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Z:\Survey of Parking Space Occupancy Levels\Quarterly Tables\"/>
    </mc:Choice>
  </mc:AlternateContent>
  <xr:revisionPtr revIDLastSave="0" documentId="13_ncr:1_{6D03D5D7-8C6D-4DBF-8D6D-A9F94FDA4CC3}" xr6:coauthVersionLast="36" xr6:coauthVersionMax="36" xr10:uidLastSave="{00000000-0000-0000-0000-000000000000}"/>
  <bookViews>
    <workbookView xWindow="0" yWindow="0" windowWidth="23532" windowHeight="7812" tabRatio="749" xr2:uid="{00000000-000D-0000-FFFF-FFFF00000000}"/>
  </bookViews>
  <sheets>
    <sheet name="University-wide" sheetId="1" r:id="rId1"/>
    <sheet name="By Location" sheetId="2" r:id="rId2"/>
    <sheet name="By Area" sheetId="3" r:id="rId3"/>
    <sheet name="By Neighborhood" sheetId="4" r:id="rId4"/>
    <sheet name="By Lot - 1" sheetId="5" r:id="rId5"/>
    <sheet name="Visitor" sheetId="6" r:id="rId6"/>
    <sheet name="By Structure" sheetId="7" r:id="rId7"/>
    <sheet name="Allocated" sheetId="8" r:id="rId8"/>
    <sheet name="Key" sheetId="9" r:id="rId9"/>
    <sheet name="Schedule" sheetId="10" r:id="rId10"/>
  </sheets>
  <definedNames>
    <definedName name="_xlnm.Print_Area" localSheetId="2">'By Area'!$A$1:$R$50</definedName>
    <definedName name="_xlnm.Print_Area" localSheetId="4">'By Lot - 1'!$A$1:$P$3123</definedName>
    <definedName name="_xlnm.Print_Area" localSheetId="6">'By Structure'!$A$1:$P$128</definedName>
    <definedName name="_xlnm.Print_Area" localSheetId="9">Schedule!$A$1:$K$34</definedName>
    <definedName name="_xlnm.Print_Titles" localSheetId="7">Allocated!$1:$6</definedName>
    <definedName name="_xlnm.Print_Titles" localSheetId="2">'By Area'!$1:$6</definedName>
    <definedName name="_xlnm.Print_Titles" localSheetId="4">'By Lot - 1'!$1:$7</definedName>
    <definedName name="_xlnm.Print_Titles" localSheetId="3">'By Neighborhood'!$1:$6</definedName>
    <definedName name="_xlnm.Print_Titles" localSheetId="6">'By Structure'!$1:$6</definedName>
    <definedName name="_xlnm.Print_Titles" localSheetId="9">Schedule!$A:$A,Schedule!$1:$2</definedName>
  </definedNames>
  <calcPr calcId="191029"/>
</workbook>
</file>

<file path=xl/calcChain.xml><?xml version="1.0" encoding="utf-8"?>
<calcChain xmlns="http://schemas.openxmlformats.org/spreadsheetml/2006/main">
  <c r="M126" i="4" l="1"/>
  <c r="L126" i="4"/>
  <c r="K126" i="4"/>
  <c r="J126" i="4"/>
  <c r="I126" i="4"/>
  <c r="H126" i="4"/>
  <c r="G126" i="4"/>
  <c r="F126" i="4"/>
  <c r="E126" i="4"/>
  <c r="D126" i="4"/>
  <c r="M125" i="4"/>
  <c r="L125" i="4"/>
  <c r="K125" i="4"/>
  <c r="J125" i="4"/>
  <c r="I125" i="4"/>
  <c r="H125" i="4"/>
  <c r="G125" i="4"/>
  <c r="F125" i="4"/>
  <c r="E125" i="4"/>
  <c r="D125" i="4"/>
  <c r="M124" i="4"/>
  <c r="L124" i="4"/>
  <c r="K124" i="4"/>
  <c r="J124" i="4"/>
  <c r="I124" i="4"/>
  <c r="H124" i="4"/>
  <c r="G124" i="4"/>
  <c r="F124" i="4"/>
  <c r="E124" i="4"/>
  <c r="D124" i="4"/>
  <c r="M123" i="4"/>
  <c r="L123" i="4"/>
  <c r="K123" i="4"/>
  <c r="J123" i="4"/>
  <c r="I123" i="4"/>
  <c r="H123" i="4"/>
  <c r="G123" i="4"/>
  <c r="F123" i="4"/>
  <c r="E123" i="4"/>
  <c r="D123" i="4"/>
  <c r="M122" i="4"/>
  <c r="L122" i="4"/>
  <c r="K122" i="4"/>
  <c r="J122" i="4"/>
  <c r="I122" i="4"/>
  <c r="H122" i="4"/>
  <c r="G122" i="4"/>
  <c r="F122" i="4"/>
  <c r="E122" i="4"/>
  <c r="D122" i="4"/>
  <c r="M121" i="4"/>
  <c r="L121" i="4"/>
  <c r="K121" i="4"/>
  <c r="J121" i="4"/>
  <c r="I121" i="4"/>
  <c r="H121" i="4"/>
  <c r="G121" i="4"/>
  <c r="F121" i="4"/>
  <c r="E121" i="4"/>
  <c r="D121" i="4"/>
  <c r="M120" i="4"/>
  <c r="L120" i="4"/>
  <c r="K120" i="4"/>
  <c r="J120" i="4"/>
  <c r="I120" i="4"/>
  <c r="H120" i="4"/>
  <c r="G120" i="4"/>
  <c r="F120" i="4"/>
  <c r="E120" i="4"/>
  <c r="D120" i="4"/>
  <c r="M119" i="4"/>
  <c r="L119" i="4"/>
  <c r="K119" i="4"/>
  <c r="J119" i="4"/>
  <c r="I119" i="4"/>
  <c r="H119" i="4"/>
  <c r="G119" i="4"/>
  <c r="F119" i="4"/>
  <c r="E119" i="4"/>
  <c r="D119" i="4"/>
  <c r="M118" i="4"/>
  <c r="L118" i="4"/>
  <c r="K118" i="4"/>
  <c r="J118" i="4"/>
  <c r="I118" i="4"/>
  <c r="H118" i="4"/>
  <c r="G118" i="4"/>
  <c r="F118" i="4"/>
  <c r="E118" i="4"/>
  <c r="D118" i="4"/>
  <c r="C126" i="4"/>
  <c r="C125" i="4"/>
  <c r="C124" i="4"/>
  <c r="C123" i="4"/>
  <c r="C122" i="4"/>
  <c r="C121" i="4"/>
  <c r="C120" i="4"/>
  <c r="C119" i="4"/>
  <c r="C118" i="4"/>
  <c r="C49" i="7"/>
  <c r="C3123" i="5"/>
  <c r="C1216" i="5"/>
  <c r="A1" i="10" l="1"/>
  <c r="N3031" i="5"/>
  <c r="O3031" i="5" s="1"/>
  <c r="N1734" i="5"/>
  <c r="O1734" i="5" s="1"/>
  <c r="P1734" i="5" s="1"/>
  <c r="N1735" i="5"/>
  <c r="O1735" i="5" s="1"/>
  <c r="P1735" i="5" s="1"/>
  <c r="A1" i="5"/>
  <c r="P3031" i="5" l="1"/>
  <c r="A1" i="9"/>
  <c r="A1" i="8"/>
  <c r="M123" i="7"/>
  <c r="L123" i="7"/>
  <c r="K123" i="7"/>
  <c r="J123" i="7"/>
  <c r="I123" i="7"/>
  <c r="H123" i="7"/>
  <c r="H222" i="4" s="1"/>
  <c r="I46" i="3" s="1"/>
  <c r="H24" i="2" s="1"/>
  <c r="G123" i="7"/>
  <c r="F123" i="7"/>
  <c r="E123" i="7"/>
  <c r="D123" i="7"/>
  <c r="C123" i="7"/>
  <c r="M122" i="7"/>
  <c r="L122" i="7"/>
  <c r="K122" i="7"/>
  <c r="K221" i="4" s="1"/>
  <c r="L45" i="3" s="1"/>
  <c r="K23" i="2" s="1"/>
  <c r="J122" i="7"/>
  <c r="I122" i="7"/>
  <c r="H122" i="7"/>
  <c r="G122" i="7"/>
  <c r="G221" i="4" s="1"/>
  <c r="H45" i="3" s="1"/>
  <c r="G23" i="2" s="1"/>
  <c r="F122" i="7"/>
  <c r="E122" i="7"/>
  <c r="D122" i="7"/>
  <c r="C122" i="7"/>
  <c r="C221" i="4" s="1"/>
  <c r="D45" i="3" s="1"/>
  <c r="M121" i="7"/>
  <c r="L121" i="7"/>
  <c r="K121" i="7"/>
  <c r="J121" i="7"/>
  <c r="J220" i="4" s="1"/>
  <c r="K44" i="3" s="1"/>
  <c r="J22" i="2" s="1"/>
  <c r="I121" i="7"/>
  <c r="H121" i="7"/>
  <c r="G121" i="7"/>
  <c r="F121" i="7"/>
  <c r="F220" i="4" s="1"/>
  <c r="G44" i="3" s="1"/>
  <c r="F22" i="2" s="1"/>
  <c r="E121" i="7"/>
  <c r="D121" i="7"/>
  <c r="C121" i="7"/>
  <c r="M118" i="7"/>
  <c r="L118" i="7"/>
  <c r="K118" i="7"/>
  <c r="J118" i="7"/>
  <c r="I118" i="7"/>
  <c r="I217" i="4" s="1"/>
  <c r="J41" i="3" s="1"/>
  <c r="I19" i="2" s="1"/>
  <c r="H118" i="7"/>
  <c r="G118" i="7"/>
  <c r="F118" i="7"/>
  <c r="E118" i="7"/>
  <c r="D118" i="7"/>
  <c r="C118" i="7"/>
  <c r="M117" i="7"/>
  <c r="L117" i="7"/>
  <c r="L216" i="4" s="1"/>
  <c r="M40" i="3" s="1"/>
  <c r="L18" i="2" s="1"/>
  <c r="K117" i="7"/>
  <c r="J117" i="7"/>
  <c r="I117" i="7"/>
  <c r="H117" i="7"/>
  <c r="G117" i="7"/>
  <c r="F117" i="7"/>
  <c r="E117" i="7"/>
  <c r="D117" i="7"/>
  <c r="D216" i="4" s="1"/>
  <c r="E40" i="3" s="1"/>
  <c r="D18" i="2" s="1"/>
  <c r="C117" i="7"/>
  <c r="M112" i="7"/>
  <c r="L112" i="7"/>
  <c r="K112" i="7"/>
  <c r="J112" i="7"/>
  <c r="I112" i="7"/>
  <c r="H112" i="7"/>
  <c r="G112" i="7"/>
  <c r="F112" i="7"/>
  <c r="E112" i="7"/>
  <c r="D112" i="7"/>
  <c r="C112" i="7"/>
  <c r="M111" i="7"/>
  <c r="L111" i="7"/>
  <c r="K111" i="7"/>
  <c r="J111" i="7"/>
  <c r="I111" i="7"/>
  <c r="H111" i="7"/>
  <c r="G111" i="7"/>
  <c r="F111" i="7"/>
  <c r="E111" i="7"/>
  <c r="D111" i="7"/>
  <c r="C111" i="7"/>
  <c r="M107" i="7"/>
  <c r="M116" i="7" s="1"/>
  <c r="L107" i="7"/>
  <c r="K107" i="7"/>
  <c r="J107" i="7"/>
  <c r="I107" i="7"/>
  <c r="I116" i="7" s="1"/>
  <c r="H107" i="7"/>
  <c r="G107" i="7"/>
  <c r="F107" i="7"/>
  <c r="E107" i="7"/>
  <c r="E116" i="7" s="1"/>
  <c r="D107" i="7"/>
  <c r="C107" i="7"/>
  <c r="M102" i="7"/>
  <c r="L102" i="7"/>
  <c r="L223" i="4" s="1"/>
  <c r="M47" i="3" s="1"/>
  <c r="L25" i="2" s="1"/>
  <c r="K102" i="7"/>
  <c r="J102" i="7"/>
  <c r="I102" i="7"/>
  <c r="H102" i="7"/>
  <c r="H223" i="4" s="1"/>
  <c r="I47" i="3" s="1"/>
  <c r="H25" i="2" s="1"/>
  <c r="G102" i="7"/>
  <c r="F102" i="7"/>
  <c r="E102" i="7"/>
  <c r="D102" i="7"/>
  <c r="D223" i="4" s="1"/>
  <c r="E47" i="3" s="1"/>
  <c r="D25" i="2" s="1"/>
  <c r="C102" i="7"/>
  <c r="M101" i="7"/>
  <c r="L101" i="7"/>
  <c r="K101" i="7"/>
  <c r="K222" i="4" s="1"/>
  <c r="L46" i="3" s="1"/>
  <c r="K24" i="2" s="1"/>
  <c r="J101" i="7"/>
  <c r="I101" i="7"/>
  <c r="H101" i="7"/>
  <c r="G101" i="7"/>
  <c r="F101" i="7"/>
  <c r="E101" i="7"/>
  <c r="D101" i="7"/>
  <c r="C101" i="7"/>
  <c r="C222" i="4" s="1"/>
  <c r="D46" i="3" s="1"/>
  <c r="C24" i="2" s="1"/>
  <c r="M100" i="7"/>
  <c r="L100" i="7"/>
  <c r="K100" i="7"/>
  <c r="J100" i="7"/>
  <c r="I100" i="7"/>
  <c r="H100" i="7"/>
  <c r="G100" i="7"/>
  <c r="F100" i="7"/>
  <c r="F221" i="4" s="1"/>
  <c r="G45" i="3" s="1"/>
  <c r="F23" i="2" s="1"/>
  <c r="E100" i="7"/>
  <c r="D100" i="7"/>
  <c r="C100" i="7"/>
  <c r="M99" i="7"/>
  <c r="M220" i="4" s="1"/>
  <c r="N44" i="3" s="1"/>
  <c r="M22" i="2" s="1"/>
  <c r="L99" i="7"/>
  <c r="K99" i="7"/>
  <c r="J99" i="7"/>
  <c r="I99" i="7"/>
  <c r="I220" i="4" s="1"/>
  <c r="J44" i="3" s="1"/>
  <c r="I22" i="2" s="1"/>
  <c r="H99" i="7"/>
  <c r="G99" i="7"/>
  <c r="F99" i="7"/>
  <c r="E99" i="7"/>
  <c r="E220" i="4" s="1"/>
  <c r="F44" i="3" s="1"/>
  <c r="E22" i="2" s="1"/>
  <c r="D99" i="7"/>
  <c r="C99" i="7"/>
  <c r="M98" i="7"/>
  <c r="L98" i="7"/>
  <c r="L219" i="4" s="1"/>
  <c r="M43" i="3" s="1"/>
  <c r="L21" i="2" s="1"/>
  <c r="K98" i="7"/>
  <c r="J98" i="7"/>
  <c r="I98" i="7"/>
  <c r="H98" i="7"/>
  <c r="H219" i="4" s="1"/>
  <c r="I43" i="3" s="1"/>
  <c r="H21" i="2" s="1"/>
  <c r="G98" i="7"/>
  <c r="F98" i="7"/>
  <c r="E98" i="7"/>
  <c r="D98" i="7"/>
  <c r="D219" i="4" s="1"/>
  <c r="C98" i="7"/>
  <c r="M95" i="7"/>
  <c r="L95" i="7"/>
  <c r="K95" i="7"/>
  <c r="K216" i="4" s="1"/>
  <c r="L40" i="3" s="1"/>
  <c r="K18" i="2" s="1"/>
  <c r="J95" i="7"/>
  <c r="I95" i="7"/>
  <c r="H95" i="7"/>
  <c r="G95" i="7"/>
  <c r="G216" i="4" s="1"/>
  <c r="H40" i="3" s="1"/>
  <c r="G18" i="2" s="1"/>
  <c r="F95" i="7"/>
  <c r="E95" i="7"/>
  <c r="D95" i="7"/>
  <c r="C95" i="7"/>
  <c r="C216" i="4" s="1"/>
  <c r="D40" i="3" s="1"/>
  <c r="C18" i="2" s="1"/>
  <c r="M90" i="7"/>
  <c r="L90" i="7"/>
  <c r="K90" i="7"/>
  <c r="J90" i="7"/>
  <c r="I90" i="7"/>
  <c r="H90" i="7"/>
  <c r="G90" i="7"/>
  <c r="F90" i="7"/>
  <c r="E90" i="7"/>
  <c r="D90" i="7"/>
  <c r="C90" i="7"/>
  <c r="M89" i="7"/>
  <c r="L89" i="7"/>
  <c r="K89" i="7"/>
  <c r="J89" i="7"/>
  <c r="I89" i="7"/>
  <c r="H89" i="7"/>
  <c r="G89" i="7"/>
  <c r="F89" i="7"/>
  <c r="E89" i="7"/>
  <c r="D89" i="7"/>
  <c r="C89" i="7"/>
  <c r="M88" i="7"/>
  <c r="L88" i="7"/>
  <c r="K88" i="7"/>
  <c r="J88" i="7"/>
  <c r="I88" i="7"/>
  <c r="H88" i="7"/>
  <c r="G88" i="7"/>
  <c r="F88" i="7"/>
  <c r="E88" i="7"/>
  <c r="D88" i="7"/>
  <c r="C88" i="7"/>
  <c r="M87" i="7"/>
  <c r="L87" i="7"/>
  <c r="K87" i="7"/>
  <c r="J87" i="7"/>
  <c r="I87" i="7"/>
  <c r="H87" i="7"/>
  <c r="G87" i="7"/>
  <c r="F87" i="7"/>
  <c r="E87" i="7"/>
  <c r="D87" i="7"/>
  <c r="C87" i="7"/>
  <c r="M85" i="7"/>
  <c r="L85" i="7"/>
  <c r="K85" i="7"/>
  <c r="J85" i="7"/>
  <c r="I85" i="7"/>
  <c r="H85" i="7"/>
  <c r="G85" i="7"/>
  <c r="F85" i="7"/>
  <c r="E85" i="7"/>
  <c r="D85" i="7"/>
  <c r="C85" i="7"/>
  <c r="M84" i="7"/>
  <c r="L84" i="7"/>
  <c r="K84" i="7"/>
  <c r="J84" i="7"/>
  <c r="I84" i="7"/>
  <c r="I94" i="7" s="1"/>
  <c r="H84" i="7"/>
  <c r="G84" i="7"/>
  <c r="F84" i="7"/>
  <c r="E84" i="7"/>
  <c r="D84" i="7"/>
  <c r="C84" i="7"/>
  <c r="M79" i="7"/>
  <c r="L79" i="7"/>
  <c r="K79" i="7"/>
  <c r="J79" i="7"/>
  <c r="I79" i="7"/>
  <c r="H79" i="7"/>
  <c r="G79" i="7"/>
  <c r="F79" i="7"/>
  <c r="E79" i="7"/>
  <c r="D79" i="7"/>
  <c r="C79" i="7"/>
  <c r="M78" i="7"/>
  <c r="L78" i="7"/>
  <c r="K78" i="7"/>
  <c r="J78" i="7"/>
  <c r="I78" i="7"/>
  <c r="H78" i="7"/>
  <c r="G78" i="7"/>
  <c r="F78" i="7"/>
  <c r="E78" i="7"/>
  <c r="D78" i="7"/>
  <c r="C78" i="7"/>
  <c r="M76" i="7"/>
  <c r="L76" i="7"/>
  <c r="K76" i="7"/>
  <c r="J76" i="7"/>
  <c r="I76" i="7"/>
  <c r="H76" i="7"/>
  <c r="G76" i="7"/>
  <c r="F76" i="7"/>
  <c r="E76" i="7"/>
  <c r="D76" i="7"/>
  <c r="C76" i="7"/>
  <c r="M74" i="7"/>
  <c r="L74" i="7"/>
  <c r="K74" i="7"/>
  <c r="J74" i="7"/>
  <c r="I74" i="7"/>
  <c r="H74" i="7"/>
  <c r="G74" i="7"/>
  <c r="F74" i="7"/>
  <c r="E74" i="7"/>
  <c r="D74" i="7"/>
  <c r="C74" i="7"/>
  <c r="M73" i="7"/>
  <c r="L73" i="7"/>
  <c r="K73" i="7"/>
  <c r="J73" i="7"/>
  <c r="I73" i="7"/>
  <c r="H73" i="7"/>
  <c r="G73" i="7"/>
  <c r="F73" i="7"/>
  <c r="E73" i="7"/>
  <c r="D73" i="7"/>
  <c r="C73" i="7"/>
  <c r="M68" i="7"/>
  <c r="L68" i="7"/>
  <c r="K68" i="7"/>
  <c r="J68" i="7"/>
  <c r="I68" i="7"/>
  <c r="H68" i="7"/>
  <c r="G68" i="7"/>
  <c r="F68" i="7"/>
  <c r="E68" i="7"/>
  <c r="D68" i="7"/>
  <c r="C68" i="7"/>
  <c r="M67" i="7"/>
  <c r="L67" i="7"/>
  <c r="K67" i="7"/>
  <c r="J67" i="7"/>
  <c r="I67" i="7"/>
  <c r="H67" i="7"/>
  <c r="G67" i="7"/>
  <c r="F67" i="7"/>
  <c r="E67" i="7"/>
  <c r="D67" i="7"/>
  <c r="C67" i="7"/>
  <c r="M66" i="7"/>
  <c r="L66" i="7"/>
  <c r="K66" i="7"/>
  <c r="J66" i="7"/>
  <c r="I66" i="7"/>
  <c r="H66" i="7"/>
  <c r="G66" i="7"/>
  <c r="F66" i="7"/>
  <c r="E66" i="7"/>
  <c r="D66" i="7"/>
  <c r="C66" i="7"/>
  <c r="M63" i="7"/>
  <c r="L63" i="7"/>
  <c r="L72" i="7" s="1"/>
  <c r="K63" i="7"/>
  <c r="J63" i="7"/>
  <c r="I63" i="7"/>
  <c r="H63" i="7"/>
  <c r="H72" i="7" s="1"/>
  <c r="G63" i="7"/>
  <c r="F63" i="7"/>
  <c r="E63" i="7"/>
  <c r="D63" i="7"/>
  <c r="N63" i="7" s="1"/>
  <c r="C63" i="7"/>
  <c r="M62" i="7"/>
  <c r="L62" i="7"/>
  <c r="K62" i="7"/>
  <c r="J62" i="7"/>
  <c r="I62" i="7"/>
  <c r="H62" i="7"/>
  <c r="G62" i="7"/>
  <c r="G72" i="7" s="1"/>
  <c r="F62" i="7"/>
  <c r="E62" i="7"/>
  <c r="D62" i="7"/>
  <c r="C62" i="7"/>
  <c r="M57" i="7"/>
  <c r="L57" i="7"/>
  <c r="K57" i="7"/>
  <c r="J57" i="7"/>
  <c r="I57" i="7"/>
  <c r="H57" i="7"/>
  <c r="G57" i="7"/>
  <c r="F57" i="7"/>
  <c r="E57" i="7"/>
  <c r="D57" i="7"/>
  <c r="C57" i="7"/>
  <c r="M56" i="7"/>
  <c r="L56" i="7"/>
  <c r="K56" i="7"/>
  <c r="J56" i="7"/>
  <c r="I56" i="7"/>
  <c r="H56" i="7"/>
  <c r="G56" i="7"/>
  <c r="F56" i="7"/>
  <c r="E56" i="7"/>
  <c r="D56" i="7"/>
  <c r="C56" i="7"/>
  <c r="M55" i="7"/>
  <c r="L55" i="7"/>
  <c r="K55" i="7"/>
  <c r="J55" i="7"/>
  <c r="I55" i="7"/>
  <c r="H55" i="7"/>
  <c r="G55" i="7"/>
  <c r="F55" i="7"/>
  <c r="E55" i="7"/>
  <c r="D55" i="7"/>
  <c r="C55" i="7"/>
  <c r="M54" i="7"/>
  <c r="L54" i="7"/>
  <c r="K54" i="7"/>
  <c r="J54" i="7"/>
  <c r="I54" i="7"/>
  <c r="H54" i="7"/>
  <c r="G54" i="7"/>
  <c r="F54" i="7"/>
  <c r="E54" i="7"/>
  <c r="D54" i="7"/>
  <c r="C54" i="7"/>
  <c r="M52" i="7"/>
  <c r="L52" i="7"/>
  <c r="K52" i="7"/>
  <c r="J52" i="7"/>
  <c r="I52" i="7"/>
  <c r="H52" i="7"/>
  <c r="G52" i="7"/>
  <c r="F52" i="7"/>
  <c r="E52" i="7"/>
  <c r="D52" i="7"/>
  <c r="C52" i="7"/>
  <c r="M51" i="7"/>
  <c r="L51" i="7"/>
  <c r="K51" i="7"/>
  <c r="J51" i="7"/>
  <c r="I51" i="7"/>
  <c r="H51" i="7"/>
  <c r="G51" i="7"/>
  <c r="F51" i="7"/>
  <c r="E51" i="7"/>
  <c r="D51" i="7"/>
  <c r="C51" i="7"/>
  <c r="M49" i="7"/>
  <c r="L49" i="7"/>
  <c r="K49" i="7"/>
  <c r="J49" i="7"/>
  <c r="I49" i="7"/>
  <c r="H49" i="7"/>
  <c r="G49" i="7"/>
  <c r="F49" i="7"/>
  <c r="E49" i="7"/>
  <c r="D49" i="7"/>
  <c r="M48" i="7"/>
  <c r="L48" i="7"/>
  <c r="K48" i="7"/>
  <c r="J48" i="7"/>
  <c r="I48" i="7"/>
  <c r="H48" i="7"/>
  <c r="G48" i="7"/>
  <c r="F48" i="7"/>
  <c r="E48" i="7"/>
  <c r="D48" i="7"/>
  <c r="C48" i="7"/>
  <c r="M46" i="7"/>
  <c r="L46" i="7"/>
  <c r="K46" i="7"/>
  <c r="J46" i="7"/>
  <c r="I46" i="7"/>
  <c r="H46" i="7"/>
  <c r="G46" i="7"/>
  <c r="F46" i="7"/>
  <c r="E46" i="7"/>
  <c r="D46" i="7"/>
  <c r="C46" i="7"/>
  <c r="M45" i="7"/>
  <c r="L45" i="7"/>
  <c r="K45" i="7"/>
  <c r="J45" i="7"/>
  <c r="I45" i="7"/>
  <c r="H45" i="7"/>
  <c r="G45" i="7"/>
  <c r="F45" i="7"/>
  <c r="E45" i="7"/>
  <c r="D45" i="7"/>
  <c r="C45" i="7"/>
  <c r="M44" i="7"/>
  <c r="L44" i="7"/>
  <c r="K44" i="7"/>
  <c r="J44" i="7"/>
  <c r="I44" i="7"/>
  <c r="H44" i="7"/>
  <c r="G44" i="7"/>
  <c r="F44" i="7"/>
  <c r="E44" i="7"/>
  <c r="D44" i="7"/>
  <c r="C44" i="7"/>
  <c r="M42" i="7"/>
  <c r="L42" i="7"/>
  <c r="K42" i="7"/>
  <c r="J42" i="7"/>
  <c r="I42" i="7"/>
  <c r="H42" i="7"/>
  <c r="G42" i="7"/>
  <c r="F42" i="7"/>
  <c r="E42" i="7"/>
  <c r="D42" i="7"/>
  <c r="C42" i="7"/>
  <c r="M41" i="7"/>
  <c r="L41" i="7"/>
  <c r="K41" i="7"/>
  <c r="J41" i="7"/>
  <c r="I41" i="7"/>
  <c r="H41" i="7"/>
  <c r="G41" i="7"/>
  <c r="F41" i="7"/>
  <c r="E41" i="7"/>
  <c r="D41" i="7"/>
  <c r="C41" i="7"/>
  <c r="M38" i="7"/>
  <c r="L38" i="7"/>
  <c r="K38" i="7"/>
  <c r="J38" i="7"/>
  <c r="I38" i="7"/>
  <c r="H38" i="7"/>
  <c r="G38" i="7"/>
  <c r="F38" i="7"/>
  <c r="E38" i="7"/>
  <c r="D38" i="7"/>
  <c r="C38" i="7"/>
  <c r="M36" i="7"/>
  <c r="L36" i="7"/>
  <c r="K36" i="7"/>
  <c r="J36" i="7"/>
  <c r="I36" i="7"/>
  <c r="H36" i="7"/>
  <c r="G36" i="7"/>
  <c r="F36" i="7"/>
  <c r="E36" i="7"/>
  <c r="D36" i="7"/>
  <c r="C36" i="7"/>
  <c r="M35" i="7"/>
  <c r="L35" i="7"/>
  <c r="K35" i="7"/>
  <c r="J35" i="7"/>
  <c r="I35" i="7"/>
  <c r="H35" i="7"/>
  <c r="G35" i="7"/>
  <c r="F35" i="7"/>
  <c r="E35" i="7"/>
  <c r="D35" i="7"/>
  <c r="C35" i="7"/>
  <c r="M34" i="7"/>
  <c r="L34" i="7"/>
  <c r="K34" i="7"/>
  <c r="J34" i="7"/>
  <c r="I34" i="7"/>
  <c r="H34" i="7"/>
  <c r="G34" i="7"/>
  <c r="F34" i="7"/>
  <c r="E34" i="7"/>
  <c r="D34" i="7"/>
  <c r="C34" i="7"/>
  <c r="M33" i="7"/>
  <c r="L33" i="7"/>
  <c r="K33" i="7"/>
  <c r="J33" i="7"/>
  <c r="I33" i="7"/>
  <c r="H33" i="7"/>
  <c r="G33" i="7"/>
  <c r="F33" i="7"/>
  <c r="E33" i="7"/>
  <c r="D33" i="7"/>
  <c r="C33" i="7"/>
  <c r="M32" i="7"/>
  <c r="L32" i="7"/>
  <c r="K32" i="7"/>
  <c r="J32" i="7"/>
  <c r="I32" i="7"/>
  <c r="H32" i="7"/>
  <c r="G32" i="7"/>
  <c r="F32" i="7"/>
  <c r="E32" i="7"/>
  <c r="D32" i="7"/>
  <c r="C32" i="7"/>
  <c r="M31" i="7"/>
  <c r="L31" i="7"/>
  <c r="K31" i="7"/>
  <c r="J31" i="7"/>
  <c r="I31" i="7"/>
  <c r="H31" i="7"/>
  <c r="G31" i="7"/>
  <c r="F31" i="7"/>
  <c r="E31" i="7"/>
  <c r="D31" i="7"/>
  <c r="C31" i="7"/>
  <c r="M30" i="7"/>
  <c r="L30" i="7"/>
  <c r="K30" i="7"/>
  <c r="J30" i="7"/>
  <c r="I30" i="7"/>
  <c r="H30" i="7"/>
  <c r="G30" i="7"/>
  <c r="F30" i="7"/>
  <c r="F39" i="7" s="1"/>
  <c r="E30" i="7"/>
  <c r="D30" i="7"/>
  <c r="C30" i="7"/>
  <c r="M25" i="7"/>
  <c r="L25" i="7"/>
  <c r="K25" i="7"/>
  <c r="J25" i="7"/>
  <c r="I25" i="7"/>
  <c r="H25" i="7"/>
  <c r="G25" i="7"/>
  <c r="F25" i="7"/>
  <c r="E25" i="7"/>
  <c r="D25" i="7"/>
  <c r="C25" i="7"/>
  <c r="M24" i="7"/>
  <c r="L24" i="7"/>
  <c r="K24" i="7"/>
  <c r="J24" i="7"/>
  <c r="I24" i="7"/>
  <c r="H24" i="7"/>
  <c r="G24" i="7"/>
  <c r="F24" i="7"/>
  <c r="E24" i="7"/>
  <c r="D24" i="7"/>
  <c r="C24" i="7"/>
  <c r="M23" i="7"/>
  <c r="L23" i="7"/>
  <c r="K23" i="7"/>
  <c r="J23" i="7"/>
  <c r="I23" i="7"/>
  <c r="H23" i="7"/>
  <c r="G23" i="7"/>
  <c r="F23" i="7"/>
  <c r="E23" i="7"/>
  <c r="D23" i="7"/>
  <c r="C23" i="7"/>
  <c r="M22" i="7"/>
  <c r="L22" i="7"/>
  <c r="K22" i="7"/>
  <c r="J22" i="7"/>
  <c r="I22" i="7"/>
  <c r="H22" i="7"/>
  <c r="G22" i="7"/>
  <c r="F22" i="7"/>
  <c r="E22" i="7"/>
  <c r="D22" i="7"/>
  <c r="C22" i="7"/>
  <c r="M21" i="7"/>
  <c r="L21" i="7"/>
  <c r="K21" i="7"/>
  <c r="J21" i="7"/>
  <c r="I21" i="7"/>
  <c r="H21" i="7"/>
  <c r="G21" i="7"/>
  <c r="F21" i="7"/>
  <c r="E21" i="7"/>
  <c r="D21" i="7"/>
  <c r="C21" i="7"/>
  <c r="M20" i="7"/>
  <c r="L20" i="7"/>
  <c r="K20" i="7"/>
  <c r="J20" i="7"/>
  <c r="I20" i="7"/>
  <c r="H20" i="7"/>
  <c r="G20" i="7"/>
  <c r="F20" i="7"/>
  <c r="E20" i="7"/>
  <c r="D20" i="7"/>
  <c r="C20" i="7"/>
  <c r="M19" i="7"/>
  <c r="L19" i="7"/>
  <c r="K19" i="7"/>
  <c r="J19" i="7"/>
  <c r="I19" i="7"/>
  <c r="H19" i="7"/>
  <c r="G19" i="7"/>
  <c r="F19" i="7"/>
  <c r="E19" i="7"/>
  <c r="D19" i="7"/>
  <c r="C19" i="7"/>
  <c r="M18" i="7"/>
  <c r="L18" i="7"/>
  <c r="K18" i="7"/>
  <c r="J18" i="7"/>
  <c r="I18" i="7"/>
  <c r="H18" i="7"/>
  <c r="G18" i="7"/>
  <c r="F18" i="7"/>
  <c r="F28" i="7" s="1"/>
  <c r="E18" i="7"/>
  <c r="D18" i="7"/>
  <c r="C18" i="7"/>
  <c r="M14" i="7"/>
  <c r="L14" i="7"/>
  <c r="K14" i="7"/>
  <c r="J14" i="7"/>
  <c r="I14" i="7"/>
  <c r="H14" i="7"/>
  <c r="G14" i="7"/>
  <c r="F14" i="7"/>
  <c r="E14" i="7"/>
  <c r="D14" i="7"/>
  <c r="C14" i="7"/>
  <c r="M13" i="7"/>
  <c r="L13" i="7"/>
  <c r="K13" i="7"/>
  <c r="J13" i="7"/>
  <c r="I13" i="7"/>
  <c r="H13" i="7"/>
  <c r="G13" i="7"/>
  <c r="F13" i="7"/>
  <c r="E13" i="7"/>
  <c r="D13" i="7"/>
  <c r="N13" i="7" s="1"/>
  <c r="C13" i="7"/>
  <c r="M12" i="7"/>
  <c r="L12" i="7"/>
  <c r="K12" i="7"/>
  <c r="J12" i="7"/>
  <c r="I12" i="7"/>
  <c r="H12" i="7"/>
  <c r="G12" i="7"/>
  <c r="F12" i="7"/>
  <c r="E12" i="7"/>
  <c r="D12" i="7"/>
  <c r="C12" i="7"/>
  <c r="M11" i="7"/>
  <c r="L11" i="7"/>
  <c r="K11" i="7"/>
  <c r="J11" i="7"/>
  <c r="I11" i="7"/>
  <c r="H11" i="7"/>
  <c r="G11" i="7"/>
  <c r="F11" i="7"/>
  <c r="E11" i="7"/>
  <c r="D11" i="7"/>
  <c r="C11" i="7"/>
  <c r="M10" i="7"/>
  <c r="L10" i="7"/>
  <c r="K10" i="7"/>
  <c r="J10" i="7"/>
  <c r="I10" i="7"/>
  <c r="H10" i="7"/>
  <c r="G10" i="7"/>
  <c r="F10" i="7"/>
  <c r="E10" i="7"/>
  <c r="D10" i="7"/>
  <c r="C10" i="7"/>
  <c r="M9" i="7"/>
  <c r="L9" i="7"/>
  <c r="K9" i="7"/>
  <c r="J9" i="7"/>
  <c r="I9" i="7"/>
  <c r="H9" i="7"/>
  <c r="G9" i="7"/>
  <c r="F9" i="7"/>
  <c r="E9" i="7"/>
  <c r="D9" i="7"/>
  <c r="C9" i="7"/>
  <c r="M8" i="7"/>
  <c r="L8" i="7"/>
  <c r="K8" i="7"/>
  <c r="J8" i="7"/>
  <c r="I8" i="7"/>
  <c r="H8" i="7"/>
  <c r="G8" i="7"/>
  <c r="F8" i="7"/>
  <c r="E8" i="7"/>
  <c r="D8" i="7"/>
  <c r="C8" i="7"/>
  <c r="M7" i="7"/>
  <c r="L7" i="7"/>
  <c r="K7" i="7"/>
  <c r="J7" i="7"/>
  <c r="I7" i="7"/>
  <c r="H7" i="7"/>
  <c r="G7" i="7"/>
  <c r="F7" i="7"/>
  <c r="F17" i="7" s="1"/>
  <c r="E7" i="7"/>
  <c r="D7" i="7"/>
  <c r="C7" i="7"/>
  <c r="A1" i="7"/>
  <c r="A1" i="6"/>
  <c r="M3122" i="5"/>
  <c r="L3122" i="5"/>
  <c r="K3122" i="5"/>
  <c r="J3122" i="5"/>
  <c r="I3122" i="5"/>
  <c r="H3122" i="5"/>
  <c r="G3122" i="5"/>
  <c r="F3122" i="5"/>
  <c r="E3122" i="5"/>
  <c r="D3122" i="5"/>
  <c r="C3122" i="5"/>
  <c r="N3111" i="5"/>
  <c r="M3105" i="5"/>
  <c r="L3105" i="5"/>
  <c r="K3105" i="5"/>
  <c r="J3105" i="5"/>
  <c r="I3105" i="5"/>
  <c r="H3105" i="5"/>
  <c r="G3105" i="5"/>
  <c r="F3105" i="5"/>
  <c r="E3105" i="5"/>
  <c r="D3105" i="5"/>
  <c r="C3105" i="5"/>
  <c r="O3101" i="5"/>
  <c r="N3101" i="5"/>
  <c r="N3095" i="5"/>
  <c r="N3092" i="5"/>
  <c r="M3088" i="5"/>
  <c r="L3088" i="5"/>
  <c r="K3088" i="5"/>
  <c r="J3088" i="5"/>
  <c r="I3088" i="5"/>
  <c r="H3088" i="5"/>
  <c r="G3088" i="5"/>
  <c r="F3088" i="5"/>
  <c r="N3088" i="5" s="1"/>
  <c r="E3088" i="5"/>
  <c r="D3088" i="5"/>
  <c r="C3088" i="5"/>
  <c r="N3073" i="5"/>
  <c r="M3071" i="5"/>
  <c r="L3071" i="5"/>
  <c r="K3071" i="5"/>
  <c r="J3071" i="5"/>
  <c r="I3071" i="5"/>
  <c r="H3071" i="5"/>
  <c r="G3071" i="5"/>
  <c r="F3071" i="5"/>
  <c r="E3071" i="5"/>
  <c r="D3071" i="5"/>
  <c r="C3071" i="5"/>
  <c r="O3056" i="5"/>
  <c r="N3056" i="5"/>
  <c r="M3054" i="5"/>
  <c r="L3054" i="5"/>
  <c r="K3054" i="5"/>
  <c r="J3054" i="5"/>
  <c r="I3054" i="5"/>
  <c r="H3054" i="5"/>
  <c r="G3054" i="5"/>
  <c r="F3054" i="5"/>
  <c r="E3054" i="5"/>
  <c r="D3054" i="5"/>
  <c r="C3054" i="5"/>
  <c r="N3043" i="5"/>
  <c r="N3038" i="5"/>
  <c r="M3037" i="5"/>
  <c r="L3037" i="5"/>
  <c r="K3037" i="5"/>
  <c r="J3037" i="5"/>
  <c r="I3037" i="5"/>
  <c r="H3037" i="5"/>
  <c r="G3037" i="5"/>
  <c r="F3037" i="5"/>
  <c r="E3037" i="5"/>
  <c r="D3037" i="5"/>
  <c r="C3037" i="5"/>
  <c r="N3036" i="5"/>
  <c r="N3033" i="5"/>
  <c r="N3030" i="5"/>
  <c r="O3030" i="5" s="1"/>
  <c r="N3029" i="5"/>
  <c r="N3028" i="5"/>
  <c r="O3027" i="5"/>
  <c r="N3027" i="5"/>
  <c r="N3026" i="5"/>
  <c r="N3022" i="5"/>
  <c r="N3021" i="5"/>
  <c r="M3020" i="5"/>
  <c r="L3020" i="5"/>
  <c r="K3020" i="5"/>
  <c r="J3020" i="5"/>
  <c r="I3020" i="5"/>
  <c r="H3020" i="5"/>
  <c r="G3020" i="5"/>
  <c r="F3020" i="5"/>
  <c r="E3020" i="5"/>
  <c r="D3020" i="5"/>
  <c r="C3020" i="5"/>
  <c r="N3019" i="5"/>
  <c r="N3018" i="5"/>
  <c r="N3004" i="5"/>
  <c r="M3003" i="5"/>
  <c r="L3003" i="5"/>
  <c r="K3003" i="5"/>
  <c r="J3003" i="5"/>
  <c r="I3003" i="5"/>
  <c r="H3003" i="5"/>
  <c r="G3003" i="5"/>
  <c r="F3003" i="5"/>
  <c r="E3003" i="5"/>
  <c r="D3003" i="5"/>
  <c r="C3003" i="5"/>
  <c r="N3002" i="5"/>
  <c r="N3001" i="5"/>
  <c r="O3000" i="5"/>
  <c r="N3000" i="5"/>
  <c r="N2999" i="5"/>
  <c r="N2994" i="5"/>
  <c r="N2993" i="5"/>
  <c r="O2993" i="5" s="1"/>
  <c r="N2992" i="5"/>
  <c r="N2987" i="5"/>
  <c r="M2986" i="5"/>
  <c r="L2986" i="5"/>
  <c r="K2986" i="5"/>
  <c r="J2986" i="5"/>
  <c r="I2986" i="5"/>
  <c r="H2986" i="5"/>
  <c r="G2986" i="5"/>
  <c r="F2986" i="5"/>
  <c r="E2986" i="5"/>
  <c r="D2986" i="5"/>
  <c r="C2986" i="5"/>
  <c r="N2982" i="5"/>
  <c r="N2977" i="5"/>
  <c r="N2976" i="5"/>
  <c r="N2975" i="5"/>
  <c r="M2969" i="5"/>
  <c r="L2969" i="5"/>
  <c r="K2969" i="5"/>
  <c r="J2969" i="5"/>
  <c r="I2969" i="5"/>
  <c r="H2969" i="5"/>
  <c r="G2969" i="5"/>
  <c r="F2969" i="5"/>
  <c r="E2969" i="5"/>
  <c r="D2969" i="5"/>
  <c r="C2969" i="5"/>
  <c r="N2966" i="5"/>
  <c r="N2965" i="5"/>
  <c r="N2958" i="5"/>
  <c r="N2954" i="5"/>
  <c r="M2952" i="5"/>
  <c r="L2952" i="5"/>
  <c r="K2952" i="5"/>
  <c r="J2952" i="5"/>
  <c r="I2952" i="5"/>
  <c r="H2952" i="5"/>
  <c r="G2952" i="5"/>
  <c r="F2952" i="5"/>
  <c r="E2952" i="5"/>
  <c r="D2952" i="5"/>
  <c r="C2952" i="5"/>
  <c r="N2951" i="5"/>
  <c r="N2950" i="5"/>
  <c r="N2949" i="5"/>
  <c r="N2943" i="5"/>
  <c r="N2942" i="5"/>
  <c r="M2935" i="5"/>
  <c r="L2935" i="5"/>
  <c r="K2935" i="5"/>
  <c r="J2935" i="5"/>
  <c r="I2935" i="5"/>
  <c r="H2935" i="5"/>
  <c r="G2935" i="5"/>
  <c r="F2935" i="5"/>
  <c r="E2935" i="5"/>
  <c r="D2935" i="5"/>
  <c r="C2935" i="5"/>
  <c r="N2931" i="5"/>
  <c r="N2926" i="5"/>
  <c r="N2925" i="5"/>
  <c r="O2925" i="5" s="1"/>
  <c r="N2924" i="5"/>
  <c r="N2920" i="5"/>
  <c r="N2919" i="5"/>
  <c r="M2918" i="5"/>
  <c r="L2918" i="5"/>
  <c r="K2918" i="5"/>
  <c r="J2918" i="5"/>
  <c r="I2918" i="5"/>
  <c r="H2918" i="5"/>
  <c r="G2918" i="5"/>
  <c r="F2918" i="5"/>
  <c r="E2918" i="5"/>
  <c r="D2918" i="5"/>
  <c r="C2918" i="5"/>
  <c r="N2914" i="5"/>
  <c r="N2908" i="5"/>
  <c r="O2908" i="5" s="1"/>
  <c r="M2901" i="5"/>
  <c r="L2901" i="5"/>
  <c r="K2901" i="5"/>
  <c r="J2901" i="5"/>
  <c r="I2901" i="5"/>
  <c r="H2901" i="5"/>
  <c r="G2901" i="5"/>
  <c r="F2901" i="5"/>
  <c r="E2901" i="5"/>
  <c r="D2901" i="5"/>
  <c r="C2901" i="5"/>
  <c r="N2886" i="5"/>
  <c r="M2884" i="5"/>
  <c r="L2884" i="5"/>
  <c r="K2884" i="5"/>
  <c r="J2884" i="5"/>
  <c r="I2884" i="5"/>
  <c r="H2884" i="5"/>
  <c r="G2884" i="5"/>
  <c r="F2884" i="5"/>
  <c r="E2884" i="5"/>
  <c r="D2884" i="5"/>
  <c r="C2884" i="5"/>
  <c r="N2869" i="5"/>
  <c r="M2867" i="5"/>
  <c r="L2867" i="5"/>
  <c r="K2867" i="5"/>
  <c r="J2867" i="5"/>
  <c r="I2867" i="5"/>
  <c r="H2867" i="5"/>
  <c r="G2867" i="5"/>
  <c r="F2867" i="5"/>
  <c r="E2867" i="5"/>
  <c r="D2867" i="5"/>
  <c r="C2867" i="5"/>
  <c r="N2852" i="5"/>
  <c r="M2850" i="5"/>
  <c r="L2850" i="5"/>
  <c r="K2850" i="5"/>
  <c r="J2850" i="5"/>
  <c r="I2850" i="5"/>
  <c r="H2850" i="5"/>
  <c r="G2850" i="5"/>
  <c r="F2850" i="5"/>
  <c r="E2850" i="5"/>
  <c r="D2850" i="5"/>
  <c r="C2850" i="5"/>
  <c r="N2835" i="5"/>
  <c r="M2833" i="5"/>
  <c r="L2833" i="5"/>
  <c r="K2833" i="5"/>
  <c r="J2833" i="5"/>
  <c r="I2833" i="5"/>
  <c r="H2833" i="5"/>
  <c r="G2833" i="5"/>
  <c r="F2833" i="5"/>
  <c r="E2833" i="5"/>
  <c r="D2833" i="5"/>
  <c r="C2833" i="5"/>
  <c r="N2818" i="5"/>
  <c r="M2816" i="5"/>
  <c r="L2816" i="5"/>
  <c r="K2816" i="5"/>
  <c r="J2816" i="5"/>
  <c r="I2816" i="5"/>
  <c r="H2816" i="5"/>
  <c r="G2816" i="5"/>
  <c r="F2816" i="5"/>
  <c r="E2816" i="5"/>
  <c r="D2816" i="5"/>
  <c r="C2816" i="5"/>
  <c r="N2812" i="5"/>
  <c r="N2801" i="5"/>
  <c r="M2799" i="5"/>
  <c r="L2799" i="5"/>
  <c r="K2799" i="5"/>
  <c r="J2799" i="5"/>
  <c r="I2799" i="5"/>
  <c r="H2799" i="5"/>
  <c r="G2799" i="5"/>
  <c r="F2799" i="5"/>
  <c r="E2799" i="5"/>
  <c r="D2799" i="5"/>
  <c r="C2799" i="5"/>
  <c r="N2784" i="5"/>
  <c r="M2782" i="5"/>
  <c r="L2782" i="5"/>
  <c r="K2782" i="5"/>
  <c r="J2782" i="5"/>
  <c r="I2782" i="5"/>
  <c r="H2782" i="5"/>
  <c r="G2782" i="5"/>
  <c r="F2782" i="5"/>
  <c r="E2782" i="5"/>
  <c r="D2782" i="5"/>
  <c r="C2782" i="5"/>
  <c r="N2767" i="5"/>
  <c r="M2765" i="5"/>
  <c r="L2765" i="5"/>
  <c r="K2765" i="5"/>
  <c r="J2765" i="5"/>
  <c r="I2765" i="5"/>
  <c r="H2765" i="5"/>
  <c r="G2765" i="5"/>
  <c r="F2765" i="5"/>
  <c r="E2765" i="5"/>
  <c r="D2765" i="5"/>
  <c r="C2765" i="5"/>
  <c r="N2750" i="5"/>
  <c r="M2748" i="5"/>
  <c r="L2748" i="5"/>
  <c r="K2748" i="5"/>
  <c r="J2748" i="5"/>
  <c r="I2748" i="5"/>
  <c r="H2748" i="5"/>
  <c r="G2748" i="5"/>
  <c r="F2748" i="5"/>
  <c r="E2748" i="5"/>
  <c r="D2748" i="5"/>
  <c r="C2748" i="5"/>
  <c r="N2744" i="5"/>
  <c r="N2739" i="5"/>
  <c r="N2738" i="5"/>
  <c r="N2733" i="5"/>
  <c r="M2731" i="5"/>
  <c r="L2731" i="5"/>
  <c r="K2731" i="5"/>
  <c r="J2731" i="5"/>
  <c r="I2731" i="5"/>
  <c r="H2731" i="5"/>
  <c r="G2731" i="5"/>
  <c r="F2731" i="5"/>
  <c r="E2731" i="5"/>
  <c r="D2731" i="5"/>
  <c r="C2731" i="5"/>
  <c r="N2727" i="5"/>
  <c r="N2716" i="5"/>
  <c r="M2714" i="5"/>
  <c r="L2714" i="5"/>
  <c r="K2714" i="5"/>
  <c r="J2714" i="5"/>
  <c r="I2714" i="5"/>
  <c r="H2714" i="5"/>
  <c r="G2714" i="5"/>
  <c r="F2714" i="5"/>
  <c r="E2714" i="5"/>
  <c r="D2714" i="5"/>
  <c r="C2714" i="5"/>
  <c r="N2710" i="5"/>
  <c r="N2698" i="5"/>
  <c r="M2697" i="5"/>
  <c r="L2697" i="5"/>
  <c r="K2697" i="5"/>
  <c r="J2697" i="5"/>
  <c r="I2697" i="5"/>
  <c r="H2697" i="5"/>
  <c r="G2697" i="5"/>
  <c r="F2697" i="5"/>
  <c r="E2697" i="5"/>
  <c r="D2697" i="5"/>
  <c r="C2697" i="5"/>
  <c r="N2681" i="5"/>
  <c r="M2680" i="5"/>
  <c r="L2680" i="5"/>
  <c r="K2680" i="5"/>
  <c r="J2680" i="5"/>
  <c r="I2680" i="5"/>
  <c r="H2680" i="5"/>
  <c r="G2680" i="5"/>
  <c r="F2680" i="5"/>
  <c r="E2680" i="5"/>
  <c r="D2680" i="5"/>
  <c r="C2680" i="5"/>
  <c r="N2676" i="5"/>
  <c r="N2664" i="5"/>
  <c r="M2663" i="5"/>
  <c r="L2663" i="5"/>
  <c r="K2663" i="5"/>
  <c r="J2663" i="5"/>
  <c r="I2663" i="5"/>
  <c r="H2663" i="5"/>
  <c r="G2663" i="5"/>
  <c r="F2663" i="5"/>
  <c r="E2663" i="5"/>
  <c r="D2663" i="5"/>
  <c r="C2663" i="5"/>
  <c r="N2647" i="5"/>
  <c r="M2646" i="5"/>
  <c r="L2646" i="5"/>
  <c r="K2646" i="5"/>
  <c r="J2646" i="5"/>
  <c r="I2646" i="5"/>
  <c r="H2646" i="5"/>
  <c r="G2646" i="5"/>
  <c r="F2646" i="5"/>
  <c r="E2646" i="5"/>
  <c r="D2646" i="5"/>
  <c r="C2646" i="5"/>
  <c r="N2642" i="5"/>
  <c r="O2630" i="5"/>
  <c r="N2630" i="5"/>
  <c r="M2629" i="5"/>
  <c r="L2629" i="5"/>
  <c r="K2629" i="5"/>
  <c r="J2629" i="5"/>
  <c r="I2629" i="5"/>
  <c r="H2629" i="5"/>
  <c r="G2629" i="5"/>
  <c r="F2629" i="5"/>
  <c r="E2629" i="5"/>
  <c r="D2629" i="5"/>
  <c r="C2629" i="5"/>
  <c r="O2619" i="5"/>
  <c r="N2619" i="5"/>
  <c r="N2618" i="5"/>
  <c r="N2613" i="5"/>
  <c r="M2612" i="5"/>
  <c r="L2612" i="5"/>
  <c r="K2612" i="5"/>
  <c r="J2612" i="5"/>
  <c r="I2612" i="5"/>
  <c r="H2612" i="5"/>
  <c r="G2612" i="5"/>
  <c r="F2612" i="5"/>
  <c r="E2612" i="5"/>
  <c r="D2612" i="5"/>
  <c r="C2612" i="5"/>
  <c r="N2609" i="5"/>
  <c r="N2608" i="5"/>
  <c r="N2602" i="5"/>
  <c r="O2602" i="5" s="1"/>
  <c r="M2595" i="5"/>
  <c r="L2595" i="5"/>
  <c r="K2595" i="5"/>
  <c r="J2595" i="5"/>
  <c r="I2595" i="5"/>
  <c r="H2595" i="5"/>
  <c r="G2595" i="5"/>
  <c r="F2595" i="5"/>
  <c r="E2595" i="5"/>
  <c r="D2595" i="5"/>
  <c r="C2595" i="5"/>
  <c r="N2585" i="5"/>
  <c r="N2582" i="5"/>
  <c r="M2578" i="5"/>
  <c r="L2578" i="5"/>
  <c r="K2578" i="5"/>
  <c r="J2578" i="5"/>
  <c r="I2578" i="5"/>
  <c r="H2578" i="5"/>
  <c r="G2578" i="5"/>
  <c r="F2578" i="5"/>
  <c r="E2578" i="5"/>
  <c r="D2578" i="5"/>
  <c r="C2578" i="5"/>
  <c r="N2565" i="5"/>
  <c r="M2561" i="5"/>
  <c r="L2561" i="5"/>
  <c r="K2561" i="5"/>
  <c r="J2561" i="5"/>
  <c r="I2561" i="5"/>
  <c r="H2561" i="5"/>
  <c r="G2561" i="5"/>
  <c r="F2561" i="5"/>
  <c r="E2561" i="5"/>
  <c r="D2561" i="5"/>
  <c r="C2561" i="5"/>
  <c r="N2548" i="5"/>
  <c r="M2544" i="5"/>
  <c r="L2544" i="5"/>
  <c r="K2544" i="5"/>
  <c r="J2544" i="5"/>
  <c r="I2544" i="5"/>
  <c r="H2544" i="5"/>
  <c r="G2544" i="5"/>
  <c r="F2544" i="5"/>
  <c r="E2544" i="5"/>
  <c r="D2544" i="5"/>
  <c r="C2544" i="5"/>
  <c r="N2531" i="5"/>
  <c r="M2527" i="5"/>
  <c r="L2527" i="5"/>
  <c r="K2527" i="5"/>
  <c r="J2527" i="5"/>
  <c r="I2527" i="5"/>
  <c r="H2527" i="5"/>
  <c r="G2527" i="5"/>
  <c r="F2527" i="5"/>
  <c r="E2527" i="5"/>
  <c r="D2527" i="5"/>
  <c r="C2527" i="5"/>
  <c r="N2514" i="5"/>
  <c r="M2510" i="5"/>
  <c r="L2510" i="5"/>
  <c r="K2510" i="5"/>
  <c r="J2510" i="5"/>
  <c r="I2510" i="5"/>
  <c r="H2510" i="5"/>
  <c r="G2510" i="5"/>
  <c r="F2510" i="5"/>
  <c r="E2510" i="5"/>
  <c r="D2510" i="5"/>
  <c r="C2510" i="5"/>
  <c r="N2497" i="5"/>
  <c r="M2493" i="5"/>
  <c r="L2493" i="5"/>
  <c r="K2493" i="5"/>
  <c r="J2493" i="5"/>
  <c r="I2493" i="5"/>
  <c r="H2493" i="5"/>
  <c r="G2493" i="5"/>
  <c r="F2493" i="5"/>
  <c r="E2493" i="5"/>
  <c r="D2493" i="5"/>
  <c r="C2493" i="5"/>
  <c r="N2480" i="5"/>
  <c r="M2476" i="5"/>
  <c r="L2476" i="5"/>
  <c r="K2476" i="5"/>
  <c r="J2476" i="5"/>
  <c r="I2476" i="5"/>
  <c r="H2476" i="5"/>
  <c r="G2476" i="5"/>
  <c r="F2476" i="5"/>
  <c r="E2476" i="5"/>
  <c r="D2476" i="5"/>
  <c r="C2476" i="5"/>
  <c r="O2472" i="5"/>
  <c r="N2472" i="5"/>
  <c r="N2461" i="5"/>
  <c r="M2459" i="5"/>
  <c r="L2459" i="5"/>
  <c r="K2459" i="5"/>
  <c r="J2459" i="5"/>
  <c r="I2459" i="5"/>
  <c r="H2459" i="5"/>
  <c r="G2459" i="5"/>
  <c r="F2459" i="5"/>
  <c r="E2459" i="5"/>
  <c r="D2459" i="5"/>
  <c r="C2459" i="5"/>
  <c r="N2455" i="5"/>
  <c r="N2449" i="5"/>
  <c r="N2444" i="5"/>
  <c r="M2442" i="5"/>
  <c r="L2442" i="5"/>
  <c r="K2442" i="5"/>
  <c r="J2442" i="5"/>
  <c r="I2442" i="5"/>
  <c r="H2442" i="5"/>
  <c r="G2442" i="5"/>
  <c r="F2442" i="5"/>
  <c r="E2442" i="5"/>
  <c r="D2442" i="5"/>
  <c r="C2442" i="5"/>
  <c r="N2428" i="5"/>
  <c r="O2427" i="5"/>
  <c r="N2427" i="5"/>
  <c r="M2425" i="5"/>
  <c r="L2425" i="5"/>
  <c r="K2425" i="5"/>
  <c r="J2425" i="5"/>
  <c r="I2425" i="5"/>
  <c r="H2425" i="5"/>
  <c r="G2425" i="5"/>
  <c r="F2425" i="5"/>
  <c r="E2425" i="5"/>
  <c r="D2425" i="5"/>
  <c r="C2425" i="5"/>
  <c r="N2424" i="5"/>
  <c r="N2423" i="5"/>
  <c r="M2408" i="5"/>
  <c r="L2408" i="5"/>
  <c r="K2408" i="5"/>
  <c r="J2408" i="5"/>
  <c r="I2408" i="5"/>
  <c r="H2408" i="5"/>
  <c r="G2408" i="5"/>
  <c r="F2408" i="5"/>
  <c r="E2408" i="5"/>
  <c r="D2408" i="5"/>
  <c r="C2408" i="5"/>
  <c r="N2407" i="5"/>
  <c r="N2406" i="5"/>
  <c r="N2405" i="5"/>
  <c r="M2391" i="5"/>
  <c r="L2391" i="5"/>
  <c r="K2391" i="5"/>
  <c r="J2391" i="5"/>
  <c r="I2391" i="5"/>
  <c r="H2391" i="5"/>
  <c r="G2391" i="5"/>
  <c r="F2391" i="5"/>
  <c r="E2391" i="5"/>
  <c r="D2391" i="5"/>
  <c r="C2391" i="5"/>
  <c r="N2390" i="5"/>
  <c r="N2388" i="5"/>
  <c r="N2387" i="5"/>
  <c r="O2380" i="5"/>
  <c r="N2380" i="5"/>
  <c r="N2378" i="5"/>
  <c r="N2376" i="5"/>
  <c r="N2375" i="5"/>
  <c r="M2374" i="5"/>
  <c r="L2374" i="5"/>
  <c r="K2374" i="5"/>
  <c r="J2374" i="5"/>
  <c r="I2374" i="5"/>
  <c r="H2374" i="5"/>
  <c r="G2374" i="5"/>
  <c r="F2374" i="5"/>
  <c r="E2374" i="5"/>
  <c r="D2374" i="5"/>
  <c r="C2374" i="5"/>
  <c r="O2373" i="5"/>
  <c r="N2373" i="5"/>
  <c r="N2371" i="5"/>
  <c r="P2370" i="5"/>
  <c r="O2370" i="5"/>
  <c r="N2370" i="5"/>
  <c r="N2366" i="5"/>
  <c r="O2365" i="5"/>
  <c r="P2365" i="5" s="1"/>
  <c r="N2365" i="5"/>
  <c r="N2364" i="5"/>
  <c r="O2364" i="5" s="1"/>
  <c r="N2363" i="5"/>
  <c r="N2358" i="5"/>
  <c r="M2357" i="5"/>
  <c r="L2357" i="5"/>
  <c r="K2357" i="5"/>
  <c r="J2357" i="5"/>
  <c r="I2357" i="5"/>
  <c r="H2357" i="5"/>
  <c r="G2357" i="5"/>
  <c r="F2357" i="5"/>
  <c r="E2357" i="5"/>
  <c r="D2357" i="5"/>
  <c r="C2357" i="5"/>
  <c r="N2355" i="5"/>
  <c r="N2354" i="5"/>
  <c r="N2353" i="5"/>
  <c r="O2348" i="5"/>
  <c r="N2348" i="5"/>
  <c r="N2347" i="5"/>
  <c r="N2342" i="5"/>
  <c r="M2340" i="5"/>
  <c r="L2340" i="5"/>
  <c r="K2340" i="5"/>
  <c r="J2340" i="5"/>
  <c r="I2340" i="5"/>
  <c r="H2340" i="5"/>
  <c r="G2340" i="5"/>
  <c r="F2340" i="5"/>
  <c r="E2340" i="5"/>
  <c r="D2340" i="5"/>
  <c r="C2340" i="5"/>
  <c r="N2339" i="5"/>
  <c r="N2337" i="5"/>
  <c r="N2329" i="5"/>
  <c r="M2323" i="5"/>
  <c r="L2323" i="5"/>
  <c r="K2323" i="5"/>
  <c r="J2323" i="5"/>
  <c r="I2323" i="5"/>
  <c r="H2323" i="5"/>
  <c r="G2323" i="5"/>
  <c r="F2323" i="5"/>
  <c r="E2323" i="5"/>
  <c r="D2323" i="5"/>
  <c r="C2323" i="5"/>
  <c r="N2322" i="5"/>
  <c r="O2322" i="5" s="1"/>
  <c r="N2320" i="5"/>
  <c r="N2319" i="5"/>
  <c r="O2312" i="5"/>
  <c r="N2312" i="5"/>
  <c r="N2307" i="5"/>
  <c r="M2306" i="5"/>
  <c r="L2306" i="5"/>
  <c r="K2306" i="5"/>
  <c r="J2306" i="5"/>
  <c r="I2306" i="5"/>
  <c r="H2306" i="5"/>
  <c r="G2306" i="5"/>
  <c r="F2306" i="5"/>
  <c r="E2306" i="5"/>
  <c r="D2306" i="5"/>
  <c r="C2306" i="5"/>
  <c r="O2302" i="5"/>
  <c r="N2302" i="5"/>
  <c r="N2298" i="5"/>
  <c r="N2297" i="5"/>
  <c r="O2296" i="5"/>
  <c r="P2296" i="5" s="1"/>
  <c r="N2296" i="5"/>
  <c r="M2289" i="5"/>
  <c r="L2289" i="5"/>
  <c r="K2289" i="5"/>
  <c r="J2289" i="5"/>
  <c r="I2289" i="5"/>
  <c r="H2289" i="5"/>
  <c r="G2289" i="5"/>
  <c r="F2289" i="5"/>
  <c r="E2289" i="5"/>
  <c r="D2289" i="5"/>
  <c r="C2289" i="5"/>
  <c r="N2285" i="5"/>
  <c r="N2280" i="5"/>
  <c r="N2279" i="5"/>
  <c r="M2272" i="5"/>
  <c r="L2272" i="5"/>
  <c r="K2272" i="5"/>
  <c r="J2272" i="5"/>
  <c r="I2272" i="5"/>
  <c r="H2272" i="5"/>
  <c r="G2272" i="5"/>
  <c r="F2272" i="5"/>
  <c r="E2272" i="5"/>
  <c r="D2272" i="5"/>
  <c r="C2272" i="5"/>
  <c r="N2257" i="5"/>
  <c r="M2255" i="5"/>
  <c r="L2255" i="5"/>
  <c r="K2255" i="5"/>
  <c r="J2255" i="5"/>
  <c r="I2255" i="5"/>
  <c r="H2255" i="5"/>
  <c r="G2255" i="5"/>
  <c r="F2255" i="5"/>
  <c r="E2255" i="5"/>
  <c r="D2255" i="5"/>
  <c r="C2255" i="5"/>
  <c r="N2245" i="5"/>
  <c r="O2245" i="5" s="1"/>
  <c r="N2240" i="5"/>
  <c r="M2238" i="5"/>
  <c r="L2238" i="5"/>
  <c r="K2238" i="5"/>
  <c r="J2238" i="5"/>
  <c r="I2238" i="5"/>
  <c r="H2238" i="5"/>
  <c r="G2238" i="5"/>
  <c r="F2238" i="5"/>
  <c r="E2238" i="5"/>
  <c r="D2238" i="5"/>
  <c r="C2238" i="5"/>
  <c r="N2223" i="5"/>
  <c r="M2221" i="5"/>
  <c r="L2221" i="5"/>
  <c r="K2221" i="5"/>
  <c r="J2221" i="5"/>
  <c r="I2221" i="5"/>
  <c r="H2221" i="5"/>
  <c r="G2221" i="5"/>
  <c r="F2221" i="5"/>
  <c r="E2221" i="5"/>
  <c r="D2221" i="5"/>
  <c r="C2221" i="5"/>
  <c r="N2210" i="5"/>
  <c r="O2210" i="5" s="1"/>
  <c r="N2206" i="5"/>
  <c r="N2205" i="5"/>
  <c r="M2204" i="5"/>
  <c r="L2204" i="5"/>
  <c r="K2204" i="5"/>
  <c r="J2204" i="5"/>
  <c r="I2204" i="5"/>
  <c r="H2204" i="5"/>
  <c r="G2204" i="5"/>
  <c r="F2204" i="5"/>
  <c r="E2204" i="5"/>
  <c r="D2204" i="5"/>
  <c r="C2204" i="5"/>
  <c r="N2200" i="5"/>
  <c r="N2191" i="5"/>
  <c r="N2189" i="5"/>
  <c r="N2188" i="5"/>
  <c r="M2187" i="5"/>
  <c r="L2187" i="5"/>
  <c r="K2187" i="5"/>
  <c r="J2187" i="5"/>
  <c r="I2187" i="5"/>
  <c r="H2187" i="5"/>
  <c r="G2187" i="5"/>
  <c r="F2187" i="5"/>
  <c r="E2187" i="5"/>
  <c r="D2187" i="5"/>
  <c r="C2187" i="5"/>
  <c r="N2183" i="5"/>
  <c r="O2174" i="5"/>
  <c r="N2174" i="5"/>
  <c r="M2170" i="5"/>
  <c r="L2170" i="5"/>
  <c r="K2170" i="5"/>
  <c r="J2170" i="5"/>
  <c r="I2170" i="5"/>
  <c r="H2170" i="5"/>
  <c r="G2170" i="5"/>
  <c r="F2170" i="5"/>
  <c r="E2170" i="5"/>
  <c r="D2170" i="5"/>
  <c r="C2170" i="5"/>
  <c r="N2166" i="5"/>
  <c r="N2161" i="5"/>
  <c r="N2160" i="5"/>
  <c r="N2157" i="5"/>
  <c r="M2153" i="5"/>
  <c r="L2153" i="5"/>
  <c r="K2153" i="5"/>
  <c r="J2153" i="5"/>
  <c r="I2153" i="5"/>
  <c r="H2153" i="5"/>
  <c r="G2153" i="5"/>
  <c r="F2153" i="5"/>
  <c r="E2153" i="5"/>
  <c r="D2153" i="5"/>
  <c r="C2153" i="5"/>
  <c r="N2140" i="5"/>
  <c r="M2136" i="5"/>
  <c r="L2136" i="5"/>
  <c r="K2136" i="5"/>
  <c r="J2136" i="5"/>
  <c r="I2136" i="5"/>
  <c r="H2136" i="5"/>
  <c r="G2136" i="5"/>
  <c r="F2136" i="5"/>
  <c r="E2136" i="5"/>
  <c r="D2136" i="5"/>
  <c r="C2136" i="5"/>
  <c r="O2132" i="5"/>
  <c r="N2132" i="5"/>
  <c r="N2129" i="5"/>
  <c r="N2128" i="5"/>
  <c r="N2127" i="5"/>
  <c r="N2126" i="5"/>
  <c r="N2123" i="5"/>
  <c r="N2120" i="5"/>
  <c r="O2120" i="5" s="1"/>
  <c r="M2119" i="5"/>
  <c r="L2119" i="5"/>
  <c r="K2119" i="5"/>
  <c r="J2119" i="5"/>
  <c r="I2119" i="5"/>
  <c r="H2119" i="5"/>
  <c r="G2119" i="5"/>
  <c r="F2119" i="5"/>
  <c r="E2119" i="5"/>
  <c r="D2119" i="5"/>
  <c r="C2119" i="5"/>
  <c r="N2115" i="5"/>
  <c r="N2109" i="5"/>
  <c r="N2106" i="5"/>
  <c r="M2102" i="5"/>
  <c r="L2102" i="5"/>
  <c r="K2102" i="5"/>
  <c r="J2102" i="5"/>
  <c r="I2102" i="5"/>
  <c r="H2102" i="5"/>
  <c r="G2102" i="5"/>
  <c r="F2102" i="5"/>
  <c r="E2102" i="5"/>
  <c r="D2102" i="5"/>
  <c r="C2102" i="5"/>
  <c r="N2089" i="5"/>
  <c r="M2085" i="5"/>
  <c r="L2085" i="5"/>
  <c r="K2085" i="5"/>
  <c r="J2085" i="5"/>
  <c r="I2085" i="5"/>
  <c r="H2085" i="5"/>
  <c r="G2085" i="5"/>
  <c r="F2085" i="5"/>
  <c r="E2085" i="5"/>
  <c r="D2085" i="5"/>
  <c r="C2085" i="5"/>
  <c r="N2072" i="5"/>
  <c r="O2072" i="5" s="1"/>
  <c r="N2070" i="5"/>
  <c r="M2068" i="5"/>
  <c r="L2068" i="5"/>
  <c r="K2068" i="5"/>
  <c r="J2068" i="5"/>
  <c r="I2068" i="5"/>
  <c r="H2068" i="5"/>
  <c r="G2068" i="5"/>
  <c r="F2068" i="5"/>
  <c r="E2068" i="5"/>
  <c r="D2068" i="5"/>
  <c r="C2068" i="5"/>
  <c r="N2064" i="5"/>
  <c r="N2058" i="5"/>
  <c r="N2057" i="5"/>
  <c r="N2052" i="5"/>
  <c r="O2052" i="5" s="1"/>
  <c r="M2051" i="5"/>
  <c r="L2051" i="5"/>
  <c r="K2051" i="5"/>
  <c r="J2051" i="5"/>
  <c r="I2051" i="5"/>
  <c r="H2051" i="5"/>
  <c r="G2051" i="5"/>
  <c r="F2051" i="5"/>
  <c r="E2051" i="5"/>
  <c r="D2051" i="5"/>
  <c r="C2051" i="5"/>
  <c r="N2036" i="5"/>
  <c r="M2034" i="5"/>
  <c r="L2034" i="5"/>
  <c r="K2034" i="5"/>
  <c r="J2034" i="5"/>
  <c r="I2034" i="5"/>
  <c r="H2034" i="5"/>
  <c r="G2034" i="5"/>
  <c r="F2034" i="5"/>
  <c r="E2034" i="5"/>
  <c r="D2034" i="5"/>
  <c r="C2034" i="5"/>
  <c r="N2033" i="5"/>
  <c r="N2030" i="5"/>
  <c r="N2023" i="5"/>
  <c r="N2019" i="5"/>
  <c r="M2017" i="5"/>
  <c r="L2017" i="5"/>
  <c r="K2017" i="5"/>
  <c r="J2017" i="5"/>
  <c r="I2017" i="5"/>
  <c r="H2017" i="5"/>
  <c r="G2017" i="5"/>
  <c r="F2017" i="5"/>
  <c r="E2017" i="5"/>
  <c r="D2017" i="5"/>
  <c r="C2017" i="5"/>
  <c r="N2003" i="5"/>
  <c r="O2003" i="5" s="1"/>
  <c r="M2000" i="5"/>
  <c r="L2000" i="5"/>
  <c r="K2000" i="5"/>
  <c r="J2000" i="5"/>
  <c r="I2000" i="5"/>
  <c r="H2000" i="5"/>
  <c r="G2000" i="5"/>
  <c r="F2000" i="5"/>
  <c r="E2000" i="5"/>
  <c r="D2000" i="5"/>
  <c r="C2000" i="5"/>
  <c r="N1986" i="5"/>
  <c r="N1985" i="5"/>
  <c r="M1983" i="5"/>
  <c r="L1983" i="5"/>
  <c r="K1983" i="5"/>
  <c r="J1983" i="5"/>
  <c r="I1983" i="5"/>
  <c r="H1983" i="5"/>
  <c r="G1983" i="5"/>
  <c r="F1983" i="5"/>
  <c r="E1983" i="5"/>
  <c r="D1983" i="5"/>
  <c r="C1983" i="5"/>
  <c r="N1982" i="5"/>
  <c r="N1980" i="5"/>
  <c r="N1979" i="5"/>
  <c r="N1977" i="5"/>
  <c r="N1976" i="5"/>
  <c r="N1975" i="5"/>
  <c r="O1975" i="5" s="1"/>
  <c r="N1974" i="5"/>
  <c r="N1973" i="5"/>
  <c r="N1968" i="5"/>
  <c r="M1966" i="5"/>
  <c r="L1966" i="5"/>
  <c r="K1966" i="5"/>
  <c r="J1966" i="5"/>
  <c r="I1966" i="5"/>
  <c r="H1966" i="5"/>
  <c r="G1966" i="5"/>
  <c r="F1966" i="5"/>
  <c r="E1966" i="5"/>
  <c r="D1966" i="5"/>
  <c r="C1966" i="5"/>
  <c r="N1952" i="5"/>
  <c r="O1952" i="5" s="1"/>
  <c r="N1951" i="5"/>
  <c r="M1949" i="5"/>
  <c r="L1949" i="5"/>
  <c r="K1949" i="5"/>
  <c r="J1949" i="5"/>
  <c r="I1949" i="5"/>
  <c r="H1949" i="5"/>
  <c r="G1949" i="5"/>
  <c r="F1949" i="5"/>
  <c r="E1949" i="5"/>
  <c r="D1949" i="5"/>
  <c r="C1949" i="5"/>
  <c r="N1945" i="5"/>
  <c r="N1940" i="5"/>
  <c r="N1939" i="5"/>
  <c r="N1933" i="5"/>
  <c r="M1932" i="5"/>
  <c r="L1932" i="5"/>
  <c r="K1932" i="5"/>
  <c r="J1932" i="5"/>
  <c r="I1932" i="5"/>
  <c r="H1932" i="5"/>
  <c r="G1932" i="5"/>
  <c r="F1932" i="5"/>
  <c r="E1932" i="5"/>
  <c r="D1932" i="5"/>
  <c r="C1932" i="5"/>
  <c r="N1931" i="5"/>
  <c r="N1928" i="5"/>
  <c r="N1923" i="5"/>
  <c r="N1922" i="5"/>
  <c r="M1915" i="5"/>
  <c r="L1915" i="5"/>
  <c r="K1915" i="5"/>
  <c r="J1915" i="5"/>
  <c r="I1915" i="5"/>
  <c r="H1915" i="5"/>
  <c r="G1915" i="5"/>
  <c r="F1915" i="5"/>
  <c r="E1915" i="5"/>
  <c r="D1915" i="5"/>
  <c r="C1915" i="5"/>
  <c r="N1913" i="5"/>
  <c r="O1913" i="5" s="1"/>
  <c r="M1898" i="5"/>
  <c r="L1898" i="5"/>
  <c r="K1898" i="5"/>
  <c r="J1898" i="5"/>
  <c r="I1898" i="5"/>
  <c r="H1898" i="5"/>
  <c r="G1898" i="5"/>
  <c r="F1898" i="5"/>
  <c r="E1898" i="5"/>
  <c r="D1898" i="5"/>
  <c r="C1898" i="5"/>
  <c r="N1894" i="5"/>
  <c r="N1887" i="5"/>
  <c r="M1881" i="5"/>
  <c r="L1881" i="5"/>
  <c r="K1881" i="5"/>
  <c r="J1881" i="5"/>
  <c r="I1881" i="5"/>
  <c r="H1881" i="5"/>
  <c r="G1881" i="5"/>
  <c r="F1881" i="5"/>
  <c r="E1881" i="5"/>
  <c r="D1881" i="5"/>
  <c r="C1881" i="5"/>
  <c r="O1878" i="5"/>
  <c r="N1878" i="5"/>
  <c r="N1877" i="5"/>
  <c r="N1870" i="5"/>
  <c r="M1864" i="5"/>
  <c r="L1864" i="5"/>
  <c r="K1864" i="5"/>
  <c r="J1864" i="5"/>
  <c r="I1864" i="5"/>
  <c r="H1864" i="5"/>
  <c r="G1864" i="5"/>
  <c r="F1864" i="5"/>
  <c r="E1864" i="5"/>
  <c r="D1864" i="5"/>
  <c r="C1864" i="5"/>
  <c r="N1863" i="5"/>
  <c r="N1862" i="5"/>
  <c r="N1860" i="5"/>
  <c r="N1854" i="5"/>
  <c r="N1853" i="5"/>
  <c r="O1851" i="5"/>
  <c r="N1851" i="5"/>
  <c r="N1848" i="5"/>
  <c r="M1847" i="5"/>
  <c r="L1847" i="5"/>
  <c r="K1847" i="5"/>
  <c r="J1847" i="5"/>
  <c r="I1847" i="5"/>
  <c r="H1847" i="5"/>
  <c r="G1847" i="5"/>
  <c r="F1847" i="5"/>
  <c r="E1847" i="5"/>
  <c r="D1847" i="5"/>
  <c r="C1847" i="5"/>
  <c r="N1844" i="5"/>
  <c r="N1843" i="5"/>
  <c r="N1839" i="5"/>
  <c r="N1838" i="5"/>
  <c r="O1837" i="5"/>
  <c r="P1837" i="5" s="1"/>
  <c r="N1837" i="5"/>
  <c r="N1836" i="5"/>
  <c r="N1834" i="5"/>
  <c r="O1834" i="5" s="1"/>
  <c r="P1834" i="5" s="1"/>
  <c r="N1831" i="5"/>
  <c r="M1830" i="5"/>
  <c r="L1830" i="5"/>
  <c r="K1830" i="5"/>
  <c r="J1830" i="5"/>
  <c r="I1830" i="5"/>
  <c r="H1830" i="5"/>
  <c r="G1830" i="5"/>
  <c r="F1830" i="5"/>
  <c r="E1830" i="5"/>
  <c r="D1830" i="5"/>
  <c r="C1830" i="5"/>
  <c r="N1828" i="5"/>
  <c r="N1826" i="5"/>
  <c r="M1813" i="5"/>
  <c r="L1813" i="5"/>
  <c r="K1813" i="5"/>
  <c r="J1813" i="5"/>
  <c r="I1813" i="5"/>
  <c r="H1813" i="5"/>
  <c r="G1813" i="5"/>
  <c r="F1813" i="5"/>
  <c r="E1813" i="5"/>
  <c r="D1813" i="5"/>
  <c r="C1813" i="5"/>
  <c r="N1798" i="5"/>
  <c r="O1798" i="5" s="1"/>
  <c r="M1796" i="5"/>
  <c r="L1796" i="5"/>
  <c r="K1796" i="5"/>
  <c r="J1796" i="5"/>
  <c r="I1796" i="5"/>
  <c r="H1796" i="5"/>
  <c r="G1796" i="5"/>
  <c r="F1796" i="5"/>
  <c r="E1796" i="5"/>
  <c r="D1796" i="5"/>
  <c r="C1796" i="5"/>
  <c r="N1786" i="5"/>
  <c r="N1783" i="5"/>
  <c r="N1781" i="5"/>
  <c r="N1780" i="5"/>
  <c r="M1779" i="5"/>
  <c r="L1779" i="5"/>
  <c r="K1779" i="5"/>
  <c r="J1779" i="5"/>
  <c r="I1779" i="5"/>
  <c r="H1779" i="5"/>
  <c r="G1779" i="5"/>
  <c r="F1779" i="5"/>
  <c r="E1779" i="5"/>
  <c r="D1779" i="5"/>
  <c r="C1779" i="5"/>
  <c r="N1777" i="5"/>
  <c r="N1768" i="5"/>
  <c r="M1762" i="5"/>
  <c r="L1762" i="5"/>
  <c r="K1762" i="5"/>
  <c r="J1762" i="5"/>
  <c r="I1762" i="5"/>
  <c r="H1762" i="5"/>
  <c r="G1762" i="5"/>
  <c r="F1762" i="5"/>
  <c r="E1762" i="5"/>
  <c r="D1762" i="5"/>
  <c r="C1762" i="5"/>
  <c r="N1761" i="5"/>
  <c r="N1758" i="5"/>
  <c r="O1751" i="5"/>
  <c r="N1751" i="5"/>
  <c r="N1749" i="5"/>
  <c r="N1746" i="5"/>
  <c r="M1745" i="5"/>
  <c r="L1745" i="5"/>
  <c r="K1745" i="5"/>
  <c r="J1745" i="5"/>
  <c r="I1745" i="5"/>
  <c r="H1745" i="5"/>
  <c r="G1745" i="5"/>
  <c r="F1745" i="5"/>
  <c r="E1745" i="5"/>
  <c r="D1745" i="5"/>
  <c r="C1745" i="5"/>
  <c r="N1744" i="5"/>
  <c r="N1743" i="5"/>
  <c r="N1742" i="5"/>
  <c r="N1741" i="5"/>
  <c r="O1741" i="5" s="1"/>
  <c r="N1739" i="5"/>
  <c r="N1738" i="5"/>
  <c r="N1737" i="5"/>
  <c r="N1736" i="5"/>
  <c r="O1732" i="5"/>
  <c r="N1732" i="5"/>
  <c r="N1730" i="5"/>
  <c r="M1728" i="5"/>
  <c r="L1728" i="5"/>
  <c r="K1728" i="5"/>
  <c r="J1728" i="5"/>
  <c r="I1728" i="5"/>
  <c r="H1728" i="5"/>
  <c r="G1728" i="5"/>
  <c r="F1728" i="5"/>
  <c r="E1728" i="5"/>
  <c r="D1728" i="5"/>
  <c r="C1728" i="5"/>
  <c r="N1726" i="5"/>
  <c r="P1725" i="5"/>
  <c r="O1725" i="5"/>
  <c r="N1725" i="5"/>
  <c r="N1724" i="5"/>
  <c r="N1715" i="5"/>
  <c r="N1712" i="5"/>
  <c r="M1711" i="5"/>
  <c r="L1711" i="5"/>
  <c r="K1711" i="5"/>
  <c r="J1711" i="5"/>
  <c r="I1711" i="5"/>
  <c r="H1711" i="5"/>
  <c r="G1711" i="5"/>
  <c r="F1711" i="5"/>
  <c r="E1711" i="5"/>
  <c r="D1711" i="5"/>
  <c r="C1711" i="5"/>
  <c r="N1709" i="5"/>
  <c r="N1700" i="5"/>
  <c r="M1694" i="5"/>
  <c r="L1694" i="5"/>
  <c r="K1694" i="5"/>
  <c r="J1694" i="5"/>
  <c r="I1694" i="5"/>
  <c r="H1694" i="5"/>
  <c r="G1694" i="5"/>
  <c r="F1694" i="5"/>
  <c r="E1694" i="5"/>
  <c r="D1694" i="5"/>
  <c r="C1694" i="5"/>
  <c r="N1693" i="5"/>
  <c r="N1690" i="5"/>
  <c r="N1683" i="5"/>
  <c r="O1681" i="5"/>
  <c r="N1681" i="5"/>
  <c r="N1680" i="5"/>
  <c r="M1677" i="5"/>
  <c r="L1677" i="5"/>
  <c r="K1677" i="5"/>
  <c r="J1677" i="5"/>
  <c r="I1677" i="5"/>
  <c r="H1677" i="5"/>
  <c r="G1677" i="5"/>
  <c r="F1677" i="5"/>
  <c r="E1677" i="5"/>
  <c r="D1677" i="5"/>
  <c r="C1677" i="5"/>
  <c r="N1675" i="5"/>
  <c r="N1673" i="5"/>
  <c r="N1666" i="5"/>
  <c r="N1664" i="5"/>
  <c r="N1661" i="5"/>
  <c r="M1660" i="5"/>
  <c r="L1660" i="5"/>
  <c r="K1660" i="5"/>
  <c r="J1660" i="5"/>
  <c r="I1660" i="5"/>
  <c r="H1660" i="5"/>
  <c r="G1660" i="5"/>
  <c r="F1660" i="5"/>
  <c r="E1660" i="5"/>
  <c r="D1660" i="5"/>
  <c r="C1660" i="5"/>
  <c r="O1659" i="5"/>
  <c r="N1659" i="5"/>
  <c r="N1649" i="5"/>
  <c r="N1647" i="5"/>
  <c r="N1645" i="5"/>
  <c r="N1644" i="5"/>
  <c r="M1643" i="5"/>
  <c r="L1643" i="5"/>
  <c r="K1643" i="5"/>
  <c r="J1643" i="5"/>
  <c r="I1643" i="5"/>
  <c r="H1643" i="5"/>
  <c r="G1643" i="5"/>
  <c r="F1643" i="5"/>
  <c r="E1643" i="5"/>
  <c r="D1643" i="5"/>
  <c r="C1643" i="5"/>
  <c r="N1641" i="5"/>
  <c r="N1639" i="5"/>
  <c r="M1626" i="5"/>
  <c r="L1626" i="5"/>
  <c r="K1626" i="5"/>
  <c r="J1626" i="5"/>
  <c r="I1626" i="5"/>
  <c r="H1626" i="5"/>
  <c r="G1626" i="5"/>
  <c r="F1626" i="5"/>
  <c r="E1626" i="5"/>
  <c r="D1626" i="5"/>
  <c r="C1626" i="5"/>
  <c r="N1611" i="5"/>
  <c r="O1611" i="5" s="1"/>
  <c r="M1609" i="5"/>
  <c r="L1609" i="5"/>
  <c r="K1609" i="5"/>
  <c r="J1609" i="5"/>
  <c r="I1609" i="5"/>
  <c r="H1609" i="5"/>
  <c r="G1609" i="5"/>
  <c r="F1609" i="5"/>
  <c r="E1609" i="5"/>
  <c r="D1609" i="5"/>
  <c r="C1609" i="5"/>
  <c r="N1594" i="5"/>
  <c r="N1593" i="5"/>
  <c r="M1592" i="5"/>
  <c r="L1592" i="5"/>
  <c r="K1592" i="5"/>
  <c r="J1592" i="5"/>
  <c r="I1592" i="5"/>
  <c r="H1592" i="5"/>
  <c r="G1592" i="5"/>
  <c r="F1592" i="5"/>
  <c r="E1592" i="5"/>
  <c r="D1592" i="5"/>
  <c r="C1592" i="5"/>
  <c r="N1576" i="5"/>
  <c r="M1575" i="5"/>
  <c r="L1575" i="5"/>
  <c r="K1575" i="5"/>
  <c r="J1575" i="5"/>
  <c r="I1575" i="5"/>
  <c r="H1575" i="5"/>
  <c r="G1575" i="5"/>
  <c r="F1575" i="5"/>
  <c r="E1575" i="5"/>
  <c r="D1575" i="5"/>
  <c r="C1575" i="5"/>
  <c r="N1566" i="5"/>
  <c r="N1565" i="5"/>
  <c r="N1559" i="5"/>
  <c r="M1558" i="5"/>
  <c r="L1558" i="5"/>
  <c r="K1558" i="5"/>
  <c r="J1558" i="5"/>
  <c r="I1558" i="5"/>
  <c r="H1558" i="5"/>
  <c r="G1558" i="5"/>
  <c r="F1558" i="5"/>
  <c r="E1558" i="5"/>
  <c r="D1558" i="5"/>
  <c r="C1558" i="5"/>
  <c r="N1554" i="5"/>
  <c r="N1552" i="5"/>
  <c r="O1552" i="5" s="1"/>
  <c r="N1551" i="5"/>
  <c r="N1550" i="5"/>
  <c r="N1549" i="5"/>
  <c r="N1548" i="5"/>
  <c r="O1547" i="5"/>
  <c r="N1547" i="5"/>
  <c r="N1545" i="5"/>
  <c r="N1542" i="5"/>
  <c r="M1541" i="5"/>
  <c r="L1541" i="5"/>
  <c r="K1541" i="5"/>
  <c r="J1541" i="5"/>
  <c r="I1541" i="5"/>
  <c r="H1541" i="5"/>
  <c r="G1541" i="5"/>
  <c r="F1541" i="5"/>
  <c r="E1541" i="5"/>
  <c r="D1541" i="5"/>
  <c r="C1541" i="5"/>
  <c r="O1537" i="5"/>
  <c r="N1537" i="5"/>
  <c r="N1531" i="5"/>
  <c r="N1530" i="5"/>
  <c r="N1528" i="5"/>
  <c r="M1524" i="5"/>
  <c r="L1524" i="5"/>
  <c r="K1524" i="5"/>
  <c r="J1524" i="5"/>
  <c r="I1524" i="5"/>
  <c r="H1524" i="5"/>
  <c r="G1524" i="5"/>
  <c r="F1524" i="5"/>
  <c r="E1524" i="5"/>
  <c r="D1524" i="5"/>
  <c r="C1524" i="5"/>
  <c r="N1523" i="5"/>
  <c r="N1520" i="5"/>
  <c r="M1507" i="5"/>
  <c r="L1507" i="5"/>
  <c r="K1507" i="5"/>
  <c r="J1507" i="5"/>
  <c r="I1507" i="5"/>
  <c r="H1507" i="5"/>
  <c r="G1507" i="5"/>
  <c r="F1507" i="5"/>
  <c r="E1507" i="5"/>
  <c r="D1507" i="5"/>
  <c r="C1507" i="5"/>
  <c r="N1503" i="5"/>
  <c r="N1496" i="5"/>
  <c r="N1492" i="5"/>
  <c r="N1491" i="5"/>
  <c r="M1490" i="5"/>
  <c r="L1490" i="5"/>
  <c r="K1490" i="5"/>
  <c r="J1490" i="5"/>
  <c r="I1490" i="5"/>
  <c r="H1490" i="5"/>
  <c r="G1490" i="5"/>
  <c r="F1490" i="5"/>
  <c r="E1490" i="5"/>
  <c r="D1490" i="5"/>
  <c r="C1490" i="5"/>
  <c r="N1486" i="5"/>
  <c r="N1481" i="5"/>
  <c r="N1480" i="5"/>
  <c r="N1479" i="5"/>
  <c r="O1479" i="5" s="1"/>
  <c r="M1473" i="5"/>
  <c r="L1473" i="5"/>
  <c r="K1473" i="5"/>
  <c r="J1473" i="5"/>
  <c r="I1473" i="5"/>
  <c r="H1473" i="5"/>
  <c r="G1473" i="5"/>
  <c r="F1473" i="5"/>
  <c r="E1473" i="5"/>
  <c r="D1473" i="5"/>
  <c r="C1473" i="5"/>
  <c r="N1472" i="5"/>
  <c r="N1471" i="5"/>
  <c r="N1462" i="5"/>
  <c r="N1457" i="5"/>
  <c r="M1456" i="5"/>
  <c r="L1456" i="5"/>
  <c r="K1456" i="5"/>
  <c r="J1456" i="5"/>
  <c r="I1456" i="5"/>
  <c r="H1456" i="5"/>
  <c r="G1456" i="5"/>
  <c r="F1456" i="5"/>
  <c r="E1456" i="5"/>
  <c r="D1456" i="5"/>
  <c r="C1456" i="5"/>
  <c r="N1452" i="5"/>
  <c r="N1445" i="5"/>
  <c r="M1439" i="5"/>
  <c r="L1439" i="5"/>
  <c r="K1439" i="5"/>
  <c r="J1439" i="5"/>
  <c r="I1439" i="5"/>
  <c r="H1439" i="5"/>
  <c r="G1439" i="5"/>
  <c r="F1439" i="5"/>
  <c r="E1439" i="5"/>
  <c r="D1439" i="5"/>
  <c r="C1439" i="5"/>
  <c r="N1435" i="5"/>
  <c r="P1428" i="5"/>
  <c r="O1428" i="5"/>
  <c r="N1428" i="5"/>
  <c r="M1422" i="5"/>
  <c r="L1422" i="5"/>
  <c r="K1422" i="5"/>
  <c r="J1422" i="5"/>
  <c r="I1422" i="5"/>
  <c r="H1422" i="5"/>
  <c r="G1422" i="5"/>
  <c r="F1422" i="5"/>
  <c r="E1422" i="5"/>
  <c r="D1422" i="5"/>
  <c r="C1422" i="5"/>
  <c r="N1419" i="5"/>
  <c r="N1418" i="5"/>
  <c r="N1413" i="5"/>
  <c r="N1411" i="5"/>
  <c r="N1409" i="5"/>
  <c r="N1406" i="5"/>
  <c r="M1405" i="5"/>
  <c r="L1405" i="5"/>
  <c r="K1405" i="5"/>
  <c r="J1405" i="5"/>
  <c r="I1405" i="5"/>
  <c r="H1405" i="5"/>
  <c r="G1405" i="5"/>
  <c r="F1405" i="5"/>
  <c r="E1405" i="5"/>
  <c r="D1405" i="5"/>
  <c r="C1405" i="5"/>
  <c r="N1404" i="5"/>
  <c r="N1403" i="5"/>
  <c r="N1402" i="5"/>
  <c r="N1401" i="5"/>
  <c r="N1395" i="5"/>
  <c r="O1395" i="5" s="1"/>
  <c r="N1394" i="5"/>
  <c r="M1388" i="5"/>
  <c r="L1388" i="5"/>
  <c r="K1388" i="5"/>
  <c r="J1388" i="5"/>
  <c r="I1388" i="5"/>
  <c r="H1388" i="5"/>
  <c r="G1388" i="5"/>
  <c r="F1388" i="5"/>
  <c r="E1388" i="5"/>
  <c r="D1388" i="5"/>
  <c r="C1388" i="5"/>
  <c r="N1387" i="5"/>
  <c r="N1386" i="5"/>
  <c r="N1380" i="5"/>
  <c r="N1379" i="5"/>
  <c r="N1377" i="5"/>
  <c r="O1377" i="5" s="1"/>
  <c r="M1371" i="5"/>
  <c r="L1371" i="5"/>
  <c r="K1371" i="5"/>
  <c r="J1371" i="5"/>
  <c r="I1371" i="5"/>
  <c r="H1371" i="5"/>
  <c r="G1371" i="5"/>
  <c r="F1371" i="5"/>
  <c r="E1371" i="5"/>
  <c r="D1371" i="5"/>
  <c r="C1371" i="5"/>
  <c r="N1369" i="5"/>
  <c r="M1354" i="5"/>
  <c r="L1354" i="5"/>
  <c r="K1354" i="5"/>
  <c r="J1354" i="5"/>
  <c r="I1354" i="5"/>
  <c r="H1354" i="5"/>
  <c r="G1354" i="5"/>
  <c r="F1354" i="5"/>
  <c r="E1354" i="5"/>
  <c r="D1354" i="5"/>
  <c r="C1354" i="5"/>
  <c r="N1353" i="5"/>
  <c r="N1350" i="5"/>
  <c r="N1344" i="5"/>
  <c r="N1343" i="5"/>
  <c r="N1339" i="5"/>
  <c r="M1337" i="5"/>
  <c r="L1337" i="5"/>
  <c r="K1337" i="5"/>
  <c r="J1337" i="5"/>
  <c r="I1337" i="5"/>
  <c r="H1337" i="5"/>
  <c r="G1337" i="5"/>
  <c r="F1337" i="5"/>
  <c r="E1337" i="5"/>
  <c r="D1337" i="5"/>
  <c r="C1337" i="5"/>
  <c r="N1333" i="5"/>
  <c r="N1326" i="5"/>
  <c r="P1321" i="5"/>
  <c r="O1321" i="5"/>
  <c r="N1321" i="5"/>
  <c r="M1318" i="5"/>
  <c r="L1318" i="5"/>
  <c r="K1318" i="5"/>
  <c r="J1318" i="5"/>
  <c r="I1318" i="5"/>
  <c r="H1318" i="5"/>
  <c r="G1318" i="5"/>
  <c r="F1318" i="5"/>
  <c r="E1318" i="5"/>
  <c r="D1318" i="5"/>
  <c r="C1318" i="5"/>
  <c r="N1317" i="5"/>
  <c r="N1316" i="5"/>
  <c r="N1314" i="5"/>
  <c r="N1307" i="5"/>
  <c r="N1305" i="5"/>
  <c r="N1302" i="5"/>
  <c r="M1301" i="5"/>
  <c r="L1301" i="5"/>
  <c r="K1301" i="5"/>
  <c r="J1301" i="5"/>
  <c r="I1301" i="5"/>
  <c r="H1301" i="5"/>
  <c r="G1301" i="5"/>
  <c r="F1301" i="5"/>
  <c r="E1301" i="5"/>
  <c r="D1301" i="5"/>
  <c r="C1301" i="5"/>
  <c r="N1297" i="5"/>
  <c r="P1291" i="5"/>
  <c r="O1291" i="5"/>
  <c r="N1291" i="5"/>
  <c r="N1290" i="5"/>
  <c r="N1288" i="5"/>
  <c r="O1288" i="5" s="1"/>
  <c r="P1288" i="5" s="1"/>
  <c r="N1287" i="5"/>
  <c r="M1284" i="5"/>
  <c r="L1284" i="5"/>
  <c r="K1284" i="5"/>
  <c r="J1284" i="5"/>
  <c r="I1284" i="5"/>
  <c r="H1284" i="5"/>
  <c r="G1284" i="5"/>
  <c r="F1284" i="5"/>
  <c r="E1284" i="5"/>
  <c r="D1284" i="5"/>
  <c r="C1284" i="5"/>
  <c r="N1274" i="5"/>
  <c r="N1273" i="5"/>
  <c r="N1271" i="5"/>
  <c r="N1269" i="5"/>
  <c r="M1267" i="5"/>
  <c r="L1267" i="5"/>
  <c r="K1267" i="5"/>
  <c r="J1267" i="5"/>
  <c r="I1267" i="5"/>
  <c r="H1267" i="5"/>
  <c r="G1267" i="5"/>
  <c r="F1267" i="5"/>
  <c r="E1267" i="5"/>
  <c r="D1267" i="5"/>
  <c r="C1267" i="5"/>
  <c r="N1252" i="5"/>
  <c r="M1250" i="5"/>
  <c r="L1250" i="5"/>
  <c r="K1250" i="5"/>
  <c r="J1250" i="5"/>
  <c r="I1250" i="5"/>
  <c r="H1250" i="5"/>
  <c r="G1250" i="5"/>
  <c r="F1250" i="5"/>
  <c r="E1250" i="5"/>
  <c r="D1250" i="5"/>
  <c r="C1250" i="5"/>
  <c r="N1236" i="5"/>
  <c r="N1235" i="5"/>
  <c r="M1233" i="5"/>
  <c r="L1233" i="5"/>
  <c r="K1233" i="5"/>
  <c r="J1233" i="5"/>
  <c r="I1233" i="5"/>
  <c r="H1233" i="5"/>
  <c r="G1233" i="5"/>
  <c r="F1233" i="5"/>
  <c r="E1233" i="5"/>
  <c r="D1233" i="5"/>
  <c r="C1233" i="5"/>
  <c r="N1223" i="5"/>
  <c r="N1218" i="5"/>
  <c r="M1216" i="5"/>
  <c r="L1216" i="5"/>
  <c r="K1216" i="5"/>
  <c r="J1216" i="5"/>
  <c r="I1216" i="5"/>
  <c r="H1216" i="5"/>
  <c r="G1216" i="5"/>
  <c r="F1216" i="5"/>
  <c r="E1216" i="5"/>
  <c r="D1216" i="5"/>
  <c r="N1214" i="5"/>
  <c r="N1213" i="5"/>
  <c r="N1211" i="5"/>
  <c r="N1204" i="5"/>
  <c r="N1200" i="5"/>
  <c r="M1198" i="5"/>
  <c r="L1198" i="5"/>
  <c r="K1198" i="5"/>
  <c r="J1198" i="5"/>
  <c r="I1198" i="5"/>
  <c r="H1198" i="5"/>
  <c r="G1198" i="5"/>
  <c r="F1198" i="5"/>
  <c r="E1198" i="5"/>
  <c r="D1198" i="5"/>
  <c r="C1198" i="5"/>
  <c r="O1184" i="5"/>
  <c r="N1184" i="5"/>
  <c r="M1181" i="5"/>
  <c r="L1181" i="5"/>
  <c r="K1181" i="5"/>
  <c r="J1181" i="5"/>
  <c r="I1181" i="5"/>
  <c r="H1181" i="5"/>
  <c r="G1181" i="5"/>
  <c r="F1181" i="5"/>
  <c r="E1181" i="5"/>
  <c r="D1181" i="5"/>
  <c r="C1181" i="5"/>
  <c r="N1177" i="5"/>
  <c r="N1176" i="5"/>
  <c r="N1167" i="5"/>
  <c r="M1163" i="5"/>
  <c r="L1163" i="5"/>
  <c r="K1163" i="5"/>
  <c r="J1163" i="5"/>
  <c r="I1163" i="5"/>
  <c r="H1163" i="5"/>
  <c r="G1163" i="5"/>
  <c r="F1163" i="5"/>
  <c r="E1163" i="5"/>
  <c r="D1163" i="5"/>
  <c r="C1163" i="5"/>
  <c r="N1153" i="5"/>
  <c r="N1148" i="5"/>
  <c r="M1146" i="5"/>
  <c r="L1146" i="5"/>
  <c r="K1146" i="5"/>
  <c r="J1146" i="5"/>
  <c r="I1146" i="5"/>
  <c r="H1146" i="5"/>
  <c r="G1146" i="5"/>
  <c r="F1146" i="5"/>
  <c r="E1146" i="5"/>
  <c r="D1146" i="5"/>
  <c r="C1146" i="5"/>
  <c r="N1145" i="5"/>
  <c r="N1143" i="5"/>
  <c r="N1142" i="5"/>
  <c r="N1133" i="5"/>
  <c r="M1129" i="5"/>
  <c r="L1129" i="5"/>
  <c r="K1129" i="5"/>
  <c r="J1129" i="5"/>
  <c r="I1129" i="5"/>
  <c r="H1129" i="5"/>
  <c r="G1129" i="5"/>
  <c r="F1129" i="5"/>
  <c r="E1129" i="5"/>
  <c r="D1129" i="5"/>
  <c r="C1129" i="5"/>
  <c r="O1125" i="5"/>
  <c r="N1125" i="5"/>
  <c r="N1120" i="5"/>
  <c r="N1119" i="5"/>
  <c r="N1118" i="5"/>
  <c r="O1118" i="5" s="1"/>
  <c r="N1116" i="5"/>
  <c r="N1115" i="5"/>
  <c r="N1114" i="5"/>
  <c r="M1112" i="5"/>
  <c r="L1112" i="5"/>
  <c r="K1112" i="5"/>
  <c r="J1112" i="5"/>
  <c r="I1112" i="5"/>
  <c r="H1112" i="5"/>
  <c r="G1112" i="5"/>
  <c r="F1112" i="5"/>
  <c r="E1112" i="5"/>
  <c r="D1112" i="5"/>
  <c r="C1112" i="5"/>
  <c r="N1111" i="5"/>
  <c r="N1109" i="5"/>
  <c r="N1108" i="5"/>
  <c r="O1107" i="5"/>
  <c r="P1107" i="5" s="1"/>
  <c r="N1107" i="5"/>
  <c r="N1106" i="5"/>
  <c r="N1105" i="5"/>
  <c r="N1104" i="5"/>
  <c r="O1104" i="5" s="1"/>
  <c r="N1103" i="5"/>
  <c r="N1102" i="5"/>
  <c r="N1101" i="5"/>
  <c r="N1097" i="5"/>
  <c r="M1095" i="5"/>
  <c r="L1095" i="5"/>
  <c r="K1095" i="5"/>
  <c r="J1095" i="5"/>
  <c r="I1095" i="5"/>
  <c r="H1095" i="5"/>
  <c r="G1095" i="5"/>
  <c r="F1095" i="5"/>
  <c r="E1095" i="5"/>
  <c r="D1095" i="5"/>
  <c r="C1095" i="5"/>
  <c r="N1091" i="5"/>
  <c r="N1085" i="5"/>
  <c r="N1082" i="5"/>
  <c r="M1078" i="5"/>
  <c r="L1078" i="5"/>
  <c r="K1078" i="5"/>
  <c r="J1078" i="5"/>
  <c r="I1078" i="5"/>
  <c r="H1078" i="5"/>
  <c r="G1078" i="5"/>
  <c r="F1078" i="5"/>
  <c r="E1078" i="5"/>
  <c r="D1078" i="5"/>
  <c r="C1078" i="5"/>
  <c r="N1075" i="5"/>
  <c r="N1074" i="5"/>
  <c r="N1069" i="5"/>
  <c r="N1067" i="5"/>
  <c r="N1065" i="5"/>
  <c r="N1062" i="5"/>
  <c r="M1061" i="5"/>
  <c r="L1061" i="5"/>
  <c r="K1061" i="5"/>
  <c r="J1061" i="5"/>
  <c r="I1061" i="5"/>
  <c r="H1061" i="5"/>
  <c r="G1061" i="5"/>
  <c r="F1061" i="5"/>
  <c r="E1061" i="5"/>
  <c r="D1061" i="5"/>
  <c r="C1061" i="5"/>
  <c r="N1051" i="5"/>
  <c r="N1046" i="5"/>
  <c r="M1044" i="5"/>
  <c r="L1044" i="5"/>
  <c r="K1044" i="5"/>
  <c r="J1044" i="5"/>
  <c r="I1044" i="5"/>
  <c r="H1044" i="5"/>
  <c r="G1044" i="5"/>
  <c r="F1044" i="5"/>
  <c r="E1044" i="5"/>
  <c r="D1044" i="5"/>
  <c r="C1044" i="5"/>
  <c r="N1030" i="5"/>
  <c r="N1029" i="5"/>
  <c r="O1029" i="5" s="1"/>
  <c r="P1029" i="5" s="1"/>
  <c r="M1027" i="5"/>
  <c r="L1027" i="5"/>
  <c r="K1027" i="5"/>
  <c r="J1027" i="5"/>
  <c r="I1027" i="5"/>
  <c r="H1027" i="5"/>
  <c r="G1027" i="5"/>
  <c r="F1027" i="5"/>
  <c r="E1027" i="5"/>
  <c r="D1027" i="5"/>
  <c r="C1027" i="5"/>
  <c r="N1024" i="5"/>
  <c r="O1013" i="5"/>
  <c r="N1013" i="5"/>
  <c r="M1010" i="5"/>
  <c r="L1010" i="5"/>
  <c r="K1010" i="5"/>
  <c r="J1010" i="5"/>
  <c r="I1010" i="5"/>
  <c r="H1010" i="5"/>
  <c r="G1010" i="5"/>
  <c r="F1010" i="5"/>
  <c r="E1010" i="5"/>
  <c r="D1010" i="5"/>
  <c r="C1010" i="5"/>
  <c r="N996" i="5"/>
  <c r="M993" i="5"/>
  <c r="L993" i="5"/>
  <c r="K993" i="5"/>
  <c r="J993" i="5"/>
  <c r="I993" i="5"/>
  <c r="H993" i="5"/>
  <c r="G993" i="5"/>
  <c r="F993" i="5"/>
  <c r="E993" i="5"/>
  <c r="D993" i="5"/>
  <c r="C993" i="5"/>
  <c r="N978" i="5"/>
  <c r="M976" i="5"/>
  <c r="L976" i="5"/>
  <c r="K976" i="5"/>
  <c r="J976" i="5"/>
  <c r="I976" i="5"/>
  <c r="H976" i="5"/>
  <c r="G976" i="5"/>
  <c r="F976" i="5"/>
  <c r="E976" i="5"/>
  <c r="D976" i="5"/>
  <c r="C976" i="5"/>
  <c r="N973" i="5"/>
  <c r="M959" i="5"/>
  <c r="L959" i="5"/>
  <c r="K959" i="5"/>
  <c r="J959" i="5"/>
  <c r="I959" i="5"/>
  <c r="H959" i="5"/>
  <c r="G959" i="5"/>
  <c r="F959" i="5"/>
  <c r="E959" i="5"/>
  <c r="D959" i="5"/>
  <c r="C959" i="5"/>
  <c r="N957" i="5"/>
  <c r="N955" i="5"/>
  <c r="N953" i="5"/>
  <c r="N949" i="5"/>
  <c r="N948" i="5"/>
  <c r="N946" i="5"/>
  <c r="N944" i="5"/>
  <c r="M942" i="5"/>
  <c r="L942" i="5"/>
  <c r="K942" i="5"/>
  <c r="J942" i="5"/>
  <c r="I942" i="5"/>
  <c r="H942" i="5"/>
  <c r="G942" i="5"/>
  <c r="F942" i="5"/>
  <c r="E942" i="5"/>
  <c r="D942" i="5"/>
  <c r="C942" i="5"/>
  <c r="N940" i="5"/>
  <c r="N939" i="5"/>
  <c r="N938" i="5"/>
  <c r="M925" i="5"/>
  <c r="L925" i="5"/>
  <c r="K925" i="5"/>
  <c r="J925" i="5"/>
  <c r="I925" i="5"/>
  <c r="H925" i="5"/>
  <c r="G925" i="5"/>
  <c r="F925" i="5"/>
  <c r="E925" i="5"/>
  <c r="D925" i="5"/>
  <c r="C925" i="5"/>
  <c r="N924" i="5"/>
  <c r="N922" i="5"/>
  <c r="N921" i="5"/>
  <c r="N915" i="5"/>
  <c r="M908" i="5"/>
  <c r="L908" i="5"/>
  <c r="K908" i="5"/>
  <c r="J908" i="5"/>
  <c r="I908" i="5"/>
  <c r="H908" i="5"/>
  <c r="G908" i="5"/>
  <c r="F908" i="5"/>
  <c r="E908" i="5"/>
  <c r="D908" i="5"/>
  <c r="C908" i="5"/>
  <c r="O907" i="5"/>
  <c r="N907" i="5"/>
  <c r="N906" i="5"/>
  <c r="N904" i="5"/>
  <c r="O904" i="5" s="1"/>
  <c r="M891" i="5"/>
  <c r="L891" i="5"/>
  <c r="K891" i="5"/>
  <c r="J891" i="5"/>
  <c r="I891" i="5"/>
  <c r="H891" i="5"/>
  <c r="G891" i="5"/>
  <c r="F891" i="5"/>
  <c r="E891" i="5"/>
  <c r="D891" i="5"/>
  <c r="C891" i="5"/>
  <c r="N881" i="5"/>
  <c r="N880" i="5"/>
  <c r="N875" i="5"/>
  <c r="M874" i="5"/>
  <c r="L874" i="5"/>
  <c r="K874" i="5"/>
  <c r="J874" i="5"/>
  <c r="I874" i="5"/>
  <c r="H874" i="5"/>
  <c r="G874" i="5"/>
  <c r="F874" i="5"/>
  <c r="E874" i="5"/>
  <c r="D874" i="5"/>
  <c r="C874" i="5"/>
  <c r="N870" i="5"/>
  <c r="N863" i="5"/>
  <c r="N861" i="5"/>
  <c r="N860" i="5"/>
  <c r="M857" i="5"/>
  <c r="L857" i="5"/>
  <c r="K857" i="5"/>
  <c r="J857" i="5"/>
  <c r="I857" i="5"/>
  <c r="H857" i="5"/>
  <c r="G857" i="5"/>
  <c r="F857" i="5"/>
  <c r="E857" i="5"/>
  <c r="D857" i="5"/>
  <c r="C857" i="5"/>
  <c r="N853" i="5"/>
  <c r="N842" i="5"/>
  <c r="N841" i="5"/>
  <c r="M840" i="5"/>
  <c r="L840" i="5"/>
  <c r="K840" i="5"/>
  <c r="J840" i="5"/>
  <c r="I840" i="5"/>
  <c r="H840" i="5"/>
  <c r="G840" i="5"/>
  <c r="F840" i="5"/>
  <c r="E840" i="5"/>
  <c r="D840" i="5"/>
  <c r="C840" i="5"/>
  <c r="N836" i="5"/>
  <c r="N830" i="5"/>
  <c r="N825" i="5"/>
  <c r="M823" i="5"/>
  <c r="L823" i="5"/>
  <c r="K823" i="5"/>
  <c r="J823" i="5"/>
  <c r="I823" i="5"/>
  <c r="H823" i="5"/>
  <c r="G823" i="5"/>
  <c r="F823" i="5"/>
  <c r="E823" i="5"/>
  <c r="D823" i="5"/>
  <c r="C823" i="5"/>
  <c r="N808" i="5"/>
  <c r="M806" i="5"/>
  <c r="L806" i="5"/>
  <c r="K806" i="5"/>
  <c r="J806" i="5"/>
  <c r="I806" i="5"/>
  <c r="H806" i="5"/>
  <c r="G806" i="5"/>
  <c r="F806" i="5"/>
  <c r="E806" i="5"/>
  <c r="D806" i="5"/>
  <c r="C806" i="5"/>
  <c r="N796" i="5"/>
  <c r="N791" i="5"/>
  <c r="M789" i="5"/>
  <c r="L789" i="5"/>
  <c r="K789" i="5"/>
  <c r="J789" i="5"/>
  <c r="I789" i="5"/>
  <c r="H789" i="5"/>
  <c r="G789" i="5"/>
  <c r="F789" i="5"/>
  <c r="E789" i="5"/>
  <c r="D789" i="5"/>
  <c r="C789" i="5"/>
  <c r="N785" i="5"/>
  <c r="N781" i="5"/>
  <c r="N780" i="5"/>
  <c r="N779" i="5"/>
  <c r="N778" i="5"/>
  <c r="N775" i="5"/>
  <c r="M772" i="5"/>
  <c r="L772" i="5"/>
  <c r="K772" i="5"/>
  <c r="J772" i="5"/>
  <c r="I772" i="5"/>
  <c r="H772" i="5"/>
  <c r="G772" i="5"/>
  <c r="F772" i="5"/>
  <c r="E772" i="5"/>
  <c r="D772" i="5"/>
  <c r="C772" i="5"/>
  <c r="N769" i="5"/>
  <c r="N767" i="5"/>
  <c r="N762" i="5"/>
  <c r="N758" i="5"/>
  <c r="M755" i="5"/>
  <c r="L755" i="5"/>
  <c r="K755" i="5"/>
  <c r="J755" i="5"/>
  <c r="I755" i="5"/>
  <c r="H755" i="5"/>
  <c r="G755" i="5"/>
  <c r="F755" i="5"/>
  <c r="E755" i="5"/>
  <c r="D755" i="5"/>
  <c r="C755" i="5"/>
  <c r="N754" i="5"/>
  <c r="N751" i="5"/>
  <c r="M738" i="5"/>
  <c r="L738" i="5"/>
  <c r="K738" i="5"/>
  <c r="J738" i="5"/>
  <c r="I738" i="5"/>
  <c r="H738" i="5"/>
  <c r="G738" i="5"/>
  <c r="F738" i="5"/>
  <c r="E738" i="5"/>
  <c r="D738" i="5"/>
  <c r="C738" i="5"/>
  <c r="N737" i="5"/>
  <c r="N734" i="5"/>
  <c r="N727" i="5"/>
  <c r="N722" i="5"/>
  <c r="M721" i="5"/>
  <c r="L721" i="5"/>
  <c r="K721" i="5"/>
  <c r="J721" i="5"/>
  <c r="I721" i="5"/>
  <c r="H721" i="5"/>
  <c r="G721" i="5"/>
  <c r="F721" i="5"/>
  <c r="E721" i="5"/>
  <c r="D721" i="5"/>
  <c r="C721" i="5"/>
  <c r="N720" i="5"/>
  <c r="N719" i="5"/>
  <c r="N717" i="5"/>
  <c r="N711" i="5"/>
  <c r="N710" i="5"/>
  <c r="N706" i="5"/>
  <c r="O706" i="5" s="1"/>
  <c r="M704" i="5"/>
  <c r="L704" i="5"/>
  <c r="K704" i="5"/>
  <c r="J704" i="5"/>
  <c r="I704" i="5"/>
  <c r="H704" i="5"/>
  <c r="G704" i="5"/>
  <c r="F704" i="5"/>
  <c r="E704" i="5"/>
  <c r="D704" i="5"/>
  <c r="C704" i="5"/>
  <c r="N703" i="5"/>
  <c r="N701" i="5"/>
  <c r="N700" i="5"/>
  <c r="N693" i="5"/>
  <c r="O693" i="5" s="1"/>
  <c r="M687" i="5"/>
  <c r="L687" i="5"/>
  <c r="K687" i="5"/>
  <c r="J687" i="5"/>
  <c r="I687" i="5"/>
  <c r="H687" i="5"/>
  <c r="G687" i="5"/>
  <c r="F687" i="5"/>
  <c r="E687" i="5"/>
  <c r="D687" i="5"/>
  <c r="C687" i="5"/>
  <c r="N686" i="5"/>
  <c r="N685" i="5"/>
  <c r="N683" i="5"/>
  <c r="N671" i="5"/>
  <c r="M670" i="5"/>
  <c r="L670" i="5"/>
  <c r="K670" i="5"/>
  <c r="J670" i="5"/>
  <c r="I670" i="5"/>
  <c r="H670" i="5"/>
  <c r="G670" i="5"/>
  <c r="F670" i="5"/>
  <c r="E670" i="5"/>
  <c r="D670" i="5"/>
  <c r="C670" i="5"/>
  <c r="N669" i="5"/>
  <c r="N668" i="5"/>
  <c r="N666" i="5"/>
  <c r="N660" i="5"/>
  <c r="N659" i="5"/>
  <c r="N657" i="5"/>
  <c r="N654" i="5"/>
  <c r="M653" i="5"/>
  <c r="L653" i="5"/>
  <c r="K653" i="5"/>
  <c r="J653" i="5"/>
  <c r="I653" i="5"/>
  <c r="H653" i="5"/>
  <c r="G653" i="5"/>
  <c r="F653" i="5"/>
  <c r="E653" i="5"/>
  <c r="D653" i="5"/>
  <c r="C653" i="5"/>
  <c r="N649" i="5"/>
  <c r="N640" i="5"/>
  <c r="N638" i="5"/>
  <c r="N637" i="5"/>
  <c r="M636" i="5"/>
  <c r="L636" i="5"/>
  <c r="K636" i="5"/>
  <c r="J636" i="5"/>
  <c r="I636" i="5"/>
  <c r="H636" i="5"/>
  <c r="G636" i="5"/>
  <c r="F636" i="5"/>
  <c r="E636" i="5"/>
  <c r="D636" i="5"/>
  <c r="C636" i="5"/>
  <c r="N632" i="5"/>
  <c r="N628" i="5"/>
  <c r="N627" i="5"/>
  <c r="N626" i="5"/>
  <c r="N625" i="5"/>
  <c r="N621" i="5"/>
  <c r="N620" i="5"/>
  <c r="O620" i="5" s="1"/>
  <c r="M619" i="5"/>
  <c r="L619" i="5"/>
  <c r="K619" i="5"/>
  <c r="J619" i="5"/>
  <c r="I619" i="5"/>
  <c r="H619" i="5"/>
  <c r="G619" i="5"/>
  <c r="F619" i="5"/>
  <c r="E619" i="5"/>
  <c r="D619" i="5"/>
  <c r="C619" i="5"/>
  <c r="N617" i="5"/>
  <c r="M602" i="5"/>
  <c r="L602" i="5"/>
  <c r="K602" i="5"/>
  <c r="J602" i="5"/>
  <c r="I602" i="5"/>
  <c r="H602" i="5"/>
  <c r="G602" i="5"/>
  <c r="F602" i="5"/>
  <c r="E602" i="5"/>
  <c r="D602" i="5"/>
  <c r="C602" i="5"/>
  <c r="N592" i="5"/>
  <c r="M585" i="5"/>
  <c r="L585" i="5"/>
  <c r="K585" i="5"/>
  <c r="J585" i="5"/>
  <c r="I585" i="5"/>
  <c r="H585" i="5"/>
  <c r="G585" i="5"/>
  <c r="F585" i="5"/>
  <c r="E585" i="5"/>
  <c r="D585" i="5"/>
  <c r="C585" i="5"/>
  <c r="N574" i="5"/>
  <c r="M568" i="5"/>
  <c r="L568" i="5"/>
  <c r="K568" i="5"/>
  <c r="J568" i="5"/>
  <c r="I568" i="5"/>
  <c r="H568" i="5"/>
  <c r="G568" i="5"/>
  <c r="F568" i="5"/>
  <c r="E568" i="5"/>
  <c r="D568" i="5"/>
  <c r="C568" i="5"/>
  <c r="N567" i="5"/>
  <c r="N565" i="5"/>
  <c r="N564" i="5"/>
  <c r="M551" i="5"/>
  <c r="L551" i="5"/>
  <c r="K551" i="5"/>
  <c r="J551" i="5"/>
  <c r="I551" i="5"/>
  <c r="H551" i="5"/>
  <c r="G551" i="5"/>
  <c r="F551" i="5"/>
  <c r="E551" i="5"/>
  <c r="D551" i="5"/>
  <c r="C551" i="5"/>
  <c r="N550" i="5"/>
  <c r="N547" i="5"/>
  <c r="N535" i="5"/>
  <c r="M534" i="5"/>
  <c r="L534" i="5"/>
  <c r="K534" i="5"/>
  <c r="J534" i="5"/>
  <c r="I534" i="5"/>
  <c r="H534" i="5"/>
  <c r="G534" i="5"/>
  <c r="F534" i="5"/>
  <c r="E534" i="5"/>
  <c r="D534" i="5"/>
  <c r="C534" i="5"/>
  <c r="N531" i="5"/>
  <c r="N526" i="5"/>
  <c r="N525" i="5"/>
  <c r="N524" i="5"/>
  <c r="M517" i="5"/>
  <c r="L517" i="5"/>
  <c r="K517" i="5"/>
  <c r="J517" i="5"/>
  <c r="I517" i="5"/>
  <c r="H517" i="5"/>
  <c r="G517" i="5"/>
  <c r="F517" i="5"/>
  <c r="E517" i="5"/>
  <c r="D517" i="5"/>
  <c r="C517" i="5"/>
  <c r="N516" i="5"/>
  <c r="M500" i="5"/>
  <c r="L500" i="5"/>
  <c r="K500" i="5"/>
  <c r="J500" i="5"/>
  <c r="I500" i="5"/>
  <c r="H500" i="5"/>
  <c r="G500" i="5"/>
  <c r="F500" i="5"/>
  <c r="E500" i="5"/>
  <c r="D500" i="5"/>
  <c r="C500" i="5"/>
  <c r="N499" i="5"/>
  <c r="N496" i="5"/>
  <c r="N487" i="5"/>
  <c r="M483" i="5"/>
  <c r="L483" i="5"/>
  <c r="K483" i="5"/>
  <c r="J483" i="5"/>
  <c r="I483" i="5"/>
  <c r="H483" i="5"/>
  <c r="G483" i="5"/>
  <c r="F483" i="5"/>
  <c r="E483" i="5"/>
  <c r="D483" i="5"/>
  <c r="C483" i="5"/>
  <c r="N481" i="5"/>
  <c r="M466" i="5"/>
  <c r="L466" i="5"/>
  <c r="K466" i="5"/>
  <c r="J466" i="5"/>
  <c r="I466" i="5"/>
  <c r="H466" i="5"/>
  <c r="G466" i="5"/>
  <c r="F466" i="5"/>
  <c r="E466" i="5"/>
  <c r="D466" i="5"/>
  <c r="C466" i="5"/>
  <c r="N450" i="5"/>
  <c r="M449" i="5"/>
  <c r="L449" i="5"/>
  <c r="K449" i="5"/>
  <c r="J449" i="5"/>
  <c r="I449" i="5"/>
  <c r="H449" i="5"/>
  <c r="G449" i="5"/>
  <c r="F449" i="5"/>
  <c r="E449" i="5"/>
  <c r="D449" i="5"/>
  <c r="C449" i="5"/>
  <c r="N447" i="5"/>
  <c r="M432" i="5"/>
  <c r="L432" i="5"/>
  <c r="K432" i="5"/>
  <c r="J432" i="5"/>
  <c r="I432" i="5"/>
  <c r="H432" i="5"/>
  <c r="G432" i="5"/>
  <c r="F432" i="5"/>
  <c r="E432" i="5"/>
  <c r="D432" i="5"/>
  <c r="C432" i="5"/>
  <c r="N430" i="5"/>
  <c r="N429" i="5"/>
  <c r="N428" i="5"/>
  <c r="M415" i="5"/>
  <c r="L415" i="5"/>
  <c r="K415" i="5"/>
  <c r="J415" i="5"/>
  <c r="I415" i="5"/>
  <c r="H415" i="5"/>
  <c r="G415" i="5"/>
  <c r="F415" i="5"/>
  <c r="E415" i="5"/>
  <c r="D415" i="5"/>
  <c r="C415" i="5"/>
  <c r="N414" i="5"/>
  <c r="N413" i="5"/>
  <c r="M398" i="5"/>
  <c r="L398" i="5"/>
  <c r="K398" i="5"/>
  <c r="J398" i="5"/>
  <c r="I398" i="5"/>
  <c r="H398" i="5"/>
  <c r="G398" i="5"/>
  <c r="F398" i="5"/>
  <c r="E398" i="5"/>
  <c r="D398" i="5"/>
  <c r="C398" i="5"/>
  <c r="N394" i="5"/>
  <c r="N387" i="5"/>
  <c r="N385" i="5"/>
  <c r="M381" i="5"/>
  <c r="L381" i="5"/>
  <c r="K381" i="5"/>
  <c r="J381" i="5"/>
  <c r="I381" i="5"/>
  <c r="H381" i="5"/>
  <c r="G381" i="5"/>
  <c r="F381" i="5"/>
  <c r="E381" i="5"/>
  <c r="D381" i="5"/>
  <c r="C381" i="5"/>
  <c r="O377" i="5"/>
  <c r="N377" i="5"/>
  <c r="N371" i="5"/>
  <c r="M364" i="5"/>
  <c r="L364" i="5"/>
  <c r="K364" i="5"/>
  <c r="J364" i="5"/>
  <c r="I364" i="5"/>
  <c r="H364" i="5"/>
  <c r="G364" i="5"/>
  <c r="F364" i="5"/>
  <c r="E364" i="5"/>
  <c r="D364" i="5"/>
  <c r="C364" i="5"/>
  <c r="N363" i="5"/>
  <c r="N362" i="5"/>
  <c r="N360" i="5"/>
  <c r="N355" i="5"/>
  <c r="N354" i="5"/>
  <c r="N353" i="5"/>
  <c r="N351" i="5"/>
  <c r="N349" i="5"/>
  <c r="N348" i="5"/>
  <c r="M347" i="5"/>
  <c r="L347" i="5"/>
  <c r="K347" i="5"/>
  <c r="J347" i="5"/>
  <c r="I347" i="5"/>
  <c r="H347" i="5"/>
  <c r="G347" i="5"/>
  <c r="F347" i="5"/>
  <c r="E347" i="5"/>
  <c r="D347" i="5"/>
  <c r="C347" i="5"/>
  <c r="N345" i="5"/>
  <c r="N343" i="5"/>
  <c r="N338" i="5"/>
  <c r="N337" i="5"/>
  <c r="N333" i="5"/>
  <c r="N332" i="5"/>
  <c r="M330" i="5"/>
  <c r="L330" i="5"/>
  <c r="K330" i="5"/>
  <c r="J330" i="5"/>
  <c r="I330" i="5"/>
  <c r="H330" i="5"/>
  <c r="G330" i="5"/>
  <c r="F330" i="5"/>
  <c r="E330" i="5"/>
  <c r="D330" i="5"/>
  <c r="C330" i="5"/>
  <c r="N326" i="5"/>
  <c r="N319" i="5"/>
  <c r="M313" i="5"/>
  <c r="L313" i="5"/>
  <c r="K313" i="5"/>
  <c r="J313" i="5"/>
  <c r="I313" i="5"/>
  <c r="H313" i="5"/>
  <c r="G313" i="5"/>
  <c r="F313" i="5"/>
  <c r="E313" i="5"/>
  <c r="D313" i="5"/>
  <c r="C313" i="5"/>
  <c r="N299" i="5"/>
  <c r="M296" i="5"/>
  <c r="L296" i="5"/>
  <c r="K296" i="5"/>
  <c r="J296" i="5"/>
  <c r="I296" i="5"/>
  <c r="H296" i="5"/>
  <c r="G296" i="5"/>
  <c r="F296" i="5"/>
  <c r="E296" i="5"/>
  <c r="D296" i="5"/>
  <c r="C296" i="5"/>
  <c r="N292" i="5"/>
  <c r="O292" i="5" s="1"/>
  <c r="N287" i="5"/>
  <c r="N286" i="5"/>
  <c r="M279" i="5"/>
  <c r="L279" i="5"/>
  <c r="K279" i="5"/>
  <c r="J279" i="5"/>
  <c r="I279" i="5"/>
  <c r="H279" i="5"/>
  <c r="G279" i="5"/>
  <c r="F279" i="5"/>
  <c r="E279" i="5"/>
  <c r="D279" i="5"/>
  <c r="C279" i="5"/>
  <c r="N275" i="5"/>
  <c r="N265" i="5"/>
  <c r="M262" i="5"/>
  <c r="L262" i="5"/>
  <c r="K262" i="5"/>
  <c r="J262" i="5"/>
  <c r="I262" i="5"/>
  <c r="H262" i="5"/>
  <c r="G262" i="5"/>
  <c r="F262" i="5"/>
  <c r="E262" i="5"/>
  <c r="D262" i="5"/>
  <c r="C262" i="5"/>
  <c r="N261" i="5"/>
  <c r="M245" i="5"/>
  <c r="L245" i="5"/>
  <c r="K245" i="5"/>
  <c r="J245" i="5"/>
  <c r="I245" i="5"/>
  <c r="H245" i="5"/>
  <c r="G245" i="5"/>
  <c r="F245" i="5"/>
  <c r="E245" i="5"/>
  <c r="D245" i="5"/>
  <c r="C245" i="5"/>
  <c r="N241" i="5"/>
  <c r="N235" i="5"/>
  <c r="N232" i="5"/>
  <c r="N231" i="5"/>
  <c r="N230" i="5"/>
  <c r="M228" i="5"/>
  <c r="L228" i="5"/>
  <c r="K228" i="5"/>
  <c r="J228" i="5"/>
  <c r="I228" i="5"/>
  <c r="H228" i="5"/>
  <c r="G228" i="5"/>
  <c r="F228" i="5"/>
  <c r="E228" i="5"/>
  <c r="D228" i="5"/>
  <c r="C228" i="5"/>
  <c r="N224" i="5"/>
  <c r="N218" i="5"/>
  <c r="N213" i="5"/>
  <c r="M211" i="5"/>
  <c r="L211" i="5"/>
  <c r="K211" i="5"/>
  <c r="J211" i="5"/>
  <c r="I211" i="5"/>
  <c r="H211" i="5"/>
  <c r="G211" i="5"/>
  <c r="F211" i="5"/>
  <c r="E211" i="5"/>
  <c r="D211" i="5"/>
  <c r="C211" i="5"/>
  <c r="N207" i="5"/>
  <c r="N196" i="5"/>
  <c r="M194" i="5"/>
  <c r="L194" i="5"/>
  <c r="K194" i="5"/>
  <c r="J194" i="5"/>
  <c r="I194" i="5"/>
  <c r="H194" i="5"/>
  <c r="G194" i="5"/>
  <c r="F194" i="5"/>
  <c r="E194" i="5"/>
  <c r="D194" i="5"/>
  <c r="C194" i="5"/>
  <c r="N193" i="5"/>
  <c r="N190" i="5"/>
  <c r="N184" i="5"/>
  <c r="N179" i="5"/>
  <c r="M177" i="5"/>
  <c r="L177" i="5"/>
  <c r="K177" i="5"/>
  <c r="J177" i="5"/>
  <c r="I177" i="5"/>
  <c r="H177" i="5"/>
  <c r="G177" i="5"/>
  <c r="F177" i="5"/>
  <c r="E177" i="5"/>
  <c r="D177" i="5"/>
  <c r="C177" i="5"/>
  <c r="N173" i="5"/>
  <c r="N167" i="5"/>
  <c r="M160" i="5"/>
  <c r="L160" i="5"/>
  <c r="K160" i="5"/>
  <c r="J160" i="5"/>
  <c r="I160" i="5"/>
  <c r="H160" i="5"/>
  <c r="G160" i="5"/>
  <c r="F160" i="5"/>
  <c r="E160" i="5"/>
  <c r="D160" i="5"/>
  <c r="C160" i="5"/>
  <c r="N158" i="5"/>
  <c r="M143" i="5"/>
  <c r="L143" i="5"/>
  <c r="K143" i="5"/>
  <c r="J143" i="5"/>
  <c r="I143" i="5"/>
  <c r="H143" i="5"/>
  <c r="G143" i="5"/>
  <c r="F143" i="5"/>
  <c r="E143" i="5"/>
  <c r="D143" i="5"/>
  <c r="C143" i="5"/>
  <c r="N142" i="5"/>
  <c r="N139" i="5"/>
  <c r="N133" i="5"/>
  <c r="M126" i="5"/>
  <c r="L126" i="5"/>
  <c r="K126" i="5"/>
  <c r="J126" i="5"/>
  <c r="I126" i="5"/>
  <c r="H126" i="5"/>
  <c r="G126" i="5"/>
  <c r="F126" i="5"/>
  <c r="E126" i="5"/>
  <c r="D126" i="5"/>
  <c r="C126" i="5"/>
  <c r="N125" i="5"/>
  <c r="O125" i="5" s="1"/>
  <c r="N124" i="5"/>
  <c r="N123" i="5"/>
  <c r="N122" i="5"/>
  <c r="N116" i="5"/>
  <c r="M109" i="5"/>
  <c r="L109" i="5"/>
  <c r="K109" i="5"/>
  <c r="J109" i="5"/>
  <c r="I109" i="5"/>
  <c r="H109" i="5"/>
  <c r="G109" i="5"/>
  <c r="F109" i="5"/>
  <c r="E109" i="5"/>
  <c r="D109" i="5"/>
  <c r="C109" i="5"/>
  <c r="N99" i="5"/>
  <c r="M92" i="5"/>
  <c r="L92" i="5"/>
  <c r="K92" i="5"/>
  <c r="J92" i="5"/>
  <c r="I92" i="5"/>
  <c r="H92" i="5"/>
  <c r="G92" i="5"/>
  <c r="F92" i="5"/>
  <c r="E92" i="5"/>
  <c r="D92" i="5"/>
  <c r="C92" i="5"/>
  <c r="N91" i="5"/>
  <c r="N90" i="5"/>
  <c r="N88" i="5"/>
  <c r="M75" i="5"/>
  <c r="L75" i="5"/>
  <c r="K75" i="5"/>
  <c r="J75" i="5"/>
  <c r="I75" i="5"/>
  <c r="H75" i="5"/>
  <c r="G75" i="5"/>
  <c r="F75" i="5"/>
  <c r="E75" i="5"/>
  <c r="D75" i="5"/>
  <c r="C75" i="5"/>
  <c r="N74" i="5"/>
  <c r="N73" i="5"/>
  <c r="N72" i="5"/>
  <c r="N66" i="5"/>
  <c r="N65" i="5"/>
  <c r="M58" i="5"/>
  <c r="L58" i="5"/>
  <c r="K58" i="5"/>
  <c r="J58" i="5"/>
  <c r="I58" i="5"/>
  <c r="H58" i="5"/>
  <c r="G58" i="5"/>
  <c r="F58" i="5"/>
  <c r="E58" i="5"/>
  <c r="D58" i="5"/>
  <c r="C58" i="5"/>
  <c r="N57" i="5"/>
  <c r="N54" i="5"/>
  <c r="N49" i="5"/>
  <c r="O48" i="5"/>
  <c r="N48" i="5"/>
  <c r="M41" i="5"/>
  <c r="L41" i="5"/>
  <c r="K41" i="5"/>
  <c r="J41" i="5"/>
  <c r="I41" i="5"/>
  <c r="H41" i="5"/>
  <c r="G41" i="5"/>
  <c r="F41" i="5"/>
  <c r="E41" i="5"/>
  <c r="D41" i="5"/>
  <c r="C41" i="5"/>
  <c r="N37" i="5"/>
  <c r="N31" i="5"/>
  <c r="M24" i="5"/>
  <c r="L24" i="5"/>
  <c r="K24" i="5"/>
  <c r="J24" i="5"/>
  <c r="I24" i="5"/>
  <c r="H24" i="5"/>
  <c r="G24" i="5"/>
  <c r="F24" i="5"/>
  <c r="E24" i="5"/>
  <c r="D24" i="5"/>
  <c r="C24" i="5"/>
  <c r="N20" i="5"/>
  <c r="N15" i="5"/>
  <c r="N14" i="5"/>
  <c r="N13" i="5"/>
  <c r="M225" i="4"/>
  <c r="N49" i="3" s="1"/>
  <c r="M27" i="2" s="1"/>
  <c r="L225" i="4"/>
  <c r="M49" i="3" s="1"/>
  <c r="L27" i="2" s="1"/>
  <c r="K225" i="4"/>
  <c r="J225" i="4"/>
  <c r="I225" i="4"/>
  <c r="J49" i="3" s="1"/>
  <c r="I27" i="2" s="1"/>
  <c r="H225" i="4"/>
  <c r="I49" i="3" s="1"/>
  <c r="H27" i="2" s="1"/>
  <c r="G225" i="4"/>
  <c r="F225" i="4"/>
  <c r="E225" i="4"/>
  <c r="F49" i="3" s="1"/>
  <c r="E27" i="2" s="1"/>
  <c r="D225" i="4"/>
  <c r="E49" i="3" s="1"/>
  <c r="D27" i="2" s="1"/>
  <c r="C225" i="4"/>
  <c r="M224" i="4"/>
  <c r="L224" i="4"/>
  <c r="M48" i="3" s="1"/>
  <c r="L26" i="2" s="1"/>
  <c r="K224" i="4"/>
  <c r="L48" i="3" s="1"/>
  <c r="K26" i="2" s="1"/>
  <c r="J224" i="4"/>
  <c r="I224" i="4"/>
  <c r="H224" i="4"/>
  <c r="I48" i="3" s="1"/>
  <c r="H26" i="2" s="1"/>
  <c r="G224" i="4"/>
  <c r="H48" i="3" s="1"/>
  <c r="G26" i="2" s="1"/>
  <c r="F224" i="4"/>
  <c r="E224" i="4"/>
  <c r="D224" i="4"/>
  <c r="E48" i="3" s="1"/>
  <c r="D26" i="2" s="1"/>
  <c r="C224" i="4"/>
  <c r="D48" i="3" s="1"/>
  <c r="C26" i="2" s="1"/>
  <c r="M223" i="4"/>
  <c r="K223" i="4"/>
  <c r="L47" i="3" s="1"/>
  <c r="J223" i="4"/>
  <c r="K47" i="3" s="1"/>
  <c r="J25" i="2" s="1"/>
  <c r="I223" i="4"/>
  <c r="G223" i="4"/>
  <c r="H47" i="3" s="1"/>
  <c r="G25" i="2" s="1"/>
  <c r="F223" i="4"/>
  <c r="G47" i="3" s="1"/>
  <c r="F25" i="2" s="1"/>
  <c r="E223" i="4"/>
  <c r="C223" i="4"/>
  <c r="M222" i="4"/>
  <c r="J222" i="4"/>
  <c r="K46" i="3" s="1"/>
  <c r="I222" i="4"/>
  <c r="J46" i="3" s="1"/>
  <c r="I24" i="2" s="1"/>
  <c r="F222" i="4"/>
  <c r="E222" i="4"/>
  <c r="F46" i="3" s="1"/>
  <c r="E24" i="2" s="1"/>
  <c r="M221" i="4"/>
  <c r="N45" i="3" s="1"/>
  <c r="M23" i="2" s="1"/>
  <c r="L221" i="4"/>
  <c r="M45" i="3" s="1"/>
  <c r="L23" i="2" s="1"/>
  <c r="I221" i="4"/>
  <c r="J45" i="3" s="1"/>
  <c r="I23" i="2" s="1"/>
  <c r="H221" i="4"/>
  <c r="I45" i="3" s="1"/>
  <c r="H23" i="2" s="1"/>
  <c r="E221" i="4"/>
  <c r="F45" i="3" s="1"/>
  <c r="D221" i="4"/>
  <c r="E45" i="3" s="1"/>
  <c r="D23" i="2" s="1"/>
  <c r="L220" i="4"/>
  <c r="M44" i="3" s="1"/>
  <c r="L22" i="2" s="1"/>
  <c r="K220" i="4"/>
  <c r="L44" i="3" s="1"/>
  <c r="K22" i="2" s="1"/>
  <c r="H220" i="4"/>
  <c r="I44" i="3" s="1"/>
  <c r="H22" i="2" s="1"/>
  <c r="G220" i="4"/>
  <c r="H44" i="3" s="1"/>
  <c r="G22" i="2" s="1"/>
  <c r="D220" i="4"/>
  <c r="E44" i="3" s="1"/>
  <c r="D22" i="2" s="1"/>
  <c r="C220" i="4"/>
  <c r="D44" i="3" s="1"/>
  <c r="C22" i="2" s="1"/>
  <c r="M219" i="4"/>
  <c r="K219" i="4"/>
  <c r="L43" i="3" s="1"/>
  <c r="J219" i="4"/>
  <c r="K43" i="3" s="1"/>
  <c r="J21" i="2" s="1"/>
  <c r="I219" i="4"/>
  <c r="G219" i="4"/>
  <c r="H43" i="3" s="1"/>
  <c r="G21" i="2" s="1"/>
  <c r="F219" i="4"/>
  <c r="G43" i="3" s="1"/>
  <c r="F21" i="2" s="1"/>
  <c r="E219" i="4"/>
  <c r="F43" i="3" s="1"/>
  <c r="C219" i="4"/>
  <c r="D43" i="3" s="1"/>
  <c r="C21" i="2" s="1"/>
  <c r="L217" i="4"/>
  <c r="K217" i="4"/>
  <c r="J217" i="4"/>
  <c r="H217" i="4"/>
  <c r="G217" i="4"/>
  <c r="F217" i="4"/>
  <c r="D217" i="4"/>
  <c r="C217" i="4"/>
  <c r="M216" i="4"/>
  <c r="J216" i="4"/>
  <c r="K40" i="3" s="1"/>
  <c r="I216" i="4"/>
  <c r="H216" i="4"/>
  <c r="I40" i="3" s="1"/>
  <c r="H18" i="2" s="1"/>
  <c r="F216" i="4"/>
  <c r="G40" i="3" s="1"/>
  <c r="E216" i="4"/>
  <c r="M211" i="4"/>
  <c r="L211" i="4"/>
  <c r="K211" i="4"/>
  <c r="J211" i="4"/>
  <c r="I211" i="4"/>
  <c r="H211" i="4"/>
  <c r="G211" i="4"/>
  <c r="F211" i="4"/>
  <c r="E211" i="4"/>
  <c r="D211" i="4"/>
  <c r="C211" i="4"/>
  <c r="M210" i="4"/>
  <c r="L210" i="4"/>
  <c r="K210" i="4"/>
  <c r="J210" i="4"/>
  <c r="I210" i="4"/>
  <c r="H210" i="4"/>
  <c r="G210" i="4"/>
  <c r="F210" i="4"/>
  <c r="G34" i="3" s="1"/>
  <c r="E210" i="4"/>
  <c r="D210" i="4"/>
  <c r="C210" i="4"/>
  <c r="M207" i="4"/>
  <c r="L207" i="4"/>
  <c r="K207" i="4"/>
  <c r="J207" i="4"/>
  <c r="I207" i="4"/>
  <c r="H207" i="4"/>
  <c r="G207" i="4"/>
  <c r="F207" i="4"/>
  <c r="E207" i="4"/>
  <c r="D207" i="4"/>
  <c r="C207" i="4"/>
  <c r="M206" i="4"/>
  <c r="L206" i="4"/>
  <c r="K206" i="4"/>
  <c r="J206" i="4"/>
  <c r="I206" i="4"/>
  <c r="H206" i="4"/>
  <c r="G206" i="4"/>
  <c r="F206" i="4"/>
  <c r="E206" i="4"/>
  <c r="D206" i="4"/>
  <c r="C206" i="4"/>
  <c r="M203" i="4"/>
  <c r="L203" i="4"/>
  <c r="K203" i="4"/>
  <c r="J203" i="4"/>
  <c r="I203" i="4"/>
  <c r="H203" i="4"/>
  <c r="G203" i="4"/>
  <c r="F203" i="4"/>
  <c r="E203" i="4"/>
  <c r="D203" i="4"/>
  <c r="C203" i="4"/>
  <c r="M202" i="4"/>
  <c r="L202" i="4"/>
  <c r="K202" i="4"/>
  <c r="L37" i="3" s="1"/>
  <c r="J202" i="4"/>
  <c r="K37" i="3" s="1"/>
  <c r="I202" i="4"/>
  <c r="J37" i="3" s="1"/>
  <c r="H202" i="4"/>
  <c r="G202" i="4"/>
  <c r="H37" i="3" s="1"/>
  <c r="F202" i="4"/>
  <c r="G37" i="3" s="1"/>
  <c r="E202" i="4"/>
  <c r="D202" i="4"/>
  <c r="C202" i="4"/>
  <c r="D37" i="3" s="1"/>
  <c r="M201" i="4"/>
  <c r="L201" i="4"/>
  <c r="K201" i="4"/>
  <c r="J201" i="4"/>
  <c r="I201" i="4"/>
  <c r="H201" i="4"/>
  <c r="G201" i="4"/>
  <c r="F201" i="4"/>
  <c r="E201" i="4"/>
  <c r="D201" i="4"/>
  <c r="C201" i="4"/>
  <c r="M200" i="4"/>
  <c r="L200" i="4"/>
  <c r="K200" i="4"/>
  <c r="J200" i="4"/>
  <c r="I200" i="4"/>
  <c r="H200" i="4"/>
  <c r="G200" i="4"/>
  <c r="F200" i="4"/>
  <c r="E200" i="4"/>
  <c r="D200" i="4"/>
  <c r="C200" i="4"/>
  <c r="M199" i="4"/>
  <c r="L199" i="4"/>
  <c r="K199" i="4"/>
  <c r="J199" i="4"/>
  <c r="I199" i="4"/>
  <c r="H199" i="4"/>
  <c r="G199" i="4"/>
  <c r="F199" i="4"/>
  <c r="E199" i="4"/>
  <c r="D199" i="4"/>
  <c r="C199" i="4"/>
  <c r="M198" i="4"/>
  <c r="L198" i="4"/>
  <c r="K198" i="4"/>
  <c r="J198" i="4"/>
  <c r="I198" i="4"/>
  <c r="H198" i="4"/>
  <c r="G198" i="4"/>
  <c r="F198" i="4"/>
  <c r="E198" i="4"/>
  <c r="D198" i="4"/>
  <c r="C198" i="4"/>
  <c r="M197" i="4"/>
  <c r="N32" i="3" s="1"/>
  <c r="L197" i="4"/>
  <c r="K197" i="4"/>
  <c r="J197" i="4"/>
  <c r="I197" i="4"/>
  <c r="J32" i="3" s="1"/>
  <c r="H197" i="4"/>
  <c r="I32" i="3" s="1"/>
  <c r="G197" i="4"/>
  <c r="F197" i="4"/>
  <c r="G32" i="3" s="1"/>
  <c r="E197" i="4"/>
  <c r="F32" i="3" s="1"/>
  <c r="D197" i="4"/>
  <c r="C197" i="4"/>
  <c r="M195" i="4"/>
  <c r="L195" i="4"/>
  <c r="K195" i="4"/>
  <c r="J195" i="4"/>
  <c r="I195" i="4"/>
  <c r="H195" i="4"/>
  <c r="G195" i="4"/>
  <c r="F195" i="4"/>
  <c r="E195" i="4"/>
  <c r="D195" i="4"/>
  <c r="C195" i="4"/>
  <c r="M194" i="4"/>
  <c r="L194" i="4"/>
  <c r="M29" i="3" s="1"/>
  <c r="K194" i="4"/>
  <c r="L29" i="3" s="1"/>
  <c r="J194" i="4"/>
  <c r="I194" i="4"/>
  <c r="H194" i="4"/>
  <c r="I29" i="3" s="1"/>
  <c r="G194" i="4"/>
  <c r="H29" i="3" s="1"/>
  <c r="F194" i="4"/>
  <c r="E194" i="4"/>
  <c r="D194" i="4"/>
  <c r="C194" i="4"/>
  <c r="D29" i="3" s="1"/>
  <c r="M192" i="4"/>
  <c r="N38" i="3" s="1"/>
  <c r="L192" i="4"/>
  <c r="K192" i="4"/>
  <c r="L38" i="3" s="1"/>
  <c r="J192" i="4"/>
  <c r="K38" i="3" s="1"/>
  <c r="I192" i="4"/>
  <c r="J38" i="3" s="1"/>
  <c r="H192" i="4"/>
  <c r="G192" i="4"/>
  <c r="F192" i="4"/>
  <c r="E192" i="4"/>
  <c r="F38" i="3" s="1"/>
  <c r="D192" i="4"/>
  <c r="C192" i="4"/>
  <c r="M190" i="4"/>
  <c r="N36" i="3" s="1"/>
  <c r="L190" i="4"/>
  <c r="M36" i="3" s="1"/>
  <c r="K190" i="4"/>
  <c r="J190" i="4"/>
  <c r="K36" i="3" s="1"/>
  <c r="I190" i="4"/>
  <c r="J36" i="3" s="1"/>
  <c r="H190" i="4"/>
  <c r="G190" i="4"/>
  <c r="F190" i="4"/>
  <c r="G36" i="3" s="1"/>
  <c r="E190" i="4"/>
  <c r="F36" i="3" s="1"/>
  <c r="D190" i="4"/>
  <c r="E36" i="3" s="1"/>
  <c r="C190" i="4"/>
  <c r="M189" i="4"/>
  <c r="L189" i="4"/>
  <c r="M35" i="3" s="1"/>
  <c r="K189" i="4"/>
  <c r="J189" i="4"/>
  <c r="I189" i="4"/>
  <c r="J35" i="3" s="1"/>
  <c r="H189" i="4"/>
  <c r="I35" i="3" s="1"/>
  <c r="G189" i="4"/>
  <c r="F189" i="4"/>
  <c r="E189" i="4"/>
  <c r="D189" i="4"/>
  <c r="C189" i="4"/>
  <c r="M188" i="4"/>
  <c r="L188" i="4"/>
  <c r="M34" i="3" s="1"/>
  <c r="K188" i="4"/>
  <c r="L34" i="3" s="1"/>
  <c r="J188" i="4"/>
  <c r="I188" i="4"/>
  <c r="H188" i="4"/>
  <c r="G188" i="4"/>
  <c r="H34" i="3" s="1"/>
  <c r="F188" i="4"/>
  <c r="E188" i="4"/>
  <c r="D188" i="4"/>
  <c r="C188" i="4"/>
  <c r="D34" i="3" s="1"/>
  <c r="M187" i="4"/>
  <c r="N33" i="3" s="1"/>
  <c r="L187" i="4"/>
  <c r="K187" i="4"/>
  <c r="L33" i="3" s="1"/>
  <c r="J187" i="4"/>
  <c r="K33" i="3" s="1"/>
  <c r="I187" i="4"/>
  <c r="H187" i="4"/>
  <c r="G187" i="4"/>
  <c r="H33" i="3" s="1"/>
  <c r="F187" i="4"/>
  <c r="G33" i="3" s="1"/>
  <c r="E187" i="4"/>
  <c r="D187" i="4"/>
  <c r="C187" i="4"/>
  <c r="M185" i="4"/>
  <c r="N31" i="3" s="1"/>
  <c r="L185" i="4"/>
  <c r="K185" i="4"/>
  <c r="J185" i="4"/>
  <c r="I185" i="4"/>
  <c r="H185" i="4"/>
  <c r="G185" i="4"/>
  <c r="F185" i="4"/>
  <c r="G31" i="3" s="1"/>
  <c r="E185" i="4"/>
  <c r="F31" i="3" s="1"/>
  <c r="D185" i="4"/>
  <c r="C185" i="4"/>
  <c r="M184" i="4"/>
  <c r="N30" i="3" s="1"/>
  <c r="L184" i="4"/>
  <c r="M30" i="3" s="1"/>
  <c r="K184" i="4"/>
  <c r="J184" i="4"/>
  <c r="I184" i="4"/>
  <c r="H184" i="4"/>
  <c r="I30" i="3" s="1"/>
  <c r="G184" i="4"/>
  <c r="F184" i="4"/>
  <c r="E184" i="4"/>
  <c r="D184" i="4"/>
  <c r="C184" i="4"/>
  <c r="M181" i="4"/>
  <c r="L181" i="4"/>
  <c r="K181" i="4"/>
  <c r="J181" i="4"/>
  <c r="I181" i="4"/>
  <c r="H181" i="4"/>
  <c r="G181" i="4"/>
  <c r="F181" i="4"/>
  <c r="E181" i="4"/>
  <c r="D181" i="4"/>
  <c r="C181" i="4"/>
  <c r="M180" i="4"/>
  <c r="L180" i="4"/>
  <c r="K180" i="4"/>
  <c r="J180" i="4"/>
  <c r="I180" i="4"/>
  <c r="H180" i="4"/>
  <c r="G180" i="4"/>
  <c r="F180" i="4"/>
  <c r="E180" i="4"/>
  <c r="D180" i="4"/>
  <c r="C180" i="4"/>
  <c r="M179" i="4"/>
  <c r="L179" i="4"/>
  <c r="K179" i="4"/>
  <c r="J179" i="4"/>
  <c r="I179" i="4"/>
  <c r="H179" i="4"/>
  <c r="G179" i="4"/>
  <c r="F179" i="4"/>
  <c r="E179" i="4"/>
  <c r="D179" i="4"/>
  <c r="C179" i="4"/>
  <c r="M178" i="4"/>
  <c r="L178" i="4"/>
  <c r="K178" i="4"/>
  <c r="J178" i="4"/>
  <c r="I178" i="4"/>
  <c r="H178" i="4"/>
  <c r="G178" i="4"/>
  <c r="F178" i="4"/>
  <c r="E178" i="4"/>
  <c r="D178" i="4"/>
  <c r="C178" i="4"/>
  <c r="M177" i="4"/>
  <c r="L177" i="4"/>
  <c r="K177" i="4"/>
  <c r="J177" i="4"/>
  <c r="I177" i="4"/>
  <c r="H177" i="4"/>
  <c r="G177" i="4"/>
  <c r="F177" i="4"/>
  <c r="E177" i="4"/>
  <c r="D177" i="4"/>
  <c r="C177" i="4"/>
  <c r="M176" i="4"/>
  <c r="L176" i="4"/>
  <c r="K176" i="4"/>
  <c r="J176" i="4"/>
  <c r="I176" i="4"/>
  <c r="H176" i="4"/>
  <c r="G176" i="4"/>
  <c r="F176" i="4"/>
  <c r="E176" i="4"/>
  <c r="D176" i="4"/>
  <c r="C176" i="4"/>
  <c r="M175" i="4"/>
  <c r="L175" i="4"/>
  <c r="K175" i="4"/>
  <c r="J175" i="4"/>
  <c r="I175" i="4"/>
  <c r="H175" i="4"/>
  <c r="G175" i="4"/>
  <c r="F175" i="4"/>
  <c r="E175" i="4"/>
  <c r="D175" i="4"/>
  <c r="C175" i="4"/>
  <c r="M173" i="4"/>
  <c r="L173" i="4"/>
  <c r="K173" i="4"/>
  <c r="J173" i="4"/>
  <c r="I173" i="4"/>
  <c r="H173" i="4"/>
  <c r="G173" i="4"/>
  <c r="F173" i="4"/>
  <c r="E173" i="4"/>
  <c r="D173" i="4"/>
  <c r="C173" i="4"/>
  <c r="M172" i="4"/>
  <c r="L172" i="4"/>
  <c r="K172" i="4"/>
  <c r="J172" i="4"/>
  <c r="I172" i="4"/>
  <c r="H172" i="4"/>
  <c r="G172" i="4"/>
  <c r="F172" i="4"/>
  <c r="E172" i="4"/>
  <c r="D172" i="4"/>
  <c r="C172" i="4"/>
  <c r="M170" i="4"/>
  <c r="L170" i="4"/>
  <c r="K170" i="4"/>
  <c r="J170" i="4"/>
  <c r="I170" i="4"/>
  <c r="H170" i="4"/>
  <c r="G170" i="4"/>
  <c r="F170" i="4"/>
  <c r="E170" i="4"/>
  <c r="D170" i="4"/>
  <c r="C170" i="4"/>
  <c r="M169" i="4"/>
  <c r="L169" i="4"/>
  <c r="K169" i="4"/>
  <c r="J169" i="4"/>
  <c r="I169" i="4"/>
  <c r="H169" i="4"/>
  <c r="G169" i="4"/>
  <c r="F169" i="4"/>
  <c r="E169" i="4"/>
  <c r="D169" i="4"/>
  <c r="C169" i="4"/>
  <c r="M168" i="4"/>
  <c r="L168" i="4"/>
  <c r="K168" i="4"/>
  <c r="J168" i="4"/>
  <c r="I168" i="4"/>
  <c r="H168" i="4"/>
  <c r="G168" i="4"/>
  <c r="F168" i="4"/>
  <c r="E168" i="4"/>
  <c r="D168" i="4"/>
  <c r="C168" i="4"/>
  <c r="M167" i="4"/>
  <c r="L167" i="4"/>
  <c r="K167" i="4"/>
  <c r="J167" i="4"/>
  <c r="I167" i="4"/>
  <c r="H167" i="4"/>
  <c r="G167" i="4"/>
  <c r="F167" i="4"/>
  <c r="E167" i="4"/>
  <c r="D167" i="4"/>
  <c r="C167" i="4"/>
  <c r="M166" i="4"/>
  <c r="L166" i="4"/>
  <c r="K166" i="4"/>
  <c r="J166" i="4"/>
  <c r="I166" i="4"/>
  <c r="H166" i="4"/>
  <c r="G166" i="4"/>
  <c r="F166" i="4"/>
  <c r="E166" i="4"/>
  <c r="D166" i="4"/>
  <c r="C166" i="4"/>
  <c r="M165" i="4"/>
  <c r="L165" i="4"/>
  <c r="K165" i="4"/>
  <c r="J165" i="4"/>
  <c r="I165" i="4"/>
  <c r="H165" i="4"/>
  <c r="G165" i="4"/>
  <c r="F165" i="4"/>
  <c r="E165" i="4"/>
  <c r="D165" i="4"/>
  <c r="C165" i="4"/>
  <c r="M164" i="4"/>
  <c r="L164" i="4"/>
  <c r="K164" i="4"/>
  <c r="J164" i="4"/>
  <c r="I164" i="4"/>
  <c r="H164" i="4"/>
  <c r="G164" i="4"/>
  <c r="F164" i="4"/>
  <c r="E164" i="4"/>
  <c r="D164" i="4"/>
  <c r="C164" i="4"/>
  <c r="M161" i="4"/>
  <c r="L161" i="4"/>
  <c r="K161" i="4"/>
  <c r="J161" i="4"/>
  <c r="I161" i="4"/>
  <c r="H161" i="4"/>
  <c r="G161" i="4"/>
  <c r="F161" i="4"/>
  <c r="E161" i="4"/>
  <c r="D161" i="4"/>
  <c r="C161" i="4"/>
  <c r="M159" i="4"/>
  <c r="L159" i="4"/>
  <c r="K159" i="4"/>
  <c r="J159" i="4"/>
  <c r="I159" i="4"/>
  <c r="H159" i="4"/>
  <c r="G159" i="4"/>
  <c r="F159" i="4"/>
  <c r="E159" i="4"/>
  <c r="D159" i="4"/>
  <c r="C159" i="4"/>
  <c r="M158" i="4"/>
  <c r="L158" i="4"/>
  <c r="K158" i="4"/>
  <c r="J158" i="4"/>
  <c r="I158" i="4"/>
  <c r="H158" i="4"/>
  <c r="G158" i="4"/>
  <c r="F158" i="4"/>
  <c r="E158" i="4"/>
  <c r="D158" i="4"/>
  <c r="C158" i="4"/>
  <c r="M157" i="4"/>
  <c r="L157" i="4"/>
  <c r="K157" i="4"/>
  <c r="J157" i="4"/>
  <c r="I157" i="4"/>
  <c r="H157" i="4"/>
  <c r="G157" i="4"/>
  <c r="F157" i="4"/>
  <c r="E157" i="4"/>
  <c r="D157" i="4"/>
  <c r="C157" i="4"/>
  <c r="M156" i="4"/>
  <c r="L156" i="4"/>
  <c r="K156" i="4"/>
  <c r="J156" i="4"/>
  <c r="I156" i="4"/>
  <c r="H156" i="4"/>
  <c r="G156" i="4"/>
  <c r="F156" i="4"/>
  <c r="E156" i="4"/>
  <c r="D156" i="4"/>
  <c r="C156" i="4"/>
  <c r="M155" i="4"/>
  <c r="L155" i="4"/>
  <c r="K155" i="4"/>
  <c r="J155" i="4"/>
  <c r="I155" i="4"/>
  <c r="H155" i="4"/>
  <c r="G155" i="4"/>
  <c r="F155" i="4"/>
  <c r="E155" i="4"/>
  <c r="D155" i="4"/>
  <c r="C155" i="4"/>
  <c r="M154" i="4"/>
  <c r="L154" i="4"/>
  <c r="K154" i="4"/>
  <c r="J154" i="4"/>
  <c r="I154" i="4"/>
  <c r="H154" i="4"/>
  <c r="G154" i="4"/>
  <c r="F154" i="4"/>
  <c r="E154" i="4"/>
  <c r="D154" i="4"/>
  <c r="C154" i="4"/>
  <c r="M153" i="4"/>
  <c r="L153" i="4"/>
  <c r="K153" i="4"/>
  <c r="J153" i="4"/>
  <c r="I153" i="4"/>
  <c r="H153" i="4"/>
  <c r="G153" i="4"/>
  <c r="F153" i="4"/>
  <c r="E153" i="4"/>
  <c r="D153" i="4"/>
  <c r="C153" i="4"/>
  <c r="M152" i="4"/>
  <c r="L152" i="4"/>
  <c r="K152" i="4"/>
  <c r="J152" i="4"/>
  <c r="I152" i="4"/>
  <c r="H152" i="4"/>
  <c r="G152" i="4"/>
  <c r="F152" i="4"/>
  <c r="E152" i="4"/>
  <c r="D152" i="4"/>
  <c r="C152" i="4"/>
  <c r="M151" i="4"/>
  <c r="L151" i="4"/>
  <c r="K151" i="4"/>
  <c r="J151" i="4"/>
  <c r="I151" i="4"/>
  <c r="H151" i="4"/>
  <c r="G151" i="4"/>
  <c r="F151" i="4"/>
  <c r="E151" i="4"/>
  <c r="D151" i="4"/>
  <c r="C151" i="4"/>
  <c r="M150" i="4"/>
  <c r="L150" i="4"/>
  <c r="K150" i="4"/>
  <c r="J150" i="4"/>
  <c r="I150" i="4"/>
  <c r="H150" i="4"/>
  <c r="G150" i="4"/>
  <c r="F150" i="4"/>
  <c r="E150" i="4"/>
  <c r="D150" i="4"/>
  <c r="C150" i="4"/>
  <c r="M148" i="4"/>
  <c r="L148" i="4"/>
  <c r="K148" i="4"/>
  <c r="J148" i="4"/>
  <c r="I148" i="4"/>
  <c r="H148" i="4"/>
  <c r="G148" i="4"/>
  <c r="F148" i="4"/>
  <c r="E148" i="4"/>
  <c r="D148" i="4"/>
  <c r="C148" i="4"/>
  <c r="M147" i="4"/>
  <c r="L147" i="4"/>
  <c r="K147" i="4"/>
  <c r="J147" i="4"/>
  <c r="I147" i="4"/>
  <c r="H147" i="4"/>
  <c r="G147" i="4"/>
  <c r="F147" i="4"/>
  <c r="E147" i="4"/>
  <c r="D147" i="4"/>
  <c r="C147" i="4"/>
  <c r="M146" i="4"/>
  <c r="L146" i="4"/>
  <c r="K146" i="4"/>
  <c r="J146" i="4"/>
  <c r="I146" i="4"/>
  <c r="H146" i="4"/>
  <c r="G146" i="4"/>
  <c r="F146" i="4"/>
  <c r="E146" i="4"/>
  <c r="D146" i="4"/>
  <c r="C146" i="4"/>
  <c r="M145" i="4"/>
  <c r="L145" i="4"/>
  <c r="K145" i="4"/>
  <c r="J145" i="4"/>
  <c r="I145" i="4"/>
  <c r="H145" i="4"/>
  <c r="G145" i="4"/>
  <c r="F145" i="4"/>
  <c r="E145" i="4"/>
  <c r="D145" i="4"/>
  <c r="C145" i="4"/>
  <c r="M144" i="4"/>
  <c r="L144" i="4"/>
  <c r="K144" i="4"/>
  <c r="J144" i="4"/>
  <c r="I144" i="4"/>
  <c r="H144" i="4"/>
  <c r="G144" i="4"/>
  <c r="F144" i="4"/>
  <c r="E144" i="4"/>
  <c r="D144" i="4"/>
  <c r="C144" i="4"/>
  <c r="M143" i="4"/>
  <c r="L143" i="4"/>
  <c r="K143" i="4"/>
  <c r="J143" i="4"/>
  <c r="I143" i="4"/>
  <c r="H143" i="4"/>
  <c r="G143" i="4"/>
  <c r="F143" i="4"/>
  <c r="E143" i="4"/>
  <c r="D143" i="4"/>
  <c r="C143" i="4"/>
  <c r="M142" i="4"/>
  <c r="L142" i="4"/>
  <c r="K142" i="4"/>
  <c r="J142" i="4"/>
  <c r="I142" i="4"/>
  <c r="H142" i="4"/>
  <c r="G142" i="4"/>
  <c r="F142" i="4"/>
  <c r="E142" i="4"/>
  <c r="D142" i="4"/>
  <c r="C142" i="4"/>
  <c r="M140" i="4"/>
  <c r="L140" i="4"/>
  <c r="K140" i="4"/>
  <c r="J140" i="4"/>
  <c r="I140" i="4"/>
  <c r="H140" i="4"/>
  <c r="G140" i="4"/>
  <c r="F140" i="4"/>
  <c r="E140" i="4"/>
  <c r="D140" i="4"/>
  <c r="C140" i="4"/>
  <c r="M139" i="4"/>
  <c r="L139" i="4"/>
  <c r="K139" i="4"/>
  <c r="J139" i="4"/>
  <c r="I139" i="4"/>
  <c r="H139" i="4"/>
  <c r="G139" i="4"/>
  <c r="F139" i="4"/>
  <c r="E139" i="4"/>
  <c r="D139" i="4"/>
  <c r="C139" i="4"/>
  <c r="M137" i="4"/>
  <c r="L137" i="4"/>
  <c r="K137" i="4"/>
  <c r="J137" i="4"/>
  <c r="I137" i="4"/>
  <c r="H137" i="4"/>
  <c r="G137" i="4"/>
  <c r="F137" i="4"/>
  <c r="E137" i="4"/>
  <c r="D137" i="4"/>
  <c r="C137" i="4"/>
  <c r="M136" i="4"/>
  <c r="L136" i="4"/>
  <c r="K136" i="4"/>
  <c r="J136" i="4"/>
  <c r="I136" i="4"/>
  <c r="H136" i="4"/>
  <c r="G136" i="4"/>
  <c r="F136" i="4"/>
  <c r="E136" i="4"/>
  <c r="D136" i="4"/>
  <c r="C136" i="4"/>
  <c r="M134" i="4"/>
  <c r="L134" i="4"/>
  <c r="K134" i="4"/>
  <c r="J134" i="4"/>
  <c r="I134" i="4"/>
  <c r="H134" i="4"/>
  <c r="G134" i="4"/>
  <c r="F134" i="4"/>
  <c r="E134" i="4"/>
  <c r="D134" i="4"/>
  <c r="C134" i="4"/>
  <c r="M132" i="4"/>
  <c r="L132" i="4"/>
  <c r="K132" i="4"/>
  <c r="J132" i="4"/>
  <c r="I132" i="4"/>
  <c r="H132" i="4"/>
  <c r="G132" i="4"/>
  <c r="F132" i="4"/>
  <c r="E132" i="4"/>
  <c r="D132" i="4"/>
  <c r="C132" i="4"/>
  <c r="M131" i="4"/>
  <c r="L131" i="4"/>
  <c r="K131" i="4"/>
  <c r="J131" i="4"/>
  <c r="I131" i="4"/>
  <c r="H131" i="4"/>
  <c r="G131" i="4"/>
  <c r="F131" i="4"/>
  <c r="G21" i="3" s="1"/>
  <c r="E131" i="4"/>
  <c r="D131" i="4"/>
  <c r="C131" i="4"/>
  <c r="M130" i="4"/>
  <c r="L130" i="4"/>
  <c r="K130" i="4"/>
  <c r="J130" i="4"/>
  <c r="I130" i="4"/>
  <c r="H130" i="4"/>
  <c r="G130" i="4"/>
  <c r="F130" i="4"/>
  <c r="E130" i="4"/>
  <c r="D130" i="4"/>
  <c r="C130" i="4"/>
  <c r="M129" i="4"/>
  <c r="L129" i="4"/>
  <c r="K129" i="4"/>
  <c r="J129" i="4"/>
  <c r="I129" i="4"/>
  <c r="H129" i="4"/>
  <c r="G129" i="4"/>
  <c r="F129" i="4"/>
  <c r="E129" i="4"/>
  <c r="D129" i="4"/>
  <c r="C129" i="4"/>
  <c r="M128" i="4"/>
  <c r="L128" i="4"/>
  <c r="K128" i="4"/>
  <c r="J128" i="4"/>
  <c r="I128" i="4"/>
  <c r="H128" i="4"/>
  <c r="G128" i="4"/>
  <c r="F128" i="4"/>
  <c r="E128" i="4"/>
  <c r="D128" i="4"/>
  <c r="C128" i="4"/>
  <c r="M20" i="3"/>
  <c r="M115" i="4"/>
  <c r="L115" i="4"/>
  <c r="K115" i="4"/>
  <c r="J115" i="4"/>
  <c r="I115" i="4"/>
  <c r="H115" i="4"/>
  <c r="G115" i="4"/>
  <c r="F115" i="4"/>
  <c r="E115" i="4"/>
  <c r="D115" i="4"/>
  <c r="C115" i="4"/>
  <c r="M114" i="4"/>
  <c r="L114" i="4"/>
  <c r="K114" i="4"/>
  <c r="J114" i="4"/>
  <c r="I114" i="4"/>
  <c r="H114" i="4"/>
  <c r="G114" i="4"/>
  <c r="F114" i="4"/>
  <c r="E114" i="4"/>
  <c r="D114" i="4"/>
  <c r="C114" i="4"/>
  <c r="M113" i="4"/>
  <c r="L113" i="4"/>
  <c r="K113" i="4"/>
  <c r="J113" i="4"/>
  <c r="I113" i="4"/>
  <c r="H113" i="4"/>
  <c r="G113" i="4"/>
  <c r="F113" i="4"/>
  <c r="E113" i="4"/>
  <c r="D113" i="4"/>
  <c r="C113" i="4"/>
  <c r="M112" i="4"/>
  <c r="L112" i="4"/>
  <c r="K112" i="4"/>
  <c r="J112" i="4"/>
  <c r="I112" i="4"/>
  <c r="H112" i="4"/>
  <c r="G112" i="4"/>
  <c r="F112" i="4"/>
  <c r="E112" i="4"/>
  <c r="D112" i="4"/>
  <c r="C112" i="4"/>
  <c r="M111" i="4"/>
  <c r="L111" i="4"/>
  <c r="K111" i="4"/>
  <c r="J111" i="4"/>
  <c r="I111" i="4"/>
  <c r="J23" i="3" s="1"/>
  <c r="H111" i="4"/>
  <c r="G111" i="4"/>
  <c r="F111" i="4"/>
  <c r="E111" i="4"/>
  <c r="D111" i="4"/>
  <c r="C111" i="4"/>
  <c r="M110" i="4"/>
  <c r="L110" i="4"/>
  <c r="K110" i="4"/>
  <c r="J110" i="4"/>
  <c r="I110" i="4"/>
  <c r="H110" i="4"/>
  <c r="G110" i="4"/>
  <c r="F110" i="4"/>
  <c r="E110" i="4"/>
  <c r="D110" i="4"/>
  <c r="C110" i="4"/>
  <c r="M109" i="4"/>
  <c r="L109" i="4"/>
  <c r="K109" i="4"/>
  <c r="J109" i="4"/>
  <c r="I109" i="4"/>
  <c r="H109" i="4"/>
  <c r="G109" i="4"/>
  <c r="F109" i="4"/>
  <c r="E109" i="4"/>
  <c r="D109" i="4"/>
  <c r="C109" i="4"/>
  <c r="M107" i="4"/>
  <c r="L107" i="4"/>
  <c r="K107" i="4"/>
  <c r="J107" i="4"/>
  <c r="I107" i="4"/>
  <c r="H107" i="4"/>
  <c r="G107" i="4"/>
  <c r="H19" i="3" s="1"/>
  <c r="F107" i="4"/>
  <c r="E107" i="4"/>
  <c r="D107" i="4"/>
  <c r="C107" i="4"/>
  <c r="M106" i="4"/>
  <c r="L106" i="4"/>
  <c r="K106" i="4"/>
  <c r="J106" i="4"/>
  <c r="I106" i="4"/>
  <c r="H106" i="4"/>
  <c r="G106" i="4"/>
  <c r="F106" i="4"/>
  <c r="E106" i="4"/>
  <c r="D106" i="4"/>
  <c r="C106" i="4"/>
  <c r="M104" i="4"/>
  <c r="L104" i="4"/>
  <c r="K104" i="4"/>
  <c r="J104" i="4"/>
  <c r="I104" i="4"/>
  <c r="H104" i="4"/>
  <c r="G104" i="4"/>
  <c r="F104" i="4"/>
  <c r="E104" i="4"/>
  <c r="D104" i="4"/>
  <c r="C104" i="4"/>
  <c r="M103" i="4"/>
  <c r="L103" i="4"/>
  <c r="K103" i="4"/>
  <c r="J103" i="4"/>
  <c r="I103" i="4"/>
  <c r="H103" i="4"/>
  <c r="G103" i="4"/>
  <c r="F103" i="4"/>
  <c r="E103" i="4"/>
  <c r="D103" i="4"/>
  <c r="C103" i="4"/>
  <c r="M102" i="4"/>
  <c r="L102" i="4"/>
  <c r="K102" i="4"/>
  <c r="J102" i="4"/>
  <c r="I102" i="4"/>
  <c r="H102" i="4"/>
  <c r="G102" i="4"/>
  <c r="F102" i="4"/>
  <c r="E102" i="4"/>
  <c r="D102" i="4"/>
  <c r="C102" i="4"/>
  <c r="M101" i="4"/>
  <c r="L101" i="4"/>
  <c r="K101" i="4"/>
  <c r="J101" i="4"/>
  <c r="I101" i="4"/>
  <c r="H101" i="4"/>
  <c r="G101" i="4"/>
  <c r="F101" i="4"/>
  <c r="E101" i="4"/>
  <c r="D101" i="4"/>
  <c r="C101" i="4"/>
  <c r="M100" i="4"/>
  <c r="L100" i="4"/>
  <c r="K100" i="4"/>
  <c r="J100" i="4"/>
  <c r="I100" i="4"/>
  <c r="H100" i="4"/>
  <c r="G100" i="4"/>
  <c r="F100" i="4"/>
  <c r="E100" i="4"/>
  <c r="D100" i="4"/>
  <c r="C100" i="4"/>
  <c r="M99" i="4"/>
  <c r="L99" i="4"/>
  <c r="K99" i="4"/>
  <c r="J99" i="4"/>
  <c r="I99" i="4"/>
  <c r="H99" i="4"/>
  <c r="G99" i="4"/>
  <c r="F99" i="4"/>
  <c r="E99" i="4"/>
  <c r="D99" i="4"/>
  <c r="C99" i="4"/>
  <c r="M98" i="4"/>
  <c r="L98" i="4"/>
  <c r="K98" i="4"/>
  <c r="J98" i="4"/>
  <c r="I98" i="4"/>
  <c r="H98" i="4"/>
  <c r="G98" i="4"/>
  <c r="F98" i="4"/>
  <c r="E98" i="4"/>
  <c r="D98" i="4"/>
  <c r="C98" i="4"/>
  <c r="M97" i="4"/>
  <c r="L97" i="4"/>
  <c r="K97" i="4"/>
  <c r="J97" i="4"/>
  <c r="K20" i="3" s="1"/>
  <c r="J9" i="2" s="1"/>
  <c r="J9" i="1" s="1"/>
  <c r="I97" i="4"/>
  <c r="H97" i="4"/>
  <c r="G97" i="4"/>
  <c r="F97" i="4"/>
  <c r="E97" i="4"/>
  <c r="D97" i="4"/>
  <c r="C97" i="4"/>
  <c r="M96" i="4"/>
  <c r="L96" i="4"/>
  <c r="K96" i="4"/>
  <c r="J96" i="4"/>
  <c r="I96" i="4"/>
  <c r="H96" i="4"/>
  <c r="G96" i="4"/>
  <c r="F96" i="4"/>
  <c r="E96" i="4"/>
  <c r="D96" i="4"/>
  <c r="C96" i="4"/>
  <c r="M95" i="4"/>
  <c r="L95" i="4"/>
  <c r="K95" i="4"/>
  <c r="J95" i="4"/>
  <c r="I95" i="4"/>
  <c r="H95" i="4"/>
  <c r="G95" i="4"/>
  <c r="F95" i="4"/>
  <c r="E95" i="4"/>
  <c r="D95" i="4"/>
  <c r="C95" i="4"/>
  <c r="M93" i="4"/>
  <c r="L93" i="4"/>
  <c r="K93" i="4"/>
  <c r="J93" i="4"/>
  <c r="I93" i="4"/>
  <c r="H93" i="4"/>
  <c r="G93" i="4"/>
  <c r="F93" i="4"/>
  <c r="E93" i="4"/>
  <c r="D93" i="4"/>
  <c r="C93" i="4"/>
  <c r="M92" i="4"/>
  <c r="L92" i="4"/>
  <c r="K92" i="4"/>
  <c r="J92" i="4"/>
  <c r="I92" i="4"/>
  <c r="H92" i="4"/>
  <c r="G92" i="4"/>
  <c r="F92" i="4"/>
  <c r="E92" i="4"/>
  <c r="D92" i="4"/>
  <c r="C92" i="4"/>
  <c r="M90" i="4"/>
  <c r="L90" i="4"/>
  <c r="K90" i="4"/>
  <c r="J90" i="4"/>
  <c r="I90" i="4"/>
  <c r="H90" i="4"/>
  <c r="G90" i="4"/>
  <c r="F90" i="4"/>
  <c r="E90" i="4"/>
  <c r="D90" i="4"/>
  <c r="C90" i="4"/>
  <c r="M89" i="4"/>
  <c r="L89" i="4"/>
  <c r="K89" i="4"/>
  <c r="J89" i="4"/>
  <c r="I89" i="4"/>
  <c r="H89" i="4"/>
  <c r="G89" i="4"/>
  <c r="F89" i="4"/>
  <c r="E89" i="4"/>
  <c r="D89" i="4"/>
  <c r="C89" i="4"/>
  <c r="M88" i="4"/>
  <c r="L88" i="4"/>
  <c r="K88" i="4"/>
  <c r="J88" i="4"/>
  <c r="I88" i="4"/>
  <c r="H88" i="4"/>
  <c r="G88" i="4"/>
  <c r="H22" i="3" s="1"/>
  <c r="F88" i="4"/>
  <c r="E88" i="4"/>
  <c r="D88" i="4"/>
  <c r="C88" i="4"/>
  <c r="M87" i="4"/>
  <c r="L87" i="4"/>
  <c r="K87" i="4"/>
  <c r="J87" i="4"/>
  <c r="I87" i="4"/>
  <c r="H87" i="4"/>
  <c r="G87" i="4"/>
  <c r="F87" i="4"/>
  <c r="E87" i="4"/>
  <c r="D87" i="4"/>
  <c r="C87" i="4"/>
  <c r="M85" i="4"/>
  <c r="L85" i="4"/>
  <c r="K85" i="4"/>
  <c r="J85" i="4"/>
  <c r="I85" i="4"/>
  <c r="H85" i="4"/>
  <c r="G85" i="4"/>
  <c r="F85" i="4"/>
  <c r="E85" i="4"/>
  <c r="D85" i="4"/>
  <c r="C85" i="4"/>
  <c r="M84" i="4"/>
  <c r="L84" i="4"/>
  <c r="K84" i="4"/>
  <c r="J84" i="4"/>
  <c r="I84" i="4"/>
  <c r="H84" i="4"/>
  <c r="G84" i="4"/>
  <c r="F84" i="4"/>
  <c r="E84" i="4"/>
  <c r="D84" i="4"/>
  <c r="C84" i="4"/>
  <c r="M82" i="4"/>
  <c r="L82" i="4"/>
  <c r="K82" i="4"/>
  <c r="J82" i="4"/>
  <c r="I82" i="4"/>
  <c r="H82" i="4"/>
  <c r="G82" i="4"/>
  <c r="F82" i="4"/>
  <c r="E82" i="4"/>
  <c r="D82" i="4"/>
  <c r="C82" i="4"/>
  <c r="M81" i="4"/>
  <c r="L81" i="4"/>
  <c r="K81" i="4"/>
  <c r="J81" i="4"/>
  <c r="I81" i="4"/>
  <c r="H81" i="4"/>
  <c r="G81" i="4"/>
  <c r="F81" i="4"/>
  <c r="E81" i="4"/>
  <c r="D81" i="4"/>
  <c r="C81" i="4"/>
  <c r="M80" i="4"/>
  <c r="L80" i="4"/>
  <c r="K80" i="4"/>
  <c r="J80" i="4"/>
  <c r="I80" i="4"/>
  <c r="H80" i="4"/>
  <c r="G80" i="4"/>
  <c r="F80" i="4"/>
  <c r="E80" i="4"/>
  <c r="D80" i="4"/>
  <c r="C80" i="4"/>
  <c r="M79" i="4"/>
  <c r="L79" i="4"/>
  <c r="K79" i="4"/>
  <c r="J79" i="4"/>
  <c r="I79" i="4"/>
  <c r="H79" i="4"/>
  <c r="G79" i="4"/>
  <c r="F79" i="4"/>
  <c r="E79" i="4"/>
  <c r="D79" i="4"/>
  <c r="C79" i="4"/>
  <c r="M78" i="4"/>
  <c r="L78" i="4"/>
  <c r="K78" i="4"/>
  <c r="J78" i="4"/>
  <c r="I78" i="4"/>
  <c r="H78" i="4"/>
  <c r="G78" i="4"/>
  <c r="F78" i="4"/>
  <c r="E78" i="4"/>
  <c r="D78" i="4"/>
  <c r="C78" i="4"/>
  <c r="M77" i="4"/>
  <c r="L77" i="4"/>
  <c r="K77" i="4"/>
  <c r="J77" i="4"/>
  <c r="I77" i="4"/>
  <c r="H77" i="4"/>
  <c r="G77" i="4"/>
  <c r="F77" i="4"/>
  <c r="E77" i="4"/>
  <c r="D77" i="4"/>
  <c r="C77" i="4"/>
  <c r="M76" i="4"/>
  <c r="L76" i="4"/>
  <c r="K76" i="4"/>
  <c r="J76" i="4"/>
  <c r="I76" i="4"/>
  <c r="H76" i="4"/>
  <c r="G76" i="4"/>
  <c r="F76" i="4"/>
  <c r="E76" i="4"/>
  <c r="D76" i="4"/>
  <c r="C76" i="4"/>
  <c r="M74" i="4"/>
  <c r="L74" i="4"/>
  <c r="K74" i="4"/>
  <c r="J74" i="4"/>
  <c r="I74" i="4"/>
  <c r="H74" i="4"/>
  <c r="G74" i="4"/>
  <c r="F74" i="4"/>
  <c r="E74" i="4"/>
  <c r="D74" i="4"/>
  <c r="C74" i="4"/>
  <c r="M73" i="4"/>
  <c r="L73" i="4"/>
  <c r="K73" i="4"/>
  <c r="J73" i="4"/>
  <c r="I73" i="4"/>
  <c r="H73" i="4"/>
  <c r="G73" i="4"/>
  <c r="F73" i="4"/>
  <c r="E73" i="4"/>
  <c r="D73" i="4"/>
  <c r="C73" i="4"/>
  <c r="M71" i="4"/>
  <c r="L71" i="4"/>
  <c r="K71" i="4"/>
  <c r="J71" i="4"/>
  <c r="I71" i="4"/>
  <c r="H71" i="4"/>
  <c r="G71" i="4"/>
  <c r="F71" i="4"/>
  <c r="E71" i="4"/>
  <c r="D71" i="4"/>
  <c r="C71" i="4"/>
  <c r="M70" i="4"/>
  <c r="L70" i="4"/>
  <c r="K70" i="4"/>
  <c r="J70" i="4"/>
  <c r="I70" i="4"/>
  <c r="H70" i="4"/>
  <c r="G70" i="4"/>
  <c r="F70" i="4"/>
  <c r="E70" i="4"/>
  <c r="D70" i="4"/>
  <c r="E26" i="3" s="1"/>
  <c r="C70" i="4"/>
  <c r="M69" i="4"/>
  <c r="L69" i="4"/>
  <c r="K69" i="4"/>
  <c r="J69" i="4"/>
  <c r="I69" i="4"/>
  <c r="H69" i="4"/>
  <c r="G69" i="4"/>
  <c r="F69" i="4"/>
  <c r="E69" i="4"/>
  <c r="D69" i="4"/>
  <c r="C69" i="4"/>
  <c r="M68" i="4"/>
  <c r="L68" i="4"/>
  <c r="K68" i="4"/>
  <c r="L24" i="3" s="1"/>
  <c r="J68" i="4"/>
  <c r="I68" i="4"/>
  <c r="H68" i="4"/>
  <c r="G68" i="4"/>
  <c r="F68" i="4"/>
  <c r="E68" i="4"/>
  <c r="D68" i="4"/>
  <c r="C68" i="4"/>
  <c r="M67" i="4"/>
  <c r="L67" i="4"/>
  <c r="K67" i="4"/>
  <c r="J67" i="4"/>
  <c r="I67" i="4"/>
  <c r="H67" i="4"/>
  <c r="G67" i="4"/>
  <c r="F67" i="4"/>
  <c r="E67" i="4"/>
  <c r="D67" i="4"/>
  <c r="C67" i="4"/>
  <c r="M66" i="4"/>
  <c r="L66" i="4"/>
  <c r="K66" i="4"/>
  <c r="J66" i="4"/>
  <c r="I66" i="4"/>
  <c r="H66" i="4"/>
  <c r="G66" i="4"/>
  <c r="F66" i="4"/>
  <c r="E66" i="4"/>
  <c r="D66" i="4"/>
  <c r="C66" i="4"/>
  <c r="M65" i="4"/>
  <c r="L65" i="4"/>
  <c r="K65" i="4"/>
  <c r="J65" i="4"/>
  <c r="I65" i="4"/>
  <c r="H65" i="4"/>
  <c r="G65" i="4"/>
  <c r="F65" i="4"/>
  <c r="E65" i="4"/>
  <c r="D65" i="4"/>
  <c r="C65" i="4"/>
  <c r="M64" i="4"/>
  <c r="L64" i="4"/>
  <c r="K64" i="4"/>
  <c r="L20" i="3" s="1"/>
  <c r="J64" i="4"/>
  <c r="I64" i="4"/>
  <c r="H64" i="4"/>
  <c r="G64" i="4"/>
  <c r="F64" i="4"/>
  <c r="E64" i="4"/>
  <c r="D64" i="4"/>
  <c r="C64" i="4"/>
  <c r="D20" i="3" s="1"/>
  <c r="M63" i="4"/>
  <c r="L63" i="4"/>
  <c r="K63" i="4"/>
  <c r="J63" i="4"/>
  <c r="I63" i="4"/>
  <c r="H63" i="4"/>
  <c r="G63" i="4"/>
  <c r="F63" i="4"/>
  <c r="G19" i="3" s="1"/>
  <c r="E63" i="4"/>
  <c r="D63" i="4"/>
  <c r="C63" i="4"/>
  <c r="M62" i="4"/>
  <c r="L62" i="4"/>
  <c r="K62" i="4"/>
  <c r="J62" i="4"/>
  <c r="I62" i="4"/>
  <c r="H62" i="4"/>
  <c r="G62" i="4"/>
  <c r="F62" i="4"/>
  <c r="E62" i="4"/>
  <c r="D62" i="4"/>
  <c r="C62" i="4"/>
  <c r="M57" i="4"/>
  <c r="L57" i="4"/>
  <c r="K57" i="4"/>
  <c r="J57" i="4"/>
  <c r="I57" i="4"/>
  <c r="H57" i="4"/>
  <c r="G57" i="4"/>
  <c r="F57" i="4"/>
  <c r="E57" i="4"/>
  <c r="D57" i="4"/>
  <c r="C57" i="4"/>
  <c r="M56" i="4"/>
  <c r="L56" i="4"/>
  <c r="K56" i="4"/>
  <c r="J56" i="4"/>
  <c r="I56" i="4"/>
  <c r="H56" i="4"/>
  <c r="G56" i="4"/>
  <c r="F56" i="4"/>
  <c r="E56" i="4"/>
  <c r="D56" i="4"/>
  <c r="C56" i="4"/>
  <c r="M46" i="4"/>
  <c r="L46" i="4"/>
  <c r="K46" i="4"/>
  <c r="J46" i="4"/>
  <c r="I46" i="4"/>
  <c r="H46" i="4"/>
  <c r="G46" i="4"/>
  <c r="F46" i="4"/>
  <c r="E46" i="4"/>
  <c r="D46" i="4"/>
  <c r="C46" i="4"/>
  <c r="M45" i="4"/>
  <c r="L45" i="4"/>
  <c r="K45" i="4"/>
  <c r="J45" i="4"/>
  <c r="I45" i="4"/>
  <c r="H45" i="4"/>
  <c r="G45" i="4"/>
  <c r="F45" i="4"/>
  <c r="E45" i="4"/>
  <c r="D45" i="4"/>
  <c r="C45" i="4"/>
  <c r="M42" i="4"/>
  <c r="L42" i="4"/>
  <c r="K42" i="4"/>
  <c r="J42" i="4"/>
  <c r="I42" i="4"/>
  <c r="H42" i="4"/>
  <c r="I9" i="3" s="1"/>
  <c r="G42" i="4"/>
  <c r="F42" i="4"/>
  <c r="E42" i="4"/>
  <c r="D42" i="4"/>
  <c r="C42" i="4"/>
  <c r="M38" i="4"/>
  <c r="L38" i="4"/>
  <c r="K38" i="4"/>
  <c r="L16" i="3" s="1"/>
  <c r="J38" i="4"/>
  <c r="I38" i="4"/>
  <c r="H38" i="4"/>
  <c r="G38" i="4"/>
  <c r="F38" i="4"/>
  <c r="E38" i="4"/>
  <c r="D38" i="4"/>
  <c r="C38" i="4"/>
  <c r="D16" i="3" s="1"/>
  <c r="M35" i="4"/>
  <c r="L35" i="4"/>
  <c r="K35" i="4"/>
  <c r="J35" i="4"/>
  <c r="I35" i="4"/>
  <c r="H35" i="4"/>
  <c r="G35" i="4"/>
  <c r="F35" i="4"/>
  <c r="E35" i="4"/>
  <c r="D35" i="4"/>
  <c r="C35" i="4"/>
  <c r="M34" i="4"/>
  <c r="L34" i="4"/>
  <c r="K34" i="4"/>
  <c r="J34" i="4"/>
  <c r="I34" i="4"/>
  <c r="H34" i="4"/>
  <c r="G34" i="4"/>
  <c r="F34" i="4"/>
  <c r="E34" i="4"/>
  <c r="F12" i="3" s="1"/>
  <c r="D34" i="4"/>
  <c r="C34" i="4"/>
  <c r="M32" i="4"/>
  <c r="N10" i="3" s="1"/>
  <c r="L32" i="4"/>
  <c r="M10" i="3" s="1"/>
  <c r="K32" i="4"/>
  <c r="J32" i="4"/>
  <c r="K10" i="3" s="1"/>
  <c r="I32" i="4"/>
  <c r="J10" i="3" s="1"/>
  <c r="H32" i="4"/>
  <c r="I10" i="3" s="1"/>
  <c r="G32" i="4"/>
  <c r="H10" i="3" s="1"/>
  <c r="F32" i="4"/>
  <c r="E32" i="4"/>
  <c r="F10" i="3" s="1"/>
  <c r="D32" i="4"/>
  <c r="E10" i="3" s="1"/>
  <c r="C32" i="4"/>
  <c r="M31" i="4"/>
  <c r="L31" i="4"/>
  <c r="K31" i="4"/>
  <c r="J31" i="4"/>
  <c r="K9" i="3" s="1"/>
  <c r="I31" i="4"/>
  <c r="H31" i="4"/>
  <c r="G31" i="4"/>
  <c r="H9" i="3" s="1"/>
  <c r="F31" i="4"/>
  <c r="E31" i="4"/>
  <c r="D31" i="4"/>
  <c r="C31" i="4"/>
  <c r="M30" i="4"/>
  <c r="L30" i="4"/>
  <c r="K30" i="4"/>
  <c r="L8" i="3" s="1"/>
  <c r="J30" i="4"/>
  <c r="K8" i="3" s="1"/>
  <c r="I30" i="4"/>
  <c r="H30" i="4"/>
  <c r="G30" i="4"/>
  <c r="F30" i="4"/>
  <c r="G8" i="3" s="1"/>
  <c r="E30" i="4"/>
  <c r="D30" i="4"/>
  <c r="C30" i="4"/>
  <c r="D8" i="3" s="1"/>
  <c r="M27" i="4"/>
  <c r="L27" i="4"/>
  <c r="K27" i="4"/>
  <c r="J27" i="4"/>
  <c r="I27" i="4"/>
  <c r="J16" i="3" s="1"/>
  <c r="H27" i="4"/>
  <c r="G27" i="4"/>
  <c r="F27" i="4"/>
  <c r="E27" i="4"/>
  <c r="D27" i="4"/>
  <c r="C27" i="4"/>
  <c r="M26" i="4"/>
  <c r="L26" i="4"/>
  <c r="K26" i="4"/>
  <c r="J26" i="4"/>
  <c r="I26" i="4"/>
  <c r="J15" i="3" s="1"/>
  <c r="H26" i="4"/>
  <c r="I15" i="3" s="1"/>
  <c r="G26" i="4"/>
  <c r="F26" i="4"/>
  <c r="E26" i="4"/>
  <c r="D26" i="4"/>
  <c r="C26" i="4"/>
  <c r="M24" i="4"/>
  <c r="L24" i="4"/>
  <c r="M13" i="3" s="1"/>
  <c r="K24" i="4"/>
  <c r="J24" i="4"/>
  <c r="I24" i="4"/>
  <c r="H24" i="4"/>
  <c r="G24" i="4"/>
  <c r="H13" i="3" s="1"/>
  <c r="F24" i="4"/>
  <c r="G13" i="3" s="1"/>
  <c r="E24" i="4"/>
  <c r="D24" i="4"/>
  <c r="C24" i="4"/>
  <c r="D13" i="3" s="1"/>
  <c r="M23" i="4"/>
  <c r="L23" i="4"/>
  <c r="K23" i="4"/>
  <c r="J23" i="4"/>
  <c r="K12" i="3" s="1"/>
  <c r="I23" i="4"/>
  <c r="H23" i="4"/>
  <c r="G23" i="4"/>
  <c r="H12" i="3" s="1"/>
  <c r="F23" i="4"/>
  <c r="E23" i="4"/>
  <c r="D23" i="4"/>
  <c r="C23" i="4"/>
  <c r="M19" i="4"/>
  <c r="L19" i="4"/>
  <c r="M8" i="3" s="1"/>
  <c r="K19" i="4"/>
  <c r="J19" i="4"/>
  <c r="I19" i="4"/>
  <c r="J8" i="3" s="1"/>
  <c r="H19" i="4"/>
  <c r="G19" i="4"/>
  <c r="F19" i="4"/>
  <c r="E19" i="4"/>
  <c r="F8" i="3" s="1"/>
  <c r="D19" i="4"/>
  <c r="E8" i="3" s="1"/>
  <c r="C19" i="4"/>
  <c r="M16" i="4"/>
  <c r="L16" i="4"/>
  <c r="K16" i="4"/>
  <c r="J16" i="4"/>
  <c r="I16" i="4"/>
  <c r="H16" i="4"/>
  <c r="G16" i="4"/>
  <c r="H16" i="3" s="1"/>
  <c r="F16" i="4"/>
  <c r="E16" i="4"/>
  <c r="D16" i="4"/>
  <c r="C16" i="4"/>
  <c r="M15" i="4"/>
  <c r="N15" i="3" s="1"/>
  <c r="L15" i="4"/>
  <c r="K15" i="4"/>
  <c r="J15" i="4"/>
  <c r="K15" i="3" s="1"/>
  <c r="I15" i="4"/>
  <c r="H15" i="4"/>
  <c r="G15" i="4"/>
  <c r="H15" i="3" s="1"/>
  <c r="F15" i="4"/>
  <c r="E15" i="4"/>
  <c r="D15" i="4"/>
  <c r="C15" i="4"/>
  <c r="M14" i="4"/>
  <c r="N14" i="3" s="1"/>
  <c r="L14" i="4"/>
  <c r="K14" i="4"/>
  <c r="L14" i="3" s="1"/>
  <c r="J14" i="4"/>
  <c r="K14" i="3" s="1"/>
  <c r="I14" i="4"/>
  <c r="H14" i="4"/>
  <c r="I14" i="3" s="1"/>
  <c r="G14" i="4"/>
  <c r="F14" i="4"/>
  <c r="G14" i="3" s="1"/>
  <c r="E14" i="4"/>
  <c r="F14" i="3" s="1"/>
  <c r="D14" i="4"/>
  <c r="C14" i="4"/>
  <c r="M13" i="4"/>
  <c r="L13" i="4"/>
  <c r="K13" i="4"/>
  <c r="J13" i="4"/>
  <c r="I13" i="4"/>
  <c r="H13" i="4"/>
  <c r="G13" i="4"/>
  <c r="F13" i="4"/>
  <c r="E13" i="4"/>
  <c r="D13" i="4"/>
  <c r="C13" i="4"/>
  <c r="M12" i="4"/>
  <c r="L12" i="4"/>
  <c r="K12" i="4"/>
  <c r="J12" i="4"/>
  <c r="I12" i="4"/>
  <c r="H12" i="4"/>
  <c r="G12" i="4"/>
  <c r="F12" i="4"/>
  <c r="E12" i="4"/>
  <c r="D12" i="4"/>
  <c r="C12" i="4"/>
  <c r="M11" i="4"/>
  <c r="L11" i="4"/>
  <c r="M11" i="3" s="1"/>
  <c r="K11" i="4"/>
  <c r="L11" i="3" s="1"/>
  <c r="J11" i="4"/>
  <c r="I11" i="4"/>
  <c r="J11" i="3" s="1"/>
  <c r="H11" i="4"/>
  <c r="I11" i="3" s="1"/>
  <c r="G11" i="4"/>
  <c r="H11" i="3" s="1"/>
  <c r="F11" i="4"/>
  <c r="G11" i="3" s="1"/>
  <c r="E11" i="4"/>
  <c r="D11" i="4"/>
  <c r="E11" i="3" s="1"/>
  <c r="C11" i="4"/>
  <c r="D11" i="3" s="1"/>
  <c r="A1" i="4"/>
  <c r="L49" i="3"/>
  <c r="K27" i="2" s="1"/>
  <c r="K49" i="3"/>
  <c r="H49" i="3"/>
  <c r="G27" i="2" s="1"/>
  <c r="G49" i="3"/>
  <c r="D49" i="3"/>
  <c r="C27" i="2" s="1"/>
  <c r="N48" i="3"/>
  <c r="M26" i="2" s="1"/>
  <c r="K48" i="3"/>
  <c r="J26" i="2" s="1"/>
  <c r="J48" i="3"/>
  <c r="G48" i="3"/>
  <c r="F26" i="2" s="1"/>
  <c r="F48" i="3"/>
  <c r="N47" i="3"/>
  <c r="M25" i="2" s="1"/>
  <c r="J47" i="3"/>
  <c r="I25" i="2" s="1"/>
  <c r="F47" i="3"/>
  <c r="N46" i="3"/>
  <c r="M24" i="2" s="1"/>
  <c r="N43" i="3"/>
  <c r="M21" i="2" s="1"/>
  <c r="J43" i="3"/>
  <c r="I21" i="2" s="1"/>
  <c r="M41" i="3"/>
  <c r="I41" i="3"/>
  <c r="E41" i="3"/>
  <c r="I38" i="3"/>
  <c r="H38" i="3"/>
  <c r="N37" i="3"/>
  <c r="M37" i="3"/>
  <c r="I37" i="3"/>
  <c r="F37" i="3"/>
  <c r="E37" i="3"/>
  <c r="L36" i="3"/>
  <c r="I36" i="3"/>
  <c r="H36" i="3"/>
  <c r="D36" i="3"/>
  <c r="L35" i="3"/>
  <c r="F35" i="3"/>
  <c r="E35" i="3"/>
  <c r="I34" i="3"/>
  <c r="E34" i="3"/>
  <c r="M33" i="3"/>
  <c r="J33" i="3"/>
  <c r="I33" i="3"/>
  <c r="F33" i="3"/>
  <c r="E33" i="3"/>
  <c r="D33" i="3"/>
  <c r="M32" i="3"/>
  <c r="L32" i="3"/>
  <c r="K32" i="3"/>
  <c r="H32" i="3"/>
  <c r="E32" i="3"/>
  <c r="D32" i="3"/>
  <c r="L31" i="3"/>
  <c r="K31" i="3"/>
  <c r="J31" i="3"/>
  <c r="H31" i="3"/>
  <c r="D31" i="3"/>
  <c r="K30" i="3"/>
  <c r="J30" i="3"/>
  <c r="G30" i="3"/>
  <c r="F30" i="3"/>
  <c r="E30" i="3"/>
  <c r="N29" i="3"/>
  <c r="J29" i="3"/>
  <c r="F29" i="3"/>
  <c r="E29" i="3"/>
  <c r="E27" i="3"/>
  <c r="G18" i="3"/>
  <c r="M15" i="3"/>
  <c r="G15" i="3"/>
  <c r="M14" i="3"/>
  <c r="J14" i="3"/>
  <c r="H14" i="3"/>
  <c r="E14" i="3"/>
  <c r="D14" i="3"/>
  <c r="L12" i="3"/>
  <c r="N11" i="3"/>
  <c r="K11" i="3"/>
  <c r="F11" i="3"/>
  <c r="L10" i="3"/>
  <c r="G10" i="3"/>
  <c r="D10" i="3"/>
  <c r="G9" i="3"/>
  <c r="N8" i="3"/>
  <c r="I8" i="3"/>
  <c r="B1" i="3"/>
  <c r="J27" i="2"/>
  <c r="F27" i="2"/>
  <c r="I26" i="2"/>
  <c r="E26" i="2"/>
  <c r="K25" i="2"/>
  <c r="J24" i="2"/>
  <c r="E23" i="2"/>
  <c r="K21" i="2"/>
  <c r="J18" i="2"/>
  <c r="F18" i="2"/>
  <c r="A1" i="2"/>
  <c r="M12" i="3" l="1"/>
  <c r="D15" i="3"/>
  <c r="N12" i="3"/>
  <c r="L23" i="3"/>
  <c r="F26" i="3"/>
  <c r="K27" i="3"/>
  <c r="M19" i="3"/>
  <c r="L8" i="2" s="1"/>
  <c r="J27" i="3"/>
  <c r="I16" i="2" s="1"/>
  <c r="I16" i="1" s="1"/>
  <c r="F116" i="4"/>
  <c r="L19" i="3"/>
  <c r="H138" i="4"/>
  <c r="N2935" i="5"/>
  <c r="E12" i="3"/>
  <c r="L15" i="3"/>
  <c r="L17" i="3" s="1"/>
  <c r="L9" i="3"/>
  <c r="I25" i="3"/>
  <c r="H14" i="2" s="1"/>
  <c r="H14" i="1" s="1"/>
  <c r="N26" i="3"/>
  <c r="H18" i="3"/>
  <c r="K13" i="3"/>
  <c r="E15" i="3"/>
  <c r="D12" i="3"/>
  <c r="D17" i="3" s="1"/>
  <c r="I13" i="3"/>
  <c r="F15" i="3"/>
  <c r="H8" i="3"/>
  <c r="H17" i="3" s="1"/>
  <c r="E9" i="3"/>
  <c r="M9" i="3"/>
  <c r="E23" i="3"/>
  <c r="F21" i="3"/>
  <c r="F19" i="3"/>
  <c r="G25" i="3"/>
  <c r="F14" i="2" s="1"/>
  <c r="L26" i="3"/>
  <c r="E22" i="3"/>
  <c r="N313" i="5"/>
  <c r="J13" i="3"/>
  <c r="D9" i="3"/>
  <c r="H20" i="3"/>
  <c r="L14" i="2"/>
  <c r="L14" i="1" s="1"/>
  <c r="K19" i="3"/>
  <c r="J8" i="2" s="1"/>
  <c r="J8" i="1" s="1"/>
  <c r="N2340" i="5"/>
  <c r="J17" i="7"/>
  <c r="N9" i="7"/>
  <c r="J28" i="7"/>
  <c r="J50" i="7"/>
  <c r="C72" i="7"/>
  <c r="K72" i="7"/>
  <c r="D83" i="7"/>
  <c r="L83" i="7"/>
  <c r="N88" i="7"/>
  <c r="O88" i="7" s="1"/>
  <c r="P88" i="7" s="1"/>
  <c r="J221" i="4"/>
  <c r="K45" i="3" s="1"/>
  <c r="J23" i="2" s="1"/>
  <c r="G222" i="4"/>
  <c r="H46" i="3" s="1"/>
  <c r="G24" i="2" s="1"/>
  <c r="D222" i="4"/>
  <c r="E46" i="3" s="1"/>
  <c r="L222" i="4"/>
  <c r="M46" i="3" s="1"/>
  <c r="L24" i="2" s="1"/>
  <c r="G38" i="3"/>
  <c r="D38" i="3"/>
  <c r="K34" i="3"/>
  <c r="H35" i="3"/>
  <c r="G13" i="2" s="1"/>
  <c r="G13" i="1" s="1"/>
  <c r="N2816" i="5"/>
  <c r="N2850" i="5"/>
  <c r="I12" i="3"/>
  <c r="N13" i="3"/>
  <c r="E25" i="3"/>
  <c r="J26" i="3"/>
  <c r="L18" i="3"/>
  <c r="K21" i="3"/>
  <c r="D138" i="4"/>
  <c r="N16" i="3"/>
  <c r="E13" i="3"/>
  <c r="G16" i="3"/>
  <c r="F24" i="3"/>
  <c r="E13" i="2" s="1"/>
  <c r="E13" i="1" s="1"/>
  <c r="G22" i="3"/>
  <c r="F11" i="2" s="1"/>
  <c r="F11" i="1" s="1"/>
  <c r="L22" i="3"/>
  <c r="K25" i="3"/>
  <c r="J14" i="2" s="1"/>
  <c r="J14" i="1" s="1"/>
  <c r="K24" i="3"/>
  <c r="J13" i="2" s="1"/>
  <c r="J13" i="1" s="1"/>
  <c r="F20" i="3"/>
  <c r="N20" i="3"/>
  <c r="N35" i="3"/>
  <c r="E38" i="3"/>
  <c r="M38" i="3"/>
  <c r="E217" i="4"/>
  <c r="F41" i="3" s="1"/>
  <c r="E19" i="2" s="1"/>
  <c r="M217" i="4"/>
  <c r="N41" i="3" s="1"/>
  <c r="M19" i="2" s="1"/>
  <c r="M28" i="2" s="1"/>
  <c r="F13" i="3"/>
  <c r="M25" i="3"/>
  <c r="G27" i="3"/>
  <c r="K22" i="3"/>
  <c r="L138" i="4"/>
  <c r="J12" i="3"/>
  <c r="N2680" i="5"/>
  <c r="O351" i="5"/>
  <c r="O360" i="5"/>
  <c r="O414" i="5"/>
  <c r="O428" i="5"/>
  <c r="O496" i="5"/>
  <c r="O531" i="5"/>
  <c r="O535" i="5"/>
  <c r="O567" i="5"/>
  <c r="O574" i="5"/>
  <c r="O592" i="5"/>
  <c r="O617" i="5"/>
  <c r="O626" i="5"/>
  <c r="O638" i="5"/>
  <c r="O659" i="5"/>
  <c r="O669" i="5"/>
  <c r="O671" i="5"/>
  <c r="P693" i="5"/>
  <c r="P706" i="5"/>
  <c r="O719" i="5"/>
  <c r="O737" i="5"/>
  <c r="O751" i="5"/>
  <c r="O769" i="5"/>
  <c r="O775" i="5"/>
  <c r="O781" i="5"/>
  <c r="P781" i="5" s="1"/>
  <c r="O830" i="5"/>
  <c r="O861" i="5"/>
  <c r="O881" i="5"/>
  <c r="P907" i="5"/>
  <c r="O915" i="5"/>
  <c r="O924" i="5"/>
  <c r="O938" i="5"/>
  <c r="O948" i="5"/>
  <c r="O957" i="5"/>
  <c r="N959" i="5"/>
  <c r="O973" i="5"/>
  <c r="O978" i="5"/>
  <c r="O996" i="5"/>
  <c r="O1067" i="5"/>
  <c r="O1075" i="5"/>
  <c r="O1082" i="5"/>
  <c r="O1102" i="5"/>
  <c r="P1104" i="5"/>
  <c r="O1111" i="5"/>
  <c r="O1114" i="5"/>
  <c r="O1143" i="5"/>
  <c r="O1177" i="5"/>
  <c r="O1213" i="5"/>
  <c r="O1271" i="5"/>
  <c r="O1307" i="5"/>
  <c r="O1343" i="5"/>
  <c r="P1377" i="5"/>
  <c r="O1386" i="5"/>
  <c r="P1395" i="5"/>
  <c r="O1402" i="5"/>
  <c r="O1411" i="5"/>
  <c r="O1462" i="5"/>
  <c r="O1472" i="5"/>
  <c r="O1481" i="5"/>
  <c r="O1503" i="5"/>
  <c r="O1520" i="5"/>
  <c r="O1549" i="5"/>
  <c r="P1552" i="5"/>
  <c r="O1565" i="5"/>
  <c r="N1575" i="5"/>
  <c r="O1594" i="5"/>
  <c r="O1644" i="5"/>
  <c r="O1673" i="5"/>
  <c r="P1681" i="5"/>
  <c r="O1690" i="5"/>
  <c r="O1715" i="5"/>
  <c r="N1728" i="5"/>
  <c r="O1728" i="5" s="1"/>
  <c r="P1732" i="5"/>
  <c r="O1737" i="5"/>
  <c r="P1741" i="5"/>
  <c r="O1777" i="5"/>
  <c r="N1779" i="5"/>
  <c r="O1780" i="5"/>
  <c r="P1798" i="5"/>
  <c r="O1826" i="5"/>
  <c r="O1839" i="5"/>
  <c r="P1851" i="5"/>
  <c r="O1860" i="5"/>
  <c r="P1913" i="5"/>
  <c r="O1922" i="5"/>
  <c r="O1928" i="5"/>
  <c r="O1940" i="5"/>
  <c r="P1952" i="5"/>
  <c r="O1968" i="5"/>
  <c r="O1979" i="5"/>
  <c r="P2003" i="5"/>
  <c r="O2019" i="5"/>
  <c r="P2052" i="5"/>
  <c r="O2058" i="5"/>
  <c r="P2072" i="5"/>
  <c r="O2089" i="5"/>
  <c r="O2106" i="5"/>
  <c r="O2123" i="5"/>
  <c r="O2127" i="5"/>
  <c r="P2132" i="5"/>
  <c r="O2140" i="5"/>
  <c r="O2157" i="5"/>
  <c r="P2174" i="5"/>
  <c r="O2191" i="5"/>
  <c r="P2312" i="5"/>
  <c r="O2337" i="5"/>
  <c r="P2348" i="5"/>
  <c r="O2354" i="5"/>
  <c r="O2388" i="5"/>
  <c r="O2406" i="5"/>
  <c r="O2424" i="5"/>
  <c r="N2442" i="5"/>
  <c r="O2444" i="5"/>
  <c r="O2585" i="5"/>
  <c r="O2609" i="5"/>
  <c r="O2613" i="5"/>
  <c r="P2630" i="5"/>
  <c r="O2710" i="5"/>
  <c r="O2716" i="5"/>
  <c r="O2739" i="5"/>
  <c r="N2799" i="5"/>
  <c r="P2908" i="5"/>
  <c r="O2943" i="5"/>
  <c r="O2951" i="5"/>
  <c r="O2954" i="5"/>
  <c r="O2976" i="5"/>
  <c r="O3018" i="5"/>
  <c r="O3043" i="5"/>
  <c r="P3101" i="5"/>
  <c r="O3111" i="5"/>
  <c r="O66" i="5"/>
  <c r="P125" i="5"/>
  <c r="O133" i="5"/>
  <c r="O299" i="5"/>
  <c r="O319" i="5"/>
  <c r="O338" i="5"/>
  <c r="J24" i="3"/>
  <c r="I13" i="2" s="1"/>
  <c r="I13" i="1" s="1"/>
  <c r="E94" i="4"/>
  <c r="N85" i="4"/>
  <c r="E105" i="4"/>
  <c r="M105" i="4"/>
  <c r="N102" i="4"/>
  <c r="J160" i="4"/>
  <c r="O90" i="5"/>
  <c r="O123" i="5"/>
  <c r="O275" i="5"/>
  <c r="O286" i="5"/>
  <c r="O326" i="5"/>
  <c r="O332" i="5"/>
  <c r="O343" i="5"/>
  <c r="O353" i="5"/>
  <c r="O362" i="5"/>
  <c r="P377" i="5"/>
  <c r="O385" i="5"/>
  <c r="O429" i="5"/>
  <c r="O516" i="5"/>
  <c r="O524" i="5"/>
  <c r="O547" i="5"/>
  <c r="P620" i="5"/>
  <c r="O627" i="5"/>
  <c r="O640" i="5"/>
  <c r="O660" i="5"/>
  <c r="O683" i="5"/>
  <c r="O700" i="5"/>
  <c r="O710" i="5"/>
  <c r="O720" i="5"/>
  <c r="O722" i="5"/>
  <c r="O754" i="5"/>
  <c r="O758" i="5"/>
  <c r="O778" i="5"/>
  <c r="O785" i="5"/>
  <c r="O791" i="5"/>
  <c r="O836" i="5"/>
  <c r="O841" i="5"/>
  <c r="O863" i="5"/>
  <c r="P904" i="5"/>
  <c r="O939" i="5"/>
  <c r="O949" i="5"/>
  <c r="P1013" i="5"/>
  <c r="O1030" i="5"/>
  <c r="O1046" i="5"/>
  <c r="O1085" i="5"/>
  <c r="O1105" i="5"/>
  <c r="P1118" i="5"/>
  <c r="O1145" i="5"/>
  <c r="O1148" i="5"/>
  <c r="P1184" i="5"/>
  <c r="O1200" i="5"/>
  <c r="O1214" i="5"/>
  <c r="O1218" i="5"/>
  <c r="O1273" i="5"/>
  <c r="O1314" i="5"/>
  <c r="O1344" i="5"/>
  <c r="O1379" i="5"/>
  <c r="O1403" i="5"/>
  <c r="O1413" i="5"/>
  <c r="O1486" i="5"/>
  <c r="O1491" i="5"/>
  <c r="O1523" i="5"/>
  <c r="O1528" i="5"/>
  <c r="P1537" i="5"/>
  <c r="O1542" i="5"/>
  <c r="O1550" i="5"/>
  <c r="O1566" i="5"/>
  <c r="O1645" i="5"/>
  <c r="P1659" i="5"/>
  <c r="O1661" i="5"/>
  <c r="O1693" i="5"/>
  <c r="O1738" i="5"/>
  <c r="O1742" i="5"/>
  <c r="O1744" i="5"/>
  <c r="P1751" i="5"/>
  <c r="O1781" i="5"/>
  <c r="O1843" i="5"/>
  <c r="O1853" i="5"/>
  <c r="O1862" i="5"/>
  <c r="O1931" i="5"/>
  <c r="O1933" i="5"/>
  <c r="O1945" i="5"/>
  <c r="O1973" i="5"/>
  <c r="P1975" i="5"/>
  <c r="O1980" i="5"/>
  <c r="O2023" i="5"/>
  <c r="O2109" i="5"/>
  <c r="O2128" i="5"/>
  <c r="O2160" i="5"/>
  <c r="O2183" i="5"/>
  <c r="O2200" i="5"/>
  <c r="P2210" i="5"/>
  <c r="P2245" i="5"/>
  <c r="O2257" i="5"/>
  <c r="O2279" i="5"/>
  <c r="P2322" i="5"/>
  <c r="O2339" i="5"/>
  <c r="O2342" i="5"/>
  <c r="O2355" i="5"/>
  <c r="P2373" i="5"/>
  <c r="O2375" i="5"/>
  <c r="O2390" i="5"/>
  <c r="O2407" i="5"/>
  <c r="P2427" i="5"/>
  <c r="O2449" i="5"/>
  <c r="P2472" i="5"/>
  <c r="O2480" i="5"/>
  <c r="O2497" i="5"/>
  <c r="O2514" i="5"/>
  <c r="P2602" i="5"/>
  <c r="O2618" i="5"/>
  <c r="O2642" i="5"/>
  <c r="O2647" i="5"/>
  <c r="O2727" i="5"/>
  <c r="O2733" i="5"/>
  <c r="O2744" i="5"/>
  <c r="O2914" i="5"/>
  <c r="O2919" i="5"/>
  <c r="P2925" i="5"/>
  <c r="O2958" i="5"/>
  <c r="O2977" i="5"/>
  <c r="P2993" i="5"/>
  <c r="P3000" i="5"/>
  <c r="O3019" i="5"/>
  <c r="O3021" i="5"/>
  <c r="P3027" i="5"/>
  <c r="P3030" i="5"/>
  <c r="P3056" i="5"/>
  <c r="O3073" i="5"/>
  <c r="O3092" i="5"/>
  <c r="O74" i="5"/>
  <c r="O88" i="5"/>
  <c r="O122" i="5"/>
  <c r="O173" i="5"/>
  <c r="O179" i="5"/>
  <c r="N24" i="3"/>
  <c r="M13" i="2" s="1"/>
  <c r="M13" i="1" s="1"/>
  <c r="I94" i="4"/>
  <c r="N98" i="4"/>
  <c r="O49" i="5"/>
  <c r="O184" i="5"/>
  <c r="O218" i="5"/>
  <c r="O235" i="5"/>
  <c r="O499" i="5"/>
  <c r="J105" i="4"/>
  <c r="F149" i="4"/>
  <c r="J149" i="4"/>
  <c r="O13" i="5"/>
  <c r="O20" i="5"/>
  <c r="O31" i="5"/>
  <c r="O54" i="5"/>
  <c r="N58" i="5"/>
  <c r="O91" i="5"/>
  <c r="O124" i="5"/>
  <c r="O139" i="5"/>
  <c r="O190" i="5"/>
  <c r="O224" i="5"/>
  <c r="N228" i="5"/>
  <c r="O230" i="5"/>
  <c r="O241" i="5"/>
  <c r="O261" i="5"/>
  <c r="O287" i="5"/>
  <c r="O333" i="5"/>
  <c r="O345" i="5"/>
  <c r="N347" i="5"/>
  <c r="O348" i="5"/>
  <c r="O354" i="5"/>
  <c r="O387" i="5"/>
  <c r="O430" i="5"/>
  <c r="O447" i="5"/>
  <c r="O525" i="5"/>
  <c r="O550" i="5"/>
  <c r="N551" i="5"/>
  <c r="O564" i="5"/>
  <c r="N568" i="5"/>
  <c r="O568" i="5" s="1"/>
  <c r="O621" i="5"/>
  <c r="O628" i="5"/>
  <c r="O649" i="5"/>
  <c r="O654" i="5"/>
  <c r="O666" i="5"/>
  <c r="O685" i="5"/>
  <c r="O701" i="5"/>
  <c r="O711" i="5"/>
  <c r="O727" i="5"/>
  <c r="O762" i="5"/>
  <c r="O779" i="5"/>
  <c r="O796" i="5"/>
  <c r="O842" i="5"/>
  <c r="O870" i="5"/>
  <c r="N874" i="5"/>
  <c r="O875" i="5"/>
  <c r="O906" i="5"/>
  <c r="O921" i="5"/>
  <c r="N925" i="5"/>
  <c r="O940" i="5"/>
  <c r="O944" i="5"/>
  <c r="O953" i="5"/>
  <c r="N993" i="5"/>
  <c r="O1024" i="5"/>
  <c r="O1051" i="5"/>
  <c r="O1062" i="5"/>
  <c r="O1069" i="5"/>
  <c r="O1091" i="5"/>
  <c r="O1097" i="5"/>
  <c r="O1103" i="5"/>
  <c r="O1106" i="5"/>
  <c r="O1108" i="5"/>
  <c r="O1115" i="5"/>
  <c r="O1119" i="5"/>
  <c r="P1125" i="5"/>
  <c r="N1129" i="5"/>
  <c r="O1133" i="5"/>
  <c r="O1153" i="5"/>
  <c r="O1167" i="5"/>
  <c r="O1204" i="5"/>
  <c r="O1223" i="5"/>
  <c r="O1235" i="5"/>
  <c r="O1274" i="5"/>
  <c r="O1287" i="5"/>
  <c r="O1290" i="5"/>
  <c r="O1297" i="5"/>
  <c r="O1302" i="5"/>
  <c r="O1316" i="5"/>
  <c r="O1326" i="5"/>
  <c r="O1350" i="5"/>
  <c r="O1387" i="5"/>
  <c r="O1394" i="5"/>
  <c r="O1401" i="5"/>
  <c r="O1404" i="5"/>
  <c r="O1406" i="5"/>
  <c r="O1418" i="5"/>
  <c r="O1435" i="5"/>
  <c r="O1445" i="5"/>
  <c r="O1471" i="5"/>
  <c r="P1479" i="5"/>
  <c r="O1492" i="5"/>
  <c r="O1530" i="5"/>
  <c r="P1547" i="5"/>
  <c r="O1551" i="5"/>
  <c r="O1554" i="5"/>
  <c r="O1576" i="5"/>
  <c r="P1611" i="5"/>
  <c r="O1639" i="5"/>
  <c r="O1647" i="5"/>
  <c r="O1664" i="5"/>
  <c r="O1675" i="5"/>
  <c r="O1680" i="5"/>
  <c r="O1683" i="5"/>
  <c r="O1700" i="5"/>
  <c r="O1724" i="5"/>
  <c r="O1726" i="5"/>
  <c r="O1730" i="5"/>
  <c r="O1736" i="5"/>
  <c r="O1739" i="5"/>
  <c r="O1746" i="5"/>
  <c r="O1758" i="5"/>
  <c r="O1783" i="5"/>
  <c r="O1828" i="5"/>
  <c r="O1831" i="5"/>
  <c r="O1836" i="5"/>
  <c r="O1844" i="5"/>
  <c r="O1848" i="5"/>
  <c r="O1863" i="5"/>
  <c r="O1870" i="5"/>
  <c r="P1878" i="5"/>
  <c r="O1887" i="5"/>
  <c r="O1923" i="5"/>
  <c r="O1951" i="5"/>
  <c r="O1976" i="5"/>
  <c r="O1982" i="5"/>
  <c r="N1983" i="5"/>
  <c r="O1985" i="5"/>
  <c r="O2030" i="5"/>
  <c r="O2057" i="5"/>
  <c r="O2064" i="5"/>
  <c r="O2070" i="5"/>
  <c r="O2115" i="5"/>
  <c r="O2126" i="5"/>
  <c r="O2129" i="5"/>
  <c r="O2161" i="5"/>
  <c r="O2188" i="5"/>
  <c r="O2205" i="5"/>
  <c r="O2223" i="5"/>
  <c r="O2280" i="5"/>
  <c r="O2297" i="5"/>
  <c r="P2302" i="5"/>
  <c r="N2306" i="5"/>
  <c r="O2306" i="5" s="1"/>
  <c r="O2307" i="5"/>
  <c r="O2319" i="5"/>
  <c r="O2329" i="5"/>
  <c r="O2347" i="5"/>
  <c r="O2353" i="5"/>
  <c r="O2358" i="5"/>
  <c r="P2364" i="5"/>
  <c r="O2366" i="5"/>
  <c r="O2376" i="5"/>
  <c r="P2380" i="5"/>
  <c r="O2405" i="5"/>
  <c r="O2423" i="5"/>
  <c r="O2531" i="5"/>
  <c r="O2548" i="5"/>
  <c r="O2565" i="5"/>
  <c r="O2664" i="5"/>
  <c r="O2750" i="5"/>
  <c r="O2767" i="5"/>
  <c r="O2784" i="5"/>
  <c r="O2801" i="5"/>
  <c r="O2920" i="5"/>
  <c r="O2926" i="5"/>
  <c r="O2949" i="5"/>
  <c r="O2965" i="5"/>
  <c r="O2982" i="5"/>
  <c r="N2986" i="5"/>
  <c r="O2987" i="5"/>
  <c r="O2994" i="5"/>
  <c r="O3001" i="5"/>
  <c r="O3022" i="5"/>
  <c r="O3028" i="5"/>
  <c r="O3033" i="5"/>
  <c r="O3095" i="5"/>
  <c r="P48" i="5"/>
  <c r="O207" i="5"/>
  <c r="O213" i="5"/>
  <c r="O232" i="5"/>
  <c r="P292" i="5"/>
  <c r="M94" i="4"/>
  <c r="I105" i="4"/>
  <c r="F160" i="4"/>
  <c r="O15" i="5"/>
  <c r="O72" i="5"/>
  <c r="C39" i="4"/>
  <c r="K39" i="4"/>
  <c r="N38" i="4"/>
  <c r="O38" i="4" s="1"/>
  <c r="P38" i="4" s="1"/>
  <c r="G50" i="4"/>
  <c r="E18" i="3"/>
  <c r="D7" i="2" s="1"/>
  <c r="D7" i="1" s="1"/>
  <c r="I18" i="3"/>
  <c r="M18" i="3"/>
  <c r="L7" i="2" s="1"/>
  <c r="J19" i="3"/>
  <c r="N19" i="3"/>
  <c r="N64" i="4"/>
  <c r="O64" i="4" s="1"/>
  <c r="P64" i="4" s="1"/>
  <c r="J72" i="4"/>
  <c r="D21" i="3"/>
  <c r="C10" i="2" s="1"/>
  <c r="C10" i="1" s="1"/>
  <c r="H21" i="3"/>
  <c r="G10" i="2" s="1"/>
  <c r="G10" i="1" s="1"/>
  <c r="L21" i="3"/>
  <c r="K10" i="2" s="1"/>
  <c r="K10" i="1" s="1"/>
  <c r="I22" i="3"/>
  <c r="H11" i="2" s="1"/>
  <c r="H11" i="1" s="1"/>
  <c r="M22" i="3"/>
  <c r="N68" i="4"/>
  <c r="D25" i="3"/>
  <c r="C14" i="2" s="1"/>
  <c r="H25" i="3"/>
  <c r="G14" i="2" s="1"/>
  <c r="G14" i="1" s="1"/>
  <c r="L25" i="3"/>
  <c r="K14" i="2" s="1"/>
  <c r="K14" i="1" s="1"/>
  <c r="I26" i="3"/>
  <c r="H15" i="2" s="1"/>
  <c r="H15" i="1" s="1"/>
  <c r="M26" i="3"/>
  <c r="F27" i="3"/>
  <c r="E16" i="2" s="1"/>
  <c r="N27" i="3"/>
  <c r="F83" i="4"/>
  <c r="C138" i="4"/>
  <c r="G138" i="4"/>
  <c r="K138" i="4"/>
  <c r="N131" i="4"/>
  <c r="O131" i="4" s="1"/>
  <c r="P131" i="4" s="1"/>
  <c r="N137" i="4"/>
  <c r="O137" i="4" s="1"/>
  <c r="P137" i="4" s="1"/>
  <c r="C149" i="4"/>
  <c r="G149" i="4"/>
  <c r="K149" i="4"/>
  <c r="D149" i="4"/>
  <c r="H149" i="4"/>
  <c r="L149" i="4"/>
  <c r="N145" i="4"/>
  <c r="O145" i="4" s="1"/>
  <c r="P145" i="4" s="1"/>
  <c r="F171" i="4"/>
  <c r="J171" i="4"/>
  <c r="N165" i="4"/>
  <c r="N169" i="4"/>
  <c r="F182" i="4"/>
  <c r="J182" i="4"/>
  <c r="N177" i="4"/>
  <c r="N181" i="4"/>
  <c r="O181" i="4" s="1"/>
  <c r="P181" i="4" s="1"/>
  <c r="C193" i="4"/>
  <c r="G193" i="4"/>
  <c r="K193" i="4"/>
  <c r="N185" i="4"/>
  <c r="H193" i="4"/>
  <c r="L193" i="4"/>
  <c r="D35" i="3"/>
  <c r="N190" i="4"/>
  <c r="O190" i="4" s="1"/>
  <c r="P190" i="4" s="1"/>
  <c r="F204" i="4"/>
  <c r="J204" i="4"/>
  <c r="N199" i="4"/>
  <c r="N203" i="4"/>
  <c r="O14" i="5"/>
  <c r="O37" i="5"/>
  <c r="O57" i="5"/>
  <c r="O65" i="5"/>
  <c r="O73" i="5"/>
  <c r="O99" i="5"/>
  <c r="O116" i="5"/>
  <c r="O142" i="5"/>
  <c r="O158" i="5"/>
  <c r="O167" i="5"/>
  <c r="N177" i="5"/>
  <c r="O193" i="5"/>
  <c r="O196" i="5"/>
  <c r="O231" i="5"/>
  <c r="O265" i="5"/>
  <c r="N330" i="5"/>
  <c r="O337" i="5"/>
  <c r="O349" i="5"/>
  <c r="O355" i="5"/>
  <c r="O363" i="5"/>
  <c r="O371" i="5"/>
  <c r="O394" i="5"/>
  <c r="O413" i="5"/>
  <c r="N415" i="5"/>
  <c r="O450" i="5"/>
  <c r="O481" i="5"/>
  <c r="O487" i="5"/>
  <c r="O526" i="5"/>
  <c r="O565" i="5"/>
  <c r="O625" i="5"/>
  <c r="O632" i="5"/>
  <c r="O637" i="5"/>
  <c r="O657" i="5"/>
  <c r="O668" i="5"/>
  <c r="O686" i="5"/>
  <c r="O703" i="5"/>
  <c r="O717" i="5"/>
  <c r="N721" i="5"/>
  <c r="O734" i="5"/>
  <c r="O767" i="5"/>
  <c r="O780" i="5"/>
  <c r="O808" i="5"/>
  <c r="O825" i="5"/>
  <c r="O853" i="5"/>
  <c r="O860" i="5"/>
  <c r="O880" i="5"/>
  <c r="O922" i="5"/>
  <c r="O946" i="5"/>
  <c r="O955" i="5"/>
  <c r="O1065" i="5"/>
  <c r="O1074" i="5"/>
  <c r="O1101" i="5"/>
  <c r="O1109" i="5"/>
  <c r="O1116" i="5"/>
  <c r="O1120" i="5"/>
  <c r="O1142" i="5"/>
  <c r="O1176" i="5"/>
  <c r="O1211" i="5"/>
  <c r="O1236" i="5"/>
  <c r="O1252" i="5"/>
  <c r="O1269" i="5"/>
  <c r="O1305" i="5"/>
  <c r="O1317" i="5"/>
  <c r="O1333" i="5"/>
  <c r="O1339" i="5"/>
  <c r="O1353" i="5"/>
  <c r="O1369" i="5"/>
  <c r="O1380" i="5"/>
  <c r="O1409" i="5"/>
  <c r="O1419" i="5"/>
  <c r="O1452" i="5"/>
  <c r="O1457" i="5"/>
  <c r="O1480" i="5"/>
  <c r="O1496" i="5"/>
  <c r="O1531" i="5"/>
  <c r="O1545" i="5"/>
  <c r="O1548" i="5"/>
  <c r="O1559" i="5"/>
  <c r="O1593" i="5"/>
  <c r="O1641" i="5"/>
  <c r="O1649" i="5"/>
  <c r="O1666" i="5"/>
  <c r="O1709" i="5"/>
  <c r="O1712" i="5"/>
  <c r="O1743" i="5"/>
  <c r="O1749" i="5"/>
  <c r="O1761" i="5"/>
  <c r="O1768" i="5"/>
  <c r="O1786" i="5"/>
  <c r="O1838" i="5"/>
  <c r="O1854" i="5"/>
  <c r="O1877" i="5"/>
  <c r="O1894" i="5"/>
  <c r="O1939" i="5"/>
  <c r="O1974" i="5"/>
  <c r="O1977" i="5"/>
  <c r="O1986" i="5"/>
  <c r="O2033" i="5"/>
  <c r="O2036" i="5"/>
  <c r="P2120" i="5"/>
  <c r="O2166" i="5"/>
  <c r="O2189" i="5"/>
  <c r="O2206" i="5"/>
  <c r="O2240" i="5"/>
  <c r="O2285" i="5"/>
  <c r="O2298" i="5"/>
  <c r="O2320" i="5"/>
  <c r="O2363" i="5"/>
  <c r="O2371" i="5"/>
  <c r="O2378" i="5"/>
  <c r="O2387" i="5"/>
  <c r="O2428" i="5"/>
  <c r="O2455" i="5"/>
  <c r="O2461" i="5"/>
  <c r="O2582" i="5"/>
  <c r="O2608" i="5"/>
  <c r="P2619" i="5"/>
  <c r="O2676" i="5"/>
  <c r="O2681" i="5"/>
  <c r="O2698" i="5"/>
  <c r="O2738" i="5"/>
  <c r="O2812" i="5"/>
  <c r="O2818" i="5"/>
  <c r="O2835" i="5"/>
  <c r="O2852" i="5"/>
  <c r="O2869" i="5"/>
  <c r="O2886" i="5"/>
  <c r="N2918" i="5"/>
  <c r="O2924" i="5"/>
  <c r="O2931" i="5"/>
  <c r="O2942" i="5"/>
  <c r="O2950" i="5"/>
  <c r="O2966" i="5"/>
  <c r="O2975" i="5"/>
  <c r="O2992" i="5"/>
  <c r="O2999" i="5"/>
  <c r="O3002" i="5"/>
  <c r="O3004" i="5"/>
  <c r="O3026" i="5"/>
  <c r="O3029" i="5"/>
  <c r="O3036" i="5"/>
  <c r="O3038" i="5"/>
  <c r="D15" i="2"/>
  <c r="I16" i="3"/>
  <c r="M16" i="3"/>
  <c r="E28" i="4"/>
  <c r="N23" i="4"/>
  <c r="J28" i="4"/>
  <c r="L13" i="3"/>
  <c r="K13" i="2" s="1"/>
  <c r="K13" i="1" s="1"/>
  <c r="N26" i="4"/>
  <c r="F16" i="3"/>
  <c r="H24" i="3"/>
  <c r="D18" i="3"/>
  <c r="C7" i="2" s="1"/>
  <c r="C7" i="1" s="1"/>
  <c r="E19" i="3"/>
  <c r="D8" i="2" s="1"/>
  <c r="I19" i="3"/>
  <c r="H8" i="2" s="1"/>
  <c r="J21" i="3"/>
  <c r="I10" i="2" s="1"/>
  <c r="I10" i="1" s="1"/>
  <c r="N21" i="3"/>
  <c r="M10" i="2" s="1"/>
  <c r="M10" i="1" s="1"/>
  <c r="D23" i="3"/>
  <c r="H23" i="3"/>
  <c r="C116" i="4"/>
  <c r="G116" i="4"/>
  <c r="K116" i="4"/>
  <c r="N109" i="4"/>
  <c r="N113" i="4"/>
  <c r="O113" i="4" s="1"/>
  <c r="P113" i="4" s="1"/>
  <c r="I160" i="4"/>
  <c r="M160" i="4"/>
  <c r="N157" i="4"/>
  <c r="C171" i="4"/>
  <c r="G171" i="4"/>
  <c r="K171" i="4"/>
  <c r="C182" i="4"/>
  <c r="J215" i="4"/>
  <c r="E17" i="7"/>
  <c r="I17" i="7"/>
  <c r="M17" i="7"/>
  <c r="E39" i="7"/>
  <c r="I39" i="7"/>
  <c r="M39" i="7"/>
  <c r="N33" i="7"/>
  <c r="N38" i="7"/>
  <c r="H61" i="7"/>
  <c r="L61" i="7"/>
  <c r="G12" i="2"/>
  <c r="G12" i="1" s="1"/>
  <c r="J11" i="2"/>
  <c r="J11" i="1" s="1"/>
  <c r="F9" i="3"/>
  <c r="F17" i="3" s="1"/>
  <c r="J9" i="3"/>
  <c r="J17" i="3" s="1"/>
  <c r="N9" i="3"/>
  <c r="D61" i="4"/>
  <c r="H61" i="4"/>
  <c r="L61" i="4"/>
  <c r="D26" i="3"/>
  <c r="C15" i="2" s="1"/>
  <c r="H26" i="3"/>
  <c r="I27" i="3"/>
  <c r="H16" i="2" s="1"/>
  <c r="H16" i="1" s="1"/>
  <c r="M27" i="3"/>
  <c r="N154" i="4"/>
  <c r="M50" i="3"/>
  <c r="O47" i="3"/>
  <c r="E61" i="4"/>
  <c r="E20" i="3"/>
  <c r="I20" i="3"/>
  <c r="N144" i="4"/>
  <c r="N148" i="4"/>
  <c r="F61" i="7"/>
  <c r="J61" i="7"/>
  <c r="N54" i="7"/>
  <c r="D72" i="7"/>
  <c r="F94" i="7"/>
  <c r="N95" i="7"/>
  <c r="H105" i="7"/>
  <c r="L105" i="7"/>
  <c r="N101" i="7"/>
  <c r="O101" i="7" s="1"/>
  <c r="P101" i="7" s="1"/>
  <c r="F116" i="7"/>
  <c r="J116" i="7"/>
  <c r="E127" i="7"/>
  <c r="I127" i="7"/>
  <c r="M127" i="7"/>
  <c r="N122" i="7"/>
  <c r="K16" i="3"/>
  <c r="F23" i="3"/>
  <c r="F28" i="3" s="1"/>
  <c r="K18" i="3"/>
  <c r="C83" i="4"/>
  <c r="K83" i="4"/>
  <c r="N76" i="4"/>
  <c r="O76" i="4" s="1"/>
  <c r="P76" i="4" s="1"/>
  <c r="N80" i="4"/>
  <c r="O80" i="4" s="1"/>
  <c r="P80" i="4" s="1"/>
  <c r="N120" i="4"/>
  <c r="N124" i="4"/>
  <c r="O124" i="4" s="1"/>
  <c r="P124" i="4" s="1"/>
  <c r="J20" i="3"/>
  <c r="D22" i="3"/>
  <c r="C11" i="2" s="1"/>
  <c r="C215" i="4"/>
  <c r="G215" i="4"/>
  <c r="K215" i="4"/>
  <c r="N207" i="4"/>
  <c r="O207" i="4" s="1"/>
  <c r="P207" i="4" s="1"/>
  <c r="F34" i="3"/>
  <c r="J34" i="3"/>
  <c r="J39" i="3" s="1"/>
  <c r="N34" i="3"/>
  <c r="G35" i="3"/>
  <c r="K35" i="3"/>
  <c r="N224" i="4"/>
  <c r="D28" i="7"/>
  <c r="H50" i="7"/>
  <c r="L50" i="7"/>
  <c r="N46" i="7"/>
  <c r="O46" i="7" s="1"/>
  <c r="P46" i="7" s="1"/>
  <c r="E72" i="7"/>
  <c r="F83" i="7"/>
  <c r="J83" i="7"/>
  <c r="N79" i="7"/>
  <c r="O79" i="7" s="1"/>
  <c r="P79" i="7" s="1"/>
  <c r="C94" i="7"/>
  <c r="G94" i="7"/>
  <c r="K94" i="7"/>
  <c r="L7" i="1"/>
  <c r="M15" i="2"/>
  <c r="M15" i="1" s="1"/>
  <c r="G20" i="3"/>
  <c r="F9" i="2" s="1"/>
  <c r="F9" i="1" s="1"/>
  <c r="F14" i="1"/>
  <c r="I72" i="4"/>
  <c r="J18" i="3"/>
  <c r="I21" i="3"/>
  <c r="H10" i="2" s="1"/>
  <c r="H10" i="1" s="1"/>
  <c r="F22" i="3"/>
  <c r="N22" i="3"/>
  <c r="M11" i="2" s="1"/>
  <c r="M11" i="1" s="1"/>
  <c r="N77" i="4"/>
  <c r="O77" i="4" s="1"/>
  <c r="P77" i="4" s="1"/>
  <c r="N81" i="4"/>
  <c r="J83" i="4"/>
  <c r="J94" i="4"/>
  <c r="N95" i="4"/>
  <c r="O95" i="4" s="1"/>
  <c r="P95" i="4" s="1"/>
  <c r="N99" i="4"/>
  <c r="D14" i="2"/>
  <c r="D14" i="1" s="1"/>
  <c r="I15" i="2"/>
  <c r="I15" i="1" s="1"/>
  <c r="D19" i="3"/>
  <c r="M9" i="2"/>
  <c r="M9" i="1" s="1"/>
  <c r="M23" i="3"/>
  <c r="L12" i="2" s="1"/>
  <c r="L12" i="1" s="1"/>
  <c r="I50" i="3"/>
  <c r="N16" i="4"/>
  <c r="O16" i="4" s="1"/>
  <c r="P16" i="4" s="1"/>
  <c r="E16" i="3"/>
  <c r="E17" i="3" s="1"/>
  <c r="I61" i="4"/>
  <c r="M61" i="4"/>
  <c r="N57" i="4"/>
  <c r="O57" i="4" s="1"/>
  <c r="P57" i="4" s="1"/>
  <c r="I24" i="3"/>
  <c r="M24" i="3"/>
  <c r="L13" i="2" s="1"/>
  <c r="F25" i="3"/>
  <c r="J25" i="3"/>
  <c r="I14" i="2" s="1"/>
  <c r="I14" i="1" s="1"/>
  <c r="N25" i="3"/>
  <c r="M14" i="2" s="1"/>
  <c r="M14" i="1" s="1"/>
  <c r="K26" i="3"/>
  <c r="J15" i="2" s="1"/>
  <c r="J15" i="1" s="1"/>
  <c r="D27" i="3"/>
  <c r="C16" i="2" s="1"/>
  <c r="C16" i="1" s="1"/>
  <c r="H27" i="3"/>
  <c r="G16" i="2" s="1"/>
  <c r="G16" i="1" s="1"/>
  <c r="L27" i="3"/>
  <c r="L11" i="2"/>
  <c r="L11" i="1" s="1"/>
  <c r="G12" i="3"/>
  <c r="K12" i="2"/>
  <c r="K12" i="1" s="1"/>
  <c r="E15" i="2"/>
  <c r="E15" i="1" s="1"/>
  <c r="I23" i="3"/>
  <c r="H12" i="2" s="1"/>
  <c r="H12" i="1" s="1"/>
  <c r="N23" i="3"/>
  <c r="M12" i="2" s="1"/>
  <c r="M12" i="1" s="1"/>
  <c r="G29" i="3"/>
  <c r="F7" i="2" s="1"/>
  <c r="K29" i="3"/>
  <c r="D30" i="3"/>
  <c r="H30" i="3"/>
  <c r="L30" i="3"/>
  <c r="K8" i="2" s="1"/>
  <c r="E31" i="3"/>
  <c r="I31" i="3"/>
  <c r="M31" i="3"/>
  <c r="L9" i="2" s="1"/>
  <c r="L9" i="1" s="1"/>
  <c r="N11" i="4"/>
  <c r="O11" i="4" s="1"/>
  <c r="P11" i="4" s="1"/>
  <c r="H17" i="4"/>
  <c r="L17" i="4"/>
  <c r="F28" i="4"/>
  <c r="M28" i="4"/>
  <c r="N27" i="4"/>
  <c r="O27" i="4" s="1"/>
  <c r="P27" i="4" s="1"/>
  <c r="F39" i="4"/>
  <c r="J39" i="4"/>
  <c r="N32" i="4"/>
  <c r="O32" i="4" s="1"/>
  <c r="P32" i="4" s="1"/>
  <c r="N34" i="4"/>
  <c r="D50" i="4"/>
  <c r="H50" i="4"/>
  <c r="L50" i="4"/>
  <c r="G23" i="3"/>
  <c r="K23" i="3"/>
  <c r="J12" i="2" s="1"/>
  <c r="J12" i="1" s="1"/>
  <c r="D24" i="3"/>
  <c r="C13" i="2" s="1"/>
  <c r="C127" i="4"/>
  <c r="G127" i="4"/>
  <c r="K127" i="4"/>
  <c r="N153" i="4"/>
  <c r="F215" i="4"/>
  <c r="E226" i="4"/>
  <c r="F40" i="3"/>
  <c r="E18" i="2" s="1"/>
  <c r="I226" i="4"/>
  <c r="J40" i="3"/>
  <c r="I18" i="2" s="1"/>
  <c r="I28" i="2" s="1"/>
  <c r="N40" i="3"/>
  <c r="M18" i="2" s="1"/>
  <c r="F226" i="4"/>
  <c r="G41" i="3"/>
  <c r="F19" i="2" s="1"/>
  <c r="J226" i="4"/>
  <c r="K41" i="3"/>
  <c r="J19" i="2" s="1"/>
  <c r="M16" i="2"/>
  <c r="F10" i="2"/>
  <c r="F10" i="1" s="1"/>
  <c r="G24" i="3"/>
  <c r="E72" i="4"/>
  <c r="F18" i="3"/>
  <c r="E7" i="2" s="1"/>
  <c r="M72" i="4"/>
  <c r="N18" i="3"/>
  <c r="M7" i="2" s="1"/>
  <c r="M7" i="1" s="1"/>
  <c r="E21" i="3"/>
  <c r="M21" i="3"/>
  <c r="L10" i="2" s="1"/>
  <c r="J22" i="3"/>
  <c r="I11" i="2" s="1"/>
  <c r="I11" i="1" s="1"/>
  <c r="N69" i="4"/>
  <c r="F94" i="4"/>
  <c r="N87" i="4"/>
  <c r="O87" i="4" s="1"/>
  <c r="P87" i="4" s="1"/>
  <c r="N92" i="4"/>
  <c r="O92" i="4" s="1"/>
  <c r="P92" i="4" s="1"/>
  <c r="N103" i="4"/>
  <c r="O103" i="4" s="1"/>
  <c r="P103" i="4" s="1"/>
  <c r="N110" i="4"/>
  <c r="O110" i="4" s="1"/>
  <c r="P110" i="4" s="1"/>
  <c r="N114" i="4"/>
  <c r="N121" i="4"/>
  <c r="N125" i="4"/>
  <c r="O125" i="4" s="1"/>
  <c r="P125" i="4" s="1"/>
  <c r="N128" i="4"/>
  <c r="N132" i="4"/>
  <c r="O132" i="4" s="1"/>
  <c r="P132" i="4" s="1"/>
  <c r="N140" i="4"/>
  <c r="O140" i="4" s="1"/>
  <c r="P140" i="4" s="1"/>
  <c r="N158" i="4"/>
  <c r="N166" i="4"/>
  <c r="O166" i="4" s="1"/>
  <c r="P166" i="4" s="1"/>
  <c r="N170" i="4"/>
  <c r="G182" i="4"/>
  <c r="K182" i="4"/>
  <c r="N173" i="4"/>
  <c r="H182" i="4"/>
  <c r="L182" i="4"/>
  <c r="N178" i="4"/>
  <c r="O178" i="4" s="1"/>
  <c r="P178" i="4" s="1"/>
  <c r="E193" i="4"/>
  <c r="I193" i="4"/>
  <c r="N187" i="4"/>
  <c r="O187" i="4" s="1"/>
  <c r="P187" i="4" s="1"/>
  <c r="N192" i="4"/>
  <c r="O192" i="4" s="1"/>
  <c r="P192" i="4" s="1"/>
  <c r="C204" i="4"/>
  <c r="G204" i="4"/>
  <c r="K204" i="4"/>
  <c r="N195" i="4"/>
  <c r="O195" i="4" s="1"/>
  <c r="P195" i="4" s="1"/>
  <c r="H204" i="4"/>
  <c r="L204" i="4"/>
  <c r="D215" i="4"/>
  <c r="H215" i="4"/>
  <c r="L215" i="4"/>
  <c r="N210" i="4"/>
  <c r="O210" i="4" s="1"/>
  <c r="P210" i="4" s="1"/>
  <c r="C226" i="4"/>
  <c r="D41" i="3"/>
  <c r="C19" i="2" s="1"/>
  <c r="G226" i="4"/>
  <c r="H41" i="3"/>
  <c r="G19" i="2" s="1"/>
  <c r="G28" i="2" s="1"/>
  <c r="K226" i="4"/>
  <c r="L41" i="3"/>
  <c r="K19" i="2" s="1"/>
  <c r="K28" i="2" s="1"/>
  <c r="N219" i="4"/>
  <c r="E43" i="3"/>
  <c r="D21" i="2" s="1"/>
  <c r="N222" i="4"/>
  <c r="O222" i="4" s="1"/>
  <c r="P222" i="4" s="1"/>
  <c r="G46" i="3"/>
  <c r="F24" i="2" s="1"/>
  <c r="D47" i="3"/>
  <c r="C25" i="2" s="1"/>
  <c r="N225" i="4"/>
  <c r="O225" i="4" s="1"/>
  <c r="P225" i="4" s="1"/>
  <c r="N93" i="4"/>
  <c r="O93" i="4" s="1"/>
  <c r="P93" i="4" s="1"/>
  <c r="G105" i="4"/>
  <c r="N96" i="4"/>
  <c r="N100" i="4"/>
  <c r="O100" i="4" s="1"/>
  <c r="P100" i="4" s="1"/>
  <c r="I17" i="4"/>
  <c r="N12" i="4"/>
  <c r="O12" i="4" s="1"/>
  <c r="P12" i="4" s="1"/>
  <c r="N14" i="4"/>
  <c r="O14" i="4" s="1"/>
  <c r="P14" i="4" s="1"/>
  <c r="E17" i="4"/>
  <c r="M17" i="4"/>
  <c r="G39" i="4"/>
  <c r="N31" i="4"/>
  <c r="N45" i="4"/>
  <c r="O45" i="4" s="1"/>
  <c r="P45" i="4" s="1"/>
  <c r="F72" i="4"/>
  <c r="N66" i="4"/>
  <c r="O66" i="4" s="1"/>
  <c r="P66" i="4" s="1"/>
  <c r="N70" i="4"/>
  <c r="O70" i="4" s="1"/>
  <c r="P70" i="4" s="1"/>
  <c r="H83" i="4"/>
  <c r="L83" i="4"/>
  <c r="N78" i="4"/>
  <c r="O78" i="4" s="1"/>
  <c r="P78" i="4" s="1"/>
  <c r="N82" i="4"/>
  <c r="O82" i="4" s="1"/>
  <c r="P82" i="4" s="1"/>
  <c r="C94" i="4"/>
  <c r="G94" i="4"/>
  <c r="K94" i="4"/>
  <c r="N88" i="4"/>
  <c r="O88" i="4" s="1"/>
  <c r="P88" i="4" s="1"/>
  <c r="E24" i="3"/>
  <c r="D13" i="2" s="1"/>
  <c r="C105" i="4"/>
  <c r="K105" i="4"/>
  <c r="N104" i="4"/>
  <c r="G26" i="3"/>
  <c r="F15" i="2" s="1"/>
  <c r="F15" i="1" s="1"/>
  <c r="F17" i="4"/>
  <c r="J17" i="4"/>
  <c r="N13" i="4"/>
  <c r="O13" i="4" s="1"/>
  <c r="P13" i="4" s="1"/>
  <c r="N19" i="4"/>
  <c r="O19" i="4" s="1"/>
  <c r="P19" i="4" s="1"/>
  <c r="H28" i="4"/>
  <c r="L28" i="4"/>
  <c r="I28" i="4"/>
  <c r="N24" i="4"/>
  <c r="O24" i="4" s="1"/>
  <c r="P24" i="4" s="1"/>
  <c r="D39" i="4"/>
  <c r="H39" i="4"/>
  <c r="L39" i="4"/>
  <c r="N35" i="4"/>
  <c r="O35" i="4" s="1"/>
  <c r="P35" i="4" s="1"/>
  <c r="N42" i="4"/>
  <c r="O42" i="4" s="1"/>
  <c r="P42" i="4" s="1"/>
  <c r="J50" i="4"/>
  <c r="K50" i="4"/>
  <c r="N46" i="4"/>
  <c r="O46" i="4" s="1"/>
  <c r="P46" i="4" s="1"/>
  <c r="C61" i="4"/>
  <c r="G61" i="4"/>
  <c r="K61" i="4"/>
  <c r="N63" i="4"/>
  <c r="N67" i="4"/>
  <c r="O67" i="4" s="1"/>
  <c r="P67" i="4" s="1"/>
  <c r="N71" i="4"/>
  <c r="E83" i="4"/>
  <c r="I83" i="4"/>
  <c r="M83" i="4"/>
  <c r="N74" i="4"/>
  <c r="O74" i="4" s="1"/>
  <c r="P74" i="4" s="1"/>
  <c r="N79" i="4"/>
  <c r="N84" i="4"/>
  <c r="H94" i="4"/>
  <c r="L94" i="4"/>
  <c r="N89" i="4"/>
  <c r="D105" i="4"/>
  <c r="N449" i="5"/>
  <c r="O449" i="5" s="1"/>
  <c r="N500" i="5"/>
  <c r="N585" i="5"/>
  <c r="N738" i="5"/>
  <c r="N755" i="5"/>
  <c r="N891" i="5"/>
  <c r="O891" i="5" s="1"/>
  <c r="N1163" i="5"/>
  <c r="N75" i="5"/>
  <c r="O75" i="5" s="1"/>
  <c r="N109" i="5"/>
  <c r="N279" i="5"/>
  <c r="N296" i="5"/>
  <c r="N670" i="5"/>
  <c r="N687" i="5"/>
  <c r="N704" i="5"/>
  <c r="O704" i="5" s="1"/>
  <c r="N823" i="5"/>
  <c r="O823" i="5" s="1"/>
  <c r="N857" i="5"/>
  <c r="O857" i="5" s="1"/>
  <c r="N908" i="5"/>
  <c r="N1078" i="5"/>
  <c r="N1146" i="5"/>
  <c r="N1250" i="5"/>
  <c r="H116" i="4"/>
  <c r="L116" i="4"/>
  <c r="N111" i="4"/>
  <c r="O111" i="4" s="1"/>
  <c r="P111" i="4" s="1"/>
  <c r="N115" i="4"/>
  <c r="O115" i="4" s="1"/>
  <c r="P115" i="4" s="1"/>
  <c r="H127" i="4"/>
  <c r="L127" i="4"/>
  <c r="N122" i="4"/>
  <c r="O122" i="4" s="1"/>
  <c r="P122" i="4" s="1"/>
  <c r="N126" i="4"/>
  <c r="E138" i="4"/>
  <c r="I138" i="4"/>
  <c r="M138" i="4"/>
  <c r="N129" i="4"/>
  <c r="O129" i="4" s="1"/>
  <c r="P129" i="4" s="1"/>
  <c r="N134" i="4"/>
  <c r="E149" i="4"/>
  <c r="I149" i="4"/>
  <c r="M149" i="4"/>
  <c r="N142" i="4"/>
  <c r="O142" i="4" s="1"/>
  <c r="P142" i="4" s="1"/>
  <c r="N146" i="4"/>
  <c r="O146" i="4" s="1"/>
  <c r="P146" i="4" s="1"/>
  <c r="C160" i="4"/>
  <c r="G160" i="4"/>
  <c r="K160" i="4"/>
  <c r="N151" i="4"/>
  <c r="O151" i="4" s="1"/>
  <c r="P151" i="4" s="1"/>
  <c r="N155" i="4"/>
  <c r="O155" i="4" s="1"/>
  <c r="P155" i="4" s="1"/>
  <c r="N159" i="4"/>
  <c r="O159" i="4" s="1"/>
  <c r="P159" i="4" s="1"/>
  <c r="N161" i="4"/>
  <c r="O161" i="4" s="1"/>
  <c r="P161" i="4" s="1"/>
  <c r="H171" i="4"/>
  <c r="L171" i="4"/>
  <c r="N167" i="4"/>
  <c r="O167" i="4" s="1"/>
  <c r="P167" i="4" s="1"/>
  <c r="E182" i="4"/>
  <c r="I182" i="4"/>
  <c r="M182" i="4"/>
  <c r="N175" i="4"/>
  <c r="N179" i="4"/>
  <c r="E204" i="4"/>
  <c r="I204" i="4"/>
  <c r="M204" i="4"/>
  <c r="N197" i="4"/>
  <c r="N201" i="4"/>
  <c r="O201" i="4" s="1"/>
  <c r="P201" i="4" s="1"/>
  <c r="E215" i="4"/>
  <c r="I215" i="4"/>
  <c r="M215" i="4"/>
  <c r="N211" i="4"/>
  <c r="O211" i="4" s="1"/>
  <c r="P211" i="4" s="1"/>
  <c r="N220" i="4"/>
  <c r="O220" i="4" s="1"/>
  <c r="P220" i="4" s="1"/>
  <c r="N223" i="4"/>
  <c r="O223" i="4" s="1"/>
  <c r="P223" i="4" s="1"/>
  <c r="N41" i="5"/>
  <c r="N92" i="5"/>
  <c r="H105" i="4"/>
  <c r="L105" i="4"/>
  <c r="N97" i="4"/>
  <c r="N101" i="4"/>
  <c r="O101" i="4" s="1"/>
  <c r="P101" i="4" s="1"/>
  <c r="E116" i="4"/>
  <c r="I116" i="4"/>
  <c r="M116" i="4"/>
  <c r="N107" i="4"/>
  <c r="O107" i="4" s="1"/>
  <c r="P107" i="4" s="1"/>
  <c r="J116" i="4"/>
  <c r="O109" i="4"/>
  <c r="P109" i="4" s="1"/>
  <c r="N112" i="4"/>
  <c r="E127" i="4"/>
  <c r="I127" i="4"/>
  <c r="M127" i="4"/>
  <c r="F127" i="4"/>
  <c r="J127" i="4"/>
  <c r="N123" i="4"/>
  <c r="O123" i="4" s="1"/>
  <c r="P123" i="4" s="1"/>
  <c r="F138" i="4"/>
  <c r="J138" i="4"/>
  <c r="N130" i="4"/>
  <c r="O130" i="4" s="1"/>
  <c r="P130" i="4" s="1"/>
  <c r="N136" i="4"/>
  <c r="O136" i="4" s="1"/>
  <c r="P136" i="4" s="1"/>
  <c r="N143" i="4"/>
  <c r="O143" i="4" s="1"/>
  <c r="P143" i="4" s="1"/>
  <c r="N147" i="4"/>
  <c r="O147" i="4" s="1"/>
  <c r="P147" i="4" s="1"/>
  <c r="H160" i="4"/>
  <c r="L160" i="4"/>
  <c r="N152" i="4"/>
  <c r="O153" i="4"/>
  <c r="P153" i="4" s="1"/>
  <c r="N156" i="4"/>
  <c r="O157" i="4"/>
  <c r="P157" i="4" s="1"/>
  <c r="E171" i="4"/>
  <c r="I171" i="4"/>
  <c r="M171" i="4"/>
  <c r="N164" i="4"/>
  <c r="O164" i="4" s="1"/>
  <c r="P164" i="4" s="1"/>
  <c r="N168" i="4"/>
  <c r="N176" i="4"/>
  <c r="O176" i="4" s="1"/>
  <c r="P176" i="4" s="1"/>
  <c r="N180" i="4"/>
  <c r="F193" i="4"/>
  <c r="J193" i="4"/>
  <c r="N189" i="4"/>
  <c r="O189" i="4" s="1"/>
  <c r="P189" i="4" s="1"/>
  <c r="N198" i="4"/>
  <c r="N202" i="4"/>
  <c r="O202" i="4" s="1"/>
  <c r="P202" i="4" s="1"/>
  <c r="N206" i="4"/>
  <c r="H226" i="4"/>
  <c r="L226" i="4"/>
  <c r="N221" i="4"/>
  <c r="O221" i="4" s="1"/>
  <c r="P221" i="4" s="1"/>
  <c r="N143" i="5"/>
  <c r="N194" i="5"/>
  <c r="N262" i="5"/>
  <c r="O262" i="5" s="1"/>
  <c r="N381" i="5"/>
  <c r="N466" i="5"/>
  <c r="N619" i="5"/>
  <c r="N772" i="5"/>
  <c r="N789" i="5"/>
  <c r="O959" i="5"/>
  <c r="N1371" i="5"/>
  <c r="N1558" i="5"/>
  <c r="N1592" i="5"/>
  <c r="O1592" i="5" s="1"/>
  <c r="N1643" i="5"/>
  <c r="N1796" i="5"/>
  <c r="N1898" i="5"/>
  <c r="N1949" i="5"/>
  <c r="N2051" i="5"/>
  <c r="N2170" i="5"/>
  <c r="N1010" i="5"/>
  <c r="O1010" i="5" s="1"/>
  <c r="N1044" i="5"/>
  <c r="N1095" i="5"/>
  <c r="O1095" i="5" s="1"/>
  <c r="O1146" i="5"/>
  <c r="N1267" i="5"/>
  <c r="N1284" i="5"/>
  <c r="N1318" i="5"/>
  <c r="N1337" i="5"/>
  <c r="O1337" i="5" s="1"/>
  <c r="N1439" i="5"/>
  <c r="N1762" i="5"/>
  <c r="N1830" i="5"/>
  <c r="N1915" i="5"/>
  <c r="N1932" i="5"/>
  <c r="N1966" i="5"/>
  <c r="O1966" i="5" s="1"/>
  <c r="N2017" i="5"/>
  <c r="N2034" i="5"/>
  <c r="O2034" i="5" s="1"/>
  <c r="N2068" i="5"/>
  <c r="N2102" i="5"/>
  <c r="N2136" i="5"/>
  <c r="N2153" i="5"/>
  <c r="N2255" i="5"/>
  <c r="O2340" i="5"/>
  <c r="N2391" i="5"/>
  <c r="O2391" i="5" s="1"/>
  <c r="O2442" i="5"/>
  <c r="N1216" i="5"/>
  <c r="N1354" i="5"/>
  <c r="N1405" i="5"/>
  <c r="N1524" i="5"/>
  <c r="N1677" i="5"/>
  <c r="O1677" i="5" s="1"/>
  <c r="N1694" i="5"/>
  <c r="N1847" i="5"/>
  <c r="O1847" i="5" s="1"/>
  <c r="N1864" i="5"/>
  <c r="O1864" i="5" s="1"/>
  <c r="N2221" i="5"/>
  <c r="N2272" i="5"/>
  <c r="N2289" i="5"/>
  <c r="N2323" i="5"/>
  <c r="N2408" i="5"/>
  <c r="N2459" i="5"/>
  <c r="O2459" i="5" s="1"/>
  <c r="N2714" i="5"/>
  <c r="N2833" i="5"/>
  <c r="O2833" i="5" s="1"/>
  <c r="N3003" i="5"/>
  <c r="N3037" i="5"/>
  <c r="N3071" i="5"/>
  <c r="N7" i="7"/>
  <c r="O7" i="7" s="1"/>
  <c r="P7" i="7" s="1"/>
  <c r="H17" i="7"/>
  <c r="L17" i="7"/>
  <c r="N11" i="7"/>
  <c r="O11" i="7" s="1"/>
  <c r="P11" i="7" s="1"/>
  <c r="H28" i="7"/>
  <c r="L28" i="7"/>
  <c r="C39" i="7"/>
  <c r="G39" i="7"/>
  <c r="K39" i="7"/>
  <c r="N31" i="7"/>
  <c r="O31" i="7" s="1"/>
  <c r="P31" i="7" s="1"/>
  <c r="N35" i="7"/>
  <c r="O35" i="7" s="1"/>
  <c r="P35" i="7" s="1"/>
  <c r="N44" i="7"/>
  <c r="O44" i="7" s="1"/>
  <c r="P44" i="7" s="1"/>
  <c r="N49" i="7"/>
  <c r="O49" i="7" s="1"/>
  <c r="P49" i="7" s="1"/>
  <c r="I72" i="7"/>
  <c r="M72" i="7"/>
  <c r="N67" i="7"/>
  <c r="N76" i="7"/>
  <c r="O76" i="7" s="1"/>
  <c r="P76" i="7" s="1"/>
  <c r="N85" i="7"/>
  <c r="N2476" i="5"/>
  <c r="N2510" i="5"/>
  <c r="N2612" i="5"/>
  <c r="N2663" i="5"/>
  <c r="N2765" i="5"/>
  <c r="N2901" i="5"/>
  <c r="O2918" i="5"/>
  <c r="N3020" i="5"/>
  <c r="O3037" i="5"/>
  <c r="O9" i="7"/>
  <c r="P9" i="7" s="1"/>
  <c r="N10" i="7"/>
  <c r="O13" i="7"/>
  <c r="P13" i="7" s="1"/>
  <c r="N14" i="7"/>
  <c r="E28" i="7"/>
  <c r="I28" i="7"/>
  <c r="M28" i="7"/>
  <c r="N21" i="7"/>
  <c r="O21" i="7" s="1"/>
  <c r="P21" i="7" s="1"/>
  <c r="N22" i="7"/>
  <c r="O22" i="7" s="1"/>
  <c r="P22" i="7" s="1"/>
  <c r="N25" i="7"/>
  <c r="D39" i="7"/>
  <c r="H39" i="7"/>
  <c r="L39" i="7"/>
  <c r="N32" i="7"/>
  <c r="O32" i="7" s="1"/>
  <c r="P32" i="7" s="1"/>
  <c r="O33" i="7"/>
  <c r="P33" i="7" s="1"/>
  <c r="N36" i="7"/>
  <c r="O38" i="7"/>
  <c r="P38" i="7" s="1"/>
  <c r="G50" i="7"/>
  <c r="K50" i="7"/>
  <c r="N45" i="7"/>
  <c r="E61" i="7"/>
  <c r="I61" i="7"/>
  <c r="M61" i="7"/>
  <c r="N52" i="7"/>
  <c r="O54" i="7"/>
  <c r="P54" i="7" s="1"/>
  <c r="N57" i="7"/>
  <c r="F72" i="7"/>
  <c r="J72" i="7"/>
  <c r="O63" i="7"/>
  <c r="P63" i="7" s="1"/>
  <c r="N68" i="7"/>
  <c r="O68" i="7" s="1"/>
  <c r="P68" i="7" s="1"/>
  <c r="E83" i="7"/>
  <c r="I83" i="7"/>
  <c r="M83" i="7"/>
  <c r="N78" i="7"/>
  <c r="O78" i="7" s="1"/>
  <c r="P78" i="7" s="1"/>
  <c r="D94" i="7"/>
  <c r="H94" i="7"/>
  <c r="L94" i="7"/>
  <c r="N87" i="7"/>
  <c r="O87" i="7" s="1"/>
  <c r="P87" i="7" s="1"/>
  <c r="E105" i="7"/>
  <c r="I105" i="7"/>
  <c r="M105" i="7"/>
  <c r="N98" i="7"/>
  <c r="N102" i="7"/>
  <c r="C116" i="7"/>
  <c r="G116" i="7"/>
  <c r="K116" i="7"/>
  <c r="N111" i="7"/>
  <c r="H116" i="7"/>
  <c r="L116" i="7"/>
  <c r="F127" i="7"/>
  <c r="J127" i="7"/>
  <c r="N123" i="7"/>
  <c r="N2952" i="5"/>
  <c r="F105" i="7"/>
  <c r="J105" i="7"/>
  <c r="N99" i="7"/>
  <c r="O99" i="7" s="1"/>
  <c r="P99" i="7" s="1"/>
  <c r="N112" i="7"/>
  <c r="C127" i="7"/>
  <c r="G127" i="7"/>
  <c r="K127" i="7"/>
  <c r="N118" i="7"/>
  <c r="O118" i="7" s="1"/>
  <c r="P118" i="7" s="1"/>
  <c r="H127" i="7"/>
  <c r="L127" i="7"/>
  <c r="N2527" i="5"/>
  <c r="N2544" i="5"/>
  <c r="N2578" i="5"/>
  <c r="N2629" i="5"/>
  <c r="N2782" i="5"/>
  <c r="N2884" i="5"/>
  <c r="N2969" i="5"/>
  <c r="N3122" i="5"/>
  <c r="C17" i="7"/>
  <c r="G17" i="7"/>
  <c r="K17" i="7"/>
  <c r="N8" i="7"/>
  <c r="N12" i="7"/>
  <c r="N19" i="7"/>
  <c r="N20" i="7"/>
  <c r="O20" i="7" s="1"/>
  <c r="P20" i="7" s="1"/>
  <c r="N23" i="7"/>
  <c r="O23" i="7" s="1"/>
  <c r="P23" i="7" s="1"/>
  <c r="N24" i="7"/>
  <c r="N30" i="7"/>
  <c r="J39" i="7"/>
  <c r="N34" i="7"/>
  <c r="O34" i="7" s="1"/>
  <c r="P34" i="7" s="1"/>
  <c r="E50" i="7"/>
  <c r="I50" i="7"/>
  <c r="M50" i="7"/>
  <c r="F50" i="7"/>
  <c r="N48" i="7"/>
  <c r="O48" i="7" s="1"/>
  <c r="P48" i="7" s="1"/>
  <c r="C61" i="7"/>
  <c r="G61" i="7"/>
  <c r="K61" i="7"/>
  <c r="N55" i="7"/>
  <c r="N66" i="7"/>
  <c r="O67" i="7"/>
  <c r="P67" i="7" s="1"/>
  <c r="C83" i="7"/>
  <c r="G83" i="7"/>
  <c r="K83" i="7"/>
  <c r="N74" i="7"/>
  <c r="O74" i="7" s="1"/>
  <c r="P74" i="7" s="1"/>
  <c r="H83" i="7"/>
  <c r="N84" i="7"/>
  <c r="O84" i="7" s="1"/>
  <c r="P84" i="7" s="1"/>
  <c r="J94" i="7"/>
  <c r="O85" i="7"/>
  <c r="P85" i="7" s="1"/>
  <c r="N89" i="7"/>
  <c r="O89" i="7" s="1"/>
  <c r="P89" i="7" s="1"/>
  <c r="C105" i="7"/>
  <c r="G105" i="7"/>
  <c r="K105" i="7"/>
  <c r="N100" i="7"/>
  <c r="O100" i="7" s="1"/>
  <c r="P100" i="7" s="1"/>
  <c r="N121" i="7"/>
  <c r="O121" i="7" s="1"/>
  <c r="P121" i="7" s="1"/>
  <c r="M94" i="7"/>
  <c r="N90" i="7"/>
  <c r="O90" i="7" s="1"/>
  <c r="P90" i="7" s="1"/>
  <c r="F39" i="3"/>
  <c r="E94" i="7"/>
  <c r="N200" i="4"/>
  <c r="N39" i="3"/>
  <c r="M193" i="4"/>
  <c r="N188" i="4"/>
  <c r="O188" i="4" s="1"/>
  <c r="P188" i="4" s="1"/>
  <c r="N51" i="7"/>
  <c r="N150" i="4"/>
  <c r="O150" i="4" s="1"/>
  <c r="P150" i="4" s="1"/>
  <c r="E160" i="4"/>
  <c r="N56" i="7"/>
  <c r="O56" i="7" s="1"/>
  <c r="P56" i="7" s="1"/>
  <c r="D61" i="7"/>
  <c r="D160" i="4"/>
  <c r="N1541" i="5"/>
  <c r="O1541" i="5" s="1"/>
  <c r="N90" i="4"/>
  <c r="O90" i="4" s="1"/>
  <c r="P90" i="4" s="1"/>
  <c r="G83" i="4"/>
  <c r="F8" i="2"/>
  <c r="D19" i="2"/>
  <c r="H19" i="2"/>
  <c r="H28" i="2" s="1"/>
  <c r="L19" i="2"/>
  <c r="L28" i="2" s="1"/>
  <c r="E21" i="2"/>
  <c r="C23" i="2"/>
  <c r="D24" i="2"/>
  <c r="E25" i="2"/>
  <c r="I17" i="3"/>
  <c r="O10" i="3"/>
  <c r="P10" i="3" s="1"/>
  <c r="Q10" i="3" s="1"/>
  <c r="O14" i="3"/>
  <c r="P14" i="3" s="1"/>
  <c r="Q14" i="3" s="1"/>
  <c r="K39" i="3"/>
  <c r="O32" i="3"/>
  <c r="O36" i="3"/>
  <c r="P36" i="3" s="1"/>
  <c r="Q36" i="3" s="1"/>
  <c r="J28" i="2"/>
  <c r="N23" i="2"/>
  <c r="K7" i="2"/>
  <c r="K7" i="1" s="1"/>
  <c r="D12" i="2"/>
  <c r="D12" i="1" s="1"/>
  <c r="D16" i="2"/>
  <c r="D16" i="1" s="1"/>
  <c r="N21" i="2"/>
  <c r="O21" i="2" s="1"/>
  <c r="P21" i="2" s="1"/>
  <c r="G11" i="2"/>
  <c r="G11" i="1" s="1"/>
  <c r="K11" i="2"/>
  <c r="K11" i="1" s="1"/>
  <c r="D39" i="3"/>
  <c r="L39" i="3"/>
  <c r="F50" i="3"/>
  <c r="O44" i="3"/>
  <c r="P44" i="3" s="1"/>
  <c r="Q44" i="3" s="1"/>
  <c r="O45" i="3"/>
  <c r="P45" i="3" s="1"/>
  <c r="Q45" i="3" s="1"/>
  <c r="O48" i="3"/>
  <c r="P48" i="3" s="1"/>
  <c r="Q48" i="3" s="1"/>
  <c r="O49" i="3"/>
  <c r="P49" i="3" s="1"/>
  <c r="Q49" i="3" s="1"/>
  <c r="N27" i="2"/>
  <c r="O27" i="2" s="1"/>
  <c r="P27" i="2" s="1"/>
  <c r="G7" i="2"/>
  <c r="G7" i="1" s="1"/>
  <c r="L13" i="1"/>
  <c r="N22" i="2"/>
  <c r="O22" i="2" s="1"/>
  <c r="P22" i="2" s="1"/>
  <c r="N26" i="2"/>
  <c r="O26" i="2" s="1"/>
  <c r="P26" i="2" s="1"/>
  <c r="N17" i="3"/>
  <c r="O11" i="3"/>
  <c r="P11" i="3" s="1"/>
  <c r="Q11" i="3" s="1"/>
  <c r="O15" i="3"/>
  <c r="P15" i="3" s="1"/>
  <c r="Q15" i="3" s="1"/>
  <c r="M16" i="1"/>
  <c r="I39" i="3"/>
  <c r="O33" i="3"/>
  <c r="P33" i="3" s="1"/>
  <c r="Q33" i="3" s="1"/>
  <c r="O37" i="3"/>
  <c r="P37" i="3" s="1"/>
  <c r="Q37" i="3" s="1"/>
  <c r="O38" i="3"/>
  <c r="P38" i="3" s="1"/>
  <c r="Q38" i="3" s="1"/>
  <c r="H50" i="3"/>
  <c r="P32" i="3"/>
  <c r="Q32" i="3" s="1"/>
  <c r="E8" i="2"/>
  <c r="I8" i="2"/>
  <c r="I8" i="1" s="1"/>
  <c r="M8" i="2"/>
  <c r="M8" i="1" s="1"/>
  <c r="C9" i="2"/>
  <c r="G9" i="2"/>
  <c r="G9" i="1" s="1"/>
  <c r="K9" i="2"/>
  <c r="K9" i="1" s="1"/>
  <c r="E10" i="2"/>
  <c r="E14" i="2"/>
  <c r="C17" i="4"/>
  <c r="G17" i="4"/>
  <c r="K17" i="4"/>
  <c r="C28" i="4"/>
  <c r="G28" i="4"/>
  <c r="K28" i="4"/>
  <c r="D28" i="4"/>
  <c r="E39" i="4"/>
  <c r="I39" i="4"/>
  <c r="M39" i="4"/>
  <c r="O31" i="4"/>
  <c r="P31" i="4" s="1"/>
  <c r="E50" i="4"/>
  <c r="I50" i="4"/>
  <c r="M50" i="4"/>
  <c r="F50" i="4"/>
  <c r="F61" i="4"/>
  <c r="J61" i="4"/>
  <c r="N56" i="4"/>
  <c r="O56" i="4" s="1"/>
  <c r="P56" i="4" s="1"/>
  <c r="D72" i="4"/>
  <c r="H72" i="4"/>
  <c r="L72" i="4"/>
  <c r="O63" i="4"/>
  <c r="P63" i="4" s="1"/>
  <c r="O85" i="4"/>
  <c r="P85" i="4" s="1"/>
  <c r="O89" i="4"/>
  <c r="P89" i="4" s="1"/>
  <c r="D94" i="4"/>
  <c r="O96" i="4"/>
  <c r="P96" i="4" s="1"/>
  <c r="O97" i="4"/>
  <c r="P97" i="4" s="1"/>
  <c r="O98" i="4"/>
  <c r="P98" i="4" s="1"/>
  <c r="O99" i="4"/>
  <c r="P99" i="4" s="1"/>
  <c r="O102" i="4"/>
  <c r="P102" i="4" s="1"/>
  <c r="O104" i="4"/>
  <c r="P104" i="4" s="1"/>
  <c r="F105" i="4"/>
  <c r="D116" i="4"/>
  <c r="N106" i="4"/>
  <c r="N139" i="4"/>
  <c r="O139" i="4" s="1"/>
  <c r="P139" i="4" s="1"/>
  <c r="O165" i="4"/>
  <c r="P165" i="4" s="1"/>
  <c r="O168" i="4"/>
  <c r="P168" i="4" s="1"/>
  <c r="O169" i="4"/>
  <c r="P169" i="4" s="1"/>
  <c r="O170" i="4"/>
  <c r="P170" i="4" s="1"/>
  <c r="D171" i="4"/>
  <c r="O173" i="4"/>
  <c r="P173" i="4" s="1"/>
  <c r="O175" i="4"/>
  <c r="P175" i="4" s="1"/>
  <c r="O177" i="4"/>
  <c r="P177" i="4" s="1"/>
  <c r="O179" i="4"/>
  <c r="P179" i="4" s="1"/>
  <c r="O180" i="4"/>
  <c r="P180" i="4" s="1"/>
  <c r="D182" i="4"/>
  <c r="O185" i="4"/>
  <c r="P185" i="4" s="1"/>
  <c r="D193" i="4"/>
  <c r="O197" i="4"/>
  <c r="P197" i="4" s="1"/>
  <c r="O198" i="4"/>
  <c r="P198" i="4" s="1"/>
  <c r="O199" i="4"/>
  <c r="P199" i="4" s="1"/>
  <c r="O200" i="4"/>
  <c r="P200" i="4" s="1"/>
  <c r="O203" i="4"/>
  <c r="P203" i="4" s="1"/>
  <c r="D204" i="4"/>
  <c r="D226" i="4"/>
  <c r="N216" i="4"/>
  <c r="O216" i="4" s="1"/>
  <c r="P216" i="4" s="1"/>
  <c r="O143" i="5"/>
  <c r="O296" i="5"/>
  <c r="O347" i="5"/>
  <c r="O26" i="4"/>
  <c r="P26" i="4" s="1"/>
  <c r="N30" i="4"/>
  <c r="O30" i="4" s="1"/>
  <c r="P30" i="4" s="1"/>
  <c r="O79" i="4"/>
  <c r="P79" i="4" s="1"/>
  <c r="O81" i="4"/>
  <c r="P81" i="4" s="1"/>
  <c r="N119" i="4"/>
  <c r="O119" i="4" s="1"/>
  <c r="P119" i="4" s="1"/>
  <c r="O134" i="4"/>
  <c r="P134" i="4" s="1"/>
  <c r="O144" i="4"/>
  <c r="P144" i="4" s="1"/>
  <c r="O148" i="4"/>
  <c r="P148" i="4" s="1"/>
  <c r="O152" i="4"/>
  <c r="P152" i="4" s="1"/>
  <c r="O154" i="4"/>
  <c r="P154" i="4" s="1"/>
  <c r="O156" i="4"/>
  <c r="P156" i="4" s="1"/>
  <c r="O158" i="4"/>
  <c r="P158" i="4" s="1"/>
  <c r="D15" i="1"/>
  <c r="E9" i="2"/>
  <c r="E9" i="1" s="1"/>
  <c r="E11" i="2"/>
  <c r="E11" i="1" s="1"/>
  <c r="N15" i="4"/>
  <c r="O15" i="4" s="1"/>
  <c r="P15" i="4" s="1"/>
  <c r="D17" i="4"/>
  <c r="O23" i="4"/>
  <c r="P23" i="4" s="1"/>
  <c r="C50" i="4"/>
  <c r="N62" i="4"/>
  <c r="O62" i="4" s="1"/>
  <c r="P62" i="4" s="1"/>
  <c r="N65" i="4"/>
  <c r="O65" i="4" s="1"/>
  <c r="P65" i="4" s="1"/>
  <c r="O68" i="4"/>
  <c r="P68" i="4" s="1"/>
  <c r="O69" i="4"/>
  <c r="P69" i="4" s="1"/>
  <c r="O71" i="4"/>
  <c r="P71" i="4" s="1"/>
  <c r="D83" i="4"/>
  <c r="N73" i="4"/>
  <c r="O73" i="4" s="1"/>
  <c r="P73" i="4" s="1"/>
  <c r="O120" i="4"/>
  <c r="P120" i="4" s="1"/>
  <c r="O121" i="4"/>
  <c r="P121" i="4" s="1"/>
  <c r="O126" i="4"/>
  <c r="P126" i="4" s="1"/>
  <c r="O313" i="5"/>
  <c r="O34" i="4"/>
  <c r="P34" i="4" s="1"/>
  <c r="C72" i="4"/>
  <c r="G72" i="4"/>
  <c r="K72" i="4"/>
  <c r="O106" i="4"/>
  <c r="P106" i="4" s="1"/>
  <c r="O112" i="4"/>
  <c r="P112" i="4" s="1"/>
  <c r="O114" i="4"/>
  <c r="P114" i="4" s="1"/>
  <c r="D127" i="4"/>
  <c r="N118" i="4"/>
  <c r="O118" i="4" s="1"/>
  <c r="P118" i="4" s="1"/>
  <c r="N172" i="4"/>
  <c r="O172" i="4" s="1"/>
  <c r="P172" i="4" s="1"/>
  <c r="N184" i="4"/>
  <c r="O184" i="4" s="1"/>
  <c r="P184" i="4" s="1"/>
  <c r="N194" i="4"/>
  <c r="O194" i="4" s="1"/>
  <c r="P194" i="4" s="1"/>
  <c r="O219" i="4"/>
  <c r="P219" i="4" s="1"/>
  <c r="O224" i="4"/>
  <c r="P224" i="4" s="1"/>
  <c r="O41" i="5"/>
  <c r="O177" i="5"/>
  <c r="N24" i="5"/>
  <c r="O24" i="5" s="1"/>
  <c r="N126" i="5"/>
  <c r="N160" i="5"/>
  <c r="N211" i="5"/>
  <c r="N245" i="5"/>
  <c r="O330" i="5"/>
  <c r="N364" i="5"/>
  <c r="N432" i="5"/>
  <c r="O432" i="5" s="1"/>
  <c r="O466" i="5"/>
  <c r="O500" i="5"/>
  <c r="O206" i="4"/>
  <c r="P206" i="4" s="1"/>
  <c r="O755" i="5"/>
  <c r="O772" i="5"/>
  <c r="O874" i="5"/>
  <c r="O84" i="4"/>
  <c r="P84" i="4" s="1"/>
  <c r="O128" i="4"/>
  <c r="P128" i="4" s="1"/>
  <c r="O670" i="5"/>
  <c r="O1027" i="5"/>
  <c r="N398" i="5"/>
  <c r="N483" i="5"/>
  <c r="N517" i="5"/>
  <c r="N534" i="5"/>
  <c r="N602" i="5"/>
  <c r="N636" i="5"/>
  <c r="N653" i="5"/>
  <c r="O721" i="5"/>
  <c r="O738" i="5"/>
  <c r="N806" i="5"/>
  <c r="N840" i="5"/>
  <c r="O908" i="5"/>
  <c r="N942" i="5"/>
  <c r="N976" i="5"/>
  <c r="O993" i="5"/>
  <c r="N1027" i="5"/>
  <c r="N1061" i="5"/>
  <c r="N1112" i="5"/>
  <c r="O1163" i="5"/>
  <c r="N1181" i="5"/>
  <c r="N1198" i="5"/>
  <c r="O1216" i="5"/>
  <c r="O1250" i="5"/>
  <c r="O1575" i="5"/>
  <c r="O1284" i="5"/>
  <c r="O1405" i="5"/>
  <c r="N1233" i="5"/>
  <c r="N1301" i="5"/>
  <c r="N1388" i="5"/>
  <c r="N1422" i="5"/>
  <c r="N1456" i="5"/>
  <c r="N1473" i="5"/>
  <c r="N1490" i="5"/>
  <c r="O1490" i="5" s="1"/>
  <c r="N1507" i="5"/>
  <c r="N1660" i="5"/>
  <c r="O1779" i="5"/>
  <c r="O1915" i="5"/>
  <c r="N1609" i="5"/>
  <c r="N1626" i="5"/>
  <c r="O1949" i="5"/>
  <c r="O1983" i="5"/>
  <c r="N1711" i="5"/>
  <c r="N1745" i="5"/>
  <c r="O1762" i="5"/>
  <c r="N1813" i="5"/>
  <c r="N1881" i="5"/>
  <c r="N2000" i="5"/>
  <c r="N2085" i="5"/>
  <c r="O2102" i="5"/>
  <c r="N2119" i="5"/>
  <c r="O2544" i="5"/>
  <c r="O2136" i="5"/>
  <c r="N2187" i="5"/>
  <c r="N2204" i="5"/>
  <c r="O2153" i="5"/>
  <c r="O2323" i="5"/>
  <c r="O2357" i="5"/>
  <c r="O2493" i="5"/>
  <c r="N2238" i="5"/>
  <c r="N2357" i="5"/>
  <c r="N2374" i="5"/>
  <c r="N2425" i="5"/>
  <c r="N2493" i="5"/>
  <c r="O2510" i="5"/>
  <c r="N2561" i="5"/>
  <c r="O2578" i="5"/>
  <c r="N2595" i="5"/>
  <c r="O2799" i="5"/>
  <c r="O2629" i="5"/>
  <c r="N2646" i="5"/>
  <c r="O2680" i="5"/>
  <c r="O2714" i="5"/>
  <c r="O2850" i="5"/>
  <c r="O2663" i="5"/>
  <c r="N2697" i="5"/>
  <c r="N2731" i="5"/>
  <c r="N2748" i="5"/>
  <c r="O2816" i="5"/>
  <c r="N2867" i="5"/>
  <c r="O2969" i="5"/>
  <c r="O2935" i="5"/>
  <c r="N3054" i="5"/>
  <c r="O24" i="7"/>
  <c r="P24" i="7" s="1"/>
  <c r="O3088" i="5"/>
  <c r="O8" i="7"/>
  <c r="P8" i="7" s="1"/>
  <c r="O12" i="7"/>
  <c r="P12" i="7" s="1"/>
  <c r="O19" i="7"/>
  <c r="P19" i="7" s="1"/>
  <c r="O10" i="7"/>
  <c r="P10" i="7" s="1"/>
  <c r="O14" i="7"/>
  <c r="P14" i="7" s="1"/>
  <c r="N3105" i="5"/>
  <c r="O25" i="7"/>
  <c r="P25" i="7" s="1"/>
  <c r="O36" i="7"/>
  <c r="P36" i="7" s="1"/>
  <c r="D50" i="7"/>
  <c r="N41" i="7"/>
  <c r="O41" i="7" s="1"/>
  <c r="P41" i="7" s="1"/>
  <c r="N107" i="7"/>
  <c r="O107" i="7" s="1"/>
  <c r="P107" i="7" s="1"/>
  <c r="N117" i="7"/>
  <c r="O117" i="7" s="1"/>
  <c r="P117" i="7" s="1"/>
  <c r="D17" i="7"/>
  <c r="N18" i="7"/>
  <c r="O18" i="7" s="1"/>
  <c r="P18" i="7" s="1"/>
  <c r="N62" i="7"/>
  <c r="O62" i="7" s="1"/>
  <c r="P62" i="7" s="1"/>
  <c r="N73" i="7"/>
  <c r="O73" i="7" s="1"/>
  <c r="P73" i="7" s="1"/>
  <c r="O98" i="7"/>
  <c r="P98" i="7" s="1"/>
  <c r="O102" i="7"/>
  <c r="P102" i="7" s="1"/>
  <c r="D105" i="7"/>
  <c r="O111" i="7"/>
  <c r="P111" i="7" s="1"/>
  <c r="O112" i="7"/>
  <c r="P112" i="7" s="1"/>
  <c r="D116" i="7"/>
  <c r="O122" i="7"/>
  <c r="P122" i="7" s="1"/>
  <c r="O123" i="7"/>
  <c r="P123" i="7" s="1"/>
  <c r="D127" i="7"/>
  <c r="C28" i="7"/>
  <c r="G28" i="7"/>
  <c r="K28" i="7"/>
  <c r="N42" i="7"/>
  <c r="O42" i="7" s="1"/>
  <c r="P42" i="7" s="1"/>
  <c r="O52" i="7"/>
  <c r="P52" i="7" s="1"/>
  <c r="O55" i="7"/>
  <c r="P55" i="7" s="1"/>
  <c r="O57" i="7"/>
  <c r="P57" i="7" s="1"/>
  <c r="O66" i="7"/>
  <c r="P66" i="7" s="1"/>
  <c r="O45" i="7"/>
  <c r="P45" i="7" s="1"/>
  <c r="O30" i="7"/>
  <c r="P30" i="7" s="1"/>
  <c r="C50" i="7"/>
  <c r="O51" i="7"/>
  <c r="P51" i="7" s="1"/>
  <c r="O95" i="7"/>
  <c r="P95" i="7" s="1"/>
  <c r="K28" i="3" l="1"/>
  <c r="O22" i="3"/>
  <c r="J16" i="2"/>
  <c r="J16" i="1" s="1"/>
  <c r="F16" i="2"/>
  <c r="F16" i="1" s="1"/>
  <c r="D11" i="2"/>
  <c r="D11" i="1" s="1"/>
  <c r="P22" i="3"/>
  <c r="Q22" i="3" s="1"/>
  <c r="O8" i="3"/>
  <c r="P8" i="3" s="1"/>
  <c r="Q8" i="3" s="1"/>
  <c r="O23" i="2"/>
  <c r="P23" i="2" s="1"/>
  <c r="H28" i="3"/>
  <c r="O26" i="3"/>
  <c r="P26" i="3" s="1"/>
  <c r="Q26" i="3" s="1"/>
  <c r="D9" i="2"/>
  <c r="D9" i="1" s="1"/>
  <c r="N149" i="4"/>
  <c r="O149" i="4" s="1"/>
  <c r="P149" i="4" s="1"/>
  <c r="J10" i="2"/>
  <c r="J10" i="1" s="1"/>
  <c r="J17" i="1" s="1"/>
  <c r="O16" i="3"/>
  <c r="P16" i="3" s="1"/>
  <c r="Q16" i="3" s="1"/>
  <c r="N193" i="4"/>
  <c r="O193" i="4" s="1"/>
  <c r="P193" i="4" s="1"/>
  <c r="P47" i="3"/>
  <c r="Q47" i="3" s="1"/>
  <c r="E39" i="3"/>
  <c r="O35" i="3"/>
  <c r="P35" i="3" s="1"/>
  <c r="Q35" i="3" s="1"/>
  <c r="N160" i="4"/>
  <c r="O160" i="4" s="1"/>
  <c r="P160" i="4" s="1"/>
  <c r="C8" i="2"/>
  <c r="C8" i="1" s="1"/>
  <c r="K15" i="2"/>
  <c r="K15" i="1" s="1"/>
  <c r="F13" i="2"/>
  <c r="N17" i="7"/>
  <c r="O17" i="7" s="1"/>
  <c r="P17" i="7" s="1"/>
  <c r="G15" i="2"/>
  <c r="G15" i="1" s="1"/>
  <c r="G17" i="1" s="1"/>
  <c r="K17" i="3"/>
  <c r="C12" i="2"/>
  <c r="C12" i="1" s="1"/>
  <c r="E12" i="2"/>
  <c r="N217" i="4"/>
  <c r="O217" i="4" s="1"/>
  <c r="P217" i="4" s="1"/>
  <c r="N105" i="7"/>
  <c r="O105" i="7" s="1"/>
  <c r="P105" i="7" s="1"/>
  <c r="K50" i="3"/>
  <c r="N50" i="3"/>
  <c r="N24" i="2"/>
  <c r="O24" i="2" s="1"/>
  <c r="P24" i="2" s="1"/>
  <c r="M226" i="4"/>
  <c r="J7" i="2"/>
  <c r="J7" i="1" s="1"/>
  <c r="O19" i="3"/>
  <c r="P19" i="3" s="1"/>
  <c r="Q19" i="3" s="1"/>
  <c r="M28" i="3"/>
  <c r="O18" i="3"/>
  <c r="P18" i="3" s="1"/>
  <c r="Q18" i="3" s="1"/>
  <c r="P2969" i="5"/>
  <c r="O2867" i="5"/>
  <c r="O2731" i="5"/>
  <c r="P2714" i="5"/>
  <c r="P2799" i="5"/>
  <c r="P2510" i="5"/>
  <c r="O2374" i="5"/>
  <c r="P2357" i="5"/>
  <c r="P2391" i="5"/>
  <c r="P2544" i="5"/>
  <c r="P2034" i="5"/>
  <c r="P1864" i="5"/>
  <c r="P1728" i="5"/>
  <c r="P1949" i="5"/>
  <c r="P1915" i="5"/>
  <c r="O1507" i="5"/>
  <c r="O1422" i="5"/>
  <c r="O1233" i="5"/>
  <c r="P1284" i="5"/>
  <c r="P1575" i="5"/>
  <c r="O1198" i="5"/>
  <c r="P1095" i="5"/>
  <c r="O976" i="5"/>
  <c r="O840" i="5"/>
  <c r="P721" i="5"/>
  <c r="O602" i="5"/>
  <c r="P432" i="5"/>
  <c r="P1010" i="5"/>
  <c r="O160" i="5"/>
  <c r="P347" i="5"/>
  <c r="O3020" i="5"/>
  <c r="O1524" i="5"/>
  <c r="P2442" i="5"/>
  <c r="P704" i="5"/>
  <c r="O585" i="5"/>
  <c r="P3026" i="5"/>
  <c r="P2992" i="5"/>
  <c r="P2931" i="5"/>
  <c r="P2738" i="5"/>
  <c r="P2582" i="5"/>
  <c r="P2378" i="5"/>
  <c r="P1854" i="5"/>
  <c r="P1666" i="5"/>
  <c r="P1317" i="5"/>
  <c r="P1236" i="5"/>
  <c r="P1116" i="5"/>
  <c r="P632" i="5"/>
  <c r="P116" i="5"/>
  <c r="P14" i="5"/>
  <c r="P15" i="5"/>
  <c r="P1024" i="5"/>
  <c r="P2935" i="5"/>
  <c r="O2884" i="5"/>
  <c r="O2748" i="5"/>
  <c r="P2850" i="5"/>
  <c r="P2629" i="5"/>
  <c r="O2561" i="5"/>
  <c r="O2425" i="5"/>
  <c r="P2493" i="5"/>
  <c r="P2153" i="5"/>
  <c r="P2136" i="5"/>
  <c r="O2085" i="5"/>
  <c r="O1881" i="5"/>
  <c r="O1745" i="5"/>
  <c r="P1983" i="5"/>
  <c r="O1609" i="5"/>
  <c r="O1660" i="5"/>
  <c r="O1456" i="5"/>
  <c r="O1301" i="5"/>
  <c r="O1371" i="5"/>
  <c r="P1490" i="5"/>
  <c r="P1216" i="5"/>
  <c r="O1112" i="5"/>
  <c r="P993" i="5"/>
  <c r="P908" i="5"/>
  <c r="P738" i="5"/>
  <c r="O619" i="5"/>
  <c r="O483" i="5"/>
  <c r="P1027" i="5"/>
  <c r="P857" i="5"/>
  <c r="P24" i="5"/>
  <c r="O364" i="5"/>
  <c r="O211" i="5"/>
  <c r="P41" i="5"/>
  <c r="O9" i="3"/>
  <c r="P9" i="3" s="1"/>
  <c r="Q9" i="3" s="1"/>
  <c r="P3037" i="5"/>
  <c r="P2833" i="5"/>
  <c r="O2068" i="5"/>
  <c r="P2306" i="5"/>
  <c r="O2170" i="5"/>
  <c r="P1847" i="5"/>
  <c r="O1558" i="5"/>
  <c r="P891" i="5"/>
  <c r="O92" i="5"/>
  <c r="N215" i="4"/>
  <c r="O215" i="4" s="1"/>
  <c r="P215" i="4" s="1"/>
  <c r="O415" i="5"/>
  <c r="I12" i="2"/>
  <c r="I12" i="1" s="1"/>
  <c r="L16" i="2"/>
  <c r="L16" i="1" s="1"/>
  <c r="I9" i="2"/>
  <c r="I9" i="1" s="1"/>
  <c r="D8" i="1"/>
  <c r="P2869" i="5"/>
  <c r="P2835" i="5"/>
  <c r="P2812" i="5"/>
  <c r="P2455" i="5"/>
  <c r="P2363" i="5"/>
  <c r="P2298" i="5"/>
  <c r="P2240" i="5"/>
  <c r="P2189" i="5"/>
  <c r="P2033" i="5"/>
  <c r="P1986" i="5"/>
  <c r="P1877" i="5"/>
  <c r="P1761" i="5"/>
  <c r="P1545" i="5"/>
  <c r="P1480" i="5"/>
  <c r="P1457" i="5"/>
  <c r="P1419" i="5"/>
  <c r="P780" i="5"/>
  <c r="P767" i="5"/>
  <c r="P734" i="5"/>
  <c r="P363" i="5"/>
  <c r="P349" i="5"/>
  <c r="P265" i="5"/>
  <c r="P193" i="5"/>
  <c r="P72" i="5"/>
  <c r="P232" i="5"/>
  <c r="P207" i="5"/>
  <c r="P3095" i="5"/>
  <c r="P3033" i="5"/>
  <c r="P3022" i="5"/>
  <c r="P3001" i="5"/>
  <c r="P2987" i="5"/>
  <c r="P2949" i="5"/>
  <c r="P2926" i="5"/>
  <c r="P2801" i="5"/>
  <c r="P2767" i="5"/>
  <c r="P2548" i="5"/>
  <c r="P2423" i="5"/>
  <c r="P2376" i="5"/>
  <c r="P2358" i="5"/>
  <c r="P2329" i="5"/>
  <c r="P2188" i="5"/>
  <c r="P2161" i="5"/>
  <c r="P2064" i="5"/>
  <c r="P1976" i="5"/>
  <c r="P1828" i="5"/>
  <c r="P1783" i="5"/>
  <c r="P1758" i="5"/>
  <c r="P1736" i="5"/>
  <c r="P1726" i="5"/>
  <c r="P1700" i="5"/>
  <c r="P1675" i="5"/>
  <c r="P1647" i="5"/>
  <c r="P1492" i="5"/>
  <c r="P1435" i="5"/>
  <c r="P1418" i="5"/>
  <c r="P1404" i="5"/>
  <c r="P1387" i="5"/>
  <c r="P1302" i="5"/>
  <c r="P1290" i="5"/>
  <c r="P1274" i="5"/>
  <c r="P1223" i="5"/>
  <c r="P1167" i="5"/>
  <c r="P1133" i="5"/>
  <c r="P1119" i="5"/>
  <c r="P1097" i="5"/>
  <c r="P953" i="5"/>
  <c r="P940" i="5"/>
  <c r="P906" i="5"/>
  <c r="P564" i="5"/>
  <c r="P333" i="5"/>
  <c r="P261" i="5"/>
  <c r="P230" i="5"/>
  <c r="P139" i="5"/>
  <c r="P499" i="5"/>
  <c r="P218" i="5"/>
  <c r="P90" i="5"/>
  <c r="P338" i="5"/>
  <c r="P299" i="5"/>
  <c r="P133" i="5"/>
  <c r="P66" i="5"/>
  <c r="P2739" i="5"/>
  <c r="P2716" i="5"/>
  <c r="P2609" i="5"/>
  <c r="P2444" i="5"/>
  <c r="P1737" i="5"/>
  <c r="P1565" i="5"/>
  <c r="P1549" i="5"/>
  <c r="P1503" i="5"/>
  <c r="P1481" i="5"/>
  <c r="P1462" i="5"/>
  <c r="P1402" i="5"/>
  <c r="P1386" i="5"/>
  <c r="P1343" i="5"/>
  <c r="P1271" i="5"/>
  <c r="P1213" i="5"/>
  <c r="P1177" i="5"/>
  <c r="P1143" i="5"/>
  <c r="P1111" i="5"/>
  <c r="P1102" i="5"/>
  <c r="P1075" i="5"/>
  <c r="P978" i="5"/>
  <c r="P772" i="5"/>
  <c r="P500" i="5"/>
  <c r="P330" i="5"/>
  <c r="P75" i="5"/>
  <c r="O1044" i="5"/>
  <c r="P3002" i="5"/>
  <c r="P2950" i="5"/>
  <c r="P2698" i="5"/>
  <c r="P1712" i="5"/>
  <c r="P1369" i="5"/>
  <c r="P1269" i="5"/>
  <c r="P1142" i="5"/>
  <c r="P1109" i="5"/>
  <c r="P1065" i="5"/>
  <c r="P946" i="5"/>
  <c r="P825" i="5"/>
  <c r="P565" i="5"/>
  <c r="P481" i="5"/>
  <c r="P167" i="5"/>
  <c r="P73" i="5"/>
  <c r="P2405" i="5"/>
  <c r="P2353" i="5"/>
  <c r="P2115" i="5"/>
  <c r="P1848" i="5"/>
  <c r="P1746" i="5"/>
  <c r="P1724" i="5"/>
  <c r="P1554" i="5"/>
  <c r="P842" i="5"/>
  <c r="P762" i="5"/>
  <c r="P711" i="5"/>
  <c r="P685" i="5"/>
  <c r="P525" i="5"/>
  <c r="P387" i="5"/>
  <c r="P122" i="5"/>
  <c r="P3073" i="5"/>
  <c r="P3021" i="5"/>
  <c r="P2919" i="5"/>
  <c r="P2647" i="5"/>
  <c r="P2390" i="5"/>
  <c r="P2342" i="5"/>
  <c r="P2279" i="5"/>
  <c r="P2200" i="5"/>
  <c r="P1931" i="5"/>
  <c r="P1853" i="5"/>
  <c r="P1781" i="5"/>
  <c r="P1738" i="5"/>
  <c r="P1661" i="5"/>
  <c r="P1645" i="5"/>
  <c r="P1542" i="5"/>
  <c r="P1491" i="5"/>
  <c r="P1344" i="5"/>
  <c r="P1273" i="5"/>
  <c r="P1200" i="5"/>
  <c r="P1145" i="5"/>
  <c r="P836" i="5"/>
  <c r="P778" i="5"/>
  <c r="P700" i="5"/>
  <c r="P516" i="5"/>
  <c r="P385" i="5"/>
  <c r="P2976" i="5"/>
  <c r="P2354" i="5"/>
  <c r="P2191" i="5"/>
  <c r="P2140" i="5"/>
  <c r="P2106" i="5"/>
  <c r="P1922" i="5"/>
  <c r="P1839" i="5"/>
  <c r="P1715" i="5"/>
  <c r="P1673" i="5"/>
  <c r="P414" i="5"/>
  <c r="P2816" i="5"/>
  <c r="P2323" i="5"/>
  <c r="P755" i="5"/>
  <c r="P466" i="5"/>
  <c r="P262" i="5"/>
  <c r="O126" i="5"/>
  <c r="O194" i="5"/>
  <c r="P313" i="5"/>
  <c r="P296" i="5"/>
  <c r="O34" i="3"/>
  <c r="P34" i="3" s="1"/>
  <c r="Q34" i="3" s="1"/>
  <c r="O13" i="3"/>
  <c r="P13" i="3" s="1"/>
  <c r="Q13" i="3" s="1"/>
  <c r="M17" i="3"/>
  <c r="O2782" i="5"/>
  <c r="O2527" i="5"/>
  <c r="O2952" i="5"/>
  <c r="P2918" i="5"/>
  <c r="O2272" i="5"/>
  <c r="P1146" i="5"/>
  <c r="O1643" i="5"/>
  <c r="P959" i="5"/>
  <c r="P449" i="5"/>
  <c r="O58" i="5"/>
  <c r="O687" i="5"/>
  <c r="O30" i="3"/>
  <c r="H7" i="2"/>
  <c r="H7" i="1" s="1"/>
  <c r="P2886" i="5"/>
  <c r="P2852" i="5"/>
  <c r="P2818" i="5"/>
  <c r="P2608" i="5"/>
  <c r="P2371" i="5"/>
  <c r="P2320" i="5"/>
  <c r="P2285" i="5"/>
  <c r="P2206" i="5"/>
  <c r="P2166" i="5"/>
  <c r="P2036" i="5"/>
  <c r="P1977" i="5"/>
  <c r="P1939" i="5"/>
  <c r="P1894" i="5"/>
  <c r="P1838" i="5"/>
  <c r="P1786" i="5"/>
  <c r="P1768" i="5"/>
  <c r="P1749" i="5"/>
  <c r="P1531" i="5"/>
  <c r="P1496" i="5"/>
  <c r="P1452" i="5"/>
  <c r="P1409" i="5"/>
  <c r="P808" i="5"/>
  <c r="P450" i="5"/>
  <c r="P355" i="5"/>
  <c r="P337" i="5"/>
  <c r="P231" i="5"/>
  <c r="P196" i="5"/>
  <c r="P99" i="5"/>
  <c r="P213" i="5"/>
  <c r="P3028" i="5"/>
  <c r="P2994" i="5"/>
  <c r="P2920" i="5"/>
  <c r="P2784" i="5"/>
  <c r="P2664" i="5"/>
  <c r="P2565" i="5"/>
  <c r="P2366" i="5"/>
  <c r="P2223" i="5"/>
  <c r="P2129" i="5"/>
  <c r="P1982" i="5"/>
  <c r="P1923" i="5"/>
  <c r="P1887" i="5"/>
  <c r="P1730" i="5"/>
  <c r="P1664" i="5"/>
  <c r="P1639" i="5"/>
  <c r="P1576" i="5"/>
  <c r="P1530" i="5"/>
  <c r="P1471" i="5"/>
  <c r="P1445" i="5"/>
  <c r="P1406" i="5"/>
  <c r="P1350" i="5"/>
  <c r="P1326" i="5"/>
  <c r="P1316" i="5"/>
  <c r="P1297" i="5"/>
  <c r="P1287" i="5"/>
  <c r="P1235" i="5"/>
  <c r="P1204" i="5"/>
  <c r="P1153" i="5"/>
  <c r="P1103" i="5"/>
  <c r="P1091" i="5"/>
  <c r="P944" i="5"/>
  <c r="P921" i="5"/>
  <c r="P875" i="5"/>
  <c r="P345" i="5"/>
  <c r="P287" i="5"/>
  <c r="P241" i="5"/>
  <c r="P124" i="5"/>
  <c r="P91" i="5"/>
  <c r="P235" i="5"/>
  <c r="P184" i="5"/>
  <c r="P49" i="5"/>
  <c r="P275" i="5"/>
  <c r="P123" i="5"/>
  <c r="P319" i="5"/>
  <c r="P2710" i="5"/>
  <c r="P2613" i="5"/>
  <c r="P2585" i="5"/>
  <c r="P1777" i="5"/>
  <c r="P1520" i="5"/>
  <c r="P1472" i="5"/>
  <c r="P1411" i="5"/>
  <c r="P1307" i="5"/>
  <c r="P1114" i="5"/>
  <c r="P1082" i="5"/>
  <c r="P1067" i="5"/>
  <c r="P996" i="5"/>
  <c r="P973" i="5"/>
  <c r="L15" i="2"/>
  <c r="L15" i="1" s="1"/>
  <c r="O279" i="5"/>
  <c r="P3036" i="5"/>
  <c r="P2966" i="5"/>
  <c r="P2676" i="5"/>
  <c r="P1559" i="5"/>
  <c r="P1339" i="5"/>
  <c r="P922" i="5"/>
  <c r="P860" i="5"/>
  <c r="P703" i="5"/>
  <c r="P657" i="5"/>
  <c r="P526" i="5"/>
  <c r="P394" i="5"/>
  <c r="P142" i="5"/>
  <c r="P57" i="5"/>
  <c r="P2750" i="5"/>
  <c r="P2531" i="5"/>
  <c r="P2319" i="5"/>
  <c r="P2057" i="5"/>
  <c r="P1951" i="5"/>
  <c r="P1870" i="5"/>
  <c r="P1836" i="5"/>
  <c r="P1683" i="5"/>
  <c r="P1401" i="5"/>
  <c r="P1115" i="5"/>
  <c r="P1106" i="5"/>
  <c r="P1062" i="5"/>
  <c r="P870" i="5"/>
  <c r="P796" i="5"/>
  <c r="P701" i="5"/>
  <c r="P654" i="5"/>
  <c r="P621" i="5"/>
  <c r="P430" i="5"/>
  <c r="P354" i="5"/>
  <c r="P20" i="5"/>
  <c r="P179" i="5"/>
  <c r="P74" i="5"/>
  <c r="P2958" i="5"/>
  <c r="P2733" i="5"/>
  <c r="P2618" i="5"/>
  <c r="P2497" i="5"/>
  <c r="P2160" i="5"/>
  <c r="P1945" i="5"/>
  <c r="P1843" i="5"/>
  <c r="P1744" i="5"/>
  <c r="P1693" i="5"/>
  <c r="P1566" i="5"/>
  <c r="P1528" i="5"/>
  <c r="P1218" i="5"/>
  <c r="P1030" i="5"/>
  <c r="P863" i="5"/>
  <c r="P791" i="5"/>
  <c r="P754" i="5"/>
  <c r="P720" i="5"/>
  <c r="P660" i="5"/>
  <c r="P640" i="5"/>
  <c r="P547" i="5"/>
  <c r="P362" i="5"/>
  <c r="P332" i="5"/>
  <c r="P286" i="5"/>
  <c r="P2951" i="5"/>
  <c r="P2127" i="5"/>
  <c r="P1968" i="5"/>
  <c r="P1860" i="5"/>
  <c r="P1690" i="5"/>
  <c r="P1644" i="5"/>
  <c r="P957" i="5"/>
  <c r="P938" i="5"/>
  <c r="P915" i="5"/>
  <c r="P881" i="5"/>
  <c r="P775" i="5"/>
  <c r="P737" i="5"/>
  <c r="P719" i="5"/>
  <c r="P669" i="5"/>
  <c r="P638" i="5"/>
  <c r="P617" i="5"/>
  <c r="P574" i="5"/>
  <c r="P535" i="5"/>
  <c r="P496" i="5"/>
  <c r="P360" i="5"/>
  <c r="O3105" i="5"/>
  <c r="O3071" i="5"/>
  <c r="O2986" i="5"/>
  <c r="O2697" i="5"/>
  <c r="P2680" i="5"/>
  <c r="O2595" i="5"/>
  <c r="O2204" i="5"/>
  <c r="O2119" i="5"/>
  <c r="O2000" i="5"/>
  <c r="O1813" i="5"/>
  <c r="O1711" i="5"/>
  <c r="O1932" i="5"/>
  <c r="O1796" i="5"/>
  <c r="O1388" i="5"/>
  <c r="O1439" i="5"/>
  <c r="P1592" i="5"/>
  <c r="P1541" i="5"/>
  <c r="O1181" i="5"/>
  <c r="O1061" i="5"/>
  <c r="O942" i="5"/>
  <c r="P823" i="5"/>
  <c r="O653" i="5"/>
  <c r="O534" i="5"/>
  <c r="O398" i="5"/>
  <c r="P670" i="5"/>
  <c r="P3088" i="5"/>
  <c r="O3054" i="5"/>
  <c r="O2765" i="5"/>
  <c r="P2663" i="5"/>
  <c r="O2646" i="5"/>
  <c r="P2578" i="5"/>
  <c r="P2459" i="5"/>
  <c r="O2238" i="5"/>
  <c r="O2255" i="5"/>
  <c r="O2187" i="5"/>
  <c r="P2102" i="5"/>
  <c r="P1966" i="5"/>
  <c r="P1762" i="5"/>
  <c r="P1677" i="5"/>
  <c r="O1626" i="5"/>
  <c r="P1779" i="5"/>
  <c r="O1473" i="5"/>
  <c r="P1337" i="5"/>
  <c r="P1405" i="5"/>
  <c r="O1267" i="5"/>
  <c r="P1250" i="5"/>
  <c r="P1163" i="5"/>
  <c r="O925" i="5"/>
  <c r="O806" i="5"/>
  <c r="O636" i="5"/>
  <c r="O517" i="5"/>
  <c r="O1078" i="5"/>
  <c r="P568" i="5"/>
  <c r="P874" i="5"/>
  <c r="O551" i="5"/>
  <c r="O245" i="5"/>
  <c r="P177" i="5"/>
  <c r="O228" i="5"/>
  <c r="P143" i="5"/>
  <c r="N116" i="4"/>
  <c r="O116" i="4" s="1"/>
  <c r="P116" i="4" s="1"/>
  <c r="O29" i="3"/>
  <c r="P29" i="3" s="1"/>
  <c r="Q29" i="3" s="1"/>
  <c r="J50" i="3"/>
  <c r="G39" i="3"/>
  <c r="D28" i="2"/>
  <c r="O3122" i="5"/>
  <c r="O2476" i="5"/>
  <c r="O2901" i="5"/>
  <c r="O2612" i="5"/>
  <c r="O3003" i="5"/>
  <c r="O2408" i="5"/>
  <c r="O2221" i="5"/>
  <c r="O1694" i="5"/>
  <c r="O1354" i="5"/>
  <c r="P2340" i="5"/>
  <c r="O2017" i="5"/>
  <c r="O1830" i="5"/>
  <c r="O1318" i="5"/>
  <c r="O1129" i="5"/>
  <c r="O2289" i="5"/>
  <c r="O1898" i="5"/>
  <c r="O789" i="5"/>
  <c r="O381" i="5"/>
  <c r="O2051" i="5"/>
  <c r="O109" i="5"/>
  <c r="C14" i="1"/>
  <c r="H9" i="2"/>
  <c r="N9" i="2" s="1"/>
  <c r="O9" i="2" s="1"/>
  <c r="P9" i="2" s="1"/>
  <c r="P3038" i="5"/>
  <c r="P3029" i="5"/>
  <c r="P3004" i="5"/>
  <c r="P2999" i="5"/>
  <c r="P2975" i="5"/>
  <c r="P2942" i="5"/>
  <c r="P2924" i="5"/>
  <c r="P2681" i="5"/>
  <c r="P2461" i="5"/>
  <c r="P2428" i="5"/>
  <c r="P2387" i="5"/>
  <c r="P1974" i="5"/>
  <c r="P1743" i="5"/>
  <c r="P1709" i="5"/>
  <c r="P1649" i="5"/>
  <c r="P1641" i="5"/>
  <c r="P1593" i="5"/>
  <c r="P1548" i="5"/>
  <c r="P1380" i="5"/>
  <c r="P1353" i="5"/>
  <c r="P1333" i="5"/>
  <c r="P1305" i="5"/>
  <c r="P1252" i="5"/>
  <c r="P1211" i="5"/>
  <c r="P1176" i="5"/>
  <c r="P1120" i="5"/>
  <c r="P1101" i="5"/>
  <c r="P1074" i="5"/>
  <c r="P955" i="5"/>
  <c r="P880" i="5"/>
  <c r="P853" i="5"/>
  <c r="P717" i="5"/>
  <c r="P686" i="5"/>
  <c r="P668" i="5"/>
  <c r="P637" i="5"/>
  <c r="P625" i="5"/>
  <c r="P487" i="5"/>
  <c r="P413" i="5"/>
  <c r="P371" i="5"/>
  <c r="P158" i="5"/>
  <c r="P65" i="5"/>
  <c r="P37" i="5"/>
  <c r="P2982" i="5"/>
  <c r="P2965" i="5"/>
  <c r="P2347" i="5"/>
  <c r="P2307" i="5"/>
  <c r="P2297" i="5"/>
  <c r="P2280" i="5"/>
  <c r="P2205" i="5"/>
  <c r="P2126" i="5"/>
  <c r="P2070" i="5"/>
  <c r="P2030" i="5"/>
  <c r="P1985" i="5"/>
  <c r="P1863" i="5"/>
  <c r="P1844" i="5"/>
  <c r="P1831" i="5"/>
  <c r="P1739" i="5"/>
  <c r="P1680" i="5"/>
  <c r="P1551" i="5"/>
  <c r="P1394" i="5"/>
  <c r="P1108" i="5"/>
  <c r="P1069" i="5"/>
  <c r="P1051" i="5"/>
  <c r="P779" i="5"/>
  <c r="P727" i="5"/>
  <c r="P666" i="5"/>
  <c r="P649" i="5"/>
  <c r="P628" i="5"/>
  <c r="P550" i="5"/>
  <c r="P447" i="5"/>
  <c r="P348" i="5"/>
  <c r="P224" i="5"/>
  <c r="P190" i="5"/>
  <c r="P54" i="5"/>
  <c r="P31" i="5"/>
  <c r="P13" i="5"/>
  <c r="P173" i="5"/>
  <c r="P88" i="5"/>
  <c r="P3092" i="5"/>
  <c r="P3019" i="5"/>
  <c r="P2977" i="5"/>
  <c r="P2914" i="5"/>
  <c r="P2744" i="5"/>
  <c r="P2727" i="5"/>
  <c r="P2642" i="5"/>
  <c r="P2514" i="5"/>
  <c r="P2480" i="5"/>
  <c r="P2449" i="5"/>
  <c r="P2407" i="5"/>
  <c r="P2375" i="5"/>
  <c r="P2355" i="5"/>
  <c r="P2339" i="5"/>
  <c r="P2257" i="5"/>
  <c r="P2183" i="5"/>
  <c r="P2128" i="5"/>
  <c r="P2109" i="5"/>
  <c r="P2023" i="5"/>
  <c r="P1980" i="5"/>
  <c r="P1973" i="5"/>
  <c r="P1933" i="5"/>
  <c r="P1862" i="5"/>
  <c r="P1742" i="5"/>
  <c r="P1550" i="5"/>
  <c r="P1523" i="5"/>
  <c r="P1486" i="5"/>
  <c r="P1413" i="5"/>
  <c r="P1403" i="5"/>
  <c r="P1379" i="5"/>
  <c r="P1314" i="5"/>
  <c r="P1214" i="5"/>
  <c r="P1148" i="5"/>
  <c r="P1105" i="5"/>
  <c r="P1085" i="5"/>
  <c r="P1046" i="5"/>
  <c r="P949" i="5"/>
  <c r="P939" i="5"/>
  <c r="P841" i="5"/>
  <c r="P785" i="5"/>
  <c r="P758" i="5"/>
  <c r="P722" i="5"/>
  <c r="P710" i="5"/>
  <c r="P683" i="5"/>
  <c r="P627" i="5"/>
  <c r="P524" i="5"/>
  <c r="P429" i="5"/>
  <c r="P353" i="5"/>
  <c r="P343" i="5"/>
  <c r="P326" i="5"/>
  <c r="P3111" i="5"/>
  <c r="P3043" i="5"/>
  <c r="P3018" i="5"/>
  <c r="P2954" i="5"/>
  <c r="P2943" i="5"/>
  <c r="P2424" i="5"/>
  <c r="P2406" i="5"/>
  <c r="P2388" i="5"/>
  <c r="P2337" i="5"/>
  <c r="P2157" i="5"/>
  <c r="P2123" i="5"/>
  <c r="P2089" i="5"/>
  <c r="P2058" i="5"/>
  <c r="P2019" i="5"/>
  <c r="P1979" i="5"/>
  <c r="P1940" i="5"/>
  <c r="P1928" i="5"/>
  <c r="P1826" i="5"/>
  <c r="P1780" i="5"/>
  <c r="P1594" i="5"/>
  <c r="P948" i="5"/>
  <c r="P924" i="5"/>
  <c r="P861" i="5"/>
  <c r="P830" i="5"/>
  <c r="P769" i="5"/>
  <c r="P751" i="5"/>
  <c r="P671" i="5"/>
  <c r="P659" i="5"/>
  <c r="P626" i="5"/>
  <c r="P592" i="5"/>
  <c r="P567" i="5"/>
  <c r="P531" i="5"/>
  <c r="P428" i="5"/>
  <c r="P351" i="5"/>
  <c r="O20" i="3"/>
  <c r="P20" i="3" s="1"/>
  <c r="Q20" i="3" s="1"/>
  <c r="N39" i="4"/>
  <c r="O39" i="4" s="1"/>
  <c r="P39" i="4" s="1"/>
  <c r="N83" i="7"/>
  <c r="O83" i="7" s="1"/>
  <c r="P83" i="7" s="1"/>
  <c r="N72" i="7"/>
  <c r="O72" i="7" s="1"/>
  <c r="P72" i="7" s="1"/>
  <c r="N39" i="7"/>
  <c r="O39" i="7" s="1"/>
  <c r="P39" i="7" s="1"/>
  <c r="C28" i="2"/>
  <c r="F28" i="2"/>
  <c r="O23" i="3"/>
  <c r="P23" i="3" s="1"/>
  <c r="Q23" i="3" s="1"/>
  <c r="O27" i="3"/>
  <c r="P27" i="3" s="1"/>
  <c r="Q27" i="3" s="1"/>
  <c r="O25" i="3"/>
  <c r="P25" i="3" s="1"/>
  <c r="Q25" i="3" s="1"/>
  <c r="I28" i="3"/>
  <c r="D28" i="3"/>
  <c r="J28" i="3"/>
  <c r="E28" i="2"/>
  <c r="N105" i="4"/>
  <c r="O105" i="4" s="1"/>
  <c r="P105" i="4" s="1"/>
  <c r="N61" i="7"/>
  <c r="O61" i="7" s="1"/>
  <c r="P61" i="7" s="1"/>
  <c r="N138" i="4"/>
  <c r="O138" i="4" s="1"/>
  <c r="P138" i="4" s="1"/>
  <c r="O21" i="3"/>
  <c r="P21" i="3" s="1"/>
  <c r="Q21" i="3" s="1"/>
  <c r="P30" i="3"/>
  <c r="Q30" i="3" s="1"/>
  <c r="L10" i="1"/>
  <c r="F7" i="1"/>
  <c r="H9" i="1"/>
  <c r="N9" i="1" s="1"/>
  <c r="N116" i="7"/>
  <c r="O116" i="7" s="1"/>
  <c r="P116" i="7" s="1"/>
  <c r="N17" i="4"/>
  <c r="D13" i="1"/>
  <c r="N18" i="2"/>
  <c r="O18" i="2" s="1"/>
  <c r="P18" i="2" s="1"/>
  <c r="N204" i="4"/>
  <c r="O204" i="4" s="1"/>
  <c r="P204" i="4" s="1"/>
  <c r="N182" i="4"/>
  <c r="O182" i="4" s="1"/>
  <c r="P182" i="4" s="1"/>
  <c r="N50" i="4"/>
  <c r="D50" i="3"/>
  <c r="M39" i="3"/>
  <c r="G8" i="2"/>
  <c r="G8" i="1" s="1"/>
  <c r="H39" i="3"/>
  <c r="O39" i="3" s="1"/>
  <c r="P39" i="3" s="1"/>
  <c r="Q39" i="3" s="1"/>
  <c r="I7" i="2"/>
  <c r="I7" i="1" s="1"/>
  <c r="O31" i="3"/>
  <c r="P31" i="3" s="1"/>
  <c r="Q31" i="3" s="1"/>
  <c r="E28" i="3"/>
  <c r="O24" i="3"/>
  <c r="P24" i="3" s="1"/>
  <c r="Q24" i="3" s="1"/>
  <c r="N94" i="7"/>
  <c r="O94" i="7" s="1"/>
  <c r="P94" i="7" s="1"/>
  <c r="E50" i="3"/>
  <c r="O46" i="3"/>
  <c r="P46" i="3" s="1"/>
  <c r="Q46" i="3" s="1"/>
  <c r="D10" i="2"/>
  <c r="D10" i="1" s="1"/>
  <c r="D17" i="1" s="1"/>
  <c r="K16" i="2"/>
  <c r="K16" i="1" s="1"/>
  <c r="N127" i="7"/>
  <c r="O127" i="7" s="1"/>
  <c r="P127" i="7" s="1"/>
  <c r="N50" i="7"/>
  <c r="N28" i="3"/>
  <c r="F13" i="1"/>
  <c r="L28" i="3"/>
  <c r="O43" i="3"/>
  <c r="P43" i="3" s="1"/>
  <c r="Q43" i="3" s="1"/>
  <c r="H13" i="2"/>
  <c r="H13" i="1" s="1"/>
  <c r="F12" i="2"/>
  <c r="F12" i="1" s="1"/>
  <c r="O40" i="3"/>
  <c r="P40" i="3" s="1"/>
  <c r="Q40" i="3" s="1"/>
  <c r="N171" i="4"/>
  <c r="O171" i="4" s="1"/>
  <c r="P171" i="4" s="1"/>
  <c r="L50" i="3"/>
  <c r="G50" i="3"/>
  <c r="O12" i="3"/>
  <c r="P12" i="3" s="1"/>
  <c r="Q12" i="3" s="1"/>
  <c r="N28" i="7"/>
  <c r="N127" i="4"/>
  <c r="O127" i="4" s="1"/>
  <c r="P127" i="4" s="1"/>
  <c r="N226" i="4"/>
  <c r="O226" i="4" s="1"/>
  <c r="P226" i="4" s="1"/>
  <c r="N94" i="4"/>
  <c r="O94" i="4" s="1"/>
  <c r="P94" i="4" s="1"/>
  <c r="N61" i="4"/>
  <c r="O61" i="4" s="1"/>
  <c r="P61" i="4" s="1"/>
  <c r="O41" i="3"/>
  <c r="P41" i="3" s="1"/>
  <c r="Q41" i="3" s="1"/>
  <c r="K8" i="1"/>
  <c r="G28" i="3"/>
  <c r="F8" i="1"/>
  <c r="G17" i="3"/>
  <c r="N83" i="4"/>
  <c r="O83" i="4" s="1"/>
  <c r="P83" i="4" s="1"/>
  <c r="N25" i="2"/>
  <c r="O25" i="2" s="1"/>
  <c r="P25" i="2" s="1"/>
  <c r="L8" i="1"/>
  <c r="L17" i="1" s="1"/>
  <c r="N19" i="2"/>
  <c r="O19" i="2" s="1"/>
  <c r="P19" i="2" s="1"/>
  <c r="H8" i="1"/>
  <c r="O28" i="7"/>
  <c r="P28" i="7" s="1"/>
  <c r="O50" i="7"/>
  <c r="P50" i="7" s="1"/>
  <c r="N11" i="1"/>
  <c r="C15" i="1"/>
  <c r="C11" i="1"/>
  <c r="C9" i="1"/>
  <c r="E7" i="1"/>
  <c r="E17" i="2"/>
  <c r="N72" i="4"/>
  <c r="O72" i="4" s="1"/>
  <c r="P72" i="4" s="1"/>
  <c r="N28" i="4"/>
  <c r="O28" i="4" s="1"/>
  <c r="P28" i="4" s="1"/>
  <c r="N14" i="2"/>
  <c r="O14" i="2" s="1"/>
  <c r="P14" i="2" s="1"/>
  <c r="E14" i="1"/>
  <c r="N14" i="1" s="1"/>
  <c r="E10" i="1"/>
  <c r="M17" i="2"/>
  <c r="O17" i="4"/>
  <c r="P17" i="4" s="1"/>
  <c r="C13" i="1"/>
  <c r="M17" i="1"/>
  <c r="O50" i="4"/>
  <c r="P50" i="4" s="1"/>
  <c r="E16" i="1"/>
  <c r="E12" i="1"/>
  <c r="N8" i="2"/>
  <c r="E8" i="1"/>
  <c r="N11" i="2"/>
  <c r="O11" i="2" s="1"/>
  <c r="P11" i="2" s="1"/>
  <c r="I17" i="1" l="1"/>
  <c r="G17" i="2"/>
  <c r="C17" i="2"/>
  <c r="O8" i="2"/>
  <c r="P8" i="2" s="1"/>
  <c r="N12" i="1"/>
  <c r="O12" i="1" s="1"/>
  <c r="P12" i="1" s="1"/>
  <c r="N15" i="1"/>
  <c r="O15" i="1" s="1"/>
  <c r="P15" i="1" s="1"/>
  <c r="K17" i="2"/>
  <c r="N28" i="2"/>
  <c r="O28" i="2" s="1"/>
  <c r="P28" i="2" s="1"/>
  <c r="N16" i="2"/>
  <c r="O16" i="2" s="1"/>
  <c r="P16" i="2" s="1"/>
  <c r="N10" i="2"/>
  <c r="O10" i="2" s="1"/>
  <c r="P10" i="2" s="1"/>
  <c r="F17" i="1"/>
  <c r="N15" i="2"/>
  <c r="O15" i="2" s="1"/>
  <c r="P15" i="2" s="1"/>
  <c r="N12" i="2"/>
  <c r="O12" i="2" s="1"/>
  <c r="P12" i="2" s="1"/>
  <c r="J17" i="2"/>
  <c r="P1898" i="5"/>
  <c r="P1354" i="5"/>
  <c r="P2901" i="5"/>
  <c r="P925" i="5"/>
  <c r="P2238" i="5"/>
  <c r="P398" i="5"/>
  <c r="P1181" i="5"/>
  <c r="P687" i="5"/>
  <c r="P1044" i="5"/>
  <c r="P364" i="5"/>
  <c r="P483" i="5"/>
  <c r="P1301" i="5"/>
  <c r="P1660" i="5"/>
  <c r="P1881" i="5"/>
  <c r="P2561" i="5"/>
  <c r="P109" i="5"/>
  <c r="P2289" i="5"/>
  <c r="P2476" i="5"/>
  <c r="P1078" i="5"/>
  <c r="P636" i="5"/>
  <c r="P1267" i="5"/>
  <c r="P2187" i="5"/>
  <c r="P2765" i="5"/>
  <c r="P1439" i="5"/>
  <c r="P1932" i="5"/>
  <c r="P1813" i="5"/>
  <c r="P2119" i="5"/>
  <c r="P2595" i="5"/>
  <c r="P2697" i="5"/>
  <c r="P3105" i="5"/>
  <c r="P58" i="5"/>
  <c r="P2527" i="5"/>
  <c r="P126" i="5"/>
  <c r="P2068" i="5"/>
  <c r="P619" i="5"/>
  <c r="P1112" i="5"/>
  <c r="P1524" i="5"/>
  <c r="P602" i="5"/>
  <c r="P840" i="5"/>
  <c r="P1233" i="5"/>
  <c r="P1507" i="5"/>
  <c r="P2867" i="5"/>
  <c r="P381" i="5"/>
  <c r="P1318" i="5"/>
  <c r="P2017" i="5"/>
  <c r="P2221" i="5"/>
  <c r="P3003" i="5"/>
  <c r="P551" i="5"/>
  <c r="P653" i="5"/>
  <c r="P942" i="5"/>
  <c r="P1796" i="5"/>
  <c r="O14" i="1"/>
  <c r="P14" i="1" s="1"/>
  <c r="L17" i="2"/>
  <c r="N16" i="1"/>
  <c r="O16" i="1" s="1"/>
  <c r="P16" i="1" s="1"/>
  <c r="N7" i="2"/>
  <c r="O7" i="2" s="1"/>
  <c r="P7" i="2" s="1"/>
  <c r="H17" i="1"/>
  <c r="I17" i="2"/>
  <c r="D17" i="2"/>
  <c r="K17" i="1"/>
  <c r="P2051" i="5"/>
  <c r="P789" i="5"/>
  <c r="P1129" i="5"/>
  <c r="P1830" i="5"/>
  <c r="P1694" i="5"/>
  <c r="P2408" i="5"/>
  <c r="P2612" i="5"/>
  <c r="P2255" i="5"/>
  <c r="P2646" i="5"/>
  <c r="P3054" i="5"/>
  <c r="P534" i="5"/>
  <c r="P1061" i="5"/>
  <c r="P2986" i="5"/>
  <c r="P92" i="5"/>
  <c r="P1558" i="5"/>
  <c r="P2170" i="5"/>
  <c r="P211" i="5"/>
  <c r="P1371" i="5"/>
  <c r="P1456" i="5"/>
  <c r="P1609" i="5"/>
  <c r="P1745" i="5"/>
  <c r="P2085" i="5"/>
  <c r="P2425" i="5"/>
  <c r="P2748" i="5"/>
  <c r="N10" i="1"/>
  <c r="O10" i="1" s="1"/>
  <c r="P10" i="1" s="1"/>
  <c r="O17" i="3"/>
  <c r="P17" i="3" s="1"/>
  <c r="Q17" i="3" s="1"/>
  <c r="P3122" i="5"/>
  <c r="P228" i="5"/>
  <c r="P245" i="5"/>
  <c r="P517" i="5"/>
  <c r="P806" i="5"/>
  <c r="P1473" i="5"/>
  <c r="P1626" i="5"/>
  <c r="P1388" i="5"/>
  <c r="P1711" i="5"/>
  <c r="P2000" i="5"/>
  <c r="P2204" i="5"/>
  <c r="P3071" i="5"/>
  <c r="P279" i="5"/>
  <c r="P1643" i="5"/>
  <c r="P2272" i="5"/>
  <c r="P2952" i="5"/>
  <c r="P2782" i="5"/>
  <c r="P194" i="5"/>
  <c r="P415" i="5"/>
  <c r="P2884" i="5"/>
  <c r="P585" i="5"/>
  <c r="P3020" i="5"/>
  <c r="P160" i="5"/>
  <c r="P976" i="5"/>
  <c r="P1198" i="5"/>
  <c r="P1422" i="5"/>
  <c r="P2374" i="5"/>
  <c r="P2731" i="5"/>
  <c r="F17" i="2"/>
  <c r="O28" i="3"/>
  <c r="P28" i="3" s="1"/>
  <c r="Q28" i="3" s="1"/>
  <c r="N8" i="1"/>
  <c r="O8" i="1" s="1"/>
  <c r="P8" i="1" s="1"/>
  <c r="N13" i="2"/>
  <c r="O13" i="2" s="1"/>
  <c r="P13" i="2" s="1"/>
  <c r="O50" i="3"/>
  <c r="P50" i="3" s="1"/>
  <c r="Q50" i="3" s="1"/>
  <c r="H17" i="2"/>
  <c r="O11" i="1"/>
  <c r="P11" i="1" s="1"/>
  <c r="N13" i="1"/>
  <c r="O13" i="1" s="1"/>
  <c r="P13" i="1" s="1"/>
  <c r="E17" i="1"/>
  <c r="N7" i="1"/>
  <c r="O7" i="1" s="1"/>
  <c r="P7" i="1" s="1"/>
  <c r="O9" i="1"/>
  <c r="P9" i="1" s="1"/>
  <c r="C17" i="1"/>
  <c r="N17" i="1" l="1"/>
  <c r="N17" i="2"/>
  <c r="O17" i="2" s="1"/>
  <c r="P17" i="2" s="1"/>
  <c r="O17" i="1"/>
  <c r="P17" i="1" s="1"/>
</calcChain>
</file>

<file path=xl/sharedStrings.xml><?xml version="1.0" encoding="utf-8"?>
<sst xmlns="http://schemas.openxmlformats.org/spreadsheetml/2006/main" count="4541" uniqueCount="584">
  <si>
    <t>University of California, San Diego Survey of Parking Space Occupancy Levels, Summer, 2018</t>
  </si>
  <si>
    <t>University-wide</t>
  </si>
  <si>
    <t>By Location</t>
  </si>
  <si>
    <t>Location</t>
  </si>
  <si>
    <t>Parking</t>
  </si>
  <si>
    <t>Empty Parking Spaces</t>
  </si>
  <si>
    <t>By Area</t>
  </si>
  <si>
    <t>Area</t>
  </si>
  <si>
    <t>At Peak</t>
  </si>
  <si>
    <t>Space</t>
  </si>
  <si>
    <t>Spaces</t>
  </si>
  <si>
    <t>8:00</t>
  </si>
  <si>
    <t>9:00</t>
  </si>
  <si>
    <t>10:00</t>
  </si>
  <si>
    <t>11:00</t>
  </si>
  <si>
    <t>12:00</t>
  </si>
  <si>
    <t>1:00</t>
  </si>
  <si>
    <t>2:00</t>
  </si>
  <si>
    <t>3:00</t>
  </si>
  <si>
    <t>4:00</t>
  </si>
  <si>
    <t>5:00</t>
  </si>
  <si>
    <t>Empty</t>
  </si>
  <si>
    <t>Occupied</t>
  </si>
  <si>
    <t>%</t>
  </si>
  <si>
    <t>am</t>
  </si>
  <si>
    <t>pm</t>
  </si>
  <si>
    <t>Scripps</t>
  </si>
  <si>
    <t>A</t>
  </si>
  <si>
    <t>La Jolla</t>
  </si>
  <si>
    <t>Institution</t>
  </si>
  <si>
    <t>B</t>
  </si>
  <si>
    <t>University</t>
  </si>
  <si>
    <t>of</t>
  </si>
  <si>
    <t>Campus</t>
  </si>
  <si>
    <t>S</t>
  </si>
  <si>
    <t>California,</t>
  </si>
  <si>
    <t>Oceanography</t>
  </si>
  <si>
    <t>Visitor</t>
  </si>
  <si>
    <t>San Diego</t>
  </si>
  <si>
    <t>Reserved</t>
  </si>
  <si>
    <t>Allocated</t>
  </si>
  <si>
    <t>Accessible</t>
  </si>
  <si>
    <t>UC Vehicle</t>
  </si>
  <si>
    <t>Service Yard</t>
  </si>
  <si>
    <t>Loading</t>
  </si>
  <si>
    <t>Total</t>
  </si>
  <si>
    <t>By Neighborhood</t>
  </si>
  <si>
    <t>Neighborhood</t>
  </si>
  <si>
    <t>Medical</t>
  </si>
  <si>
    <t>SIO</t>
  </si>
  <si>
    <t>South</t>
  </si>
  <si>
    <t>West</t>
  </si>
  <si>
    <t>Center</t>
  </si>
  <si>
    <t>Hillcrest</t>
  </si>
  <si>
    <t>By Lot</t>
  </si>
  <si>
    <t>Lot</t>
  </si>
  <si>
    <t>P001</t>
  </si>
  <si>
    <t>Visitor:</t>
  </si>
  <si>
    <t>Allocated: SIO</t>
  </si>
  <si>
    <t>Allocated: EV</t>
  </si>
  <si>
    <t>Allocated:</t>
  </si>
  <si>
    <t>P002</t>
  </si>
  <si>
    <t>P003</t>
  </si>
  <si>
    <t>Allocated: LG</t>
  </si>
  <si>
    <t>P004</t>
  </si>
  <si>
    <t>Allocated: UCC</t>
  </si>
  <si>
    <t>P005</t>
  </si>
  <si>
    <t>P006</t>
  </si>
  <si>
    <t>P007</t>
  </si>
  <si>
    <t>P008</t>
  </si>
  <si>
    <t>Hillside</t>
  </si>
  <si>
    <t>P009</t>
  </si>
  <si>
    <t>P010</t>
  </si>
  <si>
    <t>P011</t>
  </si>
  <si>
    <t>East</t>
  </si>
  <si>
    <t>Allocated: CA</t>
  </si>
  <si>
    <t>P012</t>
  </si>
  <si>
    <t>P013</t>
  </si>
  <si>
    <t>Aquarium</t>
  </si>
  <si>
    <t>P014</t>
  </si>
  <si>
    <t xml:space="preserve">Visitor: </t>
  </si>
  <si>
    <t>P015</t>
  </si>
  <si>
    <t>P016</t>
  </si>
  <si>
    <t>Theatre</t>
  </si>
  <si>
    <t>District</t>
  </si>
  <si>
    <t>P017</t>
  </si>
  <si>
    <t>Allocated: BA</t>
  </si>
  <si>
    <t>P021</t>
  </si>
  <si>
    <t>Revelle</t>
  </si>
  <si>
    <t>P101</t>
  </si>
  <si>
    <t>College</t>
  </si>
  <si>
    <t>P102</t>
  </si>
  <si>
    <t>Allocated: LJP</t>
  </si>
  <si>
    <t>Allocated: SCP</t>
  </si>
  <si>
    <t>P103</t>
  </si>
  <si>
    <t>Allocated: ZIP</t>
  </si>
  <si>
    <t>P105</t>
  </si>
  <si>
    <t>Allocated: RIB</t>
  </si>
  <si>
    <t>Visitor Parking Spaces</t>
  </si>
  <si>
    <t>Abbreviation</t>
  </si>
  <si>
    <t>Meter</t>
  </si>
  <si>
    <t>PAD</t>
  </si>
  <si>
    <t>Pay and Display</t>
  </si>
  <si>
    <t>PBS</t>
  </si>
  <si>
    <t>Pay by Space</t>
  </si>
  <si>
    <t>PUE</t>
  </si>
  <si>
    <t>Pay upon Exit</t>
  </si>
  <si>
    <t>P106</t>
  </si>
  <si>
    <t>P107</t>
  </si>
  <si>
    <t>P108</t>
  </si>
  <si>
    <t>P110</t>
  </si>
  <si>
    <t>P111</t>
  </si>
  <si>
    <t>P112</t>
  </si>
  <si>
    <t>P113</t>
  </si>
  <si>
    <t>Visitor: PBS</t>
  </si>
  <si>
    <t>P114</t>
  </si>
  <si>
    <t>P116</t>
  </si>
  <si>
    <t>Allocated: CAT</t>
  </si>
  <si>
    <t>Muir</t>
  </si>
  <si>
    <t>Allocated: HDH</t>
  </si>
  <si>
    <t>Allocated: V0796</t>
  </si>
  <si>
    <t>P201</t>
  </si>
  <si>
    <t>P202</t>
  </si>
  <si>
    <t>P203</t>
  </si>
  <si>
    <t>P204</t>
  </si>
  <si>
    <t>Allocated: HDM</t>
  </si>
  <si>
    <t>P205</t>
  </si>
  <si>
    <t>P206</t>
  </si>
  <si>
    <t>Allocated: FC</t>
  </si>
  <si>
    <t>P302</t>
  </si>
  <si>
    <t>P303</t>
  </si>
  <si>
    <t>Visitor: PAD</t>
  </si>
  <si>
    <t>Allocated: ESPP</t>
  </si>
  <si>
    <t>P304</t>
  </si>
  <si>
    <t>By Structure</t>
  </si>
  <si>
    <t>Structure</t>
  </si>
  <si>
    <t>Hopkins</t>
  </si>
  <si>
    <t>P306</t>
  </si>
  <si>
    <t>P308</t>
  </si>
  <si>
    <t>P309</t>
  </si>
  <si>
    <t>P310</t>
  </si>
  <si>
    <t>P341</t>
  </si>
  <si>
    <t>Allocated: V2G</t>
  </si>
  <si>
    <t>Marshall</t>
  </si>
  <si>
    <t>P342</t>
  </si>
  <si>
    <t>Allocated: HO</t>
  </si>
  <si>
    <t>P343</t>
  </si>
  <si>
    <t>P344</t>
  </si>
  <si>
    <t>Pangea</t>
  </si>
  <si>
    <t>P345</t>
  </si>
  <si>
    <t>P346</t>
  </si>
  <si>
    <t>P347</t>
  </si>
  <si>
    <t>P351</t>
  </si>
  <si>
    <t>Allocated: RSM</t>
  </si>
  <si>
    <t>P352</t>
  </si>
  <si>
    <t>Roosevelt</t>
  </si>
  <si>
    <t>P353</t>
  </si>
  <si>
    <t>Allocated: FEV</t>
  </si>
  <si>
    <t>P354</t>
  </si>
  <si>
    <t>P357</t>
  </si>
  <si>
    <t>Torrey</t>
  </si>
  <si>
    <t>Pines</t>
  </si>
  <si>
    <t>P358</t>
  </si>
  <si>
    <t>P359</t>
  </si>
  <si>
    <t>P371</t>
  </si>
  <si>
    <t>P372</t>
  </si>
  <si>
    <t>P373</t>
  </si>
  <si>
    <t>P374</t>
  </si>
  <si>
    <t>North</t>
  </si>
  <si>
    <t>P375</t>
  </si>
  <si>
    <t>Allocated: COMP</t>
  </si>
  <si>
    <t>P376</t>
  </si>
  <si>
    <t>P381</t>
  </si>
  <si>
    <t>Allocated: BCP</t>
  </si>
  <si>
    <t>Allocated: BE</t>
  </si>
  <si>
    <t>Allocated: EHS</t>
  </si>
  <si>
    <t>Allocated: ERV</t>
  </si>
  <si>
    <t>Allocated: PM</t>
  </si>
  <si>
    <t>Allocated: UCEV</t>
  </si>
  <si>
    <t>Gilman</t>
  </si>
  <si>
    <t>P382</t>
  </si>
  <si>
    <t>P383</t>
  </si>
  <si>
    <t>P384</t>
  </si>
  <si>
    <t>Allocated: SCRM</t>
  </si>
  <si>
    <t>P385</t>
  </si>
  <si>
    <t>P386</t>
  </si>
  <si>
    <t>P391</t>
  </si>
  <si>
    <t>Campus Point</t>
  </si>
  <si>
    <t>Oversize Loading</t>
  </si>
  <si>
    <t>P392</t>
  </si>
  <si>
    <t>Allocated: ACP</t>
  </si>
  <si>
    <t>P393</t>
  </si>
  <si>
    <t>P394</t>
  </si>
  <si>
    <t>P395</t>
  </si>
  <si>
    <t>Allocated: VP</t>
  </si>
  <si>
    <t>P401</t>
  </si>
  <si>
    <t>P402</t>
  </si>
  <si>
    <t>P403</t>
  </si>
  <si>
    <t>Closed for construction</t>
  </si>
  <si>
    <t>P404</t>
  </si>
  <si>
    <t>P405</t>
  </si>
  <si>
    <t>Athena</t>
  </si>
  <si>
    <t>and</t>
  </si>
  <si>
    <t>P406</t>
  </si>
  <si>
    <t>Glider</t>
  </si>
  <si>
    <t>P407</t>
  </si>
  <si>
    <t>Port</t>
  </si>
  <si>
    <t>P408</t>
  </si>
  <si>
    <t>Allocated: RET</t>
  </si>
  <si>
    <t>P410</t>
  </si>
  <si>
    <t>Allocated: HM</t>
  </si>
  <si>
    <t>P411</t>
  </si>
  <si>
    <t>Arbor</t>
  </si>
  <si>
    <t>P412</t>
  </si>
  <si>
    <t>P413</t>
  </si>
  <si>
    <t>Warren</t>
  </si>
  <si>
    <t>P414</t>
  </si>
  <si>
    <t>P415</t>
  </si>
  <si>
    <t>Allocated: SHAS</t>
  </si>
  <si>
    <t>Allocated: SHP</t>
  </si>
  <si>
    <t>P416</t>
  </si>
  <si>
    <t>P418</t>
  </si>
  <si>
    <t>P451</t>
  </si>
  <si>
    <t>Allocated: CUS</t>
  </si>
  <si>
    <t>Allocated: CUV</t>
  </si>
  <si>
    <t>P452</t>
  </si>
  <si>
    <t>Bachman</t>
  </si>
  <si>
    <t>Allocated: GPO</t>
  </si>
  <si>
    <t>Allocated: PS</t>
  </si>
  <si>
    <t>Allocated: TO</t>
  </si>
  <si>
    <t>P453</t>
  </si>
  <si>
    <t>Allocated: V1G</t>
  </si>
  <si>
    <t>Services</t>
  </si>
  <si>
    <t>P454</t>
  </si>
  <si>
    <t>Complex</t>
  </si>
  <si>
    <t>P455</t>
  </si>
  <si>
    <t>P456</t>
  </si>
  <si>
    <t>140 Arbor</t>
  </si>
  <si>
    <t>P501</t>
  </si>
  <si>
    <t>P502</t>
  </si>
  <si>
    <t>Sixth</t>
  </si>
  <si>
    <t>P503</t>
  </si>
  <si>
    <t>P504</t>
  </si>
  <si>
    <t>Allocated Parking Spaces</t>
  </si>
  <si>
    <t>140P</t>
  </si>
  <si>
    <t>140 Arbor Patient</t>
  </si>
  <si>
    <t>140V</t>
  </si>
  <si>
    <t>140 Arbor Visitor</t>
  </si>
  <si>
    <t>ACP</t>
  </si>
  <si>
    <t>A Carpool</t>
  </si>
  <si>
    <t>ADRC</t>
  </si>
  <si>
    <t>Alzheimers Disease Research Center Patient</t>
  </si>
  <si>
    <t>AMB</t>
  </si>
  <si>
    <t>Ambulance</t>
  </si>
  <si>
    <t>AVRC</t>
  </si>
  <si>
    <t>Antiviral Research Center / HIV Neurobehavioral Research Center Patient</t>
  </si>
  <si>
    <t>BA</t>
  </si>
  <si>
    <t>Birch Aquarium Visitor</t>
  </si>
  <si>
    <t>BCP</t>
  </si>
  <si>
    <t>B Carpool</t>
  </si>
  <si>
    <t>BE</t>
  </si>
  <si>
    <t>Building Engineer</t>
  </si>
  <si>
    <t>BFH</t>
  </si>
  <si>
    <t>Bannister Family House Patient/Visitor</t>
  </si>
  <si>
    <t>BPO</t>
  </si>
  <si>
    <t>Bachman Parking Office Visitor</t>
  </si>
  <si>
    <t>CA</t>
  </si>
  <si>
    <t>Coastal Access</t>
  </si>
  <si>
    <t>CAL</t>
  </si>
  <si>
    <t>Caltrans Vehicle</t>
  </si>
  <si>
    <t>CAT</t>
  </si>
  <si>
    <t>Catering Vehicle</t>
  </si>
  <si>
    <t>CAV</t>
  </si>
  <si>
    <t>Clean Air Vehicle</t>
  </si>
  <si>
    <t>COMP</t>
  </si>
  <si>
    <t>Compliance Vehicle</t>
  </si>
  <si>
    <t>CUS</t>
  </si>
  <si>
    <t>Credit Union Staff</t>
  </si>
  <si>
    <t>CUV</t>
  </si>
  <si>
    <t>Credit Union Visitor</t>
  </si>
  <si>
    <t>ECO</t>
  </si>
  <si>
    <t>East Campus West Office</t>
  </si>
  <si>
    <t>EHS</t>
  </si>
  <si>
    <t>Environment, Health, and Safety Vehicle</t>
  </si>
  <si>
    <t>ERV</t>
  </si>
  <si>
    <t>Emergency Response Vehicle</t>
  </si>
  <si>
    <t>ESPP</t>
  </si>
  <si>
    <t>Extended Studies and Public Programs Visitor</t>
  </si>
  <si>
    <t>EV</t>
  </si>
  <si>
    <t>Electric Vehicle</t>
  </si>
  <si>
    <t>FC</t>
  </si>
  <si>
    <t>Faculty Club Visitor</t>
  </si>
  <si>
    <t>FEV</t>
  </si>
  <si>
    <t>Fuel-efficient Vehicle</t>
  </si>
  <si>
    <t>FL</t>
  </si>
  <si>
    <t>Forklift</t>
  </si>
  <si>
    <t>FM</t>
  </si>
  <si>
    <t>Family Medicine Patient</t>
  </si>
  <si>
    <t>FPM</t>
  </si>
  <si>
    <t>Facilities Planning and Management Vehicle</t>
  </si>
  <si>
    <t>GIC</t>
  </si>
  <si>
    <t>Gilman Information Center Visitor</t>
  </si>
  <si>
    <t>GPO</t>
  </si>
  <si>
    <t>Gilman Parking Office Visitor</t>
  </si>
  <si>
    <t>HDH</t>
  </si>
  <si>
    <t>Housing, Dining, and Hospitality Vehicle</t>
  </si>
  <si>
    <t>HDM</t>
  </si>
  <si>
    <t>Housing/Dining Maintenance Vehicle</t>
  </si>
  <si>
    <t>HM</t>
  </si>
  <si>
    <t>Hazardous Materials Vehicle</t>
  </si>
  <si>
    <t>HO</t>
  </si>
  <si>
    <t>Hopkins Office Visitor</t>
  </si>
  <si>
    <t>HPV</t>
  </si>
  <si>
    <t>Medical Center Hillcrest Patient/Visitor</t>
  </si>
  <si>
    <t>IC</t>
  </si>
  <si>
    <t>International Center</t>
  </si>
  <si>
    <t>KPU</t>
  </si>
  <si>
    <t>Key Pickup</t>
  </si>
  <si>
    <t>LET</t>
  </si>
  <si>
    <t>Law Enforcement Transport Vehicle</t>
  </si>
  <si>
    <t>LG</t>
  </si>
  <si>
    <t>Lifeguard</t>
  </si>
  <si>
    <t>LJP</t>
  </si>
  <si>
    <t>La Jolla Playhouse Visitor</t>
  </si>
  <si>
    <t>LJPV</t>
  </si>
  <si>
    <t>Medical Center La Jolla Patient/Visitor</t>
  </si>
  <si>
    <t>LS</t>
  </si>
  <si>
    <t>Live Scan Visitor</t>
  </si>
  <si>
    <t>MD</t>
  </si>
  <si>
    <t>Mail Drop</t>
  </si>
  <si>
    <t>MIB</t>
  </si>
  <si>
    <t>Muir Information Board Visitor</t>
  </si>
  <si>
    <t>MOR</t>
  </si>
  <si>
    <t>Mortuary Vehicle</t>
  </si>
  <si>
    <t>MV</t>
  </si>
  <si>
    <t>Mail Vehicle</t>
  </si>
  <si>
    <t>NIC</t>
  </si>
  <si>
    <t>North Point Information Center Visitor</t>
  </si>
  <si>
    <t>NPA</t>
  </si>
  <si>
    <t>PM</t>
  </si>
  <si>
    <t>Property Management</t>
  </si>
  <si>
    <t>POC</t>
  </si>
  <si>
    <t>Physician On Call</t>
  </si>
  <si>
    <t>P505</t>
  </si>
  <si>
    <t>PS</t>
  </si>
  <si>
    <t>Pay Stations Vehicle</t>
  </si>
  <si>
    <t>PVIS</t>
  </si>
  <si>
    <t>Police Visitor</t>
  </si>
  <si>
    <t>RA</t>
  </si>
  <si>
    <t>Retirement Association Visitor</t>
  </si>
  <si>
    <t>RAR</t>
  </si>
  <si>
    <t>Rita Atkinson Residences</t>
  </si>
  <si>
    <t>RIB</t>
  </si>
  <si>
    <t>Revelle Information Board Visitor</t>
  </si>
  <si>
    <t>ROC</t>
  </si>
  <si>
    <t>Radiation Oncology Center Patient/Visitor</t>
  </si>
  <si>
    <t>RSM</t>
  </si>
  <si>
    <t>Rady School of Management Visitor</t>
  </si>
  <si>
    <t>SCP</t>
  </si>
  <si>
    <t>S Carpool</t>
  </si>
  <si>
    <t>SCRM</t>
  </si>
  <si>
    <t>Sanford Consortium for Regenerative Medicine Staff</t>
  </si>
  <si>
    <t>SHAS</t>
  </si>
  <si>
    <t>Student Health Attending Staff</t>
  </si>
  <si>
    <t>SHP</t>
  </si>
  <si>
    <t>Student Health Patient</t>
  </si>
  <si>
    <t>Scripps Institution of Oceanography Staff</t>
  </si>
  <si>
    <t>SPP</t>
  </si>
  <si>
    <t>Standardized Patient Program Patient</t>
  </si>
  <si>
    <t>TH</t>
  </si>
  <si>
    <t>Thornton Hospital</t>
  </si>
  <si>
    <t>TO</t>
  </si>
  <si>
    <t>Transportation Office Vehicle</t>
  </si>
  <si>
    <t>UCC</t>
  </si>
  <si>
    <t>UC Cart</t>
  </si>
  <si>
    <t>UCEV</t>
  </si>
  <si>
    <t>UC Electric Vehicles</t>
  </si>
  <si>
    <t>V0796</t>
  </si>
  <si>
    <t>UC Vehicle #0796</t>
  </si>
  <si>
    <t>VAL</t>
  </si>
  <si>
    <t>Valet</t>
  </si>
  <si>
    <t>VP</t>
  </si>
  <si>
    <t>Vanpool Vehicle</t>
  </si>
  <si>
    <t>ZIP</t>
  </si>
  <si>
    <t>Zipcar</t>
  </si>
  <si>
    <t>P506</t>
  </si>
  <si>
    <t>P507</t>
  </si>
  <si>
    <t>Allocated: CAL</t>
  </si>
  <si>
    <t>Allocated: KPU</t>
  </si>
  <si>
    <t>Allocated: LS</t>
  </si>
  <si>
    <t>Allocated: PVIS</t>
  </si>
  <si>
    <t>Allocated: TMS</t>
  </si>
  <si>
    <t>P508</t>
  </si>
  <si>
    <t>P509</t>
  </si>
  <si>
    <t>P510</t>
  </si>
  <si>
    <t>P511</t>
  </si>
  <si>
    <t>P601</t>
  </si>
  <si>
    <t>School</t>
  </si>
  <si>
    <t>P602</t>
  </si>
  <si>
    <t>Medicine</t>
  </si>
  <si>
    <t>Allocated: FM</t>
  </si>
  <si>
    <t>Allocated: SPP</t>
  </si>
  <si>
    <t>P603</t>
  </si>
  <si>
    <t>Allocated: NPA</t>
  </si>
  <si>
    <t>P605</t>
  </si>
  <si>
    <t>P606</t>
  </si>
  <si>
    <t>P607</t>
  </si>
  <si>
    <t>P608</t>
  </si>
  <si>
    <t>Allocated: RAR</t>
  </si>
  <si>
    <t>P610</t>
  </si>
  <si>
    <t>P701</t>
  </si>
  <si>
    <t>Key to Locations, Areas, Neighborhoods, Lots, and Structures</t>
  </si>
  <si>
    <t>P703</t>
  </si>
  <si>
    <t>Allocated: AMB</t>
  </si>
  <si>
    <t>Allocated: ROC</t>
  </si>
  <si>
    <t>North Torrey Pines</t>
  </si>
  <si>
    <t>Health</t>
  </si>
  <si>
    <t>Science</t>
  </si>
  <si>
    <t>Sciences</t>
  </si>
  <si>
    <t>Research</t>
  </si>
  <si>
    <t>Glider Port</t>
  </si>
  <si>
    <t>Academic</t>
  </si>
  <si>
    <t>Park</t>
  </si>
  <si>
    <t>P704</t>
  </si>
  <si>
    <t>P301</t>
  </si>
  <si>
    <t>P721</t>
  </si>
  <si>
    <t>P782</t>
  </si>
  <si>
    <t>P901</t>
  </si>
  <si>
    <t>P722</t>
  </si>
  <si>
    <t>P783</t>
  </si>
  <si>
    <t>P902</t>
  </si>
  <si>
    <t>P731</t>
  </si>
  <si>
    <t>P784</t>
  </si>
  <si>
    <t>P903</t>
  </si>
  <si>
    <t>P705</t>
  </si>
  <si>
    <t>P732</t>
  </si>
  <si>
    <t>P785</t>
  </si>
  <si>
    <t>P904</t>
  </si>
  <si>
    <t>P706</t>
  </si>
  <si>
    <t>P733</t>
  </si>
  <si>
    <t>P905</t>
  </si>
  <si>
    <t>P734</t>
  </si>
  <si>
    <t>P906</t>
  </si>
  <si>
    <t>P735</t>
  </si>
  <si>
    <t>P907</t>
  </si>
  <si>
    <t>P741</t>
  </si>
  <si>
    <t>P908</t>
  </si>
  <si>
    <t>P207</t>
  </si>
  <si>
    <t>P742</t>
  </si>
  <si>
    <t>P909</t>
  </si>
  <si>
    <t>P208</t>
  </si>
  <si>
    <t>P743</t>
  </si>
  <si>
    <t>P910</t>
  </si>
  <si>
    <t>P744</t>
  </si>
  <si>
    <t>P911</t>
  </si>
  <si>
    <t>P745</t>
  </si>
  <si>
    <t>P912</t>
  </si>
  <si>
    <t>P746</t>
  </si>
  <si>
    <t>P913</t>
  </si>
  <si>
    <t>P747</t>
  </si>
  <si>
    <t>P914</t>
  </si>
  <si>
    <t>P751</t>
  </si>
  <si>
    <t>P921</t>
  </si>
  <si>
    <t>P752</t>
  </si>
  <si>
    <t>P922</t>
  </si>
  <si>
    <t>P753</t>
  </si>
  <si>
    <t>P923</t>
  </si>
  <si>
    <t>P757</t>
  </si>
  <si>
    <t>P924</t>
  </si>
  <si>
    <t>P758</t>
  </si>
  <si>
    <t>P925</t>
  </si>
  <si>
    <t>P759</t>
  </si>
  <si>
    <t>P926</t>
  </si>
  <si>
    <t>P760</t>
  </si>
  <si>
    <t>P927</t>
  </si>
  <si>
    <t>P761</t>
  </si>
  <si>
    <t>P928</t>
  </si>
  <si>
    <t>P762</t>
  </si>
  <si>
    <t>P929</t>
  </si>
  <si>
    <t>P930</t>
  </si>
  <si>
    <t>P931</t>
  </si>
  <si>
    <t>P941</t>
  </si>
  <si>
    <t>P942</t>
  </si>
  <si>
    <t>P952</t>
  </si>
  <si>
    <t>P953</t>
  </si>
  <si>
    <t>P954</t>
  </si>
  <si>
    <t>P955</t>
  </si>
  <si>
    <t>P956</t>
  </si>
  <si>
    <t>P957</t>
  </si>
  <si>
    <t>P958</t>
  </si>
  <si>
    <t>P962</t>
  </si>
  <si>
    <t>P963</t>
  </si>
  <si>
    <t>P964</t>
  </si>
  <si>
    <t>P965</t>
  </si>
  <si>
    <t>TPC South</t>
  </si>
  <si>
    <t>Campus Pt East</t>
  </si>
  <si>
    <t>(P341-7)</t>
  </si>
  <si>
    <t>(P381-2)</t>
  </si>
  <si>
    <t>(P451-6)</t>
  </si>
  <si>
    <t>(P721-2)</t>
  </si>
  <si>
    <t>(P901-14)</t>
  </si>
  <si>
    <t>TPC North</t>
  </si>
  <si>
    <t>Campus Pt West</t>
  </si>
  <si>
    <t>(P371-6)</t>
  </si>
  <si>
    <t>(P391-4)</t>
  </si>
  <si>
    <t>(P731-5)</t>
  </si>
  <si>
    <t>(P921-31)</t>
  </si>
  <si>
    <t>(P741-7)</t>
  </si>
  <si>
    <t>(P941-2)</t>
  </si>
  <si>
    <t>Allocated: ECO</t>
  </si>
  <si>
    <t>Allocated: ER</t>
  </si>
  <si>
    <t>Allocated: LJPV</t>
  </si>
  <si>
    <t>Allocated: VAL</t>
  </si>
  <si>
    <t>Schedule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</si>
  <si>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</si>
  <si>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</si>
  <si>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</si>
  <si>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</si>
  <si>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</si>
  <si>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</si>
  <si>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</si>
  <si>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</si>
  <si>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</si>
  <si>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</si>
  <si>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Beginning</t>
  </si>
  <si>
    <t>Monday</t>
  </si>
  <si>
    <t>Tuesday</t>
  </si>
  <si>
    <t>July 23</t>
  </si>
  <si>
    <t>July 30</t>
  </si>
  <si>
    <t>August 6</t>
  </si>
  <si>
    <t>August 13</t>
  </si>
  <si>
    <t>August 20</t>
  </si>
  <si>
    <t>August 27</t>
  </si>
  <si>
    <t>SIO South</t>
  </si>
  <si>
    <t>SIO West</t>
  </si>
  <si>
    <t>Allocated: POC</t>
  </si>
  <si>
    <t>Allocated: TH</t>
  </si>
  <si>
    <t>SIO Hillside</t>
  </si>
  <si>
    <t>Theatre District</t>
  </si>
  <si>
    <t>Revelle College</t>
  </si>
  <si>
    <t>Muir College</t>
  </si>
  <si>
    <t>Thursday</t>
  </si>
  <si>
    <t>Marshall College</t>
  </si>
  <si>
    <t>Roosevelt College</t>
  </si>
  <si>
    <t>North Campus</t>
  </si>
  <si>
    <t>North Torrey Pines and Glider Port</t>
  </si>
  <si>
    <t>Wednesday</t>
  </si>
  <si>
    <t>Warren College</t>
  </si>
  <si>
    <t>Campus Services Complex</t>
  </si>
  <si>
    <t>Sixth College</t>
  </si>
  <si>
    <t>School of Medicine</t>
  </si>
  <si>
    <t>University Center</t>
  </si>
  <si>
    <t>East Campus Academic</t>
  </si>
  <si>
    <t>Health Sciences 1 (A)</t>
  </si>
  <si>
    <t>Health Sciences 2 (B)</t>
  </si>
  <si>
    <t>Science Research Park</t>
  </si>
  <si>
    <t xml:space="preserve">Allocated: </t>
  </si>
  <si>
    <t>Medical Center Hillcrest 1 (a)</t>
  </si>
  <si>
    <t>Medical Center Hillcrest 2 (b)</t>
  </si>
  <si>
    <t>(A) Athena Structure, Campus Point Structure East, West</t>
  </si>
  <si>
    <t>(B) P751, P752, P757-P762</t>
  </si>
  <si>
    <t>(a) Arbor Structure, Bachman Structure, Lot P962, Lot P963</t>
  </si>
  <si>
    <t>(b) 140 Arbor, surface lots</t>
  </si>
  <si>
    <t>Allocated: CAV</t>
  </si>
  <si>
    <t>Allocated: ADRC</t>
  </si>
  <si>
    <t>Allocated: HDCRC</t>
  </si>
  <si>
    <t>Allocated: HPV</t>
  </si>
  <si>
    <t>Allocated: BPO</t>
  </si>
  <si>
    <t>Allocated: 140P</t>
  </si>
  <si>
    <t>Allocated: 140V</t>
  </si>
  <si>
    <t>Allocated: LET</t>
  </si>
  <si>
    <t>Allocated: MOR</t>
  </si>
  <si>
    <t>Allocated: BFH</t>
  </si>
  <si>
    <t>Allocated: FL</t>
  </si>
  <si>
    <t>Allocated: FPM</t>
  </si>
  <si>
    <t>Allocated: AVRC</t>
  </si>
  <si>
    <t>Allocated: CTC</t>
  </si>
  <si>
    <t>Allocated: MV</t>
  </si>
  <si>
    <t>Allocated: MD</t>
  </si>
  <si>
    <t>Visitor: PUE</t>
  </si>
  <si>
    <t>June 25</t>
  </si>
  <si>
    <t>July 2</t>
  </si>
  <si>
    <t>July 9</t>
  </si>
  <si>
    <t>July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</si>
</sst>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11">
    <font>
      <sz val="10"/>
      <color rgb="FF000000"/>
      <name val="Open Sans"/>
    </font>
    <font>
      <sz val="11"/>
      <color rgb="FF003366"/>
      <name val="Arial"/>
    </font>
    <font>
      <sz val="8"/>
      <color rgb="FF003366"/>
      <name val="Arial"/>
    </font>
    <font>
      <b/>
      <sz val="8"/>
      <color rgb="FF003366"/>
      <name val="Arial"/>
    </font>
    <font>
      <sz val="10"/>
      <name val="Open Sans"/>
    </font>
    <font>
      <sz val="8"/>
      <color rgb="FF000000"/>
      <name val="Arial"/>
    </font>
    <font>
      <sz val="8"/>
      <name val="Open Sans"/>
    </font>
    <font>
      <sz val="8"/>
      <name val="Arial"/>
    </font>
    <font>
      <sz val="8"/>
      <color rgb="FF003366"/>
      <name val="Open Sans"/>
    </font>
    <font>
      <sz val="7"/>
      <color rgb="FF003366"/>
      <name val="Arial"/>
    </font>
    <font>
      <b/>
      <sz val="7"/>
      <color rgb="FF003366"/>
      <name val="Arial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EAEAEA"/>
        <bgColor rgb="FFEAEAEA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indexed="64"/>
      </bottom>
      <diagonal/>
    </border>
    <border>
      <left style="thin">
        <color rgb="FF000000"/>
      </left>
      <right/>
      <top style="thin">
        <color rgb="FF000000"/>
      </top>
      <bottom style="dotted">
        <color indexed="64"/>
      </bottom>
      <diagonal/>
    </border>
    <border>
      <left/>
      <right/>
      <top style="thin">
        <color rgb="FF000000"/>
      </top>
      <bottom style="dotted">
        <color indexed="64"/>
      </bottom>
      <diagonal/>
    </border>
    <border>
      <left/>
      <right style="thin">
        <color rgb="FF000000"/>
      </right>
      <top style="thin">
        <color rgb="FF000000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164" fontId="0" fillId="0" borderId="0"/>
  </cellStyleXfs>
  <cellXfs count="146">
    <xf numFmtId="164" fontId="0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2" fillId="0" borderId="13" xfId="0" applyNumberFormat="1" applyFont="1" applyBorder="1" applyAlignment="1">
      <alignment vertical="center"/>
    </xf>
    <xf numFmtId="0" fontId="2" fillId="0" borderId="14" xfId="0" applyNumberFormat="1" applyFont="1" applyBorder="1" applyAlignment="1">
      <alignment vertical="center"/>
    </xf>
    <xf numFmtId="0" fontId="2" fillId="0" borderId="15" xfId="0" applyNumberFormat="1" applyFont="1" applyBorder="1" applyAlignment="1">
      <alignment vertical="center"/>
    </xf>
    <xf numFmtId="0" fontId="2" fillId="0" borderId="16" xfId="0" applyNumberFormat="1" applyFont="1" applyBorder="1" applyAlignment="1">
      <alignment vertical="center"/>
    </xf>
    <xf numFmtId="9" fontId="2" fillId="0" borderId="16" xfId="0" applyNumberFormat="1" applyFont="1" applyBorder="1" applyAlignment="1">
      <alignment vertical="center"/>
    </xf>
    <xf numFmtId="0" fontId="2" fillId="0" borderId="17" xfId="0" applyNumberFormat="1" applyFont="1" applyBorder="1" applyAlignment="1">
      <alignment vertical="center"/>
    </xf>
    <xf numFmtId="0" fontId="2" fillId="0" borderId="18" xfId="0" applyNumberFormat="1" applyFont="1" applyBorder="1" applyAlignment="1">
      <alignment vertical="center"/>
    </xf>
    <xf numFmtId="0" fontId="3" fillId="2" borderId="19" xfId="0" applyNumberFormat="1" applyFont="1" applyFill="1" applyBorder="1" applyAlignment="1">
      <alignment vertical="center"/>
    </xf>
    <xf numFmtId="0" fontId="3" fillId="2" borderId="20" xfId="0" applyNumberFormat="1" applyFont="1" applyFill="1" applyBorder="1" applyAlignment="1">
      <alignment vertical="center"/>
    </xf>
    <xf numFmtId="0" fontId="3" fillId="2" borderId="21" xfId="0" applyNumberFormat="1" applyFont="1" applyFill="1" applyBorder="1" applyAlignment="1">
      <alignment vertical="center"/>
    </xf>
    <xf numFmtId="0" fontId="3" fillId="2" borderId="22" xfId="0" applyNumberFormat="1" applyFont="1" applyFill="1" applyBorder="1" applyAlignment="1">
      <alignment vertical="center"/>
    </xf>
    <xf numFmtId="9" fontId="3" fillId="2" borderId="22" xfId="0" applyNumberFormat="1" applyFont="1" applyFill="1" applyBorder="1" applyAlignment="1">
      <alignment vertical="center"/>
    </xf>
    <xf numFmtId="0" fontId="2" fillId="0" borderId="23" xfId="0" applyNumberFormat="1" applyFont="1" applyBorder="1" applyAlignment="1">
      <alignment vertical="center"/>
    </xf>
    <xf numFmtId="0" fontId="2" fillId="0" borderId="24" xfId="0" applyNumberFormat="1" applyFont="1" applyBorder="1" applyAlignment="1">
      <alignment vertical="center"/>
    </xf>
    <xf numFmtId="0" fontId="2" fillId="0" borderId="13" xfId="0" applyNumberFormat="1" applyFont="1" applyBorder="1" applyAlignment="1">
      <alignment vertical="center"/>
    </xf>
    <xf numFmtId="0" fontId="2" fillId="0" borderId="25" xfId="0" applyNumberFormat="1" applyFont="1" applyBorder="1" applyAlignment="1">
      <alignment vertical="center"/>
    </xf>
    <xf numFmtId="0" fontId="2" fillId="0" borderId="26" xfId="0" applyNumberFormat="1" applyFont="1" applyBorder="1" applyAlignment="1">
      <alignment vertical="center"/>
    </xf>
    <xf numFmtId="9" fontId="2" fillId="0" borderId="26" xfId="0" applyNumberFormat="1" applyFont="1" applyBorder="1" applyAlignment="1">
      <alignment vertical="center"/>
    </xf>
    <xf numFmtId="0" fontId="2" fillId="0" borderId="14" xfId="0" applyNumberFormat="1" applyFont="1" applyBorder="1" applyAlignment="1">
      <alignment vertical="center"/>
    </xf>
    <xf numFmtId="0" fontId="2" fillId="0" borderId="15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16" xfId="0" applyNumberFormat="1" applyFont="1" applyBorder="1" applyAlignment="1">
      <alignment vertical="center"/>
    </xf>
    <xf numFmtId="0" fontId="5" fillId="0" borderId="13" xfId="0" applyNumberFormat="1" applyFont="1" applyBorder="1" applyAlignment="1">
      <alignment vertical="center"/>
    </xf>
    <xf numFmtId="0" fontId="5" fillId="0" borderId="17" xfId="0" applyNumberFormat="1" applyFont="1" applyBorder="1" applyAlignment="1">
      <alignment vertical="center"/>
    </xf>
    <xf numFmtId="0" fontId="5" fillId="0" borderId="25" xfId="0" applyNumberFormat="1" applyFont="1" applyBorder="1" applyAlignment="1">
      <alignment vertical="center"/>
    </xf>
    <xf numFmtId="0" fontId="5" fillId="0" borderId="26" xfId="0" applyNumberFormat="1" applyFont="1" applyBorder="1" applyAlignment="1">
      <alignment vertical="center"/>
    </xf>
    <xf numFmtId="9" fontId="5" fillId="0" borderId="26" xfId="0" applyNumberFormat="1" applyFont="1" applyBorder="1" applyAlignment="1">
      <alignment vertical="center"/>
    </xf>
    <xf numFmtId="0" fontId="5" fillId="0" borderId="14" xfId="0" applyNumberFormat="1" applyFont="1" applyBorder="1" applyAlignment="1">
      <alignment vertical="center"/>
    </xf>
    <xf numFmtId="0" fontId="5" fillId="0" borderId="15" xfId="0" applyNumberFormat="1" applyFont="1" applyBorder="1" applyAlignment="1">
      <alignment vertical="center"/>
    </xf>
    <xf numFmtId="0" fontId="5" fillId="0" borderId="0" xfId="0" applyNumberFormat="1" applyFont="1" applyAlignment="1">
      <alignment vertical="center"/>
    </xf>
    <xf numFmtId="0" fontId="5" fillId="0" borderId="16" xfId="0" applyNumberFormat="1" applyFont="1" applyBorder="1" applyAlignment="1">
      <alignment vertical="center"/>
    </xf>
    <xf numFmtId="9" fontId="5" fillId="0" borderId="16" xfId="0" applyNumberFormat="1" applyFont="1" applyBorder="1" applyAlignment="1">
      <alignment vertical="center"/>
    </xf>
    <xf numFmtId="0" fontId="5" fillId="0" borderId="14" xfId="0" applyNumberFormat="1" applyFont="1" applyBorder="1" applyAlignment="1">
      <alignment vertical="center"/>
    </xf>
    <xf numFmtId="0" fontId="5" fillId="0" borderId="15" xfId="0" applyNumberFormat="1" applyFont="1" applyBorder="1" applyAlignment="1">
      <alignment vertical="center"/>
    </xf>
    <xf numFmtId="0" fontId="5" fillId="0" borderId="0" xfId="0" applyNumberFormat="1" applyFont="1" applyAlignment="1">
      <alignment vertical="center"/>
    </xf>
    <xf numFmtId="0" fontId="5" fillId="0" borderId="16" xfId="0" applyNumberFormat="1" applyFont="1" applyBorder="1" applyAlignment="1">
      <alignment vertical="center"/>
    </xf>
    <xf numFmtId="164" fontId="6" fillId="0" borderId="0" xfId="0" applyNumberFormat="1" applyFont="1" applyAlignment="1">
      <alignment vertical="center"/>
    </xf>
    <xf numFmtId="0" fontId="2" fillId="0" borderId="17" xfId="0" applyNumberFormat="1" applyFont="1" applyBorder="1" applyAlignment="1">
      <alignment vertical="center"/>
    </xf>
    <xf numFmtId="0" fontId="2" fillId="0" borderId="25" xfId="0" applyNumberFormat="1" applyFont="1" applyBorder="1" applyAlignment="1">
      <alignment vertical="center"/>
    </xf>
    <xf numFmtId="0" fontId="2" fillId="0" borderId="26" xfId="0" applyNumberFormat="1" applyFont="1" applyBorder="1" applyAlignment="1">
      <alignment vertical="center"/>
    </xf>
    <xf numFmtId="0" fontId="7" fillId="0" borderId="13" xfId="0" applyNumberFormat="1" applyFont="1" applyBorder="1" applyAlignment="1">
      <alignment vertical="center"/>
    </xf>
    <xf numFmtId="164" fontId="8" fillId="0" borderId="0" xfId="0" applyNumberFormat="1" applyFont="1" applyAlignment="1">
      <alignment vertical="center"/>
    </xf>
    <xf numFmtId="0" fontId="3" fillId="2" borderId="1" xfId="0" applyNumberFormat="1" applyFont="1" applyFill="1" applyBorder="1" applyAlignment="1">
      <alignment vertical="center"/>
    </xf>
    <xf numFmtId="0" fontId="3" fillId="2" borderId="27" xfId="0" applyNumberFormat="1" applyFont="1" applyFill="1" applyBorder="1" applyAlignment="1">
      <alignment vertical="center"/>
    </xf>
    <xf numFmtId="0" fontId="3" fillId="2" borderId="28" xfId="0" applyNumberFormat="1" applyFont="1" applyFill="1" applyBorder="1" applyAlignment="1">
      <alignment vertical="center"/>
    </xf>
    <xf numFmtId="0" fontId="3" fillId="2" borderId="29" xfId="0" applyNumberFormat="1" applyFont="1" applyFill="1" applyBorder="1" applyAlignment="1">
      <alignment vertical="center"/>
    </xf>
    <xf numFmtId="9" fontId="3" fillId="2" borderId="29" xfId="0" applyNumberFormat="1" applyFont="1" applyFill="1" applyBorder="1" applyAlignment="1">
      <alignment vertical="center"/>
    </xf>
    <xf numFmtId="0" fontId="9" fillId="0" borderId="0" xfId="0" applyNumberFormat="1" applyFont="1" applyAlignment="1">
      <alignment vertical="center"/>
    </xf>
    <xf numFmtId="0" fontId="9" fillId="0" borderId="15" xfId="0" applyNumberFormat="1" applyFont="1" applyBorder="1" applyAlignment="1">
      <alignment horizontal="center" vertical="center"/>
    </xf>
    <xf numFmtId="0" fontId="9" fillId="0" borderId="13" xfId="0" applyNumberFormat="1" applyFont="1" applyBorder="1" applyAlignment="1">
      <alignment horizontal="center" vertical="center"/>
    </xf>
    <xf numFmtId="0" fontId="9" fillId="0" borderId="14" xfId="0" applyNumberFormat="1" applyFont="1" applyBorder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9" fillId="0" borderId="16" xfId="0" applyNumberFormat="1" applyFont="1" applyBorder="1" applyAlignment="1">
      <alignment horizontal="center" vertical="center"/>
    </xf>
    <xf numFmtId="0" fontId="9" fillId="0" borderId="18" xfId="0" applyNumberFormat="1" applyFont="1" applyBorder="1" applyAlignment="1">
      <alignment horizontal="center" vertical="center"/>
    </xf>
    <xf numFmtId="0" fontId="9" fillId="0" borderId="13" xfId="0" applyNumberFormat="1" applyFont="1" applyBorder="1" applyAlignment="1">
      <alignment vertical="center"/>
    </xf>
    <xf numFmtId="0" fontId="9" fillId="0" borderId="14" xfId="0" applyNumberFormat="1" applyFont="1" applyBorder="1" applyAlignment="1">
      <alignment vertical="center"/>
    </xf>
    <xf numFmtId="0" fontId="9" fillId="0" borderId="18" xfId="0" applyNumberFormat="1" applyFont="1" applyBorder="1" applyAlignment="1">
      <alignment vertical="center"/>
    </xf>
    <xf numFmtId="0" fontId="3" fillId="2" borderId="27" xfId="0" applyNumberFormat="1" applyFont="1" applyFill="1" applyBorder="1" applyAlignment="1">
      <alignment horizontal="center" vertical="center"/>
    </xf>
    <xf numFmtId="0" fontId="3" fillId="2" borderId="28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0" fontId="2" fillId="0" borderId="25" xfId="0" applyNumberFormat="1" applyFont="1" applyBorder="1" applyAlignment="1">
      <alignment horizontal="center" vertical="center"/>
    </xf>
    <xf numFmtId="0" fontId="2" fillId="0" borderId="25" xfId="0" applyNumberFormat="1" applyFont="1" applyBorder="1" applyAlignment="1">
      <alignment horizontal="center" vertical="center"/>
    </xf>
    <xf numFmtId="0" fontId="2" fillId="3" borderId="5" xfId="0" applyNumberFormat="1" applyFont="1" applyFill="1" applyBorder="1" applyAlignment="1">
      <alignment vertical="center"/>
    </xf>
    <xf numFmtId="0" fontId="2" fillId="3" borderId="6" xfId="0" applyNumberFormat="1" applyFont="1" applyFill="1" applyBorder="1" applyAlignment="1">
      <alignment vertical="center"/>
    </xf>
    <xf numFmtId="0" fontId="2" fillId="3" borderId="7" xfId="0" applyNumberFormat="1" applyFont="1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3" borderId="6" xfId="0" applyNumberFormat="1" applyFont="1" applyFill="1" applyBorder="1" applyAlignment="1">
      <alignment vertical="center"/>
    </xf>
    <xf numFmtId="0" fontId="2" fillId="3" borderId="7" xfId="0" applyNumberFormat="1" applyFont="1" applyFill="1" applyBorder="1" applyAlignment="1">
      <alignment vertical="center"/>
    </xf>
    <xf numFmtId="0" fontId="2" fillId="0" borderId="0" xfId="0" applyNumberFormat="1" applyFont="1" applyAlignment="1">
      <alignment horizontal="left" vertical="center"/>
    </xf>
    <xf numFmtId="0" fontId="2" fillId="4" borderId="5" xfId="0" applyNumberFormat="1" applyFont="1" applyFill="1" applyBorder="1" applyAlignment="1">
      <alignment vertical="center"/>
    </xf>
    <xf numFmtId="0" fontId="2" fillId="4" borderId="6" xfId="0" applyNumberFormat="1" applyFont="1" applyFill="1" applyBorder="1" applyAlignment="1">
      <alignment vertical="center"/>
    </xf>
    <xf numFmtId="0" fontId="2" fillId="4" borderId="7" xfId="0" applyNumberFormat="1" applyFont="1" applyFill="1" applyBorder="1" applyAlignment="1">
      <alignment vertical="center"/>
    </xf>
    <xf numFmtId="0" fontId="2" fillId="4" borderId="7" xfId="0" applyNumberFormat="1" applyFont="1" applyFill="1" applyBorder="1" applyAlignment="1">
      <alignment horizontal="center" vertical="center"/>
    </xf>
    <xf numFmtId="0" fontId="2" fillId="4" borderId="7" xfId="0" applyNumberFormat="1" applyFont="1" applyFill="1" applyBorder="1" applyAlignment="1">
      <alignment vertical="center"/>
    </xf>
    <xf numFmtId="0" fontId="2" fillId="5" borderId="5" xfId="0" applyNumberFormat="1" applyFont="1" applyFill="1" applyBorder="1" applyAlignment="1">
      <alignment vertical="center"/>
    </xf>
    <xf numFmtId="0" fontId="2" fillId="5" borderId="6" xfId="0" applyNumberFormat="1" applyFont="1" applyFill="1" applyBorder="1" applyAlignment="1">
      <alignment vertical="center"/>
    </xf>
    <xf numFmtId="0" fontId="2" fillId="5" borderId="7" xfId="0" applyNumberFormat="1" applyFont="1" applyFill="1" applyBorder="1" applyAlignment="1">
      <alignment vertical="center"/>
    </xf>
    <xf numFmtId="0" fontId="2" fillId="5" borderId="7" xfId="0" applyNumberFormat="1" applyFont="1" applyFill="1" applyBorder="1" applyAlignment="1">
      <alignment horizontal="center" vertical="center"/>
    </xf>
    <xf numFmtId="0" fontId="2" fillId="5" borderId="9" xfId="0" applyNumberFormat="1" applyFont="1" applyFill="1" applyBorder="1" applyAlignment="1">
      <alignment vertical="center"/>
    </xf>
    <xf numFmtId="0" fontId="2" fillId="5" borderId="10" xfId="0" applyNumberFormat="1" applyFont="1" applyFill="1" applyBorder="1" applyAlignment="1">
      <alignment vertical="center"/>
    </xf>
    <xf numFmtId="0" fontId="2" fillId="5" borderId="11" xfId="0" applyNumberFormat="1" applyFont="1" applyFill="1" applyBorder="1" applyAlignment="1">
      <alignment vertical="center"/>
    </xf>
    <xf numFmtId="0" fontId="2" fillId="5" borderId="11" xfId="0" applyNumberFormat="1" applyFont="1" applyFill="1" applyBorder="1" applyAlignment="1">
      <alignment horizontal="center" vertical="center"/>
    </xf>
    <xf numFmtId="0" fontId="2" fillId="5" borderId="11" xfId="0" applyNumberFormat="1" applyFont="1" applyFill="1" applyBorder="1" applyAlignment="1">
      <alignment vertical="center"/>
    </xf>
    <xf numFmtId="0" fontId="2" fillId="0" borderId="23" xfId="0" applyNumberFormat="1" applyFont="1" applyBorder="1" applyAlignment="1">
      <alignment vertical="center"/>
    </xf>
    <xf numFmtId="0" fontId="2" fillId="0" borderId="30" xfId="0" applyNumberFormat="1" applyFont="1" applyBorder="1" applyAlignment="1">
      <alignment vertical="center"/>
    </xf>
    <xf numFmtId="0" fontId="2" fillId="0" borderId="24" xfId="0" applyNumberFormat="1" applyFont="1" applyBorder="1" applyAlignment="1">
      <alignment vertical="center"/>
    </xf>
    <xf numFmtId="9" fontId="2" fillId="0" borderId="30" xfId="0" applyNumberFormat="1" applyFont="1" applyBorder="1" applyAlignment="1">
      <alignment vertical="center"/>
    </xf>
    <xf numFmtId="0" fontId="2" fillId="0" borderId="7" xfId="0" applyNumberFormat="1" applyFont="1" applyBorder="1" applyAlignment="1">
      <alignment vertical="center"/>
    </xf>
    <xf numFmtId="0" fontId="2" fillId="0" borderId="31" xfId="0" applyNumberFormat="1" applyFont="1" applyBorder="1" applyAlignment="1">
      <alignment vertical="center"/>
    </xf>
    <xf numFmtId="0" fontId="3" fillId="2" borderId="32" xfId="0" applyNumberFormat="1" applyFont="1" applyFill="1" applyBorder="1" applyAlignment="1">
      <alignment vertical="center"/>
    </xf>
    <xf numFmtId="0" fontId="3" fillId="2" borderId="33" xfId="0" applyNumberFormat="1" applyFont="1" applyFill="1" applyBorder="1" applyAlignment="1">
      <alignment vertical="center"/>
    </xf>
    <xf numFmtId="0" fontId="3" fillId="2" borderId="34" xfId="0" applyNumberFormat="1" applyFont="1" applyFill="1" applyBorder="1" applyAlignment="1">
      <alignment vertical="center"/>
    </xf>
    <xf numFmtId="0" fontId="3" fillId="2" borderId="35" xfId="0" applyNumberFormat="1" applyFont="1" applyFill="1" applyBorder="1" applyAlignment="1">
      <alignment vertical="center"/>
    </xf>
    <xf numFmtId="9" fontId="3" fillId="2" borderId="35" xfId="0" applyNumberFormat="1" applyFont="1" applyFill="1" applyBorder="1" applyAlignment="1">
      <alignment vertical="center"/>
    </xf>
    <xf numFmtId="0" fontId="2" fillId="0" borderId="0" xfId="0" applyNumberFormat="1" applyFont="1" applyAlignment="1">
      <alignment vertical="center"/>
    </xf>
    <xf numFmtId="164" fontId="0" fillId="0" borderId="0" xfId="0" applyNumberFormat="1" applyFont="1" applyAlignment="1">
      <alignment horizontal="center" vertical="center"/>
    </xf>
    <xf numFmtId="0" fontId="2" fillId="0" borderId="36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3" fillId="2" borderId="2" xfId="0" applyNumberFormat="1" applyFont="1" applyFill="1" applyBorder="1" applyAlignment="1">
      <alignment horizontal="center" vertical="center"/>
    </xf>
    <xf numFmtId="0" fontId="4" fillId="0" borderId="3" xfId="0" applyNumberFormat="1" applyFont="1" applyBorder="1" applyAlignment="1">
      <alignment vertical="center"/>
    </xf>
    <xf numFmtId="0" fontId="4" fillId="0" borderId="4" xfId="0" applyNumberFormat="1" applyFont="1" applyBorder="1" applyAlignment="1">
      <alignment vertical="center"/>
    </xf>
    <xf numFmtId="0" fontId="1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17" xfId="0" applyNumberFormat="1" applyFont="1" applyBorder="1" applyAlignment="1">
      <alignment vertical="center"/>
    </xf>
    <xf numFmtId="0" fontId="4" fillId="0" borderId="25" xfId="0" applyNumberFormat="1" applyFont="1" applyBorder="1" applyAlignment="1">
      <alignment vertical="center"/>
    </xf>
    <xf numFmtId="0" fontId="4" fillId="0" borderId="26" xfId="0" applyNumberFormat="1" applyFont="1" applyBorder="1" applyAlignment="1">
      <alignment vertical="center"/>
    </xf>
    <xf numFmtId="0" fontId="2" fillId="0" borderId="7" xfId="0" applyNumberFormat="1" applyFont="1" applyBorder="1" applyAlignment="1">
      <alignment vertical="center"/>
    </xf>
    <xf numFmtId="0" fontId="4" fillId="0" borderId="7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10" fillId="2" borderId="2" xfId="0" applyNumberFormat="1" applyFont="1" applyFill="1" applyBorder="1" applyAlignment="1">
      <alignment horizontal="center" vertical="center"/>
    </xf>
    <xf numFmtId="0" fontId="9" fillId="0" borderId="15" xfId="0" applyNumberFormat="1" applyFont="1" applyBorder="1" applyAlignment="1">
      <alignment horizontal="center" vertical="center"/>
    </xf>
    <xf numFmtId="0" fontId="4" fillId="0" borderId="16" xfId="0" applyNumberFormat="1" applyFont="1" applyBorder="1" applyAlignment="1">
      <alignment vertical="center"/>
    </xf>
    <xf numFmtId="0" fontId="9" fillId="0" borderId="17" xfId="0" applyNumberFormat="1" applyFont="1" applyBorder="1" applyAlignment="1">
      <alignment horizontal="center" vertical="center"/>
    </xf>
    <xf numFmtId="0" fontId="9" fillId="0" borderId="23" xfId="0" applyNumberFormat="1" applyFont="1" applyBorder="1" applyAlignment="1">
      <alignment horizontal="center" vertical="center"/>
    </xf>
    <xf numFmtId="0" fontId="4" fillId="0" borderId="24" xfId="0" applyNumberFormat="1" applyFont="1" applyBorder="1" applyAlignment="1">
      <alignment vertical="center"/>
    </xf>
    <xf numFmtId="0" fontId="4" fillId="0" borderId="30" xfId="0" applyNumberFormat="1" applyFont="1" applyBorder="1" applyAlignment="1">
      <alignment vertical="center"/>
    </xf>
    <xf numFmtId="164" fontId="0" fillId="0" borderId="7" xfId="0" applyNumberFormat="1" applyFont="1" applyBorder="1" applyAlignment="1">
      <alignment horizontal="center" vertical="center"/>
    </xf>
    <xf numFmtId="0" fontId="3" fillId="2" borderId="37" xfId="0" applyNumberFormat="1" applyFont="1" applyFill="1" applyBorder="1" applyAlignment="1">
      <alignment horizontal="center" vertical="center"/>
    </xf>
    <xf numFmtId="0" fontId="3" fillId="2" borderId="3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center" vertical="center"/>
    </xf>
    <xf numFmtId="0" fontId="2" fillId="0" borderId="37" xfId="0" applyNumberFormat="1" applyFont="1" applyBorder="1" applyAlignment="1">
      <alignment vertical="center"/>
    </xf>
    <xf numFmtId="0" fontId="2" fillId="3" borderId="38" xfId="0" applyNumberFormat="1" applyFont="1" applyFill="1" applyBorder="1" applyAlignment="1">
      <alignment vertical="center"/>
    </xf>
    <xf numFmtId="0" fontId="2" fillId="0" borderId="38" xfId="0" applyNumberFormat="1" applyFont="1" applyBorder="1" applyAlignment="1">
      <alignment vertical="center"/>
    </xf>
    <xf numFmtId="0" fontId="2" fillId="4" borderId="38" xfId="0" applyNumberFormat="1" applyFont="1" applyFill="1" applyBorder="1" applyAlignment="1">
      <alignment vertical="center"/>
    </xf>
    <xf numFmtId="0" fontId="2" fillId="5" borderId="38" xfId="0" applyNumberFormat="1" applyFont="1" applyFill="1" applyBorder="1" applyAlignment="1">
      <alignment vertical="center"/>
    </xf>
    <xf numFmtId="0" fontId="2" fillId="5" borderId="39" xfId="0" applyNumberFormat="1" applyFont="1" applyFill="1" applyBorder="1" applyAlignment="1">
      <alignment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showGridLines="0" tabSelected="1" zoomScaleNormal="100" zoomScaleSheetLayoutView="110" workbookViewId="0">
      <selection sqref="A1:P1"/>
    </sheetView>
  </sheetViews>
  <sheetFormatPr defaultColWidth="14.44140625" defaultRowHeight="15" customHeight="1"/>
  <cols>
    <col min="1" max="1" width="11.5546875" customWidth="1"/>
    <col min="2" max="2" width="10.109375" customWidth="1"/>
    <col min="3" max="3" width="7" customWidth="1"/>
    <col min="4" max="5" width="5" customWidth="1"/>
    <col min="6" max="8" width="4.88671875" customWidth="1"/>
    <col min="9" max="12" width="4.44140625" customWidth="1"/>
    <col min="13" max="13" width="5" customWidth="1"/>
    <col min="14" max="14" width="6.6640625" customWidth="1"/>
    <col min="15" max="16" width="8.33203125" customWidth="1"/>
    <col min="17" max="17" width="8" customWidth="1"/>
  </cols>
  <sheetData>
    <row r="1" spans="1:17" ht="14.25" customHeight="1">
      <c r="A1" s="120" t="s">
        <v>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"/>
    </row>
    <row r="2" spans="1:17" ht="14.25" customHeight="1">
      <c r="A2" s="120" t="s">
        <v>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"/>
    </row>
    <row r="3" spans="1:17" ht="11.25" customHeight="1">
      <c r="A3" s="122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"/>
    </row>
    <row r="4" spans="1:17" ht="11.25" customHeight="1">
      <c r="A4" s="2"/>
      <c r="B4" s="2" t="s">
        <v>4</v>
      </c>
      <c r="C4" s="2" t="s">
        <v>4</v>
      </c>
      <c r="D4" s="117" t="s">
        <v>5</v>
      </c>
      <c r="E4" s="118"/>
      <c r="F4" s="118"/>
      <c r="G4" s="118"/>
      <c r="H4" s="118"/>
      <c r="I4" s="118"/>
      <c r="J4" s="118"/>
      <c r="K4" s="118"/>
      <c r="L4" s="118"/>
      <c r="M4" s="119"/>
      <c r="N4" s="117" t="s">
        <v>8</v>
      </c>
      <c r="O4" s="118"/>
      <c r="P4" s="119"/>
      <c r="Q4" s="1"/>
    </row>
    <row r="5" spans="1:17" ht="11.25" customHeight="1">
      <c r="A5" s="3"/>
      <c r="B5" s="3" t="s">
        <v>9</v>
      </c>
      <c r="C5" s="3" t="s">
        <v>10</v>
      </c>
      <c r="D5" s="4" t="s">
        <v>11</v>
      </c>
      <c r="E5" s="5" t="s">
        <v>12</v>
      </c>
      <c r="F5" s="5" t="s">
        <v>13</v>
      </c>
      <c r="G5" s="5" t="s">
        <v>14</v>
      </c>
      <c r="H5" s="5" t="s">
        <v>15</v>
      </c>
      <c r="I5" s="5" t="s">
        <v>16</v>
      </c>
      <c r="J5" s="5" t="s">
        <v>17</v>
      </c>
      <c r="K5" s="5" t="s">
        <v>18</v>
      </c>
      <c r="L5" s="5" t="s">
        <v>19</v>
      </c>
      <c r="M5" s="6" t="s">
        <v>20</v>
      </c>
      <c r="N5" s="7" t="s">
        <v>21</v>
      </c>
      <c r="O5" s="8" t="s">
        <v>22</v>
      </c>
      <c r="P5" s="9" t="s">
        <v>23</v>
      </c>
      <c r="Q5" s="1"/>
    </row>
    <row r="6" spans="1:17" ht="11.25" customHeight="1">
      <c r="A6" s="10"/>
      <c r="B6" s="10"/>
      <c r="C6" s="10"/>
      <c r="D6" s="11" t="s">
        <v>24</v>
      </c>
      <c r="E6" s="12" t="s">
        <v>24</v>
      </c>
      <c r="F6" s="12" t="s">
        <v>24</v>
      </c>
      <c r="G6" s="12" t="s">
        <v>24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3" t="s">
        <v>25</v>
      </c>
      <c r="N6" s="11" t="s">
        <v>10</v>
      </c>
      <c r="O6" s="12" t="s">
        <v>10</v>
      </c>
      <c r="P6" s="13" t="s">
        <v>22</v>
      </c>
      <c r="Q6" s="1"/>
    </row>
    <row r="7" spans="1:17" ht="11.25" customHeight="1">
      <c r="A7" s="15" t="s">
        <v>31</v>
      </c>
      <c r="B7" s="15" t="s">
        <v>27</v>
      </c>
      <c r="C7" s="15">
        <f>SUM('By Location'!C7,'By Location'!C18)</f>
        <v>2466</v>
      </c>
      <c r="D7" s="16">
        <f>SUM('By Location'!D7,'By Location'!D18)</f>
        <v>1577</v>
      </c>
      <c r="E7" s="1">
        <f>SUM('By Location'!E7,'By Location'!E18)</f>
        <v>1144</v>
      </c>
      <c r="F7" s="1">
        <f>SUM('By Location'!F7,'By Location'!F18)</f>
        <v>568</v>
      </c>
      <c r="G7" s="1">
        <f>SUM('By Location'!G7,'By Location'!G18)</f>
        <v>291</v>
      </c>
      <c r="H7" s="1">
        <f>SUM('By Location'!H7,'By Location'!H18)</f>
        <v>258</v>
      </c>
      <c r="I7" s="1">
        <f>SUM('By Location'!I7,'By Location'!I18)</f>
        <v>259</v>
      </c>
      <c r="J7" s="1">
        <f>SUM('By Location'!J7,'By Location'!J18)</f>
        <v>265</v>
      </c>
      <c r="K7" s="1">
        <f>SUM('By Location'!K7,'By Location'!K18)</f>
        <v>319</v>
      </c>
      <c r="L7" s="1">
        <f>SUM('By Location'!L7,'By Location'!L18)</f>
        <v>419</v>
      </c>
      <c r="M7" s="17">
        <f>SUM('By Location'!M7,'By Location'!M18)</f>
        <v>495</v>
      </c>
      <c r="N7" s="16">
        <f t="shared" ref="N7:N17" si="0">MIN(D7:M7)</f>
        <v>258</v>
      </c>
      <c r="O7" s="1">
        <f t="shared" ref="O7:O17" si="1">C7-N7</f>
        <v>2208</v>
      </c>
      <c r="P7" s="18">
        <f t="shared" ref="P7:P17" si="2">O7/C7</f>
        <v>0.89537712895377131</v>
      </c>
      <c r="Q7" s="1"/>
    </row>
    <row r="8" spans="1:17" ht="11.25" customHeight="1">
      <c r="A8" s="15" t="s">
        <v>32</v>
      </c>
      <c r="B8" s="15" t="s">
        <v>30</v>
      </c>
      <c r="C8" s="15">
        <f>SUM('By Location'!C8,'By Location'!C19)</f>
        <v>6727</v>
      </c>
      <c r="D8" s="16">
        <f>SUM('By Location'!D8,'By Location'!D19)</f>
        <v>3684</v>
      </c>
      <c r="E8" s="1">
        <f>SUM('By Location'!E8,'By Location'!E19)</f>
        <v>2425</v>
      </c>
      <c r="F8" s="1">
        <f>SUM('By Location'!F8,'By Location'!F19)</f>
        <v>1716</v>
      </c>
      <c r="G8" s="1">
        <f>SUM('By Location'!G8,'By Location'!G19)</f>
        <v>1411</v>
      </c>
      <c r="H8" s="1">
        <f>SUM('By Location'!H8,'By Location'!H19)</f>
        <v>1309</v>
      </c>
      <c r="I8" s="1">
        <f>SUM('By Location'!I8,'By Location'!I19)</f>
        <v>1368</v>
      </c>
      <c r="J8" s="1">
        <f>SUM('By Location'!J8,'By Location'!J19)</f>
        <v>1403</v>
      </c>
      <c r="K8" s="1">
        <f>SUM('By Location'!K8,'By Location'!K19)</f>
        <v>1519</v>
      </c>
      <c r="L8" s="1">
        <f>SUM('By Location'!L8,'By Location'!L19)</f>
        <v>1836</v>
      </c>
      <c r="M8" s="17">
        <f>SUM('By Location'!M8,'By Location'!M19)</f>
        <v>2169</v>
      </c>
      <c r="N8" s="16">
        <f t="shared" si="0"/>
        <v>1309</v>
      </c>
      <c r="O8" s="1">
        <f t="shared" si="1"/>
        <v>5418</v>
      </c>
      <c r="P8" s="18">
        <f t="shared" si="2"/>
        <v>0.80541103017689908</v>
      </c>
      <c r="Q8" s="1"/>
    </row>
    <row r="9" spans="1:17" ht="11.25" customHeight="1">
      <c r="A9" s="15" t="s">
        <v>35</v>
      </c>
      <c r="B9" s="15" t="s">
        <v>34</v>
      </c>
      <c r="C9" s="15">
        <f>SUM('By Location'!C9,'By Location'!C20)</f>
        <v>2711</v>
      </c>
      <c r="D9" s="16">
        <f>SUM('By Location'!D9,'By Location'!D20)</f>
        <v>2068</v>
      </c>
      <c r="E9" s="1">
        <f>SUM('By Location'!E9,'By Location'!E20)</f>
        <v>1992</v>
      </c>
      <c r="F9" s="1">
        <f>SUM('By Location'!F9,'By Location'!F20)</f>
        <v>1538</v>
      </c>
      <c r="G9" s="1">
        <f>SUM('By Location'!G9,'By Location'!G20)</f>
        <v>1357</v>
      </c>
      <c r="H9" s="1">
        <f>SUM('By Location'!H9,'By Location'!H20)</f>
        <v>1316</v>
      </c>
      <c r="I9" s="1">
        <f>SUM('By Location'!I9,'By Location'!I20)</f>
        <v>1289</v>
      </c>
      <c r="J9" s="1">
        <f>SUM('By Location'!J9,'By Location'!J20)</f>
        <v>1310</v>
      </c>
      <c r="K9" s="1">
        <f>SUM('By Location'!K9,'By Location'!K20)</f>
        <v>1354</v>
      </c>
      <c r="L9" s="1">
        <f>SUM('By Location'!L9,'By Location'!L20)</f>
        <v>1442</v>
      </c>
      <c r="M9" s="17">
        <f>SUM('By Location'!M9,'By Location'!M20)</f>
        <v>1546</v>
      </c>
      <c r="N9" s="16">
        <f t="shared" si="0"/>
        <v>1289</v>
      </c>
      <c r="O9" s="1">
        <f t="shared" si="1"/>
        <v>1422</v>
      </c>
      <c r="P9" s="18">
        <f t="shared" si="2"/>
        <v>0.52452969383991144</v>
      </c>
      <c r="Q9" s="1"/>
    </row>
    <row r="10" spans="1:17" ht="11.25" customHeight="1">
      <c r="A10" s="15" t="s">
        <v>38</v>
      </c>
      <c r="B10" s="15" t="s">
        <v>37</v>
      </c>
      <c r="C10" s="15">
        <f>SUM('By Location'!C10,'By Location'!C21)</f>
        <v>2172</v>
      </c>
      <c r="D10" s="16">
        <f>SUM('By Location'!D10,'By Location'!D21)</f>
        <v>1446</v>
      </c>
      <c r="E10" s="1">
        <f>SUM('By Location'!E10,'By Location'!E21)</f>
        <v>1139</v>
      </c>
      <c r="F10" s="1">
        <f>SUM('By Location'!F10,'By Location'!F21)</f>
        <v>775</v>
      </c>
      <c r="G10" s="1">
        <f>SUM('By Location'!G10,'By Location'!G21)</f>
        <v>594</v>
      </c>
      <c r="H10" s="1">
        <f>SUM('By Location'!H10,'By Location'!H21)</f>
        <v>567</v>
      </c>
      <c r="I10" s="1">
        <f>SUM('By Location'!I10,'By Location'!I21)</f>
        <v>606</v>
      </c>
      <c r="J10" s="1">
        <f>SUM('By Location'!J10,'By Location'!J21)</f>
        <v>596</v>
      </c>
      <c r="K10" s="1">
        <f>SUM('By Location'!K10,'By Location'!K21)</f>
        <v>692</v>
      </c>
      <c r="L10" s="1">
        <f>SUM('By Location'!L10,'By Location'!L21)</f>
        <v>790</v>
      </c>
      <c r="M10" s="17">
        <f>SUM('By Location'!M10,'By Location'!M21)</f>
        <v>885</v>
      </c>
      <c r="N10" s="16">
        <f t="shared" si="0"/>
        <v>567</v>
      </c>
      <c r="O10" s="1">
        <f t="shared" si="1"/>
        <v>1605</v>
      </c>
      <c r="P10" s="18">
        <f t="shared" si="2"/>
        <v>0.73895027624309395</v>
      </c>
      <c r="Q10" s="1"/>
    </row>
    <row r="11" spans="1:17" ht="11.25" customHeight="1">
      <c r="A11" s="15"/>
      <c r="B11" s="15" t="s">
        <v>39</v>
      </c>
      <c r="C11" s="15">
        <f>SUM('By Location'!C11,'By Location'!C22)</f>
        <v>594</v>
      </c>
      <c r="D11" s="16">
        <f>SUM('By Location'!D11,'By Location'!D22)</f>
        <v>449</v>
      </c>
      <c r="E11" s="1">
        <f>SUM('By Location'!E11,'By Location'!E22)</f>
        <v>399</v>
      </c>
      <c r="F11" s="1">
        <f>SUM('By Location'!F11,'By Location'!F22)</f>
        <v>354</v>
      </c>
      <c r="G11" s="1">
        <f>SUM('By Location'!G11,'By Location'!G22)</f>
        <v>337</v>
      </c>
      <c r="H11" s="1">
        <f>SUM('By Location'!H11,'By Location'!H22)</f>
        <v>307</v>
      </c>
      <c r="I11" s="1">
        <f>SUM('By Location'!I11,'By Location'!I22)</f>
        <v>331</v>
      </c>
      <c r="J11" s="1">
        <f>SUM('By Location'!J11,'By Location'!J22)</f>
        <v>320</v>
      </c>
      <c r="K11" s="1">
        <f>SUM('By Location'!K11,'By Location'!K22)</f>
        <v>328</v>
      </c>
      <c r="L11" s="1">
        <f>SUM('By Location'!L11,'By Location'!L22)</f>
        <v>340</v>
      </c>
      <c r="M11" s="17">
        <f>SUM('By Location'!M11,'By Location'!M22)</f>
        <v>365</v>
      </c>
      <c r="N11" s="16">
        <f t="shared" si="0"/>
        <v>307</v>
      </c>
      <c r="O11" s="1">
        <f t="shared" si="1"/>
        <v>287</v>
      </c>
      <c r="P11" s="18">
        <f t="shared" si="2"/>
        <v>0.48316498316498319</v>
      </c>
      <c r="Q11" s="1"/>
    </row>
    <row r="12" spans="1:17" ht="11.25" customHeight="1">
      <c r="A12" s="15"/>
      <c r="B12" s="15" t="s">
        <v>40</v>
      </c>
      <c r="C12" s="15">
        <f>SUM('By Location'!C12,'By Location'!C23)</f>
        <v>1222</v>
      </c>
      <c r="D12" s="16">
        <f>SUM('By Location'!D12,'By Location'!D23)</f>
        <v>907</v>
      </c>
      <c r="E12" s="1">
        <f>SUM('By Location'!E12,'By Location'!E23)</f>
        <v>660</v>
      </c>
      <c r="F12" s="1">
        <f>SUM('By Location'!F12,'By Location'!F23)</f>
        <v>493</v>
      </c>
      <c r="G12" s="1">
        <f>SUM('By Location'!G12,'By Location'!G23)</f>
        <v>413</v>
      </c>
      <c r="H12" s="1">
        <f>SUM('By Location'!H12,'By Location'!H23)</f>
        <v>357</v>
      </c>
      <c r="I12" s="1">
        <f>SUM('By Location'!I12,'By Location'!I23)</f>
        <v>391</v>
      </c>
      <c r="J12" s="1">
        <f>SUM('By Location'!J12,'By Location'!J23)</f>
        <v>399</v>
      </c>
      <c r="K12" s="1">
        <f>SUM('By Location'!K12,'By Location'!K23)</f>
        <v>454</v>
      </c>
      <c r="L12" s="1">
        <f>SUM('By Location'!L12,'By Location'!L23)</f>
        <v>551</v>
      </c>
      <c r="M12" s="17">
        <f>SUM('By Location'!M12,'By Location'!M23)</f>
        <v>669</v>
      </c>
      <c r="N12" s="16">
        <f t="shared" si="0"/>
        <v>357</v>
      </c>
      <c r="O12" s="1">
        <f t="shared" si="1"/>
        <v>865</v>
      </c>
      <c r="P12" s="18">
        <f t="shared" si="2"/>
        <v>0.70785597381342058</v>
      </c>
      <c r="Q12" s="1"/>
    </row>
    <row r="13" spans="1:17" ht="11.25" customHeight="1">
      <c r="A13" s="15"/>
      <c r="B13" s="15" t="s">
        <v>41</v>
      </c>
      <c r="C13" s="15">
        <f>SUM('By Location'!C13,'By Location'!C24)</f>
        <v>669</v>
      </c>
      <c r="D13" s="16">
        <f>SUM('By Location'!D13,'By Location'!D24)</f>
        <v>383</v>
      </c>
      <c r="E13" s="1">
        <f>SUM('By Location'!E13,'By Location'!E24)</f>
        <v>290</v>
      </c>
      <c r="F13" s="1">
        <f>SUM('By Location'!F13,'By Location'!F24)</f>
        <v>237</v>
      </c>
      <c r="G13" s="1">
        <f>SUM('By Location'!G13,'By Location'!G24)</f>
        <v>208</v>
      </c>
      <c r="H13" s="1">
        <f>SUM('By Location'!H13,'By Location'!H24)</f>
        <v>222</v>
      </c>
      <c r="I13" s="1">
        <f>SUM('By Location'!I13,'By Location'!I24)</f>
        <v>226</v>
      </c>
      <c r="J13" s="1">
        <f>SUM('By Location'!J13,'By Location'!J24)</f>
        <v>237</v>
      </c>
      <c r="K13" s="1">
        <f>SUM('By Location'!K13,'By Location'!K24)</f>
        <v>259</v>
      </c>
      <c r="L13" s="1">
        <f>SUM('By Location'!L13,'By Location'!L24)</f>
        <v>283</v>
      </c>
      <c r="M13" s="17">
        <f>SUM('By Location'!M13,'By Location'!M24)</f>
        <v>338</v>
      </c>
      <c r="N13" s="16">
        <f t="shared" si="0"/>
        <v>208</v>
      </c>
      <c r="O13" s="1">
        <f t="shared" si="1"/>
        <v>461</v>
      </c>
      <c r="P13" s="18">
        <f t="shared" si="2"/>
        <v>0.68908819133034382</v>
      </c>
      <c r="Q13" s="1"/>
    </row>
    <row r="14" spans="1:17" ht="11.25" customHeight="1">
      <c r="A14" s="15"/>
      <c r="B14" s="15" t="s">
        <v>42</v>
      </c>
      <c r="C14" s="15">
        <f>SUM('By Location'!C14,'By Location'!C25)</f>
        <v>240</v>
      </c>
      <c r="D14" s="16">
        <f>SUM('By Location'!D14,'By Location'!D25)</f>
        <v>54</v>
      </c>
      <c r="E14" s="1">
        <f>SUM('By Location'!E14,'By Location'!E25)</f>
        <v>55</v>
      </c>
      <c r="F14" s="1">
        <f>SUM('By Location'!F14,'By Location'!F25)</f>
        <v>51</v>
      </c>
      <c r="G14" s="1">
        <f>SUM('By Location'!G14,'By Location'!G25)</f>
        <v>38</v>
      </c>
      <c r="H14" s="1">
        <f>SUM('By Location'!H14,'By Location'!H25)</f>
        <v>43</v>
      </c>
      <c r="I14" s="1">
        <f>SUM('By Location'!I14,'By Location'!I25)</f>
        <v>43</v>
      </c>
      <c r="J14" s="1">
        <f>SUM('By Location'!J14,'By Location'!J25)</f>
        <v>62</v>
      </c>
      <c r="K14" s="1">
        <f>SUM('By Location'!K14,'By Location'!K25)</f>
        <v>139</v>
      </c>
      <c r="L14" s="1">
        <f>SUM('By Location'!L14,'By Location'!L25)</f>
        <v>147</v>
      </c>
      <c r="M14" s="17">
        <f>SUM('By Location'!M14,'By Location'!M25)</f>
        <v>154</v>
      </c>
      <c r="N14" s="16">
        <f t="shared" si="0"/>
        <v>38</v>
      </c>
      <c r="O14" s="1">
        <f t="shared" si="1"/>
        <v>202</v>
      </c>
      <c r="P14" s="18">
        <f t="shared" si="2"/>
        <v>0.84166666666666667</v>
      </c>
      <c r="Q14" s="1"/>
    </row>
    <row r="15" spans="1:17" ht="11.25" customHeight="1">
      <c r="A15" s="15"/>
      <c r="B15" s="15" t="s">
        <v>43</v>
      </c>
      <c r="C15" s="15">
        <f>SUM('By Location'!C15,'By Location'!C26)</f>
        <v>135</v>
      </c>
      <c r="D15" s="16">
        <f>SUM('By Location'!D15,'By Location'!D26)</f>
        <v>49</v>
      </c>
      <c r="E15" s="1">
        <f>SUM('By Location'!E15,'By Location'!E26)</f>
        <v>53</v>
      </c>
      <c r="F15" s="1">
        <f>SUM('By Location'!F15,'By Location'!F26)</f>
        <v>40</v>
      </c>
      <c r="G15" s="1">
        <f>SUM('By Location'!G15,'By Location'!G26)</f>
        <v>34</v>
      </c>
      <c r="H15" s="1">
        <f>SUM('By Location'!H15,'By Location'!H26)</f>
        <v>27</v>
      </c>
      <c r="I15" s="1">
        <f>SUM('By Location'!I15,'By Location'!I26)</f>
        <v>36</v>
      </c>
      <c r="J15" s="1">
        <f>SUM('By Location'!J15,'By Location'!J26)</f>
        <v>28</v>
      </c>
      <c r="K15" s="1">
        <f>SUM('By Location'!K15,'By Location'!K26)</f>
        <v>34</v>
      </c>
      <c r="L15" s="1">
        <f>SUM('By Location'!L15,'By Location'!L26)</f>
        <v>45</v>
      </c>
      <c r="M15" s="17">
        <f>SUM('By Location'!M15,'By Location'!M26)</f>
        <v>54</v>
      </c>
      <c r="N15" s="16">
        <f t="shared" si="0"/>
        <v>27</v>
      </c>
      <c r="O15" s="1">
        <f t="shared" si="1"/>
        <v>108</v>
      </c>
      <c r="P15" s="18">
        <f t="shared" si="2"/>
        <v>0.8</v>
      </c>
      <c r="Q15" s="1"/>
    </row>
    <row r="16" spans="1:17" ht="11.25" customHeight="1">
      <c r="A16" s="15"/>
      <c r="B16" s="15" t="s">
        <v>44</v>
      </c>
      <c r="C16" s="15">
        <f>SUM('By Location'!C16,'By Location'!C27)</f>
        <v>171</v>
      </c>
      <c r="D16" s="16">
        <f>SUM('By Location'!D16,'By Location'!D27)</f>
        <v>101</v>
      </c>
      <c r="E16" s="1">
        <f>SUM('By Location'!E16,'By Location'!E27)</f>
        <v>80</v>
      </c>
      <c r="F16" s="1">
        <f>SUM('By Location'!F16,'By Location'!F27)</f>
        <v>79</v>
      </c>
      <c r="G16" s="1">
        <f>SUM('By Location'!G16,'By Location'!G27)</f>
        <v>72</v>
      </c>
      <c r="H16" s="1">
        <f>SUM('By Location'!H16,'By Location'!H27)</f>
        <v>60</v>
      </c>
      <c r="I16" s="1">
        <f>SUM('By Location'!I16,'By Location'!I27)</f>
        <v>75</v>
      </c>
      <c r="J16" s="1">
        <f>SUM('By Location'!J16,'By Location'!J27)</f>
        <v>84</v>
      </c>
      <c r="K16" s="1">
        <f>SUM('By Location'!K16,'By Location'!K27)</f>
        <v>75</v>
      </c>
      <c r="L16" s="1">
        <f>SUM('By Location'!L16,'By Location'!L27)</f>
        <v>76</v>
      </c>
      <c r="M16" s="17">
        <f>SUM('By Location'!M16,'By Location'!M27)</f>
        <v>82</v>
      </c>
      <c r="N16" s="16">
        <f t="shared" si="0"/>
        <v>60</v>
      </c>
      <c r="O16" s="1">
        <f t="shared" si="1"/>
        <v>111</v>
      </c>
      <c r="P16" s="18">
        <f t="shared" si="2"/>
        <v>0.64912280701754388</v>
      </c>
      <c r="Q16" s="1"/>
    </row>
    <row r="17" spans="1:17" ht="11.25" customHeight="1">
      <c r="A17" s="20"/>
      <c r="B17" s="21" t="s">
        <v>45</v>
      </c>
      <c r="C17" s="21">
        <f t="shared" ref="C17:M17" si="3">SUM(C7:C16)</f>
        <v>17107</v>
      </c>
      <c r="D17" s="22">
        <f t="shared" si="3"/>
        <v>10718</v>
      </c>
      <c r="E17" s="23">
        <f t="shared" si="3"/>
        <v>8237</v>
      </c>
      <c r="F17" s="23">
        <f t="shared" si="3"/>
        <v>5851</v>
      </c>
      <c r="G17" s="23">
        <f t="shared" si="3"/>
        <v>4755</v>
      </c>
      <c r="H17" s="23">
        <f t="shared" si="3"/>
        <v>4466</v>
      </c>
      <c r="I17" s="23">
        <f t="shared" si="3"/>
        <v>4624</v>
      </c>
      <c r="J17" s="23">
        <f t="shared" si="3"/>
        <v>4704</v>
      </c>
      <c r="K17" s="23">
        <f t="shared" si="3"/>
        <v>5173</v>
      </c>
      <c r="L17" s="23">
        <f t="shared" si="3"/>
        <v>5929</v>
      </c>
      <c r="M17" s="24">
        <f t="shared" si="3"/>
        <v>6757</v>
      </c>
      <c r="N17" s="22">
        <f t="shared" si="0"/>
        <v>4466</v>
      </c>
      <c r="O17" s="23">
        <f t="shared" si="1"/>
        <v>12641</v>
      </c>
      <c r="P17" s="25">
        <f t="shared" si="2"/>
        <v>0.73893727713801372</v>
      </c>
      <c r="Q17" s="1"/>
    </row>
    <row r="18" spans="1:17" ht="11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</sheetData>
  <mergeCells count="5">
    <mergeCell ref="D4:M4"/>
    <mergeCell ref="N4:P4"/>
    <mergeCell ref="A1:P1"/>
    <mergeCell ref="A3:P3"/>
    <mergeCell ref="A2:P2"/>
  </mergeCells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40"/>
  <sheetViews>
    <sheetView showGridLines="0" zoomScale="80" zoomScaleNormal="80" zoomScaleSheetLayoutView="90" workbookViewId="0">
      <selection activeCell="E40" sqref="E40"/>
    </sheetView>
  </sheetViews>
  <sheetFormatPr defaultColWidth="14.44140625" defaultRowHeight="15" customHeight="1"/>
  <cols>
    <col min="1" max="1" width="26.44140625" customWidth="1"/>
    <col min="2" max="4" width="9.6640625" customWidth="1"/>
    <col min="5" max="5" width="12.33203125" customWidth="1"/>
    <col min="6" max="6" width="12.109375" customWidth="1"/>
    <col min="7" max="10" width="12.33203125" customWidth="1"/>
    <col min="11" max="11" width="12" customWidth="1"/>
    <col min="12" max="23" width="8" customWidth="1"/>
  </cols>
  <sheetData>
    <row r="1" spans="1:23" ht="14.25" customHeight="1">
      <c r="A1" s="136" t="str">
        <f>'University-wide'!A1</f>
        <v>University of California, San Diego Survey of Parking Space Occupancy Levels, Summer, 2018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4.25" customHeight="1">
      <c r="A2" s="136" t="s">
        <v>513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1.25" customHeight="1">
      <c r="A4" s="2" t="s">
        <v>47</v>
      </c>
      <c r="B4" s="71" t="s">
        <v>514</v>
      </c>
      <c r="C4" s="72" t="s">
        <v>515</v>
      </c>
      <c r="D4" s="72" t="s">
        <v>516</v>
      </c>
      <c r="E4" s="72" t="s">
        <v>517</v>
      </c>
      <c r="F4" s="72" t="s">
        <v>518</v>
      </c>
      <c r="G4" s="72" t="s">
        <v>519</v>
      </c>
      <c r="H4" s="72" t="s">
        <v>520</v>
      </c>
      <c r="I4" s="72" t="s">
        <v>521</v>
      </c>
      <c r="J4" s="72" t="s">
        <v>522</v>
      </c>
      <c r="K4" s="137" t="s">
        <v>523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1.25" customHeight="1">
      <c r="A5" s="3"/>
      <c r="B5" s="7" t="s">
        <v>524</v>
      </c>
      <c r="C5" s="8" t="s">
        <v>524</v>
      </c>
      <c r="D5" s="8" t="s">
        <v>524</v>
      </c>
      <c r="E5" s="8" t="s">
        <v>524</v>
      </c>
      <c r="F5" s="8" t="s">
        <v>524</v>
      </c>
      <c r="G5" s="8" t="s">
        <v>524</v>
      </c>
      <c r="H5" s="8" t="s">
        <v>524</v>
      </c>
      <c r="I5" s="8" t="s">
        <v>524</v>
      </c>
      <c r="J5" s="8" t="s">
        <v>524</v>
      </c>
      <c r="K5" s="138" t="s">
        <v>524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1.25" customHeight="1">
      <c r="A6" s="3"/>
      <c r="B6" s="7" t="s">
        <v>525</v>
      </c>
      <c r="C6" s="8" t="s">
        <v>525</v>
      </c>
      <c r="D6" s="8" t="s">
        <v>525</v>
      </c>
      <c r="E6" s="8" t="s">
        <v>525</v>
      </c>
      <c r="F6" s="8" t="s">
        <v>525</v>
      </c>
      <c r="G6" s="8" t="s">
        <v>525</v>
      </c>
      <c r="H6" s="8" t="s">
        <v>525</v>
      </c>
      <c r="I6" s="8" t="s">
        <v>525</v>
      </c>
      <c r="J6" s="8" t="s">
        <v>525</v>
      </c>
      <c r="K6" s="138" t="s">
        <v>526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1.25" customHeight="1">
      <c r="A7" s="11"/>
      <c r="B7" s="73" t="s">
        <v>580</v>
      </c>
      <c r="C7" s="74" t="s">
        <v>581</v>
      </c>
      <c r="D7" s="74" t="s">
        <v>582</v>
      </c>
      <c r="E7" s="75" t="s">
        <v>583</v>
      </c>
      <c r="F7" s="74" t="s">
        <v>527</v>
      </c>
      <c r="G7" s="74" t="s">
        <v>528</v>
      </c>
      <c r="H7" s="74" t="s">
        <v>529</v>
      </c>
      <c r="I7" s="74" t="s">
        <v>530</v>
      </c>
      <c r="J7" s="75" t="s">
        <v>531</v>
      </c>
      <c r="K7" s="139" t="s">
        <v>532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1.25" customHeight="1">
      <c r="A8" s="14" t="s">
        <v>533</v>
      </c>
      <c r="B8" s="33"/>
      <c r="C8" s="29"/>
      <c r="D8" s="76"/>
      <c r="E8" s="77" t="s">
        <v>526</v>
      </c>
      <c r="F8" s="76"/>
      <c r="G8" s="76"/>
      <c r="H8" s="29"/>
      <c r="I8" s="29"/>
      <c r="J8" s="29"/>
      <c r="K8" s="140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1.25" customHeight="1">
      <c r="A9" s="78" t="s">
        <v>534</v>
      </c>
      <c r="B9" s="79"/>
      <c r="C9" s="80"/>
      <c r="D9" s="80"/>
      <c r="E9" s="81" t="s">
        <v>526</v>
      </c>
      <c r="F9" s="80"/>
      <c r="G9" s="80"/>
      <c r="H9" s="82"/>
      <c r="I9" s="82"/>
      <c r="J9" s="82"/>
      <c r="K9" s="14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1.25" customHeight="1">
      <c r="A10" s="15" t="s">
        <v>537</v>
      </c>
      <c r="B10" s="33"/>
      <c r="C10" s="83"/>
      <c r="D10" s="83"/>
      <c r="E10" s="84" t="s">
        <v>526</v>
      </c>
      <c r="F10" s="83"/>
      <c r="G10" s="83"/>
      <c r="H10" s="1"/>
      <c r="I10" s="1"/>
      <c r="J10" s="1"/>
      <c r="K10" s="14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1.25" customHeight="1">
      <c r="A11" s="78" t="s">
        <v>78</v>
      </c>
      <c r="B11" s="79"/>
      <c r="C11" s="80"/>
      <c r="D11" s="80"/>
      <c r="E11" s="81" t="s">
        <v>526</v>
      </c>
      <c r="F11" s="80"/>
      <c r="G11" s="80"/>
      <c r="H11" s="82"/>
      <c r="I11" s="82"/>
      <c r="J11" s="82"/>
      <c r="K11" s="14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1.25" customHeight="1">
      <c r="A12" s="15" t="s">
        <v>538</v>
      </c>
      <c r="B12" s="33"/>
      <c r="C12" s="83"/>
      <c r="D12" s="83"/>
      <c r="E12" s="84" t="s">
        <v>526</v>
      </c>
      <c r="F12" s="83"/>
      <c r="G12" s="83"/>
      <c r="H12" s="1"/>
      <c r="I12" s="34"/>
      <c r="J12" s="1"/>
      <c r="K12" s="14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1.25" customHeight="1">
      <c r="A13" s="78" t="s">
        <v>539</v>
      </c>
      <c r="B13" s="79"/>
      <c r="C13" s="80"/>
      <c r="D13" s="80"/>
      <c r="E13" s="81" t="s">
        <v>526</v>
      </c>
      <c r="F13" s="81"/>
      <c r="G13" s="82"/>
      <c r="H13" s="82"/>
      <c r="I13" s="82"/>
      <c r="J13" s="82"/>
      <c r="K13" s="14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1.25" customHeight="1">
      <c r="A14" s="15" t="s">
        <v>540</v>
      </c>
      <c r="B14" s="16"/>
      <c r="C14" s="83"/>
      <c r="D14" s="83"/>
      <c r="E14" s="84" t="s">
        <v>541</v>
      </c>
      <c r="F14" s="83"/>
      <c r="G14" s="34"/>
      <c r="H14" s="1"/>
      <c r="I14" s="1"/>
      <c r="J14" s="1"/>
      <c r="K14" s="14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1.25" customHeight="1">
      <c r="A15" s="78" t="s">
        <v>542</v>
      </c>
      <c r="B15" s="85"/>
      <c r="C15" s="80"/>
      <c r="D15" s="80"/>
      <c r="E15" s="81" t="s">
        <v>541</v>
      </c>
      <c r="F15" s="80"/>
      <c r="G15" s="86"/>
      <c r="H15" s="82"/>
      <c r="I15" s="82"/>
      <c r="J15" s="82"/>
      <c r="K15" s="14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1.25" customHeight="1">
      <c r="A16" s="15" t="s">
        <v>543</v>
      </c>
      <c r="B16" s="33"/>
      <c r="C16" s="83"/>
      <c r="D16" s="83"/>
      <c r="E16" s="83"/>
      <c r="F16" s="83"/>
      <c r="G16" s="34"/>
      <c r="H16" s="1"/>
      <c r="I16" s="34" t="s">
        <v>525</v>
      </c>
      <c r="J16" s="1"/>
      <c r="K16" s="14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1.25" customHeight="1">
      <c r="A17" s="78" t="s">
        <v>544</v>
      </c>
      <c r="B17" s="85"/>
      <c r="C17" s="80"/>
      <c r="D17" s="80"/>
      <c r="E17" s="81" t="s">
        <v>541</v>
      </c>
      <c r="F17" s="80"/>
      <c r="G17" s="86"/>
      <c r="H17" s="82"/>
      <c r="I17" s="82"/>
      <c r="J17" s="82"/>
      <c r="K17" s="14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1.25" customHeight="1">
      <c r="A18" s="15" t="s">
        <v>545</v>
      </c>
      <c r="B18" s="16"/>
      <c r="C18" s="83"/>
      <c r="D18" s="83"/>
      <c r="E18" s="83"/>
      <c r="F18" s="84" t="s">
        <v>546</v>
      </c>
      <c r="G18" s="1"/>
      <c r="H18" s="34"/>
      <c r="I18" s="1"/>
      <c r="J18" s="1"/>
      <c r="K18" s="14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1.25" customHeight="1">
      <c r="A19" s="78" t="s">
        <v>547</v>
      </c>
      <c r="B19" s="85"/>
      <c r="C19" s="80"/>
      <c r="D19" s="80"/>
      <c r="E19" s="80"/>
      <c r="F19" s="80"/>
      <c r="G19" s="86" t="s">
        <v>525</v>
      </c>
      <c r="H19" s="82"/>
      <c r="I19" s="86"/>
      <c r="J19" s="82"/>
      <c r="K19" s="14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1.25" customHeight="1">
      <c r="A20" s="15" t="s">
        <v>548</v>
      </c>
      <c r="B20" s="16"/>
      <c r="C20" s="1"/>
      <c r="D20" s="1"/>
      <c r="E20" s="83"/>
      <c r="F20" s="83"/>
      <c r="G20" s="34" t="s">
        <v>525</v>
      </c>
      <c r="H20" s="1"/>
      <c r="I20" s="1"/>
      <c r="J20" s="34"/>
      <c r="K20" s="14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1.25" customHeight="1">
      <c r="A21" s="78" t="s">
        <v>549</v>
      </c>
      <c r="B21" s="79"/>
      <c r="C21" s="82"/>
      <c r="D21" s="82"/>
      <c r="E21" s="80"/>
      <c r="F21" s="80"/>
      <c r="G21" s="86" t="s">
        <v>526</v>
      </c>
      <c r="H21" s="82"/>
      <c r="I21" s="82"/>
      <c r="J21" s="86"/>
      <c r="K21" s="14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1.25" customHeight="1">
      <c r="A22" s="15" t="s">
        <v>550</v>
      </c>
      <c r="B22" s="16"/>
      <c r="C22" s="1"/>
      <c r="D22" s="1"/>
      <c r="E22" s="83"/>
      <c r="G22" s="87" t="s">
        <v>546</v>
      </c>
      <c r="H22" s="83"/>
      <c r="I22" s="1"/>
      <c r="J22" s="34"/>
      <c r="K22" s="14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1.25" customHeight="1">
      <c r="A23" s="78" t="s">
        <v>551</v>
      </c>
      <c r="B23" s="79"/>
      <c r="C23" s="82"/>
      <c r="D23" s="82"/>
      <c r="E23" s="80"/>
      <c r="F23" s="80"/>
      <c r="G23" s="86" t="s">
        <v>525</v>
      </c>
      <c r="H23" s="80"/>
      <c r="I23" s="82"/>
      <c r="J23" s="82"/>
      <c r="K23" s="14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1.25" customHeight="1">
      <c r="A24" s="15" t="s">
        <v>552</v>
      </c>
      <c r="B24" s="16"/>
      <c r="C24" s="1"/>
      <c r="D24" s="1"/>
      <c r="E24" s="83"/>
      <c r="F24" s="83"/>
      <c r="G24" s="34"/>
      <c r="H24" s="84" t="s">
        <v>525</v>
      </c>
      <c r="I24" s="1"/>
      <c r="J24" s="1"/>
      <c r="K24" s="14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1.25" customHeight="1">
      <c r="A25" s="78" t="s">
        <v>553</v>
      </c>
      <c r="B25" s="85"/>
      <c r="C25" s="82"/>
      <c r="D25" s="82"/>
      <c r="E25" s="80"/>
      <c r="F25" s="82"/>
      <c r="G25" s="82"/>
      <c r="H25" s="80"/>
      <c r="I25" s="86" t="s">
        <v>526</v>
      </c>
      <c r="J25" s="82"/>
      <c r="K25" s="14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1.25" customHeight="1">
      <c r="A26" s="88" t="s">
        <v>554</v>
      </c>
      <c r="B26" s="89"/>
      <c r="C26" s="90"/>
      <c r="D26" s="90"/>
      <c r="E26" s="90"/>
      <c r="F26" s="90"/>
      <c r="G26" s="90"/>
      <c r="H26" s="91"/>
      <c r="I26" s="92"/>
      <c r="J26" s="92" t="s">
        <v>525</v>
      </c>
      <c r="K26" s="14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1.25" customHeight="1">
      <c r="A27" s="93" t="s">
        <v>555</v>
      </c>
      <c r="B27" s="94"/>
      <c r="C27" s="95"/>
      <c r="D27" s="95"/>
      <c r="E27" s="95"/>
      <c r="F27" s="95"/>
      <c r="G27" s="95"/>
      <c r="H27" s="96" t="s">
        <v>525</v>
      </c>
      <c r="I27" s="95"/>
      <c r="J27" s="95"/>
      <c r="K27" s="144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1.25" customHeight="1">
      <c r="A28" s="88" t="s">
        <v>557</v>
      </c>
      <c r="B28" s="89"/>
      <c r="C28" s="90"/>
      <c r="D28" s="90"/>
      <c r="E28" s="90"/>
      <c r="F28" s="90"/>
      <c r="G28" s="90"/>
      <c r="H28" s="91"/>
      <c r="I28" s="90"/>
      <c r="J28" s="92" t="s">
        <v>546</v>
      </c>
      <c r="K28" s="14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1.25" customHeight="1">
      <c r="A29" s="97" t="s">
        <v>558</v>
      </c>
      <c r="B29" s="98"/>
      <c r="C29" s="99"/>
      <c r="D29" s="99"/>
      <c r="E29" s="99"/>
      <c r="F29" s="99"/>
      <c r="G29" s="99"/>
      <c r="H29" s="100"/>
      <c r="I29" s="99"/>
      <c r="J29" s="101" t="s">
        <v>546</v>
      </c>
      <c r="K29" s="145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1.25" customHeight="1">
      <c r="A30" s="90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1.25" customHeight="1">
      <c r="A31" s="90" t="s">
        <v>559</v>
      </c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1.25" customHeight="1">
      <c r="A32" s="1" t="s">
        <v>560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1.25" customHeight="1">
      <c r="A33" s="1" t="s">
        <v>561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1.25" customHeight="1">
      <c r="A34" s="1" t="s">
        <v>562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1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</sheetData>
  <mergeCells count="2">
    <mergeCell ref="A1:K1"/>
    <mergeCell ref="A2:K2"/>
  </mergeCells>
  <pageMargins left="0.25" right="0.25" top="0.75" bottom="0.75" header="0.3" footer="0.3"/>
  <pageSetup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9"/>
  <sheetViews>
    <sheetView showGridLines="0" zoomScaleNormal="100" zoomScaleSheetLayoutView="120" workbookViewId="0">
      <selection activeCell="A4" sqref="A4"/>
    </sheetView>
  </sheetViews>
  <sheetFormatPr defaultColWidth="14.44140625" defaultRowHeight="15" customHeight="1"/>
  <cols>
    <col min="1" max="1" width="11.5546875" customWidth="1"/>
    <col min="2" max="2" width="10.109375" customWidth="1"/>
    <col min="3" max="3" width="7" customWidth="1"/>
    <col min="4" max="5" width="5" customWidth="1"/>
    <col min="6" max="8" width="4.88671875" customWidth="1"/>
    <col min="9" max="12" width="4.44140625" customWidth="1"/>
    <col min="13" max="13" width="5" customWidth="1"/>
    <col min="14" max="14" width="6.6640625" customWidth="1"/>
    <col min="15" max="16" width="8.33203125" customWidth="1"/>
    <col min="17" max="17" width="8" customWidth="1"/>
  </cols>
  <sheetData>
    <row r="1" spans="1:17" ht="14.25" customHeight="1">
      <c r="A1" s="120" t="str">
        <f>'University-wide'!A1</f>
        <v>University of California, San Diego Survey of Parking Space Occupancy Levels, Summer, 2018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"/>
    </row>
    <row r="2" spans="1:17" ht="14.25" customHeight="1">
      <c r="A2" s="120" t="s">
        <v>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"/>
    </row>
    <row r="3" spans="1:17" ht="11.25" customHeight="1">
      <c r="A3" s="122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"/>
    </row>
    <row r="4" spans="1:17" ht="11.25" customHeight="1">
      <c r="A4" s="2" t="s">
        <v>3</v>
      </c>
      <c r="B4" s="2" t="s">
        <v>4</v>
      </c>
      <c r="C4" s="2" t="s">
        <v>4</v>
      </c>
      <c r="D4" s="117" t="s">
        <v>5</v>
      </c>
      <c r="E4" s="118"/>
      <c r="F4" s="118"/>
      <c r="G4" s="118"/>
      <c r="H4" s="118"/>
      <c r="I4" s="118"/>
      <c r="J4" s="118"/>
      <c r="K4" s="118"/>
      <c r="L4" s="118"/>
      <c r="M4" s="119"/>
      <c r="N4" s="117" t="s">
        <v>8</v>
      </c>
      <c r="O4" s="118"/>
      <c r="P4" s="119"/>
      <c r="Q4" s="1"/>
    </row>
    <row r="5" spans="1:17" ht="11.25" customHeight="1">
      <c r="A5" s="3"/>
      <c r="B5" s="3" t="s">
        <v>9</v>
      </c>
      <c r="C5" s="3" t="s">
        <v>10</v>
      </c>
      <c r="D5" s="4" t="s">
        <v>11</v>
      </c>
      <c r="E5" s="5" t="s">
        <v>12</v>
      </c>
      <c r="F5" s="5" t="s">
        <v>13</v>
      </c>
      <c r="G5" s="5" t="s">
        <v>14</v>
      </c>
      <c r="H5" s="5" t="s">
        <v>15</v>
      </c>
      <c r="I5" s="5" t="s">
        <v>16</v>
      </c>
      <c r="J5" s="5" t="s">
        <v>17</v>
      </c>
      <c r="K5" s="5" t="s">
        <v>18</v>
      </c>
      <c r="L5" s="5" t="s">
        <v>19</v>
      </c>
      <c r="M5" s="6" t="s">
        <v>20</v>
      </c>
      <c r="N5" s="7" t="s">
        <v>21</v>
      </c>
      <c r="O5" s="8" t="s">
        <v>22</v>
      </c>
      <c r="P5" s="9" t="s">
        <v>23</v>
      </c>
      <c r="Q5" s="1"/>
    </row>
    <row r="6" spans="1:17" ht="11.25" customHeight="1">
      <c r="A6" s="10"/>
      <c r="B6" s="10"/>
      <c r="C6" s="10"/>
      <c r="D6" s="11" t="s">
        <v>24</v>
      </c>
      <c r="E6" s="12" t="s">
        <v>24</v>
      </c>
      <c r="F6" s="12" t="s">
        <v>24</v>
      </c>
      <c r="G6" s="12" t="s">
        <v>24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3" t="s">
        <v>25</v>
      </c>
      <c r="N6" s="11" t="s">
        <v>10</v>
      </c>
      <c r="O6" s="12" t="s">
        <v>10</v>
      </c>
      <c r="P6" s="13" t="s">
        <v>22</v>
      </c>
      <c r="Q6" s="1"/>
    </row>
    <row r="7" spans="1:17" ht="11.25" customHeight="1">
      <c r="A7" s="19" t="s">
        <v>28</v>
      </c>
      <c r="B7" s="15" t="s">
        <v>27</v>
      </c>
      <c r="C7" s="15">
        <f>SUM('By Area'!D7,'By Area'!D18,'By Area'!D29)</f>
        <v>2188</v>
      </c>
      <c r="D7" s="16">
        <f>SUM('By Area'!E7,'By Area'!E18,'By Area'!E29)</f>
        <v>1425</v>
      </c>
      <c r="E7" s="1">
        <f>SUM('By Area'!F7,'By Area'!F18,'By Area'!F29)</f>
        <v>1002</v>
      </c>
      <c r="F7" s="1">
        <f>SUM('By Area'!G7,'By Area'!G18,'By Area'!G29)</f>
        <v>453</v>
      </c>
      <c r="G7" s="1">
        <f>SUM('By Area'!H7,'By Area'!H18,'By Area'!H29)</f>
        <v>188</v>
      </c>
      <c r="H7" s="1">
        <f>SUM('By Area'!I7,'By Area'!I18,'By Area'!I29)</f>
        <v>163</v>
      </c>
      <c r="I7" s="1">
        <f>SUM('By Area'!J7,'By Area'!J18,'By Area'!J29)</f>
        <v>175</v>
      </c>
      <c r="J7" s="1">
        <f>SUM('By Area'!K7,'By Area'!K18,'By Area'!K29)</f>
        <v>176</v>
      </c>
      <c r="K7" s="1">
        <f>SUM('By Area'!L7,'By Area'!L18,'By Area'!L29)</f>
        <v>235</v>
      </c>
      <c r="L7" s="1">
        <f>SUM('By Area'!M7,'By Area'!M18,'By Area'!M29)</f>
        <v>320</v>
      </c>
      <c r="M7" s="17">
        <f>SUM('By Area'!N7,'By Area'!N18,'By Area'!N29)</f>
        <v>371</v>
      </c>
      <c r="N7" s="16">
        <f t="shared" ref="N7:N19" si="0">MIN(D7:M7)</f>
        <v>163</v>
      </c>
      <c r="O7" s="1">
        <f t="shared" ref="O7:O19" si="1">C7-N7</f>
        <v>2025</v>
      </c>
      <c r="P7" s="18">
        <f t="shared" ref="P7:P19" si="2">O7/C7</f>
        <v>0.92550274223034734</v>
      </c>
      <c r="Q7" s="1"/>
    </row>
    <row r="8" spans="1:17" ht="11.25" customHeight="1">
      <c r="A8" s="16" t="s">
        <v>33</v>
      </c>
      <c r="B8" s="15" t="s">
        <v>30</v>
      </c>
      <c r="C8" s="15">
        <f>SUM('By Area'!D8,'By Area'!D19,'By Area'!D30)</f>
        <v>5497</v>
      </c>
      <c r="D8" s="16">
        <f>SUM('By Area'!E8,'By Area'!E19,'By Area'!E30)</f>
        <v>3183</v>
      </c>
      <c r="E8" s="1">
        <f>SUM('By Area'!F8,'By Area'!F19,'By Area'!F30)</f>
        <v>2059</v>
      </c>
      <c r="F8" s="1">
        <f>SUM('By Area'!G8,'By Area'!G19,'By Area'!G30)</f>
        <v>1501</v>
      </c>
      <c r="G8" s="1">
        <f>SUM('By Area'!H8,'By Area'!H19,'By Area'!H30)</f>
        <v>1223</v>
      </c>
      <c r="H8" s="1">
        <f>SUM('By Area'!I8,'By Area'!I19,'By Area'!I30)</f>
        <v>1127</v>
      </c>
      <c r="I8" s="1">
        <f>SUM('By Area'!J8,'By Area'!J19,'By Area'!J30)</f>
        <v>1165</v>
      </c>
      <c r="J8" s="1">
        <f>SUM('By Area'!K8,'By Area'!K19,'By Area'!K30)</f>
        <v>1184</v>
      </c>
      <c r="K8" s="1">
        <f>SUM('By Area'!L8,'By Area'!L19,'By Area'!L30)</f>
        <v>1298</v>
      </c>
      <c r="L8" s="1">
        <f>SUM('By Area'!M8,'By Area'!M19,'By Area'!M30)</f>
        <v>1583</v>
      </c>
      <c r="M8" s="17">
        <f>SUM('By Area'!N8,'By Area'!N19,'By Area'!N30)</f>
        <v>1837</v>
      </c>
      <c r="N8" s="16">
        <f t="shared" si="0"/>
        <v>1127</v>
      </c>
      <c r="O8" s="1">
        <f t="shared" si="1"/>
        <v>4370</v>
      </c>
      <c r="P8" s="18">
        <f t="shared" si="2"/>
        <v>0.79497907949790791</v>
      </c>
      <c r="Q8" s="1"/>
    </row>
    <row r="9" spans="1:17" ht="11.25" customHeight="1">
      <c r="A9" s="16"/>
      <c r="B9" s="15" t="s">
        <v>34</v>
      </c>
      <c r="C9" s="15">
        <f>SUM('By Area'!D9,'By Area'!D20,'By Area'!D31)</f>
        <v>2711</v>
      </c>
      <c r="D9" s="16">
        <f>SUM('By Area'!E9,'By Area'!E20,'By Area'!E31)</f>
        <v>2068</v>
      </c>
      <c r="E9" s="1">
        <f>SUM('By Area'!F9,'By Area'!F20,'By Area'!F31)</f>
        <v>1992</v>
      </c>
      <c r="F9" s="1">
        <f>SUM('By Area'!G9,'By Area'!G20,'By Area'!G31)</f>
        <v>1538</v>
      </c>
      <c r="G9" s="1">
        <f>SUM('By Area'!H9,'By Area'!H20,'By Area'!H31)</f>
        <v>1357</v>
      </c>
      <c r="H9" s="1">
        <f>SUM('By Area'!I9,'By Area'!I20,'By Area'!I31)</f>
        <v>1316</v>
      </c>
      <c r="I9" s="1">
        <f>SUM('By Area'!J9,'By Area'!J20,'By Area'!J31)</f>
        <v>1289</v>
      </c>
      <c r="J9" s="1">
        <f>SUM('By Area'!K9,'By Area'!K20,'By Area'!K31)</f>
        <v>1310</v>
      </c>
      <c r="K9" s="1">
        <f>SUM('By Area'!L9,'By Area'!L20,'By Area'!L31)</f>
        <v>1354</v>
      </c>
      <c r="L9" s="1">
        <f>SUM('By Area'!M9,'By Area'!M20,'By Area'!M31)</f>
        <v>1442</v>
      </c>
      <c r="M9" s="17">
        <f>SUM('By Area'!N9,'By Area'!N20,'By Area'!N31)</f>
        <v>1546</v>
      </c>
      <c r="N9" s="16">
        <f t="shared" si="0"/>
        <v>1289</v>
      </c>
      <c r="O9" s="1">
        <f t="shared" si="1"/>
        <v>1422</v>
      </c>
      <c r="P9" s="18">
        <f t="shared" si="2"/>
        <v>0.52452969383991144</v>
      </c>
      <c r="Q9" s="1"/>
    </row>
    <row r="10" spans="1:17" ht="11.25" customHeight="1">
      <c r="A10" s="16"/>
      <c r="B10" s="15" t="s">
        <v>37</v>
      </c>
      <c r="C10" s="15">
        <f>SUM('By Area'!D10,'By Area'!D21,'By Area'!D32)</f>
        <v>1807</v>
      </c>
      <c r="D10" s="16">
        <f>SUM('By Area'!E10,'By Area'!E21,'By Area'!E32)</f>
        <v>1220</v>
      </c>
      <c r="E10" s="1">
        <f>SUM('By Area'!F10,'By Area'!F21,'By Area'!F32)</f>
        <v>934</v>
      </c>
      <c r="F10" s="1">
        <f>SUM('By Area'!G10,'By Area'!G21,'By Area'!G32)</f>
        <v>619</v>
      </c>
      <c r="G10" s="1">
        <f>SUM('By Area'!H10,'By Area'!H21,'By Area'!H32)</f>
        <v>426</v>
      </c>
      <c r="H10" s="1">
        <f>SUM('By Area'!I10,'By Area'!I21,'By Area'!I32)</f>
        <v>393</v>
      </c>
      <c r="I10" s="1">
        <f>SUM('By Area'!J10,'By Area'!J21,'By Area'!J32)</f>
        <v>445</v>
      </c>
      <c r="J10" s="1">
        <f>SUM('By Area'!K10,'By Area'!K21,'By Area'!K32)</f>
        <v>433</v>
      </c>
      <c r="K10" s="1">
        <f>SUM('By Area'!L10,'By Area'!L21,'By Area'!L32)</f>
        <v>524</v>
      </c>
      <c r="L10" s="1">
        <f>SUM('By Area'!M10,'By Area'!M21,'By Area'!M32)</f>
        <v>612</v>
      </c>
      <c r="M10" s="17">
        <f>SUM('By Area'!N10,'By Area'!N21,'By Area'!N32)</f>
        <v>698</v>
      </c>
      <c r="N10" s="16">
        <f t="shared" si="0"/>
        <v>393</v>
      </c>
      <c r="O10" s="1">
        <f t="shared" si="1"/>
        <v>1414</v>
      </c>
      <c r="P10" s="18">
        <f t="shared" si="2"/>
        <v>0.78251245157719973</v>
      </c>
      <c r="Q10" s="1"/>
    </row>
    <row r="11" spans="1:17" ht="11.25" customHeight="1">
      <c r="A11" s="16"/>
      <c r="B11" s="15" t="s">
        <v>39</v>
      </c>
      <c r="C11" s="15">
        <f>SUM('By Area'!D11,'By Area'!D22,'By Area'!D33)</f>
        <v>491</v>
      </c>
      <c r="D11" s="16">
        <f>SUM('By Area'!E11,'By Area'!E22,'By Area'!E33)</f>
        <v>376</v>
      </c>
      <c r="E11" s="1">
        <f>SUM('By Area'!F11,'By Area'!F22,'By Area'!F33)</f>
        <v>331</v>
      </c>
      <c r="F11" s="1">
        <f>SUM('By Area'!G11,'By Area'!G22,'By Area'!G33)</f>
        <v>288</v>
      </c>
      <c r="G11" s="1">
        <f>SUM('By Area'!H11,'By Area'!H22,'By Area'!H33)</f>
        <v>271</v>
      </c>
      <c r="H11" s="1">
        <f>SUM('By Area'!I11,'By Area'!I22,'By Area'!I33)</f>
        <v>241</v>
      </c>
      <c r="I11" s="1">
        <f>SUM('By Area'!J11,'By Area'!J22,'By Area'!J33)</f>
        <v>257</v>
      </c>
      <c r="J11" s="1">
        <f>SUM('By Area'!K11,'By Area'!K22,'By Area'!K33)</f>
        <v>251</v>
      </c>
      <c r="K11" s="1">
        <f>SUM('By Area'!L11,'By Area'!L22,'By Area'!L33)</f>
        <v>261</v>
      </c>
      <c r="L11" s="1">
        <f>SUM('By Area'!M11,'By Area'!M22,'By Area'!M33)</f>
        <v>272</v>
      </c>
      <c r="M11" s="17">
        <f>SUM('By Area'!N11,'By Area'!N22,'By Area'!N33)</f>
        <v>300</v>
      </c>
      <c r="N11" s="16">
        <f t="shared" si="0"/>
        <v>241</v>
      </c>
      <c r="O11" s="1">
        <f t="shared" si="1"/>
        <v>250</v>
      </c>
      <c r="P11" s="18">
        <f t="shared" si="2"/>
        <v>0.50916496945010181</v>
      </c>
      <c r="Q11" s="1"/>
    </row>
    <row r="12" spans="1:17" ht="11.25" customHeight="1">
      <c r="A12" s="16"/>
      <c r="B12" s="15" t="s">
        <v>40</v>
      </c>
      <c r="C12" s="15">
        <f>SUM('By Area'!D12,'By Area'!D23,'By Area'!D34)</f>
        <v>1116</v>
      </c>
      <c r="D12" s="16">
        <f>SUM('By Area'!E12,'By Area'!E23,'By Area'!E34)</f>
        <v>837</v>
      </c>
      <c r="E12" s="1">
        <f>SUM('By Area'!F12,'By Area'!F23,'By Area'!F34)</f>
        <v>597</v>
      </c>
      <c r="F12" s="1">
        <f>SUM('By Area'!G12,'By Area'!G23,'By Area'!G34)</f>
        <v>434</v>
      </c>
      <c r="G12" s="1">
        <f>SUM('By Area'!H12,'By Area'!H23,'By Area'!H34)</f>
        <v>351</v>
      </c>
      <c r="H12" s="1">
        <f>SUM('By Area'!I12,'By Area'!I23,'By Area'!I34)</f>
        <v>286</v>
      </c>
      <c r="I12" s="1">
        <f>SUM('By Area'!J12,'By Area'!J23,'By Area'!J34)</f>
        <v>320</v>
      </c>
      <c r="J12" s="1">
        <f>SUM('By Area'!K12,'By Area'!K23,'By Area'!K34)</f>
        <v>335</v>
      </c>
      <c r="K12" s="1">
        <f>SUM('By Area'!L12,'By Area'!L23,'By Area'!L34)</f>
        <v>391</v>
      </c>
      <c r="L12" s="1">
        <f>SUM('By Area'!M12,'By Area'!M23,'By Area'!M34)</f>
        <v>489</v>
      </c>
      <c r="M12" s="17">
        <f>SUM('By Area'!N12,'By Area'!N23,'By Area'!N34)</f>
        <v>598</v>
      </c>
      <c r="N12" s="16">
        <f t="shared" si="0"/>
        <v>286</v>
      </c>
      <c r="O12" s="1">
        <f t="shared" si="1"/>
        <v>830</v>
      </c>
      <c r="P12" s="18">
        <f t="shared" si="2"/>
        <v>0.74372759856630821</v>
      </c>
      <c r="Q12" s="1"/>
    </row>
    <row r="13" spans="1:17" ht="11.25" customHeight="1">
      <c r="A13" s="16"/>
      <c r="B13" s="15" t="s">
        <v>41</v>
      </c>
      <c r="C13" s="15">
        <f>SUM('By Area'!D13,'By Area'!D24,'By Area'!D35)</f>
        <v>615</v>
      </c>
      <c r="D13" s="16">
        <f>SUM('By Area'!E13,'By Area'!E24,'By Area'!E35)</f>
        <v>361</v>
      </c>
      <c r="E13" s="1">
        <f>SUM('By Area'!F13,'By Area'!F24,'By Area'!F35)</f>
        <v>278</v>
      </c>
      <c r="F13" s="1">
        <f>SUM('By Area'!G13,'By Area'!G24,'By Area'!G35)</f>
        <v>227</v>
      </c>
      <c r="G13" s="1">
        <f>SUM('By Area'!H13,'By Area'!H24,'By Area'!H35)</f>
        <v>196</v>
      </c>
      <c r="H13" s="1">
        <f>SUM('By Area'!I13,'By Area'!I24,'By Area'!I35)</f>
        <v>206</v>
      </c>
      <c r="I13" s="1">
        <f>SUM('By Area'!J13,'By Area'!J24,'By Area'!J35)</f>
        <v>214</v>
      </c>
      <c r="J13" s="1">
        <f>SUM('By Area'!K13,'By Area'!K24,'By Area'!K35)</f>
        <v>222</v>
      </c>
      <c r="K13" s="1">
        <f>SUM('By Area'!L13,'By Area'!L24,'By Area'!L35)</f>
        <v>242</v>
      </c>
      <c r="L13" s="1">
        <f>SUM('By Area'!M13,'By Area'!M24,'By Area'!M35)</f>
        <v>265</v>
      </c>
      <c r="M13" s="17">
        <f>SUM('By Area'!N13,'By Area'!N24,'By Area'!N35)</f>
        <v>315</v>
      </c>
      <c r="N13" s="16">
        <f t="shared" si="0"/>
        <v>196</v>
      </c>
      <c r="O13" s="1">
        <f t="shared" si="1"/>
        <v>419</v>
      </c>
      <c r="P13" s="18">
        <f t="shared" si="2"/>
        <v>0.68130081300813006</v>
      </c>
      <c r="Q13" s="1"/>
    </row>
    <row r="14" spans="1:17" ht="11.25" customHeight="1">
      <c r="A14" s="16"/>
      <c r="B14" s="15" t="s">
        <v>42</v>
      </c>
      <c r="C14" s="15">
        <f>SUM('By Area'!D14,'By Area'!D25,'By Area'!D36)</f>
        <v>227</v>
      </c>
      <c r="D14" s="16">
        <f>SUM('By Area'!E14,'By Area'!E25,'By Area'!E36)</f>
        <v>50</v>
      </c>
      <c r="E14" s="1">
        <f>SUM('By Area'!F14,'By Area'!F25,'By Area'!F36)</f>
        <v>50</v>
      </c>
      <c r="F14" s="1">
        <f>SUM('By Area'!G14,'By Area'!G25,'By Area'!G36)</f>
        <v>46</v>
      </c>
      <c r="G14" s="1">
        <f>SUM('By Area'!H14,'By Area'!H25,'By Area'!H36)</f>
        <v>33</v>
      </c>
      <c r="H14" s="1">
        <f>SUM('By Area'!I14,'By Area'!I25,'By Area'!I36)</f>
        <v>37</v>
      </c>
      <c r="I14" s="1">
        <f>SUM('By Area'!J14,'By Area'!J25,'By Area'!J36)</f>
        <v>38</v>
      </c>
      <c r="J14" s="1">
        <f>SUM('By Area'!K14,'By Area'!K25,'By Area'!K36)</f>
        <v>58</v>
      </c>
      <c r="K14" s="1">
        <f>SUM('By Area'!L14,'By Area'!L25,'By Area'!L36)</f>
        <v>133</v>
      </c>
      <c r="L14" s="1">
        <f>SUM('By Area'!M14,'By Area'!M25,'By Area'!M36)</f>
        <v>142</v>
      </c>
      <c r="M14" s="17">
        <f>SUM('By Area'!N14,'By Area'!N25,'By Area'!N36)</f>
        <v>148</v>
      </c>
      <c r="N14" s="16">
        <f t="shared" si="0"/>
        <v>33</v>
      </c>
      <c r="O14" s="1">
        <f t="shared" si="1"/>
        <v>194</v>
      </c>
      <c r="P14" s="18">
        <f t="shared" si="2"/>
        <v>0.85462555066079293</v>
      </c>
      <c r="Q14" s="1"/>
    </row>
    <row r="15" spans="1:17" ht="11.25" customHeight="1">
      <c r="A15" s="16"/>
      <c r="B15" s="15" t="s">
        <v>43</v>
      </c>
      <c r="C15" s="15">
        <f>SUM('By Area'!D15,'By Area'!D26,'By Area'!D37)</f>
        <v>120</v>
      </c>
      <c r="D15" s="16">
        <f>SUM('By Area'!E15,'By Area'!E26,'By Area'!E37)</f>
        <v>45</v>
      </c>
      <c r="E15" s="1">
        <f>SUM('By Area'!F15,'By Area'!F26,'By Area'!F37)</f>
        <v>49</v>
      </c>
      <c r="F15" s="1">
        <f>SUM('By Area'!G15,'By Area'!G26,'By Area'!G37)</f>
        <v>38</v>
      </c>
      <c r="G15" s="1">
        <f>SUM('By Area'!H15,'By Area'!H26,'By Area'!H37)</f>
        <v>28</v>
      </c>
      <c r="H15" s="1">
        <f>SUM('By Area'!I15,'By Area'!I26,'By Area'!I37)</f>
        <v>22</v>
      </c>
      <c r="I15" s="1">
        <f>SUM('By Area'!J15,'By Area'!J26,'By Area'!J37)</f>
        <v>31</v>
      </c>
      <c r="J15" s="1">
        <f>SUM('By Area'!K15,'By Area'!K26,'By Area'!K37)</f>
        <v>24</v>
      </c>
      <c r="K15" s="1">
        <f>SUM('By Area'!L15,'By Area'!L26,'By Area'!L37)</f>
        <v>31</v>
      </c>
      <c r="L15" s="1">
        <f>SUM('By Area'!M15,'By Area'!M26,'By Area'!M37)</f>
        <v>39</v>
      </c>
      <c r="M15" s="17">
        <f>SUM('By Area'!N15,'By Area'!N26,'By Area'!N37)</f>
        <v>45</v>
      </c>
      <c r="N15" s="16">
        <f t="shared" si="0"/>
        <v>22</v>
      </c>
      <c r="O15" s="1">
        <f t="shared" si="1"/>
        <v>98</v>
      </c>
      <c r="P15" s="18">
        <f t="shared" si="2"/>
        <v>0.81666666666666665</v>
      </c>
      <c r="Q15" s="1"/>
    </row>
    <row r="16" spans="1:17" ht="11.25" customHeight="1">
      <c r="A16" s="16"/>
      <c r="B16" s="15" t="s">
        <v>44</v>
      </c>
      <c r="C16" s="15">
        <f>SUM('By Area'!D16,'By Area'!D27,'By Area'!D38)</f>
        <v>158</v>
      </c>
      <c r="D16" s="16">
        <f>SUM('By Area'!E16,'By Area'!E27,'By Area'!E38)</f>
        <v>92</v>
      </c>
      <c r="E16" s="1">
        <f>SUM('By Area'!F16,'By Area'!F27,'By Area'!F38)</f>
        <v>71</v>
      </c>
      <c r="F16" s="1">
        <f>SUM('By Area'!G16,'By Area'!G27,'By Area'!G38)</f>
        <v>72</v>
      </c>
      <c r="G16" s="1">
        <f>SUM('By Area'!H16,'By Area'!H27,'By Area'!H38)</f>
        <v>67</v>
      </c>
      <c r="H16" s="1">
        <f>SUM('By Area'!I16,'By Area'!I27,'By Area'!I38)</f>
        <v>52</v>
      </c>
      <c r="I16" s="1">
        <f>SUM('By Area'!J16,'By Area'!J27,'By Area'!J38)</f>
        <v>65</v>
      </c>
      <c r="J16" s="1">
        <f>SUM('By Area'!K16,'By Area'!K27,'By Area'!K38)</f>
        <v>75</v>
      </c>
      <c r="K16" s="1">
        <f>SUM('By Area'!L16,'By Area'!L27,'By Area'!L38)</f>
        <v>65</v>
      </c>
      <c r="L16" s="1">
        <f>SUM('By Area'!M16,'By Area'!M27,'By Area'!M38)</f>
        <v>67</v>
      </c>
      <c r="M16" s="17">
        <f>SUM('By Area'!N16,'By Area'!N27,'By Area'!N38)</f>
        <v>71</v>
      </c>
      <c r="N16" s="16">
        <f t="shared" si="0"/>
        <v>52</v>
      </c>
      <c r="O16" s="1">
        <f t="shared" si="1"/>
        <v>106</v>
      </c>
      <c r="P16" s="18">
        <f t="shared" si="2"/>
        <v>0.67088607594936711</v>
      </c>
      <c r="Q16" s="1"/>
    </row>
    <row r="17" spans="1:17" ht="11.25" customHeight="1">
      <c r="A17" s="26"/>
      <c r="B17" s="21" t="s">
        <v>45</v>
      </c>
      <c r="C17" s="21">
        <f t="shared" ref="C17:M17" si="3">SUM(C7:C16)</f>
        <v>14930</v>
      </c>
      <c r="D17" s="22">
        <f t="shared" si="3"/>
        <v>9657</v>
      </c>
      <c r="E17" s="23">
        <f t="shared" si="3"/>
        <v>7363</v>
      </c>
      <c r="F17" s="23">
        <f t="shared" si="3"/>
        <v>5216</v>
      </c>
      <c r="G17" s="23">
        <f t="shared" si="3"/>
        <v>4140</v>
      </c>
      <c r="H17" s="23">
        <f t="shared" si="3"/>
        <v>3843</v>
      </c>
      <c r="I17" s="23">
        <f t="shared" si="3"/>
        <v>3999</v>
      </c>
      <c r="J17" s="23">
        <f t="shared" si="3"/>
        <v>4068</v>
      </c>
      <c r="K17" s="23">
        <f t="shared" si="3"/>
        <v>4534</v>
      </c>
      <c r="L17" s="23">
        <f t="shared" si="3"/>
        <v>5231</v>
      </c>
      <c r="M17" s="24">
        <f t="shared" si="3"/>
        <v>5929</v>
      </c>
      <c r="N17" s="22">
        <f t="shared" si="0"/>
        <v>3843</v>
      </c>
      <c r="O17" s="23">
        <f t="shared" si="1"/>
        <v>11087</v>
      </c>
      <c r="P17" s="25">
        <f t="shared" si="2"/>
        <v>0.7425987943737441</v>
      </c>
      <c r="Q17" s="1"/>
    </row>
    <row r="18" spans="1:17" ht="11.25" customHeight="1">
      <c r="A18" s="16" t="s">
        <v>48</v>
      </c>
      <c r="B18" s="15" t="s">
        <v>27</v>
      </c>
      <c r="C18" s="15">
        <f>SUM('By Area'!D40)</f>
        <v>278</v>
      </c>
      <c r="D18" s="16">
        <f>SUM('By Area'!E40)</f>
        <v>152</v>
      </c>
      <c r="E18" s="1">
        <f>SUM('By Area'!F40)</f>
        <v>142</v>
      </c>
      <c r="F18" s="1">
        <f>SUM('By Area'!G40)</f>
        <v>115</v>
      </c>
      <c r="G18" s="1">
        <f>SUM('By Area'!H40)</f>
        <v>103</v>
      </c>
      <c r="H18" s="1">
        <f>SUM('By Area'!I40)</f>
        <v>95</v>
      </c>
      <c r="I18" s="1">
        <f>SUM('By Area'!J40)</f>
        <v>84</v>
      </c>
      <c r="J18" s="1">
        <f>SUM('By Area'!K40)</f>
        <v>89</v>
      </c>
      <c r="K18" s="1">
        <f>SUM('By Area'!L40)</f>
        <v>84</v>
      </c>
      <c r="L18" s="1">
        <f>SUM('By Area'!M40)</f>
        <v>99</v>
      </c>
      <c r="M18" s="17">
        <f>SUM('By Area'!N40)</f>
        <v>124</v>
      </c>
      <c r="N18" s="16">
        <f t="shared" si="0"/>
        <v>84</v>
      </c>
      <c r="O18" s="1">
        <f t="shared" si="1"/>
        <v>194</v>
      </c>
      <c r="P18" s="18">
        <f t="shared" si="2"/>
        <v>0.69784172661870503</v>
      </c>
      <c r="Q18" s="1"/>
    </row>
    <row r="19" spans="1:17" ht="11.25" customHeight="1">
      <c r="A19" s="16" t="s">
        <v>52</v>
      </c>
      <c r="B19" s="15" t="s">
        <v>30</v>
      </c>
      <c r="C19" s="15">
        <f>SUM('By Area'!D41)</f>
        <v>1230</v>
      </c>
      <c r="D19" s="16">
        <f>SUM('By Area'!E41)</f>
        <v>501</v>
      </c>
      <c r="E19" s="1">
        <f>SUM('By Area'!F41)</f>
        <v>366</v>
      </c>
      <c r="F19" s="1">
        <f>SUM('By Area'!G41)</f>
        <v>215</v>
      </c>
      <c r="G19" s="1">
        <f>SUM('By Area'!H41)</f>
        <v>188</v>
      </c>
      <c r="H19" s="1">
        <f>SUM('By Area'!I41)</f>
        <v>182</v>
      </c>
      <c r="I19" s="1">
        <f>SUM('By Area'!J41)</f>
        <v>203</v>
      </c>
      <c r="J19" s="1">
        <f>SUM('By Area'!K41)</f>
        <v>219</v>
      </c>
      <c r="K19" s="1">
        <f>SUM('By Area'!L41)</f>
        <v>221</v>
      </c>
      <c r="L19" s="1">
        <f>SUM('By Area'!M41)</f>
        <v>253</v>
      </c>
      <c r="M19" s="17">
        <f>SUM('By Area'!N41)</f>
        <v>332</v>
      </c>
      <c r="N19" s="16">
        <f t="shared" si="0"/>
        <v>182</v>
      </c>
      <c r="O19" s="1">
        <f t="shared" si="1"/>
        <v>1048</v>
      </c>
      <c r="P19" s="18">
        <f t="shared" si="2"/>
        <v>0.85203252032520327</v>
      </c>
      <c r="Q19" s="1"/>
    </row>
    <row r="20" spans="1:17" ht="11.25" customHeight="1">
      <c r="A20" s="16" t="s">
        <v>53</v>
      </c>
      <c r="B20" s="15" t="s">
        <v>34</v>
      </c>
      <c r="C20" s="15"/>
      <c r="D20" s="16"/>
      <c r="E20" s="1"/>
      <c r="F20" s="1"/>
      <c r="G20" s="1"/>
      <c r="H20" s="1"/>
      <c r="I20" s="1"/>
      <c r="J20" s="1"/>
      <c r="K20" s="1"/>
      <c r="L20" s="1"/>
      <c r="M20" s="17"/>
      <c r="N20" s="16"/>
      <c r="O20" s="1"/>
      <c r="P20" s="18"/>
      <c r="Q20" s="1"/>
    </row>
    <row r="21" spans="1:17" ht="11.25" customHeight="1">
      <c r="A21" s="16"/>
      <c r="B21" s="15" t="s">
        <v>37</v>
      </c>
      <c r="C21" s="15">
        <f>SUM('By Area'!D43)</f>
        <v>365</v>
      </c>
      <c r="D21" s="16">
        <f>SUM('By Area'!E43)</f>
        <v>226</v>
      </c>
      <c r="E21" s="1">
        <f>SUM('By Area'!F43)</f>
        <v>205</v>
      </c>
      <c r="F21" s="1">
        <f>SUM('By Area'!G43)</f>
        <v>156</v>
      </c>
      <c r="G21" s="1">
        <f>SUM('By Area'!H43)</f>
        <v>168</v>
      </c>
      <c r="H21" s="1">
        <f>SUM('By Area'!I43)</f>
        <v>174</v>
      </c>
      <c r="I21" s="1">
        <f>SUM('By Area'!J43)</f>
        <v>161</v>
      </c>
      <c r="J21" s="1">
        <f>SUM('By Area'!K43)</f>
        <v>163</v>
      </c>
      <c r="K21" s="1">
        <f>SUM('By Area'!L43)</f>
        <v>168</v>
      </c>
      <c r="L21" s="1">
        <f>SUM('By Area'!M43)</f>
        <v>178</v>
      </c>
      <c r="M21" s="17">
        <f>SUM('By Area'!N43)</f>
        <v>187</v>
      </c>
      <c r="N21" s="16">
        <f t="shared" ref="N21:N28" si="4">MIN(D21:M21)</f>
        <v>156</v>
      </c>
      <c r="O21" s="1">
        <f t="shared" ref="O21:O28" si="5">C21-N21</f>
        <v>209</v>
      </c>
      <c r="P21" s="18">
        <f t="shared" ref="P21:P28" si="6">O21/C21</f>
        <v>0.57260273972602738</v>
      </c>
      <c r="Q21" s="1"/>
    </row>
    <row r="22" spans="1:17" ht="11.25" customHeight="1">
      <c r="A22" s="16"/>
      <c r="B22" s="15" t="s">
        <v>39</v>
      </c>
      <c r="C22" s="15">
        <f>SUM('By Area'!D44)</f>
        <v>103</v>
      </c>
      <c r="D22" s="16">
        <f>SUM('By Area'!E44)</f>
        <v>73</v>
      </c>
      <c r="E22" s="1">
        <f>SUM('By Area'!F44)</f>
        <v>68</v>
      </c>
      <c r="F22" s="1">
        <f>SUM('By Area'!G44)</f>
        <v>66</v>
      </c>
      <c r="G22" s="1">
        <f>SUM('By Area'!H44)</f>
        <v>66</v>
      </c>
      <c r="H22" s="1">
        <f>SUM('By Area'!I44)</f>
        <v>66</v>
      </c>
      <c r="I22" s="1">
        <f>SUM('By Area'!J44)</f>
        <v>74</v>
      </c>
      <c r="J22" s="1">
        <f>SUM('By Area'!K44)</f>
        <v>69</v>
      </c>
      <c r="K22" s="1">
        <f>SUM('By Area'!L44)</f>
        <v>67</v>
      </c>
      <c r="L22" s="1">
        <f>SUM('By Area'!M44)</f>
        <v>68</v>
      </c>
      <c r="M22" s="17">
        <f>SUM('By Area'!N44)</f>
        <v>65</v>
      </c>
      <c r="N22" s="16">
        <f t="shared" si="4"/>
        <v>65</v>
      </c>
      <c r="O22" s="1">
        <f t="shared" si="5"/>
        <v>38</v>
      </c>
      <c r="P22" s="18">
        <f t="shared" si="6"/>
        <v>0.36893203883495146</v>
      </c>
      <c r="Q22" s="1"/>
    </row>
    <row r="23" spans="1:17" ht="11.25" customHeight="1">
      <c r="A23" s="16"/>
      <c r="B23" s="15" t="s">
        <v>40</v>
      </c>
      <c r="C23" s="15">
        <f>SUM('By Area'!D45)</f>
        <v>106</v>
      </c>
      <c r="D23" s="16">
        <f>SUM('By Area'!E45)</f>
        <v>70</v>
      </c>
      <c r="E23" s="1">
        <f>SUM('By Area'!F45)</f>
        <v>63</v>
      </c>
      <c r="F23" s="1">
        <f>SUM('By Area'!G45)</f>
        <v>59</v>
      </c>
      <c r="G23" s="1">
        <f>SUM('By Area'!H45)</f>
        <v>62</v>
      </c>
      <c r="H23" s="1">
        <f>SUM('By Area'!I45)</f>
        <v>71</v>
      </c>
      <c r="I23" s="1">
        <f>SUM('By Area'!J45)</f>
        <v>71</v>
      </c>
      <c r="J23" s="1">
        <f>SUM('By Area'!K45)</f>
        <v>64</v>
      </c>
      <c r="K23" s="1">
        <f>SUM('By Area'!L45)</f>
        <v>63</v>
      </c>
      <c r="L23" s="1">
        <f>SUM('By Area'!M45)</f>
        <v>62</v>
      </c>
      <c r="M23" s="17">
        <f>SUM('By Area'!N45)</f>
        <v>71</v>
      </c>
      <c r="N23" s="16">
        <f t="shared" si="4"/>
        <v>59</v>
      </c>
      <c r="O23" s="1">
        <f t="shared" si="5"/>
        <v>47</v>
      </c>
      <c r="P23" s="18">
        <f t="shared" si="6"/>
        <v>0.44339622641509435</v>
      </c>
      <c r="Q23" s="1"/>
    </row>
    <row r="24" spans="1:17" ht="11.25" customHeight="1">
      <c r="A24" s="16"/>
      <c r="B24" s="15" t="s">
        <v>41</v>
      </c>
      <c r="C24" s="15">
        <f>SUM('By Area'!D46)</f>
        <v>54</v>
      </c>
      <c r="D24" s="16">
        <f>SUM('By Area'!E46)</f>
        <v>22</v>
      </c>
      <c r="E24" s="1">
        <f>SUM('By Area'!F46)</f>
        <v>12</v>
      </c>
      <c r="F24" s="1">
        <f>SUM('By Area'!G46)</f>
        <v>10</v>
      </c>
      <c r="G24" s="1">
        <f>SUM('By Area'!H46)</f>
        <v>12</v>
      </c>
      <c r="H24" s="1">
        <f>SUM('By Area'!I46)</f>
        <v>16</v>
      </c>
      <c r="I24" s="1">
        <f>SUM('By Area'!J46)</f>
        <v>12</v>
      </c>
      <c r="J24" s="1">
        <f>SUM('By Area'!K46)</f>
        <v>15</v>
      </c>
      <c r="K24" s="1">
        <f>SUM('By Area'!L46)</f>
        <v>17</v>
      </c>
      <c r="L24" s="1">
        <f>SUM('By Area'!M46)</f>
        <v>18</v>
      </c>
      <c r="M24" s="17">
        <f>SUM('By Area'!N46)</f>
        <v>23</v>
      </c>
      <c r="N24" s="16">
        <f t="shared" si="4"/>
        <v>10</v>
      </c>
      <c r="O24" s="1">
        <f t="shared" si="5"/>
        <v>44</v>
      </c>
      <c r="P24" s="18">
        <f t="shared" si="6"/>
        <v>0.81481481481481477</v>
      </c>
      <c r="Q24" s="1"/>
    </row>
    <row r="25" spans="1:17" ht="11.25" customHeight="1">
      <c r="A25" s="16"/>
      <c r="B25" s="15" t="s">
        <v>42</v>
      </c>
      <c r="C25" s="15">
        <f>SUM('By Area'!D47)</f>
        <v>13</v>
      </c>
      <c r="D25" s="16">
        <f>SUM('By Area'!E47)</f>
        <v>4</v>
      </c>
      <c r="E25" s="1">
        <f>SUM('By Area'!F47)</f>
        <v>5</v>
      </c>
      <c r="F25" s="1">
        <f>SUM('By Area'!G47)</f>
        <v>5</v>
      </c>
      <c r="G25" s="1">
        <f>SUM('By Area'!H47)</f>
        <v>5</v>
      </c>
      <c r="H25" s="1">
        <f>SUM('By Area'!I47)</f>
        <v>6</v>
      </c>
      <c r="I25" s="1">
        <f>SUM('By Area'!J47)</f>
        <v>5</v>
      </c>
      <c r="J25" s="1">
        <f>SUM('By Area'!K47)</f>
        <v>4</v>
      </c>
      <c r="K25" s="1">
        <f>SUM('By Area'!L47)</f>
        <v>6</v>
      </c>
      <c r="L25" s="1">
        <f>SUM('By Area'!M47)</f>
        <v>5</v>
      </c>
      <c r="M25" s="17">
        <f>SUM('By Area'!N47)</f>
        <v>6</v>
      </c>
      <c r="N25" s="16">
        <f t="shared" si="4"/>
        <v>4</v>
      </c>
      <c r="O25" s="1">
        <f t="shared" si="5"/>
        <v>9</v>
      </c>
      <c r="P25" s="18">
        <f t="shared" si="6"/>
        <v>0.69230769230769229</v>
      </c>
      <c r="Q25" s="1"/>
    </row>
    <row r="26" spans="1:17" ht="11.25" customHeight="1">
      <c r="A26" s="16"/>
      <c r="B26" s="15" t="s">
        <v>43</v>
      </c>
      <c r="C26" s="15">
        <f>SUM('By Area'!D48)</f>
        <v>15</v>
      </c>
      <c r="D26" s="16">
        <f>SUM('By Area'!E48)</f>
        <v>4</v>
      </c>
      <c r="E26" s="1">
        <f>SUM('By Area'!F48)</f>
        <v>4</v>
      </c>
      <c r="F26" s="1">
        <f>SUM('By Area'!G48)</f>
        <v>2</v>
      </c>
      <c r="G26" s="1">
        <f>SUM('By Area'!H48)</f>
        <v>6</v>
      </c>
      <c r="H26" s="1">
        <f>SUM('By Area'!I48)</f>
        <v>5</v>
      </c>
      <c r="I26" s="1">
        <f>SUM('By Area'!J48)</f>
        <v>5</v>
      </c>
      <c r="J26" s="1">
        <f>SUM('By Area'!K48)</f>
        <v>4</v>
      </c>
      <c r="K26" s="1">
        <f>SUM('By Area'!L48)</f>
        <v>3</v>
      </c>
      <c r="L26" s="1">
        <f>SUM('By Area'!M48)</f>
        <v>6</v>
      </c>
      <c r="M26" s="17">
        <f>SUM('By Area'!N48)</f>
        <v>9</v>
      </c>
      <c r="N26" s="16">
        <f t="shared" si="4"/>
        <v>2</v>
      </c>
      <c r="O26" s="1">
        <f t="shared" si="5"/>
        <v>13</v>
      </c>
      <c r="P26" s="18">
        <f t="shared" si="6"/>
        <v>0.8666666666666667</v>
      </c>
      <c r="Q26" s="1"/>
    </row>
    <row r="27" spans="1:17" ht="11.25" customHeight="1">
      <c r="A27" s="16"/>
      <c r="B27" s="15" t="s">
        <v>44</v>
      </c>
      <c r="C27" s="15">
        <f>SUM('By Area'!D49)</f>
        <v>13</v>
      </c>
      <c r="D27" s="16">
        <f>SUM('By Area'!E49)</f>
        <v>9</v>
      </c>
      <c r="E27" s="1">
        <f>SUM('By Area'!F49)</f>
        <v>9</v>
      </c>
      <c r="F27" s="1">
        <f>SUM('By Area'!G49)</f>
        <v>7</v>
      </c>
      <c r="G27" s="1">
        <f>SUM('By Area'!H49)</f>
        <v>5</v>
      </c>
      <c r="H27" s="1">
        <f>SUM('By Area'!I49)</f>
        <v>8</v>
      </c>
      <c r="I27" s="1">
        <f>SUM('By Area'!J49)</f>
        <v>10</v>
      </c>
      <c r="J27" s="1">
        <f>SUM('By Area'!K49)</f>
        <v>9</v>
      </c>
      <c r="K27" s="1">
        <f>SUM('By Area'!L49)</f>
        <v>10</v>
      </c>
      <c r="L27" s="1">
        <f>SUM('By Area'!M49)</f>
        <v>9</v>
      </c>
      <c r="M27" s="17">
        <f>SUM('By Area'!N49)</f>
        <v>11</v>
      </c>
      <c r="N27" s="16">
        <f t="shared" si="4"/>
        <v>5</v>
      </c>
      <c r="O27" s="1">
        <f t="shared" si="5"/>
        <v>8</v>
      </c>
      <c r="P27" s="18">
        <f t="shared" si="6"/>
        <v>0.61538461538461542</v>
      </c>
      <c r="Q27" s="1"/>
    </row>
    <row r="28" spans="1:17" ht="11.25" customHeight="1">
      <c r="A28" s="26"/>
      <c r="B28" s="21" t="s">
        <v>45</v>
      </c>
      <c r="C28" s="21">
        <f t="shared" ref="C28:M28" si="7">SUM(C18:C27)</f>
        <v>2177</v>
      </c>
      <c r="D28" s="22">
        <f t="shared" si="7"/>
        <v>1061</v>
      </c>
      <c r="E28" s="23">
        <f t="shared" si="7"/>
        <v>874</v>
      </c>
      <c r="F28" s="23">
        <f t="shared" si="7"/>
        <v>635</v>
      </c>
      <c r="G28" s="23">
        <f t="shared" si="7"/>
        <v>615</v>
      </c>
      <c r="H28" s="23">
        <f t="shared" si="7"/>
        <v>623</v>
      </c>
      <c r="I28" s="23">
        <f t="shared" si="7"/>
        <v>625</v>
      </c>
      <c r="J28" s="23">
        <f t="shared" si="7"/>
        <v>636</v>
      </c>
      <c r="K28" s="23">
        <f t="shared" si="7"/>
        <v>639</v>
      </c>
      <c r="L28" s="23">
        <f t="shared" si="7"/>
        <v>698</v>
      </c>
      <c r="M28" s="24">
        <f t="shared" si="7"/>
        <v>828</v>
      </c>
      <c r="N28" s="22">
        <f t="shared" si="4"/>
        <v>615</v>
      </c>
      <c r="O28" s="23">
        <f t="shared" si="5"/>
        <v>1562</v>
      </c>
      <c r="P28" s="25">
        <f t="shared" si="6"/>
        <v>0.71750114836931556</v>
      </c>
      <c r="Q28" s="1"/>
    </row>
    <row r="29" spans="1:17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</sheetData>
  <mergeCells count="5">
    <mergeCell ref="A1:P1"/>
    <mergeCell ref="D4:M4"/>
    <mergeCell ref="N4:P4"/>
    <mergeCell ref="A3:P3"/>
    <mergeCell ref="A2:P2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52"/>
  <sheetViews>
    <sheetView showGridLines="0" zoomScaleNormal="100" zoomScaleSheetLayoutView="140" workbookViewId="0">
      <pane ySplit="6" topLeftCell="A7" activePane="bottomLeft" state="frozen"/>
      <selection pane="bottomLeft" activeCell="B4" sqref="B4"/>
    </sheetView>
  </sheetViews>
  <sheetFormatPr defaultColWidth="14.44140625" defaultRowHeight="15" customHeight="1"/>
  <cols>
    <col min="1" max="1" width="10.6640625" customWidth="1"/>
    <col min="2" max="2" width="11.5546875" customWidth="1"/>
    <col min="3" max="3" width="10.109375" customWidth="1"/>
    <col min="4" max="4" width="7" customWidth="1"/>
    <col min="5" max="6" width="5" customWidth="1"/>
    <col min="7" max="9" width="4.88671875" customWidth="1"/>
    <col min="10" max="13" width="4.44140625" customWidth="1"/>
    <col min="14" max="14" width="5" customWidth="1"/>
    <col min="15" max="15" width="6.6640625" customWidth="1"/>
    <col min="16" max="17" width="8.33203125" customWidth="1"/>
    <col min="18" max="18" width="8" customWidth="1"/>
  </cols>
  <sheetData>
    <row r="1" spans="2:18" ht="14.25" customHeight="1">
      <c r="B1" s="120" t="str">
        <f>'University-wide'!A1</f>
        <v>University of California, San Diego Survey of Parking Space Occupancy Levels, Summer, 2018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"/>
    </row>
    <row r="2" spans="2:18" ht="14.25" customHeight="1">
      <c r="B2" s="120" t="s">
        <v>6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"/>
    </row>
    <row r="3" spans="2:18" ht="11.25" customHeight="1">
      <c r="B3" s="122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"/>
    </row>
    <row r="4" spans="2:18" ht="11.25" customHeight="1">
      <c r="B4" s="2" t="s">
        <v>7</v>
      </c>
      <c r="C4" s="2" t="s">
        <v>4</v>
      </c>
      <c r="D4" s="2" t="s">
        <v>4</v>
      </c>
      <c r="E4" s="117" t="s">
        <v>5</v>
      </c>
      <c r="F4" s="118"/>
      <c r="G4" s="118"/>
      <c r="H4" s="118"/>
      <c r="I4" s="118"/>
      <c r="J4" s="118"/>
      <c r="K4" s="118"/>
      <c r="L4" s="118"/>
      <c r="M4" s="118"/>
      <c r="N4" s="119"/>
      <c r="O4" s="117" t="s">
        <v>8</v>
      </c>
      <c r="P4" s="118"/>
      <c r="Q4" s="119"/>
      <c r="R4" s="1"/>
    </row>
    <row r="5" spans="2:18" ht="11.25" customHeight="1">
      <c r="B5" s="3"/>
      <c r="C5" s="3" t="s">
        <v>9</v>
      </c>
      <c r="D5" s="3" t="s">
        <v>10</v>
      </c>
      <c r="E5" s="4" t="s">
        <v>11</v>
      </c>
      <c r="F5" s="5" t="s">
        <v>12</v>
      </c>
      <c r="G5" s="5" t="s">
        <v>13</v>
      </c>
      <c r="H5" s="5" t="s">
        <v>14</v>
      </c>
      <c r="I5" s="5" t="s">
        <v>15</v>
      </c>
      <c r="J5" s="5" t="s">
        <v>16</v>
      </c>
      <c r="K5" s="5" t="s">
        <v>17</v>
      </c>
      <c r="L5" s="5" t="s">
        <v>18</v>
      </c>
      <c r="M5" s="5" t="s">
        <v>19</v>
      </c>
      <c r="N5" s="6" t="s">
        <v>20</v>
      </c>
      <c r="O5" s="7" t="s">
        <v>21</v>
      </c>
      <c r="P5" s="8" t="s">
        <v>22</v>
      </c>
      <c r="Q5" s="9" t="s">
        <v>23</v>
      </c>
      <c r="R5" s="1"/>
    </row>
    <row r="6" spans="2:18" ht="11.25" customHeight="1">
      <c r="B6" s="10"/>
      <c r="C6" s="10"/>
      <c r="D6" s="10"/>
      <c r="E6" s="11" t="s">
        <v>24</v>
      </c>
      <c r="F6" s="12" t="s">
        <v>24</v>
      </c>
      <c r="G6" s="12" t="s">
        <v>24</v>
      </c>
      <c r="H6" s="12" t="s">
        <v>24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3" t="s">
        <v>25</v>
      </c>
      <c r="O6" s="11" t="s">
        <v>10</v>
      </c>
      <c r="P6" s="12" t="s">
        <v>10</v>
      </c>
      <c r="Q6" s="13" t="s">
        <v>22</v>
      </c>
      <c r="R6" s="1"/>
    </row>
    <row r="7" spans="2:18" ht="11.25" customHeight="1">
      <c r="B7" s="14" t="s">
        <v>26</v>
      </c>
      <c r="C7" s="15" t="s">
        <v>27</v>
      </c>
      <c r="D7" s="15"/>
      <c r="E7" s="16"/>
      <c r="F7" s="1"/>
      <c r="G7" s="1"/>
      <c r="H7" s="1"/>
      <c r="I7" s="1"/>
      <c r="J7" s="1"/>
      <c r="K7" s="1"/>
      <c r="L7" s="1"/>
      <c r="M7" s="1"/>
      <c r="N7" s="17"/>
      <c r="O7" s="16"/>
      <c r="P7" s="1"/>
      <c r="Q7" s="18"/>
      <c r="R7" s="1"/>
    </row>
    <row r="8" spans="2:18" ht="11.25" customHeight="1">
      <c r="B8" s="15" t="s">
        <v>29</v>
      </c>
      <c r="C8" s="15" t="s">
        <v>30</v>
      </c>
      <c r="D8" s="15">
        <f>SUM('By Neighborhood'!C8,'By Neighborhood'!C19,'By Neighborhood'!C30,'By Neighborhood'!C41)</f>
        <v>121</v>
      </c>
      <c r="E8" s="16">
        <f>SUM('By Neighborhood'!D8,'By Neighborhood'!D19,'By Neighborhood'!D30,'By Neighborhood'!D41)</f>
        <v>92</v>
      </c>
      <c r="F8" s="1">
        <f>SUM('By Neighborhood'!E8,'By Neighborhood'!E19,'By Neighborhood'!E30,'By Neighborhood'!E41)</f>
        <v>37</v>
      </c>
      <c r="G8" s="1">
        <f>SUM('By Neighborhood'!F8,'By Neighborhood'!F19,'By Neighborhood'!F30,'By Neighborhood'!F41)</f>
        <v>23</v>
      </c>
      <c r="H8" s="1">
        <f>SUM('By Neighborhood'!G8,'By Neighborhood'!G19,'By Neighborhood'!G30,'By Neighborhood'!G41)</f>
        <v>16</v>
      </c>
      <c r="I8" s="1">
        <f>SUM('By Neighborhood'!H8,'By Neighborhood'!H19,'By Neighborhood'!H30,'By Neighborhood'!H41)</f>
        <v>15</v>
      </c>
      <c r="J8" s="1">
        <f>SUM('By Neighborhood'!I8,'By Neighborhood'!I19,'By Neighborhood'!I30,'By Neighborhood'!I41)</f>
        <v>12</v>
      </c>
      <c r="K8" s="1">
        <f>SUM('By Neighborhood'!J8,'By Neighborhood'!J19,'By Neighborhood'!J30,'By Neighborhood'!J41)</f>
        <v>13</v>
      </c>
      <c r="L8" s="1">
        <f>SUM('By Neighborhood'!K8,'By Neighborhood'!K19,'By Neighborhood'!K30,'By Neighborhood'!K41)</f>
        <v>18</v>
      </c>
      <c r="M8" s="1">
        <f>SUM('By Neighborhood'!L8,'By Neighborhood'!L19,'By Neighborhood'!L30,'By Neighborhood'!L41)</f>
        <v>31</v>
      </c>
      <c r="N8" s="17">
        <f>SUM('By Neighborhood'!M8,'By Neighborhood'!M19,'By Neighborhood'!M30,'By Neighborhood'!M41)</f>
        <v>51</v>
      </c>
      <c r="O8" s="16">
        <f t="shared" ref="O8:O41" si="0">MIN(E8:N8)</f>
        <v>12</v>
      </c>
      <c r="P8" s="1">
        <f t="shared" ref="P8:P41" si="1">D8-O8</f>
        <v>109</v>
      </c>
      <c r="Q8" s="18">
        <f t="shared" ref="Q8:Q41" si="2">P8/D8</f>
        <v>0.90082644628099173</v>
      </c>
      <c r="R8" s="1"/>
    </row>
    <row r="9" spans="2:18" ht="11.25" customHeight="1">
      <c r="B9" s="15" t="s">
        <v>32</v>
      </c>
      <c r="C9" s="15" t="s">
        <v>34</v>
      </c>
      <c r="D9" s="15">
        <f>SUM('By Neighborhood'!C9,'By Neighborhood'!C20,'By Neighborhood'!C31,'By Neighborhood'!C42)</f>
        <v>139</v>
      </c>
      <c r="E9" s="16">
        <f>SUM('By Neighborhood'!D9,'By Neighborhood'!D20,'By Neighborhood'!D31,'By Neighborhood'!D42)</f>
        <v>100</v>
      </c>
      <c r="F9" s="1">
        <f>SUM('By Neighborhood'!E9,'By Neighborhood'!E20,'By Neighborhood'!E31,'By Neighborhood'!E42)</f>
        <v>62</v>
      </c>
      <c r="G9" s="1">
        <f>SUM('By Neighborhood'!F9,'By Neighborhood'!F20,'By Neighborhood'!F31,'By Neighborhood'!F42)</f>
        <v>39</v>
      </c>
      <c r="H9" s="1">
        <f>SUM('By Neighborhood'!G9,'By Neighborhood'!G20,'By Neighborhood'!G31,'By Neighborhood'!G42)</f>
        <v>31</v>
      </c>
      <c r="I9" s="1">
        <f>SUM('By Neighborhood'!H9,'By Neighborhood'!H20,'By Neighborhood'!H31,'By Neighborhood'!H42)</f>
        <v>34</v>
      </c>
      <c r="J9" s="1">
        <f>SUM('By Neighborhood'!I9,'By Neighborhood'!I20,'By Neighborhood'!I31,'By Neighborhood'!I42)</f>
        <v>34</v>
      </c>
      <c r="K9" s="1">
        <f>SUM('By Neighborhood'!J9,'By Neighborhood'!J20,'By Neighborhood'!J31,'By Neighborhood'!J42)</f>
        <v>38</v>
      </c>
      <c r="L9" s="1">
        <f>SUM('By Neighborhood'!K9,'By Neighborhood'!K20,'By Neighborhood'!K31,'By Neighborhood'!K42)</f>
        <v>46</v>
      </c>
      <c r="M9" s="1">
        <f>SUM('By Neighborhood'!L9,'By Neighborhood'!L20,'By Neighborhood'!L31,'By Neighborhood'!L42)</f>
        <v>53</v>
      </c>
      <c r="N9" s="17">
        <f>SUM('By Neighborhood'!M9,'By Neighborhood'!M20,'By Neighborhood'!M31,'By Neighborhood'!M42)</f>
        <v>73</v>
      </c>
      <c r="O9" s="16">
        <f t="shared" si="0"/>
        <v>31</v>
      </c>
      <c r="P9" s="1">
        <f t="shared" si="1"/>
        <v>108</v>
      </c>
      <c r="Q9" s="18">
        <f t="shared" si="2"/>
        <v>0.7769784172661871</v>
      </c>
      <c r="R9" s="1"/>
    </row>
    <row r="10" spans="2:18" ht="11.25" customHeight="1">
      <c r="B10" s="15" t="s">
        <v>36</v>
      </c>
      <c r="C10" s="15" t="s">
        <v>37</v>
      </c>
      <c r="D10" s="15">
        <f>SUM('By Neighborhood'!C10,'By Neighborhood'!C21,'By Neighborhood'!C32,'By Neighborhood'!C43)</f>
        <v>4</v>
      </c>
      <c r="E10" s="16">
        <f>SUM('By Neighborhood'!D10,'By Neighborhood'!D21,'By Neighborhood'!D32,'By Neighborhood'!D43)</f>
        <v>4</v>
      </c>
      <c r="F10" s="1">
        <f>SUM('By Neighborhood'!E10,'By Neighborhood'!E21,'By Neighborhood'!E32,'By Neighborhood'!E43)</f>
        <v>2</v>
      </c>
      <c r="G10" s="1">
        <f>SUM('By Neighborhood'!F10,'By Neighborhood'!F21,'By Neighborhood'!F32,'By Neighborhood'!F43)</f>
        <v>1</v>
      </c>
      <c r="H10" s="1">
        <f>SUM('By Neighborhood'!G10,'By Neighborhood'!G21,'By Neighborhood'!G32,'By Neighborhood'!G43)</f>
        <v>0</v>
      </c>
      <c r="I10" s="1">
        <f>SUM('By Neighborhood'!H10,'By Neighborhood'!H21,'By Neighborhood'!H32,'By Neighborhood'!H43)</f>
        <v>2</v>
      </c>
      <c r="J10" s="1">
        <f>SUM('By Neighborhood'!I10,'By Neighborhood'!I21,'By Neighborhood'!I32,'By Neighborhood'!I43)</f>
        <v>2</v>
      </c>
      <c r="K10" s="1">
        <f>SUM('By Neighborhood'!J10,'By Neighborhood'!J21,'By Neighborhood'!J32,'By Neighborhood'!J43)</f>
        <v>2</v>
      </c>
      <c r="L10" s="1">
        <f>SUM('By Neighborhood'!K10,'By Neighborhood'!K21,'By Neighborhood'!K32,'By Neighborhood'!K43)</f>
        <v>2</v>
      </c>
      <c r="M10" s="1">
        <f>SUM('By Neighborhood'!L10,'By Neighborhood'!L21,'By Neighborhood'!L32,'By Neighborhood'!L43)</f>
        <v>2</v>
      </c>
      <c r="N10" s="17">
        <f>SUM('By Neighborhood'!M10,'By Neighborhood'!M21,'By Neighborhood'!M32,'By Neighborhood'!M43)</f>
        <v>2</v>
      </c>
      <c r="O10" s="16">
        <f t="shared" si="0"/>
        <v>0</v>
      </c>
      <c r="P10" s="1">
        <f t="shared" si="1"/>
        <v>4</v>
      </c>
      <c r="Q10" s="18">
        <f t="shared" si="2"/>
        <v>1</v>
      </c>
      <c r="R10" s="1"/>
    </row>
    <row r="11" spans="2:18" ht="11.25" customHeight="1">
      <c r="B11" s="15"/>
      <c r="C11" s="15" t="s">
        <v>39</v>
      </c>
      <c r="D11" s="15">
        <f>SUM('By Neighborhood'!C11,'By Neighborhood'!C22,'By Neighborhood'!C33,'By Neighborhood'!C44)</f>
        <v>2</v>
      </c>
      <c r="E11" s="16">
        <f>SUM('By Neighborhood'!D11,'By Neighborhood'!D22,'By Neighborhood'!D33,'By Neighborhood'!D44)</f>
        <v>1</v>
      </c>
      <c r="F11" s="1">
        <f>SUM('By Neighborhood'!E11,'By Neighborhood'!E22,'By Neighborhood'!E33,'By Neighborhood'!E44)</f>
        <v>1</v>
      </c>
      <c r="G11" s="1">
        <f>SUM('By Neighborhood'!F11,'By Neighborhood'!F22,'By Neighborhood'!F33,'By Neighborhood'!F44)</f>
        <v>1</v>
      </c>
      <c r="H11" s="1">
        <f>SUM('By Neighborhood'!G11,'By Neighborhood'!G22,'By Neighborhood'!G33,'By Neighborhood'!G44)</f>
        <v>1</v>
      </c>
      <c r="I11" s="1">
        <f>SUM('By Neighborhood'!H11,'By Neighborhood'!H22,'By Neighborhood'!H33,'By Neighborhood'!H44)</f>
        <v>2</v>
      </c>
      <c r="J11" s="1">
        <f>SUM('By Neighborhood'!I11,'By Neighborhood'!I22,'By Neighborhood'!I33,'By Neighborhood'!I44)</f>
        <v>1</v>
      </c>
      <c r="K11" s="1">
        <f>SUM('By Neighborhood'!J11,'By Neighborhood'!J22,'By Neighborhood'!J33,'By Neighborhood'!J44)</f>
        <v>0</v>
      </c>
      <c r="L11" s="1">
        <f>SUM('By Neighborhood'!K11,'By Neighborhood'!K22,'By Neighborhood'!K33,'By Neighborhood'!K44)</f>
        <v>0</v>
      </c>
      <c r="M11" s="1">
        <f>SUM('By Neighborhood'!L11,'By Neighborhood'!L22,'By Neighborhood'!L33,'By Neighborhood'!L44)</f>
        <v>1</v>
      </c>
      <c r="N11" s="17">
        <f>SUM('By Neighborhood'!M11,'By Neighborhood'!M22,'By Neighborhood'!M33,'By Neighborhood'!M44)</f>
        <v>1</v>
      </c>
      <c r="O11" s="16">
        <f t="shared" si="0"/>
        <v>0</v>
      </c>
      <c r="P11" s="1">
        <f t="shared" si="1"/>
        <v>2</v>
      </c>
      <c r="Q11" s="18">
        <f t="shared" si="2"/>
        <v>1</v>
      </c>
      <c r="R11" s="1"/>
    </row>
    <row r="12" spans="2:18" ht="11.25" customHeight="1">
      <c r="B12" s="15"/>
      <c r="C12" s="15" t="s">
        <v>40</v>
      </c>
      <c r="D12" s="15">
        <f>SUM('By Neighborhood'!C12,'By Neighborhood'!C23,'By Neighborhood'!C34,'By Neighborhood'!C45)</f>
        <v>462</v>
      </c>
      <c r="E12" s="16">
        <f>SUM('By Neighborhood'!D12,'By Neighborhood'!D23,'By Neighborhood'!D34,'By Neighborhood'!D45)</f>
        <v>367</v>
      </c>
      <c r="F12" s="1">
        <f>SUM('By Neighborhood'!E12,'By Neighborhood'!E23,'By Neighborhood'!E34,'By Neighborhood'!E45)</f>
        <v>223</v>
      </c>
      <c r="G12" s="1">
        <f>SUM('By Neighborhood'!F12,'By Neighborhood'!F23,'By Neighborhood'!F34,'By Neighborhood'!F45)</f>
        <v>109</v>
      </c>
      <c r="H12" s="1">
        <f>SUM('By Neighborhood'!G12,'By Neighborhood'!G23,'By Neighborhood'!G34,'By Neighborhood'!G45)</f>
        <v>77</v>
      </c>
      <c r="I12" s="1">
        <f>SUM('By Neighborhood'!H12,'By Neighborhood'!H23,'By Neighborhood'!H34,'By Neighborhood'!H45)</f>
        <v>63</v>
      </c>
      <c r="J12" s="1">
        <f>SUM('By Neighborhood'!I12,'By Neighborhood'!I23,'By Neighborhood'!I34,'By Neighborhood'!I45)</f>
        <v>54</v>
      </c>
      <c r="K12" s="1">
        <f>SUM('By Neighborhood'!J12,'By Neighborhood'!J23,'By Neighborhood'!J34,'By Neighborhood'!J45)</f>
        <v>62</v>
      </c>
      <c r="L12" s="1">
        <f>SUM('By Neighborhood'!K12,'By Neighborhood'!K23,'By Neighborhood'!K34,'By Neighborhood'!K45)</f>
        <v>131</v>
      </c>
      <c r="M12" s="1">
        <f>SUM('By Neighborhood'!L12,'By Neighborhood'!L23,'By Neighborhood'!L34,'By Neighborhood'!L45)</f>
        <v>194</v>
      </c>
      <c r="N12" s="17">
        <f>SUM('By Neighborhood'!M12,'By Neighborhood'!M23,'By Neighborhood'!M34,'By Neighborhood'!M45)</f>
        <v>263</v>
      </c>
      <c r="O12" s="16">
        <f t="shared" si="0"/>
        <v>54</v>
      </c>
      <c r="P12" s="1">
        <f t="shared" si="1"/>
        <v>408</v>
      </c>
      <c r="Q12" s="18">
        <f t="shared" si="2"/>
        <v>0.88311688311688308</v>
      </c>
      <c r="R12" s="1"/>
    </row>
    <row r="13" spans="2:18" ht="11.25" customHeight="1">
      <c r="B13" s="15"/>
      <c r="C13" s="15" t="s">
        <v>41</v>
      </c>
      <c r="D13" s="15">
        <f>SUM('By Neighborhood'!C13,'By Neighborhood'!C24,'By Neighborhood'!C35,'By Neighborhood'!C46)</f>
        <v>31</v>
      </c>
      <c r="E13" s="16">
        <f>SUM('By Neighborhood'!D13,'By Neighborhood'!D24,'By Neighborhood'!D35,'By Neighborhood'!D46)</f>
        <v>30</v>
      </c>
      <c r="F13" s="1">
        <f>SUM('By Neighborhood'!E13,'By Neighborhood'!E24,'By Neighborhood'!E35,'By Neighborhood'!E46)</f>
        <v>18</v>
      </c>
      <c r="G13" s="1">
        <f>SUM('By Neighborhood'!F13,'By Neighborhood'!F24,'By Neighborhood'!F35,'By Neighborhood'!F46)</f>
        <v>11</v>
      </c>
      <c r="H13" s="1">
        <f>SUM('By Neighborhood'!G13,'By Neighborhood'!G24,'By Neighborhood'!G35,'By Neighborhood'!G46)</f>
        <v>12</v>
      </c>
      <c r="I13" s="1">
        <f>SUM('By Neighborhood'!H13,'By Neighborhood'!H24,'By Neighborhood'!H35,'By Neighborhood'!H46)</f>
        <v>12</v>
      </c>
      <c r="J13" s="1">
        <f>SUM('By Neighborhood'!I13,'By Neighborhood'!I24,'By Neighborhood'!I35,'By Neighborhood'!I46)</f>
        <v>16</v>
      </c>
      <c r="K13" s="1">
        <f>SUM('By Neighborhood'!J13,'By Neighborhood'!J24,'By Neighborhood'!J35,'By Neighborhood'!J46)</f>
        <v>18</v>
      </c>
      <c r="L13" s="1">
        <f>SUM('By Neighborhood'!K13,'By Neighborhood'!K24,'By Neighborhood'!K35,'By Neighborhood'!K46)</f>
        <v>20</v>
      </c>
      <c r="M13" s="1">
        <f>SUM('By Neighborhood'!L13,'By Neighborhood'!L24,'By Neighborhood'!L35,'By Neighborhood'!L46)</f>
        <v>17</v>
      </c>
      <c r="N13" s="17">
        <f>SUM('By Neighborhood'!M13,'By Neighborhood'!M24,'By Neighborhood'!M35,'By Neighborhood'!M46)</f>
        <v>22</v>
      </c>
      <c r="O13" s="16">
        <f t="shared" si="0"/>
        <v>11</v>
      </c>
      <c r="P13" s="1">
        <f t="shared" si="1"/>
        <v>20</v>
      </c>
      <c r="Q13" s="18">
        <f t="shared" si="2"/>
        <v>0.64516129032258063</v>
      </c>
      <c r="R13" s="1"/>
    </row>
    <row r="14" spans="2:18" ht="11.25" customHeight="1">
      <c r="B14" s="15"/>
      <c r="C14" s="15" t="s">
        <v>42</v>
      </c>
      <c r="D14" s="15">
        <f>SUM('By Neighborhood'!C14,'By Neighborhood'!C25,'By Neighborhood'!C36,'By Neighborhood'!C47)</f>
        <v>5</v>
      </c>
      <c r="E14" s="16">
        <f>SUM('By Neighborhood'!D14,'By Neighborhood'!D25,'By Neighborhood'!D36,'By Neighborhood'!D47)</f>
        <v>2</v>
      </c>
      <c r="F14" s="1">
        <f>SUM('By Neighborhood'!E14,'By Neighborhood'!E25,'By Neighborhood'!E36,'By Neighborhood'!E47)</f>
        <v>3</v>
      </c>
      <c r="G14" s="1">
        <f>SUM('By Neighborhood'!F14,'By Neighborhood'!F25,'By Neighborhood'!F36,'By Neighborhood'!F47)</f>
        <v>0</v>
      </c>
      <c r="H14" s="1">
        <f>SUM('By Neighborhood'!G14,'By Neighborhood'!G25,'By Neighborhood'!G36,'By Neighborhood'!G47)</f>
        <v>0</v>
      </c>
      <c r="I14" s="1">
        <f>SUM('By Neighborhood'!H14,'By Neighborhood'!H25,'By Neighborhood'!H36,'By Neighborhood'!H47)</f>
        <v>2</v>
      </c>
      <c r="J14" s="1">
        <f>SUM('By Neighborhood'!I14,'By Neighborhood'!I25,'By Neighborhood'!I36,'By Neighborhood'!I47)</f>
        <v>3</v>
      </c>
      <c r="K14" s="1">
        <f>SUM('By Neighborhood'!J14,'By Neighborhood'!J25,'By Neighborhood'!J36,'By Neighborhood'!J47)</f>
        <v>2</v>
      </c>
      <c r="L14" s="1">
        <f>SUM('By Neighborhood'!K14,'By Neighborhood'!K25,'By Neighborhood'!K36,'By Neighborhood'!K47)</f>
        <v>1</v>
      </c>
      <c r="M14" s="1">
        <f>SUM('By Neighborhood'!L14,'By Neighborhood'!L25,'By Neighborhood'!L36,'By Neighborhood'!L47)</f>
        <v>3</v>
      </c>
      <c r="N14" s="17">
        <f>SUM('By Neighborhood'!M14,'By Neighborhood'!M25,'By Neighborhood'!M36,'By Neighborhood'!M47)</f>
        <v>1</v>
      </c>
      <c r="O14" s="16">
        <f t="shared" si="0"/>
        <v>0</v>
      </c>
      <c r="P14" s="1">
        <f t="shared" si="1"/>
        <v>5</v>
      </c>
      <c r="Q14" s="18">
        <f t="shared" si="2"/>
        <v>1</v>
      </c>
      <c r="R14" s="1"/>
    </row>
    <row r="15" spans="2:18" ht="11.25" customHeight="1">
      <c r="B15" s="15"/>
      <c r="C15" s="15" t="s">
        <v>43</v>
      </c>
      <c r="D15" s="15">
        <f>SUM('By Neighborhood'!C15,'By Neighborhood'!C26,'By Neighborhood'!C37,'By Neighborhood'!C48)</f>
        <v>6</v>
      </c>
      <c r="E15" s="16">
        <f>SUM('By Neighborhood'!D15,'By Neighborhood'!D26,'By Neighborhood'!D37,'By Neighborhood'!D48)</f>
        <v>2</v>
      </c>
      <c r="F15" s="1">
        <f>SUM('By Neighborhood'!E15,'By Neighborhood'!E26,'By Neighborhood'!E37,'By Neighborhood'!E48)</f>
        <v>3</v>
      </c>
      <c r="G15" s="1">
        <f>SUM('By Neighborhood'!F15,'By Neighborhood'!F26,'By Neighborhood'!F37,'By Neighborhood'!F48)</f>
        <v>1</v>
      </c>
      <c r="H15" s="1">
        <f>SUM('By Neighborhood'!G15,'By Neighborhood'!G26,'By Neighborhood'!G37,'By Neighborhood'!G48)</f>
        <v>2</v>
      </c>
      <c r="I15" s="1">
        <f>SUM('By Neighborhood'!H15,'By Neighborhood'!H26,'By Neighborhood'!H37,'By Neighborhood'!H48)</f>
        <v>1</v>
      </c>
      <c r="J15" s="1">
        <f>SUM('By Neighborhood'!I15,'By Neighborhood'!I26,'By Neighborhood'!I37,'By Neighborhood'!I48)</f>
        <v>1</v>
      </c>
      <c r="K15" s="1">
        <f>SUM('By Neighborhood'!J15,'By Neighborhood'!J26,'By Neighborhood'!J37,'By Neighborhood'!J48)</f>
        <v>0</v>
      </c>
      <c r="L15" s="1">
        <f>SUM('By Neighborhood'!K15,'By Neighborhood'!K26,'By Neighborhood'!K37,'By Neighborhood'!K48)</f>
        <v>2</v>
      </c>
      <c r="M15" s="1">
        <f>SUM('By Neighborhood'!L15,'By Neighborhood'!L26,'By Neighborhood'!L37,'By Neighborhood'!L48)</f>
        <v>2</v>
      </c>
      <c r="N15" s="17">
        <f>SUM('By Neighborhood'!M15,'By Neighborhood'!M26,'By Neighborhood'!M37,'By Neighborhood'!M48)</f>
        <v>2</v>
      </c>
      <c r="O15" s="16">
        <f t="shared" si="0"/>
        <v>0</v>
      </c>
      <c r="P15" s="1">
        <f t="shared" si="1"/>
        <v>6</v>
      </c>
      <c r="Q15" s="18">
        <f t="shared" si="2"/>
        <v>1</v>
      </c>
      <c r="R15" s="1"/>
    </row>
    <row r="16" spans="2:18" ht="11.25" customHeight="1">
      <c r="B16" s="15"/>
      <c r="C16" s="15" t="s">
        <v>44</v>
      </c>
      <c r="D16" s="15">
        <f>SUM('By Neighborhood'!C16,'By Neighborhood'!C27,'By Neighborhood'!C38,'By Neighborhood'!C49)</f>
        <v>22</v>
      </c>
      <c r="E16" s="16">
        <f>SUM('By Neighborhood'!D16,'By Neighborhood'!D27,'By Neighborhood'!D38,'By Neighborhood'!D49)</f>
        <v>14</v>
      </c>
      <c r="F16" s="1">
        <f>SUM('By Neighborhood'!E16,'By Neighborhood'!E27,'By Neighborhood'!E38,'By Neighborhood'!E49)</f>
        <v>9</v>
      </c>
      <c r="G16" s="1">
        <f>SUM('By Neighborhood'!F16,'By Neighborhood'!F27,'By Neighborhood'!F38,'By Neighborhood'!F49)</f>
        <v>5</v>
      </c>
      <c r="H16" s="1">
        <f>SUM('By Neighborhood'!G16,'By Neighborhood'!G27,'By Neighborhood'!G38,'By Neighborhood'!G49)</f>
        <v>7</v>
      </c>
      <c r="I16" s="1">
        <f>SUM('By Neighborhood'!H16,'By Neighborhood'!H27,'By Neighborhood'!H38,'By Neighborhood'!H49)</f>
        <v>11</v>
      </c>
      <c r="J16" s="1">
        <f>SUM('By Neighborhood'!I16,'By Neighborhood'!I27,'By Neighborhood'!I38,'By Neighborhood'!I49)</f>
        <v>10</v>
      </c>
      <c r="K16" s="1">
        <f>SUM('By Neighborhood'!J16,'By Neighborhood'!J27,'By Neighborhood'!J38,'By Neighborhood'!J49)</f>
        <v>14</v>
      </c>
      <c r="L16" s="1">
        <f>SUM('By Neighborhood'!K16,'By Neighborhood'!K27,'By Neighborhood'!K38,'By Neighborhood'!K49)</f>
        <v>6</v>
      </c>
      <c r="M16" s="1">
        <f>SUM('By Neighborhood'!L16,'By Neighborhood'!L27,'By Neighborhood'!L38,'By Neighborhood'!L49)</f>
        <v>6</v>
      </c>
      <c r="N16" s="17">
        <f>SUM('By Neighborhood'!M16,'By Neighborhood'!M27,'By Neighborhood'!M38,'By Neighborhood'!M49)</f>
        <v>7</v>
      </c>
      <c r="O16" s="16">
        <f t="shared" si="0"/>
        <v>5</v>
      </c>
      <c r="P16" s="1">
        <f t="shared" si="1"/>
        <v>17</v>
      </c>
      <c r="Q16" s="18">
        <f t="shared" si="2"/>
        <v>0.77272727272727271</v>
      </c>
      <c r="R16" s="1"/>
    </row>
    <row r="17" spans="2:18" ht="11.25" customHeight="1">
      <c r="B17" s="20"/>
      <c r="C17" s="21" t="s">
        <v>45</v>
      </c>
      <c r="D17" s="21">
        <f t="shared" ref="D17:N17" si="3">SUM(D7:D16)</f>
        <v>792</v>
      </c>
      <c r="E17" s="22">
        <f t="shared" si="3"/>
        <v>612</v>
      </c>
      <c r="F17" s="23">
        <f t="shared" si="3"/>
        <v>358</v>
      </c>
      <c r="G17" s="23">
        <f t="shared" si="3"/>
        <v>190</v>
      </c>
      <c r="H17" s="23">
        <f t="shared" si="3"/>
        <v>146</v>
      </c>
      <c r="I17" s="23">
        <f t="shared" si="3"/>
        <v>142</v>
      </c>
      <c r="J17" s="23">
        <f t="shared" si="3"/>
        <v>133</v>
      </c>
      <c r="K17" s="23">
        <f t="shared" si="3"/>
        <v>149</v>
      </c>
      <c r="L17" s="23">
        <f t="shared" si="3"/>
        <v>226</v>
      </c>
      <c r="M17" s="23">
        <f t="shared" si="3"/>
        <v>309</v>
      </c>
      <c r="N17" s="24">
        <f t="shared" si="3"/>
        <v>422</v>
      </c>
      <c r="O17" s="22">
        <f t="shared" si="0"/>
        <v>133</v>
      </c>
      <c r="P17" s="23">
        <f t="shared" si="1"/>
        <v>659</v>
      </c>
      <c r="Q17" s="25">
        <f t="shared" si="2"/>
        <v>0.83207070707070707</v>
      </c>
      <c r="R17" s="1"/>
    </row>
    <row r="18" spans="2:18" ht="11.25" customHeight="1">
      <c r="B18" s="14" t="s">
        <v>51</v>
      </c>
      <c r="C18" s="15" t="s">
        <v>27</v>
      </c>
      <c r="D18" s="15">
        <f>SUM('By Neighborhood'!C51,'By Neighborhood'!C62,'By Neighborhood'!C73,'By Neighborhood'!C84,'By Neighborhood'!C95,'By Neighborhood'!C106,'By Neighborhood'!C117,'By Neighborhood'!C128,'By Neighborhood'!C139,'By Neighborhood'!C150,'By Neighborhood'!C161,'By Neighborhood'!C172)</f>
        <v>1699</v>
      </c>
      <c r="E18" s="16">
        <f>SUM('By Neighborhood'!D51,'By Neighborhood'!D62,'By Neighborhood'!D73,'By Neighborhood'!D84,'By Neighborhood'!D95,'By Neighborhood'!D106,'By Neighborhood'!D117,'By Neighborhood'!D128,'By Neighborhood'!D139,'By Neighborhood'!D150,'By Neighborhood'!D161,'By Neighborhood'!D172)</f>
        <v>1273</v>
      </c>
      <c r="F18" s="1">
        <f>SUM('By Neighborhood'!E51,'By Neighborhood'!E62,'By Neighborhood'!E73,'By Neighborhood'!E84,'By Neighborhood'!E95,'By Neighborhood'!E106,'By Neighborhood'!E117,'By Neighborhood'!E128,'By Neighborhood'!E139,'By Neighborhood'!E150,'By Neighborhood'!E161,'By Neighborhood'!E172)</f>
        <v>908</v>
      </c>
      <c r="G18" s="1">
        <f>SUM('By Neighborhood'!F51,'By Neighborhood'!F62,'By Neighborhood'!F73,'By Neighborhood'!F84,'By Neighborhood'!F95,'By Neighborhood'!F106,'By Neighborhood'!F117,'By Neighborhood'!F128,'By Neighborhood'!F139,'By Neighborhood'!F150,'By Neighborhood'!F161,'By Neighborhood'!F172)</f>
        <v>423</v>
      </c>
      <c r="H18" s="1">
        <f>SUM('By Neighborhood'!G51,'By Neighborhood'!G62,'By Neighborhood'!G73,'By Neighborhood'!G84,'By Neighborhood'!G95,'By Neighborhood'!G106,'By Neighborhood'!G117,'By Neighborhood'!G128,'By Neighborhood'!G139,'By Neighborhood'!G150,'By Neighborhood'!G161,'By Neighborhood'!G172)</f>
        <v>180</v>
      </c>
      <c r="I18" s="1">
        <f>SUM('By Neighborhood'!H51,'By Neighborhood'!H62,'By Neighborhood'!H73,'By Neighborhood'!H84,'By Neighborhood'!H95,'By Neighborhood'!H106,'By Neighborhood'!H117,'By Neighborhood'!H128,'By Neighborhood'!H139,'By Neighborhood'!H150,'By Neighborhood'!H161,'By Neighborhood'!H172)</f>
        <v>148</v>
      </c>
      <c r="J18" s="1">
        <f>SUM('By Neighborhood'!I51,'By Neighborhood'!I62,'By Neighborhood'!I73,'By Neighborhood'!I84,'By Neighborhood'!I95,'By Neighborhood'!I106,'By Neighborhood'!I117,'By Neighborhood'!I128,'By Neighborhood'!I139,'By Neighborhood'!I150,'By Neighborhood'!I161,'By Neighborhood'!I172)</f>
        <v>153</v>
      </c>
      <c r="K18" s="1">
        <f>SUM('By Neighborhood'!J51,'By Neighborhood'!J62,'By Neighborhood'!J73,'By Neighborhood'!J84,'By Neighborhood'!J95,'By Neighborhood'!J106,'By Neighborhood'!J117,'By Neighborhood'!J128,'By Neighborhood'!J139,'By Neighborhood'!J150,'By Neighborhood'!J161,'By Neighborhood'!J172)</f>
        <v>160</v>
      </c>
      <c r="L18" s="1">
        <f>SUM('By Neighborhood'!K51,'By Neighborhood'!K62,'By Neighborhood'!K73,'By Neighborhood'!K84,'By Neighborhood'!K95,'By Neighborhood'!K106,'By Neighborhood'!K117,'By Neighborhood'!K128,'By Neighborhood'!K139,'By Neighborhood'!K150,'By Neighborhood'!K161,'By Neighborhood'!K172)</f>
        <v>208</v>
      </c>
      <c r="M18" s="1">
        <f>SUM('By Neighborhood'!L51,'By Neighborhood'!L62,'By Neighborhood'!L73,'By Neighborhood'!L84,'By Neighborhood'!L95,'By Neighborhood'!L106,'By Neighborhood'!L117,'By Neighborhood'!L128,'By Neighborhood'!L139,'By Neighborhood'!L150,'By Neighborhood'!L161,'By Neighborhood'!L172)</f>
        <v>279</v>
      </c>
      <c r="N18" s="17">
        <f>SUM('By Neighborhood'!M51,'By Neighborhood'!M62,'By Neighborhood'!M73,'By Neighborhood'!M84,'By Neighborhood'!M95,'By Neighborhood'!M106,'By Neighborhood'!M117,'By Neighborhood'!M128,'By Neighborhood'!M139,'By Neighborhood'!M150,'By Neighborhood'!M161,'By Neighborhood'!M172)</f>
        <v>314</v>
      </c>
      <c r="O18" s="16">
        <f t="shared" si="0"/>
        <v>148</v>
      </c>
      <c r="P18" s="1">
        <f t="shared" si="1"/>
        <v>1551</v>
      </c>
      <c r="Q18" s="18">
        <f t="shared" si="2"/>
        <v>0.91288993525603301</v>
      </c>
      <c r="R18" s="1"/>
    </row>
    <row r="19" spans="2:18" ht="11.25" customHeight="1">
      <c r="B19" s="15" t="s">
        <v>33</v>
      </c>
      <c r="C19" s="15" t="s">
        <v>30</v>
      </c>
      <c r="D19" s="15">
        <f>SUM('By Neighborhood'!C52,'By Neighborhood'!C63,'By Neighborhood'!C74,'By Neighborhood'!C85,'By Neighborhood'!C96,'By Neighborhood'!C107,'By Neighborhood'!C118,'By Neighborhood'!C129,'By Neighborhood'!C140,'By Neighborhood'!C151,'By Neighborhood'!C162,'By Neighborhood'!C173)</f>
        <v>3324</v>
      </c>
      <c r="E19" s="16">
        <f>SUM('By Neighborhood'!D52,'By Neighborhood'!D63,'By Neighborhood'!D74,'By Neighborhood'!D85,'By Neighborhood'!D96,'By Neighborhood'!D107,'By Neighborhood'!D118,'By Neighborhood'!D129,'By Neighborhood'!D140,'By Neighborhood'!D151,'By Neighborhood'!D162,'By Neighborhood'!D173)</f>
        <v>2118</v>
      </c>
      <c r="F19" s="1">
        <f>SUM('By Neighborhood'!E52,'By Neighborhood'!E63,'By Neighborhood'!E74,'By Neighborhood'!E85,'By Neighborhood'!E96,'By Neighborhood'!E107,'By Neighborhood'!E118,'By Neighborhood'!E129,'By Neighborhood'!E140,'By Neighborhood'!E151,'By Neighborhood'!E162,'By Neighborhood'!E173)</f>
        <v>1350</v>
      </c>
      <c r="G19" s="1">
        <f>SUM('By Neighborhood'!F52,'By Neighborhood'!F63,'By Neighborhood'!F74,'By Neighborhood'!F85,'By Neighborhood'!F96,'By Neighborhood'!F107,'By Neighborhood'!F118,'By Neighborhood'!F129,'By Neighborhood'!F140,'By Neighborhood'!F151,'By Neighborhood'!F162,'By Neighborhood'!F173)</f>
        <v>1021</v>
      </c>
      <c r="H19" s="1">
        <f>SUM('By Neighborhood'!G52,'By Neighborhood'!G63,'By Neighborhood'!G74,'By Neighborhood'!G85,'By Neighborhood'!G96,'By Neighborhood'!G107,'By Neighborhood'!G118,'By Neighborhood'!G129,'By Neighborhood'!G140,'By Neighborhood'!G151,'By Neighborhood'!G162,'By Neighborhood'!G173)</f>
        <v>875</v>
      </c>
      <c r="I19" s="1">
        <f>SUM('By Neighborhood'!H52,'By Neighborhood'!H63,'By Neighborhood'!H74,'By Neighborhood'!H85,'By Neighborhood'!H96,'By Neighborhood'!H107,'By Neighborhood'!H118,'By Neighborhood'!H129,'By Neighborhood'!H140,'By Neighborhood'!H151,'By Neighborhood'!H162,'By Neighborhood'!H173)</f>
        <v>860</v>
      </c>
      <c r="J19" s="1">
        <f>SUM('By Neighborhood'!I52,'By Neighborhood'!I63,'By Neighborhood'!I74,'By Neighborhood'!I85,'By Neighborhood'!I96,'By Neighborhood'!I107,'By Neighborhood'!I118,'By Neighborhood'!I129,'By Neighborhood'!I140,'By Neighborhood'!I151,'By Neighborhood'!I162,'By Neighborhood'!I173)</f>
        <v>876</v>
      </c>
      <c r="K19" s="1">
        <f>SUM('By Neighborhood'!J52,'By Neighborhood'!J63,'By Neighborhood'!J74,'By Neighborhood'!J85,'By Neighborhood'!J96,'By Neighborhood'!J107,'By Neighborhood'!J118,'By Neighborhood'!J129,'By Neighborhood'!J140,'By Neighborhood'!J151,'By Neighborhood'!J162,'By Neighborhood'!J173)</f>
        <v>877</v>
      </c>
      <c r="L19" s="1">
        <f>SUM('By Neighborhood'!K52,'By Neighborhood'!K63,'By Neighborhood'!K74,'By Neighborhood'!K85,'By Neighborhood'!K96,'By Neighborhood'!K107,'By Neighborhood'!K118,'By Neighborhood'!K129,'By Neighborhood'!K140,'By Neighborhood'!K151,'By Neighborhood'!K162,'By Neighborhood'!K173)</f>
        <v>956</v>
      </c>
      <c r="M19" s="1">
        <f>SUM('By Neighborhood'!L52,'By Neighborhood'!L63,'By Neighborhood'!L74,'By Neighborhood'!L85,'By Neighborhood'!L96,'By Neighborhood'!L107,'By Neighborhood'!L118,'By Neighborhood'!L129,'By Neighborhood'!L140,'By Neighborhood'!L151,'By Neighborhood'!L162,'By Neighborhood'!L173)</f>
        <v>1108</v>
      </c>
      <c r="N19" s="17">
        <f>SUM('By Neighborhood'!M52,'By Neighborhood'!M63,'By Neighborhood'!M74,'By Neighborhood'!M85,'By Neighborhood'!M96,'By Neighborhood'!M107,'By Neighborhood'!M118,'By Neighborhood'!M129,'By Neighborhood'!M140,'By Neighborhood'!M151,'By Neighborhood'!M162,'By Neighborhood'!M173)</f>
        <v>1267</v>
      </c>
      <c r="O19" s="16">
        <f t="shared" si="0"/>
        <v>860</v>
      </c>
      <c r="P19" s="1">
        <f t="shared" si="1"/>
        <v>2464</v>
      </c>
      <c r="Q19" s="18">
        <f t="shared" si="2"/>
        <v>0.7412755716004813</v>
      </c>
      <c r="R19" s="1"/>
    </row>
    <row r="20" spans="2:18" ht="11.25" customHeight="1">
      <c r="B20" s="15"/>
      <c r="C20" s="15" t="s">
        <v>34</v>
      </c>
      <c r="D20" s="15">
        <f>SUM('By Neighborhood'!C53,'By Neighborhood'!C64,'By Neighborhood'!C75,'By Neighborhood'!C86,'By Neighborhood'!C97,'By Neighborhood'!C108,'By Neighborhood'!C119,'By Neighborhood'!C130,'By Neighborhood'!C141,'By Neighborhood'!C152,'By Neighborhood'!C163,'By Neighborhood'!C174)</f>
        <v>1345</v>
      </c>
      <c r="E20" s="16">
        <f>SUM('By Neighborhood'!D53,'By Neighborhood'!D64,'By Neighborhood'!D75,'By Neighborhood'!D86,'By Neighborhood'!D97,'By Neighborhood'!D108,'By Neighborhood'!D119,'By Neighborhood'!D130,'By Neighborhood'!D141,'By Neighborhood'!D152,'By Neighborhood'!D163,'By Neighborhood'!D174)</f>
        <v>863</v>
      </c>
      <c r="F20" s="1">
        <f>SUM('By Neighborhood'!E53,'By Neighborhood'!E64,'By Neighborhood'!E75,'By Neighborhood'!E86,'By Neighborhood'!E97,'By Neighborhood'!E108,'By Neighborhood'!E119,'By Neighborhood'!E130,'By Neighborhood'!E141,'By Neighborhood'!E152,'By Neighborhood'!E163,'By Neighborhood'!E174)</f>
        <v>869</v>
      </c>
      <c r="G20" s="1">
        <f>SUM('By Neighborhood'!F53,'By Neighborhood'!F64,'By Neighborhood'!F75,'By Neighborhood'!F86,'By Neighborhood'!F97,'By Neighborhood'!F108,'By Neighborhood'!F119,'By Neighborhood'!F130,'By Neighborhood'!F141,'By Neighborhood'!F152,'By Neighborhood'!F163,'By Neighborhood'!F174)</f>
        <v>477</v>
      </c>
      <c r="H20" s="1">
        <f>SUM('By Neighborhood'!G53,'By Neighborhood'!G64,'By Neighborhood'!G75,'By Neighborhood'!G86,'By Neighborhood'!G97,'By Neighborhood'!G108,'By Neighborhood'!G119,'By Neighborhood'!G130,'By Neighborhood'!G141,'By Neighborhood'!G152,'By Neighborhood'!G163,'By Neighborhood'!G174)</f>
        <v>394</v>
      </c>
      <c r="I20" s="1">
        <f>SUM('By Neighborhood'!H53,'By Neighborhood'!H64,'By Neighborhood'!H75,'By Neighborhood'!H86,'By Neighborhood'!H97,'By Neighborhood'!H108,'By Neighborhood'!H119,'By Neighborhood'!H130,'By Neighborhood'!H141,'By Neighborhood'!H152,'By Neighborhood'!H163,'By Neighborhood'!H174)</f>
        <v>357</v>
      </c>
      <c r="J20" s="1">
        <f>SUM('By Neighborhood'!I53,'By Neighborhood'!I64,'By Neighborhood'!I75,'By Neighborhood'!I86,'By Neighborhood'!I97,'By Neighborhood'!I108,'By Neighborhood'!I119,'By Neighborhood'!I130,'By Neighborhood'!I141,'By Neighborhood'!I152,'By Neighborhood'!I163,'By Neighborhood'!I174)</f>
        <v>328</v>
      </c>
      <c r="K20" s="1">
        <f>SUM('By Neighborhood'!J53,'By Neighborhood'!J64,'By Neighborhood'!J75,'By Neighborhood'!J86,'By Neighborhood'!J97,'By Neighborhood'!J108,'By Neighborhood'!J119,'By Neighborhood'!J130,'By Neighborhood'!J141,'By Neighborhood'!J152,'By Neighborhood'!J163,'By Neighborhood'!J174)</f>
        <v>326</v>
      </c>
      <c r="L20" s="1">
        <f>SUM('By Neighborhood'!K53,'By Neighborhood'!K64,'By Neighborhood'!K75,'By Neighborhood'!K86,'By Neighborhood'!K97,'By Neighborhood'!K108,'By Neighborhood'!K119,'By Neighborhood'!K130,'By Neighborhood'!K141,'By Neighborhood'!K152,'By Neighborhood'!K163,'By Neighborhood'!K174)</f>
        <v>352</v>
      </c>
      <c r="M20" s="1">
        <f>SUM('By Neighborhood'!L53,'By Neighborhood'!L64,'By Neighborhood'!L75,'By Neighborhood'!L86,'By Neighborhood'!L97,'By Neighborhood'!L108,'By Neighborhood'!L119,'By Neighborhood'!L130,'By Neighborhood'!L141,'By Neighborhood'!L152,'By Neighborhood'!L163,'By Neighborhood'!L174)</f>
        <v>377</v>
      </c>
      <c r="N20" s="17">
        <f>SUM('By Neighborhood'!M53,'By Neighborhood'!M64,'By Neighborhood'!M75,'By Neighborhood'!M86,'By Neighborhood'!M97,'By Neighborhood'!M108,'By Neighborhood'!M119,'By Neighborhood'!M130,'By Neighborhood'!M141,'By Neighborhood'!M152,'By Neighborhood'!M163,'By Neighborhood'!M174)</f>
        <v>419</v>
      </c>
      <c r="O20" s="16">
        <f t="shared" si="0"/>
        <v>326</v>
      </c>
      <c r="P20" s="1">
        <f t="shared" si="1"/>
        <v>1019</v>
      </c>
      <c r="Q20" s="18">
        <f t="shared" si="2"/>
        <v>0.75762081784386615</v>
      </c>
      <c r="R20" s="1"/>
    </row>
    <row r="21" spans="2:18" ht="11.25" customHeight="1">
      <c r="B21" s="15"/>
      <c r="C21" s="15" t="s">
        <v>37</v>
      </c>
      <c r="D21" s="15">
        <f>SUM('By Neighborhood'!C54,'By Neighborhood'!C65,'By Neighborhood'!C76,'By Neighborhood'!C87,'By Neighborhood'!C98,'By Neighborhood'!C109,'By Neighborhood'!C120,'By Neighborhood'!C131,'By Neighborhood'!C142,'By Neighborhood'!C153,'By Neighborhood'!C164,'By Neighborhood'!C175)</f>
        <v>861</v>
      </c>
      <c r="E21" s="16">
        <f>SUM('By Neighborhood'!D54,'By Neighborhood'!D65,'By Neighborhood'!D76,'By Neighborhood'!D87,'By Neighborhood'!D98,'By Neighborhood'!D109,'By Neighborhood'!D120,'By Neighborhood'!D131,'By Neighborhood'!D142,'By Neighborhood'!D153,'By Neighborhood'!D164,'By Neighborhood'!D175)</f>
        <v>727</v>
      </c>
      <c r="F21" s="1">
        <f>SUM('By Neighborhood'!E54,'By Neighborhood'!E65,'By Neighborhood'!E76,'By Neighborhood'!E87,'By Neighborhood'!E98,'By Neighborhood'!E109,'By Neighborhood'!E120,'By Neighborhood'!E131,'By Neighborhood'!E142,'By Neighborhood'!E153,'By Neighborhood'!E164,'By Neighborhood'!E175)</f>
        <v>599</v>
      </c>
      <c r="G21" s="1">
        <f>SUM('By Neighborhood'!F54,'By Neighborhood'!F65,'By Neighborhood'!F76,'By Neighborhood'!F87,'By Neighborhood'!F98,'By Neighborhood'!F109,'By Neighborhood'!F120,'By Neighborhood'!F131,'By Neighborhood'!F142,'By Neighborhood'!F153,'By Neighborhood'!F164,'By Neighborhood'!F175)</f>
        <v>440</v>
      </c>
      <c r="H21" s="1">
        <f>SUM('By Neighborhood'!G54,'By Neighborhood'!G65,'By Neighborhood'!G76,'By Neighborhood'!G87,'By Neighborhood'!G98,'By Neighborhood'!G109,'By Neighborhood'!G120,'By Neighborhood'!G131,'By Neighborhood'!G142,'By Neighborhood'!G153,'By Neighborhood'!G164,'By Neighborhood'!G175)</f>
        <v>268</v>
      </c>
      <c r="I21" s="1">
        <f>SUM('By Neighborhood'!H54,'By Neighborhood'!H65,'By Neighborhood'!H76,'By Neighborhood'!H87,'By Neighborhood'!H98,'By Neighborhood'!H109,'By Neighborhood'!H120,'By Neighborhood'!H131,'By Neighborhood'!H142,'By Neighborhood'!H153,'By Neighborhood'!H164,'By Neighborhood'!H175)</f>
        <v>259</v>
      </c>
      <c r="J21" s="1">
        <f>SUM('By Neighborhood'!I54,'By Neighborhood'!I65,'By Neighborhood'!I76,'By Neighborhood'!I87,'By Neighborhood'!I98,'By Neighborhood'!I109,'By Neighborhood'!I120,'By Neighborhood'!I131,'By Neighborhood'!I142,'By Neighborhood'!I153,'By Neighborhood'!I164,'By Neighborhood'!I175)</f>
        <v>290</v>
      </c>
      <c r="K21" s="1">
        <f>SUM('By Neighborhood'!J54,'By Neighborhood'!J65,'By Neighborhood'!J76,'By Neighborhood'!J87,'By Neighborhood'!J98,'By Neighborhood'!J109,'By Neighborhood'!J120,'By Neighborhood'!J131,'By Neighborhood'!J142,'By Neighborhood'!J153,'By Neighborhood'!J164,'By Neighborhood'!J175)</f>
        <v>298</v>
      </c>
      <c r="L21" s="1">
        <f>SUM('By Neighborhood'!K54,'By Neighborhood'!K65,'By Neighborhood'!K76,'By Neighborhood'!K87,'By Neighborhood'!K98,'By Neighborhood'!K109,'By Neighborhood'!K120,'By Neighborhood'!K131,'By Neighborhood'!K142,'By Neighborhood'!K153,'By Neighborhood'!K164,'By Neighborhood'!K175)</f>
        <v>348</v>
      </c>
      <c r="M21" s="1">
        <f>SUM('By Neighborhood'!L54,'By Neighborhood'!L65,'By Neighborhood'!L76,'By Neighborhood'!L87,'By Neighborhood'!L98,'By Neighborhood'!L109,'By Neighborhood'!L120,'By Neighborhood'!L131,'By Neighborhood'!L142,'By Neighborhood'!L153,'By Neighborhood'!L164,'By Neighborhood'!L175)</f>
        <v>390</v>
      </c>
      <c r="N21" s="17">
        <f>SUM('By Neighborhood'!M54,'By Neighborhood'!M65,'By Neighborhood'!M76,'By Neighborhood'!M87,'By Neighborhood'!M98,'By Neighborhood'!M109,'By Neighborhood'!M120,'By Neighborhood'!M131,'By Neighborhood'!M142,'By Neighborhood'!M153,'By Neighborhood'!M164,'By Neighborhood'!M175)</f>
        <v>417</v>
      </c>
      <c r="O21" s="16">
        <f t="shared" si="0"/>
        <v>259</v>
      </c>
      <c r="P21" s="1">
        <f t="shared" si="1"/>
        <v>602</v>
      </c>
      <c r="Q21" s="18">
        <f t="shared" si="2"/>
        <v>0.69918699186991873</v>
      </c>
      <c r="R21" s="1"/>
    </row>
    <row r="22" spans="2:18" ht="11.25" customHeight="1">
      <c r="B22" s="15"/>
      <c r="C22" s="15" t="s">
        <v>39</v>
      </c>
      <c r="D22" s="15">
        <f>SUM('By Neighborhood'!C55,'By Neighborhood'!C66,'By Neighborhood'!C77,'By Neighborhood'!C88,'By Neighborhood'!C99,'By Neighborhood'!C110,'By Neighborhood'!C121,'By Neighborhood'!C132,'By Neighborhood'!C143,'By Neighborhood'!C154,'By Neighborhood'!C165,'By Neighborhood'!C176)</f>
        <v>385</v>
      </c>
      <c r="E22" s="16">
        <f>SUM('By Neighborhood'!D55,'By Neighborhood'!D66,'By Neighborhood'!D77,'By Neighborhood'!D88,'By Neighborhood'!D99,'By Neighborhood'!D110,'By Neighborhood'!D121,'By Neighborhood'!D132,'By Neighborhood'!D143,'By Neighborhood'!D154,'By Neighborhood'!D165,'By Neighborhood'!D176)</f>
        <v>303</v>
      </c>
      <c r="F22" s="1">
        <f>SUM('By Neighborhood'!E55,'By Neighborhood'!E66,'By Neighborhood'!E77,'By Neighborhood'!E88,'By Neighborhood'!E99,'By Neighborhood'!E110,'By Neighborhood'!E121,'By Neighborhood'!E132,'By Neighborhood'!E143,'By Neighborhood'!E154,'By Neighborhood'!E165,'By Neighborhood'!E176)</f>
        <v>264</v>
      </c>
      <c r="G22" s="1">
        <f>SUM('By Neighborhood'!F55,'By Neighborhood'!F66,'By Neighborhood'!F77,'By Neighborhood'!F88,'By Neighborhood'!F99,'By Neighborhood'!F110,'By Neighborhood'!F121,'By Neighborhood'!F132,'By Neighborhood'!F143,'By Neighborhood'!F154,'By Neighborhood'!F165,'By Neighborhood'!F176)</f>
        <v>224</v>
      </c>
      <c r="H22" s="1">
        <f>SUM('By Neighborhood'!G55,'By Neighborhood'!G66,'By Neighborhood'!G77,'By Neighborhood'!G88,'By Neighborhood'!G99,'By Neighborhood'!G110,'By Neighborhood'!G121,'By Neighborhood'!G132,'By Neighborhood'!G143,'By Neighborhood'!G154,'By Neighborhood'!G165,'By Neighborhood'!G176)</f>
        <v>211</v>
      </c>
      <c r="I22" s="1">
        <f>SUM('By Neighborhood'!H55,'By Neighborhood'!H66,'By Neighborhood'!H77,'By Neighborhood'!H88,'By Neighborhood'!H99,'By Neighborhood'!H110,'By Neighborhood'!H121,'By Neighborhood'!H132,'By Neighborhood'!H143,'By Neighborhood'!H154,'By Neighborhood'!H165,'By Neighborhood'!H176)</f>
        <v>189</v>
      </c>
      <c r="J22" s="1">
        <f>SUM('By Neighborhood'!I55,'By Neighborhood'!I66,'By Neighborhood'!I77,'By Neighborhood'!I88,'By Neighborhood'!I99,'By Neighborhood'!I110,'By Neighborhood'!I121,'By Neighborhood'!I132,'By Neighborhood'!I143,'By Neighborhood'!I154,'By Neighborhood'!I165,'By Neighborhood'!I176)</f>
        <v>207</v>
      </c>
      <c r="K22" s="1">
        <f>SUM('By Neighborhood'!J55,'By Neighborhood'!J66,'By Neighborhood'!J77,'By Neighborhood'!J88,'By Neighborhood'!J99,'By Neighborhood'!J110,'By Neighborhood'!J121,'By Neighborhood'!J132,'By Neighborhood'!J143,'By Neighborhood'!J154,'By Neighborhood'!J165,'By Neighborhood'!J176)</f>
        <v>198</v>
      </c>
      <c r="L22" s="1">
        <f>SUM('By Neighborhood'!K55,'By Neighborhood'!K66,'By Neighborhood'!K77,'By Neighborhood'!K88,'By Neighborhood'!K99,'By Neighborhood'!K110,'By Neighborhood'!K121,'By Neighborhood'!K132,'By Neighborhood'!K143,'By Neighborhood'!K154,'By Neighborhood'!K165,'By Neighborhood'!K176)</f>
        <v>210</v>
      </c>
      <c r="M22" s="1">
        <f>SUM('By Neighborhood'!L55,'By Neighborhood'!L66,'By Neighborhood'!L77,'By Neighborhood'!L88,'By Neighborhood'!L99,'By Neighborhood'!L110,'By Neighborhood'!L121,'By Neighborhood'!L132,'By Neighborhood'!L143,'By Neighborhood'!L154,'By Neighborhood'!L165,'By Neighborhood'!L176)</f>
        <v>212</v>
      </c>
      <c r="N22" s="17">
        <f>SUM('By Neighborhood'!M55,'By Neighborhood'!M66,'By Neighborhood'!M77,'By Neighborhood'!M88,'By Neighborhood'!M99,'By Neighborhood'!M110,'By Neighborhood'!M121,'By Neighborhood'!M132,'By Neighborhood'!M143,'By Neighborhood'!M154,'By Neighborhood'!M165,'By Neighborhood'!M176)</f>
        <v>229</v>
      </c>
      <c r="O22" s="16">
        <f t="shared" si="0"/>
        <v>189</v>
      </c>
      <c r="P22" s="1">
        <f t="shared" si="1"/>
        <v>196</v>
      </c>
      <c r="Q22" s="18">
        <f t="shared" si="2"/>
        <v>0.50909090909090904</v>
      </c>
      <c r="R22" s="1"/>
    </row>
    <row r="23" spans="2:18" ht="11.25" customHeight="1">
      <c r="B23" s="15"/>
      <c r="C23" s="15" t="s">
        <v>40</v>
      </c>
      <c r="D23" s="15">
        <f>SUM('By Neighborhood'!C56,'By Neighborhood'!C67,'By Neighborhood'!C78,'By Neighborhood'!C89,'By Neighborhood'!C100,'By Neighborhood'!C111,'By Neighborhood'!C122,'By Neighborhood'!C133,'By Neighborhood'!C144,'By Neighborhood'!C155,'By Neighborhood'!C166,'By Neighborhood'!C177)</f>
        <v>385</v>
      </c>
      <c r="E23" s="16">
        <f>SUM('By Neighborhood'!D56,'By Neighborhood'!D67,'By Neighborhood'!D78,'By Neighborhood'!D89,'By Neighborhood'!D100,'By Neighborhood'!D111,'By Neighborhood'!D122,'By Neighborhood'!D133,'By Neighborhood'!D144,'By Neighborhood'!D155,'By Neighborhood'!D166,'By Neighborhood'!D177)</f>
        <v>262</v>
      </c>
      <c r="F23" s="1">
        <f>SUM('By Neighborhood'!E56,'By Neighborhood'!E67,'By Neighborhood'!E78,'By Neighborhood'!E89,'By Neighborhood'!E100,'By Neighborhood'!E111,'By Neighborhood'!E122,'By Neighborhood'!E133,'By Neighborhood'!E144,'By Neighborhood'!E155,'By Neighborhood'!E166,'By Neighborhood'!E177)</f>
        <v>205</v>
      </c>
      <c r="G23" s="1">
        <f>SUM('By Neighborhood'!F56,'By Neighborhood'!F67,'By Neighborhood'!F78,'By Neighborhood'!F89,'By Neighborhood'!F100,'By Neighborhood'!F111,'By Neighborhood'!F122,'By Neighborhood'!F133,'By Neighborhood'!F144,'By Neighborhood'!F155,'By Neighborhood'!F166,'By Neighborhood'!F177)</f>
        <v>180</v>
      </c>
      <c r="H23" s="1">
        <f>SUM('By Neighborhood'!G56,'By Neighborhood'!G67,'By Neighborhood'!G78,'By Neighborhood'!G89,'By Neighborhood'!G100,'By Neighborhood'!G111,'By Neighborhood'!G122,'By Neighborhood'!G133,'By Neighborhood'!G144,'By Neighborhood'!G155,'By Neighborhood'!G166,'By Neighborhood'!G177)</f>
        <v>162</v>
      </c>
      <c r="I23" s="1">
        <f>SUM('By Neighborhood'!H56,'By Neighborhood'!H67,'By Neighborhood'!H78,'By Neighborhood'!H89,'By Neighborhood'!H100,'By Neighborhood'!H111,'By Neighborhood'!H122,'By Neighborhood'!H133,'By Neighborhood'!H144,'By Neighborhood'!H155,'By Neighborhood'!H166,'By Neighborhood'!H177)</f>
        <v>152</v>
      </c>
      <c r="J23" s="1">
        <f>SUM('By Neighborhood'!I56,'By Neighborhood'!I67,'By Neighborhood'!I78,'By Neighborhood'!I89,'By Neighborhood'!I100,'By Neighborhood'!I111,'By Neighborhood'!I122,'By Neighborhood'!I133,'By Neighborhood'!I144,'By Neighborhood'!I155,'By Neighborhood'!I166,'By Neighborhood'!I177)</f>
        <v>162</v>
      </c>
      <c r="K23" s="1">
        <f>SUM('By Neighborhood'!J56,'By Neighborhood'!J67,'By Neighborhood'!J78,'By Neighborhood'!J89,'By Neighborhood'!J100,'By Neighborhood'!J111,'By Neighborhood'!J122,'By Neighborhood'!J133,'By Neighborhood'!J144,'By Neighborhood'!J155,'By Neighborhood'!J166,'By Neighborhood'!J177)</f>
        <v>166</v>
      </c>
      <c r="L23" s="1">
        <f>SUM('By Neighborhood'!K56,'By Neighborhood'!K67,'By Neighborhood'!K78,'By Neighborhood'!K89,'By Neighborhood'!K100,'By Neighborhood'!K111,'By Neighborhood'!K122,'By Neighborhood'!K133,'By Neighborhood'!K144,'By Neighborhood'!K155,'By Neighborhood'!K166,'By Neighborhood'!K177)</f>
        <v>168</v>
      </c>
      <c r="M23" s="1">
        <f>SUM('By Neighborhood'!L56,'By Neighborhood'!L67,'By Neighborhood'!L78,'By Neighborhood'!L89,'By Neighborhood'!L100,'By Neighborhood'!L111,'By Neighborhood'!L122,'By Neighborhood'!L133,'By Neighborhood'!L144,'By Neighborhood'!L155,'By Neighborhood'!L166,'By Neighborhood'!L177)</f>
        <v>192</v>
      </c>
      <c r="N23" s="17">
        <f>SUM('By Neighborhood'!M56,'By Neighborhood'!M67,'By Neighborhood'!M78,'By Neighborhood'!M89,'By Neighborhood'!M100,'By Neighborhood'!M111,'By Neighborhood'!M122,'By Neighborhood'!M133,'By Neighborhood'!M144,'By Neighborhood'!M155,'By Neighborhood'!M166,'By Neighborhood'!M177)</f>
        <v>217</v>
      </c>
      <c r="O23" s="16">
        <f t="shared" si="0"/>
        <v>152</v>
      </c>
      <c r="P23" s="1">
        <f t="shared" si="1"/>
        <v>233</v>
      </c>
      <c r="Q23" s="18">
        <f t="shared" si="2"/>
        <v>0.60519480519480517</v>
      </c>
      <c r="R23" s="1"/>
    </row>
    <row r="24" spans="2:18" ht="11.25" customHeight="1">
      <c r="B24" s="15"/>
      <c r="C24" s="15" t="s">
        <v>41</v>
      </c>
      <c r="D24" s="15">
        <f>SUM('By Neighborhood'!C57,'By Neighborhood'!C68,'By Neighborhood'!C79,'By Neighborhood'!C90,'By Neighborhood'!C101,'By Neighborhood'!C112,'By Neighborhood'!C123,'By Neighborhood'!C134,'By Neighborhood'!C145,'By Neighborhood'!C156,'By Neighborhood'!C167,'By Neighborhood'!C178)</f>
        <v>320</v>
      </c>
      <c r="E24" s="16">
        <f>SUM('By Neighborhood'!D57,'By Neighborhood'!D68,'By Neighborhood'!D79,'By Neighborhood'!D90,'By Neighborhood'!D101,'By Neighborhood'!D112,'By Neighborhood'!D123,'By Neighborhood'!D134,'By Neighborhood'!D145,'By Neighborhood'!D156,'By Neighborhood'!D167,'By Neighborhood'!D178)</f>
        <v>191</v>
      </c>
      <c r="F24" s="1">
        <f>SUM('By Neighborhood'!E57,'By Neighborhood'!E68,'By Neighborhood'!E79,'By Neighborhood'!E90,'By Neighborhood'!E101,'By Neighborhood'!E112,'By Neighborhood'!E123,'By Neighborhood'!E134,'By Neighborhood'!E145,'By Neighborhood'!E156,'By Neighborhood'!E167,'By Neighborhood'!E178)</f>
        <v>162</v>
      </c>
      <c r="G24" s="1">
        <f>SUM('By Neighborhood'!F57,'By Neighborhood'!F68,'By Neighborhood'!F79,'By Neighborhood'!F90,'By Neighborhood'!F101,'By Neighborhood'!F112,'By Neighborhood'!F123,'By Neighborhood'!F134,'By Neighborhood'!F145,'By Neighborhood'!F156,'By Neighborhood'!F167,'By Neighborhood'!F178)</f>
        <v>135</v>
      </c>
      <c r="H24" s="1">
        <f>SUM('By Neighborhood'!G57,'By Neighborhood'!G68,'By Neighborhood'!G79,'By Neighborhood'!G90,'By Neighborhood'!G101,'By Neighborhood'!G112,'By Neighborhood'!G123,'By Neighborhood'!G134,'By Neighborhood'!G145,'By Neighborhood'!G156,'By Neighborhood'!G167,'By Neighborhood'!G178)</f>
        <v>110</v>
      </c>
      <c r="I24" s="1">
        <f>SUM('By Neighborhood'!H57,'By Neighborhood'!H68,'By Neighborhood'!H79,'By Neighborhood'!H90,'By Neighborhood'!H101,'By Neighborhood'!H112,'By Neighborhood'!H123,'By Neighborhood'!H134,'By Neighborhood'!H145,'By Neighborhood'!H156,'By Neighborhood'!H167,'By Neighborhood'!H178)</f>
        <v>105</v>
      </c>
      <c r="J24" s="1">
        <f>SUM('By Neighborhood'!I57,'By Neighborhood'!I68,'By Neighborhood'!I79,'By Neighborhood'!I90,'By Neighborhood'!I101,'By Neighborhood'!I112,'By Neighborhood'!I123,'By Neighborhood'!I134,'By Neighborhood'!I145,'By Neighborhood'!I156,'By Neighborhood'!I167,'By Neighborhood'!I178)</f>
        <v>104</v>
      </c>
      <c r="K24" s="1">
        <f>SUM('By Neighborhood'!J57,'By Neighborhood'!J68,'By Neighborhood'!J79,'By Neighborhood'!J90,'By Neighborhood'!J101,'By Neighborhood'!J112,'By Neighborhood'!J123,'By Neighborhood'!J134,'By Neighborhood'!J145,'By Neighborhood'!J156,'By Neighborhood'!J167,'By Neighborhood'!J178)</f>
        <v>111</v>
      </c>
      <c r="L24" s="1">
        <f>SUM('By Neighborhood'!K57,'By Neighborhood'!K68,'By Neighborhood'!K79,'By Neighborhood'!K90,'By Neighborhood'!K101,'By Neighborhood'!K112,'By Neighborhood'!K123,'By Neighborhood'!K134,'By Neighborhood'!K145,'By Neighborhood'!K156,'By Neighborhood'!K167,'By Neighborhood'!K178)</f>
        <v>130</v>
      </c>
      <c r="M24" s="1">
        <f>SUM('By Neighborhood'!L57,'By Neighborhood'!L68,'By Neighborhood'!L79,'By Neighborhood'!L90,'By Neighborhood'!L101,'By Neighborhood'!L112,'By Neighborhood'!L123,'By Neighborhood'!L134,'By Neighborhood'!L145,'By Neighborhood'!L156,'By Neighborhood'!L167,'By Neighborhood'!L178)</f>
        <v>140</v>
      </c>
      <c r="N24" s="17">
        <f>SUM('By Neighborhood'!M57,'By Neighborhood'!M68,'By Neighborhood'!M79,'By Neighborhood'!M90,'By Neighborhood'!M101,'By Neighborhood'!M112,'By Neighborhood'!M123,'By Neighborhood'!M134,'By Neighborhood'!M145,'By Neighborhood'!M156,'By Neighborhood'!M167,'By Neighborhood'!M178)</f>
        <v>167</v>
      </c>
      <c r="O24" s="16">
        <f t="shared" si="0"/>
        <v>104</v>
      </c>
      <c r="P24" s="1">
        <f t="shared" si="1"/>
        <v>216</v>
      </c>
      <c r="Q24" s="18">
        <f t="shared" si="2"/>
        <v>0.67500000000000004</v>
      </c>
      <c r="R24" s="1"/>
    </row>
    <row r="25" spans="2:18" ht="11.25" customHeight="1">
      <c r="B25" s="15"/>
      <c r="C25" s="15" t="s">
        <v>42</v>
      </c>
      <c r="D25" s="15">
        <f>SUM('By Neighborhood'!C58,'By Neighborhood'!C69,'By Neighborhood'!C80,'By Neighborhood'!C91,'By Neighborhood'!C102,'By Neighborhood'!C113,'By Neighborhood'!C124,'By Neighborhood'!C135,'By Neighborhood'!C146,'By Neighborhood'!C157,'By Neighborhood'!C168,'By Neighborhood'!C179)</f>
        <v>201</v>
      </c>
      <c r="E25" s="16">
        <f>SUM('By Neighborhood'!D58,'By Neighborhood'!D69,'By Neighborhood'!D80,'By Neighborhood'!D91,'By Neighborhood'!D102,'By Neighborhood'!D113,'By Neighborhood'!D124,'By Neighborhood'!D135,'By Neighborhood'!D146,'By Neighborhood'!D157,'By Neighborhood'!D168,'By Neighborhood'!D179)</f>
        <v>36</v>
      </c>
      <c r="F25" s="1">
        <f>SUM('By Neighborhood'!E58,'By Neighborhood'!E69,'By Neighborhood'!E80,'By Neighborhood'!E91,'By Neighborhood'!E102,'By Neighborhood'!E113,'By Neighborhood'!E124,'By Neighborhood'!E135,'By Neighborhood'!E146,'By Neighborhood'!E157,'By Neighborhood'!E168,'By Neighborhood'!E179)</f>
        <v>35</v>
      </c>
      <c r="G25" s="1">
        <f>SUM('By Neighborhood'!F58,'By Neighborhood'!F69,'By Neighborhood'!F80,'By Neighborhood'!F91,'By Neighborhood'!F102,'By Neighborhood'!F113,'By Neighborhood'!F124,'By Neighborhood'!F135,'By Neighborhood'!F146,'By Neighborhood'!F157,'By Neighborhood'!F168,'By Neighborhood'!F179)</f>
        <v>36</v>
      </c>
      <c r="H25" s="1">
        <f>SUM('By Neighborhood'!G58,'By Neighborhood'!G69,'By Neighborhood'!G80,'By Neighborhood'!G91,'By Neighborhood'!G102,'By Neighborhood'!G113,'By Neighborhood'!G124,'By Neighborhood'!G135,'By Neighborhood'!G146,'By Neighborhood'!G157,'By Neighborhood'!G168,'By Neighborhood'!G179)</f>
        <v>27</v>
      </c>
      <c r="I25" s="1">
        <f>SUM('By Neighborhood'!H58,'By Neighborhood'!H69,'By Neighborhood'!H80,'By Neighborhood'!H91,'By Neighborhood'!H102,'By Neighborhood'!H113,'By Neighborhood'!H124,'By Neighborhood'!H135,'By Neighborhood'!H146,'By Neighborhood'!H157,'By Neighborhood'!H168,'By Neighborhood'!H179)</f>
        <v>27</v>
      </c>
      <c r="J25" s="1">
        <f>SUM('By Neighborhood'!I58,'By Neighborhood'!I69,'By Neighborhood'!I80,'By Neighborhood'!I91,'By Neighborhood'!I102,'By Neighborhood'!I113,'By Neighborhood'!I124,'By Neighborhood'!I135,'By Neighborhood'!I146,'By Neighborhood'!I157,'By Neighborhood'!I168,'By Neighborhood'!I179)</f>
        <v>25</v>
      </c>
      <c r="K25" s="1">
        <f>SUM('By Neighborhood'!J58,'By Neighborhood'!J69,'By Neighborhood'!J80,'By Neighborhood'!J91,'By Neighborhood'!J102,'By Neighborhood'!J113,'By Neighborhood'!J124,'By Neighborhood'!J135,'By Neighborhood'!J146,'By Neighborhood'!J157,'By Neighborhood'!J168,'By Neighborhood'!J179)</f>
        <v>45</v>
      </c>
      <c r="L25" s="1">
        <f>SUM('By Neighborhood'!K58,'By Neighborhood'!K69,'By Neighborhood'!K80,'By Neighborhood'!K91,'By Neighborhood'!K102,'By Neighborhood'!K113,'By Neighborhood'!K124,'By Neighborhood'!K135,'By Neighborhood'!K146,'By Neighborhood'!K157,'By Neighborhood'!K168,'By Neighborhood'!K179)</f>
        <v>123</v>
      </c>
      <c r="M25" s="1">
        <f>SUM('By Neighborhood'!L58,'By Neighborhood'!L69,'By Neighborhood'!L80,'By Neighborhood'!L91,'By Neighborhood'!L102,'By Neighborhood'!L113,'By Neighborhood'!L124,'By Neighborhood'!L135,'By Neighborhood'!L146,'By Neighborhood'!L157,'By Neighborhood'!L168,'By Neighborhood'!L179)</f>
        <v>128</v>
      </c>
      <c r="N25" s="17">
        <f>SUM('By Neighborhood'!M58,'By Neighborhood'!M69,'By Neighborhood'!M80,'By Neighborhood'!M91,'By Neighborhood'!M102,'By Neighborhood'!M113,'By Neighborhood'!M124,'By Neighborhood'!M135,'By Neighborhood'!M146,'By Neighborhood'!M157,'By Neighborhood'!M168,'By Neighborhood'!M179)</f>
        <v>134</v>
      </c>
      <c r="O25" s="16">
        <f t="shared" si="0"/>
        <v>25</v>
      </c>
      <c r="P25" s="1">
        <f t="shared" si="1"/>
        <v>176</v>
      </c>
      <c r="Q25" s="18">
        <f t="shared" si="2"/>
        <v>0.87562189054726369</v>
      </c>
      <c r="R25" s="1"/>
    </row>
    <row r="26" spans="2:18" ht="11.25" customHeight="1">
      <c r="B26" s="15"/>
      <c r="C26" s="15" t="s">
        <v>43</v>
      </c>
      <c r="D26" s="15">
        <f>SUM('By Neighborhood'!C59,'By Neighborhood'!C70,'By Neighborhood'!C81,'By Neighborhood'!C92,'By Neighborhood'!C103,'By Neighborhood'!C114,'By Neighborhood'!C125,'By Neighborhood'!C136,'By Neighborhood'!C147,'By Neighborhood'!C158,'By Neighborhood'!C169,'By Neighborhood'!C180)</f>
        <v>97</v>
      </c>
      <c r="E26" s="16">
        <f>SUM('By Neighborhood'!D59,'By Neighborhood'!D70,'By Neighborhood'!D81,'By Neighborhood'!D92,'By Neighborhood'!D103,'By Neighborhood'!D114,'By Neighborhood'!D125,'By Neighborhood'!D136,'By Neighborhood'!D147,'By Neighborhood'!D158,'By Neighborhood'!D169,'By Neighborhood'!D180)</f>
        <v>34</v>
      </c>
      <c r="F26" s="1">
        <f>SUM('By Neighborhood'!E59,'By Neighborhood'!E70,'By Neighborhood'!E81,'By Neighborhood'!E92,'By Neighborhood'!E103,'By Neighborhood'!E114,'By Neighborhood'!E125,'By Neighborhood'!E136,'By Neighborhood'!E147,'By Neighborhood'!E158,'By Neighborhood'!E169,'By Neighborhood'!E180)</f>
        <v>39</v>
      </c>
      <c r="G26" s="1">
        <f>SUM('By Neighborhood'!F59,'By Neighborhood'!F70,'By Neighborhood'!F81,'By Neighborhood'!F92,'By Neighborhood'!F103,'By Neighborhood'!F114,'By Neighborhood'!F125,'By Neighborhood'!F136,'By Neighborhood'!F147,'By Neighborhood'!F158,'By Neighborhood'!F169,'By Neighborhood'!F180)</f>
        <v>34</v>
      </c>
      <c r="H26" s="1">
        <f>SUM('By Neighborhood'!G59,'By Neighborhood'!G70,'By Neighborhood'!G81,'By Neighborhood'!G92,'By Neighborhood'!G103,'By Neighborhood'!G114,'By Neighborhood'!G125,'By Neighborhood'!G136,'By Neighborhood'!G147,'By Neighborhood'!G158,'By Neighborhood'!G169,'By Neighborhood'!G180)</f>
        <v>24</v>
      </c>
      <c r="I26" s="1">
        <f>SUM('By Neighborhood'!H59,'By Neighborhood'!H70,'By Neighborhood'!H81,'By Neighborhood'!H92,'By Neighborhood'!H103,'By Neighborhood'!H114,'By Neighborhood'!H125,'By Neighborhood'!H136,'By Neighborhood'!H147,'By Neighborhood'!H158,'By Neighborhood'!H169,'By Neighborhood'!H180)</f>
        <v>19</v>
      </c>
      <c r="J26" s="1">
        <f>SUM('By Neighborhood'!I59,'By Neighborhood'!I70,'By Neighborhood'!I81,'By Neighborhood'!I92,'By Neighborhood'!I103,'By Neighborhood'!I114,'By Neighborhood'!I125,'By Neighborhood'!I136,'By Neighborhood'!I147,'By Neighborhood'!I158,'By Neighborhood'!I169,'By Neighborhood'!I180)</f>
        <v>27</v>
      </c>
      <c r="K26" s="1">
        <f>SUM('By Neighborhood'!J59,'By Neighborhood'!J70,'By Neighborhood'!J81,'By Neighborhood'!J92,'By Neighborhood'!J103,'By Neighborhood'!J114,'By Neighborhood'!J125,'By Neighborhood'!J136,'By Neighborhood'!J147,'By Neighborhood'!J158,'By Neighborhood'!J169,'By Neighborhood'!J180)</f>
        <v>20</v>
      </c>
      <c r="L26" s="1">
        <f>SUM('By Neighborhood'!K59,'By Neighborhood'!K70,'By Neighborhood'!K81,'By Neighborhood'!K92,'By Neighborhood'!K103,'By Neighborhood'!K114,'By Neighborhood'!K125,'By Neighborhood'!K136,'By Neighborhood'!K147,'By Neighborhood'!K158,'By Neighborhood'!K169,'By Neighborhood'!K180)</f>
        <v>24</v>
      </c>
      <c r="M26" s="1">
        <f>SUM('By Neighborhood'!L59,'By Neighborhood'!L70,'By Neighborhood'!L81,'By Neighborhood'!L92,'By Neighborhood'!L103,'By Neighborhood'!L114,'By Neighborhood'!L125,'By Neighborhood'!L136,'By Neighborhood'!L147,'By Neighborhood'!L158,'By Neighborhood'!L169,'By Neighborhood'!L180)</f>
        <v>31</v>
      </c>
      <c r="N26" s="17">
        <f>SUM('By Neighborhood'!M59,'By Neighborhood'!M70,'By Neighborhood'!M81,'By Neighborhood'!M92,'By Neighborhood'!M103,'By Neighborhood'!M114,'By Neighborhood'!M125,'By Neighborhood'!M136,'By Neighborhood'!M147,'By Neighborhood'!M158,'By Neighborhood'!M169,'By Neighborhood'!M180)</f>
        <v>38</v>
      </c>
      <c r="O26" s="16">
        <f t="shared" si="0"/>
        <v>19</v>
      </c>
      <c r="P26" s="1">
        <f t="shared" si="1"/>
        <v>78</v>
      </c>
      <c r="Q26" s="18">
        <f t="shared" si="2"/>
        <v>0.80412371134020622</v>
      </c>
      <c r="R26" s="1"/>
    </row>
    <row r="27" spans="2:18" ht="11.25" customHeight="1">
      <c r="B27" s="15"/>
      <c r="C27" s="15" t="s">
        <v>44</v>
      </c>
      <c r="D27" s="15">
        <f>SUM('By Neighborhood'!C60,'By Neighborhood'!C71,'By Neighborhood'!C82,'By Neighborhood'!C93,'By Neighborhood'!C104,'By Neighborhood'!C115,'By Neighborhood'!C126,'By Neighborhood'!C137,'By Neighborhood'!C148,'By Neighborhood'!C159,'By Neighborhood'!C170,'By Neighborhood'!C181)</f>
        <v>111</v>
      </c>
      <c r="E27" s="16">
        <f>SUM('By Neighborhood'!D60,'By Neighborhood'!D71,'By Neighborhood'!D82,'By Neighborhood'!D93,'By Neighborhood'!D104,'By Neighborhood'!D115,'By Neighborhood'!D126,'By Neighborhood'!D137,'By Neighborhood'!D148,'By Neighborhood'!D159,'By Neighborhood'!D170,'By Neighborhood'!D181)</f>
        <v>62</v>
      </c>
      <c r="F27" s="1">
        <f>SUM('By Neighborhood'!E60,'By Neighborhood'!E71,'By Neighborhood'!E82,'By Neighborhood'!E93,'By Neighborhood'!E104,'By Neighborhood'!E115,'By Neighborhood'!E126,'By Neighborhood'!E137,'By Neighborhood'!E148,'By Neighborhood'!E159,'By Neighborhood'!E170,'By Neighborhood'!E181)</f>
        <v>48</v>
      </c>
      <c r="G27" s="1">
        <f>SUM('By Neighborhood'!F60,'By Neighborhood'!F71,'By Neighborhood'!F82,'By Neighborhood'!F93,'By Neighborhood'!F104,'By Neighborhood'!F115,'By Neighborhood'!F126,'By Neighborhood'!F137,'By Neighborhood'!F148,'By Neighborhood'!F159,'By Neighborhood'!F170,'By Neighborhood'!F181)</f>
        <v>52</v>
      </c>
      <c r="H27" s="1">
        <f>SUM('By Neighborhood'!G60,'By Neighborhood'!G71,'By Neighborhood'!G82,'By Neighborhood'!G93,'By Neighborhood'!G104,'By Neighborhood'!G115,'By Neighborhood'!G126,'By Neighborhood'!G137,'By Neighborhood'!G148,'By Neighborhood'!G159,'By Neighborhood'!G170,'By Neighborhood'!G181)</f>
        <v>46</v>
      </c>
      <c r="I27" s="1">
        <f>SUM('By Neighborhood'!H60,'By Neighborhood'!H71,'By Neighborhood'!H82,'By Neighborhood'!H93,'By Neighborhood'!H104,'By Neighborhood'!H115,'By Neighborhood'!H126,'By Neighborhood'!H137,'By Neighborhood'!H148,'By Neighborhood'!H159,'By Neighborhood'!H170,'By Neighborhood'!H181)</f>
        <v>31</v>
      </c>
      <c r="J27" s="1">
        <f>SUM('By Neighborhood'!I60,'By Neighborhood'!I71,'By Neighborhood'!I82,'By Neighborhood'!I93,'By Neighborhood'!I104,'By Neighborhood'!I115,'By Neighborhood'!I126,'By Neighborhood'!I137,'By Neighborhood'!I148,'By Neighborhood'!I159,'By Neighborhood'!I170,'By Neighborhood'!I181)</f>
        <v>41</v>
      </c>
      <c r="K27" s="1">
        <f>SUM('By Neighborhood'!J60,'By Neighborhood'!J71,'By Neighborhood'!J82,'By Neighborhood'!J93,'By Neighborhood'!J104,'By Neighborhood'!J115,'By Neighborhood'!J126,'By Neighborhood'!J137,'By Neighborhood'!J148,'By Neighborhood'!J159,'By Neighborhood'!J170,'By Neighborhood'!J181)</f>
        <v>47</v>
      </c>
      <c r="L27" s="1">
        <f>SUM('By Neighborhood'!K60,'By Neighborhood'!K71,'By Neighborhood'!K82,'By Neighborhood'!K93,'By Neighborhood'!K104,'By Neighborhood'!K115,'By Neighborhood'!K126,'By Neighborhood'!K137,'By Neighborhood'!K148,'By Neighborhood'!K159,'By Neighborhood'!K170,'By Neighborhood'!K181)</f>
        <v>47</v>
      </c>
      <c r="M27" s="1">
        <f>SUM('By Neighborhood'!L60,'By Neighborhood'!L71,'By Neighborhood'!L82,'By Neighborhood'!L93,'By Neighborhood'!L104,'By Neighborhood'!L115,'By Neighborhood'!L126,'By Neighborhood'!L137,'By Neighborhood'!L148,'By Neighborhood'!L159,'By Neighborhood'!L170,'By Neighborhood'!L181)</f>
        <v>46</v>
      </c>
      <c r="N27" s="17">
        <f>SUM('By Neighborhood'!M60,'By Neighborhood'!M71,'By Neighborhood'!M82,'By Neighborhood'!M93,'By Neighborhood'!M104,'By Neighborhood'!M115,'By Neighborhood'!M126,'By Neighborhood'!M137,'By Neighborhood'!M148,'By Neighborhood'!M159,'By Neighborhood'!M170,'By Neighborhood'!M181)</f>
        <v>48</v>
      </c>
      <c r="O27" s="16">
        <f t="shared" si="0"/>
        <v>31</v>
      </c>
      <c r="P27" s="1">
        <f t="shared" si="1"/>
        <v>80</v>
      </c>
      <c r="Q27" s="18">
        <f t="shared" si="2"/>
        <v>0.72072072072072069</v>
      </c>
      <c r="R27" s="1"/>
    </row>
    <row r="28" spans="2:18" ht="11.25" customHeight="1">
      <c r="B28" s="20"/>
      <c r="C28" s="21" t="s">
        <v>45</v>
      </c>
      <c r="D28" s="21">
        <f t="shared" ref="D28:N28" si="4">SUM(D18:D27)</f>
        <v>8728</v>
      </c>
      <c r="E28" s="22">
        <f t="shared" si="4"/>
        <v>5869</v>
      </c>
      <c r="F28" s="23">
        <f t="shared" si="4"/>
        <v>4479</v>
      </c>
      <c r="G28" s="23">
        <f t="shared" si="4"/>
        <v>3022</v>
      </c>
      <c r="H28" s="23">
        <f t="shared" si="4"/>
        <v>2297</v>
      </c>
      <c r="I28" s="23">
        <f t="shared" si="4"/>
        <v>2147</v>
      </c>
      <c r="J28" s="23">
        <f t="shared" si="4"/>
        <v>2213</v>
      </c>
      <c r="K28" s="23">
        <f t="shared" si="4"/>
        <v>2248</v>
      </c>
      <c r="L28" s="23">
        <f t="shared" si="4"/>
        <v>2566</v>
      </c>
      <c r="M28" s="23">
        <f t="shared" si="4"/>
        <v>2903</v>
      </c>
      <c r="N28" s="24">
        <f t="shared" si="4"/>
        <v>3250</v>
      </c>
      <c r="O28" s="22">
        <f t="shared" si="0"/>
        <v>2147</v>
      </c>
      <c r="P28" s="23">
        <f t="shared" si="1"/>
        <v>6581</v>
      </c>
      <c r="Q28" s="25">
        <f t="shared" si="2"/>
        <v>0.75401008249312562</v>
      </c>
      <c r="R28" s="1"/>
    </row>
    <row r="29" spans="2:18" ht="11.25" customHeight="1">
      <c r="B29" s="14" t="s">
        <v>74</v>
      </c>
      <c r="C29" s="15" t="s">
        <v>27</v>
      </c>
      <c r="D29" s="15">
        <f>SUM('By Neighborhood'!C183,'By Neighborhood'!C194,'By Neighborhood'!C205)</f>
        <v>489</v>
      </c>
      <c r="E29" s="16">
        <f>SUM('By Neighborhood'!D183,'By Neighborhood'!D194,'By Neighborhood'!D205)</f>
        <v>152</v>
      </c>
      <c r="F29" s="1">
        <f>SUM('By Neighborhood'!E183,'By Neighborhood'!E194,'By Neighborhood'!E205)</f>
        <v>94</v>
      </c>
      <c r="G29" s="1">
        <f>SUM('By Neighborhood'!F183,'By Neighborhood'!F194,'By Neighborhood'!F205)</f>
        <v>30</v>
      </c>
      <c r="H29" s="1">
        <f>SUM('By Neighborhood'!G183,'By Neighborhood'!G194,'By Neighborhood'!G205)</f>
        <v>8</v>
      </c>
      <c r="I29" s="1">
        <f>SUM('By Neighborhood'!H183,'By Neighborhood'!H194,'By Neighborhood'!H205)</f>
        <v>15</v>
      </c>
      <c r="J29" s="1">
        <f>SUM('By Neighborhood'!I183,'By Neighborhood'!I194,'By Neighborhood'!I205)</f>
        <v>22</v>
      </c>
      <c r="K29" s="1">
        <f>SUM('By Neighborhood'!J183,'By Neighborhood'!J194,'By Neighborhood'!J205)</f>
        <v>16</v>
      </c>
      <c r="L29" s="1">
        <f>SUM('By Neighborhood'!K183,'By Neighborhood'!K194,'By Neighborhood'!K205)</f>
        <v>27</v>
      </c>
      <c r="M29" s="1">
        <f>SUM('By Neighborhood'!L183,'By Neighborhood'!L194,'By Neighborhood'!L205)</f>
        <v>41</v>
      </c>
      <c r="N29" s="17">
        <f>SUM('By Neighborhood'!M183,'By Neighborhood'!M194,'By Neighborhood'!M205)</f>
        <v>57</v>
      </c>
      <c r="O29" s="16">
        <f t="shared" si="0"/>
        <v>8</v>
      </c>
      <c r="P29" s="1">
        <f t="shared" si="1"/>
        <v>481</v>
      </c>
      <c r="Q29" s="18">
        <f t="shared" si="2"/>
        <v>0.98364008179959095</v>
      </c>
      <c r="R29" s="1"/>
    </row>
    <row r="30" spans="2:18" ht="11.25" customHeight="1">
      <c r="B30" s="15" t="s">
        <v>33</v>
      </c>
      <c r="C30" s="15" t="s">
        <v>30</v>
      </c>
      <c r="D30" s="15">
        <f>SUM('By Neighborhood'!C184,'By Neighborhood'!C195,'By Neighborhood'!C206)</f>
        <v>2052</v>
      </c>
      <c r="E30" s="16">
        <f>SUM('By Neighborhood'!D184,'By Neighborhood'!D195,'By Neighborhood'!D206)</f>
        <v>973</v>
      </c>
      <c r="F30" s="1">
        <f>SUM('By Neighborhood'!E184,'By Neighborhood'!E195,'By Neighborhood'!E206)</f>
        <v>672</v>
      </c>
      <c r="G30" s="1">
        <f>SUM('By Neighborhood'!F184,'By Neighborhood'!F195,'By Neighborhood'!F206)</f>
        <v>457</v>
      </c>
      <c r="H30" s="1">
        <f>SUM('By Neighborhood'!G184,'By Neighborhood'!G195,'By Neighborhood'!G206)</f>
        <v>332</v>
      </c>
      <c r="I30" s="1">
        <f>SUM('By Neighborhood'!H184,'By Neighborhood'!H195,'By Neighborhood'!H206)</f>
        <v>252</v>
      </c>
      <c r="J30" s="1">
        <f>SUM('By Neighborhood'!I184,'By Neighborhood'!I195,'By Neighborhood'!I206)</f>
        <v>277</v>
      </c>
      <c r="K30" s="1">
        <f>SUM('By Neighborhood'!J184,'By Neighborhood'!J195,'By Neighborhood'!J206)</f>
        <v>294</v>
      </c>
      <c r="L30" s="1">
        <f>SUM('By Neighborhood'!K184,'By Neighborhood'!K195,'By Neighborhood'!K206)</f>
        <v>324</v>
      </c>
      <c r="M30" s="1">
        <f>SUM('By Neighborhood'!L184,'By Neighborhood'!L195,'By Neighborhood'!L206)</f>
        <v>444</v>
      </c>
      <c r="N30" s="17">
        <f>SUM('By Neighborhood'!M184,'By Neighborhood'!M195,'By Neighborhood'!M206)</f>
        <v>519</v>
      </c>
      <c r="O30" s="16">
        <f t="shared" si="0"/>
        <v>252</v>
      </c>
      <c r="P30" s="1">
        <f t="shared" si="1"/>
        <v>1800</v>
      </c>
      <c r="Q30" s="18">
        <f t="shared" si="2"/>
        <v>0.8771929824561403</v>
      </c>
      <c r="R30" s="1"/>
    </row>
    <row r="31" spans="2:18" ht="11.25" customHeight="1">
      <c r="B31" s="15"/>
      <c r="C31" s="15" t="s">
        <v>34</v>
      </c>
      <c r="D31" s="15">
        <f>SUM('By Neighborhood'!C185,'By Neighborhood'!C196,'By Neighborhood'!C207)</f>
        <v>1227</v>
      </c>
      <c r="E31" s="16">
        <f>SUM('By Neighborhood'!D185,'By Neighborhood'!D196,'By Neighborhood'!D207)</f>
        <v>1105</v>
      </c>
      <c r="F31" s="1">
        <f>SUM('By Neighborhood'!E185,'By Neighborhood'!E196,'By Neighborhood'!E207)</f>
        <v>1061</v>
      </c>
      <c r="G31" s="1">
        <f>SUM('By Neighborhood'!F185,'By Neighborhood'!F196,'By Neighborhood'!F207)</f>
        <v>1022</v>
      </c>
      <c r="H31" s="1">
        <f>SUM('By Neighborhood'!G185,'By Neighborhood'!G196,'By Neighborhood'!G207)</f>
        <v>932</v>
      </c>
      <c r="I31" s="1">
        <f>SUM('By Neighborhood'!H185,'By Neighborhood'!H196,'By Neighborhood'!H207)</f>
        <v>925</v>
      </c>
      <c r="J31" s="1">
        <f>SUM('By Neighborhood'!I185,'By Neighborhood'!I196,'By Neighborhood'!I207)</f>
        <v>927</v>
      </c>
      <c r="K31" s="1">
        <f>SUM('By Neighborhood'!J185,'By Neighborhood'!J196,'By Neighborhood'!J207)</f>
        <v>946</v>
      </c>
      <c r="L31" s="1">
        <f>SUM('By Neighborhood'!K185,'By Neighborhood'!K196,'By Neighborhood'!K207)</f>
        <v>956</v>
      </c>
      <c r="M31" s="1">
        <f>SUM('By Neighborhood'!L185,'By Neighborhood'!L196,'By Neighborhood'!L207)</f>
        <v>1012</v>
      </c>
      <c r="N31" s="17">
        <f>SUM('By Neighborhood'!M185,'By Neighborhood'!M196,'By Neighborhood'!M207)</f>
        <v>1054</v>
      </c>
      <c r="O31" s="16">
        <f t="shared" si="0"/>
        <v>925</v>
      </c>
      <c r="P31" s="1">
        <f t="shared" si="1"/>
        <v>302</v>
      </c>
      <c r="Q31" s="18">
        <f t="shared" si="2"/>
        <v>0.24612876935615322</v>
      </c>
      <c r="R31" s="1"/>
    </row>
    <row r="32" spans="2:18" ht="11.25" customHeight="1">
      <c r="B32" s="15"/>
      <c r="C32" s="15" t="s">
        <v>37</v>
      </c>
      <c r="D32" s="15">
        <f>SUM('By Neighborhood'!C186,'By Neighborhood'!C197,'By Neighborhood'!C208)</f>
        <v>942</v>
      </c>
      <c r="E32" s="16">
        <f>SUM('By Neighborhood'!D186,'By Neighborhood'!D197,'By Neighborhood'!D208)</f>
        <v>489</v>
      </c>
      <c r="F32" s="1">
        <f>SUM('By Neighborhood'!E186,'By Neighborhood'!E197,'By Neighborhood'!E208)</f>
        <v>333</v>
      </c>
      <c r="G32" s="1">
        <f>SUM('By Neighborhood'!F186,'By Neighborhood'!F197,'By Neighborhood'!F208)</f>
        <v>178</v>
      </c>
      <c r="H32" s="1">
        <f>SUM('By Neighborhood'!G186,'By Neighborhood'!G197,'By Neighborhood'!G208)</f>
        <v>158</v>
      </c>
      <c r="I32" s="1">
        <f>SUM('By Neighborhood'!H186,'By Neighborhood'!H197,'By Neighborhood'!H208)</f>
        <v>132</v>
      </c>
      <c r="J32" s="1">
        <f>SUM('By Neighborhood'!I186,'By Neighborhood'!I197,'By Neighborhood'!I208)</f>
        <v>153</v>
      </c>
      <c r="K32" s="1">
        <f>SUM('By Neighborhood'!J186,'By Neighborhood'!J197,'By Neighborhood'!J208)</f>
        <v>133</v>
      </c>
      <c r="L32" s="1">
        <f>SUM('By Neighborhood'!K186,'By Neighborhood'!K197,'By Neighborhood'!K208)</f>
        <v>174</v>
      </c>
      <c r="M32" s="1">
        <f>SUM('By Neighborhood'!L186,'By Neighborhood'!L197,'By Neighborhood'!L208)</f>
        <v>220</v>
      </c>
      <c r="N32" s="17">
        <f>SUM('By Neighborhood'!M186,'By Neighborhood'!M197,'By Neighborhood'!M208)</f>
        <v>279</v>
      </c>
      <c r="O32" s="16">
        <f t="shared" si="0"/>
        <v>132</v>
      </c>
      <c r="P32" s="1">
        <f t="shared" si="1"/>
        <v>810</v>
      </c>
      <c r="Q32" s="18">
        <f t="shared" si="2"/>
        <v>0.85987261146496818</v>
      </c>
      <c r="R32" s="1"/>
    </row>
    <row r="33" spans="2:18" ht="11.25" customHeight="1">
      <c r="B33" s="15"/>
      <c r="C33" s="15" t="s">
        <v>39</v>
      </c>
      <c r="D33" s="15">
        <f>SUM('By Neighborhood'!C187,'By Neighborhood'!C198,'By Neighborhood'!C209)</f>
        <v>104</v>
      </c>
      <c r="E33" s="16">
        <f>SUM('By Neighborhood'!D187,'By Neighborhood'!D198,'By Neighborhood'!D209)</f>
        <v>72</v>
      </c>
      <c r="F33" s="1">
        <f>SUM('By Neighborhood'!E187,'By Neighborhood'!E198,'By Neighborhood'!E209)</f>
        <v>66</v>
      </c>
      <c r="G33" s="1">
        <f>SUM('By Neighborhood'!F187,'By Neighborhood'!F198,'By Neighborhood'!F209)</f>
        <v>63</v>
      </c>
      <c r="H33" s="1">
        <f>SUM('By Neighborhood'!G187,'By Neighborhood'!G198,'By Neighborhood'!G209)</f>
        <v>59</v>
      </c>
      <c r="I33" s="1">
        <f>SUM('By Neighborhood'!H187,'By Neighborhood'!H198,'By Neighborhood'!H209)</f>
        <v>50</v>
      </c>
      <c r="J33" s="1">
        <f>SUM('By Neighborhood'!I187,'By Neighborhood'!I198,'By Neighborhood'!I209)</f>
        <v>49</v>
      </c>
      <c r="K33" s="1">
        <f>SUM('By Neighborhood'!J187,'By Neighborhood'!J198,'By Neighborhood'!J209)</f>
        <v>53</v>
      </c>
      <c r="L33" s="1">
        <f>SUM('By Neighborhood'!K187,'By Neighborhood'!K198,'By Neighborhood'!K209)</f>
        <v>51</v>
      </c>
      <c r="M33" s="1">
        <f>SUM('By Neighborhood'!L187,'By Neighborhood'!L198,'By Neighborhood'!L209)</f>
        <v>59</v>
      </c>
      <c r="N33" s="17">
        <f>SUM('By Neighborhood'!M187,'By Neighborhood'!M198,'By Neighborhood'!M209)</f>
        <v>70</v>
      </c>
      <c r="O33" s="16">
        <f t="shared" si="0"/>
        <v>49</v>
      </c>
      <c r="P33" s="1">
        <f t="shared" si="1"/>
        <v>55</v>
      </c>
      <c r="Q33" s="18">
        <f t="shared" si="2"/>
        <v>0.52884615384615385</v>
      </c>
      <c r="R33" s="1"/>
    </row>
    <row r="34" spans="2:18" ht="11.25" customHeight="1">
      <c r="B34" s="15"/>
      <c r="C34" s="15" t="s">
        <v>40</v>
      </c>
      <c r="D34" s="15">
        <f>SUM('By Neighborhood'!C188,'By Neighborhood'!C199,'By Neighborhood'!C210)</f>
        <v>269</v>
      </c>
      <c r="E34" s="16">
        <f>SUM('By Neighborhood'!D188,'By Neighborhood'!D199,'By Neighborhood'!D210)</f>
        <v>208</v>
      </c>
      <c r="F34" s="1">
        <f>SUM('By Neighborhood'!E188,'By Neighborhood'!E199,'By Neighborhood'!E210)</f>
        <v>169</v>
      </c>
      <c r="G34" s="1">
        <f>SUM('By Neighborhood'!F188,'By Neighborhood'!F199,'By Neighborhood'!F210)</f>
        <v>145</v>
      </c>
      <c r="H34" s="1">
        <f>SUM('By Neighborhood'!G188,'By Neighborhood'!G199,'By Neighborhood'!G210)</f>
        <v>112</v>
      </c>
      <c r="I34" s="1">
        <f>SUM('By Neighborhood'!H188,'By Neighborhood'!H199,'By Neighborhood'!H210)</f>
        <v>71</v>
      </c>
      <c r="J34" s="1">
        <f>SUM('By Neighborhood'!I188,'By Neighborhood'!I199,'By Neighborhood'!I210)</f>
        <v>104</v>
      </c>
      <c r="K34" s="1">
        <f>SUM('By Neighborhood'!J188,'By Neighborhood'!J199,'By Neighborhood'!J210)</f>
        <v>107</v>
      </c>
      <c r="L34" s="1">
        <f>SUM('By Neighborhood'!K188,'By Neighborhood'!K199,'By Neighborhood'!K210)</f>
        <v>92</v>
      </c>
      <c r="M34" s="1">
        <f>SUM('By Neighborhood'!L188,'By Neighborhood'!L199,'By Neighborhood'!L210)</f>
        <v>103</v>
      </c>
      <c r="N34" s="17">
        <f>SUM('By Neighborhood'!M188,'By Neighborhood'!M199,'By Neighborhood'!M210)</f>
        <v>118</v>
      </c>
      <c r="O34" s="16">
        <f t="shared" si="0"/>
        <v>71</v>
      </c>
      <c r="P34" s="1">
        <f t="shared" si="1"/>
        <v>198</v>
      </c>
      <c r="Q34" s="18">
        <f t="shared" si="2"/>
        <v>0.73605947955390338</v>
      </c>
      <c r="R34" s="1"/>
    </row>
    <row r="35" spans="2:18" ht="11.25" customHeight="1">
      <c r="B35" s="15"/>
      <c r="C35" s="15" t="s">
        <v>41</v>
      </c>
      <c r="D35" s="15">
        <f>SUM('By Neighborhood'!C189,'By Neighborhood'!C200,'By Neighborhood'!C211)</f>
        <v>264</v>
      </c>
      <c r="E35" s="16">
        <f>SUM('By Neighborhood'!D189,'By Neighborhood'!D200,'By Neighborhood'!D211)</f>
        <v>140</v>
      </c>
      <c r="F35" s="1">
        <f>SUM('By Neighborhood'!E189,'By Neighborhood'!E200,'By Neighborhood'!E211)</f>
        <v>98</v>
      </c>
      <c r="G35" s="1">
        <f>SUM('By Neighborhood'!F189,'By Neighborhood'!F200,'By Neighborhood'!F211)</f>
        <v>81</v>
      </c>
      <c r="H35" s="1">
        <f>SUM('By Neighborhood'!G189,'By Neighborhood'!G200,'By Neighborhood'!G211)</f>
        <v>74</v>
      </c>
      <c r="I35" s="1">
        <f>SUM('By Neighborhood'!H189,'By Neighborhood'!H200,'By Neighborhood'!H211)</f>
        <v>89</v>
      </c>
      <c r="J35" s="1">
        <f>SUM('By Neighborhood'!I189,'By Neighborhood'!I200,'By Neighborhood'!I211)</f>
        <v>94</v>
      </c>
      <c r="K35" s="1">
        <f>SUM('By Neighborhood'!J189,'By Neighborhood'!J200,'By Neighborhood'!J211)</f>
        <v>93</v>
      </c>
      <c r="L35" s="1">
        <f>SUM('By Neighborhood'!K189,'By Neighborhood'!K200,'By Neighborhood'!K211)</f>
        <v>92</v>
      </c>
      <c r="M35" s="1">
        <f>SUM('By Neighborhood'!L189,'By Neighborhood'!L200,'By Neighborhood'!L211)</f>
        <v>108</v>
      </c>
      <c r="N35" s="17">
        <f>SUM('By Neighborhood'!M189,'By Neighborhood'!M200,'By Neighborhood'!M211)</f>
        <v>126</v>
      </c>
      <c r="O35" s="16">
        <f t="shared" si="0"/>
        <v>74</v>
      </c>
      <c r="P35" s="1">
        <f t="shared" si="1"/>
        <v>190</v>
      </c>
      <c r="Q35" s="18">
        <f t="shared" si="2"/>
        <v>0.71969696969696972</v>
      </c>
      <c r="R35" s="1"/>
    </row>
    <row r="36" spans="2:18" ht="11.25" customHeight="1">
      <c r="B36" s="15"/>
      <c r="C36" s="15" t="s">
        <v>42</v>
      </c>
      <c r="D36" s="15">
        <f>SUM('By Neighborhood'!C190,'By Neighborhood'!C201,'By Neighborhood'!C212)</f>
        <v>21</v>
      </c>
      <c r="E36" s="16">
        <f>SUM('By Neighborhood'!D190,'By Neighborhood'!D201,'By Neighborhood'!D212)</f>
        <v>12</v>
      </c>
      <c r="F36" s="1">
        <f>SUM('By Neighborhood'!E190,'By Neighborhood'!E201,'By Neighborhood'!E212)</f>
        <v>12</v>
      </c>
      <c r="G36" s="1">
        <f>SUM('By Neighborhood'!F190,'By Neighborhood'!F201,'By Neighborhood'!F212)</f>
        <v>10</v>
      </c>
      <c r="H36" s="1">
        <f>SUM('By Neighborhood'!G190,'By Neighborhood'!G201,'By Neighborhood'!G212)</f>
        <v>6</v>
      </c>
      <c r="I36" s="1">
        <f>SUM('By Neighborhood'!H190,'By Neighborhood'!H201,'By Neighborhood'!H212)</f>
        <v>8</v>
      </c>
      <c r="J36" s="1">
        <f>SUM('By Neighborhood'!I190,'By Neighborhood'!I201,'By Neighborhood'!I212)</f>
        <v>10</v>
      </c>
      <c r="K36" s="1">
        <f>SUM('By Neighborhood'!J190,'By Neighborhood'!J201,'By Neighborhood'!J212)</f>
        <v>11</v>
      </c>
      <c r="L36" s="1">
        <f>SUM('By Neighborhood'!K190,'By Neighborhood'!K201,'By Neighborhood'!K212)</f>
        <v>9</v>
      </c>
      <c r="M36" s="1">
        <f>SUM('By Neighborhood'!L190,'By Neighborhood'!L201,'By Neighborhood'!L212)</f>
        <v>11</v>
      </c>
      <c r="N36" s="17">
        <f>SUM('By Neighborhood'!M190,'By Neighborhood'!M201,'By Neighborhood'!M212)</f>
        <v>13</v>
      </c>
      <c r="O36" s="16">
        <f t="shared" si="0"/>
        <v>6</v>
      </c>
      <c r="P36" s="1">
        <f t="shared" si="1"/>
        <v>15</v>
      </c>
      <c r="Q36" s="18">
        <f t="shared" si="2"/>
        <v>0.7142857142857143</v>
      </c>
      <c r="R36" s="1"/>
    </row>
    <row r="37" spans="2:18" ht="11.25" customHeight="1">
      <c r="B37" s="15"/>
      <c r="C37" s="15" t="s">
        <v>43</v>
      </c>
      <c r="D37" s="15">
        <f>SUM('By Neighborhood'!C191,'By Neighborhood'!C202,'By Neighborhood'!C213)</f>
        <v>17</v>
      </c>
      <c r="E37" s="16">
        <f>SUM('By Neighborhood'!D191,'By Neighborhood'!D202,'By Neighborhood'!D213)</f>
        <v>9</v>
      </c>
      <c r="F37" s="1">
        <f>SUM('By Neighborhood'!E191,'By Neighborhood'!E202,'By Neighborhood'!E213)</f>
        <v>7</v>
      </c>
      <c r="G37" s="1">
        <f>SUM('By Neighborhood'!F191,'By Neighborhood'!F202,'By Neighborhood'!F213)</f>
        <v>3</v>
      </c>
      <c r="H37" s="1">
        <f>SUM('By Neighborhood'!G191,'By Neighborhood'!G202,'By Neighborhood'!G213)</f>
        <v>2</v>
      </c>
      <c r="I37" s="1">
        <f>SUM('By Neighborhood'!H191,'By Neighborhood'!H202,'By Neighborhood'!H213)</f>
        <v>2</v>
      </c>
      <c r="J37" s="1">
        <f>SUM('By Neighborhood'!I191,'By Neighborhood'!I202,'By Neighborhood'!I213)</f>
        <v>3</v>
      </c>
      <c r="K37" s="1">
        <f>SUM('By Neighborhood'!J191,'By Neighborhood'!J202,'By Neighborhood'!J213)</f>
        <v>4</v>
      </c>
      <c r="L37" s="1">
        <f>SUM('By Neighborhood'!K191,'By Neighborhood'!K202,'By Neighborhood'!K213)</f>
        <v>5</v>
      </c>
      <c r="M37" s="1">
        <f>SUM('By Neighborhood'!L191,'By Neighborhood'!L202,'By Neighborhood'!L213)</f>
        <v>6</v>
      </c>
      <c r="N37" s="17">
        <f>SUM('By Neighborhood'!M191,'By Neighborhood'!M202,'By Neighborhood'!M213)</f>
        <v>5</v>
      </c>
      <c r="O37" s="16">
        <f t="shared" si="0"/>
        <v>2</v>
      </c>
      <c r="P37" s="1">
        <f t="shared" si="1"/>
        <v>15</v>
      </c>
      <c r="Q37" s="18">
        <f t="shared" si="2"/>
        <v>0.88235294117647056</v>
      </c>
      <c r="R37" s="1"/>
    </row>
    <row r="38" spans="2:18" ht="11.25" customHeight="1">
      <c r="B38" s="15"/>
      <c r="C38" s="15" t="s">
        <v>44</v>
      </c>
      <c r="D38" s="15">
        <f>SUM('By Neighborhood'!C192,'By Neighborhood'!C203,'By Neighborhood'!C214)</f>
        <v>25</v>
      </c>
      <c r="E38" s="16">
        <f>SUM('By Neighborhood'!D192,'By Neighborhood'!D203,'By Neighborhood'!D214)</f>
        <v>16</v>
      </c>
      <c r="F38" s="1">
        <f>SUM('By Neighborhood'!E192,'By Neighborhood'!E203,'By Neighborhood'!E214)</f>
        <v>14</v>
      </c>
      <c r="G38" s="1">
        <f>SUM('By Neighborhood'!F192,'By Neighborhood'!F203,'By Neighborhood'!F214)</f>
        <v>15</v>
      </c>
      <c r="H38" s="1">
        <f>SUM('By Neighborhood'!G192,'By Neighborhood'!G203,'By Neighborhood'!G214)</f>
        <v>14</v>
      </c>
      <c r="I38" s="1">
        <f>SUM('By Neighborhood'!H192,'By Neighborhood'!H203,'By Neighborhood'!H214)</f>
        <v>10</v>
      </c>
      <c r="J38" s="1">
        <f>SUM('By Neighborhood'!I192,'By Neighborhood'!I203,'By Neighborhood'!I214)</f>
        <v>14</v>
      </c>
      <c r="K38" s="1">
        <f>SUM('By Neighborhood'!J192,'By Neighborhood'!J203,'By Neighborhood'!J214)</f>
        <v>14</v>
      </c>
      <c r="L38" s="1">
        <f>SUM('By Neighborhood'!K192,'By Neighborhood'!K203,'By Neighborhood'!K214)</f>
        <v>12</v>
      </c>
      <c r="M38" s="1">
        <f>SUM('By Neighborhood'!L192,'By Neighborhood'!L203,'By Neighborhood'!L214)</f>
        <v>15</v>
      </c>
      <c r="N38" s="17">
        <f>SUM('By Neighborhood'!M192,'By Neighborhood'!M203,'By Neighborhood'!M214)</f>
        <v>16</v>
      </c>
      <c r="O38" s="16">
        <f t="shared" si="0"/>
        <v>10</v>
      </c>
      <c r="P38" s="1">
        <f t="shared" si="1"/>
        <v>15</v>
      </c>
      <c r="Q38" s="18">
        <f t="shared" si="2"/>
        <v>0.6</v>
      </c>
      <c r="R38" s="1"/>
    </row>
    <row r="39" spans="2:18" ht="11.25" customHeight="1">
      <c r="B39" s="107"/>
      <c r="C39" s="108" t="s">
        <v>45</v>
      </c>
      <c r="D39" s="108">
        <f t="shared" ref="D39:N39" si="5">SUM(D29:D38)</f>
        <v>5410</v>
      </c>
      <c r="E39" s="109">
        <f t="shared" si="5"/>
        <v>3176</v>
      </c>
      <c r="F39" s="110">
        <f t="shared" si="5"/>
        <v>2526</v>
      </c>
      <c r="G39" s="110">
        <f t="shared" si="5"/>
        <v>2004</v>
      </c>
      <c r="H39" s="110">
        <f t="shared" si="5"/>
        <v>1697</v>
      </c>
      <c r="I39" s="110">
        <f t="shared" si="5"/>
        <v>1554</v>
      </c>
      <c r="J39" s="110">
        <f t="shared" si="5"/>
        <v>1653</v>
      </c>
      <c r="K39" s="110">
        <f t="shared" si="5"/>
        <v>1671</v>
      </c>
      <c r="L39" s="110">
        <f t="shared" si="5"/>
        <v>1742</v>
      </c>
      <c r="M39" s="110">
        <f t="shared" si="5"/>
        <v>2019</v>
      </c>
      <c r="N39" s="111">
        <f t="shared" si="5"/>
        <v>2257</v>
      </c>
      <c r="O39" s="109">
        <f t="shared" si="0"/>
        <v>1554</v>
      </c>
      <c r="P39" s="110">
        <f t="shared" si="1"/>
        <v>3856</v>
      </c>
      <c r="Q39" s="112">
        <f t="shared" si="2"/>
        <v>0.71275415896487981</v>
      </c>
      <c r="R39" s="1"/>
    </row>
    <row r="40" spans="2:18" ht="11.25" customHeight="1">
      <c r="B40" s="32" t="s">
        <v>48</v>
      </c>
      <c r="C40" s="15" t="s">
        <v>27</v>
      </c>
      <c r="D40" s="15">
        <f>SUM('By Neighborhood'!C216)</f>
        <v>278</v>
      </c>
      <c r="E40" s="16">
        <f>SUM('By Neighborhood'!D216)</f>
        <v>152</v>
      </c>
      <c r="F40" s="106">
        <f>SUM('By Neighborhood'!E216)</f>
        <v>142</v>
      </c>
      <c r="G40" s="106">
        <f>SUM('By Neighborhood'!F216)</f>
        <v>115</v>
      </c>
      <c r="H40" s="106">
        <f>SUM('By Neighborhood'!G216)</f>
        <v>103</v>
      </c>
      <c r="I40" s="106">
        <f>SUM('By Neighborhood'!H216)</f>
        <v>95</v>
      </c>
      <c r="J40" s="106">
        <f>SUM('By Neighborhood'!I216)</f>
        <v>84</v>
      </c>
      <c r="K40" s="106">
        <f>SUM('By Neighborhood'!J216)</f>
        <v>89</v>
      </c>
      <c r="L40" s="106">
        <f>SUM('By Neighborhood'!K216)</f>
        <v>84</v>
      </c>
      <c r="M40" s="106">
        <f>SUM('By Neighborhood'!L216)</f>
        <v>99</v>
      </c>
      <c r="N40" s="17">
        <f>SUM('By Neighborhood'!M216)</f>
        <v>124</v>
      </c>
      <c r="O40" s="16">
        <f t="shared" si="0"/>
        <v>84</v>
      </c>
      <c r="P40" s="106">
        <f t="shared" si="1"/>
        <v>194</v>
      </c>
      <c r="Q40" s="18">
        <f t="shared" si="2"/>
        <v>0.69784172661870503</v>
      </c>
      <c r="R40" s="1"/>
    </row>
    <row r="41" spans="2:18" ht="11.25" customHeight="1">
      <c r="B41" s="15" t="s">
        <v>52</v>
      </c>
      <c r="C41" s="15" t="s">
        <v>30</v>
      </c>
      <c r="D41" s="15">
        <f>SUM('By Neighborhood'!C217)</f>
        <v>1230</v>
      </c>
      <c r="E41" s="16">
        <f>SUM('By Neighborhood'!D217)</f>
        <v>501</v>
      </c>
      <c r="F41" s="1">
        <f>SUM('By Neighborhood'!E217)</f>
        <v>366</v>
      </c>
      <c r="G41" s="1">
        <f>SUM('By Neighborhood'!F217)</f>
        <v>215</v>
      </c>
      <c r="H41" s="1">
        <f>SUM('By Neighborhood'!G217)</f>
        <v>188</v>
      </c>
      <c r="I41" s="1">
        <f>SUM('By Neighborhood'!H217)</f>
        <v>182</v>
      </c>
      <c r="J41" s="1">
        <f>SUM('By Neighborhood'!I217)</f>
        <v>203</v>
      </c>
      <c r="K41" s="1">
        <f>SUM('By Neighborhood'!J217)</f>
        <v>219</v>
      </c>
      <c r="L41" s="1">
        <f>SUM('By Neighborhood'!K217)</f>
        <v>221</v>
      </c>
      <c r="M41" s="1">
        <f>SUM('By Neighborhood'!L217)</f>
        <v>253</v>
      </c>
      <c r="N41" s="17">
        <f>SUM('By Neighborhood'!M217)</f>
        <v>332</v>
      </c>
      <c r="O41" s="16">
        <f t="shared" si="0"/>
        <v>182</v>
      </c>
      <c r="P41" s="1">
        <f t="shared" si="1"/>
        <v>1048</v>
      </c>
      <c r="Q41" s="18">
        <f t="shared" si="2"/>
        <v>0.85203252032520327</v>
      </c>
      <c r="R41" s="1"/>
    </row>
    <row r="42" spans="2:18" ht="11.25" customHeight="1">
      <c r="B42" s="15" t="s">
        <v>53</v>
      </c>
      <c r="C42" s="15" t="s">
        <v>34</v>
      </c>
      <c r="D42" s="15"/>
      <c r="E42" s="16"/>
      <c r="F42" s="1"/>
      <c r="G42" s="1"/>
      <c r="H42" s="1"/>
      <c r="I42" s="1"/>
      <c r="J42" s="1"/>
      <c r="K42" s="1"/>
      <c r="L42" s="1"/>
      <c r="M42" s="1"/>
      <c r="N42" s="17"/>
      <c r="O42" s="16"/>
      <c r="P42" s="1"/>
      <c r="Q42" s="18"/>
      <c r="R42" s="1"/>
    </row>
    <row r="43" spans="2:18" ht="11.25" customHeight="1">
      <c r="B43" s="15"/>
      <c r="C43" s="15" t="s">
        <v>37</v>
      </c>
      <c r="D43" s="15">
        <f>SUM('By Neighborhood'!C219)</f>
        <v>365</v>
      </c>
      <c r="E43" s="16">
        <f>SUM('By Neighborhood'!D219)</f>
        <v>226</v>
      </c>
      <c r="F43" s="1">
        <f>SUM('By Neighborhood'!E219)</f>
        <v>205</v>
      </c>
      <c r="G43" s="1">
        <f>SUM('By Neighborhood'!F219)</f>
        <v>156</v>
      </c>
      <c r="H43" s="1">
        <f>SUM('By Neighborhood'!G219)</f>
        <v>168</v>
      </c>
      <c r="I43" s="1">
        <f>SUM('By Neighborhood'!H219)</f>
        <v>174</v>
      </c>
      <c r="J43" s="1">
        <f>SUM('By Neighborhood'!I219)</f>
        <v>161</v>
      </c>
      <c r="K43" s="1">
        <f>SUM('By Neighborhood'!J219)</f>
        <v>163</v>
      </c>
      <c r="L43" s="1">
        <f>SUM('By Neighborhood'!K219)</f>
        <v>168</v>
      </c>
      <c r="M43" s="1">
        <f>SUM('By Neighborhood'!L219)</f>
        <v>178</v>
      </c>
      <c r="N43" s="17">
        <f>SUM('By Neighborhood'!M219)</f>
        <v>187</v>
      </c>
      <c r="O43" s="16">
        <f t="shared" ref="O43:O50" si="6">MIN(E43:N43)</f>
        <v>156</v>
      </c>
      <c r="P43" s="1">
        <f t="shared" ref="P43:P50" si="7">D43-O43</f>
        <v>209</v>
      </c>
      <c r="Q43" s="18">
        <f t="shared" ref="Q43:Q50" si="8">P43/D43</f>
        <v>0.57260273972602738</v>
      </c>
      <c r="R43" s="1"/>
    </row>
    <row r="44" spans="2:18" ht="11.25" customHeight="1">
      <c r="B44" s="15"/>
      <c r="C44" s="15" t="s">
        <v>39</v>
      </c>
      <c r="D44" s="15">
        <f>SUM('By Neighborhood'!C220)</f>
        <v>103</v>
      </c>
      <c r="E44" s="16">
        <f>SUM('By Neighborhood'!D220)</f>
        <v>73</v>
      </c>
      <c r="F44" s="1">
        <f>SUM('By Neighborhood'!E220)</f>
        <v>68</v>
      </c>
      <c r="G44" s="1">
        <f>SUM('By Neighborhood'!F220)</f>
        <v>66</v>
      </c>
      <c r="H44" s="1">
        <f>SUM('By Neighborhood'!G220)</f>
        <v>66</v>
      </c>
      <c r="I44" s="1">
        <f>SUM('By Neighborhood'!H220)</f>
        <v>66</v>
      </c>
      <c r="J44" s="1">
        <f>SUM('By Neighborhood'!I220)</f>
        <v>74</v>
      </c>
      <c r="K44" s="1">
        <f>SUM('By Neighborhood'!J220)</f>
        <v>69</v>
      </c>
      <c r="L44" s="1">
        <f>SUM('By Neighborhood'!K220)</f>
        <v>67</v>
      </c>
      <c r="M44" s="1">
        <f>SUM('By Neighborhood'!L220)</f>
        <v>68</v>
      </c>
      <c r="N44" s="17">
        <f>SUM('By Neighborhood'!M220)</f>
        <v>65</v>
      </c>
      <c r="O44" s="16">
        <f t="shared" si="6"/>
        <v>65</v>
      </c>
      <c r="P44" s="1">
        <f t="shared" si="7"/>
        <v>38</v>
      </c>
      <c r="Q44" s="18">
        <f t="shared" si="8"/>
        <v>0.36893203883495146</v>
      </c>
      <c r="R44" s="1"/>
    </row>
    <row r="45" spans="2:18" ht="11.25" customHeight="1">
      <c r="B45" s="15"/>
      <c r="C45" s="15" t="s">
        <v>40</v>
      </c>
      <c r="D45" s="15">
        <f>SUM('By Neighborhood'!C221)</f>
        <v>106</v>
      </c>
      <c r="E45" s="16">
        <f>SUM('By Neighborhood'!D221)</f>
        <v>70</v>
      </c>
      <c r="F45" s="1">
        <f>SUM('By Neighborhood'!E221)</f>
        <v>63</v>
      </c>
      <c r="G45" s="1">
        <f>SUM('By Neighborhood'!F221)</f>
        <v>59</v>
      </c>
      <c r="H45" s="1">
        <f>SUM('By Neighborhood'!G221)</f>
        <v>62</v>
      </c>
      <c r="I45" s="1">
        <f>SUM('By Neighborhood'!H221)</f>
        <v>71</v>
      </c>
      <c r="J45" s="1">
        <f>SUM('By Neighborhood'!I221)</f>
        <v>71</v>
      </c>
      <c r="K45" s="1">
        <f>SUM('By Neighborhood'!J221)</f>
        <v>64</v>
      </c>
      <c r="L45" s="1">
        <f>SUM('By Neighborhood'!K221)</f>
        <v>63</v>
      </c>
      <c r="M45" s="1">
        <f>SUM('By Neighborhood'!L221)</f>
        <v>62</v>
      </c>
      <c r="N45" s="17">
        <f>SUM('By Neighborhood'!M221)</f>
        <v>71</v>
      </c>
      <c r="O45" s="16">
        <f t="shared" si="6"/>
        <v>59</v>
      </c>
      <c r="P45" s="1">
        <f t="shared" si="7"/>
        <v>47</v>
      </c>
      <c r="Q45" s="18">
        <f t="shared" si="8"/>
        <v>0.44339622641509435</v>
      </c>
      <c r="R45" s="1"/>
    </row>
    <row r="46" spans="2:18" ht="11.25" customHeight="1">
      <c r="B46" s="15"/>
      <c r="C46" s="15" t="s">
        <v>41</v>
      </c>
      <c r="D46" s="15">
        <f>SUM('By Neighborhood'!C222)</f>
        <v>54</v>
      </c>
      <c r="E46" s="16">
        <f>SUM('By Neighborhood'!D222)</f>
        <v>22</v>
      </c>
      <c r="F46" s="1">
        <f>SUM('By Neighborhood'!E222)</f>
        <v>12</v>
      </c>
      <c r="G46" s="1">
        <f>SUM('By Neighborhood'!F222)</f>
        <v>10</v>
      </c>
      <c r="H46" s="1">
        <f>SUM('By Neighborhood'!G222)</f>
        <v>12</v>
      </c>
      <c r="I46" s="1">
        <f>SUM('By Neighborhood'!H222)</f>
        <v>16</v>
      </c>
      <c r="J46" s="1">
        <f>SUM('By Neighborhood'!I222)</f>
        <v>12</v>
      </c>
      <c r="K46" s="1">
        <f>SUM('By Neighborhood'!J222)</f>
        <v>15</v>
      </c>
      <c r="L46" s="1">
        <f>SUM('By Neighborhood'!K222)</f>
        <v>17</v>
      </c>
      <c r="M46" s="1">
        <f>SUM('By Neighborhood'!L222)</f>
        <v>18</v>
      </c>
      <c r="N46" s="17">
        <f>SUM('By Neighborhood'!M222)</f>
        <v>23</v>
      </c>
      <c r="O46" s="16">
        <f t="shared" si="6"/>
        <v>10</v>
      </c>
      <c r="P46" s="1">
        <f t="shared" si="7"/>
        <v>44</v>
      </c>
      <c r="Q46" s="18">
        <f t="shared" si="8"/>
        <v>0.81481481481481477</v>
      </c>
      <c r="R46" s="1"/>
    </row>
    <row r="47" spans="2:18" ht="11.25" customHeight="1">
      <c r="B47" s="15"/>
      <c r="C47" s="15" t="s">
        <v>42</v>
      </c>
      <c r="D47" s="15">
        <f>SUM('By Neighborhood'!C223)</f>
        <v>13</v>
      </c>
      <c r="E47" s="16">
        <f>SUM('By Neighborhood'!D223)</f>
        <v>4</v>
      </c>
      <c r="F47" s="1">
        <f>SUM('By Neighborhood'!E223)</f>
        <v>5</v>
      </c>
      <c r="G47" s="1">
        <f>SUM('By Neighborhood'!F223)</f>
        <v>5</v>
      </c>
      <c r="H47" s="1">
        <f>SUM('By Neighborhood'!G223)</f>
        <v>5</v>
      </c>
      <c r="I47" s="1">
        <f>SUM('By Neighborhood'!H223)</f>
        <v>6</v>
      </c>
      <c r="J47" s="1">
        <f>SUM('By Neighborhood'!I223)</f>
        <v>5</v>
      </c>
      <c r="K47" s="1">
        <f>SUM('By Neighborhood'!J223)</f>
        <v>4</v>
      </c>
      <c r="L47" s="1">
        <f>SUM('By Neighborhood'!K223)</f>
        <v>6</v>
      </c>
      <c r="M47" s="1">
        <f>SUM('By Neighborhood'!L223)</f>
        <v>5</v>
      </c>
      <c r="N47" s="17">
        <f>SUM('By Neighborhood'!M223)</f>
        <v>6</v>
      </c>
      <c r="O47" s="16">
        <f t="shared" si="6"/>
        <v>4</v>
      </c>
      <c r="P47" s="1">
        <f t="shared" si="7"/>
        <v>9</v>
      </c>
      <c r="Q47" s="18">
        <f t="shared" si="8"/>
        <v>0.69230769230769229</v>
      </c>
      <c r="R47" s="1"/>
    </row>
    <row r="48" spans="2:18" ht="11.25" customHeight="1">
      <c r="B48" s="15"/>
      <c r="C48" s="15" t="s">
        <v>43</v>
      </c>
      <c r="D48" s="15">
        <f>SUM('By Neighborhood'!C224)</f>
        <v>15</v>
      </c>
      <c r="E48" s="16">
        <f>SUM('By Neighborhood'!D224)</f>
        <v>4</v>
      </c>
      <c r="F48" s="1">
        <f>SUM('By Neighborhood'!E224)</f>
        <v>4</v>
      </c>
      <c r="G48" s="1">
        <f>SUM('By Neighborhood'!F224)</f>
        <v>2</v>
      </c>
      <c r="H48" s="1">
        <f>SUM('By Neighborhood'!G224)</f>
        <v>6</v>
      </c>
      <c r="I48" s="1">
        <f>SUM('By Neighborhood'!H224)</f>
        <v>5</v>
      </c>
      <c r="J48" s="1">
        <f>SUM('By Neighborhood'!I224)</f>
        <v>5</v>
      </c>
      <c r="K48" s="1">
        <f>SUM('By Neighborhood'!J224)</f>
        <v>4</v>
      </c>
      <c r="L48" s="1">
        <f>SUM('By Neighborhood'!K224)</f>
        <v>3</v>
      </c>
      <c r="M48" s="1">
        <f>SUM('By Neighborhood'!L224)</f>
        <v>6</v>
      </c>
      <c r="N48" s="17">
        <f>SUM('By Neighborhood'!M224)</f>
        <v>9</v>
      </c>
      <c r="O48" s="16">
        <f t="shared" si="6"/>
        <v>2</v>
      </c>
      <c r="P48" s="1">
        <f t="shared" si="7"/>
        <v>13</v>
      </c>
      <c r="Q48" s="18">
        <f t="shared" si="8"/>
        <v>0.8666666666666667</v>
      </c>
      <c r="R48" s="1"/>
    </row>
    <row r="49" spans="2:18" ht="11.25" customHeight="1">
      <c r="B49" s="15"/>
      <c r="C49" s="15" t="s">
        <v>44</v>
      </c>
      <c r="D49" s="15">
        <f>SUM('By Neighborhood'!C225)</f>
        <v>13</v>
      </c>
      <c r="E49" s="16">
        <f>SUM('By Neighborhood'!D225)</f>
        <v>9</v>
      </c>
      <c r="F49" s="1">
        <f>SUM('By Neighborhood'!E225)</f>
        <v>9</v>
      </c>
      <c r="G49" s="1">
        <f>SUM('By Neighborhood'!F225)</f>
        <v>7</v>
      </c>
      <c r="H49" s="1">
        <f>SUM('By Neighborhood'!G225)</f>
        <v>5</v>
      </c>
      <c r="I49" s="1">
        <f>SUM('By Neighborhood'!H225)</f>
        <v>8</v>
      </c>
      <c r="J49" s="1">
        <f>SUM('By Neighborhood'!I225)</f>
        <v>10</v>
      </c>
      <c r="K49" s="1">
        <f>SUM('By Neighborhood'!J225)</f>
        <v>9</v>
      </c>
      <c r="L49" s="1">
        <f>SUM('By Neighborhood'!K225)</f>
        <v>10</v>
      </c>
      <c r="M49" s="1">
        <f>SUM('By Neighborhood'!L225)</f>
        <v>9</v>
      </c>
      <c r="N49" s="17">
        <f>SUM('By Neighborhood'!M225)</f>
        <v>11</v>
      </c>
      <c r="O49" s="16">
        <f t="shared" si="6"/>
        <v>5</v>
      </c>
      <c r="P49" s="1">
        <f t="shared" si="7"/>
        <v>8</v>
      </c>
      <c r="Q49" s="18">
        <f t="shared" si="8"/>
        <v>0.61538461538461542</v>
      </c>
      <c r="R49" s="1"/>
    </row>
    <row r="50" spans="2:18" ht="11.25" customHeight="1">
      <c r="B50" s="20"/>
      <c r="C50" s="21" t="s">
        <v>45</v>
      </c>
      <c r="D50" s="21">
        <f t="shared" ref="D50:N50" si="9">SUM(D40:D49)</f>
        <v>2177</v>
      </c>
      <c r="E50" s="22">
        <f t="shared" si="9"/>
        <v>1061</v>
      </c>
      <c r="F50" s="23">
        <f t="shared" si="9"/>
        <v>874</v>
      </c>
      <c r="G50" s="23">
        <f t="shared" si="9"/>
        <v>635</v>
      </c>
      <c r="H50" s="23">
        <f t="shared" si="9"/>
        <v>615</v>
      </c>
      <c r="I50" s="23">
        <f t="shared" si="9"/>
        <v>623</v>
      </c>
      <c r="J50" s="23">
        <f t="shared" si="9"/>
        <v>625</v>
      </c>
      <c r="K50" s="23">
        <f t="shared" si="9"/>
        <v>636</v>
      </c>
      <c r="L50" s="23">
        <f t="shared" si="9"/>
        <v>639</v>
      </c>
      <c r="M50" s="23">
        <f t="shared" si="9"/>
        <v>698</v>
      </c>
      <c r="N50" s="24">
        <f t="shared" si="9"/>
        <v>828</v>
      </c>
      <c r="O50" s="22">
        <f t="shared" si="6"/>
        <v>615</v>
      </c>
      <c r="P50" s="23">
        <f t="shared" si="7"/>
        <v>1562</v>
      </c>
      <c r="Q50" s="25">
        <f t="shared" si="8"/>
        <v>0.71750114836931556</v>
      </c>
      <c r="R50" s="1"/>
    </row>
    <row r="51" spans="2:18" ht="11.25" customHeight="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2:18" ht="11.25" customHeight="1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</sheetData>
  <mergeCells count="5">
    <mergeCell ref="E4:N4"/>
    <mergeCell ref="O4:Q4"/>
    <mergeCell ref="B3:Q3"/>
    <mergeCell ref="B2:Q2"/>
    <mergeCell ref="B1:Q1"/>
  </mergeCells>
  <pageMargins left="0.7" right="0.7" top="0.75" bottom="0.75" header="0" footer="0"/>
  <pageSetup orientation="landscape" r:id="rId1"/>
  <rowBreaks count="1" manualBreakCount="1">
    <brk id="3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30"/>
  <sheetViews>
    <sheetView showGridLines="0" zoomScaleNormal="100" zoomScaleSheetLayoutView="90" workbookViewId="0">
      <pane ySplit="6" topLeftCell="A7" activePane="bottomLeft" state="frozen"/>
      <selection activeCell="M13" sqref="M13"/>
      <selection pane="bottomLeft" activeCell="A4" sqref="A4"/>
    </sheetView>
  </sheetViews>
  <sheetFormatPr defaultColWidth="14.44140625" defaultRowHeight="15" customHeight="1"/>
  <cols>
    <col min="1" max="1" width="11.5546875" customWidth="1"/>
    <col min="2" max="2" width="10.109375" customWidth="1"/>
    <col min="3" max="3" width="7" customWidth="1"/>
    <col min="4" max="5" width="5" customWidth="1"/>
    <col min="6" max="6" width="6.109375" bestFit="1" customWidth="1"/>
    <col min="7" max="7" width="5.88671875" bestFit="1" customWidth="1"/>
    <col min="8" max="8" width="6.109375" bestFit="1" customWidth="1"/>
    <col min="9" max="11" width="5.88671875" bestFit="1" customWidth="1"/>
    <col min="12" max="12" width="4.44140625" customWidth="1"/>
    <col min="13" max="13" width="5" customWidth="1"/>
    <col min="14" max="14" width="6.6640625" customWidth="1"/>
    <col min="15" max="16" width="8.33203125" customWidth="1"/>
    <col min="17" max="23" width="8" customWidth="1"/>
  </cols>
  <sheetData>
    <row r="1" spans="1:23" ht="14.25" customHeight="1">
      <c r="A1" s="120" t="str">
        <f>'University-wide'!A1</f>
        <v>University of California, San Diego Survey of Parking Space Occupancy Levels, Summer, 2018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"/>
      <c r="R1" s="1"/>
      <c r="S1" s="1"/>
      <c r="T1" s="1"/>
      <c r="U1" s="1"/>
      <c r="V1" s="1"/>
      <c r="W1" s="1"/>
    </row>
    <row r="2" spans="1:23" ht="14.25" customHeight="1">
      <c r="A2" s="120" t="s">
        <v>46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"/>
      <c r="R2" s="1"/>
      <c r="S2" s="1"/>
      <c r="T2" s="1"/>
      <c r="U2" s="1"/>
      <c r="V2" s="1"/>
      <c r="W2" s="1"/>
    </row>
    <row r="3" spans="1:23" ht="11.25" customHeight="1">
      <c r="A3" s="122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"/>
      <c r="R3" s="1"/>
      <c r="S3" s="1"/>
      <c r="T3" s="1"/>
      <c r="U3" s="1"/>
      <c r="V3" s="1"/>
      <c r="W3" s="1"/>
    </row>
    <row r="4" spans="1:23" ht="11.25" customHeight="1">
      <c r="A4" s="2" t="s">
        <v>47</v>
      </c>
      <c r="B4" s="2" t="s">
        <v>4</v>
      </c>
      <c r="C4" s="2" t="s">
        <v>4</v>
      </c>
      <c r="D4" s="117" t="s">
        <v>5</v>
      </c>
      <c r="E4" s="118"/>
      <c r="F4" s="118"/>
      <c r="G4" s="118"/>
      <c r="H4" s="118"/>
      <c r="I4" s="118"/>
      <c r="J4" s="118"/>
      <c r="K4" s="118"/>
      <c r="L4" s="118"/>
      <c r="M4" s="119"/>
      <c r="N4" s="117" t="s">
        <v>8</v>
      </c>
      <c r="O4" s="118"/>
      <c r="P4" s="119"/>
      <c r="Q4" s="1"/>
      <c r="R4" s="1"/>
      <c r="S4" s="1"/>
      <c r="T4" s="1"/>
      <c r="U4" s="1"/>
      <c r="V4" s="1"/>
      <c r="W4" s="1"/>
    </row>
    <row r="5" spans="1:23" ht="11.25" customHeight="1">
      <c r="A5" s="3"/>
      <c r="B5" s="3" t="s">
        <v>9</v>
      </c>
      <c r="C5" s="3" t="s">
        <v>10</v>
      </c>
      <c r="D5" s="4" t="s">
        <v>11</v>
      </c>
      <c r="E5" s="5" t="s">
        <v>12</v>
      </c>
      <c r="F5" s="5" t="s">
        <v>13</v>
      </c>
      <c r="G5" s="5" t="s">
        <v>14</v>
      </c>
      <c r="H5" s="5" t="s">
        <v>15</v>
      </c>
      <c r="I5" s="5" t="s">
        <v>16</v>
      </c>
      <c r="J5" s="5" t="s">
        <v>17</v>
      </c>
      <c r="K5" s="5" t="s">
        <v>18</v>
      </c>
      <c r="L5" s="5" t="s">
        <v>19</v>
      </c>
      <c r="M5" s="6" t="s">
        <v>20</v>
      </c>
      <c r="N5" s="7" t="s">
        <v>21</v>
      </c>
      <c r="O5" s="8" t="s">
        <v>22</v>
      </c>
      <c r="P5" s="9" t="s">
        <v>23</v>
      </c>
      <c r="Q5" s="1"/>
      <c r="R5" s="1"/>
      <c r="S5" s="1"/>
      <c r="T5" s="1"/>
      <c r="U5" s="1"/>
      <c r="V5" s="1"/>
      <c r="W5" s="1"/>
    </row>
    <row r="6" spans="1:23" ht="11.25" customHeight="1">
      <c r="A6" s="10"/>
      <c r="B6" s="10"/>
      <c r="C6" s="10"/>
      <c r="D6" s="11" t="s">
        <v>24</v>
      </c>
      <c r="E6" s="12" t="s">
        <v>24</v>
      </c>
      <c r="F6" s="12" t="s">
        <v>24</v>
      </c>
      <c r="G6" s="12" t="s">
        <v>24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3" t="s">
        <v>25</v>
      </c>
      <c r="N6" s="11" t="s">
        <v>10</v>
      </c>
      <c r="O6" s="12" t="s">
        <v>10</v>
      </c>
      <c r="P6" s="13" t="s">
        <v>22</v>
      </c>
      <c r="Q6" s="1"/>
      <c r="R6" s="1"/>
      <c r="S6" s="1"/>
      <c r="T6" s="1"/>
      <c r="U6" s="1"/>
      <c r="V6" s="1"/>
      <c r="W6" s="1"/>
    </row>
    <row r="7" spans="1:23" ht="11.25" customHeight="1">
      <c r="A7" s="19" t="s">
        <v>49</v>
      </c>
      <c r="B7" s="15" t="s">
        <v>27</v>
      </c>
      <c r="C7" s="15"/>
      <c r="D7" s="16"/>
      <c r="E7" s="1"/>
      <c r="F7" s="1"/>
      <c r="G7" s="1"/>
      <c r="H7" s="1"/>
      <c r="I7" s="1"/>
      <c r="J7" s="1"/>
      <c r="K7" s="1"/>
      <c r="L7" s="1"/>
      <c r="M7" s="17"/>
      <c r="N7" s="16"/>
      <c r="O7" s="1"/>
      <c r="P7" s="18"/>
      <c r="Q7" s="1"/>
      <c r="R7" s="1"/>
      <c r="S7" s="1"/>
      <c r="T7" s="1"/>
      <c r="U7" s="1"/>
      <c r="V7" s="1"/>
      <c r="W7" s="1"/>
    </row>
    <row r="8" spans="1:23" ht="11.25" customHeight="1">
      <c r="A8" s="16" t="s">
        <v>50</v>
      </c>
      <c r="B8" s="15" t="s">
        <v>30</v>
      </c>
      <c r="C8" s="15"/>
      <c r="D8" s="16"/>
      <c r="E8" s="1"/>
      <c r="F8" s="1"/>
      <c r="G8" s="1"/>
      <c r="H8" s="1"/>
      <c r="I8" s="1"/>
      <c r="J8" s="1"/>
      <c r="K8" s="1"/>
      <c r="L8" s="1"/>
      <c r="M8" s="17"/>
      <c r="N8" s="16"/>
      <c r="O8" s="1"/>
      <c r="P8" s="18"/>
      <c r="Q8" s="1"/>
      <c r="R8" s="1"/>
      <c r="S8" s="1"/>
      <c r="T8" s="1"/>
      <c r="U8" s="1"/>
      <c r="V8" s="1"/>
      <c r="W8" s="1"/>
    </row>
    <row r="9" spans="1:23" ht="11.25" customHeight="1">
      <c r="A9" s="16"/>
      <c r="B9" s="15" t="s">
        <v>34</v>
      </c>
      <c r="C9" s="15"/>
      <c r="D9" s="16"/>
      <c r="E9" s="1"/>
      <c r="F9" s="1"/>
      <c r="G9" s="1"/>
      <c r="H9" s="1"/>
      <c r="I9" s="1"/>
      <c r="J9" s="1"/>
      <c r="K9" s="1"/>
      <c r="L9" s="1"/>
      <c r="M9" s="17"/>
      <c r="N9" s="16"/>
      <c r="O9" s="1"/>
      <c r="P9" s="18"/>
      <c r="Q9" s="1"/>
      <c r="R9" s="1"/>
      <c r="S9" s="1"/>
      <c r="T9" s="1"/>
      <c r="U9" s="1"/>
      <c r="V9" s="1"/>
      <c r="W9" s="1"/>
    </row>
    <row r="10" spans="1:23" ht="11.25" customHeight="1">
      <c r="A10" s="16"/>
      <c r="B10" s="15" t="s">
        <v>37</v>
      </c>
      <c r="C10" s="15"/>
      <c r="D10" s="16"/>
      <c r="E10" s="1"/>
      <c r="F10" s="1"/>
      <c r="G10" s="1"/>
      <c r="H10" s="1"/>
      <c r="I10" s="1"/>
      <c r="J10" s="1"/>
      <c r="K10" s="1"/>
      <c r="L10" s="1"/>
      <c r="M10" s="17"/>
      <c r="N10" s="16"/>
      <c r="O10" s="1"/>
      <c r="P10" s="18"/>
      <c r="Q10" s="1"/>
      <c r="R10" s="1"/>
      <c r="S10" s="1"/>
      <c r="T10" s="1"/>
      <c r="U10" s="1"/>
      <c r="V10" s="1"/>
      <c r="W10" s="1"/>
    </row>
    <row r="11" spans="1:23" ht="11.25" customHeight="1">
      <c r="A11" s="16"/>
      <c r="B11" s="15" t="s">
        <v>39</v>
      </c>
      <c r="C11" s="15">
        <f>SUM('By Lot - 1'!C13,'By Lot - 1'!C30,'By Lot - 1'!C47,'By Lot - 1'!C64,'By Lot - 1'!C81,'By Lot - 1'!C98,'By Lot - 1'!C115,'By Lot - 1'!C132)</f>
        <v>2</v>
      </c>
      <c r="D11" s="16">
        <f>SUM('By Lot - 1'!D13,'By Lot - 1'!D30,'By Lot - 1'!D47,'By Lot - 1'!D64,'By Lot - 1'!D81,'By Lot - 1'!D98,'By Lot - 1'!D115,'By Lot - 1'!D132)</f>
        <v>1</v>
      </c>
      <c r="E11" s="1">
        <f>SUM('By Lot - 1'!E13,'By Lot - 1'!E30,'By Lot - 1'!E47,'By Lot - 1'!E64,'By Lot - 1'!E81,'By Lot - 1'!E98,'By Lot - 1'!E115,'By Lot - 1'!E132)</f>
        <v>1</v>
      </c>
      <c r="F11" s="1">
        <f>SUM('By Lot - 1'!F13,'By Lot - 1'!F30,'By Lot - 1'!F47,'By Lot - 1'!F64,'By Lot - 1'!F81,'By Lot - 1'!F98,'By Lot - 1'!F115,'By Lot - 1'!F132)</f>
        <v>1</v>
      </c>
      <c r="G11" s="1">
        <f>SUM('By Lot - 1'!G13,'By Lot - 1'!G30,'By Lot - 1'!G47,'By Lot - 1'!G64,'By Lot - 1'!G81,'By Lot - 1'!G98,'By Lot - 1'!G115,'By Lot - 1'!G132)</f>
        <v>1</v>
      </c>
      <c r="H11" s="1">
        <f>SUM('By Lot - 1'!H13,'By Lot - 1'!H30,'By Lot - 1'!H47,'By Lot - 1'!H64,'By Lot - 1'!H81,'By Lot - 1'!H98,'By Lot - 1'!H115,'By Lot - 1'!H132)</f>
        <v>2</v>
      </c>
      <c r="I11" s="1">
        <f>SUM('By Lot - 1'!I13,'By Lot - 1'!I30,'By Lot - 1'!I47,'By Lot - 1'!I64,'By Lot - 1'!I81,'By Lot - 1'!I98,'By Lot - 1'!I115,'By Lot - 1'!I132)</f>
        <v>1</v>
      </c>
      <c r="J11" s="1">
        <f>SUM('By Lot - 1'!J13,'By Lot - 1'!J30,'By Lot - 1'!J47,'By Lot - 1'!J64,'By Lot - 1'!J81,'By Lot - 1'!J98,'By Lot - 1'!J115,'By Lot - 1'!J132)</f>
        <v>0</v>
      </c>
      <c r="K11" s="1">
        <f>SUM('By Lot - 1'!K13,'By Lot - 1'!K30,'By Lot - 1'!K47,'By Lot - 1'!K64,'By Lot - 1'!K81,'By Lot - 1'!K98,'By Lot - 1'!K115,'By Lot - 1'!K132)</f>
        <v>0</v>
      </c>
      <c r="L11" s="1">
        <f>SUM('By Lot - 1'!L13,'By Lot - 1'!L30,'By Lot - 1'!L47,'By Lot - 1'!L64,'By Lot - 1'!L81,'By Lot - 1'!L98,'By Lot - 1'!L115,'By Lot - 1'!L132)</f>
        <v>1</v>
      </c>
      <c r="M11" s="17">
        <f>SUM('By Lot - 1'!M13,'By Lot - 1'!M30,'By Lot - 1'!M47,'By Lot - 1'!M64,'By Lot - 1'!M81,'By Lot - 1'!M98,'By Lot - 1'!M115,'By Lot - 1'!M132)</f>
        <v>1</v>
      </c>
      <c r="N11" s="16">
        <f t="shared" ref="N11:N17" si="0">MIN(D11:M11)</f>
        <v>0</v>
      </c>
      <c r="O11" s="1">
        <f t="shared" ref="O11:O17" si="1">C11-N11</f>
        <v>2</v>
      </c>
      <c r="P11" s="18">
        <f t="shared" ref="P11:P17" si="2">O11/C11</f>
        <v>1</v>
      </c>
      <c r="Q11" s="1"/>
      <c r="R11" s="1"/>
      <c r="S11" s="1"/>
      <c r="T11" s="1"/>
      <c r="U11" s="1"/>
      <c r="V11" s="1"/>
      <c r="W11" s="1"/>
    </row>
    <row r="12" spans="1:23" ht="11.25" customHeight="1">
      <c r="A12" s="16"/>
      <c r="B12" s="15" t="s">
        <v>40</v>
      </c>
      <c r="C12" s="15">
        <f>SUM('By Lot - 1'!C14:C19,'By Lot - 1'!C31:C36,'By Lot - 1'!C48:C53,'By Lot - 1'!C65:C70,'By Lot - 1'!C82:C87,'By Lot - 1'!C99:C104,'By Lot - 1'!C116:C121,'By Lot - 1'!C133:C138)</f>
        <v>174</v>
      </c>
      <c r="D12" s="16">
        <f>SUM('By Lot - 1'!D14:D19,'By Lot - 1'!D31:D36,'By Lot - 1'!D48:D53,'By Lot - 1'!D65:D70,'By Lot - 1'!D82:D87,'By Lot - 1'!D99:D104,'By Lot - 1'!D116:D121,'By Lot - 1'!D133:D138)</f>
        <v>103</v>
      </c>
      <c r="E12" s="1">
        <f>SUM('By Lot - 1'!E14:E19,'By Lot - 1'!E31:E36,'By Lot - 1'!E48:E53,'By Lot - 1'!E65:E70,'By Lot - 1'!E82:E87,'By Lot - 1'!E99:E104,'By Lot - 1'!E116:E121,'By Lot - 1'!E133:E138)</f>
        <v>24</v>
      </c>
      <c r="F12" s="1">
        <f>SUM('By Lot - 1'!F14:F19,'By Lot - 1'!F31:F36,'By Lot - 1'!F48:F53,'By Lot - 1'!F65:F70,'By Lot - 1'!F82:F87,'By Lot - 1'!F99:F104,'By Lot - 1'!F116:F121,'By Lot - 1'!F133:F138)</f>
        <v>18</v>
      </c>
      <c r="G12" s="1">
        <f>SUM('By Lot - 1'!G14:G19,'By Lot - 1'!G31:G36,'By Lot - 1'!G48:G53,'By Lot - 1'!G65:G70,'By Lot - 1'!G82:G87,'By Lot - 1'!G99:G104,'By Lot - 1'!G116:G121,'By Lot - 1'!G133:G138)</f>
        <v>12</v>
      </c>
      <c r="H12" s="1">
        <f>SUM('By Lot - 1'!H14:H19,'By Lot - 1'!H31:H36,'By Lot - 1'!H48:H53,'By Lot - 1'!H65:H70,'By Lot - 1'!H82:H87,'By Lot - 1'!H99:H104,'By Lot - 1'!H116:H121,'By Lot - 1'!H133:H138)</f>
        <v>10</v>
      </c>
      <c r="I12" s="1">
        <f>SUM('By Lot - 1'!I14:I19,'By Lot - 1'!I31:I36,'By Lot - 1'!I48:I53,'By Lot - 1'!I65:I70,'By Lot - 1'!I82:I87,'By Lot - 1'!I99:I104,'By Lot - 1'!I116:I121,'By Lot - 1'!I133:I138)</f>
        <v>5</v>
      </c>
      <c r="J12" s="1">
        <f>SUM('By Lot - 1'!J14:J19,'By Lot - 1'!J31:J36,'By Lot - 1'!J48:J53,'By Lot - 1'!J65:J70,'By Lot - 1'!J82:J87,'By Lot - 1'!J99:J104,'By Lot - 1'!J116:J121,'By Lot - 1'!J133:J138)</f>
        <v>12</v>
      </c>
      <c r="K12" s="1">
        <f>SUM('By Lot - 1'!K14:K19,'By Lot - 1'!K31:K36,'By Lot - 1'!K48:K53,'By Lot - 1'!K65:K70,'By Lot - 1'!K82:K87,'By Lot - 1'!K99:K104,'By Lot - 1'!K116:K121,'By Lot - 1'!K133:K138)</f>
        <v>23</v>
      </c>
      <c r="L12" s="1">
        <f>SUM('By Lot - 1'!L14:L19,'By Lot - 1'!L31:L36,'By Lot - 1'!L48:L53,'By Lot - 1'!L65:L70,'By Lot - 1'!L82:L87,'By Lot - 1'!L99:L104,'By Lot - 1'!L116:L121,'By Lot - 1'!L133:L138)</f>
        <v>49</v>
      </c>
      <c r="M12" s="17">
        <f>SUM('By Lot - 1'!M14:M19,'By Lot - 1'!M31:M36,'By Lot - 1'!M48:M53,'By Lot - 1'!M65:M70,'By Lot - 1'!M82:M87,'By Lot - 1'!M99:M104,'By Lot - 1'!M116:M121,'By Lot - 1'!M133:M138)</f>
        <v>72</v>
      </c>
      <c r="N12" s="16">
        <f t="shared" si="0"/>
        <v>5</v>
      </c>
      <c r="O12" s="1">
        <f t="shared" si="1"/>
        <v>169</v>
      </c>
      <c r="P12" s="18">
        <f t="shared" si="2"/>
        <v>0.97126436781609193</v>
      </c>
      <c r="Q12" s="1"/>
      <c r="R12" s="1"/>
      <c r="S12" s="1"/>
      <c r="T12" s="1"/>
      <c r="U12" s="1"/>
      <c r="V12" s="1"/>
      <c r="W12" s="1"/>
    </row>
    <row r="13" spans="1:23" ht="11.25" customHeight="1">
      <c r="A13" s="16"/>
      <c r="B13" s="15" t="s">
        <v>41</v>
      </c>
      <c r="C13" s="15">
        <f>SUM('By Lot - 1'!C20,'By Lot - 1'!C37,'By Lot - 1'!C54,'By Lot - 1'!C71,'By Lot - 1'!C88,'By Lot - 1'!C105,'By Lot - 1'!C122,'By Lot - 1'!C139)</f>
        <v>10</v>
      </c>
      <c r="D13" s="16">
        <f>SUM('By Lot - 1'!D20,'By Lot - 1'!D37,'By Lot - 1'!D54,'By Lot - 1'!D71,'By Lot - 1'!D88,'By Lot - 1'!D105,'By Lot - 1'!D122,'By Lot - 1'!D139)</f>
        <v>9</v>
      </c>
      <c r="E13" s="1">
        <f>SUM('By Lot - 1'!E20,'By Lot - 1'!E37,'By Lot - 1'!E54,'By Lot - 1'!E71,'By Lot - 1'!E88,'By Lot - 1'!E105,'By Lot - 1'!E122,'By Lot - 1'!E139)</f>
        <v>4</v>
      </c>
      <c r="F13" s="1">
        <f>SUM('By Lot - 1'!F20,'By Lot - 1'!F37,'By Lot - 1'!F54,'By Lot - 1'!F71,'By Lot - 1'!F88,'By Lot - 1'!F105,'By Lot - 1'!F122,'By Lot - 1'!F139)</f>
        <v>3</v>
      </c>
      <c r="G13" s="1">
        <f>SUM('By Lot - 1'!G20,'By Lot - 1'!G37,'By Lot - 1'!G54,'By Lot - 1'!G71,'By Lot - 1'!G88,'By Lot - 1'!G105,'By Lot - 1'!G122,'By Lot - 1'!G139)</f>
        <v>3</v>
      </c>
      <c r="H13" s="1">
        <f>SUM('By Lot - 1'!H20,'By Lot - 1'!H37,'By Lot - 1'!H54,'By Lot - 1'!H71,'By Lot - 1'!H88,'By Lot - 1'!H105,'By Lot - 1'!H122,'By Lot - 1'!H139)</f>
        <v>7</v>
      </c>
      <c r="I13" s="1">
        <f>SUM('By Lot - 1'!I20,'By Lot - 1'!I37,'By Lot - 1'!I54,'By Lot - 1'!I71,'By Lot - 1'!I88,'By Lot - 1'!I105,'By Lot - 1'!I122,'By Lot - 1'!I139)</f>
        <v>7</v>
      </c>
      <c r="J13" s="1">
        <f>SUM('By Lot - 1'!J20,'By Lot - 1'!J37,'By Lot - 1'!J54,'By Lot - 1'!J71,'By Lot - 1'!J88,'By Lot - 1'!J105,'By Lot - 1'!J122,'By Lot - 1'!J139)</f>
        <v>8</v>
      </c>
      <c r="K13" s="1">
        <f>SUM('By Lot - 1'!K20,'By Lot - 1'!K37,'By Lot - 1'!K54,'By Lot - 1'!K71,'By Lot - 1'!K88,'By Lot - 1'!K105,'By Lot - 1'!K122,'By Lot - 1'!K139)</f>
        <v>7</v>
      </c>
      <c r="L13" s="1">
        <f>SUM('By Lot - 1'!L20,'By Lot - 1'!L37,'By Lot - 1'!L54,'By Lot - 1'!L71,'By Lot - 1'!L88,'By Lot - 1'!L105,'By Lot - 1'!L122,'By Lot - 1'!L139)</f>
        <v>6</v>
      </c>
      <c r="M13" s="17">
        <f>SUM('By Lot - 1'!M20,'By Lot - 1'!M37,'By Lot - 1'!M54,'By Lot - 1'!M71,'By Lot - 1'!M88,'By Lot - 1'!M105,'By Lot - 1'!M122,'By Lot - 1'!M139)</f>
        <v>7</v>
      </c>
      <c r="N13" s="16">
        <f t="shared" si="0"/>
        <v>3</v>
      </c>
      <c r="O13" s="1">
        <f t="shared" si="1"/>
        <v>7</v>
      </c>
      <c r="P13" s="18">
        <f t="shared" si="2"/>
        <v>0.7</v>
      </c>
      <c r="Q13" s="1"/>
      <c r="R13" s="1"/>
      <c r="S13" s="1"/>
      <c r="T13" s="1"/>
      <c r="U13" s="1"/>
      <c r="V13" s="1"/>
      <c r="W13" s="1"/>
    </row>
    <row r="14" spans="1:23" ht="11.25" customHeight="1">
      <c r="A14" s="16"/>
      <c r="B14" s="15" t="s">
        <v>42</v>
      </c>
      <c r="C14" s="15">
        <f>SUM('By Lot - 1'!C21,'By Lot - 1'!C38,'By Lot - 1'!C55,'By Lot - 1'!C72,'By Lot - 1'!C89,'By Lot - 1'!C106,'By Lot - 1'!C123,'By Lot - 1'!C140)</f>
        <v>5</v>
      </c>
      <c r="D14" s="16">
        <f>SUM('By Lot - 1'!D21,'By Lot - 1'!D38,'By Lot - 1'!D55,'By Lot - 1'!D72,'By Lot - 1'!D89,'By Lot - 1'!D106,'By Lot - 1'!D123,'By Lot - 1'!D140)</f>
        <v>2</v>
      </c>
      <c r="E14" s="1">
        <f>SUM('By Lot - 1'!E21,'By Lot - 1'!E38,'By Lot - 1'!E55,'By Lot - 1'!E72,'By Lot - 1'!E89,'By Lot - 1'!E106,'By Lot - 1'!E123,'By Lot - 1'!E140)</f>
        <v>3</v>
      </c>
      <c r="F14" s="1">
        <f>SUM('By Lot - 1'!F21,'By Lot - 1'!F38,'By Lot - 1'!F55,'By Lot - 1'!F72,'By Lot - 1'!F89,'By Lot - 1'!F106,'By Lot - 1'!F123,'By Lot - 1'!F140)</f>
        <v>0</v>
      </c>
      <c r="G14" s="1">
        <f>SUM('By Lot - 1'!G21,'By Lot - 1'!G38,'By Lot - 1'!G55,'By Lot - 1'!G72,'By Lot - 1'!G89,'By Lot - 1'!G106,'By Lot - 1'!G123,'By Lot - 1'!G140)</f>
        <v>0</v>
      </c>
      <c r="H14" s="1">
        <f>SUM('By Lot - 1'!H21,'By Lot - 1'!H38,'By Lot - 1'!H55,'By Lot - 1'!H72,'By Lot - 1'!H89,'By Lot - 1'!H106,'By Lot - 1'!H123,'By Lot - 1'!H140)</f>
        <v>2</v>
      </c>
      <c r="I14" s="1">
        <f>SUM('By Lot - 1'!I21,'By Lot - 1'!I38,'By Lot - 1'!I55,'By Lot - 1'!I72,'By Lot - 1'!I89,'By Lot - 1'!I106,'By Lot - 1'!I123,'By Lot - 1'!I140)</f>
        <v>3</v>
      </c>
      <c r="J14" s="1">
        <f>SUM('By Lot - 1'!J21,'By Lot - 1'!J38,'By Lot - 1'!J55,'By Lot - 1'!J72,'By Lot - 1'!J89,'By Lot - 1'!J106,'By Lot - 1'!J123,'By Lot - 1'!J140)</f>
        <v>2</v>
      </c>
      <c r="K14" s="1">
        <f>SUM('By Lot - 1'!K21,'By Lot - 1'!K38,'By Lot - 1'!K55,'By Lot - 1'!K72,'By Lot - 1'!K89,'By Lot - 1'!K106,'By Lot - 1'!K123,'By Lot - 1'!K140)</f>
        <v>1</v>
      </c>
      <c r="L14" s="1">
        <f>SUM('By Lot - 1'!L21,'By Lot - 1'!L38,'By Lot - 1'!L55,'By Lot - 1'!L72,'By Lot - 1'!L89,'By Lot - 1'!L106,'By Lot - 1'!L123,'By Lot - 1'!L140)</f>
        <v>3</v>
      </c>
      <c r="M14" s="17">
        <f>SUM('By Lot - 1'!M21,'By Lot - 1'!M38,'By Lot - 1'!M55,'By Lot - 1'!M72,'By Lot - 1'!M89,'By Lot - 1'!M106,'By Lot - 1'!M123,'By Lot - 1'!M140)</f>
        <v>1</v>
      </c>
      <c r="N14" s="16">
        <f t="shared" si="0"/>
        <v>0</v>
      </c>
      <c r="O14" s="1">
        <f t="shared" si="1"/>
        <v>5</v>
      </c>
      <c r="P14" s="18">
        <f t="shared" si="2"/>
        <v>1</v>
      </c>
      <c r="Q14" s="1"/>
      <c r="R14" s="1"/>
      <c r="S14" s="1"/>
      <c r="T14" s="1"/>
      <c r="U14" s="1"/>
      <c r="V14" s="1"/>
      <c r="W14" s="1"/>
    </row>
    <row r="15" spans="1:23" ht="11.25" customHeight="1">
      <c r="A15" s="16"/>
      <c r="B15" s="15" t="s">
        <v>43</v>
      </c>
      <c r="C15" s="15">
        <f>SUM('By Lot - 1'!C22,'By Lot - 1'!C39,'By Lot - 1'!C56,'By Lot - 1'!C73,'By Lot - 1'!C90,'By Lot - 1'!C107,'By Lot - 1'!C124,'By Lot - 1'!C141)</f>
        <v>4</v>
      </c>
      <c r="D15" s="16">
        <f>SUM('By Lot - 1'!D22,'By Lot - 1'!D39,'By Lot - 1'!D56,'By Lot - 1'!D73,'By Lot - 1'!D90,'By Lot - 1'!D107,'By Lot - 1'!D124,'By Lot - 1'!D141)</f>
        <v>2</v>
      </c>
      <c r="E15" s="1">
        <f>SUM('By Lot - 1'!E22,'By Lot - 1'!E39,'By Lot - 1'!E56,'By Lot - 1'!E73,'By Lot - 1'!E90,'By Lot - 1'!E107,'By Lot - 1'!E124,'By Lot - 1'!E141)</f>
        <v>3</v>
      </c>
      <c r="F15" s="1">
        <f>SUM('By Lot - 1'!F22,'By Lot - 1'!F39,'By Lot - 1'!F56,'By Lot - 1'!F73,'By Lot - 1'!F90,'By Lot - 1'!F107,'By Lot - 1'!F124,'By Lot - 1'!F141)</f>
        <v>0</v>
      </c>
      <c r="G15" s="1">
        <f>SUM('By Lot - 1'!G22,'By Lot - 1'!G39,'By Lot - 1'!G56,'By Lot - 1'!G73,'By Lot - 1'!G90,'By Lot - 1'!G107,'By Lot - 1'!G124,'By Lot - 1'!G141)</f>
        <v>2</v>
      </c>
      <c r="H15" s="1">
        <f>SUM('By Lot - 1'!H22,'By Lot - 1'!H39,'By Lot - 1'!H56,'By Lot - 1'!H73,'By Lot - 1'!H90,'By Lot - 1'!H107,'By Lot - 1'!H124,'By Lot - 1'!H141)</f>
        <v>1</v>
      </c>
      <c r="I15" s="1">
        <f>SUM('By Lot - 1'!I22,'By Lot - 1'!I39,'By Lot - 1'!I56,'By Lot - 1'!I73,'By Lot - 1'!I90,'By Lot - 1'!I107,'By Lot - 1'!I124,'By Lot - 1'!I141)</f>
        <v>1</v>
      </c>
      <c r="J15" s="1">
        <f>SUM('By Lot - 1'!J22,'By Lot - 1'!J39,'By Lot - 1'!J56,'By Lot - 1'!J73,'By Lot - 1'!J90,'By Lot - 1'!J107,'By Lot - 1'!J124,'By Lot - 1'!J141)</f>
        <v>0</v>
      </c>
      <c r="K15" s="1">
        <f>SUM('By Lot - 1'!K22,'By Lot - 1'!K39,'By Lot - 1'!K56,'By Lot - 1'!K73,'By Lot - 1'!K90,'By Lot - 1'!K107,'By Lot - 1'!K124,'By Lot - 1'!K141)</f>
        <v>2</v>
      </c>
      <c r="L15" s="1">
        <f>SUM('By Lot - 1'!L22,'By Lot - 1'!L39,'By Lot - 1'!L56,'By Lot - 1'!L73,'By Lot - 1'!L90,'By Lot - 1'!L107,'By Lot - 1'!L124,'By Lot - 1'!L141)</f>
        <v>1</v>
      </c>
      <c r="M15" s="17">
        <f>SUM('By Lot - 1'!M22,'By Lot - 1'!M39,'By Lot - 1'!M56,'By Lot - 1'!M73,'By Lot - 1'!M90,'By Lot - 1'!M107,'By Lot - 1'!M124,'By Lot - 1'!M141)</f>
        <v>1</v>
      </c>
      <c r="N15" s="16">
        <f t="shared" si="0"/>
        <v>0</v>
      </c>
      <c r="O15" s="1">
        <f t="shared" si="1"/>
        <v>4</v>
      </c>
      <c r="P15" s="18">
        <f t="shared" si="2"/>
        <v>1</v>
      </c>
      <c r="Q15" s="1"/>
      <c r="R15" s="1"/>
      <c r="S15" s="1"/>
      <c r="T15" s="1"/>
      <c r="U15" s="1"/>
      <c r="V15" s="1"/>
      <c r="W15" s="1"/>
    </row>
    <row r="16" spans="1:23" ht="11.25" customHeight="1">
      <c r="A16" s="16"/>
      <c r="B16" s="15" t="s">
        <v>44</v>
      </c>
      <c r="C16" s="15">
        <f>SUM('By Lot - 1'!C23,'By Lot - 1'!C40,'By Lot - 1'!C57,'By Lot - 1'!C74,'By Lot - 1'!C91,'By Lot - 1'!C108,'By Lot - 1'!C125,'By Lot - 1'!C142)</f>
        <v>18</v>
      </c>
      <c r="D16" s="16">
        <f>SUM('By Lot - 1'!D23,'By Lot - 1'!D40,'By Lot - 1'!D57,'By Lot - 1'!D74,'By Lot - 1'!D91,'By Lot - 1'!D108,'By Lot - 1'!D125,'By Lot - 1'!D142)</f>
        <v>12</v>
      </c>
      <c r="E16" s="1">
        <f>SUM('By Lot - 1'!E23,'By Lot - 1'!E40,'By Lot - 1'!E57,'By Lot - 1'!E74,'By Lot - 1'!E91,'By Lot - 1'!E108,'By Lot - 1'!E125,'By Lot - 1'!E142)</f>
        <v>9</v>
      </c>
      <c r="F16" s="1">
        <f>SUM('By Lot - 1'!F23,'By Lot - 1'!F40,'By Lot - 1'!F57,'By Lot - 1'!F74,'By Lot - 1'!F91,'By Lot - 1'!F108,'By Lot - 1'!F125,'By Lot - 1'!F142)</f>
        <v>4</v>
      </c>
      <c r="G16" s="1">
        <f>SUM('By Lot - 1'!G23,'By Lot - 1'!G40,'By Lot - 1'!G57,'By Lot - 1'!G74,'By Lot - 1'!G91,'By Lot - 1'!G108,'By Lot - 1'!G125,'By Lot - 1'!G142)</f>
        <v>5</v>
      </c>
      <c r="H16" s="1">
        <f>SUM('By Lot - 1'!H23,'By Lot - 1'!H40,'By Lot - 1'!H57,'By Lot - 1'!H74,'By Lot - 1'!H91,'By Lot - 1'!H108,'By Lot - 1'!H125,'By Lot - 1'!H142)</f>
        <v>8</v>
      </c>
      <c r="I16" s="1">
        <f>SUM('By Lot - 1'!I23,'By Lot - 1'!I40,'By Lot - 1'!I57,'By Lot - 1'!I74,'By Lot - 1'!I91,'By Lot - 1'!I108,'By Lot - 1'!I125,'By Lot - 1'!I142)</f>
        <v>7</v>
      </c>
      <c r="J16" s="1">
        <f>SUM('By Lot - 1'!J23,'By Lot - 1'!J40,'By Lot - 1'!J57,'By Lot - 1'!J74,'By Lot - 1'!J91,'By Lot - 1'!J108,'By Lot - 1'!J125,'By Lot - 1'!J142)</f>
        <v>11</v>
      </c>
      <c r="K16" s="1">
        <f>SUM('By Lot - 1'!K23,'By Lot - 1'!K40,'By Lot - 1'!K57,'By Lot - 1'!K74,'By Lot - 1'!K91,'By Lot - 1'!K108,'By Lot - 1'!K125,'By Lot - 1'!K142)</f>
        <v>4</v>
      </c>
      <c r="L16" s="1">
        <f>SUM('By Lot - 1'!L23,'By Lot - 1'!L40,'By Lot - 1'!L57,'By Lot - 1'!L74,'By Lot - 1'!L91,'By Lot - 1'!L108,'By Lot - 1'!L125,'By Lot - 1'!L142)</f>
        <v>4</v>
      </c>
      <c r="M16" s="17">
        <f>SUM('By Lot - 1'!M23,'By Lot - 1'!M40,'By Lot - 1'!M57,'By Lot - 1'!M74,'By Lot - 1'!M91,'By Lot - 1'!M108,'By Lot - 1'!M125,'By Lot - 1'!M142)</f>
        <v>5</v>
      </c>
      <c r="N16" s="16">
        <f t="shared" si="0"/>
        <v>4</v>
      </c>
      <c r="O16" s="1">
        <f t="shared" si="1"/>
        <v>14</v>
      </c>
      <c r="P16" s="18">
        <f t="shared" si="2"/>
        <v>0.77777777777777779</v>
      </c>
      <c r="Q16" s="1"/>
      <c r="R16" s="1"/>
      <c r="S16" s="1"/>
      <c r="T16" s="1"/>
      <c r="U16" s="1"/>
      <c r="V16" s="1"/>
      <c r="W16" s="1"/>
    </row>
    <row r="17" spans="1:23" ht="11.25" customHeight="1">
      <c r="A17" s="26"/>
      <c r="B17" s="21" t="s">
        <v>45</v>
      </c>
      <c r="C17" s="21">
        <f t="shared" ref="C17:M17" si="3">SUM(C7:C16)</f>
        <v>213</v>
      </c>
      <c r="D17" s="22">
        <f t="shared" si="3"/>
        <v>129</v>
      </c>
      <c r="E17" s="23">
        <f t="shared" si="3"/>
        <v>44</v>
      </c>
      <c r="F17" s="23">
        <f t="shared" si="3"/>
        <v>26</v>
      </c>
      <c r="G17" s="23">
        <f t="shared" si="3"/>
        <v>23</v>
      </c>
      <c r="H17" s="23">
        <f t="shared" si="3"/>
        <v>30</v>
      </c>
      <c r="I17" s="23">
        <f t="shared" si="3"/>
        <v>24</v>
      </c>
      <c r="J17" s="23">
        <f t="shared" si="3"/>
        <v>33</v>
      </c>
      <c r="K17" s="23">
        <f t="shared" si="3"/>
        <v>37</v>
      </c>
      <c r="L17" s="23">
        <f t="shared" si="3"/>
        <v>64</v>
      </c>
      <c r="M17" s="24">
        <f t="shared" si="3"/>
        <v>87</v>
      </c>
      <c r="N17" s="22">
        <f t="shared" si="0"/>
        <v>23</v>
      </c>
      <c r="O17" s="23">
        <f t="shared" si="1"/>
        <v>190</v>
      </c>
      <c r="P17" s="25">
        <f t="shared" si="2"/>
        <v>0.892018779342723</v>
      </c>
      <c r="Q17" s="1"/>
      <c r="R17" s="1"/>
      <c r="S17" s="1"/>
      <c r="T17" s="1"/>
      <c r="U17" s="1"/>
      <c r="V17" s="1"/>
      <c r="W17" s="1"/>
    </row>
    <row r="18" spans="1:23" ht="11.25" customHeight="1">
      <c r="A18" s="14" t="s">
        <v>49</v>
      </c>
      <c r="B18" s="15" t="s">
        <v>27</v>
      </c>
      <c r="C18" s="15"/>
      <c r="D18" s="16"/>
      <c r="E18" s="1"/>
      <c r="F18" s="1"/>
      <c r="G18" s="1"/>
      <c r="H18" s="1"/>
      <c r="I18" s="1"/>
      <c r="J18" s="1"/>
      <c r="K18" s="1"/>
      <c r="L18" s="1"/>
      <c r="M18" s="17"/>
      <c r="N18" s="16"/>
      <c r="O18" s="1"/>
      <c r="P18" s="18"/>
      <c r="Q18" s="1"/>
      <c r="R18" s="1"/>
      <c r="S18" s="1"/>
      <c r="T18" s="1"/>
      <c r="U18" s="1"/>
      <c r="V18" s="1"/>
      <c r="W18" s="1"/>
    </row>
    <row r="19" spans="1:23" ht="11.25" customHeight="1">
      <c r="A19" s="15" t="s">
        <v>51</v>
      </c>
      <c r="B19" s="15" t="s">
        <v>30</v>
      </c>
      <c r="C19" s="15">
        <f>SUM('By Lot - 1'!C162,'By Lot - 1'!C179,'By Lot - 1'!C196,'By Lot - 1'!C213)</f>
        <v>52</v>
      </c>
      <c r="D19" s="16">
        <f>SUM('By Lot - 1'!D162,'By Lot - 1'!D179,'By Lot - 1'!D196,'By Lot - 1'!D213)</f>
        <v>38</v>
      </c>
      <c r="E19" s="1">
        <f>SUM('By Lot - 1'!E162,'By Lot - 1'!E179,'By Lot - 1'!E196,'By Lot - 1'!E213)</f>
        <v>7</v>
      </c>
      <c r="F19" s="1">
        <f>SUM('By Lot - 1'!F162,'By Lot - 1'!F179,'By Lot - 1'!F196,'By Lot - 1'!F213)</f>
        <v>3</v>
      </c>
      <c r="G19" s="1">
        <f>SUM('By Lot - 1'!G162,'By Lot - 1'!G179,'By Lot - 1'!G196,'By Lot - 1'!G213)</f>
        <v>0</v>
      </c>
      <c r="H19" s="1">
        <f>SUM('By Lot - 1'!H162,'By Lot - 1'!H179,'By Lot - 1'!H196,'By Lot - 1'!H213)</f>
        <v>0</v>
      </c>
      <c r="I19" s="1">
        <f>SUM('By Lot - 1'!I162,'By Lot - 1'!I179,'By Lot - 1'!I196,'By Lot - 1'!I213)</f>
        <v>1</v>
      </c>
      <c r="J19" s="1">
        <f>SUM('By Lot - 1'!J162,'By Lot - 1'!J179,'By Lot - 1'!J196,'By Lot - 1'!J213)</f>
        <v>2</v>
      </c>
      <c r="K19" s="1">
        <f>SUM('By Lot - 1'!K162,'By Lot - 1'!K179,'By Lot - 1'!K196,'By Lot - 1'!K213)</f>
        <v>2</v>
      </c>
      <c r="L19" s="1">
        <f>SUM('By Lot - 1'!L162,'By Lot - 1'!L179,'By Lot - 1'!L196,'By Lot - 1'!L213)</f>
        <v>9</v>
      </c>
      <c r="M19" s="17">
        <f>SUM('By Lot - 1'!M162,'By Lot - 1'!M179,'By Lot - 1'!M196,'By Lot - 1'!M213)</f>
        <v>19</v>
      </c>
      <c r="N19" s="16">
        <f>MIN(D19:M19)</f>
        <v>0</v>
      </c>
      <c r="O19" s="1">
        <f>C19-N19</f>
        <v>52</v>
      </c>
      <c r="P19" s="18">
        <f>O19/C19</f>
        <v>1</v>
      </c>
      <c r="Q19" s="1"/>
      <c r="R19" s="1"/>
      <c r="S19" s="1"/>
      <c r="T19" s="1"/>
      <c r="U19" s="1"/>
      <c r="V19" s="1"/>
      <c r="W19" s="1"/>
    </row>
    <row r="20" spans="1:23" ht="11.25" customHeight="1">
      <c r="A20" s="15"/>
      <c r="B20" s="15" t="s">
        <v>34</v>
      </c>
      <c r="C20" s="15"/>
      <c r="D20" s="16"/>
      <c r="E20" s="1"/>
      <c r="F20" s="1"/>
      <c r="G20" s="1"/>
      <c r="H20" s="1"/>
      <c r="I20" s="1"/>
      <c r="J20" s="1"/>
      <c r="K20" s="1"/>
      <c r="L20" s="1"/>
      <c r="M20" s="17"/>
      <c r="N20" s="16"/>
      <c r="O20" s="1"/>
      <c r="P20" s="18"/>
      <c r="Q20" s="1"/>
      <c r="R20" s="1"/>
      <c r="S20" s="1"/>
      <c r="T20" s="1"/>
      <c r="U20" s="1"/>
      <c r="V20" s="1"/>
      <c r="W20" s="1"/>
    </row>
    <row r="21" spans="1:23" ht="11.25" customHeight="1">
      <c r="A21" s="15"/>
      <c r="B21" s="15" t="s">
        <v>37</v>
      </c>
      <c r="C21" s="15"/>
      <c r="D21" s="16"/>
      <c r="E21" s="1"/>
      <c r="F21" s="1"/>
      <c r="G21" s="1"/>
      <c r="H21" s="1"/>
      <c r="I21" s="1"/>
      <c r="J21" s="1"/>
      <c r="K21" s="1"/>
      <c r="L21" s="1"/>
      <c r="M21" s="17"/>
      <c r="N21" s="16"/>
      <c r="O21" s="1"/>
      <c r="P21" s="18"/>
      <c r="Q21" s="1"/>
      <c r="R21" s="1"/>
      <c r="S21" s="1"/>
      <c r="T21" s="1"/>
      <c r="U21" s="1"/>
      <c r="V21" s="1"/>
      <c r="W21" s="1"/>
    </row>
    <row r="22" spans="1:23" ht="11.25" customHeight="1">
      <c r="A22" s="15"/>
      <c r="B22" s="15" t="s">
        <v>39</v>
      </c>
      <c r="C22" s="15"/>
      <c r="D22" s="16"/>
      <c r="E22" s="1"/>
      <c r="F22" s="1"/>
      <c r="G22" s="1"/>
      <c r="H22" s="1"/>
      <c r="I22" s="1"/>
      <c r="J22" s="1"/>
      <c r="K22" s="1"/>
      <c r="L22" s="1"/>
      <c r="M22" s="17"/>
      <c r="N22" s="16"/>
      <c r="O22" s="1"/>
      <c r="P22" s="18"/>
      <c r="Q22" s="1"/>
      <c r="R22" s="1"/>
      <c r="S22" s="1"/>
      <c r="T22" s="1"/>
      <c r="U22" s="1"/>
      <c r="V22" s="1"/>
      <c r="W22" s="1"/>
    </row>
    <row r="23" spans="1:23" ht="11.25" customHeight="1">
      <c r="A23" s="15"/>
      <c r="B23" s="15" t="s">
        <v>40</v>
      </c>
      <c r="C23" s="15">
        <f>SUM('By Lot - 1'!C167:C172,'By Lot - 1'!C184:C189,'By Lot - 1'!C201:C206,'By Lot - 1'!C218:C223)</f>
        <v>26</v>
      </c>
      <c r="D23" s="16">
        <f>SUM('By Lot - 1'!D167:D172,'By Lot - 1'!D184:D189,'By Lot - 1'!D201:D206,'By Lot - 1'!D218:D223)</f>
        <v>16</v>
      </c>
      <c r="E23" s="1">
        <f>SUM('By Lot - 1'!E167:E172,'By Lot - 1'!E184:E189,'By Lot - 1'!E201:E206,'By Lot - 1'!E218:E223)</f>
        <v>1</v>
      </c>
      <c r="F23" s="1">
        <f>SUM('By Lot - 1'!F167:F172,'By Lot - 1'!F184:F189,'By Lot - 1'!F201:F206,'By Lot - 1'!F218:F223)</f>
        <v>2</v>
      </c>
      <c r="G23" s="1">
        <f>SUM('By Lot - 1'!G167:G172,'By Lot - 1'!G184:G189,'By Lot - 1'!G201:G206,'By Lot - 1'!G218:G223)</f>
        <v>3</v>
      </c>
      <c r="H23" s="1">
        <f>SUM('By Lot - 1'!H167:H172,'By Lot - 1'!H184:H189,'By Lot - 1'!H201:H206,'By Lot - 1'!H218:H223)</f>
        <v>1</v>
      </c>
      <c r="I23" s="1">
        <f>SUM('By Lot - 1'!I167:I172,'By Lot - 1'!I184:I189,'By Lot - 1'!I201:I206,'By Lot - 1'!I218:I223)</f>
        <v>1</v>
      </c>
      <c r="J23" s="1">
        <f>SUM('By Lot - 1'!J167:J172,'By Lot - 1'!J184:J189,'By Lot - 1'!J201:J206,'By Lot - 1'!J218:J223)</f>
        <v>1</v>
      </c>
      <c r="K23" s="1">
        <f>SUM('By Lot - 1'!K167:K172,'By Lot - 1'!K184:K189,'By Lot - 1'!K201:K206,'By Lot - 1'!K218:K223)</f>
        <v>7</v>
      </c>
      <c r="L23" s="1">
        <f>SUM('By Lot - 1'!L167:L172,'By Lot - 1'!L184:L189,'By Lot - 1'!L201:L206,'By Lot - 1'!L218:L223)</f>
        <v>10</v>
      </c>
      <c r="M23" s="17">
        <f>SUM('By Lot - 1'!M167:M172,'By Lot - 1'!M184:M189,'By Lot - 1'!M201:M206,'By Lot - 1'!M218:M223)</f>
        <v>11</v>
      </c>
      <c r="N23" s="16">
        <f t="shared" ref="N23:N24" si="4">MIN(D23:M23)</f>
        <v>1</v>
      </c>
      <c r="O23" s="1">
        <f t="shared" ref="O23:O24" si="5">C23-N23</f>
        <v>25</v>
      </c>
      <c r="P23" s="18">
        <f t="shared" ref="P23:P24" si="6">O23/C23</f>
        <v>0.96153846153846156</v>
      </c>
      <c r="Q23" s="1"/>
      <c r="R23" s="1"/>
      <c r="S23" s="1"/>
      <c r="T23" s="1"/>
      <c r="U23" s="1"/>
      <c r="V23" s="1"/>
      <c r="W23" s="1"/>
    </row>
    <row r="24" spans="1:23" ht="11.25" customHeight="1">
      <c r="A24" s="15"/>
      <c r="B24" s="15" t="s">
        <v>41</v>
      </c>
      <c r="C24" s="15">
        <f>SUM('By Lot - 1'!C173,'By Lot - 1'!C190,'By Lot - 1'!C207,'By Lot - 1'!C224)</f>
        <v>6</v>
      </c>
      <c r="D24" s="16">
        <f>SUM('By Lot - 1'!D173,'By Lot - 1'!D190,'By Lot - 1'!D207,'By Lot - 1'!D224)</f>
        <v>6</v>
      </c>
      <c r="E24" s="1">
        <f>SUM('By Lot - 1'!E173,'By Lot - 1'!E190,'By Lot - 1'!E207,'By Lot - 1'!E224)</f>
        <v>5</v>
      </c>
      <c r="F24" s="1">
        <f>SUM('By Lot - 1'!F173,'By Lot - 1'!F190,'By Lot - 1'!F207,'By Lot - 1'!F224)</f>
        <v>5</v>
      </c>
      <c r="G24" s="1">
        <f>SUM('By Lot - 1'!G173,'By Lot - 1'!G190,'By Lot - 1'!G207,'By Lot - 1'!G224)</f>
        <v>6</v>
      </c>
      <c r="H24" s="1">
        <f>SUM('By Lot - 1'!H173,'By Lot - 1'!H190,'By Lot - 1'!H207,'By Lot - 1'!H224)</f>
        <v>1</v>
      </c>
      <c r="I24" s="1">
        <f>SUM('By Lot - 1'!I173,'By Lot - 1'!I190,'By Lot - 1'!I207,'By Lot - 1'!I224)</f>
        <v>1</v>
      </c>
      <c r="J24" s="1">
        <f>SUM('By Lot - 1'!J173,'By Lot - 1'!J190,'By Lot - 1'!J207,'By Lot - 1'!J224)</f>
        <v>1</v>
      </c>
      <c r="K24" s="1">
        <f>SUM('By Lot - 1'!K173,'By Lot - 1'!K190,'By Lot - 1'!K207,'By Lot - 1'!K224)</f>
        <v>4</v>
      </c>
      <c r="L24" s="1">
        <f>SUM('By Lot - 1'!L173,'By Lot - 1'!L190,'By Lot - 1'!L207,'By Lot - 1'!L224)</f>
        <v>4</v>
      </c>
      <c r="M24" s="17">
        <f>SUM('By Lot - 1'!M173,'By Lot - 1'!M190,'By Lot - 1'!M207,'By Lot - 1'!M224)</f>
        <v>5</v>
      </c>
      <c r="N24" s="16">
        <f t="shared" si="4"/>
        <v>1</v>
      </c>
      <c r="O24" s="1">
        <f t="shared" si="5"/>
        <v>5</v>
      </c>
      <c r="P24" s="18">
        <f t="shared" si="6"/>
        <v>0.83333333333333337</v>
      </c>
      <c r="Q24" s="1"/>
      <c r="R24" s="1"/>
      <c r="S24" s="1"/>
      <c r="T24" s="1"/>
      <c r="U24" s="1"/>
      <c r="V24" s="1"/>
      <c r="W24" s="1"/>
    </row>
    <row r="25" spans="1:23" ht="11.25" customHeight="1">
      <c r="A25" s="15"/>
      <c r="B25" s="15" t="s">
        <v>42</v>
      </c>
      <c r="C25" s="15"/>
      <c r="D25" s="16"/>
      <c r="E25" s="1"/>
      <c r="F25" s="1"/>
      <c r="G25" s="1"/>
      <c r="H25" s="1"/>
      <c r="I25" s="1"/>
      <c r="J25" s="1"/>
      <c r="K25" s="1"/>
      <c r="L25" s="1"/>
      <c r="M25" s="17"/>
      <c r="N25" s="16"/>
      <c r="O25" s="1"/>
      <c r="P25" s="18"/>
      <c r="Q25" s="1"/>
      <c r="R25" s="1"/>
      <c r="S25" s="1"/>
      <c r="T25" s="1"/>
      <c r="U25" s="1"/>
      <c r="V25" s="1"/>
      <c r="W25" s="1"/>
    </row>
    <row r="26" spans="1:23" ht="11.25" customHeight="1">
      <c r="A26" s="15"/>
      <c r="B26" s="15" t="s">
        <v>43</v>
      </c>
      <c r="C26" s="15">
        <f>SUM('By Lot - 1'!C158,'By Lot - 1'!C175,'By Lot - 1'!C192,'By Lot - 1'!C209,'By Lot - 1'!C226)</f>
        <v>2</v>
      </c>
      <c r="D26" s="16">
        <f>SUM('By Lot - 1'!D158,'By Lot - 1'!D175,'By Lot - 1'!D192,'By Lot - 1'!D209,'By Lot - 1'!D226)</f>
        <v>0</v>
      </c>
      <c r="E26" s="1">
        <f>SUM('By Lot - 1'!E158,'By Lot - 1'!E175,'By Lot - 1'!E192,'By Lot - 1'!E209,'By Lot - 1'!E226)</f>
        <v>0</v>
      </c>
      <c r="F26" s="1">
        <f>SUM('By Lot - 1'!F158,'By Lot - 1'!F175,'By Lot - 1'!F192,'By Lot - 1'!F209,'By Lot - 1'!F226)</f>
        <v>1</v>
      </c>
      <c r="G26" s="1">
        <f>SUM('By Lot - 1'!G158,'By Lot - 1'!G175,'By Lot - 1'!G192,'By Lot - 1'!G209,'By Lot - 1'!G226)</f>
        <v>0</v>
      </c>
      <c r="H26" s="1">
        <f>SUM('By Lot - 1'!H158,'By Lot - 1'!H175,'By Lot - 1'!H192,'By Lot - 1'!H209,'By Lot - 1'!H226)</f>
        <v>0</v>
      </c>
      <c r="I26" s="1">
        <f>SUM('By Lot - 1'!I158,'By Lot - 1'!I175,'By Lot - 1'!I192,'By Lot - 1'!I209,'By Lot - 1'!I226)</f>
        <v>0</v>
      </c>
      <c r="J26" s="1">
        <f>SUM('By Lot - 1'!J158,'By Lot - 1'!J175,'By Lot - 1'!J192,'By Lot - 1'!J209,'By Lot - 1'!J226)</f>
        <v>0</v>
      </c>
      <c r="K26" s="1">
        <f>SUM('By Lot - 1'!K158,'By Lot - 1'!K175,'By Lot - 1'!K192,'By Lot - 1'!K209,'By Lot - 1'!K226)</f>
        <v>0</v>
      </c>
      <c r="L26" s="1">
        <f>SUM('By Lot - 1'!L158,'By Lot - 1'!L175,'By Lot - 1'!L192,'By Lot - 1'!L209,'By Lot - 1'!L226)</f>
        <v>1</v>
      </c>
      <c r="M26" s="17">
        <f>SUM('By Lot - 1'!M158,'By Lot - 1'!M175,'By Lot - 1'!M192,'By Lot - 1'!M209,'By Lot - 1'!M226)</f>
        <v>1</v>
      </c>
      <c r="N26" s="16">
        <f t="shared" ref="N26:N28" si="7">MIN(D26:M26)</f>
        <v>0</v>
      </c>
      <c r="O26" s="1">
        <f t="shared" ref="O26:O28" si="8">C26-N26</f>
        <v>2</v>
      </c>
      <c r="P26" s="18">
        <f t="shared" ref="P26:P28" si="9">O26/C26</f>
        <v>1</v>
      </c>
      <c r="Q26" s="1"/>
      <c r="R26" s="1"/>
      <c r="S26" s="1"/>
      <c r="T26" s="1"/>
      <c r="U26" s="1"/>
      <c r="V26" s="1"/>
      <c r="W26" s="1"/>
    </row>
    <row r="27" spans="1:23" ht="11.25" customHeight="1">
      <c r="A27" s="15"/>
      <c r="B27" s="15" t="s">
        <v>44</v>
      </c>
      <c r="C27" s="15">
        <f>SUM('By Lot - 1'!C176,'By Lot - 1'!C193,'By Lot - 1'!C210,'By Lot - 1'!C227)</f>
        <v>2</v>
      </c>
      <c r="D27" s="16">
        <f>SUM('By Lot - 1'!D176,'By Lot - 1'!D193,'By Lot - 1'!D210,'By Lot - 1'!D227)</f>
        <v>1</v>
      </c>
      <c r="E27" s="1">
        <f>SUM('By Lot - 1'!E176,'By Lot - 1'!E193,'By Lot - 1'!E210,'By Lot - 1'!E227)</f>
        <v>0</v>
      </c>
      <c r="F27" s="1">
        <f>SUM('By Lot - 1'!F176,'By Lot - 1'!F193,'By Lot - 1'!F210,'By Lot - 1'!F227)</f>
        <v>1</v>
      </c>
      <c r="G27" s="1">
        <f>SUM('By Lot - 1'!G176,'By Lot - 1'!G193,'By Lot - 1'!G210,'By Lot - 1'!G227)</f>
        <v>1</v>
      </c>
      <c r="H27" s="1">
        <f>SUM('By Lot - 1'!H176,'By Lot - 1'!H193,'By Lot - 1'!H210,'By Lot - 1'!H227)</f>
        <v>1</v>
      </c>
      <c r="I27" s="1">
        <f>SUM('By Lot - 1'!I176,'By Lot - 1'!I193,'By Lot - 1'!I210,'By Lot - 1'!I227)</f>
        <v>1</v>
      </c>
      <c r="J27" s="1">
        <f>SUM('By Lot - 1'!J176,'By Lot - 1'!J193,'By Lot - 1'!J210,'By Lot - 1'!J227)</f>
        <v>1</v>
      </c>
      <c r="K27" s="1">
        <f>SUM('By Lot - 1'!K176,'By Lot - 1'!K193,'By Lot - 1'!K210,'By Lot - 1'!K227)</f>
        <v>1</v>
      </c>
      <c r="L27" s="1">
        <f>SUM('By Lot - 1'!L176,'By Lot - 1'!L193,'By Lot - 1'!L210,'By Lot - 1'!L227)</f>
        <v>1</v>
      </c>
      <c r="M27" s="17">
        <f>SUM('By Lot - 1'!M176,'By Lot - 1'!M193,'By Lot - 1'!M210,'By Lot - 1'!M227)</f>
        <v>1</v>
      </c>
      <c r="N27" s="16">
        <f t="shared" si="7"/>
        <v>0</v>
      </c>
      <c r="O27" s="1">
        <f t="shared" si="8"/>
        <v>2</v>
      </c>
      <c r="P27" s="18">
        <f t="shared" si="9"/>
        <v>1</v>
      </c>
      <c r="Q27" s="1"/>
      <c r="R27" s="1"/>
      <c r="S27" s="1"/>
      <c r="T27" s="1"/>
      <c r="U27" s="1"/>
      <c r="V27" s="1"/>
      <c r="W27" s="1"/>
    </row>
    <row r="28" spans="1:23" ht="11.25" customHeight="1">
      <c r="A28" s="20"/>
      <c r="B28" s="21" t="s">
        <v>45</v>
      </c>
      <c r="C28" s="21">
        <f t="shared" ref="C28:M28" si="10">SUM(C18:C27)</f>
        <v>88</v>
      </c>
      <c r="D28" s="22">
        <f t="shared" si="10"/>
        <v>61</v>
      </c>
      <c r="E28" s="23">
        <f t="shared" si="10"/>
        <v>13</v>
      </c>
      <c r="F28" s="23">
        <f t="shared" si="10"/>
        <v>12</v>
      </c>
      <c r="G28" s="23">
        <f t="shared" si="10"/>
        <v>10</v>
      </c>
      <c r="H28" s="23">
        <f t="shared" si="10"/>
        <v>3</v>
      </c>
      <c r="I28" s="23">
        <f t="shared" si="10"/>
        <v>4</v>
      </c>
      <c r="J28" s="23">
        <f t="shared" si="10"/>
        <v>5</v>
      </c>
      <c r="K28" s="23">
        <f t="shared" si="10"/>
        <v>14</v>
      </c>
      <c r="L28" s="23">
        <f t="shared" si="10"/>
        <v>25</v>
      </c>
      <c r="M28" s="24">
        <f t="shared" si="10"/>
        <v>37</v>
      </c>
      <c r="N28" s="22">
        <f t="shared" si="7"/>
        <v>3</v>
      </c>
      <c r="O28" s="23">
        <f t="shared" si="8"/>
        <v>85</v>
      </c>
      <c r="P28" s="25">
        <f t="shared" si="9"/>
        <v>0.96590909090909094</v>
      </c>
      <c r="Q28" s="1"/>
      <c r="R28" s="1"/>
      <c r="S28" s="1"/>
      <c r="T28" s="1"/>
      <c r="U28" s="1"/>
      <c r="V28" s="1"/>
      <c r="W28" s="1"/>
    </row>
    <row r="29" spans="1:23" ht="11.25" customHeight="1">
      <c r="A29" s="14" t="s">
        <v>49</v>
      </c>
      <c r="B29" s="15" t="s">
        <v>27</v>
      </c>
      <c r="C29" s="15"/>
      <c r="D29" s="16"/>
      <c r="E29" s="1"/>
      <c r="F29" s="1"/>
      <c r="G29" s="1"/>
      <c r="H29" s="1"/>
      <c r="I29" s="1"/>
      <c r="J29" s="1"/>
      <c r="K29" s="1"/>
      <c r="L29" s="1"/>
      <c r="M29" s="17"/>
      <c r="N29" s="16"/>
      <c r="O29" s="1"/>
      <c r="P29" s="18"/>
      <c r="Q29" s="1"/>
      <c r="R29" s="1"/>
      <c r="S29" s="1"/>
      <c r="T29" s="1"/>
      <c r="U29" s="1"/>
      <c r="V29" s="1"/>
      <c r="W29" s="1"/>
    </row>
    <row r="30" spans="1:23" ht="11.25" customHeight="1">
      <c r="A30" s="15" t="s">
        <v>70</v>
      </c>
      <c r="B30" s="15" t="s">
        <v>30</v>
      </c>
      <c r="C30" s="15">
        <f>SUM('By Lot - 1'!C145,'By Lot - 1'!C230,'By Lot - 1'!C247,'By Lot - 1'!C264)</f>
        <v>69</v>
      </c>
      <c r="D30" s="16">
        <f>SUM('By Lot - 1'!D145,'By Lot - 1'!D230,'By Lot - 1'!D247,'By Lot - 1'!D264)</f>
        <v>54</v>
      </c>
      <c r="E30" s="1">
        <f>SUM('By Lot - 1'!E145,'By Lot - 1'!E230,'By Lot - 1'!E247,'By Lot - 1'!E264)</f>
        <v>30</v>
      </c>
      <c r="F30" s="1">
        <f>SUM('By Lot - 1'!F145,'By Lot - 1'!F230,'By Lot - 1'!F247,'By Lot - 1'!F264)</f>
        <v>20</v>
      </c>
      <c r="G30" s="1">
        <f>SUM('By Lot - 1'!G145,'By Lot - 1'!G230,'By Lot - 1'!G247,'By Lot - 1'!G264)</f>
        <v>16</v>
      </c>
      <c r="H30" s="1">
        <f>SUM('By Lot - 1'!H145,'By Lot - 1'!H230,'By Lot - 1'!H247,'By Lot - 1'!H264)</f>
        <v>15</v>
      </c>
      <c r="I30" s="1">
        <f>SUM('By Lot - 1'!I145,'By Lot - 1'!I230,'By Lot - 1'!I247,'By Lot - 1'!I264)</f>
        <v>11</v>
      </c>
      <c r="J30" s="1">
        <f>SUM('By Lot - 1'!J145,'By Lot - 1'!J230,'By Lot - 1'!J247,'By Lot - 1'!J264)</f>
        <v>11</v>
      </c>
      <c r="K30" s="1">
        <f>SUM('By Lot - 1'!K145,'By Lot - 1'!K230,'By Lot - 1'!K247,'By Lot - 1'!K264)</f>
        <v>16</v>
      </c>
      <c r="L30" s="1">
        <f>SUM('By Lot - 1'!L145,'By Lot - 1'!L230,'By Lot - 1'!L247,'By Lot - 1'!L264)</f>
        <v>22</v>
      </c>
      <c r="M30" s="17">
        <f>SUM('By Lot - 1'!M145,'By Lot - 1'!M230,'By Lot - 1'!M247,'By Lot - 1'!M264)</f>
        <v>32</v>
      </c>
      <c r="N30" s="16">
        <f t="shared" ref="N30:N32" si="11">MIN(D30:M30)</f>
        <v>11</v>
      </c>
      <c r="O30" s="1">
        <f t="shared" ref="O30:O32" si="12">C30-N30</f>
        <v>58</v>
      </c>
      <c r="P30" s="18">
        <f t="shared" ref="P30:P32" si="13">O30/C30</f>
        <v>0.84057971014492749</v>
      </c>
      <c r="Q30" s="1"/>
      <c r="R30" s="1"/>
      <c r="S30" s="1"/>
      <c r="T30" s="1"/>
      <c r="U30" s="1"/>
      <c r="V30" s="1"/>
      <c r="W30" s="1"/>
    </row>
    <row r="31" spans="1:23" ht="11.25" customHeight="1">
      <c r="A31" s="15"/>
      <c r="B31" s="15" t="s">
        <v>34</v>
      </c>
      <c r="C31" s="15">
        <f>SUM('By Lot - 1'!C146,'By Lot - 1'!C231,'By Lot - 1'!C248,'By Lot - 1'!C265)</f>
        <v>68</v>
      </c>
      <c r="D31" s="16">
        <f>SUM('By Lot - 1'!D146,'By Lot - 1'!D231,'By Lot - 1'!D248,'By Lot - 1'!D265)</f>
        <v>48</v>
      </c>
      <c r="E31" s="1">
        <f>SUM('By Lot - 1'!E146,'By Lot - 1'!E231,'By Lot - 1'!E248,'By Lot - 1'!E265)</f>
        <v>30</v>
      </c>
      <c r="F31" s="1">
        <f>SUM('By Lot - 1'!F146,'By Lot - 1'!F231,'By Lot - 1'!F248,'By Lot - 1'!F265)</f>
        <v>16</v>
      </c>
      <c r="G31" s="1">
        <f>SUM('By Lot - 1'!G146,'By Lot - 1'!G231,'By Lot - 1'!G248,'By Lot - 1'!G265)</f>
        <v>11</v>
      </c>
      <c r="H31" s="1">
        <f>SUM('By Lot - 1'!H146,'By Lot - 1'!H231,'By Lot - 1'!H248,'By Lot - 1'!H265)</f>
        <v>14</v>
      </c>
      <c r="I31" s="1">
        <f>SUM('By Lot - 1'!I146,'By Lot - 1'!I231,'By Lot - 1'!I248,'By Lot - 1'!I265)</f>
        <v>14</v>
      </c>
      <c r="J31" s="1">
        <f>SUM('By Lot - 1'!J146,'By Lot - 1'!J231,'By Lot - 1'!J248,'By Lot - 1'!J265)</f>
        <v>20</v>
      </c>
      <c r="K31" s="1">
        <f>SUM('By Lot - 1'!K146,'By Lot - 1'!K231,'By Lot - 1'!K248,'By Lot - 1'!K265)</f>
        <v>23</v>
      </c>
      <c r="L31" s="1">
        <f>SUM('By Lot - 1'!L146,'By Lot - 1'!L231,'By Lot - 1'!L248,'By Lot - 1'!L265)</f>
        <v>25</v>
      </c>
      <c r="M31" s="17">
        <f>SUM('By Lot - 1'!M146,'By Lot - 1'!M231,'By Lot - 1'!M248,'By Lot - 1'!M265)</f>
        <v>33</v>
      </c>
      <c r="N31" s="16">
        <f t="shared" si="11"/>
        <v>11</v>
      </c>
      <c r="O31" s="1">
        <f t="shared" si="12"/>
        <v>57</v>
      </c>
      <c r="P31" s="18">
        <f t="shared" si="13"/>
        <v>0.83823529411764708</v>
      </c>
      <c r="Q31" s="1"/>
      <c r="R31" s="1"/>
      <c r="S31" s="1"/>
      <c r="T31" s="1"/>
      <c r="U31" s="1"/>
      <c r="V31" s="1"/>
      <c r="W31" s="1"/>
    </row>
    <row r="32" spans="1:23" ht="11.25" customHeight="1">
      <c r="A32" s="15"/>
      <c r="B32" s="15" t="s">
        <v>37</v>
      </c>
      <c r="C32" s="15">
        <f>SUM('By Lot - 1'!C147:C148,'By Lot - 1'!C232:C233,'By Lot - 1'!C249:C250,'By Lot - 1'!C266:C267)</f>
        <v>4</v>
      </c>
      <c r="D32" s="16">
        <f>SUM('By Lot - 1'!D147:D148,'By Lot - 1'!D232:D233,'By Lot - 1'!D249:D250,'By Lot - 1'!D266:D267)</f>
        <v>4</v>
      </c>
      <c r="E32" s="1">
        <f>SUM('By Lot - 1'!E147:E148,'By Lot - 1'!E232:E233,'By Lot - 1'!E249:E250,'By Lot - 1'!E266:E267)</f>
        <v>2</v>
      </c>
      <c r="F32" s="1">
        <f>SUM('By Lot - 1'!F147:F148,'By Lot - 1'!F232:F233,'By Lot - 1'!F249:F250,'By Lot - 1'!F266:F267)</f>
        <v>1</v>
      </c>
      <c r="G32" s="1">
        <f>SUM('By Lot - 1'!G147:G148,'By Lot - 1'!G232:G233,'By Lot - 1'!G249:G250,'By Lot - 1'!G266:G267)</f>
        <v>0</v>
      </c>
      <c r="H32" s="1">
        <f>SUM('By Lot - 1'!H147:H148,'By Lot - 1'!H232:H233,'By Lot - 1'!H249:H250,'By Lot - 1'!H266:H267)</f>
        <v>2</v>
      </c>
      <c r="I32" s="1">
        <f>SUM('By Lot - 1'!I147:I148,'By Lot - 1'!I232:I233,'By Lot - 1'!I249:I250,'By Lot - 1'!I266:I267)</f>
        <v>2</v>
      </c>
      <c r="J32" s="1">
        <f>SUM('By Lot - 1'!J147:J148,'By Lot - 1'!J232:J233,'By Lot - 1'!J249:J250,'By Lot - 1'!J266:J267)</f>
        <v>2</v>
      </c>
      <c r="K32" s="1">
        <f>SUM('By Lot - 1'!K147:K148,'By Lot - 1'!K232:K233,'By Lot - 1'!K249:K250,'By Lot - 1'!K266:K267)</f>
        <v>2</v>
      </c>
      <c r="L32" s="1">
        <f>SUM('By Lot - 1'!L147:L148,'By Lot - 1'!L232:L233,'By Lot - 1'!L249:L250,'By Lot - 1'!L266:L267)</f>
        <v>2</v>
      </c>
      <c r="M32" s="17">
        <f>SUM('By Lot - 1'!M147:M148,'By Lot - 1'!M232:M233,'By Lot - 1'!M249:M250,'By Lot - 1'!M266:M267)</f>
        <v>2</v>
      </c>
      <c r="N32" s="16">
        <f t="shared" si="11"/>
        <v>0</v>
      </c>
      <c r="O32" s="1">
        <f t="shared" si="12"/>
        <v>4</v>
      </c>
      <c r="P32" s="18">
        <f t="shared" si="13"/>
        <v>1</v>
      </c>
      <c r="Q32" s="1"/>
      <c r="R32" s="1"/>
      <c r="S32" s="1"/>
      <c r="T32" s="1"/>
      <c r="U32" s="1"/>
      <c r="V32" s="1"/>
      <c r="W32" s="1"/>
    </row>
    <row r="33" spans="1:23" ht="11.25" customHeight="1">
      <c r="A33" s="15"/>
      <c r="B33" s="15" t="s">
        <v>39</v>
      </c>
      <c r="C33" s="15"/>
      <c r="D33" s="16"/>
      <c r="E33" s="1"/>
      <c r="F33" s="1"/>
      <c r="G33" s="1"/>
      <c r="H33" s="1"/>
      <c r="I33" s="1"/>
      <c r="J33" s="1"/>
      <c r="K33" s="1"/>
      <c r="L33" s="1"/>
      <c r="M33" s="17"/>
      <c r="N33" s="16"/>
      <c r="O33" s="1"/>
      <c r="P33" s="18"/>
      <c r="Q33" s="1"/>
      <c r="R33" s="1"/>
      <c r="S33" s="1"/>
      <c r="T33" s="1"/>
      <c r="U33" s="1"/>
      <c r="V33" s="1"/>
      <c r="W33" s="1"/>
    </row>
    <row r="34" spans="1:23" ht="11.25" customHeight="1">
      <c r="A34" s="15"/>
      <c r="B34" s="15" t="s">
        <v>40</v>
      </c>
      <c r="C34" s="15">
        <f>SUM('By Lot - 1'!C150:C155,'By Lot - 1'!C235:C240,'By Lot - 1'!C252:C257,'By Lot - 1'!C269:C274)</f>
        <v>2</v>
      </c>
      <c r="D34" s="16">
        <f>SUM('By Lot - 1'!D150:D155,'By Lot - 1'!D235:D240,'By Lot - 1'!D252:D257,'By Lot - 1'!D269:D274)</f>
        <v>2</v>
      </c>
      <c r="E34" s="1">
        <f>SUM('By Lot - 1'!E150:E155,'By Lot - 1'!E235:E240,'By Lot - 1'!E252:E257,'By Lot - 1'!E269:E274)</f>
        <v>2</v>
      </c>
      <c r="F34" s="1">
        <f>SUM('By Lot - 1'!F150:F155,'By Lot - 1'!F235:F240,'By Lot - 1'!F252:F257,'By Lot - 1'!F269:F274)</f>
        <v>1</v>
      </c>
      <c r="G34" s="1">
        <f>SUM('By Lot - 1'!G150:G155,'By Lot - 1'!G235:G240,'By Lot - 1'!G252:G257,'By Lot - 1'!G269:G274)</f>
        <v>2</v>
      </c>
      <c r="H34" s="1">
        <f>SUM('By Lot - 1'!H150:H155,'By Lot - 1'!H235:H240,'By Lot - 1'!H252:H257,'By Lot - 1'!H269:H274)</f>
        <v>0</v>
      </c>
      <c r="I34" s="1">
        <f>SUM('By Lot - 1'!I150:I155,'By Lot - 1'!I235:I240,'By Lot - 1'!I252:I257,'By Lot - 1'!I269:I274)</f>
        <v>0</v>
      </c>
      <c r="J34" s="1">
        <f>SUM('By Lot - 1'!J150:J155,'By Lot - 1'!J235:J240,'By Lot - 1'!J252:J257,'By Lot - 1'!J269:J274)</f>
        <v>0</v>
      </c>
      <c r="K34" s="1">
        <f>SUM('By Lot - 1'!K150:K155,'By Lot - 1'!K235:K240,'By Lot - 1'!K252:K257,'By Lot - 1'!K269:K274)</f>
        <v>2</v>
      </c>
      <c r="L34" s="1">
        <f>SUM('By Lot - 1'!L150:L155,'By Lot - 1'!L235:L240,'By Lot - 1'!L252:L257,'By Lot - 1'!L269:L274)</f>
        <v>1</v>
      </c>
      <c r="M34" s="17">
        <f>SUM('By Lot - 1'!M150:M155,'By Lot - 1'!M235:M240,'By Lot - 1'!M252:M257,'By Lot - 1'!M269:M274)</f>
        <v>1</v>
      </c>
      <c r="N34" s="16">
        <f t="shared" ref="N34:N35" si="14">MIN(D34:M34)</f>
        <v>0</v>
      </c>
      <c r="O34" s="1">
        <f t="shared" ref="O34:O35" si="15">C34-N34</f>
        <v>2</v>
      </c>
      <c r="P34" s="18">
        <f t="shared" ref="P34:P35" si="16">O34/C34</f>
        <v>1</v>
      </c>
      <c r="Q34" s="1"/>
      <c r="R34" s="1"/>
      <c r="S34" s="1"/>
      <c r="T34" s="1"/>
      <c r="U34" s="1"/>
      <c r="V34" s="1"/>
      <c r="W34" s="1"/>
    </row>
    <row r="35" spans="1:23" ht="11.25" customHeight="1">
      <c r="A35" s="15"/>
      <c r="B35" s="15" t="s">
        <v>41</v>
      </c>
      <c r="C35" s="15">
        <f>SUM('By Lot - 1'!C156,'By Lot - 1'!C241,'By Lot - 1'!C258,'By Lot - 1'!C275)</f>
        <v>6</v>
      </c>
      <c r="D35" s="16">
        <f>SUM('By Lot - 1'!D156,'By Lot - 1'!D241,'By Lot - 1'!D258,'By Lot - 1'!D275)</f>
        <v>6</v>
      </c>
      <c r="E35" s="1">
        <f>SUM('By Lot - 1'!E156,'By Lot - 1'!E241,'By Lot - 1'!E258,'By Lot - 1'!E275)</f>
        <v>4</v>
      </c>
      <c r="F35" s="1">
        <f>SUM('By Lot - 1'!F156,'By Lot - 1'!F241,'By Lot - 1'!F258,'By Lot - 1'!F275)</f>
        <v>3</v>
      </c>
      <c r="G35" s="1">
        <f>SUM('By Lot - 1'!G156,'By Lot - 1'!G241,'By Lot - 1'!G258,'By Lot - 1'!G275)</f>
        <v>3</v>
      </c>
      <c r="H35" s="1">
        <f>SUM('By Lot - 1'!H156,'By Lot - 1'!H241,'By Lot - 1'!H258,'By Lot - 1'!H275)</f>
        <v>4</v>
      </c>
      <c r="I35" s="1">
        <f>SUM('By Lot - 1'!I156,'By Lot - 1'!I241,'By Lot - 1'!I258,'By Lot - 1'!I275)</f>
        <v>5</v>
      </c>
      <c r="J35" s="1">
        <f>SUM('By Lot - 1'!J156,'By Lot - 1'!J241,'By Lot - 1'!J258,'By Lot - 1'!J275)</f>
        <v>5</v>
      </c>
      <c r="K35" s="1">
        <f>SUM('By Lot - 1'!K156,'By Lot - 1'!K241,'By Lot - 1'!K258,'By Lot - 1'!K275)</f>
        <v>4</v>
      </c>
      <c r="L35" s="1">
        <f>SUM('By Lot - 1'!L156,'By Lot - 1'!L241,'By Lot - 1'!L258,'By Lot - 1'!L275)</f>
        <v>5</v>
      </c>
      <c r="M35" s="17">
        <f>SUM('By Lot - 1'!M156,'By Lot - 1'!M241,'By Lot - 1'!M258,'By Lot - 1'!M275)</f>
        <v>5</v>
      </c>
      <c r="N35" s="16">
        <f t="shared" si="14"/>
        <v>3</v>
      </c>
      <c r="O35" s="1">
        <f t="shared" si="15"/>
        <v>3</v>
      </c>
      <c r="P35" s="18">
        <f t="shared" si="16"/>
        <v>0.5</v>
      </c>
      <c r="Q35" s="1"/>
      <c r="R35" s="1"/>
      <c r="S35" s="1"/>
      <c r="T35" s="1"/>
      <c r="U35" s="1"/>
      <c r="V35" s="1"/>
      <c r="W35" s="1"/>
    </row>
    <row r="36" spans="1:23" ht="11.25" customHeight="1">
      <c r="A36" s="15"/>
      <c r="B36" s="15" t="s">
        <v>42</v>
      </c>
      <c r="C36" s="15"/>
      <c r="D36" s="16"/>
      <c r="E36" s="1"/>
      <c r="F36" s="1"/>
      <c r="G36" s="1"/>
      <c r="H36" s="1"/>
      <c r="I36" s="1"/>
      <c r="J36" s="1"/>
      <c r="K36" s="1"/>
      <c r="L36" s="1"/>
      <c r="M36" s="17"/>
      <c r="N36" s="16"/>
      <c r="O36" s="1"/>
      <c r="P36" s="18"/>
      <c r="Q36" s="1"/>
      <c r="R36" s="1"/>
      <c r="S36" s="1"/>
      <c r="T36" s="1"/>
      <c r="U36" s="1"/>
      <c r="V36" s="1"/>
      <c r="W36" s="1"/>
    </row>
    <row r="37" spans="1:23" ht="11.25" customHeight="1">
      <c r="A37" s="15"/>
      <c r="B37" s="15" t="s">
        <v>43</v>
      </c>
      <c r="C37" s="15"/>
      <c r="D37" s="16"/>
      <c r="E37" s="1"/>
      <c r="F37" s="1"/>
      <c r="G37" s="1"/>
      <c r="H37" s="1"/>
      <c r="I37" s="1"/>
      <c r="J37" s="1"/>
      <c r="K37" s="1"/>
      <c r="L37" s="1"/>
      <c r="M37" s="17"/>
      <c r="N37" s="16"/>
      <c r="O37" s="1"/>
      <c r="P37" s="18"/>
      <c r="Q37" s="1"/>
      <c r="R37" s="1"/>
      <c r="S37" s="1"/>
      <c r="T37" s="1"/>
      <c r="U37" s="1"/>
      <c r="V37" s="1"/>
      <c r="W37" s="1"/>
    </row>
    <row r="38" spans="1:23" ht="11.25" customHeight="1">
      <c r="A38" s="15"/>
      <c r="B38" s="15" t="s">
        <v>44</v>
      </c>
      <c r="C38" s="15">
        <f>SUM('By Lot - 1'!C159,'By Lot - 1'!C244,'By Lot - 1'!C261,'By Lot - 1'!C278)</f>
        <v>2</v>
      </c>
      <c r="D38" s="16">
        <f>SUM('By Lot - 1'!D159,'By Lot - 1'!D244,'By Lot - 1'!D261,'By Lot - 1'!D278)</f>
        <v>1</v>
      </c>
      <c r="E38" s="1">
        <f>SUM('By Lot - 1'!E159,'By Lot - 1'!E244,'By Lot - 1'!E261,'By Lot - 1'!E278)</f>
        <v>0</v>
      </c>
      <c r="F38" s="1">
        <f>SUM('By Lot - 1'!F159,'By Lot - 1'!F244,'By Lot - 1'!F261,'By Lot - 1'!F278)</f>
        <v>0</v>
      </c>
      <c r="G38" s="1">
        <f>SUM('By Lot - 1'!G159,'By Lot - 1'!G244,'By Lot - 1'!G261,'By Lot - 1'!G278)</f>
        <v>1</v>
      </c>
      <c r="H38" s="1">
        <f>SUM('By Lot - 1'!H159,'By Lot - 1'!H244,'By Lot - 1'!H261,'By Lot - 1'!H278)</f>
        <v>2</v>
      </c>
      <c r="I38" s="1">
        <f>SUM('By Lot - 1'!I159,'By Lot - 1'!I244,'By Lot - 1'!I261,'By Lot - 1'!I278)</f>
        <v>2</v>
      </c>
      <c r="J38" s="1">
        <f>SUM('By Lot - 1'!J159,'By Lot - 1'!J244,'By Lot - 1'!J261,'By Lot - 1'!J278)</f>
        <v>2</v>
      </c>
      <c r="K38" s="1">
        <f>SUM('By Lot - 1'!K159,'By Lot - 1'!K244,'By Lot - 1'!K261,'By Lot - 1'!K278)</f>
        <v>1</v>
      </c>
      <c r="L38" s="1">
        <f>SUM('By Lot - 1'!L159,'By Lot - 1'!L244,'By Lot - 1'!L261,'By Lot - 1'!L278)</f>
        <v>1</v>
      </c>
      <c r="M38" s="17">
        <f>SUM('By Lot - 1'!M159,'By Lot - 1'!M244,'By Lot - 1'!M261,'By Lot - 1'!M278)</f>
        <v>1</v>
      </c>
      <c r="N38" s="16">
        <f t="shared" ref="N38:N39" si="17">MIN(D38:M38)</f>
        <v>0</v>
      </c>
      <c r="O38" s="1">
        <f t="shared" ref="O38:O39" si="18">C38-N38</f>
        <v>2</v>
      </c>
      <c r="P38" s="18">
        <f t="shared" ref="P38:P39" si="19">O38/C38</f>
        <v>1</v>
      </c>
      <c r="Q38" s="1"/>
      <c r="R38" s="1"/>
      <c r="S38" s="1"/>
      <c r="T38" s="1"/>
      <c r="U38" s="1"/>
      <c r="V38" s="1"/>
      <c r="W38" s="1"/>
    </row>
    <row r="39" spans="1:23" ht="11.25" customHeight="1">
      <c r="A39" s="20"/>
      <c r="B39" s="21" t="s">
        <v>45</v>
      </c>
      <c r="C39" s="21">
        <f t="shared" ref="C39:M39" si="20">SUM(C29:C38)</f>
        <v>151</v>
      </c>
      <c r="D39" s="22">
        <f t="shared" si="20"/>
        <v>115</v>
      </c>
      <c r="E39" s="23">
        <f t="shared" si="20"/>
        <v>68</v>
      </c>
      <c r="F39" s="23">
        <f t="shared" si="20"/>
        <v>41</v>
      </c>
      <c r="G39" s="23">
        <f t="shared" si="20"/>
        <v>33</v>
      </c>
      <c r="H39" s="23">
        <f t="shared" si="20"/>
        <v>37</v>
      </c>
      <c r="I39" s="23">
        <f t="shared" si="20"/>
        <v>34</v>
      </c>
      <c r="J39" s="23">
        <f t="shared" si="20"/>
        <v>40</v>
      </c>
      <c r="K39" s="23">
        <f t="shared" si="20"/>
        <v>48</v>
      </c>
      <c r="L39" s="23">
        <f t="shared" si="20"/>
        <v>56</v>
      </c>
      <c r="M39" s="24">
        <f t="shared" si="20"/>
        <v>74</v>
      </c>
      <c r="N39" s="22">
        <f t="shared" si="17"/>
        <v>33</v>
      </c>
      <c r="O39" s="23">
        <f t="shared" si="18"/>
        <v>118</v>
      </c>
      <c r="P39" s="25">
        <f t="shared" si="19"/>
        <v>0.7814569536423841</v>
      </c>
      <c r="Q39" s="1"/>
      <c r="R39" s="1"/>
      <c r="S39" s="1"/>
      <c r="T39" s="1"/>
      <c r="U39" s="1"/>
      <c r="V39" s="1"/>
      <c r="W39" s="1"/>
    </row>
    <row r="40" spans="1:23" ht="11.25" customHeight="1">
      <c r="A40" s="14" t="s">
        <v>78</v>
      </c>
      <c r="B40" s="15" t="s">
        <v>27</v>
      </c>
      <c r="C40" s="15"/>
      <c r="D40" s="16"/>
      <c r="E40" s="1"/>
      <c r="F40" s="1"/>
      <c r="G40" s="1"/>
      <c r="H40" s="1"/>
      <c r="I40" s="1"/>
      <c r="J40" s="1"/>
      <c r="K40" s="1"/>
      <c r="L40" s="1"/>
      <c r="M40" s="17"/>
      <c r="N40" s="16"/>
      <c r="O40" s="1"/>
      <c r="P40" s="18"/>
      <c r="Q40" s="1"/>
      <c r="R40" s="1"/>
      <c r="S40" s="1"/>
      <c r="T40" s="1"/>
      <c r="U40" s="1"/>
      <c r="V40" s="1"/>
      <c r="W40" s="1"/>
    </row>
    <row r="41" spans="1:23" ht="11.25" customHeight="1">
      <c r="A41" s="15"/>
      <c r="B41" s="15" t="s">
        <v>30</v>
      </c>
      <c r="C41" s="15"/>
      <c r="D41" s="16"/>
      <c r="E41" s="1"/>
      <c r="F41" s="1"/>
      <c r="G41" s="1"/>
      <c r="H41" s="1"/>
      <c r="I41" s="1"/>
      <c r="J41" s="1"/>
      <c r="K41" s="1"/>
      <c r="L41" s="1"/>
      <c r="M41" s="17"/>
      <c r="N41" s="16"/>
      <c r="O41" s="1"/>
      <c r="P41" s="18"/>
      <c r="Q41" s="1"/>
      <c r="R41" s="1"/>
      <c r="S41" s="1"/>
      <c r="T41" s="1"/>
      <c r="U41" s="1"/>
      <c r="V41" s="1"/>
      <c r="W41" s="1"/>
    </row>
    <row r="42" spans="1:23" ht="11.25" customHeight="1">
      <c r="A42" s="15"/>
      <c r="B42" s="15" t="s">
        <v>34</v>
      </c>
      <c r="C42" s="15">
        <f>SUM('By Lot - 1'!C282,'By Lot - 1'!C299)</f>
        <v>71</v>
      </c>
      <c r="D42" s="16">
        <f>SUM('By Lot - 1'!D282,'By Lot - 1'!D299)</f>
        <v>52</v>
      </c>
      <c r="E42" s="1">
        <f>SUM('By Lot - 1'!E282,'By Lot - 1'!E299)</f>
        <v>32</v>
      </c>
      <c r="F42" s="1">
        <f>SUM('By Lot - 1'!F282,'By Lot - 1'!F299)</f>
        <v>23</v>
      </c>
      <c r="G42" s="1">
        <f>SUM('By Lot - 1'!G282,'By Lot - 1'!G299)</f>
        <v>20</v>
      </c>
      <c r="H42" s="1">
        <f>SUM('By Lot - 1'!H282,'By Lot - 1'!H299)</f>
        <v>20</v>
      </c>
      <c r="I42" s="1">
        <f>SUM('By Lot - 1'!I282,'By Lot - 1'!I299)</f>
        <v>20</v>
      </c>
      <c r="J42" s="1">
        <f>SUM('By Lot - 1'!J282,'By Lot - 1'!J299)</f>
        <v>18</v>
      </c>
      <c r="K42" s="1">
        <f>SUM('By Lot - 1'!K282,'By Lot - 1'!K299)</f>
        <v>23</v>
      </c>
      <c r="L42" s="1">
        <f>SUM('By Lot - 1'!L282,'By Lot - 1'!L299)</f>
        <v>28</v>
      </c>
      <c r="M42" s="17">
        <f>SUM('By Lot - 1'!M282,'By Lot - 1'!M299)</f>
        <v>40</v>
      </c>
      <c r="N42" s="16">
        <f>MIN(D42:M42)</f>
        <v>18</v>
      </c>
      <c r="O42" s="1">
        <f>C42-N42</f>
        <v>53</v>
      </c>
      <c r="P42" s="18">
        <f>O42/C42</f>
        <v>0.74647887323943662</v>
      </c>
      <c r="Q42" s="1"/>
      <c r="R42" s="1"/>
      <c r="S42" s="1"/>
      <c r="T42" s="1"/>
      <c r="U42" s="1"/>
      <c r="V42" s="1"/>
      <c r="W42" s="1"/>
    </row>
    <row r="43" spans="1:23" ht="11.25" customHeight="1">
      <c r="A43" s="15"/>
      <c r="B43" s="15" t="s">
        <v>37</v>
      </c>
      <c r="C43" s="15"/>
      <c r="D43" s="16"/>
      <c r="E43" s="1"/>
      <c r="F43" s="1"/>
      <c r="G43" s="1"/>
      <c r="H43" s="1"/>
      <c r="I43" s="1"/>
      <c r="J43" s="1"/>
      <c r="K43" s="1"/>
      <c r="L43" s="1"/>
      <c r="M43" s="17"/>
      <c r="N43" s="16"/>
      <c r="O43" s="1"/>
      <c r="P43" s="18"/>
      <c r="Q43" s="1"/>
      <c r="R43" s="1"/>
      <c r="S43" s="1"/>
      <c r="T43" s="1"/>
      <c r="U43" s="1"/>
      <c r="V43" s="1"/>
      <c r="W43" s="1"/>
    </row>
    <row r="44" spans="1:23" ht="11.25" customHeight="1">
      <c r="A44" s="15"/>
      <c r="B44" s="15" t="s">
        <v>39</v>
      </c>
      <c r="C44" s="15"/>
      <c r="D44" s="16"/>
      <c r="E44" s="1"/>
      <c r="F44" s="1"/>
      <c r="G44" s="1"/>
      <c r="H44" s="1"/>
      <c r="I44" s="1"/>
      <c r="J44" s="1"/>
      <c r="K44" s="1"/>
      <c r="L44" s="1"/>
      <c r="M44" s="17"/>
      <c r="N44" s="16"/>
      <c r="O44" s="1"/>
      <c r="P44" s="18"/>
      <c r="Q44" s="1"/>
      <c r="R44" s="1"/>
      <c r="S44" s="1"/>
      <c r="T44" s="1"/>
      <c r="U44" s="1"/>
      <c r="V44" s="1"/>
      <c r="W44" s="1"/>
    </row>
    <row r="45" spans="1:23" ht="11.25" customHeight="1">
      <c r="A45" s="15"/>
      <c r="B45" s="15" t="s">
        <v>40</v>
      </c>
      <c r="C45" s="15">
        <f>SUM('By Lot - 1'!C286:C291,'By Lot - 1'!C303:C308)</f>
        <v>260</v>
      </c>
      <c r="D45" s="16">
        <f>SUM('By Lot - 1'!D286:D291,'By Lot - 1'!D303:D308)</f>
        <v>246</v>
      </c>
      <c r="E45" s="1">
        <f>SUM('By Lot - 1'!E286:E291,'By Lot - 1'!E303:E308)</f>
        <v>196</v>
      </c>
      <c r="F45" s="1">
        <f>SUM('By Lot - 1'!F286:F291,'By Lot - 1'!F303:F308)</f>
        <v>88</v>
      </c>
      <c r="G45" s="1">
        <f>SUM('By Lot - 1'!G286:G291,'By Lot - 1'!G303:G308)</f>
        <v>60</v>
      </c>
      <c r="H45" s="1">
        <f>SUM('By Lot - 1'!H286:H291,'By Lot - 1'!H303:H308)</f>
        <v>52</v>
      </c>
      <c r="I45" s="1">
        <f>SUM('By Lot - 1'!I286:I291,'By Lot - 1'!I303:I308)</f>
        <v>48</v>
      </c>
      <c r="J45" s="1">
        <f>SUM('By Lot - 1'!J286:J291,'By Lot - 1'!J303:J308)</f>
        <v>49</v>
      </c>
      <c r="K45" s="1">
        <f>SUM('By Lot - 1'!K286:K291,'By Lot - 1'!K303:K308)</f>
        <v>99</v>
      </c>
      <c r="L45" s="1">
        <f>SUM('By Lot - 1'!L286:L291,'By Lot - 1'!L303:L308)</f>
        <v>134</v>
      </c>
      <c r="M45" s="17">
        <f>SUM('By Lot - 1'!M286:M291,'By Lot - 1'!M303:M308)</f>
        <v>179</v>
      </c>
      <c r="N45" s="16">
        <f t="shared" ref="N45:N46" si="21">MIN(D45:M45)</f>
        <v>48</v>
      </c>
      <c r="O45" s="1">
        <f t="shared" ref="O45:O46" si="22">C45-N45</f>
        <v>212</v>
      </c>
      <c r="P45" s="18">
        <f t="shared" ref="P45:P46" si="23">O45/C45</f>
        <v>0.81538461538461537</v>
      </c>
      <c r="Q45" s="1"/>
      <c r="R45" s="1"/>
      <c r="S45" s="1"/>
      <c r="T45" s="1"/>
      <c r="U45" s="1"/>
      <c r="V45" s="1"/>
      <c r="W45" s="1"/>
    </row>
    <row r="46" spans="1:23" ht="11.25" customHeight="1">
      <c r="A46" s="15"/>
      <c r="B46" s="15" t="s">
        <v>41</v>
      </c>
      <c r="C46" s="15">
        <f>SUM('By Lot - 1'!C292,'By Lot - 1'!C309)</f>
        <v>9</v>
      </c>
      <c r="D46" s="16">
        <f>SUM('By Lot - 1'!D292,'By Lot - 1'!D309)</f>
        <v>9</v>
      </c>
      <c r="E46" s="1">
        <f>SUM('By Lot - 1'!E292,'By Lot - 1'!E309)</f>
        <v>5</v>
      </c>
      <c r="F46" s="1">
        <f>SUM('By Lot - 1'!F292,'By Lot - 1'!F309)</f>
        <v>0</v>
      </c>
      <c r="G46" s="1">
        <f>SUM('By Lot - 1'!G292,'By Lot - 1'!G309)</f>
        <v>0</v>
      </c>
      <c r="H46" s="1">
        <f>SUM('By Lot - 1'!H292,'By Lot - 1'!H309)</f>
        <v>0</v>
      </c>
      <c r="I46" s="1">
        <f>SUM('By Lot - 1'!I292,'By Lot - 1'!I309)</f>
        <v>3</v>
      </c>
      <c r="J46" s="1">
        <f>SUM('By Lot - 1'!J292,'By Lot - 1'!J309)</f>
        <v>4</v>
      </c>
      <c r="K46" s="1">
        <f>SUM('By Lot - 1'!K292,'By Lot - 1'!K309)</f>
        <v>5</v>
      </c>
      <c r="L46" s="1">
        <f>SUM('By Lot - 1'!L292,'By Lot - 1'!L309)</f>
        <v>2</v>
      </c>
      <c r="M46" s="17">
        <f>SUM('By Lot - 1'!M292,'By Lot - 1'!M309)</f>
        <v>5</v>
      </c>
      <c r="N46" s="16">
        <f t="shared" si="21"/>
        <v>0</v>
      </c>
      <c r="O46" s="1">
        <f t="shared" si="22"/>
        <v>9</v>
      </c>
      <c r="P46" s="18">
        <f t="shared" si="23"/>
        <v>1</v>
      </c>
      <c r="Q46" s="1"/>
      <c r="R46" s="1"/>
      <c r="S46" s="1"/>
      <c r="T46" s="1"/>
      <c r="U46" s="1"/>
      <c r="V46" s="1"/>
      <c r="W46" s="1"/>
    </row>
    <row r="47" spans="1:23" ht="11.25" customHeight="1">
      <c r="A47" s="15"/>
      <c r="B47" s="15" t="s">
        <v>42</v>
      </c>
      <c r="C47" s="15"/>
      <c r="D47" s="16"/>
      <c r="E47" s="1"/>
      <c r="F47" s="1"/>
      <c r="G47" s="1"/>
      <c r="H47" s="1"/>
      <c r="I47" s="1"/>
      <c r="J47" s="1"/>
      <c r="K47" s="1"/>
      <c r="L47" s="1"/>
      <c r="M47" s="17"/>
      <c r="N47" s="16"/>
      <c r="O47" s="1"/>
      <c r="P47" s="18"/>
      <c r="Q47" s="1"/>
      <c r="R47" s="1"/>
      <c r="S47" s="1"/>
      <c r="T47" s="1"/>
      <c r="U47" s="1"/>
      <c r="V47" s="1"/>
      <c r="W47" s="1"/>
    </row>
    <row r="48" spans="1:23" ht="11.25" customHeight="1">
      <c r="A48" s="15"/>
      <c r="B48" s="15" t="s">
        <v>43</v>
      </c>
      <c r="C48" s="15"/>
      <c r="D48" s="16"/>
      <c r="E48" s="1"/>
      <c r="F48" s="1"/>
      <c r="G48" s="1"/>
      <c r="H48" s="1"/>
      <c r="I48" s="1"/>
      <c r="J48" s="1"/>
      <c r="K48" s="1"/>
      <c r="L48" s="1"/>
      <c r="M48" s="17"/>
      <c r="N48" s="16"/>
      <c r="O48" s="1"/>
      <c r="P48" s="18"/>
      <c r="Q48" s="1"/>
      <c r="R48" s="1"/>
      <c r="S48" s="1"/>
      <c r="T48" s="1"/>
      <c r="U48" s="1"/>
      <c r="V48" s="1"/>
      <c r="W48" s="1"/>
    </row>
    <row r="49" spans="1:23" ht="11.25" customHeight="1">
      <c r="A49" s="15"/>
      <c r="B49" s="15" t="s">
        <v>44</v>
      </c>
      <c r="C49" s="15"/>
      <c r="D49" s="16"/>
      <c r="E49" s="1"/>
      <c r="F49" s="1"/>
      <c r="G49" s="1"/>
      <c r="H49" s="1"/>
      <c r="I49" s="1"/>
      <c r="J49" s="1"/>
      <c r="K49" s="1"/>
      <c r="L49" s="1"/>
      <c r="M49" s="17"/>
      <c r="N49" s="16"/>
      <c r="O49" s="1"/>
      <c r="P49" s="18"/>
      <c r="Q49" s="1"/>
      <c r="R49" s="1"/>
      <c r="S49" s="1"/>
      <c r="T49" s="1"/>
      <c r="U49" s="1"/>
      <c r="V49" s="1"/>
      <c r="W49" s="1"/>
    </row>
    <row r="50" spans="1:23" ht="11.25" customHeight="1">
      <c r="A50" s="20"/>
      <c r="B50" s="21" t="s">
        <v>45</v>
      </c>
      <c r="C50" s="21">
        <f t="shared" ref="C50:M50" si="24">SUM(C40:C49)</f>
        <v>340</v>
      </c>
      <c r="D50" s="22">
        <f t="shared" si="24"/>
        <v>307</v>
      </c>
      <c r="E50" s="23">
        <f t="shared" si="24"/>
        <v>233</v>
      </c>
      <c r="F50" s="23">
        <f t="shared" si="24"/>
        <v>111</v>
      </c>
      <c r="G50" s="23">
        <f t="shared" si="24"/>
        <v>80</v>
      </c>
      <c r="H50" s="23">
        <f t="shared" si="24"/>
        <v>72</v>
      </c>
      <c r="I50" s="23">
        <f t="shared" si="24"/>
        <v>71</v>
      </c>
      <c r="J50" s="23">
        <f t="shared" si="24"/>
        <v>71</v>
      </c>
      <c r="K50" s="23">
        <f t="shared" si="24"/>
        <v>127</v>
      </c>
      <c r="L50" s="23">
        <f t="shared" si="24"/>
        <v>164</v>
      </c>
      <c r="M50" s="24">
        <f t="shared" si="24"/>
        <v>224</v>
      </c>
      <c r="N50" s="22">
        <f>MIN(D50:M50)</f>
        <v>71</v>
      </c>
      <c r="O50" s="23">
        <f>C50-N50</f>
        <v>269</v>
      </c>
      <c r="P50" s="25">
        <f>O50/C50</f>
        <v>0.79117647058823526</v>
      </c>
      <c r="Q50" s="1"/>
      <c r="R50" s="1"/>
      <c r="S50" s="1"/>
      <c r="T50" s="1"/>
      <c r="U50" s="1"/>
      <c r="V50" s="1"/>
      <c r="W50" s="1"/>
    </row>
    <row r="51" spans="1:23" ht="11.25" customHeight="1">
      <c r="A51" s="19" t="s">
        <v>83</v>
      </c>
      <c r="B51" s="15" t="s">
        <v>27</v>
      </c>
      <c r="C51" s="15"/>
      <c r="D51" s="16"/>
      <c r="E51" s="1"/>
      <c r="F51" s="1"/>
      <c r="G51" s="1"/>
      <c r="H51" s="1"/>
      <c r="I51" s="1"/>
      <c r="J51" s="1"/>
      <c r="K51" s="1"/>
      <c r="L51" s="1"/>
      <c r="M51" s="17"/>
      <c r="N51" s="16"/>
      <c r="O51" s="1"/>
      <c r="P51" s="18"/>
      <c r="Q51" s="1"/>
      <c r="R51" s="1"/>
      <c r="S51" s="1"/>
      <c r="T51" s="1"/>
      <c r="U51" s="1"/>
      <c r="V51" s="1"/>
      <c r="W51" s="1"/>
    </row>
    <row r="52" spans="1:23" ht="11.25" customHeight="1">
      <c r="A52" s="16" t="s">
        <v>84</v>
      </c>
      <c r="B52" s="15" t="s">
        <v>30</v>
      </c>
      <c r="C52" s="15"/>
      <c r="D52" s="16"/>
      <c r="E52" s="1"/>
      <c r="F52" s="1"/>
      <c r="G52" s="1"/>
      <c r="H52" s="1"/>
      <c r="I52" s="1"/>
      <c r="J52" s="1"/>
      <c r="K52" s="1"/>
      <c r="L52" s="1"/>
      <c r="M52" s="17"/>
      <c r="N52" s="16"/>
      <c r="O52" s="1"/>
      <c r="P52" s="18"/>
      <c r="Q52" s="1"/>
      <c r="R52" s="1"/>
      <c r="S52" s="1"/>
      <c r="T52" s="1"/>
      <c r="U52" s="1"/>
      <c r="V52" s="1"/>
      <c r="W52" s="1"/>
    </row>
    <row r="53" spans="1:23" ht="11.25" customHeight="1">
      <c r="A53" s="16"/>
      <c r="B53" s="15" t="s">
        <v>34</v>
      </c>
      <c r="C53" s="15"/>
      <c r="D53" s="16"/>
      <c r="E53" s="1"/>
      <c r="F53" s="1"/>
      <c r="G53" s="1"/>
      <c r="H53" s="1"/>
      <c r="I53" s="1"/>
      <c r="J53" s="1"/>
      <c r="K53" s="1"/>
      <c r="L53" s="1"/>
      <c r="M53" s="17"/>
      <c r="N53" s="16"/>
      <c r="O53" s="1"/>
      <c r="P53" s="18"/>
      <c r="Q53" s="1"/>
      <c r="R53" s="1"/>
      <c r="S53" s="1"/>
      <c r="T53" s="1"/>
      <c r="U53" s="1"/>
      <c r="V53" s="1"/>
      <c r="W53" s="1"/>
    </row>
    <row r="54" spans="1:23" ht="11.25" customHeight="1">
      <c r="A54" s="16"/>
      <c r="B54" s="15" t="s">
        <v>37</v>
      </c>
      <c r="C54" s="15"/>
      <c r="D54" s="16"/>
      <c r="E54" s="1"/>
      <c r="F54" s="1"/>
      <c r="G54" s="1"/>
      <c r="H54" s="1"/>
      <c r="I54" s="1"/>
      <c r="J54" s="1"/>
      <c r="K54" s="1"/>
      <c r="L54" s="1"/>
      <c r="M54" s="17"/>
      <c r="N54" s="16"/>
      <c r="O54" s="1"/>
      <c r="P54" s="18"/>
      <c r="Q54" s="1"/>
      <c r="R54" s="1"/>
      <c r="S54" s="1"/>
      <c r="T54" s="1"/>
      <c r="U54" s="1"/>
      <c r="V54" s="1"/>
      <c r="W54" s="1"/>
    </row>
    <row r="55" spans="1:23" ht="11.25" customHeight="1">
      <c r="A55" s="16"/>
      <c r="B55" s="15" t="s">
        <v>39</v>
      </c>
      <c r="C55" s="15"/>
      <c r="D55" s="16"/>
      <c r="E55" s="1"/>
      <c r="F55" s="1"/>
      <c r="G55" s="1"/>
      <c r="H55" s="1"/>
      <c r="I55" s="1"/>
      <c r="J55" s="1"/>
      <c r="K55" s="1"/>
      <c r="L55" s="1"/>
      <c r="M55" s="17"/>
      <c r="N55" s="16"/>
      <c r="O55" s="1"/>
      <c r="P55" s="18"/>
      <c r="Q55" s="1"/>
      <c r="R55" s="1"/>
      <c r="S55" s="1"/>
      <c r="T55" s="1"/>
      <c r="U55" s="1"/>
      <c r="V55" s="1"/>
      <c r="W55" s="1"/>
    </row>
    <row r="56" spans="1:23" ht="11.25" customHeight="1">
      <c r="A56" s="16"/>
      <c r="B56" s="15" t="s">
        <v>40</v>
      </c>
      <c r="C56" s="15">
        <f>SUM('By Lot - 1'!C371:C376)</f>
        <v>8</v>
      </c>
      <c r="D56" s="16">
        <f>SUM('By Lot - 1'!D371:D376)</f>
        <v>8</v>
      </c>
      <c r="E56" s="1">
        <f>SUM('By Lot - 1'!E371:E376)</f>
        <v>4</v>
      </c>
      <c r="F56" s="1">
        <f>SUM('By Lot - 1'!F371:F376)</f>
        <v>5</v>
      </c>
      <c r="G56" s="1">
        <f>SUM('By Lot - 1'!G371:G376)</f>
        <v>7</v>
      </c>
      <c r="H56" s="1">
        <f>SUM('By Lot - 1'!H371:H376)</f>
        <v>7</v>
      </c>
      <c r="I56" s="1">
        <f>SUM('By Lot - 1'!I371:I376)</f>
        <v>5</v>
      </c>
      <c r="J56" s="1">
        <f>SUM('By Lot - 1'!J371:J376)</f>
        <v>8</v>
      </c>
      <c r="K56" s="1">
        <f>SUM('By Lot - 1'!K371:K376)</f>
        <v>8</v>
      </c>
      <c r="L56" s="1">
        <f>SUM('By Lot - 1'!L371:L376)</f>
        <v>6</v>
      </c>
      <c r="M56" s="17">
        <f>SUM('By Lot - 1'!M371:M376)</f>
        <v>5</v>
      </c>
      <c r="N56" s="16">
        <f t="shared" ref="N56:N57" si="25">MIN(D56:M56)</f>
        <v>4</v>
      </c>
      <c r="O56" s="1">
        <f t="shared" ref="O56:O57" si="26">C56-N56</f>
        <v>4</v>
      </c>
      <c r="P56" s="18">
        <f t="shared" ref="P56:P57" si="27">O56/C56</f>
        <v>0.5</v>
      </c>
      <c r="Q56" s="1"/>
      <c r="R56" s="1"/>
      <c r="S56" s="1"/>
      <c r="T56" s="1"/>
      <c r="U56" s="1"/>
      <c r="V56" s="1"/>
      <c r="W56" s="1"/>
    </row>
    <row r="57" spans="1:23" ht="11.25" customHeight="1">
      <c r="A57" s="16"/>
      <c r="B57" s="15" t="s">
        <v>41</v>
      </c>
      <c r="C57" s="15">
        <f>SUM('By Lot - 1'!C377)</f>
        <v>2</v>
      </c>
      <c r="D57" s="16">
        <f>SUM('By Lot - 1'!D377)</f>
        <v>2</v>
      </c>
      <c r="E57" s="1">
        <f>SUM('By Lot - 1'!E377)</f>
        <v>1</v>
      </c>
      <c r="F57" s="1">
        <f>SUM('By Lot - 1'!F377)</f>
        <v>1</v>
      </c>
      <c r="G57" s="1">
        <f>SUM('By Lot - 1'!G377)</f>
        <v>1</v>
      </c>
      <c r="H57" s="1">
        <f>SUM('By Lot - 1'!H377)</f>
        <v>2</v>
      </c>
      <c r="I57" s="1">
        <f>SUM('By Lot - 1'!I377)</f>
        <v>2</v>
      </c>
      <c r="J57" s="1">
        <f>SUM('By Lot - 1'!J377)</f>
        <v>2</v>
      </c>
      <c r="K57" s="1">
        <f>SUM('By Lot - 1'!K377)</f>
        <v>2</v>
      </c>
      <c r="L57" s="1">
        <f>SUM('By Lot - 1'!L377)</f>
        <v>1</v>
      </c>
      <c r="M57" s="17">
        <f>SUM('By Lot - 1'!M377)</f>
        <v>1</v>
      </c>
      <c r="N57" s="16">
        <f t="shared" si="25"/>
        <v>1</v>
      </c>
      <c r="O57" s="1">
        <f t="shared" si="26"/>
        <v>1</v>
      </c>
      <c r="P57" s="18">
        <f t="shared" si="27"/>
        <v>0.5</v>
      </c>
      <c r="Q57" s="1"/>
      <c r="R57" s="1"/>
      <c r="S57" s="1"/>
      <c r="T57" s="1"/>
      <c r="U57" s="1"/>
      <c r="V57" s="1"/>
      <c r="W57" s="1"/>
    </row>
    <row r="58" spans="1:23" ht="11.25" customHeight="1">
      <c r="A58" s="16"/>
      <c r="B58" s="15" t="s">
        <v>42</v>
      </c>
      <c r="C58" s="15"/>
      <c r="D58" s="16"/>
      <c r="E58" s="1"/>
      <c r="F58" s="1"/>
      <c r="G58" s="1"/>
      <c r="H58" s="1"/>
      <c r="I58" s="1"/>
      <c r="J58" s="1"/>
      <c r="K58" s="1"/>
      <c r="L58" s="1"/>
      <c r="M58" s="17"/>
      <c r="N58" s="16"/>
      <c r="O58" s="1"/>
      <c r="P58" s="18"/>
      <c r="Q58" s="1"/>
      <c r="R58" s="1"/>
      <c r="S58" s="1"/>
      <c r="T58" s="1"/>
      <c r="U58" s="1"/>
      <c r="V58" s="1"/>
      <c r="W58" s="1"/>
    </row>
    <row r="59" spans="1:23" ht="11.25" customHeight="1">
      <c r="A59" s="16"/>
      <c r="B59" s="15" t="s">
        <v>43</v>
      </c>
      <c r="C59" s="15"/>
      <c r="D59" s="16"/>
      <c r="E59" s="1"/>
      <c r="F59" s="1"/>
      <c r="G59" s="1"/>
      <c r="H59" s="1"/>
      <c r="I59" s="1"/>
      <c r="J59" s="1"/>
      <c r="K59" s="1"/>
      <c r="L59" s="1"/>
      <c r="M59" s="17"/>
      <c r="N59" s="16"/>
      <c r="O59" s="1"/>
      <c r="P59" s="18"/>
      <c r="Q59" s="1"/>
      <c r="R59" s="1"/>
      <c r="S59" s="1"/>
      <c r="T59" s="1"/>
      <c r="U59" s="1"/>
      <c r="V59" s="1"/>
      <c r="W59" s="1"/>
    </row>
    <row r="60" spans="1:23" ht="11.25" customHeight="1">
      <c r="A60" s="16"/>
      <c r="B60" s="15" t="s">
        <v>44</v>
      </c>
      <c r="C60" s="15"/>
      <c r="D60" s="16"/>
      <c r="E60" s="1"/>
      <c r="F60" s="1"/>
      <c r="G60" s="1"/>
      <c r="H60" s="1"/>
      <c r="I60" s="1"/>
      <c r="J60" s="1"/>
      <c r="K60" s="1"/>
      <c r="L60" s="1"/>
      <c r="M60" s="17"/>
      <c r="N60" s="16"/>
      <c r="O60" s="1"/>
      <c r="P60" s="18"/>
      <c r="Q60" s="1"/>
      <c r="R60" s="1"/>
      <c r="S60" s="1"/>
      <c r="T60" s="1"/>
      <c r="U60" s="1"/>
      <c r="V60" s="1"/>
      <c r="W60" s="1"/>
    </row>
    <row r="61" spans="1:23" ht="11.25" customHeight="1">
      <c r="A61" s="26"/>
      <c r="B61" s="21" t="s">
        <v>45</v>
      </c>
      <c r="C61" s="21">
        <f t="shared" ref="C61:M61" si="28">SUM(C51:C60)</f>
        <v>10</v>
      </c>
      <c r="D61" s="22">
        <f t="shared" si="28"/>
        <v>10</v>
      </c>
      <c r="E61" s="23">
        <f t="shared" si="28"/>
        <v>5</v>
      </c>
      <c r="F61" s="23">
        <f t="shared" si="28"/>
        <v>6</v>
      </c>
      <c r="G61" s="23">
        <f t="shared" si="28"/>
        <v>8</v>
      </c>
      <c r="H61" s="23">
        <f t="shared" si="28"/>
        <v>9</v>
      </c>
      <c r="I61" s="23">
        <f t="shared" si="28"/>
        <v>7</v>
      </c>
      <c r="J61" s="23">
        <f t="shared" si="28"/>
        <v>10</v>
      </c>
      <c r="K61" s="23">
        <f t="shared" si="28"/>
        <v>10</v>
      </c>
      <c r="L61" s="23">
        <f t="shared" si="28"/>
        <v>7</v>
      </c>
      <c r="M61" s="24">
        <f t="shared" si="28"/>
        <v>6</v>
      </c>
      <c r="N61" s="22">
        <f t="shared" ref="N61:N74" si="29">MIN(D61:M61)</f>
        <v>5</v>
      </c>
      <c r="O61" s="23">
        <f t="shared" ref="O61:O74" si="30">C61-N61</f>
        <v>5</v>
      </c>
      <c r="P61" s="25">
        <f t="shared" ref="P61:P74" si="31">O61/C61</f>
        <v>0.5</v>
      </c>
      <c r="Q61" s="1"/>
      <c r="R61" s="1"/>
      <c r="S61" s="1"/>
      <c r="T61" s="1"/>
      <c r="U61" s="1"/>
      <c r="V61" s="1"/>
      <c r="W61" s="1"/>
    </row>
    <row r="62" spans="1:23" ht="11.25" customHeight="1">
      <c r="A62" s="14" t="s">
        <v>88</v>
      </c>
      <c r="B62" s="15" t="s">
        <v>27</v>
      </c>
      <c r="C62" s="15">
        <f>SUM('By Lot - 1'!C314,'By Lot - 1'!C331,'By Lot - 1'!C348,'By Lot - 1'!C382,'By Lot - 1'!C399,'By Lot - 1'!C416,'By Lot - 1'!C433,'By Lot - 1'!C450,'By Lot - 1'!C467,'By Lot - 1'!C518)</f>
        <v>306</v>
      </c>
      <c r="D62" s="16">
        <f>SUM('By Lot - 1'!D314,'By Lot - 1'!D331,'By Lot - 1'!D348,'By Lot - 1'!D382,'By Lot - 1'!D399,'By Lot - 1'!D416,'By Lot - 1'!D433,'By Lot - 1'!D467,'By Lot - 1'!D518)</f>
        <v>264</v>
      </c>
      <c r="E62" s="1">
        <f>SUM('By Lot - 1'!E314,'By Lot - 1'!E331,'By Lot - 1'!E348,'By Lot - 1'!E382,'By Lot - 1'!E399,'By Lot - 1'!E416,'By Lot - 1'!E433,'By Lot - 1'!E467,'By Lot - 1'!E518)</f>
        <v>194</v>
      </c>
      <c r="F62" s="1">
        <f>SUM('By Lot - 1'!F314,'By Lot - 1'!F331,'By Lot - 1'!F348,'By Lot - 1'!F382,'By Lot - 1'!F399,'By Lot - 1'!F416,'By Lot - 1'!F433,'By Lot - 1'!F467,'By Lot - 1'!F518)</f>
        <v>90</v>
      </c>
      <c r="G62" s="1">
        <f>SUM('By Lot - 1'!G314,'By Lot - 1'!G331,'By Lot - 1'!G348,'By Lot - 1'!G382,'By Lot - 1'!G399,'By Lot - 1'!G416,'By Lot - 1'!G433,'By Lot - 1'!G467,'By Lot - 1'!G518)</f>
        <v>11</v>
      </c>
      <c r="H62" s="1">
        <f>SUM('By Lot - 1'!H314,'By Lot - 1'!H331,'By Lot - 1'!H348,'By Lot - 1'!H382,'By Lot - 1'!H399,'By Lot - 1'!H416,'By Lot - 1'!H433,'By Lot - 1'!H467,'By Lot - 1'!H518)</f>
        <v>9</v>
      </c>
      <c r="I62" s="1">
        <f>SUM('By Lot - 1'!I314,'By Lot - 1'!I331,'By Lot - 1'!I348,'By Lot - 1'!I382,'By Lot - 1'!I399,'By Lot - 1'!I416,'By Lot - 1'!I433,'By Lot - 1'!I467,'By Lot - 1'!I518)</f>
        <v>13</v>
      </c>
      <c r="J62" s="1">
        <f>SUM('By Lot - 1'!J314,'By Lot - 1'!J331,'By Lot - 1'!J348,'By Lot - 1'!J382,'By Lot - 1'!J399,'By Lot - 1'!J416,'By Lot - 1'!J433,'By Lot - 1'!J467,'By Lot - 1'!J518)</f>
        <v>9</v>
      </c>
      <c r="K62" s="1">
        <f>SUM('By Lot - 1'!K314,'By Lot - 1'!K331,'By Lot - 1'!K348,'By Lot - 1'!K382,'By Lot - 1'!K399,'By Lot - 1'!K416,'By Lot - 1'!K433,'By Lot - 1'!K467,'By Lot - 1'!K518)</f>
        <v>17</v>
      </c>
      <c r="L62" s="1">
        <f>SUM('By Lot - 1'!L314,'By Lot - 1'!L331,'By Lot - 1'!L348,'By Lot - 1'!L382,'By Lot - 1'!L399,'By Lot - 1'!L416,'By Lot - 1'!L433,'By Lot - 1'!L467,'By Lot - 1'!L518)</f>
        <v>29</v>
      </c>
      <c r="M62" s="17">
        <f>SUM('By Lot - 1'!M314,'By Lot - 1'!M331,'By Lot - 1'!M348,'By Lot - 1'!M382,'By Lot - 1'!M399,'By Lot - 1'!M416,'By Lot - 1'!M433,'By Lot - 1'!M467,'By Lot - 1'!M518)</f>
        <v>26</v>
      </c>
      <c r="N62" s="16">
        <f t="shared" si="29"/>
        <v>9</v>
      </c>
      <c r="O62" s="1">
        <f t="shared" si="30"/>
        <v>297</v>
      </c>
      <c r="P62" s="18">
        <f t="shared" si="31"/>
        <v>0.97058823529411764</v>
      </c>
      <c r="Q62" s="1"/>
      <c r="R62" s="1"/>
      <c r="S62" s="1"/>
      <c r="T62" s="1"/>
      <c r="U62" s="1"/>
      <c r="V62" s="1"/>
      <c r="W62" s="1"/>
    </row>
    <row r="63" spans="1:23" ht="11.25" customHeight="1">
      <c r="A63" s="15" t="s">
        <v>90</v>
      </c>
      <c r="B63" s="15" t="s">
        <v>30</v>
      </c>
      <c r="C63" s="15">
        <f>SUM('By Lot - 1'!C315,'By Lot - 1'!C332,'By Lot - 1'!C349,'By Lot - 1'!C383,'By Lot - 1'!C400,'By Lot - 1'!C417,'By Lot - 1'!C434,'By Lot - 1'!C468,'By Lot - 1'!C519)</f>
        <v>425</v>
      </c>
      <c r="D63" s="16">
        <f>SUM('By Lot - 1'!D315,'By Lot - 1'!D332,'By Lot - 1'!D349,'By Lot - 1'!D383,'By Lot - 1'!D400,'By Lot - 1'!D417,'By Lot - 1'!D434,'By Lot - 1'!D468,'By Lot - 1'!D519)</f>
        <v>232</v>
      </c>
      <c r="E63" s="1">
        <f>SUM('By Lot - 1'!E315,'By Lot - 1'!E332,'By Lot - 1'!E349,'By Lot - 1'!E383,'By Lot - 1'!E400,'By Lot - 1'!E417,'By Lot - 1'!E434,'By Lot - 1'!E468,'By Lot - 1'!E519)</f>
        <v>81</v>
      </c>
      <c r="F63" s="1">
        <f>SUM('By Lot - 1'!F315,'By Lot - 1'!F332,'By Lot - 1'!F349,'By Lot - 1'!F383,'By Lot - 1'!F400,'By Lot - 1'!F417,'By Lot - 1'!F434,'By Lot - 1'!F468,'By Lot - 1'!F519)</f>
        <v>27</v>
      </c>
      <c r="G63" s="1">
        <f>SUM('By Lot - 1'!G315,'By Lot - 1'!G332,'By Lot - 1'!G349,'By Lot - 1'!G383,'By Lot - 1'!G400,'By Lot - 1'!G417,'By Lot - 1'!G434,'By Lot - 1'!G468,'By Lot - 1'!G519)</f>
        <v>6</v>
      </c>
      <c r="H63" s="1">
        <f>SUM('By Lot - 1'!H315,'By Lot - 1'!H332,'By Lot - 1'!H349,'By Lot - 1'!H383,'By Lot - 1'!H400,'By Lot - 1'!H417,'By Lot - 1'!H434,'By Lot - 1'!H468,'By Lot - 1'!H519)</f>
        <v>2</v>
      </c>
      <c r="I63" s="1">
        <f>SUM('By Lot - 1'!I315,'By Lot - 1'!I332,'By Lot - 1'!I349,'By Lot - 1'!I383,'By Lot - 1'!I400,'By Lot - 1'!I417,'By Lot - 1'!I434,'By Lot - 1'!I468,'By Lot - 1'!I519)</f>
        <v>15</v>
      </c>
      <c r="J63" s="1">
        <f>SUM('By Lot - 1'!J315,'By Lot - 1'!J332,'By Lot - 1'!J349,'By Lot - 1'!J383,'By Lot - 1'!J400,'By Lot - 1'!J417,'By Lot - 1'!J434,'By Lot - 1'!J468,'By Lot - 1'!J519)</f>
        <v>6</v>
      </c>
      <c r="K63" s="1">
        <f>SUM('By Lot - 1'!K315,'By Lot - 1'!K332,'By Lot - 1'!K349,'By Lot - 1'!K383,'By Lot - 1'!K400,'By Lot - 1'!K417,'By Lot - 1'!K434,'By Lot - 1'!K468,'By Lot - 1'!K519)</f>
        <v>29</v>
      </c>
      <c r="L63" s="1">
        <f>SUM('By Lot - 1'!L315,'By Lot - 1'!L332,'By Lot - 1'!L349,'By Lot - 1'!L383,'By Lot - 1'!L400,'By Lot - 1'!L417,'By Lot - 1'!L434,'By Lot - 1'!L468,'By Lot - 1'!L519)</f>
        <v>66</v>
      </c>
      <c r="M63" s="17">
        <f>SUM('By Lot - 1'!M315,'By Lot - 1'!M332,'By Lot - 1'!M349,'By Lot - 1'!M383,'By Lot - 1'!M400,'By Lot - 1'!M417,'By Lot - 1'!M434,'By Lot - 1'!M468,'By Lot - 1'!M519)</f>
        <v>111</v>
      </c>
      <c r="N63" s="16">
        <f t="shared" si="29"/>
        <v>2</v>
      </c>
      <c r="O63" s="1">
        <f t="shared" si="30"/>
        <v>423</v>
      </c>
      <c r="P63" s="18">
        <f t="shared" si="31"/>
        <v>0.99529411764705877</v>
      </c>
      <c r="Q63" s="1"/>
      <c r="R63" s="1"/>
      <c r="S63" s="1"/>
      <c r="T63" s="1"/>
      <c r="U63" s="1"/>
      <c r="V63" s="1"/>
      <c r="W63" s="1"/>
    </row>
    <row r="64" spans="1:23" ht="11.25" customHeight="1">
      <c r="A64" s="15"/>
      <c r="B64" s="15" t="s">
        <v>34</v>
      </c>
      <c r="C64" s="15">
        <f>SUM('By Lot - 1'!C316,'By Lot - 1'!C333,'By Lot - 1'!C350,'By Lot - 1'!C384,'By Lot - 1'!C401,'By Lot - 1'!C418,'By Lot - 1'!C435,'By Lot - 1'!C469,'By Lot - 1'!C520)</f>
        <v>38</v>
      </c>
      <c r="D64" s="16">
        <f>SUM('By Lot - 1'!D316,'By Lot - 1'!D333,'By Lot - 1'!D350,'By Lot - 1'!D384,'By Lot - 1'!D401,'By Lot - 1'!D418,'By Lot - 1'!D435,'By Lot - 1'!D469,'By Lot - 1'!D520)</f>
        <v>0</v>
      </c>
      <c r="E64" s="1">
        <f>SUM('By Lot - 1'!E316,'By Lot - 1'!E333,'By Lot - 1'!E350,'By Lot - 1'!E384,'By Lot - 1'!E401,'By Lot - 1'!E418,'By Lot - 1'!E435,'By Lot - 1'!E469,'By Lot - 1'!E520)</f>
        <v>0</v>
      </c>
      <c r="F64" s="1">
        <f>SUM('By Lot - 1'!F316,'By Lot - 1'!F333,'By Lot - 1'!F350,'By Lot - 1'!F384,'By Lot - 1'!F401,'By Lot - 1'!F418,'By Lot - 1'!F435,'By Lot - 1'!F469,'By Lot - 1'!F520)</f>
        <v>0</v>
      </c>
      <c r="G64" s="1">
        <f>SUM('By Lot - 1'!G316,'By Lot - 1'!G333,'By Lot - 1'!G350,'By Lot - 1'!G384,'By Lot - 1'!G401,'By Lot - 1'!G418,'By Lot - 1'!G435,'By Lot - 1'!G469,'By Lot - 1'!G520)</f>
        <v>0</v>
      </c>
      <c r="H64" s="1">
        <f>SUM('By Lot - 1'!H316,'By Lot - 1'!H333,'By Lot - 1'!H350,'By Lot - 1'!H384,'By Lot - 1'!H401,'By Lot - 1'!H418,'By Lot - 1'!H435,'By Lot - 1'!H469,'By Lot - 1'!H520)</f>
        <v>0</v>
      </c>
      <c r="I64" s="1">
        <f>SUM('By Lot - 1'!I316,'By Lot - 1'!I333,'By Lot - 1'!I350,'By Lot - 1'!I384,'By Lot - 1'!I401,'By Lot - 1'!I418,'By Lot - 1'!I435,'By Lot - 1'!I469,'By Lot - 1'!I520)</f>
        <v>0</v>
      </c>
      <c r="J64" s="1">
        <f>SUM('By Lot - 1'!J316,'By Lot - 1'!J333,'By Lot - 1'!J350,'By Lot - 1'!J384,'By Lot - 1'!J401,'By Lot - 1'!J418,'By Lot - 1'!J435,'By Lot - 1'!J469,'By Lot - 1'!J520)</f>
        <v>0</v>
      </c>
      <c r="K64" s="1">
        <f>SUM('By Lot - 1'!K316,'By Lot - 1'!K333,'By Lot - 1'!K350,'By Lot - 1'!K384,'By Lot - 1'!K401,'By Lot - 1'!K418,'By Lot - 1'!K435,'By Lot - 1'!K469,'By Lot - 1'!K520)</f>
        <v>2</v>
      </c>
      <c r="L64" s="1">
        <f>SUM('By Lot - 1'!L316,'By Lot - 1'!L333,'By Lot - 1'!L350,'By Lot - 1'!L384,'By Lot - 1'!L401,'By Lot - 1'!L418,'By Lot - 1'!L435,'By Lot - 1'!L469,'By Lot - 1'!L520)</f>
        <v>3</v>
      </c>
      <c r="M64" s="17">
        <f>SUM('By Lot - 1'!M316,'By Lot - 1'!M333,'By Lot - 1'!M350,'By Lot - 1'!M384,'By Lot - 1'!M401,'By Lot - 1'!M418,'By Lot - 1'!M435,'By Lot - 1'!M469,'By Lot - 1'!M520)</f>
        <v>2</v>
      </c>
      <c r="N64" s="16">
        <f t="shared" si="29"/>
        <v>0</v>
      </c>
      <c r="O64" s="1">
        <f t="shared" si="30"/>
        <v>38</v>
      </c>
      <c r="P64" s="18">
        <f t="shared" si="31"/>
        <v>1</v>
      </c>
      <c r="Q64" s="1"/>
      <c r="R64" s="1"/>
      <c r="S64" s="1"/>
      <c r="T64" s="1"/>
      <c r="U64" s="1"/>
      <c r="V64" s="1"/>
      <c r="W64" s="1"/>
    </row>
    <row r="65" spans="1:23" ht="11.25" customHeight="1">
      <c r="A65" s="15"/>
      <c r="B65" s="15" t="s">
        <v>37</v>
      </c>
      <c r="C65" s="15">
        <f>SUM('By Lot - 1'!C317:C318,'By Lot - 1'!C334:C335,'By Lot - 1'!C351:C352,'By Lot - 1'!C385:C386,'By Lot - 1'!C402:C403,'By Lot - 1'!C419:C420,'By Lot - 1'!C436:C437,'By Lot - 1'!C470:C471,'By Lot - 1'!C521:C522)</f>
        <v>17</v>
      </c>
      <c r="D65" s="16">
        <f>SUM('By Lot - 1'!D317:D318,'By Lot - 1'!D334:D335,'By Lot - 1'!D351:D352,'By Lot - 1'!D385:D386,'By Lot - 1'!D402:D403,'By Lot - 1'!D419:D420,'By Lot - 1'!D436:D437,'By Lot - 1'!D470:D471,'By Lot - 1'!D521:D522)</f>
        <v>15</v>
      </c>
      <c r="E65" s="1">
        <f>SUM('By Lot - 1'!E317:E318,'By Lot - 1'!E334:E335,'By Lot - 1'!E351:E352,'By Lot - 1'!E385:E386,'By Lot - 1'!E402:E403,'By Lot - 1'!E419:E420,'By Lot - 1'!E436:E437,'By Lot - 1'!E470:E471,'By Lot - 1'!E521:E522)</f>
        <v>10</v>
      </c>
      <c r="F65" s="1">
        <f>SUM('By Lot - 1'!F317:F318,'By Lot - 1'!F334:F335,'By Lot - 1'!F351:F352,'By Lot - 1'!F385:F386,'By Lot - 1'!F402:F403,'By Lot - 1'!F419:F420,'By Lot - 1'!F436:F437,'By Lot - 1'!F470:F471,'By Lot - 1'!F521:F522)</f>
        <v>5</v>
      </c>
      <c r="G65" s="1">
        <f>SUM('By Lot - 1'!G317:G318,'By Lot - 1'!G334:G335,'By Lot - 1'!G351:G352,'By Lot - 1'!G385:G386,'By Lot - 1'!G402:G403,'By Lot - 1'!G419:G420,'By Lot - 1'!G436:G437,'By Lot - 1'!G470:G471,'By Lot - 1'!G521:G522)</f>
        <v>0</v>
      </c>
      <c r="H65" s="1">
        <f>SUM('By Lot - 1'!H317:H318,'By Lot - 1'!H334:H335,'By Lot - 1'!H351:H352,'By Lot - 1'!H385:H386,'By Lot - 1'!H402:H403,'By Lot - 1'!H419:H420,'By Lot - 1'!H436:H437,'By Lot - 1'!H470:H471,'By Lot - 1'!H521:H522)</f>
        <v>2</v>
      </c>
      <c r="I65" s="1">
        <f>SUM('By Lot - 1'!I317:I318,'By Lot - 1'!I334:I335,'By Lot - 1'!I351:I352,'By Lot - 1'!I385:I386,'By Lot - 1'!I402:I403,'By Lot - 1'!I419:I420,'By Lot - 1'!I436:I437,'By Lot - 1'!I470:I471,'By Lot - 1'!I521:I522)</f>
        <v>3</v>
      </c>
      <c r="J65" s="1">
        <f>SUM('By Lot - 1'!J317:J318,'By Lot - 1'!J334:J335,'By Lot - 1'!J351:J352,'By Lot - 1'!J385:J386,'By Lot - 1'!J402:J403,'By Lot - 1'!J419:J420,'By Lot - 1'!J436:J437,'By Lot - 1'!J470:J471,'By Lot - 1'!J521:J522)</f>
        <v>4</v>
      </c>
      <c r="K65" s="1">
        <f>SUM('By Lot - 1'!K317:K318,'By Lot - 1'!K334:K335,'By Lot - 1'!K351:K352,'By Lot - 1'!K385:K386,'By Lot - 1'!K402:K403,'By Lot - 1'!K419:K420,'By Lot - 1'!K436:K437,'By Lot - 1'!K470:K471,'By Lot - 1'!K521:K522)</f>
        <v>3</v>
      </c>
      <c r="L65" s="1">
        <f>SUM('By Lot - 1'!L317:L318,'By Lot - 1'!L334:L335,'By Lot - 1'!L351:L352,'By Lot - 1'!L385:L386,'By Lot - 1'!L402:L403,'By Lot - 1'!L419:L420,'By Lot - 1'!L436:L437,'By Lot - 1'!L470:L471,'By Lot - 1'!L521:L522)</f>
        <v>6</v>
      </c>
      <c r="M65" s="17">
        <f>SUM('By Lot - 1'!M317:M318,'By Lot - 1'!M334:M335,'By Lot - 1'!M351:M352,'By Lot - 1'!M385:M386,'By Lot - 1'!M402:M403,'By Lot - 1'!M419:M420,'By Lot - 1'!M436:M437,'By Lot - 1'!M470:M471,'By Lot - 1'!M521:M522)</f>
        <v>7</v>
      </c>
      <c r="N65" s="16">
        <f t="shared" si="29"/>
        <v>0</v>
      </c>
      <c r="O65" s="1">
        <f t="shared" si="30"/>
        <v>17</v>
      </c>
      <c r="P65" s="18">
        <f t="shared" si="31"/>
        <v>1</v>
      </c>
      <c r="Q65" s="1"/>
      <c r="R65" s="1"/>
      <c r="S65" s="1"/>
      <c r="T65" s="1"/>
      <c r="U65" s="1"/>
      <c r="V65" s="1"/>
      <c r="W65" s="1"/>
    </row>
    <row r="66" spans="1:23" ht="11.25" customHeight="1">
      <c r="A66" s="15"/>
      <c r="B66" s="15" t="s">
        <v>39</v>
      </c>
      <c r="C66" s="15">
        <f>SUM('By Lot - 1'!C319,'By Lot - 1'!C336,'By Lot - 1'!C353,'By Lot - 1'!C387,'By Lot - 1'!C404,'By Lot - 1'!C421,'By Lot - 1'!C438,'By Lot - 1'!C472,'By Lot - 1'!C523)</f>
        <v>12</v>
      </c>
      <c r="D66" s="16">
        <f>SUM('By Lot - 1'!D319,'By Lot - 1'!D336,'By Lot - 1'!D353,'By Lot - 1'!D387,'By Lot - 1'!D404,'By Lot - 1'!D421,'By Lot - 1'!D438,'By Lot - 1'!D472,'By Lot - 1'!D523)</f>
        <v>10</v>
      </c>
      <c r="E66" s="1">
        <f>SUM('By Lot - 1'!E319,'By Lot - 1'!E336,'By Lot - 1'!E353,'By Lot - 1'!E387,'By Lot - 1'!E404,'By Lot - 1'!E421,'By Lot - 1'!E438,'By Lot - 1'!E472,'By Lot - 1'!E523)</f>
        <v>7</v>
      </c>
      <c r="F66" s="1">
        <f>SUM('By Lot - 1'!F319,'By Lot - 1'!F336,'By Lot - 1'!F353,'By Lot - 1'!F387,'By Lot - 1'!F404,'By Lot - 1'!F421,'By Lot - 1'!F438,'By Lot - 1'!F472,'By Lot - 1'!F523)</f>
        <v>8</v>
      </c>
      <c r="G66" s="1">
        <f>SUM('By Lot - 1'!G319,'By Lot - 1'!G336,'By Lot - 1'!G353,'By Lot - 1'!G387,'By Lot - 1'!G404,'By Lot - 1'!G421,'By Lot - 1'!G438,'By Lot - 1'!G472,'By Lot - 1'!G523)</f>
        <v>9</v>
      </c>
      <c r="H66" s="1">
        <f>SUM('By Lot - 1'!H319,'By Lot - 1'!H336,'By Lot - 1'!H353,'By Lot - 1'!H387,'By Lot - 1'!H404,'By Lot - 1'!H421,'By Lot - 1'!H438,'By Lot - 1'!H472,'By Lot - 1'!H523)</f>
        <v>7</v>
      </c>
      <c r="I66" s="1">
        <f>SUM('By Lot - 1'!I319,'By Lot - 1'!I336,'By Lot - 1'!I353,'By Lot - 1'!I387,'By Lot - 1'!I404,'By Lot - 1'!I421,'By Lot - 1'!I438,'By Lot - 1'!I472,'By Lot - 1'!I523)</f>
        <v>8</v>
      </c>
      <c r="J66" s="1">
        <f>SUM('By Lot - 1'!J319,'By Lot - 1'!J336,'By Lot - 1'!J353,'By Lot - 1'!J387,'By Lot - 1'!J404,'By Lot - 1'!J421,'By Lot - 1'!J438,'By Lot - 1'!J472,'By Lot - 1'!J523)</f>
        <v>10</v>
      </c>
      <c r="K66" s="1">
        <f>SUM('By Lot - 1'!K319,'By Lot - 1'!K336,'By Lot - 1'!K353,'By Lot - 1'!K387,'By Lot - 1'!K404,'By Lot - 1'!K421,'By Lot - 1'!K438,'By Lot - 1'!K472,'By Lot - 1'!K523)</f>
        <v>10</v>
      </c>
      <c r="L66" s="1">
        <f>SUM('By Lot - 1'!L319,'By Lot - 1'!L336,'By Lot - 1'!L353,'By Lot - 1'!L387,'By Lot - 1'!L404,'By Lot - 1'!L421,'By Lot - 1'!L438,'By Lot - 1'!L472,'By Lot - 1'!L523)</f>
        <v>8</v>
      </c>
      <c r="M66" s="17">
        <f>SUM('By Lot - 1'!M319,'By Lot - 1'!M336,'By Lot - 1'!M353,'By Lot - 1'!M387,'By Lot - 1'!M404,'By Lot - 1'!M421,'By Lot - 1'!M438,'By Lot - 1'!M472,'By Lot - 1'!M523)</f>
        <v>8</v>
      </c>
      <c r="N66" s="16">
        <f t="shared" si="29"/>
        <v>7</v>
      </c>
      <c r="O66" s="1">
        <f t="shared" si="30"/>
        <v>5</v>
      </c>
      <c r="P66" s="18">
        <f t="shared" si="31"/>
        <v>0.41666666666666669</v>
      </c>
      <c r="Q66" s="1"/>
      <c r="R66" s="1"/>
      <c r="S66" s="1"/>
      <c r="T66" s="1"/>
      <c r="U66" s="1"/>
      <c r="V66" s="1"/>
      <c r="W66" s="1"/>
    </row>
    <row r="67" spans="1:23" ht="11.25" customHeight="1">
      <c r="A67" s="15"/>
      <c r="B67" s="15" t="s">
        <v>40</v>
      </c>
      <c r="C67" s="15">
        <f>SUM('By Lot - 1'!C320:C325,'By Lot - 1'!C337:C342,'By Lot - 1'!C354:C359,'By Lot - 1'!C388:C393,'By Lot - 1'!C405:C410,'By Lot - 1'!C422:C427,'By Lot - 1'!C439:C444,'By Lot - 1'!C473:C478,'By Lot - 1'!C524:C529)</f>
        <v>31</v>
      </c>
      <c r="D67" s="16">
        <f>SUM('By Lot - 1'!D320:D325,'By Lot - 1'!D337:D342,'By Lot - 1'!D354:D359,'By Lot - 1'!D388:D393,'By Lot - 1'!D405:D410,'By Lot - 1'!D422:D427,'By Lot - 1'!D439:D444,'By Lot - 1'!D473:D478,'By Lot - 1'!D524:D529)</f>
        <v>20</v>
      </c>
      <c r="E67" s="1">
        <f>SUM('By Lot - 1'!E320:E325,'By Lot - 1'!E337:E342,'By Lot - 1'!E354:E359,'By Lot - 1'!E388:E393,'By Lot - 1'!E405:E410,'By Lot - 1'!E422:E427,'By Lot - 1'!E439:E444,'By Lot - 1'!E473:E478,'By Lot - 1'!E524:E529)</f>
        <v>17</v>
      </c>
      <c r="F67" s="1">
        <f>SUM('By Lot - 1'!F320:F325,'By Lot - 1'!F337:F342,'By Lot - 1'!F354:F359,'By Lot - 1'!F388:F393,'By Lot - 1'!F405:F410,'By Lot - 1'!F422:F427,'By Lot - 1'!F439:F444,'By Lot - 1'!F473:F478,'By Lot - 1'!F524:F529)</f>
        <v>14</v>
      </c>
      <c r="G67" s="1">
        <f>SUM('By Lot - 1'!G320:G325,'By Lot - 1'!G337:G342,'By Lot - 1'!G354:G359,'By Lot - 1'!G388:G393,'By Lot - 1'!G405:G410,'By Lot - 1'!G422:G427,'By Lot - 1'!G439:G444,'By Lot - 1'!G473:G478,'By Lot - 1'!G524:G529)</f>
        <v>17</v>
      </c>
      <c r="H67" s="1">
        <f>SUM('By Lot - 1'!H320:H325,'By Lot - 1'!H337:H342,'By Lot - 1'!H354:H359,'By Lot - 1'!H388:H393,'By Lot - 1'!H405:H410,'By Lot - 1'!H422:H427,'By Lot - 1'!H439:H444,'By Lot - 1'!H473:H478,'By Lot - 1'!H524:H529)</f>
        <v>17</v>
      </c>
      <c r="I67" s="1">
        <f>SUM('By Lot - 1'!I320:I325,'By Lot - 1'!I337:I342,'By Lot - 1'!I354:I359,'By Lot - 1'!I388:I393,'By Lot - 1'!I405:I410,'By Lot - 1'!I422:I427,'By Lot - 1'!I439:I444,'By Lot - 1'!I473:I478,'By Lot - 1'!I524:I529)</f>
        <v>16</v>
      </c>
      <c r="J67" s="1">
        <f>SUM('By Lot - 1'!J320:J325,'By Lot - 1'!J337:J342,'By Lot - 1'!J354:J359,'By Lot - 1'!J388:J393,'By Lot - 1'!J405:J410,'By Lot - 1'!J422:J427,'By Lot - 1'!J439:J444,'By Lot - 1'!J473:J478,'By Lot - 1'!J524:J529)</f>
        <v>14</v>
      </c>
      <c r="K67" s="1">
        <f>SUM('By Lot - 1'!K320:K325,'By Lot - 1'!K337:K342,'By Lot - 1'!K354:K359,'By Lot - 1'!K388:K393,'By Lot - 1'!K405:K410,'By Lot - 1'!K422:K427,'By Lot - 1'!K439:K444,'By Lot - 1'!K473:K478,'By Lot - 1'!K524:K529)</f>
        <v>13</v>
      </c>
      <c r="L67" s="1">
        <f>SUM('By Lot - 1'!L320:L325,'By Lot - 1'!L337:L342,'By Lot - 1'!L354:L359,'By Lot - 1'!L388:L393,'By Lot - 1'!L405:L410,'By Lot - 1'!L422:L427,'By Lot - 1'!L439:L444,'By Lot - 1'!L473:L478,'By Lot - 1'!L524:L529)</f>
        <v>15</v>
      </c>
      <c r="M67" s="17">
        <f>SUM('By Lot - 1'!M320:M325,'By Lot - 1'!M337:M342,'By Lot - 1'!M354:M359,'By Lot - 1'!M388:M393,'By Lot - 1'!M405:M410,'By Lot - 1'!M422:M427,'By Lot - 1'!M439:M444,'By Lot - 1'!M473:M478,'By Lot - 1'!M524:M529)</f>
        <v>12</v>
      </c>
      <c r="N67" s="16">
        <f t="shared" si="29"/>
        <v>12</v>
      </c>
      <c r="O67" s="1">
        <f t="shared" si="30"/>
        <v>19</v>
      </c>
      <c r="P67" s="18">
        <f t="shared" si="31"/>
        <v>0.61290322580645162</v>
      </c>
      <c r="Q67" s="1"/>
      <c r="R67" s="1"/>
      <c r="S67" s="1"/>
      <c r="T67" s="1"/>
      <c r="U67" s="1"/>
      <c r="V67" s="1"/>
      <c r="W67" s="1"/>
    </row>
    <row r="68" spans="1:23" ht="11.25" customHeight="1">
      <c r="A68" s="15"/>
      <c r="B68" s="15" t="s">
        <v>41</v>
      </c>
      <c r="C68" s="15">
        <f>SUM('By Lot - 1'!C326,'By Lot - 1'!C343,'By Lot - 1'!C360,'By Lot - 1'!C394,'By Lot - 1'!C411,'By Lot - 1'!C428,'By Lot - 1'!C445,'By Lot - 1'!C479,'By Lot - 1'!C530)</f>
        <v>45</v>
      </c>
      <c r="D68" s="16">
        <f>SUM('By Lot - 1'!D326,'By Lot - 1'!D343,'By Lot - 1'!D360,'By Lot - 1'!D394,'By Lot - 1'!D411,'By Lot - 1'!D428,'By Lot - 1'!D445,'By Lot - 1'!D479,'By Lot - 1'!D530)</f>
        <v>25</v>
      </c>
      <c r="E68" s="1">
        <f>SUM('By Lot - 1'!E326,'By Lot - 1'!E343,'By Lot - 1'!E360,'By Lot - 1'!E394,'By Lot - 1'!E411,'By Lot - 1'!E428,'By Lot - 1'!E445,'By Lot - 1'!E479,'By Lot - 1'!E530)</f>
        <v>25</v>
      </c>
      <c r="F68" s="1">
        <f>SUM('By Lot - 1'!F326,'By Lot - 1'!F343,'By Lot - 1'!F360,'By Lot - 1'!F394,'By Lot - 1'!F411,'By Lot - 1'!F428,'By Lot - 1'!F445,'By Lot - 1'!F479,'By Lot - 1'!F530)</f>
        <v>20</v>
      </c>
      <c r="G68" s="1">
        <f>SUM('By Lot - 1'!G326,'By Lot - 1'!G343,'By Lot - 1'!G360,'By Lot - 1'!G394,'By Lot - 1'!G411,'By Lot - 1'!G428,'By Lot - 1'!G445,'By Lot - 1'!G479,'By Lot - 1'!G530)</f>
        <v>15</v>
      </c>
      <c r="H68" s="1">
        <f>SUM('By Lot - 1'!H326,'By Lot - 1'!H343,'By Lot - 1'!H360,'By Lot - 1'!H394,'By Lot - 1'!H411,'By Lot - 1'!H428,'By Lot - 1'!H445,'By Lot - 1'!H479,'By Lot - 1'!H530)</f>
        <v>16</v>
      </c>
      <c r="I68" s="1">
        <f>SUM('By Lot - 1'!I326,'By Lot - 1'!I343,'By Lot - 1'!I360,'By Lot - 1'!I394,'By Lot - 1'!I411,'By Lot - 1'!I428,'By Lot - 1'!I445,'By Lot - 1'!I479,'By Lot - 1'!I530)</f>
        <v>17</v>
      </c>
      <c r="J68" s="1">
        <f>SUM('By Lot - 1'!J326,'By Lot - 1'!J343,'By Lot - 1'!J360,'By Lot - 1'!J394,'By Lot - 1'!J411,'By Lot - 1'!J428,'By Lot - 1'!J445,'By Lot - 1'!J479,'By Lot - 1'!J530)</f>
        <v>17</v>
      </c>
      <c r="K68" s="1">
        <f>SUM('By Lot - 1'!K326,'By Lot - 1'!K343,'By Lot - 1'!K360,'By Lot - 1'!K394,'By Lot - 1'!K411,'By Lot - 1'!K428,'By Lot - 1'!K445,'By Lot - 1'!K479,'By Lot - 1'!K530)</f>
        <v>17</v>
      </c>
      <c r="L68" s="1">
        <f>SUM('By Lot - 1'!L326,'By Lot - 1'!L343,'By Lot - 1'!L360,'By Lot - 1'!L394,'By Lot - 1'!L411,'By Lot - 1'!L428,'By Lot - 1'!L445,'By Lot - 1'!L479,'By Lot - 1'!L530)</f>
        <v>16</v>
      </c>
      <c r="M68" s="17">
        <f>SUM('By Lot - 1'!M326,'By Lot - 1'!M343,'By Lot - 1'!M360,'By Lot - 1'!M394,'By Lot - 1'!M411,'By Lot - 1'!M428,'By Lot - 1'!M445,'By Lot - 1'!M479,'By Lot - 1'!M530)</f>
        <v>18</v>
      </c>
      <c r="N68" s="16">
        <f t="shared" si="29"/>
        <v>15</v>
      </c>
      <c r="O68" s="1">
        <f t="shared" si="30"/>
        <v>30</v>
      </c>
      <c r="P68" s="18">
        <f t="shared" si="31"/>
        <v>0.66666666666666663</v>
      </c>
      <c r="Q68" s="1"/>
      <c r="R68" s="1"/>
      <c r="S68" s="1"/>
      <c r="T68" s="1"/>
      <c r="U68" s="1"/>
      <c r="V68" s="1"/>
      <c r="W68" s="1"/>
    </row>
    <row r="69" spans="1:23" ht="11.25" customHeight="1">
      <c r="A69" s="15"/>
      <c r="B69" s="15" t="s">
        <v>42</v>
      </c>
      <c r="C69" s="15">
        <f>SUM('By Lot - 1'!C327,'By Lot - 1'!C344,'By Lot - 1'!C361,'By Lot - 1'!C395,'By Lot - 1'!C412,'By Lot - 1'!C429,'By Lot - 1'!C446,'By Lot - 1'!C480,'By Lot - 1'!C531)</f>
        <v>6</v>
      </c>
      <c r="D69" s="16">
        <f>SUM('By Lot - 1'!D327,'By Lot - 1'!D344,'By Lot - 1'!D361,'By Lot - 1'!D395,'By Lot - 1'!D412,'By Lot - 1'!D429,'By Lot - 1'!D446,'By Lot - 1'!D480,'By Lot - 1'!D531)</f>
        <v>2</v>
      </c>
      <c r="E69" s="1">
        <f>SUM('By Lot - 1'!E327,'By Lot - 1'!E344,'By Lot - 1'!E361,'By Lot - 1'!E395,'By Lot - 1'!E412,'By Lot - 1'!E429,'By Lot - 1'!E446,'By Lot - 1'!E480,'By Lot - 1'!E531)</f>
        <v>2</v>
      </c>
      <c r="F69" s="1">
        <f>SUM('By Lot - 1'!F327,'By Lot - 1'!F344,'By Lot - 1'!F361,'By Lot - 1'!F395,'By Lot - 1'!F412,'By Lot - 1'!F429,'By Lot - 1'!F446,'By Lot - 1'!F480,'By Lot - 1'!F531)</f>
        <v>3</v>
      </c>
      <c r="G69" s="1">
        <f>SUM('By Lot - 1'!G327,'By Lot - 1'!G344,'By Lot - 1'!G361,'By Lot - 1'!G395,'By Lot - 1'!G412,'By Lot - 1'!G429,'By Lot - 1'!G446,'By Lot - 1'!G480,'By Lot - 1'!G531)</f>
        <v>3</v>
      </c>
      <c r="H69" s="1">
        <f>SUM('By Lot - 1'!H327,'By Lot - 1'!H344,'By Lot - 1'!H361,'By Lot - 1'!H395,'By Lot - 1'!H412,'By Lot - 1'!H429,'By Lot - 1'!H446,'By Lot - 1'!H480,'By Lot - 1'!H531)</f>
        <v>3</v>
      </c>
      <c r="I69" s="1">
        <f>SUM('By Lot - 1'!I327,'By Lot - 1'!I344,'By Lot - 1'!I361,'By Lot - 1'!I395,'By Lot - 1'!I412,'By Lot - 1'!I429,'By Lot - 1'!I446,'By Lot - 1'!I480,'By Lot - 1'!I531)</f>
        <v>3</v>
      </c>
      <c r="J69" s="1">
        <f>SUM('By Lot - 1'!J327,'By Lot - 1'!J344,'By Lot - 1'!J361,'By Lot - 1'!J395,'By Lot - 1'!J412,'By Lot - 1'!J429,'By Lot - 1'!J446,'By Lot - 1'!J480,'By Lot - 1'!J531)</f>
        <v>2</v>
      </c>
      <c r="K69" s="1">
        <f>SUM('By Lot - 1'!K327,'By Lot - 1'!K344,'By Lot - 1'!K361,'By Lot - 1'!K395,'By Lot - 1'!K412,'By Lot - 1'!K429,'By Lot - 1'!K446,'By Lot - 1'!K480,'By Lot - 1'!K531)</f>
        <v>2</v>
      </c>
      <c r="L69" s="1">
        <f>SUM('By Lot - 1'!L327,'By Lot - 1'!L344,'By Lot - 1'!L361,'By Lot - 1'!L395,'By Lot - 1'!L412,'By Lot - 1'!L429,'By Lot - 1'!L446,'By Lot - 1'!L480,'By Lot - 1'!L531)</f>
        <v>2</v>
      </c>
      <c r="M69" s="17">
        <f>SUM('By Lot - 1'!M327,'By Lot - 1'!M344,'By Lot - 1'!M361,'By Lot - 1'!M395,'By Lot - 1'!M412,'By Lot - 1'!M429,'By Lot - 1'!M446,'By Lot - 1'!M480,'By Lot - 1'!M531)</f>
        <v>3</v>
      </c>
      <c r="N69" s="16">
        <f t="shared" si="29"/>
        <v>2</v>
      </c>
      <c r="O69" s="1">
        <f t="shared" si="30"/>
        <v>4</v>
      </c>
      <c r="P69" s="18">
        <f t="shared" si="31"/>
        <v>0.66666666666666663</v>
      </c>
      <c r="Q69" s="1"/>
      <c r="R69" s="1"/>
      <c r="S69" s="1"/>
      <c r="T69" s="1"/>
      <c r="U69" s="1"/>
      <c r="V69" s="1"/>
      <c r="W69" s="1"/>
    </row>
    <row r="70" spans="1:23" ht="11.25" customHeight="1">
      <c r="A70" s="15"/>
      <c r="B70" s="15" t="s">
        <v>43</v>
      </c>
      <c r="C70" s="15">
        <f>SUM('By Lot - 1'!C328,'By Lot - 1'!C345,'By Lot - 1'!C362,'By Lot - 1'!C396,'By Lot - 1'!C413,'By Lot - 1'!C430,'By Lot - 1'!C447,'By Lot - 1'!C481,'By Lot - 1'!C532)</f>
        <v>31</v>
      </c>
      <c r="D70" s="16">
        <f>SUM('By Lot - 1'!D328,'By Lot - 1'!D345,'By Lot - 1'!D362,'By Lot - 1'!D396,'By Lot - 1'!D413,'By Lot - 1'!D430,'By Lot - 1'!D447,'By Lot - 1'!D481,'By Lot - 1'!D532)</f>
        <v>12</v>
      </c>
      <c r="E70" s="1">
        <f>SUM('By Lot - 1'!E328,'By Lot - 1'!E345,'By Lot - 1'!E362,'By Lot - 1'!E396,'By Lot - 1'!E413,'By Lot - 1'!E430,'By Lot - 1'!E447,'By Lot - 1'!E481,'By Lot - 1'!E532)</f>
        <v>17</v>
      </c>
      <c r="F70" s="1">
        <f>SUM('By Lot - 1'!F328,'By Lot - 1'!F345,'By Lot - 1'!F362,'By Lot - 1'!F396,'By Lot - 1'!F413,'By Lot - 1'!F430,'By Lot - 1'!F447,'By Lot - 1'!F481,'By Lot - 1'!F532)</f>
        <v>12</v>
      </c>
      <c r="G70" s="1">
        <f>SUM('By Lot - 1'!G328,'By Lot - 1'!G345,'By Lot - 1'!G362,'By Lot - 1'!G396,'By Lot - 1'!G413,'By Lot - 1'!G430,'By Lot - 1'!G447,'By Lot - 1'!G481,'By Lot - 1'!G532)</f>
        <v>9</v>
      </c>
      <c r="H70" s="1">
        <f>SUM('By Lot - 1'!H328,'By Lot - 1'!H345,'By Lot - 1'!H362,'By Lot - 1'!H396,'By Lot - 1'!H413,'By Lot - 1'!H430,'By Lot - 1'!H447,'By Lot - 1'!H481,'By Lot - 1'!H532)</f>
        <v>7</v>
      </c>
      <c r="I70" s="1">
        <f>SUM('By Lot - 1'!I328,'By Lot - 1'!I345,'By Lot - 1'!I362,'By Lot - 1'!I396,'By Lot - 1'!I413,'By Lot - 1'!I430,'By Lot - 1'!I447,'By Lot - 1'!I481,'By Lot - 1'!I532)</f>
        <v>11</v>
      </c>
      <c r="J70" s="1">
        <f>SUM('By Lot - 1'!J328,'By Lot - 1'!J345,'By Lot - 1'!J362,'By Lot - 1'!J396,'By Lot - 1'!J413,'By Lot - 1'!J430,'By Lot - 1'!J447,'By Lot - 1'!J481,'By Lot - 1'!J532)</f>
        <v>8</v>
      </c>
      <c r="K70" s="1">
        <f>SUM('By Lot - 1'!K328,'By Lot - 1'!K345,'By Lot - 1'!K362,'By Lot - 1'!K396,'By Lot - 1'!K413,'By Lot - 1'!K430,'By Lot - 1'!K447,'By Lot - 1'!K481,'By Lot - 1'!K532)</f>
        <v>12</v>
      </c>
      <c r="L70" s="1">
        <f>SUM('By Lot - 1'!L328,'By Lot - 1'!L345,'By Lot - 1'!L362,'By Lot - 1'!L396,'By Lot - 1'!L413,'By Lot - 1'!L430,'By Lot - 1'!L447,'By Lot - 1'!L481,'By Lot - 1'!L532)</f>
        <v>14</v>
      </c>
      <c r="M70" s="17">
        <f>SUM('By Lot - 1'!M328,'By Lot - 1'!M345,'By Lot - 1'!M362,'By Lot - 1'!M396,'By Lot - 1'!M413,'By Lot - 1'!M430,'By Lot - 1'!M447,'By Lot - 1'!M481,'By Lot - 1'!M532)</f>
        <v>15</v>
      </c>
      <c r="N70" s="16">
        <f t="shared" si="29"/>
        <v>7</v>
      </c>
      <c r="O70" s="1">
        <f t="shared" si="30"/>
        <v>24</v>
      </c>
      <c r="P70" s="18">
        <f t="shared" si="31"/>
        <v>0.77419354838709675</v>
      </c>
      <c r="Q70" s="1"/>
      <c r="R70" s="1"/>
      <c r="S70" s="1"/>
      <c r="T70" s="1"/>
      <c r="U70" s="1"/>
      <c r="V70" s="1"/>
      <c r="W70" s="1"/>
    </row>
    <row r="71" spans="1:23" ht="11.25" customHeight="1">
      <c r="A71" s="15"/>
      <c r="B71" s="15" t="s">
        <v>44</v>
      </c>
      <c r="C71" s="15">
        <f>SUM('By Lot - 1'!C329,'By Lot - 1'!C346,'By Lot - 1'!C363,'By Lot - 1'!C397,'By Lot - 1'!C414,'By Lot - 1'!C431,'By Lot - 1'!C448,'By Lot - 1'!C482,'By Lot - 1'!C533)</f>
        <v>5</v>
      </c>
      <c r="D71" s="16">
        <f>SUM('By Lot - 1'!D329,'By Lot - 1'!D346,'By Lot - 1'!D363,'By Lot - 1'!D397,'By Lot - 1'!D414,'By Lot - 1'!D431,'By Lot - 1'!D448,'By Lot - 1'!D482,'By Lot - 1'!D533)</f>
        <v>4</v>
      </c>
      <c r="E71" s="1">
        <f>SUM('By Lot - 1'!E329,'By Lot - 1'!E346,'By Lot - 1'!E363,'By Lot - 1'!E397,'By Lot - 1'!E414,'By Lot - 1'!E431,'By Lot - 1'!E448,'By Lot - 1'!E482,'By Lot - 1'!E533)</f>
        <v>2</v>
      </c>
      <c r="F71" s="1">
        <f>SUM('By Lot - 1'!F329,'By Lot - 1'!F346,'By Lot - 1'!F363,'By Lot - 1'!F397,'By Lot - 1'!F414,'By Lot - 1'!F431,'By Lot - 1'!F448,'By Lot - 1'!F482,'By Lot - 1'!F533)</f>
        <v>2</v>
      </c>
      <c r="G71" s="1">
        <f>SUM('By Lot - 1'!G329,'By Lot - 1'!G346,'By Lot - 1'!G363,'By Lot - 1'!G397,'By Lot - 1'!G414,'By Lot - 1'!G431,'By Lot - 1'!G448,'By Lot - 1'!G482,'By Lot - 1'!G533)</f>
        <v>3</v>
      </c>
      <c r="H71" s="1">
        <f>SUM('By Lot - 1'!H329,'By Lot - 1'!H346,'By Lot - 1'!H363,'By Lot - 1'!H397,'By Lot - 1'!H414,'By Lot - 1'!H431,'By Lot - 1'!H448,'By Lot - 1'!H482,'By Lot - 1'!H533)</f>
        <v>1</v>
      </c>
      <c r="I71" s="1">
        <f>SUM('By Lot - 1'!I329,'By Lot - 1'!I346,'By Lot - 1'!I363,'By Lot - 1'!I397,'By Lot - 1'!I414,'By Lot - 1'!I431,'By Lot - 1'!I448,'By Lot - 1'!I482,'By Lot - 1'!I533)</f>
        <v>4</v>
      </c>
      <c r="J71" s="1">
        <f>SUM('By Lot - 1'!J329,'By Lot - 1'!J346,'By Lot - 1'!J363,'By Lot - 1'!J397,'By Lot - 1'!J414,'By Lot - 1'!J431,'By Lot - 1'!J448,'By Lot - 1'!J482,'By Lot - 1'!J533)</f>
        <v>3</v>
      </c>
      <c r="K71" s="1">
        <f>SUM('By Lot - 1'!K329,'By Lot - 1'!K346,'By Lot - 1'!K363,'By Lot - 1'!K397,'By Lot - 1'!K414,'By Lot - 1'!K431,'By Lot - 1'!K448,'By Lot - 1'!K482,'By Lot - 1'!K533)</f>
        <v>2</v>
      </c>
      <c r="L71" s="1">
        <f>SUM('By Lot - 1'!L329,'By Lot - 1'!L346,'By Lot - 1'!L363,'By Lot - 1'!L397,'By Lot - 1'!L414,'By Lot - 1'!L431,'By Lot - 1'!L448,'By Lot - 1'!L482,'By Lot - 1'!L533)</f>
        <v>2</v>
      </c>
      <c r="M71" s="17">
        <f>SUM('By Lot - 1'!M329,'By Lot - 1'!M346,'By Lot - 1'!M363,'By Lot - 1'!M397,'By Lot - 1'!M414,'By Lot - 1'!M431,'By Lot - 1'!M448,'By Lot - 1'!M482,'By Lot - 1'!M533)</f>
        <v>3</v>
      </c>
      <c r="N71" s="16">
        <f t="shared" si="29"/>
        <v>1</v>
      </c>
      <c r="O71" s="1">
        <f t="shared" si="30"/>
        <v>4</v>
      </c>
      <c r="P71" s="18">
        <f t="shared" si="31"/>
        <v>0.8</v>
      </c>
      <c r="Q71" s="1"/>
      <c r="R71" s="1"/>
      <c r="S71" s="1"/>
      <c r="T71" s="1"/>
      <c r="U71" s="1"/>
      <c r="V71" s="1"/>
      <c r="W71" s="1"/>
    </row>
    <row r="72" spans="1:23" ht="11.25" customHeight="1">
      <c r="A72" s="20"/>
      <c r="B72" s="21" t="s">
        <v>45</v>
      </c>
      <c r="C72" s="21">
        <f t="shared" ref="C72:M72" si="32">SUM(C62:C71)</f>
        <v>916</v>
      </c>
      <c r="D72" s="22">
        <f t="shared" si="32"/>
        <v>584</v>
      </c>
      <c r="E72" s="23">
        <f t="shared" si="32"/>
        <v>355</v>
      </c>
      <c r="F72" s="23">
        <f t="shared" si="32"/>
        <v>181</v>
      </c>
      <c r="G72" s="23">
        <f t="shared" si="32"/>
        <v>73</v>
      </c>
      <c r="H72" s="23">
        <f t="shared" si="32"/>
        <v>64</v>
      </c>
      <c r="I72" s="23">
        <f t="shared" si="32"/>
        <v>90</v>
      </c>
      <c r="J72" s="23">
        <f t="shared" si="32"/>
        <v>73</v>
      </c>
      <c r="K72" s="23">
        <f t="shared" si="32"/>
        <v>107</v>
      </c>
      <c r="L72" s="23">
        <f t="shared" si="32"/>
        <v>161</v>
      </c>
      <c r="M72" s="24">
        <f t="shared" si="32"/>
        <v>205</v>
      </c>
      <c r="N72" s="22">
        <f t="shared" si="29"/>
        <v>64</v>
      </c>
      <c r="O72" s="23">
        <f t="shared" si="30"/>
        <v>852</v>
      </c>
      <c r="P72" s="25">
        <f t="shared" si="31"/>
        <v>0.93013100436681218</v>
      </c>
      <c r="Q72" s="1"/>
      <c r="R72" s="1"/>
      <c r="S72" s="1"/>
      <c r="T72" s="1"/>
      <c r="U72" s="1"/>
      <c r="V72" s="1"/>
      <c r="W72" s="1"/>
    </row>
    <row r="73" spans="1:23" ht="11.25" customHeight="1">
      <c r="A73" s="14" t="s">
        <v>118</v>
      </c>
      <c r="B73" s="15" t="s">
        <v>27</v>
      </c>
      <c r="C73" s="15">
        <f>SUM('By Lot - 1'!C484,'By Lot - 1'!C501,'By Lot - 1'!C535,'By Lot - 1'!C552,'By Lot - 1'!C569,'By Lot - 1'!C586,'By Lot - 1'!C603,'By Lot - 1'!C620,'By Lot - 1'!C1457)</f>
        <v>56</v>
      </c>
      <c r="D73" s="16">
        <f>SUM('By Lot - 1'!D484,'By Lot - 1'!D501,'By Lot - 1'!D535,'By Lot - 1'!D552,'By Lot - 1'!D569,'By Lot - 1'!D586,'By Lot - 1'!D603,'By Lot - 1'!D620,'By Lot - 1'!D1457)</f>
        <v>46</v>
      </c>
      <c r="E73" s="1">
        <f>SUM('By Lot - 1'!E484,'By Lot - 1'!E501,'By Lot - 1'!E535,'By Lot - 1'!E552,'By Lot - 1'!E569,'By Lot - 1'!E586,'By Lot - 1'!E603,'By Lot - 1'!E620,'By Lot - 1'!E1457)</f>
        <v>24</v>
      </c>
      <c r="F73" s="1">
        <f>SUM('By Lot - 1'!F484,'By Lot - 1'!F501,'By Lot - 1'!F535,'By Lot - 1'!F552,'By Lot - 1'!F569,'By Lot - 1'!F586,'By Lot - 1'!F603,'By Lot - 1'!F620,'By Lot - 1'!F1457)</f>
        <v>19</v>
      </c>
      <c r="G73" s="1">
        <f>SUM('By Lot - 1'!G484,'By Lot - 1'!G501,'By Lot - 1'!G535,'By Lot - 1'!G552,'By Lot - 1'!G569,'By Lot - 1'!G586,'By Lot - 1'!G603,'By Lot - 1'!G620,'By Lot - 1'!G1457)</f>
        <v>3</v>
      </c>
      <c r="H73" s="1">
        <f>SUM('By Lot - 1'!H484,'By Lot - 1'!H501,'By Lot - 1'!H535,'By Lot - 1'!H552,'By Lot - 1'!H569,'By Lot - 1'!H586,'By Lot - 1'!H603,'By Lot - 1'!H620,'By Lot - 1'!H1457)</f>
        <v>2</v>
      </c>
      <c r="I73" s="1">
        <f>SUM('By Lot - 1'!I484,'By Lot - 1'!I501,'By Lot - 1'!I535,'By Lot - 1'!I552,'By Lot - 1'!I569,'By Lot - 1'!I586,'By Lot - 1'!I603,'By Lot - 1'!I620,'By Lot - 1'!I1457)</f>
        <v>1</v>
      </c>
      <c r="J73" s="1">
        <f>SUM('By Lot - 1'!J484,'By Lot - 1'!J501,'By Lot - 1'!J535,'By Lot - 1'!J552,'By Lot - 1'!J569,'By Lot - 1'!J586,'By Lot - 1'!J603,'By Lot - 1'!J620,'By Lot - 1'!J1457)</f>
        <v>9</v>
      </c>
      <c r="K73" s="1">
        <f>SUM('By Lot - 1'!K484,'By Lot - 1'!K501,'By Lot - 1'!K535,'By Lot - 1'!K552,'By Lot - 1'!K569,'By Lot - 1'!K586,'By Lot - 1'!K603,'By Lot - 1'!K620,'By Lot - 1'!K1457)</f>
        <v>9</v>
      </c>
      <c r="L73" s="1">
        <f>SUM('By Lot - 1'!L484,'By Lot - 1'!L501,'By Lot - 1'!L535,'By Lot - 1'!L552,'By Lot - 1'!L569,'By Lot - 1'!L586,'By Lot - 1'!L603,'By Lot - 1'!L620,'By Lot - 1'!L1457)</f>
        <v>15</v>
      </c>
      <c r="M73" s="17">
        <f>SUM('By Lot - 1'!M484,'By Lot - 1'!M501,'By Lot - 1'!M535,'By Lot - 1'!M552,'By Lot - 1'!M569,'By Lot - 1'!M586,'By Lot - 1'!M603,'By Lot - 1'!M620,'By Lot - 1'!M1457)</f>
        <v>18</v>
      </c>
      <c r="N73" s="16">
        <f t="shared" si="29"/>
        <v>1</v>
      </c>
      <c r="O73" s="1">
        <f t="shared" si="30"/>
        <v>55</v>
      </c>
      <c r="P73" s="18">
        <f t="shared" si="31"/>
        <v>0.9821428571428571</v>
      </c>
      <c r="Q73" s="1"/>
      <c r="R73" s="1"/>
      <c r="S73" s="1"/>
      <c r="T73" s="1"/>
      <c r="U73" s="1"/>
      <c r="V73" s="1"/>
      <c r="W73" s="1"/>
    </row>
    <row r="74" spans="1:23" ht="11.25" customHeight="1">
      <c r="A74" s="15" t="s">
        <v>90</v>
      </c>
      <c r="B74" s="15" t="s">
        <v>30</v>
      </c>
      <c r="C74" s="15">
        <f>SUM('By Lot - 1'!C485,'By Lot - 1'!C502,'By Lot - 1'!C536,'By Lot - 1'!C553,'By Lot - 1'!C570,'By Lot - 1'!C587,'By Lot - 1'!C604,'By Lot - 1'!C621,'By Lot - 1'!C1458)</f>
        <v>9</v>
      </c>
      <c r="D74" s="16">
        <f>SUM('By Lot - 1'!D485,'By Lot - 1'!D502,'By Lot - 1'!D536,'By Lot - 1'!D553,'By Lot - 1'!D570,'By Lot - 1'!D587,'By Lot - 1'!D604,'By Lot - 1'!D621,'By Lot - 1'!D1458)</f>
        <v>6</v>
      </c>
      <c r="E74" s="1">
        <f>SUM('By Lot - 1'!E485,'By Lot - 1'!E502,'By Lot - 1'!E536,'By Lot - 1'!E553,'By Lot - 1'!E570,'By Lot - 1'!E587,'By Lot - 1'!E604,'By Lot - 1'!E621,'By Lot - 1'!E1458)</f>
        <v>4</v>
      </c>
      <c r="F74" s="1">
        <f>SUM('By Lot - 1'!F485,'By Lot - 1'!F502,'By Lot - 1'!F536,'By Lot - 1'!F553,'By Lot - 1'!F570,'By Lot - 1'!F587,'By Lot - 1'!F604,'By Lot - 1'!F621,'By Lot - 1'!F1458)</f>
        <v>3</v>
      </c>
      <c r="G74" s="1">
        <f>SUM('By Lot - 1'!G485,'By Lot - 1'!G502,'By Lot - 1'!G536,'By Lot - 1'!G553,'By Lot - 1'!G570,'By Lot - 1'!G587,'By Lot - 1'!G604,'By Lot - 1'!G621,'By Lot - 1'!G1458)</f>
        <v>1</v>
      </c>
      <c r="H74" s="1">
        <f>SUM('By Lot - 1'!H485,'By Lot - 1'!H502,'By Lot - 1'!H536,'By Lot - 1'!H553,'By Lot - 1'!H570,'By Lot - 1'!H587,'By Lot - 1'!H604,'By Lot - 1'!H621,'By Lot - 1'!H1458)</f>
        <v>0</v>
      </c>
      <c r="I74" s="1">
        <f>SUM('By Lot - 1'!I485,'By Lot - 1'!I502,'By Lot - 1'!I536,'By Lot - 1'!I553,'By Lot - 1'!I570,'By Lot - 1'!I587,'By Lot - 1'!I604,'By Lot - 1'!I621,'By Lot - 1'!I1458)</f>
        <v>0</v>
      </c>
      <c r="J74" s="1">
        <f>SUM('By Lot - 1'!J485,'By Lot - 1'!J502,'By Lot - 1'!J536,'By Lot - 1'!J553,'By Lot - 1'!J570,'By Lot - 1'!J587,'By Lot - 1'!J604,'By Lot - 1'!J621,'By Lot - 1'!J1458)</f>
        <v>1</v>
      </c>
      <c r="K74" s="1">
        <f>SUM('By Lot - 1'!K485,'By Lot - 1'!K502,'By Lot - 1'!K536,'By Lot - 1'!K553,'By Lot - 1'!K570,'By Lot - 1'!K587,'By Lot - 1'!K604,'By Lot - 1'!K621,'By Lot - 1'!K1458)</f>
        <v>1</v>
      </c>
      <c r="L74" s="1">
        <f>SUM('By Lot - 1'!L485,'By Lot - 1'!L502,'By Lot - 1'!L536,'By Lot - 1'!L553,'By Lot - 1'!L570,'By Lot - 1'!L587,'By Lot - 1'!L604,'By Lot - 1'!L621,'By Lot - 1'!L1458)</f>
        <v>3</v>
      </c>
      <c r="M74" s="17">
        <f>SUM('By Lot - 1'!M485,'By Lot - 1'!M502,'By Lot - 1'!M536,'By Lot - 1'!M553,'By Lot - 1'!M570,'By Lot - 1'!M587,'By Lot - 1'!M604,'By Lot - 1'!M621,'By Lot - 1'!M1458)</f>
        <v>5</v>
      </c>
      <c r="N74" s="16">
        <f t="shared" si="29"/>
        <v>0</v>
      </c>
      <c r="O74" s="1">
        <f t="shared" si="30"/>
        <v>9</v>
      </c>
      <c r="P74" s="18">
        <f t="shared" si="31"/>
        <v>1</v>
      </c>
      <c r="Q74" s="1"/>
      <c r="R74" s="1"/>
      <c r="S74" s="1"/>
      <c r="T74" s="1"/>
      <c r="U74" s="1"/>
      <c r="V74" s="1"/>
      <c r="W74" s="1"/>
    </row>
    <row r="75" spans="1:23" ht="11.25" customHeight="1">
      <c r="A75" s="15"/>
      <c r="B75" s="15" t="s">
        <v>34</v>
      </c>
      <c r="C75" s="15"/>
      <c r="D75" s="16"/>
      <c r="E75" s="1"/>
      <c r="F75" s="1"/>
      <c r="G75" s="1"/>
      <c r="H75" s="1"/>
      <c r="I75" s="1"/>
      <c r="J75" s="1"/>
      <c r="K75" s="1"/>
      <c r="L75" s="1"/>
      <c r="M75" s="17"/>
      <c r="N75" s="16"/>
      <c r="O75" s="1"/>
      <c r="P75" s="18"/>
      <c r="Q75" s="1"/>
      <c r="R75" s="1"/>
      <c r="S75" s="1"/>
      <c r="T75" s="1"/>
      <c r="U75" s="1"/>
      <c r="V75" s="1"/>
      <c r="W75" s="1"/>
    </row>
    <row r="76" spans="1:23" ht="11.25" customHeight="1">
      <c r="A76" s="15"/>
      <c r="B76" s="15" t="s">
        <v>37</v>
      </c>
      <c r="C76" s="15">
        <f>SUM('By Lot - 1'!C487:C488,'By Lot - 1'!C504:C505,'By Lot - 1'!C538:C539,'By Lot - 1'!C555:C556,'By Lot - 1'!C572:C573,'By Lot - 1'!C589:C590,'By Lot - 1'!C606:C607,'By Lot - 1'!C623:C624,'By Lot - 1'!C1460:C1461)</f>
        <v>27</v>
      </c>
      <c r="D76" s="16">
        <f>SUM('By Lot - 1'!D487:D488,'By Lot - 1'!D504:D505,'By Lot - 1'!D538:D539,'By Lot - 1'!D555:D556,'By Lot - 1'!D572:D573,'By Lot - 1'!D589:D590,'By Lot - 1'!D606:D607,'By Lot - 1'!D623:D624,'By Lot - 1'!D1460:D1461)</f>
        <v>23</v>
      </c>
      <c r="E76" s="1">
        <f>SUM('By Lot - 1'!E487:E488,'By Lot - 1'!E504:E505,'By Lot - 1'!E538:E539,'By Lot - 1'!E555:E556,'By Lot - 1'!E572:E573,'By Lot - 1'!E589:E590,'By Lot - 1'!E606:E607,'By Lot - 1'!E623:E624,'By Lot - 1'!E1460:E1461)</f>
        <v>14</v>
      </c>
      <c r="F76" s="1">
        <f>SUM('By Lot - 1'!F487:F488,'By Lot - 1'!F504:F505,'By Lot - 1'!F538:F539,'By Lot - 1'!F555:F556,'By Lot - 1'!F572:F573,'By Lot - 1'!F589:F590,'By Lot - 1'!F606:F607,'By Lot - 1'!F623:F624,'By Lot - 1'!F1460:F1461)</f>
        <v>6</v>
      </c>
      <c r="G76" s="1">
        <f>SUM('By Lot - 1'!G487:G488,'By Lot - 1'!G504:G505,'By Lot - 1'!G538:G539,'By Lot - 1'!G555:G556,'By Lot - 1'!G572:G573,'By Lot - 1'!G589:G590,'By Lot - 1'!G606:G607,'By Lot - 1'!G623:G624,'By Lot - 1'!G1460:G1461)</f>
        <v>0</v>
      </c>
      <c r="H76" s="1">
        <f>SUM('By Lot - 1'!H487:H488,'By Lot - 1'!H504:H505,'By Lot - 1'!H538:H539,'By Lot - 1'!H555:H556,'By Lot - 1'!H572:H573,'By Lot - 1'!H589:H590,'By Lot - 1'!H606:H607,'By Lot - 1'!H623:H624,'By Lot - 1'!H1460:H1461)</f>
        <v>0</v>
      </c>
      <c r="I76" s="1">
        <f>SUM('By Lot - 1'!I487:I488,'By Lot - 1'!I504:I505,'By Lot - 1'!I538:I539,'By Lot - 1'!I555:I556,'By Lot - 1'!I572:I573,'By Lot - 1'!I589:I590,'By Lot - 1'!I606:I607,'By Lot - 1'!I623:I624,'By Lot - 1'!I1460:I1461)</f>
        <v>0</v>
      </c>
      <c r="J76" s="1">
        <f>SUM('By Lot - 1'!J487:J488,'By Lot - 1'!J504:J505,'By Lot - 1'!J538:J539,'By Lot - 1'!J555:J556,'By Lot - 1'!J572:J573,'By Lot - 1'!J589:J590,'By Lot - 1'!J606:J607,'By Lot - 1'!J623:J624,'By Lot - 1'!J1460:J1461)</f>
        <v>0</v>
      </c>
      <c r="K76" s="1">
        <f>SUM('By Lot - 1'!K487:K488,'By Lot - 1'!K504:K505,'By Lot - 1'!K538:K539,'By Lot - 1'!K555:K556,'By Lot - 1'!K572:K573,'By Lot - 1'!K589:K590,'By Lot - 1'!K606:K607,'By Lot - 1'!K623:K624,'By Lot - 1'!K1460:K1461)</f>
        <v>5</v>
      </c>
      <c r="L76" s="1">
        <f>SUM('By Lot - 1'!L487:L488,'By Lot - 1'!L504:L505,'By Lot - 1'!L538:L539,'By Lot - 1'!L555:L556,'By Lot - 1'!L572:L573,'By Lot - 1'!L589:L590,'By Lot - 1'!L606:L607,'By Lot - 1'!L623:L624,'By Lot - 1'!L1460:L1461)</f>
        <v>6</v>
      </c>
      <c r="M76" s="17">
        <f>SUM('By Lot - 1'!M487:M488,'By Lot - 1'!M504:M505,'By Lot - 1'!M538:M539,'By Lot - 1'!M555:M556,'By Lot - 1'!M572:M573,'By Lot - 1'!M589:M590,'By Lot - 1'!M606:M607,'By Lot - 1'!M623:M624,'By Lot - 1'!M1460:M1461)</f>
        <v>7</v>
      </c>
      <c r="N76" s="16">
        <f t="shared" ref="N76:N85" si="33">MIN(D76:M76)</f>
        <v>0</v>
      </c>
      <c r="O76" s="1">
        <f t="shared" ref="O76:O85" si="34">C76-N76</f>
        <v>27</v>
      </c>
      <c r="P76" s="18">
        <f t="shared" ref="P76:P85" si="35">O76/C76</f>
        <v>1</v>
      </c>
      <c r="Q76" s="1"/>
      <c r="R76" s="1"/>
      <c r="S76" s="1"/>
      <c r="T76" s="1"/>
      <c r="U76" s="1"/>
      <c r="V76" s="1"/>
      <c r="W76" s="1"/>
    </row>
    <row r="77" spans="1:23" ht="11.25" customHeight="1">
      <c r="A77" s="15"/>
      <c r="B77" s="15" t="s">
        <v>39</v>
      </c>
      <c r="C77" s="15">
        <f>SUM('By Lot - 1'!C489,'By Lot - 1'!C506,'By Lot - 1'!C540,'By Lot - 1'!C557,'By Lot - 1'!C574,'By Lot - 1'!C591,'By Lot - 1'!C608,'By Lot - 1'!C625,'By Lot - 1'!C1462)</f>
        <v>23</v>
      </c>
      <c r="D77" s="16">
        <f>SUM('By Lot - 1'!D489,'By Lot - 1'!D506,'By Lot - 1'!D540,'By Lot - 1'!D557,'By Lot - 1'!D574,'By Lot - 1'!D591,'By Lot - 1'!D608,'By Lot - 1'!D625,'By Lot - 1'!D1462)</f>
        <v>15</v>
      </c>
      <c r="E77" s="1">
        <f>SUM('By Lot - 1'!E489,'By Lot - 1'!E506,'By Lot - 1'!E540,'By Lot - 1'!E557,'By Lot - 1'!E574,'By Lot - 1'!E591,'By Lot - 1'!E608,'By Lot - 1'!E625,'By Lot - 1'!E1462)</f>
        <v>13</v>
      </c>
      <c r="F77" s="1">
        <f>SUM('By Lot - 1'!F489,'By Lot - 1'!F506,'By Lot - 1'!F540,'By Lot - 1'!F557,'By Lot - 1'!F574,'By Lot - 1'!F591,'By Lot - 1'!F608,'By Lot - 1'!F625,'By Lot - 1'!F1462)</f>
        <v>13</v>
      </c>
      <c r="G77" s="1">
        <f>SUM('By Lot - 1'!G489,'By Lot - 1'!G506,'By Lot - 1'!G540,'By Lot - 1'!G557,'By Lot - 1'!G574,'By Lot - 1'!G591,'By Lot - 1'!G608,'By Lot - 1'!G625,'By Lot - 1'!G1462)</f>
        <v>14</v>
      </c>
      <c r="H77" s="1">
        <f>SUM('By Lot - 1'!H489,'By Lot - 1'!H506,'By Lot - 1'!H540,'By Lot - 1'!H557,'By Lot - 1'!H574,'By Lot - 1'!H591,'By Lot - 1'!H608,'By Lot - 1'!H625,'By Lot - 1'!H1462)</f>
        <v>12</v>
      </c>
      <c r="I77" s="1">
        <f>SUM('By Lot - 1'!I489,'By Lot - 1'!I506,'By Lot - 1'!I540,'By Lot - 1'!I557,'By Lot - 1'!I574,'By Lot - 1'!I591,'By Lot - 1'!I608,'By Lot - 1'!I625,'By Lot - 1'!I1462)</f>
        <v>13</v>
      </c>
      <c r="J77" s="1">
        <f>SUM('By Lot - 1'!J489,'By Lot - 1'!J506,'By Lot - 1'!J540,'By Lot - 1'!J557,'By Lot - 1'!J574,'By Lot - 1'!J591,'By Lot - 1'!J608,'By Lot - 1'!J625,'By Lot - 1'!J1462)</f>
        <v>14</v>
      </c>
      <c r="K77" s="1">
        <f>SUM('By Lot - 1'!K489,'By Lot - 1'!K506,'By Lot - 1'!K540,'By Lot - 1'!K557,'By Lot - 1'!K574,'By Lot - 1'!K591,'By Lot - 1'!K608,'By Lot - 1'!K625,'By Lot - 1'!K1462)</f>
        <v>15</v>
      </c>
      <c r="L77" s="1">
        <f>SUM('By Lot - 1'!L489,'By Lot - 1'!L506,'By Lot - 1'!L540,'By Lot - 1'!L557,'By Lot - 1'!L574,'By Lot - 1'!L591,'By Lot - 1'!L608,'By Lot - 1'!L625,'By Lot - 1'!L1462)</f>
        <v>14</v>
      </c>
      <c r="M77" s="17">
        <f>SUM('By Lot - 1'!M489,'By Lot - 1'!M506,'By Lot - 1'!M540,'By Lot - 1'!M557,'By Lot - 1'!M574,'By Lot - 1'!M591,'By Lot - 1'!M608,'By Lot - 1'!M625,'By Lot - 1'!M1462)</f>
        <v>12</v>
      </c>
      <c r="N77" s="16">
        <f t="shared" si="33"/>
        <v>12</v>
      </c>
      <c r="O77" s="1">
        <f t="shared" si="34"/>
        <v>11</v>
      </c>
      <c r="P77" s="18">
        <f t="shared" si="35"/>
        <v>0.47826086956521741</v>
      </c>
      <c r="Q77" s="1"/>
      <c r="R77" s="1"/>
      <c r="S77" s="1"/>
      <c r="T77" s="1"/>
      <c r="U77" s="1"/>
      <c r="V77" s="1"/>
      <c r="W77" s="1"/>
    </row>
    <row r="78" spans="1:23" ht="11.25" customHeight="1">
      <c r="A78" s="15"/>
      <c r="B78" s="15" t="s">
        <v>40</v>
      </c>
      <c r="C78" s="15">
        <f>SUM('By Lot - 1'!C490:C495,'By Lot - 1'!C507:C512,'By Lot - 1'!C541:C546,'By Lot - 1'!C558:C563,'By Lot - 1'!C575:C580,'By Lot - 1'!C592:C597,'By Lot - 1'!C609:C614,'By Lot - 1'!C626:C631,'By Lot - 1'!C1463:C1468)</f>
        <v>62</v>
      </c>
      <c r="D78" s="16">
        <f>SUM('By Lot - 1'!D490:D495,'By Lot - 1'!D507:D512,'By Lot - 1'!D541:D546,'By Lot - 1'!D558:D563,'By Lot - 1'!D575:D580,'By Lot - 1'!D592:D597,'By Lot - 1'!D609:D614,'By Lot - 1'!D626:D631,'By Lot - 1'!D1463:D1468)</f>
        <v>58</v>
      </c>
      <c r="E78" s="1">
        <f>SUM('By Lot - 1'!E490:E495,'By Lot - 1'!E507:E512,'By Lot - 1'!E541:E546,'By Lot - 1'!E558:E563,'By Lot - 1'!E575:E580,'By Lot - 1'!E592:E597,'By Lot - 1'!E609:E614,'By Lot - 1'!E626:E631,'By Lot - 1'!E1463:E1468)</f>
        <v>48</v>
      </c>
      <c r="F78" s="1">
        <f>SUM('By Lot - 1'!F490:F495,'By Lot - 1'!F507:F512,'By Lot - 1'!F541:F546,'By Lot - 1'!F558:F563,'By Lot - 1'!F575:F580,'By Lot - 1'!F592:F597,'By Lot - 1'!F609:F614,'By Lot - 1'!F626:F631,'By Lot - 1'!F1463:F1468)</f>
        <v>46</v>
      </c>
      <c r="G78" s="1">
        <f>SUM('By Lot - 1'!G490:G495,'By Lot - 1'!G507:G512,'By Lot - 1'!G541:G546,'By Lot - 1'!G558:G563,'By Lot - 1'!G575:G580,'By Lot - 1'!G592:G597,'By Lot - 1'!G609:G614,'By Lot - 1'!G626:G631,'By Lot - 1'!G1463:G1468)</f>
        <v>43</v>
      </c>
      <c r="H78" s="1">
        <f>SUM('By Lot - 1'!H490:H495,'By Lot - 1'!H507:H512,'By Lot - 1'!H541:H546,'By Lot - 1'!H558:H563,'By Lot - 1'!H575:H580,'By Lot - 1'!H592:H597,'By Lot - 1'!H609:H614,'By Lot - 1'!H626:H631,'By Lot - 1'!H1463:H1468)</f>
        <v>35</v>
      </c>
      <c r="I78" s="1">
        <f>SUM('By Lot - 1'!I490:I495,'By Lot - 1'!I507:I512,'By Lot - 1'!I541:I546,'By Lot - 1'!I558:I563,'By Lot - 1'!I575:I580,'By Lot - 1'!I592:I597,'By Lot - 1'!I609:I614,'By Lot - 1'!I626:I631,'By Lot - 1'!I1463:I1468)</f>
        <v>33</v>
      </c>
      <c r="J78" s="1">
        <f>SUM('By Lot - 1'!J490:J495,'By Lot - 1'!J507:J512,'By Lot - 1'!J541:J546,'By Lot - 1'!J558:J563,'By Lot - 1'!J575:J580,'By Lot - 1'!J592:J597,'By Lot - 1'!J609:J614,'By Lot - 1'!J626:J631,'By Lot - 1'!J1463:J1468)</f>
        <v>35</v>
      </c>
      <c r="K78" s="1">
        <f>SUM('By Lot - 1'!K490:K495,'By Lot - 1'!K507:K512,'By Lot - 1'!K541:K546,'By Lot - 1'!K558:K563,'By Lot - 1'!K575:K580,'By Lot - 1'!K592:K597,'By Lot - 1'!K609:K614,'By Lot - 1'!K626:K631,'By Lot - 1'!K1463:K1468)</f>
        <v>38</v>
      </c>
      <c r="L78" s="1">
        <f>SUM('By Lot - 1'!L490:L495,'By Lot - 1'!L507:L512,'By Lot - 1'!L541:L546,'By Lot - 1'!L558:L563,'By Lot - 1'!L575:L580,'By Lot - 1'!L592:L597,'By Lot - 1'!L609:L614,'By Lot - 1'!L626:L631,'By Lot - 1'!L1463:L1468)</f>
        <v>40</v>
      </c>
      <c r="M78" s="17">
        <f>SUM('By Lot - 1'!M490:M495,'By Lot - 1'!M507:M512,'By Lot - 1'!M541:M546,'By Lot - 1'!M558:M563,'By Lot - 1'!M575:M580,'By Lot - 1'!M592:M597,'By Lot - 1'!M609:M614,'By Lot - 1'!M626:M631,'By Lot - 1'!M1463:M1468)</f>
        <v>43</v>
      </c>
      <c r="N78" s="16">
        <f t="shared" si="33"/>
        <v>33</v>
      </c>
      <c r="O78" s="1">
        <f t="shared" si="34"/>
        <v>29</v>
      </c>
      <c r="P78" s="18">
        <f t="shared" si="35"/>
        <v>0.46774193548387094</v>
      </c>
      <c r="Q78" s="1"/>
      <c r="R78" s="1"/>
      <c r="S78" s="1"/>
      <c r="T78" s="1"/>
      <c r="U78" s="1"/>
      <c r="V78" s="1"/>
      <c r="W78" s="1"/>
    </row>
    <row r="79" spans="1:23" ht="11.25" customHeight="1">
      <c r="A79" s="15"/>
      <c r="B79" s="15" t="s">
        <v>41</v>
      </c>
      <c r="C79" s="15">
        <f>SUM('By Lot - 1'!C496,'By Lot - 1'!C513,'By Lot - 1'!C547,'By Lot - 1'!C564,'By Lot - 1'!C581,'By Lot - 1'!C598,'By Lot - 1'!C615,'By Lot - 1'!C632,'By Lot - 1'!C1469)</f>
        <v>23</v>
      </c>
      <c r="D79" s="16">
        <f>SUM('By Lot - 1'!D496,'By Lot - 1'!D513,'By Lot - 1'!D547,'By Lot - 1'!D564,'By Lot - 1'!D581,'By Lot - 1'!D598,'By Lot - 1'!D615,'By Lot - 1'!D632,'By Lot - 1'!D1469)</f>
        <v>9</v>
      </c>
      <c r="E79" s="1">
        <f>SUM('By Lot - 1'!E496,'By Lot - 1'!E513,'By Lot - 1'!E547,'By Lot - 1'!E564,'By Lot - 1'!E581,'By Lot - 1'!E598,'By Lot - 1'!E615,'By Lot - 1'!E632,'By Lot - 1'!E1469)</f>
        <v>6</v>
      </c>
      <c r="F79" s="1">
        <f>SUM('By Lot - 1'!F496,'By Lot - 1'!F513,'By Lot - 1'!F547,'By Lot - 1'!F564,'By Lot - 1'!F581,'By Lot - 1'!F598,'By Lot - 1'!F615,'By Lot - 1'!F632,'By Lot - 1'!F1469)</f>
        <v>6</v>
      </c>
      <c r="G79" s="1">
        <f>SUM('By Lot - 1'!G496,'By Lot - 1'!G513,'By Lot - 1'!G547,'By Lot - 1'!G564,'By Lot - 1'!G581,'By Lot - 1'!G598,'By Lot - 1'!G615,'By Lot - 1'!G632,'By Lot - 1'!G1469)</f>
        <v>2</v>
      </c>
      <c r="H79" s="1">
        <f>SUM('By Lot - 1'!H496,'By Lot - 1'!H513,'By Lot - 1'!H547,'By Lot - 1'!H564,'By Lot - 1'!H581,'By Lot - 1'!H598,'By Lot - 1'!H615,'By Lot - 1'!H632,'By Lot - 1'!H1469)</f>
        <v>3</v>
      </c>
      <c r="I79" s="1">
        <f>SUM('By Lot - 1'!I496,'By Lot - 1'!I513,'By Lot - 1'!I547,'By Lot - 1'!I564,'By Lot - 1'!I581,'By Lot - 1'!I598,'By Lot - 1'!I615,'By Lot - 1'!I632,'By Lot - 1'!I1469)</f>
        <v>4</v>
      </c>
      <c r="J79" s="1">
        <f>SUM('By Lot - 1'!J496,'By Lot - 1'!J513,'By Lot - 1'!J547,'By Lot - 1'!J564,'By Lot - 1'!J581,'By Lot - 1'!J598,'By Lot - 1'!J615,'By Lot - 1'!J632,'By Lot - 1'!J1469)</f>
        <v>5</v>
      </c>
      <c r="K79" s="1">
        <f>SUM('By Lot - 1'!K496,'By Lot - 1'!K513,'By Lot - 1'!K547,'By Lot - 1'!K564,'By Lot - 1'!K581,'By Lot - 1'!K598,'By Lot - 1'!K615,'By Lot - 1'!K632,'By Lot - 1'!K1469)</f>
        <v>5</v>
      </c>
      <c r="L79" s="1">
        <f>SUM('By Lot - 1'!L496,'By Lot - 1'!L513,'By Lot - 1'!L547,'By Lot - 1'!L564,'By Lot - 1'!L581,'By Lot - 1'!L598,'By Lot - 1'!L615,'By Lot - 1'!L632,'By Lot - 1'!L1469)</f>
        <v>9</v>
      </c>
      <c r="M79" s="17">
        <f>SUM('By Lot - 1'!M496,'By Lot - 1'!M513,'By Lot - 1'!M547,'By Lot - 1'!M564,'By Lot - 1'!M581,'By Lot - 1'!M598,'By Lot - 1'!M615,'By Lot - 1'!M632,'By Lot - 1'!M1469)</f>
        <v>8</v>
      </c>
      <c r="N79" s="16">
        <f t="shared" si="33"/>
        <v>2</v>
      </c>
      <c r="O79" s="1">
        <f t="shared" si="34"/>
        <v>21</v>
      </c>
      <c r="P79" s="18">
        <f t="shared" si="35"/>
        <v>0.91304347826086951</v>
      </c>
      <c r="Q79" s="1"/>
      <c r="R79" s="1"/>
      <c r="S79" s="1"/>
      <c r="T79" s="1"/>
      <c r="U79" s="1"/>
      <c r="V79" s="1"/>
      <c r="W79" s="1"/>
    </row>
    <row r="80" spans="1:23" ht="11.25" customHeight="1">
      <c r="A80" s="15"/>
      <c r="B80" s="15" t="s">
        <v>42</v>
      </c>
      <c r="C80" s="15">
        <f>SUM('By Lot - 1'!C497,'By Lot - 1'!C514,'By Lot - 1'!C548,'By Lot - 1'!C565,'By Lot - 1'!C582,'By Lot - 1'!C599,'By Lot - 1'!C616,'By Lot - 1'!C633,'By Lot - 1'!C1470)</f>
        <v>2</v>
      </c>
      <c r="D80" s="16">
        <f>SUM('By Lot - 1'!D497,'By Lot - 1'!D514,'By Lot - 1'!D548,'By Lot - 1'!D565,'By Lot - 1'!D582,'By Lot - 1'!D599,'By Lot - 1'!D616,'By Lot - 1'!D633,'By Lot - 1'!D1470)</f>
        <v>2</v>
      </c>
      <c r="E80" s="1">
        <f>SUM('By Lot - 1'!E497,'By Lot - 1'!E514,'By Lot - 1'!E548,'By Lot - 1'!E565,'By Lot - 1'!E582,'By Lot - 1'!E599,'By Lot - 1'!E616,'By Lot - 1'!E633,'By Lot - 1'!E1470)</f>
        <v>0</v>
      </c>
      <c r="F80" s="1">
        <f>SUM('By Lot - 1'!F497,'By Lot - 1'!F514,'By Lot - 1'!F548,'By Lot - 1'!F565,'By Lot - 1'!F582,'By Lot - 1'!F599,'By Lot - 1'!F616,'By Lot - 1'!F633,'By Lot - 1'!F1470)</f>
        <v>0</v>
      </c>
      <c r="G80" s="1">
        <f>SUM('By Lot - 1'!G497,'By Lot - 1'!G514,'By Lot - 1'!G548,'By Lot - 1'!G565,'By Lot - 1'!G582,'By Lot - 1'!G599,'By Lot - 1'!G616,'By Lot - 1'!G633,'By Lot - 1'!G1470)</f>
        <v>1</v>
      </c>
      <c r="H80" s="1">
        <f>SUM('By Lot - 1'!H497,'By Lot - 1'!H514,'By Lot - 1'!H548,'By Lot - 1'!H565,'By Lot - 1'!H582,'By Lot - 1'!H599,'By Lot - 1'!H616,'By Lot - 1'!H633,'By Lot - 1'!H1470)</f>
        <v>0</v>
      </c>
      <c r="I80" s="1">
        <f>SUM('By Lot - 1'!I497,'By Lot - 1'!I514,'By Lot - 1'!I548,'By Lot - 1'!I565,'By Lot - 1'!I582,'By Lot - 1'!I599,'By Lot - 1'!I616,'By Lot - 1'!I633,'By Lot - 1'!I1470)</f>
        <v>0</v>
      </c>
      <c r="J80" s="1">
        <f>SUM('By Lot - 1'!J497,'By Lot - 1'!J514,'By Lot - 1'!J548,'By Lot - 1'!J565,'By Lot - 1'!J582,'By Lot - 1'!J599,'By Lot - 1'!J616,'By Lot - 1'!J633,'By Lot - 1'!J1470)</f>
        <v>0</v>
      </c>
      <c r="K80" s="1">
        <f>SUM('By Lot - 1'!K497,'By Lot - 1'!K514,'By Lot - 1'!K548,'By Lot - 1'!K565,'By Lot - 1'!K582,'By Lot - 1'!K599,'By Lot - 1'!K616,'By Lot - 1'!K633,'By Lot - 1'!K1470)</f>
        <v>0</v>
      </c>
      <c r="L80" s="1">
        <f>SUM('By Lot - 1'!L497,'By Lot - 1'!L514,'By Lot - 1'!L548,'By Lot - 1'!L565,'By Lot - 1'!L582,'By Lot - 1'!L599,'By Lot - 1'!L616,'By Lot - 1'!L633,'By Lot - 1'!L1470)</f>
        <v>0</v>
      </c>
      <c r="M80" s="17">
        <f>SUM('By Lot - 1'!M497,'By Lot - 1'!M514,'By Lot - 1'!M548,'By Lot - 1'!M565,'By Lot - 1'!M582,'By Lot - 1'!M599,'By Lot - 1'!M616,'By Lot - 1'!M633,'By Lot - 1'!M1470)</f>
        <v>1</v>
      </c>
      <c r="N80" s="16">
        <f t="shared" si="33"/>
        <v>0</v>
      </c>
      <c r="O80" s="1">
        <f t="shared" si="34"/>
        <v>2</v>
      </c>
      <c r="P80" s="18">
        <f t="shared" si="35"/>
        <v>1</v>
      </c>
      <c r="Q80" s="1"/>
      <c r="R80" s="1"/>
      <c r="S80" s="1"/>
      <c r="T80" s="1"/>
      <c r="U80" s="1"/>
      <c r="V80" s="1"/>
      <c r="W80" s="1"/>
    </row>
    <row r="81" spans="1:23" ht="11.25" customHeight="1">
      <c r="A81" s="15"/>
      <c r="B81" s="15" t="s">
        <v>43</v>
      </c>
      <c r="C81" s="15">
        <f>SUM('By Lot - 1'!C498,'By Lot - 1'!C515,'By Lot - 1'!C549,'By Lot - 1'!C566,'By Lot - 1'!C583,'By Lot - 1'!C600,'By Lot - 1'!C617,'By Lot - 1'!C634,'By Lot - 1'!C1471)</f>
        <v>7</v>
      </c>
      <c r="D81" s="16">
        <f>SUM('By Lot - 1'!D498,'By Lot - 1'!D515,'By Lot - 1'!D549,'By Lot - 1'!D566,'By Lot - 1'!D583,'By Lot - 1'!D600,'By Lot - 1'!D617,'By Lot - 1'!D634,'By Lot - 1'!D1471)</f>
        <v>2</v>
      </c>
      <c r="E81" s="1">
        <f>SUM('By Lot - 1'!E498,'By Lot - 1'!E515,'By Lot - 1'!E549,'By Lot - 1'!E566,'By Lot - 1'!E583,'By Lot - 1'!E600,'By Lot - 1'!E617,'By Lot - 1'!E634,'By Lot - 1'!E1471)</f>
        <v>4</v>
      </c>
      <c r="F81" s="1">
        <f>SUM('By Lot - 1'!F498,'By Lot - 1'!F515,'By Lot - 1'!F549,'By Lot - 1'!F566,'By Lot - 1'!F583,'By Lot - 1'!F600,'By Lot - 1'!F617,'By Lot - 1'!F634,'By Lot - 1'!F1471)</f>
        <v>4</v>
      </c>
      <c r="G81" s="1">
        <f>SUM('By Lot - 1'!G498,'By Lot - 1'!G515,'By Lot - 1'!G549,'By Lot - 1'!G566,'By Lot - 1'!G583,'By Lot - 1'!G600,'By Lot - 1'!G617,'By Lot - 1'!G634,'By Lot - 1'!G1471)</f>
        <v>2</v>
      </c>
      <c r="H81" s="1">
        <f>SUM('By Lot - 1'!H498,'By Lot - 1'!H515,'By Lot - 1'!H549,'By Lot - 1'!H566,'By Lot - 1'!H583,'By Lot - 1'!H600,'By Lot - 1'!H617,'By Lot - 1'!H634,'By Lot - 1'!H1471)</f>
        <v>2</v>
      </c>
      <c r="I81" s="1">
        <f>SUM('By Lot - 1'!I498,'By Lot - 1'!I515,'By Lot - 1'!I549,'By Lot - 1'!I566,'By Lot - 1'!I583,'By Lot - 1'!I600,'By Lot - 1'!I617,'By Lot - 1'!I634,'By Lot - 1'!I1471)</f>
        <v>3</v>
      </c>
      <c r="J81" s="1">
        <f>SUM('By Lot - 1'!J498,'By Lot - 1'!J515,'By Lot - 1'!J549,'By Lot - 1'!J566,'By Lot - 1'!J583,'By Lot - 1'!J600,'By Lot - 1'!J617,'By Lot - 1'!J634,'By Lot - 1'!J1471)</f>
        <v>0</v>
      </c>
      <c r="K81" s="1">
        <f>SUM('By Lot - 1'!K498,'By Lot - 1'!K515,'By Lot - 1'!K549,'By Lot - 1'!K566,'By Lot - 1'!K583,'By Lot - 1'!K600,'By Lot - 1'!K617,'By Lot - 1'!K634,'By Lot - 1'!K1471)</f>
        <v>0</v>
      </c>
      <c r="L81" s="1">
        <f>SUM('By Lot - 1'!L498,'By Lot - 1'!L515,'By Lot - 1'!L549,'By Lot - 1'!L566,'By Lot - 1'!L583,'By Lot - 1'!L600,'By Lot - 1'!L617,'By Lot - 1'!L634,'By Lot - 1'!L1471)</f>
        <v>1</v>
      </c>
      <c r="M81" s="17">
        <f>SUM('By Lot - 1'!M498,'By Lot - 1'!M515,'By Lot - 1'!M549,'By Lot - 1'!M566,'By Lot - 1'!M583,'By Lot - 1'!M600,'By Lot - 1'!M617,'By Lot - 1'!M634,'By Lot - 1'!M1471)</f>
        <v>4</v>
      </c>
      <c r="N81" s="16">
        <f t="shared" si="33"/>
        <v>0</v>
      </c>
      <c r="O81" s="1">
        <f t="shared" si="34"/>
        <v>7</v>
      </c>
      <c r="P81" s="18">
        <f t="shared" si="35"/>
        <v>1</v>
      </c>
      <c r="Q81" s="1"/>
      <c r="R81" s="1"/>
      <c r="S81" s="1"/>
      <c r="T81" s="1"/>
      <c r="U81" s="1"/>
      <c r="V81" s="1"/>
      <c r="W81" s="1"/>
    </row>
    <row r="82" spans="1:23" ht="11.25" customHeight="1">
      <c r="A82" s="15"/>
      <c r="B82" s="15" t="s">
        <v>44</v>
      </c>
      <c r="C82" s="15">
        <f>SUM('By Lot - 1'!C499,'By Lot - 1'!C516,'By Lot - 1'!C550,'By Lot - 1'!C567,'By Lot - 1'!C584,'By Lot - 1'!C601,'By Lot - 1'!C618,'By Lot - 1'!C635,'By Lot - 1'!C1472)</f>
        <v>23</v>
      </c>
      <c r="D82" s="16">
        <f>SUM('By Lot - 1'!D499,'By Lot - 1'!D516,'By Lot - 1'!D550,'By Lot - 1'!D567,'By Lot - 1'!D584,'By Lot - 1'!D601,'By Lot - 1'!D618,'By Lot - 1'!D635,'By Lot - 1'!D1472)</f>
        <v>19</v>
      </c>
      <c r="E82" s="1">
        <f>SUM('By Lot - 1'!E499,'By Lot - 1'!E516,'By Lot - 1'!E550,'By Lot - 1'!E567,'By Lot - 1'!E584,'By Lot - 1'!E601,'By Lot - 1'!E618,'By Lot - 1'!E635,'By Lot - 1'!E1472)</f>
        <v>12</v>
      </c>
      <c r="F82" s="1">
        <f>SUM('By Lot - 1'!F499,'By Lot - 1'!F516,'By Lot - 1'!F550,'By Lot - 1'!F567,'By Lot - 1'!F584,'By Lot - 1'!F601,'By Lot - 1'!F618,'By Lot - 1'!F635,'By Lot - 1'!F1472)</f>
        <v>9</v>
      </c>
      <c r="G82" s="1">
        <f>SUM('By Lot - 1'!G499,'By Lot - 1'!G516,'By Lot - 1'!G550,'By Lot - 1'!G567,'By Lot - 1'!G584,'By Lot - 1'!G601,'By Lot - 1'!G618,'By Lot - 1'!G635,'By Lot - 1'!G1472)</f>
        <v>7</v>
      </c>
      <c r="H82" s="1">
        <f>SUM('By Lot - 1'!H499,'By Lot - 1'!H516,'By Lot - 1'!H550,'By Lot - 1'!H567,'By Lot - 1'!H584,'By Lot - 1'!H601,'By Lot - 1'!H618,'By Lot - 1'!H635,'By Lot - 1'!H1472)</f>
        <v>4</v>
      </c>
      <c r="I82" s="1">
        <f>SUM('By Lot - 1'!I499,'By Lot - 1'!I516,'By Lot - 1'!I550,'By Lot - 1'!I567,'By Lot - 1'!I584,'By Lot - 1'!I601,'By Lot - 1'!I618,'By Lot - 1'!I635,'By Lot - 1'!I1472)</f>
        <v>7</v>
      </c>
      <c r="J82" s="1">
        <f>SUM('By Lot - 1'!J499,'By Lot - 1'!J516,'By Lot - 1'!J550,'By Lot - 1'!J567,'By Lot - 1'!J584,'By Lot - 1'!J601,'By Lot - 1'!J618,'By Lot - 1'!J635,'By Lot - 1'!J1472)</f>
        <v>11</v>
      </c>
      <c r="K82" s="1">
        <f>SUM('By Lot - 1'!K499,'By Lot - 1'!K516,'By Lot - 1'!K550,'By Lot - 1'!K567,'By Lot - 1'!K584,'By Lot - 1'!K601,'By Lot - 1'!K618,'By Lot - 1'!K635,'By Lot - 1'!K1472)</f>
        <v>10</v>
      </c>
      <c r="L82" s="1">
        <f>SUM('By Lot - 1'!L499,'By Lot - 1'!L516,'By Lot - 1'!L550,'By Lot - 1'!L567,'By Lot - 1'!L584,'By Lot - 1'!L601,'By Lot - 1'!L618,'By Lot - 1'!L635,'By Lot - 1'!L1472)</f>
        <v>11</v>
      </c>
      <c r="M82" s="17">
        <f>SUM('By Lot - 1'!M499,'By Lot - 1'!M516,'By Lot - 1'!M550,'By Lot - 1'!M567,'By Lot - 1'!M584,'By Lot - 1'!M601,'By Lot - 1'!M618,'By Lot - 1'!M635,'By Lot - 1'!M1472)</f>
        <v>9</v>
      </c>
      <c r="N82" s="16">
        <f t="shared" si="33"/>
        <v>4</v>
      </c>
      <c r="O82" s="1">
        <f t="shared" si="34"/>
        <v>19</v>
      </c>
      <c r="P82" s="18">
        <f t="shared" si="35"/>
        <v>0.82608695652173914</v>
      </c>
      <c r="Q82" s="1"/>
      <c r="R82" s="1"/>
      <c r="S82" s="1"/>
      <c r="T82" s="1"/>
      <c r="U82" s="1"/>
      <c r="V82" s="1"/>
      <c r="W82" s="1"/>
    </row>
    <row r="83" spans="1:23" ht="11.25" customHeight="1">
      <c r="A83" s="20"/>
      <c r="B83" s="21" t="s">
        <v>45</v>
      </c>
      <c r="C83" s="21">
        <f t="shared" ref="C83:M83" si="36">SUM(C73:C82)</f>
        <v>232</v>
      </c>
      <c r="D83" s="22">
        <f t="shared" si="36"/>
        <v>180</v>
      </c>
      <c r="E83" s="23">
        <f t="shared" si="36"/>
        <v>125</v>
      </c>
      <c r="F83" s="23">
        <f t="shared" si="36"/>
        <v>106</v>
      </c>
      <c r="G83" s="23">
        <f t="shared" si="36"/>
        <v>73</v>
      </c>
      <c r="H83" s="23">
        <f t="shared" si="36"/>
        <v>58</v>
      </c>
      <c r="I83" s="23">
        <f t="shared" si="36"/>
        <v>61</v>
      </c>
      <c r="J83" s="23">
        <f t="shared" si="36"/>
        <v>75</v>
      </c>
      <c r="K83" s="23">
        <f t="shared" si="36"/>
        <v>83</v>
      </c>
      <c r="L83" s="23">
        <f t="shared" si="36"/>
        <v>99</v>
      </c>
      <c r="M83" s="24">
        <f t="shared" si="36"/>
        <v>107</v>
      </c>
      <c r="N83" s="22">
        <f t="shared" si="33"/>
        <v>58</v>
      </c>
      <c r="O83" s="23">
        <f t="shared" si="34"/>
        <v>174</v>
      </c>
      <c r="P83" s="25">
        <f t="shared" si="35"/>
        <v>0.75</v>
      </c>
      <c r="Q83" s="1"/>
      <c r="R83" s="1"/>
      <c r="S83" s="1"/>
      <c r="T83" s="1"/>
      <c r="U83" s="1"/>
      <c r="V83" s="1"/>
      <c r="W83" s="1"/>
    </row>
    <row r="84" spans="1:23" ht="11.25" customHeight="1">
      <c r="A84" s="14" t="s">
        <v>143</v>
      </c>
      <c r="B84" s="15" t="s">
        <v>27</v>
      </c>
      <c r="C84" s="15">
        <f>SUM('By Lot - 1'!C637,'By Lot - 1'!C654,'By Lot - 1'!C671,'By Lot - 1'!C705,'By Lot - 1'!C722,'By Lot - 1'!C739)</f>
        <v>221</v>
      </c>
      <c r="D84" s="16">
        <f>SUM('By Lot - 1'!D637,'By Lot - 1'!D654,'By Lot - 1'!D671,'By Lot - 1'!D705,'By Lot - 1'!D722,'By Lot - 1'!D739)</f>
        <v>197</v>
      </c>
      <c r="E84" s="1">
        <f>SUM('By Lot - 1'!E637,'By Lot - 1'!E654,'By Lot - 1'!E671,'By Lot - 1'!E705,'By Lot - 1'!E722,'By Lot - 1'!E739)</f>
        <v>155</v>
      </c>
      <c r="F84" s="1">
        <f>SUM('By Lot - 1'!F637,'By Lot - 1'!F654,'By Lot - 1'!F671,'By Lot - 1'!F705,'By Lot - 1'!F722,'By Lot - 1'!F739)</f>
        <v>113</v>
      </c>
      <c r="G84" s="1">
        <f>SUM('By Lot - 1'!G637,'By Lot - 1'!G654,'By Lot - 1'!G671,'By Lot - 1'!G705,'By Lot - 1'!G722,'By Lot - 1'!G739)</f>
        <v>58</v>
      </c>
      <c r="H84" s="1">
        <f>SUM('By Lot - 1'!H637,'By Lot - 1'!H654,'By Lot - 1'!H671,'By Lot - 1'!H705,'By Lot - 1'!H722,'By Lot - 1'!H739)</f>
        <v>54</v>
      </c>
      <c r="I84" s="1">
        <f>SUM('By Lot - 1'!I637,'By Lot - 1'!I654,'By Lot - 1'!I671,'By Lot - 1'!I705,'By Lot - 1'!I722,'By Lot - 1'!I739)</f>
        <v>68</v>
      </c>
      <c r="J84" s="1">
        <f>SUM('By Lot - 1'!J637,'By Lot - 1'!J654,'By Lot - 1'!J671,'By Lot - 1'!J705,'By Lot - 1'!J722,'By Lot - 1'!J739)</f>
        <v>63</v>
      </c>
      <c r="K84" s="1">
        <f>SUM('By Lot - 1'!K637,'By Lot - 1'!K654,'By Lot - 1'!K671,'By Lot - 1'!K705,'By Lot - 1'!K722,'By Lot - 1'!K739)</f>
        <v>65</v>
      </c>
      <c r="L84" s="1">
        <f>SUM('By Lot - 1'!L637,'By Lot - 1'!L654,'By Lot - 1'!L671,'By Lot - 1'!L705,'By Lot - 1'!L722,'By Lot - 1'!L739)</f>
        <v>93</v>
      </c>
      <c r="M84" s="17">
        <f>SUM('By Lot - 1'!M637,'By Lot - 1'!M654,'By Lot - 1'!M671,'By Lot - 1'!M705,'By Lot - 1'!M722,'By Lot - 1'!M739)</f>
        <v>111</v>
      </c>
      <c r="N84" s="16">
        <f t="shared" si="33"/>
        <v>54</v>
      </c>
      <c r="O84" s="1">
        <f t="shared" si="34"/>
        <v>167</v>
      </c>
      <c r="P84" s="18">
        <f t="shared" si="35"/>
        <v>0.75565610859728505</v>
      </c>
      <c r="Q84" s="1"/>
      <c r="R84" s="1"/>
      <c r="S84" s="1"/>
      <c r="T84" s="1"/>
      <c r="U84" s="1"/>
      <c r="V84" s="1"/>
      <c r="W84" s="1"/>
    </row>
    <row r="85" spans="1:23" ht="11.25" customHeight="1">
      <c r="A85" s="15" t="s">
        <v>90</v>
      </c>
      <c r="B85" s="15" t="s">
        <v>30</v>
      </c>
      <c r="C85" s="15">
        <f>SUM('By Lot - 1'!C638,'By Lot - 1'!C655,'By Lot - 1'!C672,'By Lot - 1'!C706,'By Lot - 1'!C723,'By Lot - 1'!C740)</f>
        <v>171</v>
      </c>
      <c r="D85" s="16">
        <f>SUM('By Lot - 1'!D638,'By Lot - 1'!D655,'By Lot - 1'!D672,'By Lot - 1'!D706,'By Lot - 1'!D723,'By Lot - 1'!D740)</f>
        <v>82</v>
      </c>
      <c r="E85" s="1">
        <f>SUM('By Lot - 1'!E638,'By Lot - 1'!E655,'By Lot - 1'!E672,'By Lot - 1'!E706,'By Lot - 1'!E723,'By Lot - 1'!E740)</f>
        <v>16</v>
      </c>
      <c r="F85" s="1">
        <f>SUM('By Lot - 1'!F638,'By Lot - 1'!F655,'By Lot - 1'!F672,'By Lot - 1'!F706,'By Lot - 1'!F723,'By Lot - 1'!F740)</f>
        <v>6</v>
      </c>
      <c r="G85" s="1">
        <f>SUM('By Lot - 1'!G638,'By Lot - 1'!G655,'By Lot - 1'!G672,'By Lot - 1'!G706,'By Lot - 1'!G723,'By Lot - 1'!G740)</f>
        <v>1</v>
      </c>
      <c r="H85" s="1">
        <f>SUM('By Lot - 1'!H638,'By Lot - 1'!H655,'By Lot - 1'!H672,'By Lot - 1'!H706,'By Lot - 1'!H723,'By Lot - 1'!H740)</f>
        <v>0</v>
      </c>
      <c r="I85" s="1">
        <f>SUM('By Lot - 1'!I638,'By Lot - 1'!I655,'By Lot - 1'!I672,'By Lot - 1'!I706,'By Lot - 1'!I723,'By Lot - 1'!I740)</f>
        <v>7</v>
      </c>
      <c r="J85" s="1">
        <f>SUM('By Lot - 1'!J638,'By Lot - 1'!J655,'By Lot - 1'!J672,'By Lot - 1'!J706,'By Lot - 1'!J723,'By Lot - 1'!J740)</f>
        <v>10</v>
      </c>
      <c r="K85" s="1">
        <f>SUM('By Lot - 1'!K638,'By Lot - 1'!K655,'By Lot - 1'!K672,'By Lot - 1'!K706,'By Lot - 1'!K723,'By Lot - 1'!K740)</f>
        <v>17</v>
      </c>
      <c r="L85" s="1">
        <f>SUM('By Lot - 1'!L638,'By Lot - 1'!L655,'By Lot - 1'!L672,'By Lot - 1'!L706,'By Lot - 1'!L723,'By Lot - 1'!L740)</f>
        <v>33</v>
      </c>
      <c r="M85" s="17">
        <f>SUM('By Lot - 1'!M638,'By Lot - 1'!M655,'By Lot - 1'!M672,'By Lot - 1'!M706,'By Lot - 1'!M723,'By Lot - 1'!M740)</f>
        <v>68</v>
      </c>
      <c r="N85" s="16">
        <f t="shared" si="33"/>
        <v>0</v>
      </c>
      <c r="O85" s="1">
        <f t="shared" si="34"/>
        <v>171</v>
      </c>
      <c r="P85" s="18">
        <f t="shared" si="35"/>
        <v>1</v>
      </c>
      <c r="Q85" s="1"/>
      <c r="R85" s="1"/>
      <c r="S85" s="1"/>
      <c r="T85" s="1"/>
      <c r="U85" s="1"/>
      <c r="V85" s="1"/>
      <c r="W85" s="1"/>
    </row>
    <row r="86" spans="1:23" ht="11.25" customHeight="1">
      <c r="A86" s="15"/>
      <c r="B86" s="15" t="s">
        <v>34</v>
      </c>
      <c r="C86" s="15"/>
      <c r="D86" s="16"/>
      <c r="E86" s="1"/>
      <c r="F86" s="1"/>
      <c r="G86" s="1"/>
      <c r="H86" s="1"/>
      <c r="I86" s="1"/>
      <c r="J86" s="1"/>
      <c r="K86" s="1"/>
      <c r="L86" s="1"/>
      <c r="M86" s="17"/>
      <c r="N86" s="16"/>
      <c r="O86" s="1"/>
      <c r="P86" s="18"/>
      <c r="Q86" s="1"/>
      <c r="R86" s="1"/>
      <c r="S86" s="1"/>
      <c r="T86" s="1"/>
      <c r="U86" s="1"/>
      <c r="V86" s="1"/>
      <c r="W86" s="1"/>
    </row>
    <row r="87" spans="1:23" ht="11.25" customHeight="1">
      <c r="A87" s="15"/>
      <c r="B87" s="15" t="s">
        <v>37</v>
      </c>
      <c r="C87" s="15">
        <f>SUM('By Lot - 1'!C640:C641,'By Lot - 1'!C657:C658,'By Lot - 1'!C674:C675,'By Lot - 1'!C708:C709,'By Lot - 1'!C725:C726,'By Lot - 1'!C742:C743)</f>
        <v>29</v>
      </c>
      <c r="D87" s="16">
        <f>SUM('By Lot - 1'!D640:D641,'By Lot - 1'!D657:D658,'By Lot - 1'!D674:D675,'By Lot - 1'!D708:D709,'By Lot - 1'!D725:D726,'By Lot - 1'!D742:D743)</f>
        <v>26</v>
      </c>
      <c r="E87" s="1">
        <f>SUM('By Lot - 1'!E640:E641,'By Lot - 1'!E657:E658,'By Lot - 1'!E674:E675,'By Lot - 1'!E708:E709,'By Lot - 1'!E725:E726,'By Lot - 1'!E742:E743)</f>
        <v>18</v>
      </c>
      <c r="F87" s="1">
        <f>SUM('By Lot - 1'!F640:F641,'By Lot - 1'!F657:F658,'By Lot - 1'!F674:F675,'By Lot - 1'!F708:F709,'By Lot - 1'!F725:F726,'By Lot - 1'!F742:F743)</f>
        <v>7</v>
      </c>
      <c r="G87" s="1">
        <f>SUM('By Lot - 1'!G640:G641,'By Lot - 1'!G657:G658,'By Lot - 1'!G674:G675,'By Lot - 1'!G708:G709,'By Lot - 1'!G725:G726,'By Lot - 1'!G742:G743)</f>
        <v>2</v>
      </c>
      <c r="H87" s="1">
        <f>SUM('By Lot - 1'!H640:H641,'By Lot - 1'!H657:H658,'By Lot - 1'!H674:H675,'By Lot - 1'!H708:H709,'By Lot - 1'!H725:H726,'By Lot - 1'!H742:H743)</f>
        <v>1</v>
      </c>
      <c r="I87" s="1">
        <f>SUM('By Lot - 1'!I640:I641,'By Lot - 1'!I657:I658,'By Lot - 1'!I674:I675,'By Lot - 1'!I708:I709,'By Lot - 1'!I725:I726,'By Lot - 1'!I742:I743)</f>
        <v>3</v>
      </c>
      <c r="J87" s="1">
        <f>SUM('By Lot - 1'!J640:J641,'By Lot - 1'!J657:J658,'By Lot - 1'!J674:J675,'By Lot - 1'!J708:J709,'By Lot - 1'!J725:J726,'By Lot - 1'!J742:J743)</f>
        <v>2</v>
      </c>
      <c r="K87" s="1">
        <f>SUM('By Lot - 1'!K640:K641,'By Lot - 1'!K657:K658,'By Lot - 1'!K674:K675,'By Lot - 1'!K708:K709,'By Lot - 1'!K725:K726,'By Lot - 1'!K742:K743)</f>
        <v>7</v>
      </c>
      <c r="L87" s="1">
        <f>SUM('By Lot - 1'!L640:L641,'By Lot - 1'!L657:L658,'By Lot - 1'!L674:L675,'By Lot - 1'!L708:L709,'By Lot - 1'!L725:L726,'By Lot - 1'!L742:L743)</f>
        <v>11</v>
      </c>
      <c r="M87" s="17">
        <f>SUM('By Lot - 1'!M640:M641,'By Lot - 1'!M657:M658,'By Lot - 1'!M674:M675,'By Lot - 1'!M708:M709,'By Lot - 1'!M725:M726,'By Lot - 1'!M742:M743)</f>
        <v>14</v>
      </c>
      <c r="N87" s="16">
        <f t="shared" ref="N87:N90" si="37">MIN(D87:M87)</f>
        <v>1</v>
      </c>
      <c r="O87" s="1">
        <f t="shared" ref="O87:O90" si="38">C87-N87</f>
        <v>28</v>
      </c>
      <c r="P87" s="18">
        <f t="shared" ref="P87:P90" si="39">O87/C87</f>
        <v>0.96551724137931039</v>
      </c>
      <c r="Q87" s="1"/>
      <c r="R87" s="1"/>
      <c r="S87" s="1"/>
      <c r="T87" s="1"/>
      <c r="U87" s="1"/>
      <c r="V87" s="1"/>
      <c r="W87" s="1"/>
    </row>
    <row r="88" spans="1:23" ht="11.25" customHeight="1">
      <c r="A88" s="15"/>
      <c r="B88" s="15" t="s">
        <v>39</v>
      </c>
      <c r="C88" s="15">
        <f>SUM('By Lot - 1'!C642,'By Lot - 1'!C659,'By Lot - 1'!C676,'By Lot - 1'!C710,'By Lot - 1'!C727,'By Lot - 1'!C744)</f>
        <v>8</v>
      </c>
      <c r="D88" s="16">
        <f>SUM('By Lot - 1'!D642,'By Lot - 1'!D659,'By Lot - 1'!D676,'By Lot - 1'!D710,'By Lot - 1'!D727,'By Lot - 1'!D744)</f>
        <v>7</v>
      </c>
      <c r="E88" s="1">
        <f>SUM('By Lot - 1'!E642,'By Lot - 1'!E659,'By Lot - 1'!E676,'By Lot - 1'!E710,'By Lot - 1'!E727,'By Lot - 1'!E744)</f>
        <v>4</v>
      </c>
      <c r="F88" s="1">
        <f>SUM('By Lot - 1'!F642,'By Lot - 1'!F659,'By Lot - 1'!F676,'By Lot - 1'!F710,'By Lot - 1'!F727,'By Lot - 1'!F744)</f>
        <v>4</v>
      </c>
      <c r="G88" s="1">
        <f>SUM('By Lot - 1'!G642,'By Lot - 1'!G659,'By Lot - 1'!G676,'By Lot - 1'!G710,'By Lot - 1'!G727,'By Lot - 1'!G744)</f>
        <v>2</v>
      </c>
      <c r="H88" s="1">
        <f>SUM('By Lot - 1'!H642,'By Lot - 1'!H659,'By Lot - 1'!H676,'By Lot - 1'!H710,'By Lot - 1'!H727,'By Lot - 1'!H744)</f>
        <v>3</v>
      </c>
      <c r="I88" s="1">
        <f>SUM('By Lot - 1'!I642,'By Lot - 1'!I659,'By Lot - 1'!I676,'By Lot - 1'!I710,'By Lot - 1'!I727,'By Lot - 1'!I744)</f>
        <v>5</v>
      </c>
      <c r="J88" s="1">
        <f>SUM('By Lot - 1'!J642,'By Lot - 1'!J659,'By Lot - 1'!J676,'By Lot - 1'!J710,'By Lot - 1'!J727,'By Lot - 1'!J744)</f>
        <v>3</v>
      </c>
      <c r="K88" s="1">
        <f>SUM('By Lot - 1'!K642,'By Lot - 1'!K659,'By Lot - 1'!K676,'By Lot - 1'!K710,'By Lot - 1'!K727,'By Lot - 1'!K744)</f>
        <v>3</v>
      </c>
      <c r="L88" s="1">
        <f>SUM('By Lot - 1'!L642,'By Lot - 1'!L659,'By Lot - 1'!L676,'By Lot - 1'!L710,'By Lot - 1'!L727,'By Lot - 1'!L744)</f>
        <v>0</v>
      </c>
      <c r="M88" s="17">
        <f>SUM('By Lot - 1'!M642,'By Lot - 1'!M659,'By Lot - 1'!M676,'By Lot - 1'!M710,'By Lot - 1'!M727,'By Lot - 1'!M744)</f>
        <v>3</v>
      </c>
      <c r="N88" s="16">
        <f t="shared" si="37"/>
        <v>0</v>
      </c>
      <c r="O88" s="1">
        <f t="shared" si="38"/>
        <v>8</v>
      </c>
      <c r="P88" s="18">
        <f t="shared" si="39"/>
        <v>1</v>
      </c>
      <c r="Q88" s="1"/>
      <c r="R88" s="1"/>
      <c r="S88" s="1"/>
      <c r="T88" s="1"/>
      <c r="U88" s="1"/>
      <c r="V88" s="1"/>
      <c r="W88" s="1"/>
    </row>
    <row r="89" spans="1:23" ht="11.25" customHeight="1">
      <c r="A89" s="15"/>
      <c r="B89" s="15" t="s">
        <v>40</v>
      </c>
      <c r="C89" s="15">
        <f>SUM('By Lot - 1'!C643:C648,'By Lot - 1'!C660:C665,'By Lot - 1'!C677:C682,'By Lot - 1'!C711:C716,'By Lot - 1'!C728:C733,'By Lot - 1'!C745:C750)</f>
        <v>5</v>
      </c>
      <c r="D89" s="16">
        <f>SUM('By Lot - 1'!D643:D648,'By Lot - 1'!D660:D665,'By Lot - 1'!D677:D682,'By Lot - 1'!D711:D716,'By Lot - 1'!D728:D733,'By Lot - 1'!D745:D750)</f>
        <v>4</v>
      </c>
      <c r="E89" s="1">
        <f>SUM('By Lot - 1'!E643:E648,'By Lot - 1'!E660:E665,'By Lot - 1'!E677:E682,'By Lot - 1'!E711:E716,'By Lot - 1'!E728:E733,'By Lot - 1'!E745:E750)</f>
        <v>4</v>
      </c>
      <c r="F89" s="1">
        <f>SUM('By Lot - 1'!F643:F648,'By Lot - 1'!F660:F665,'By Lot - 1'!F677:F682,'By Lot - 1'!F711:F716,'By Lot - 1'!F728:F733,'By Lot - 1'!F745:F750)</f>
        <v>4</v>
      </c>
      <c r="G89" s="1">
        <f>SUM('By Lot - 1'!G643:G648,'By Lot - 1'!G660:G665,'By Lot - 1'!G677:G682,'By Lot - 1'!G711:G716,'By Lot - 1'!G728:G733,'By Lot - 1'!G745:G750)</f>
        <v>2</v>
      </c>
      <c r="H89" s="1">
        <f>SUM('By Lot - 1'!H643:H648,'By Lot - 1'!H660:H665,'By Lot - 1'!H677:H682,'By Lot - 1'!H711:H716,'By Lot - 1'!H728:H733,'By Lot - 1'!H745:H750)</f>
        <v>4</v>
      </c>
      <c r="I89" s="1">
        <f>SUM('By Lot - 1'!I643:I648,'By Lot - 1'!I660:I665,'By Lot - 1'!I677:I682,'By Lot - 1'!I711:I716,'By Lot - 1'!I728:I733,'By Lot - 1'!I745:I750)</f>
        <v>2</v>
      </c>
      <c r="J89" s="1">
        <f>SUM('By Lot - 1'!J643:J648,'By Lot - 1'!J660:J665,'By Lot - 1'!J677:J682,'By Lot - 1'!J711:J716,'By Lot - 1'!J728:J733,'By Lot - 1'!J745:J750)</f>
        <v>2</v>
      </c>
      <c r="K89" s="1">
        <f>SUM('By Lot - 1'!K643:K648,'By Lot - 1'!K660:K665,'By Lot - 1'!K677:K682,'By Lot - 1'!K711:K716,'By Lot - 1'!K728:K733,'By Lot - 1'!K745:K750)</f>
        <v>2</v>
      </c>
      <c r="L89" s="1">
        <f>SUM('By Lot - 1'!L643:L648,'By Lot - 1'!L660:L665,'By Lot - 1'!L677:L682,'By Lot - 1'!L711:L716,'By Lot - 1'!L728:L733,'By Lot - 1'!L745:L750)</f>
        <v>4</v>
      </c>
      <c r="M89" s="17">
        <f>SUM('By Lot - 1'!M643:M648,'By Lot - 1'!M660:M665,'By Lot - 1'!M677:M682,'By Lot - 1'!M711:M716,'By Lot - 1'!M728:M733,'By Lot - 1'!M745:M750)</f>
        <v>4</v>
      </c>
      <c r="N89" s="16">
        <f t="shared" si="37"/>
        <v>2</v>
      </c>
      <c r="O89" s="1">
        <f t="shared" si="38"/>
        <v>3</v>
      </c>
      <c r="P89" s="18">
        <f t="shared" si="39"/>
        <v>0.6</v>
      </c>
      <c r="Q89" s="1"/>
      <c r="R89" s="1"/>
      <c r="S89" s="1"/>
      <c r="T89" s="1"/>
      <c r="U89" s="1"/>
      <c r="V89" s="1"/>
      <c r="W89" s="1"/>
    </row>
    <row r="90" spans="1:23" ht="11.25" customHeight="1">
      <c r="A90" s="15"/>
      <c r="B90" s="15" t="s">
        <v>41</v>
      </c>
      <c r="C90" s="15">
        <f>SUM('By Lot - 1'!C649,'By Lot - 1'!C666,'By Lot - 1'!C683,'By Lot - 1'!C717,'By Lot - 1'!C734,'By Lot - 1'!C751)</f>
        <v>26</v>
      </c>
      <c r="D90" s="16">
        <f>SUM('By Lot - 1'!D649,'By Lot - 1'!D666,'By Lot - 1'!D683,'By Lot - 1'!D717,'By Lot - 1'!D734,'By Lot - 1'!D751)</f>
        <v>24</v>
      </c>
      <c r="E90" s="1">
        <f>SUM('By Lot - 1'!E649,'By Lot - 1'!E666,'By Lot - 1'!E683,'By Lot - 1'!E717,'By Lot - 1'!E734,'By Lot - 1'!E751)</f>
        <v>22</v>
      </c>
      <c r="F90" s="1">
        <f>SUM('By Lot - 1'!F649,'By Lot - 1'!F666,'By Lot - 1'!F683,'By Lot - 1'!F717,'By Lot - 1'!F734,'By Lot - 1'!F751)</f>
        <v>17</v>
      </c>
      <c r="G90" s="1">
        <f>SUM('By Lot - 1'!G649,'By Lot - 1'!G666,'By Lot - 1'!G683,'By Lot - 1'!G717,'By Lot - 1'!G734,'By Lot - 1'!G751)</f>
        <v>12</v>
      </c>
      <c r="H90" s="1">
        <f>SUM('By Lot - 1'!H649,'By Lot - 1'!H666,'By Lot - 1'!H683,'By Lot - 1'!H717,'By Lot - 1'!H734,'By Lot - 1'!H751)</f>
        <v>8</v>
      </c>
      <c r="I90" s="1">
        <f>SUM('By Lot - 1'!I649,'By Lot - 1'!I666,'By Lot - 1'!I683,'By Lot - 1'!I717,'By Lot - 1'!I734,'By Lot - 1'!I751)</f>
        <v>12</v>
      </c>
      <c r="J90" s="1">
        <f>SUM('By Lot - 1'!J649,'By Lot - 1'!J666,'By Lot - 1'!J683,'By Lot - 1'!J717,'By Lot - 1'!J734,'By Lot - 1'!J751)</f>
        <v>14</v>
      </c>
      <c r="K90" s="1">
        <f>SUM('By Lot - 1'!K649,'By Lot - 1'!K666,'By Lot - 1'!K683,'By Lot - 1'!K717,'By Lot - 1'!K734,'By Lot - 1'!K751)</f>
        <v>17</v>
      </c>
      <c r="L90" s="1">
        <f>SUM('By Lot - 1'!L649,'By Lot - 1'!L666,'By Lot - 1'!L683,'By Lot - 1'!L717,'By Lot - 1'!L734,'By Lot - 1'!L751)</f>
        <v>17</v>
      </c>
      <c r="M90" s="17">
        <f>SUM('By Lot - 1'!M649,'By Lot - 1'!M666,'By Lot - 1'!M683,'By Lot - 1'!M717,'By Lot - 1'!M734,'By Lot - 1'!M751)</f>
        <v>19</v>
      </c>
      <c r="N90" s="16">
        <f t="shared" si="37"/>
        <v>8</v>
      </c>
      <c r="O90" s="1">
        <f t="shared" si="38"/>
        <v>18</v>
      </c>
      <c r="P90" s="18">
        <f t="shared" si="39"/>
        <v>0.69230769230769229</v>
      </c>
      <c r="Q90" s="1"/>
      <c r="R90" s="1"/>
      <c r="S90" s="1"/>
      <c r="T90" s="1"/>
      <c r="U90" s="1"/>
      <c r="V90" s="1"/>
      <c r="W90" s="1"/>
    </row>
    <row r="91" spans="1:23" ht="11.25" customHeight="1">
      <c r="A91" s="15"/>
      <c r="B91" s="15" t="s">
        <v>42</v>
      </c>
      <c r="C91" s="15"/>
      <c r="D91" s="16"/>
      <c r="E91" s="1"/>
      <c r="F91" s="1"/>
      <c r="G91" s="1"/>
      <c r="H91" s="1"/>
      <c r="I91" s="1"/>
      <c r="J91" s="1"/>
      <c r="K91" s="1"/>
      <c r="L91" s="1"/>
      <c r="M91" s="17"/>
      <c r="N91" s="16"/>
      <c r="O91" s="1"/>
      <c r="P91" s="18"/>
      <c r="Q91" s="1"/>
      <c r="R91" s="1"/>
      <c r="S91" s="1"/>
      <c r="T91" s="1"/>
      <c r="U91" s="1"/>
      <c r="V91" s="1"/>
      <c r="W91" s="1"/>
    </row>
    <row r="92" spans="1:23" ht="11.25" customHeight="1">
      <c r="A92" s="15"/>
      <c r="B92" s="15" t="s">
        <v>43</v>
      </c>
      <c r="C92" s="15">
        <f>SUM('By Lot - 1'!C651,'By Lot - 1'!C668,'By Lot - 1'!C685,'By Lot - 1'!C719,'By Lot - 1'!C736,'By Lot - 1'!C753)</f>
        <v>7</v>
      </c>
      <c r="D92" s="16">
        <f>SUM('By Lot - 1'!D651,'By Lot - 1'!D668,'By Lot - 1'!D685,'By Lot - 1'!D719,'By Lot - 1'!D736,'By Lot - 1'!D753)</f>
        <v>1</v>
      </c>
      <c r="E92" s="1">
        <f>SUM('By Lot - 1'!E651,'By Lot - 1'!E668,'By Lot - 1'!E685,'By Lot - 1'!E719,'By Lot - 1'!E736,'By Lot - 1'!E753)</f>
        <v>2</v>
      </c>
      <c r="F92" s="1">
        <f>SUM('By Lot - 1'!F651,'By Lot - 1'!F668,'By Lot - 1'!F685,'By Lot - 1'!F719,'By Lot - 1'!F736,'By Lot - 1'!F753)</f>
        <v>3</v>
      </c>
      <c r="G92" s="1">
        <f>SUM('By Lot - 1'!G651,'By Lot - 1'!G668,'By Lot - 1'!G685,'By Lot - 1'!G719,'By Lot - 1'!G736,'By Lot - 1'!G753)</f>
        <v>2</v>
      </c>
      <c r="H92" s="1">
        <f>SUM('By Lot - 1'!H651,'By Lot - 1'!H668,'By Lot - 1'!H685,'By Lot - 1'!H719,'By Lot - 1'!H736,'By Lot - 1'!H753)</f>
        <v>2</v>
      </c>
      <c r="I92" s="1">
        <f>SUM('By Lot - 1'!I651,'By Lot - 1'!I668,'By Lot - 1'!I685,'By Lot - 1'!I719,'By Lot - 1'!I736,'By Lot - 1'!I753)</f>
        <v>3</v>
      </c>
      <c r="J92" s="1">
        <f>SUM('By Lot - 1'!J651,'By Lot - 1'!J668,'By Lot - 1'!J685,'By Lot - 1'!J719,'By Lot - 1'!J736,'By Lot - 1'!J753)</f>
        <v>2</v>
      </c>
      <c r="K92" s="1">
        <f>SUM('By Lot - 1'!K651,'By Lot - 1'!K668,'By Lot - 1'!K685,'By Lot - 1'!K719,'By Lot - 1'!K736,'By Lot - 1'!K753)</f>
        <v>1</v>
      </c>
      <c r="L92" s="1">
        <f>SUM('By Lot - 1'!L651,'By Lot - 1'!L668,'By Lot - 1'!L685,'By Lot - 1'!L719,'By Lot - 1'!L736,'By Lot - 1'!L753)</f>
        <v>2</v>
      </c>
      <c r="M92" s="17">
        <f>SUM('By Lot - 1'!M651,'By Lot - 1'!M668,'By Lot - 1'!M685,'By Lot - 1'!M719,'By Lot - 1'!M736,'By Lot - 1'!M753)</f>
        <v>2</v>
      </c>
      <c r="N92" s="16">
        <f t="shared" ref="N92:N107" si="40">MIN(D92:M92)</f>
        <v>1</v>
      </c>
      <c r="O92" s="1">
        <f t="shared" ref="O92:O107" si="41">C92-N92</f>
        <v>6</v>
      </c>
      <c r="P92" s="18">
        <f t="shared" ref="P92:P107" si="42">O92/C92</f>
        <v>0.8571428571428571</v>
      </c>
      <c r="Q92" s="1"/>
      <c r="R92" s="1"/>
      <c r="S92" s="1"/>
      <c r="T92" s="1"/>
      <c r="U92" s="1"/>
      <c r="V92" s="1"/>
      <c r="W92" s="1"/>
    </row>
    <row r="93" spans="1:23" ht="11.25" customHeight="1">
      <c r="A93" s="15"/>
      <c r="B93" s="15" t="s">
        <v>44</v>
      </c>
      <c r="C93" s="15">
        <f>SUM('By Lot - 1'!C652,'By Lot - 1'!C669,'By Lot - 1'!C686,'By Lot - 1'!C720,'By Lot - 1'!C737,'By Lot - 1'!C754)</f>
        <v>9</v>
      </c>
      <c r="D93" s="16">
        <f>SUM('By Lot - 1'!D652,'By Lot - 1'!D669,'By Lot - 1'!D686,'By Lot - 1'!D720,'By Lot - 1'!D737,'By Lot - 1'!D754)</f>
        <v>8</v>
      </c>
      <c r="E93" s="1">
        <f>SUM('By Lot - 1'!E652,'By Lot - 1'!E669,'By Lot - 1'!E686,'By Lot - 1'!E720,'By Lot - 1'!E737,'By Lot - 1'!E754)</f>
        <v>5</v>
      </c>
      <c r="F93" s="1">
        <f>SUM('By Lot - 1'!F652,'By Lot - 1'!F669,'By Lot - 1'!F686,'By Lot - 1'!F720,'By Lot - 1'!F737,'By Lot - 1'!F754)</f>
        <v>7</v>
      </c>
      <c r="G93" s="1">
        <f>SUM('By Lot - 1'!G652,'By Lot - 1'!G669,'By Lot - 1'!G686,'By Lot - 1'!G720,'By Lot - 1'!G737,'By Lot - 1'!G754)</f>
        <v>4</v>
      </c>
      <c r="H93" s="1">
        <f>SUM('By Lot - 1'!H652,'By Lot - 1'!H669,'By Lot - 1'!H686,'By Lot - 1'!H720,'By Lot - 1'!H737,'By Lot - 1'!H754)</f>
        <v>3</v>
      </c>
      <c r="I93" s="1">
        <f>SUM('By Lot - 1'!I652,'By Lot - 1'!I669,'By Lot - 1'!I686,'By Lot - 1'!I720,'By Lot - 1'!I737,'By Lot - 1'!I754)</f>
        <v>4</v>
      </c>
      <c r="J93" s="1">
        <f>SUM('By Lot - 1'!J652,'By Lot - 1'!J669,'By Lot - 1'!J686,'By Lot - 1'!J720,'By Lot - 1'!J737,'By Lot - 1'!J754)</f>
        <v>5</v>
      </c>
      <c r="K93" s="1">
        <f>SUM('By Lot - 1'!K652,'By Lot - 1'!K669,'By Lot - 1'!K686,'By Lot - 1'!K720,'By Lot - 1'!K737,'By Lot - 1'!K754)</f>
        <v>5</v>
      </c>
      <c r="L93" s="1">
        <f>SUM('By Lot - 1'!L652,'By Lot - 1'!L669,'By Lot - 1'!L686,'By Lot - 1'!L720,'By Lot - 1'!L737,'By Lot - 1'!L754)</f>
        <v>5</v>
      </c>
      <c r="M93" s="17">
        <f>SUM('By Lot - 1'!M652,'By Lot - 1'!M669,'By Lot - 1'!M686,'By Lot - 1'!M720,'By Lot - 1'!M737,'By Lot - 1'!M754)</f>
        <v>6</v>
      </c>
      <c r="N93" s="16">
        <f t="shared" si="40"/>
        <v>3</v>
      </c>
      <c r="O93" s="1">
        <f t="shared" si="41"/>
        <v>6</v>
      </c>
      <c r="P93" s="18">
        <f t="shared" si="42"/>
        <v>0.66666666666666663</v>
      </c>
      <c r="Q93" s="1"/>
      <c r="R93" s="1"/>
      <c r="S93" s="1"/>
      <c r="T93" s="1"/>
      <c r="U93" s="1"/>
      <c r="V93" s="1"/>
      <c r="W93" s="1"/>
    </row>
    <row r="94" spans="1:23" ht="11.25" customHeight="1">
      <c r="A94" s="20"/>
      <c r="B94" s="21" t="s">
        <v>45</v>
      </c>
      <c r="C94" s="21">
        <f t="shared" ref="C94:M94" si="43">SUM(C84:C93)</f>
        <v>476</v>
      </c>
      <c r="D94" s="22">
        <f t="shared" si="43"/>
        <v>349</v>
      </c>
      <c r="E94" s="23">
        <f t="shared" si="43"/>
        <v>226</v>
      </c>
      <c r="F94" s="23">
        <f t="shared" si="43"/>
        <v>161</v>
      </c>
      <c r="G94" s="23">
        <f t="shared" si="43"/>
        <v>83</v>
      </c>
      <c r="H94" s="23">
        <f t="shared" si="43"/>
        <v>75</v>
      </c>
      <c r="I94" s="23">
        <f t="shared" si="43"/>
        <v>104</v>
      </c>
      <c r="J94" s="23">
        <f t="shared" si="43"/>
        <v>101</v>
      </c>
      <c r="K94" s="23">
        <f t="shared" si="43"/>
        <v>117</v>
      </c>
      <c r="L94" s="23">
        <f t="shared" si="43"/>
        <v>165</v>
      </c>
      <c r="M94" s="24">
        <f t="shared" si="43"/>
        <v>227</v>
      </c>
      <c r="N94" s="22">
        <f t="shared" si="40"/>
        <v>75</v>
      </c>
      <c r="O94" s="23">
        <f t="shared" si="41"/>
        <v>401</v>
      </c>
      <c r="P94" s="25">
        <f t="shared" si="42"/>
        <v>0.84243697478991597</v>
      </c>
      <c r="Q94" s="1"/>
      <c r="R94" s="1"/>
      <c r="S94" s="1"/>
      <c r="T94" s="1"/>
      <c r="U94" s="1"/>
      <c r="V94" s="1"/>
      <c r="W94" s="1"/>
    </row>
    <row r="95" spans="1:23" ht="11.25" customHeight="1">
      <c r="A95" s="19" t="s">
        <v>155</v>
      </c>
      <c r="B95" s="15" t="s">
        <v>27</v>
      </c>
      <c r="C95" s="15">
        <f>SUM('By Lot - 1'!C688,'By Lot - 1'!C756,'By Lot - 1'!C773,'By Lot - 1'!C790,'By Lot - 1'!C807,'By Lot - 1'!C824,'By Lot - 1'!C841,'By Lot - 1'!C858,'By Lot - 1'!C909,'By Lot - 1'!C926,'By Lot - 1'!C994,'By Lot - 1'!C1011,'By Lot - 1'!C1028,'By Lot - 1'!C1045,'By Lot - 1'!C1062,'By Lot - 1'!C1079)</f>
        <v>171</v>
      </c>
      <c r="D95" s="16">
        <f>SUM('By Lot - 1'!D688,'By Lot - 1'!D756,'By Lot - 1'!D773,'By Lot - 1'!D790,'By Lot - 1'!D807,'By Lot - 1'!D824,'By Lot - 1'!D841,'By Lot - 1'!D858,'By Lot - 1'!D909,'By Lot - 1'!D926,'By Lot - 1'!D994,'By Lot - 1'!D1011,'By Lot - 1'!D1028,'By Lot - 1'!D1045,'By Lot - 1'!D1062,'By Lot - 1'!D1079)</f>
        <v>136</v>
      </c>
      <c r="E95" s="1">
        <f>SUM('By Lot - 1'!E688,'By Lot - 1'!E756,'By Lot - 1'!E773,'By Lot - 1'!E790,'By Lot - 1'!E807,'By Lot - 1'!E824,'By Lot - 1'!E841,'By Lot - 1'!E858,'By Lot - 1'!E909,'By Lot - 1'!E926,'By Lot - 1'!E994,'By Lot - 1'!E1011,'By Lot - 1'!E1028,'By Lot - 1'!E1045,'By Lot - 1'!E1062,'By Lot - 1'!E1079)</f>
        <v>124</v>
      </c>
      <c r="F95" s="1">
        <f>SUM('By Lot - 1'!F688,'By Lot - 1'!F756,'By Lot - 1'!F773,'By Lot - 1'!F790,'By Lot - 1'!F807,'By Lot - 1'!F824,'By Lot - 1'!F841,'By Lot - 1'!F858,'By Lot - 1'!F909,'By Lot - 1'!F926,'By Lot - 1'!F994,'By Lot - 1'!F1011,'By Lot - 1'!F1028,'By Lot - 1'!F1045,'By Lot - 1'!F1062,'By Lot - 1'!F1079)</f>
        <v>90</v>
      </c>
      <c r="G95" s="1">
        <f>SUM('By Lot - 1'!G688,'By Lot - 1'!G756,'By Lot - 1'!G773,'By Lot - 1'!G790,'By Lot - 1'!G807,'By Lot - 1'!G824,'By Lot - 1'!G841,'By Lot - 1'!G858,'By Lot - 1'!G909,'By Lot - 1'!G926,'By Lot - 1'!G994,'By Lot - 1'!G1011,'By Lot - 1'!G1028,'By Lot - 1'!G1045,'By Lot - 1'!G1062,'By Lot - 1'!G1079)</f>
        <v>95</v>
      </c>
      <c r="H95" s="1">
        <f>SUM('By Lot - 1'!H688,'By Lot - 1'!H756,'By Lot - 1'!H773,'By Lot - 1'!H790,'By Lot - 1'!H807,'By Lot - 1'!H824,'By Lot - 1'!H841,'By Lot - 1'!H858,'By Lot - 1'!H909,'By Lot - 1'!H926,'By Lot - 1'!H994,'By Lot - 1'!H1011,'By Lot - 1'!H1028,'By Lot - 1'!H1045,'By Lot - 1'!H1062,'By Lot - 1'!H1079)</f>
        <v>74</v>
      </c>
      <c r="I95" s="1">
        <f>SUM('By Lot - 1'!I688,'By Lot - 1'!I756,'By Lot - 1'!I773,'By Lot - 1'!I790,'By Lot - 1'!I807,'By Lot - 1'!I824,'By Lot - 1'!I841,'By Lot - 1'!I858,'By Lot - 1'!I909,'By Lot - 1'!I926,'By Lot - 1'!I994,'By Lot - 1'!I1011,'By Lot - 1'!I1028,'By Lot - 1'!I1045,'By Lot - 1'!I1062,'By Lot - 1'!I1079)</f>
        <v>60</v>
      </c>
      <c r="J95" s="1">
        <f>SUM('By Lot - 1'!J688,'By Lot - 1'!J756,'By Lot - 1'!J773,'By Lot - 1'!J790,'By Lot - 1'!J807,'By Lot - 1'!J824,'By Lot - 1'!J841,'By Lot - 1'!J858,'By Lot - 1'!J909,'By Lot - 1'!J926,'By Lot - 1'!J994,'By Lot - 1'!J1011,'By Lot - 1'!J1028,'By Lot - 1'!J1045,'By Lot - 1'!J1062,'By Lot - 1'!J1079)</f>
        <v>62</v>
      </c>
      <c r="K95" s="1">
        <f>SUM('By Lot - 1'!K688,'By Lot - 1'!K756,'By Lot - 1'!K773,'By Lot - 1'!K790,'By Lot - 1'!K807,'By Lot - 1'!K824,'By Lot - 1'!K841,'By Lot - 1'!K858,'By Lot - 1'!K909,'By Lot - 1'!K926,'By Lot - 1'!K994,'By Lot - 1'!K1011,'By Lot - 1'!K1028,'By Lot - 1'!K1045,'By Lot - 1'!K1062,'By Lot - 1'!K1079)</f>
        <v>69</v>
      </c>
      <c r="L95" s="1">
        <f>SUM('By Lot - 1'!L688,'By Lot - 1'!L756,'By Lot - 1'!L773,'By Lot - 1'!L790,'By Lot - 1'!L807,'By Lot - 1'!L824,'By Lot - 1'!L841,'By Lot - 1'!L858,'By Lot - 1'!L909,'By Lot - 1'!L926,'By Lot - 1'!L994,'By Lot - 1'!L1011,'By Lot - 1'!L1028,'By Lot - 1'!L1045,'By Lot - 1'!L1062,'By Lot - 1'!L1079)</f>
        <v>79</v>
      </c>
      <c r="M95" s="17">
        <f>SUM('By Lot - 1'!M688,'By Lot - 1'!M756,'By Lot - 1'!M773,'By Lot - 1'!M790,'By Lot - 1'!M807,'By Lot - 1'!M824,'By Lot - 1'!M841,'By Lot - 1'!M858,'By Lot - 1'!M909,'By Lot - 1'!M926,'By Lot - 1'!M994,'By Lot - 1'!M1011,'By Lot - 1'!M1028,'By Lot - 1'!M1045,'By Lot - 1'!M1062,'By Lot - 1'!M1079)</f>
        <v>86</v>
      </c>
      <c r="N95" s="16">
        <f t="shared" si="40"/>
        <v>60</v>
      </c>
      <c r="O95" s="1">
        <f t="shared" si="41"/>
        <v>111</v>
      </c>
      <c r="P95" s="18">
        <f t="shared" si="42"/>
        <v>0.64912280701754388</v>
      </c>
      <c r="Q95" s="1"/>
      <c r="R95" s="1"/>
      <c r="S95" s="1"/>
      <c r="T95" s="1"/>
      <c r="U95" s="1"/>
      <c r="V95" s="1"/>
      <c r="W95" s="1"/>
    </row>
    <row r="96" spans="1:23" ht="11.25" customHeight="1">
      <c r="A96" s="16" t="s">
        <v>90</v>
      </c>
      <c r="B96" s="15" t="s">
        <v>30</v>
      </c>
      <c r="C96" s="15">
        <f>SUM('By Lot - 1'!C689,'By Lot - 1'!C757,'By Lot - 1'!C774,'By Lot - 1'!C791,'By Lot - 1'!C808,'By Lot - 1'!C825,'By Lot - 1'!C842,'By Lot - 1'!C859,'By Lot - 1'!C910,'By Lot - 1'!C927,'By Lot - 1'!C995,'By Lot - 1'!C1012,'By Lot - 1'!C1029,'By Lot - 1'!C1046,'By Lot - 1'!C1063,'By Lot - 1'!C1080)</f>
        <v>1041</v>
      </c>
      <c r="D96" s="16">
        <f>SUM('By Lot - 1'!D689,'By Lot - 1'!D757,'By Lot - 1'!D774,'By Lot - 1'!D791,'By Lot - 1'!D808,'By Lot - 1'!D825,'By Lot - 1'!D842,'By Lot - 1'!D859,'By Lot - 1'!D910,'By Lot - 1'!D927,'By Lot - 1'!D995,'By Lot - 1'!D1012,'By Lot - 1'!D1029,'By Lot - 1'!D1046,'By Lot - 1'!D1063,'By Lot - 1'!D1080)</f>
        <v>867</v>
      </c>
      <c r="E96" s="1">
        <f>SUM('By Lot - 1'!E689,'By Lot - 1'!E757,'By Lot - 1'!E774,'By Lot - 1'!E791,'By Lot - 1'!E808,'By Lot - 1'!E825,'By Lot - 1'!E842,'By Lot - 1'!E859,'By Lot - 1'!E910,'By Lot - 1'!E927,'By Lot - 1'!E995,'By Lot - 1'!E1012,'By Lot - 1'!E1029,'By Lot - 1'!E1046,'By Lot - 1'!E1063,'By Lot - 1'!E1080)</f>
        <v>790</v>
      </c>
      <c r="F96" s="1">
        <f>SUM('By Lot - 1'!F689,'By Lot - 1'!F757,'By Lot - 1'!F774,'By Lot - 1'!F791,'By Lot - 1'!F808,'By Lot - 1'!F825,'By Lot - 1'!F842,'By Lot - 1'!F859,'By Lot - 1'!F910,'By Lot - 1'!F927,'By Lot - 1'!F995,'By Lot - 1'!F1012,'By Lot - 1'!F1029,'By Lot - 1'!F1046,'By Lot - 1'!F1063,'By Lot - 1'!F1080)</f>
        <v>625</v>
      </c>
      <c r="G96" s="1">
        <f>SUM('By Lot - 1'!G689,'By Lot - 1'!G757,'By Lot - 1'!G774,'By Lot - 1'!G791,'By Lot - 1'!G808,'By Lot - 1'!G825,'By Lot - 1'!G842,'By Lot - 1'!G859,'By Lot - 1'!G910,'By Lot - 1'!G927,'By Lot - 1'!G995,'By Lot - 1'!G1012,'By Lot - 1'!G1029,'By Lot - 1'!G1046,'By Lot - 1'!G1063,'By Lot - 1'!G1080)</f>
        <v>571</v>
      </c>
      <c r="H96" s="1">
        <f>SUM('By Lot - 1'!H689,'By Lot - 1'!H757,'By Lot - 1'!H774,'By Lot - 1'!H791,'By Lot - 1'!H808,'By Lot - 1'!H825,'By Lot - 1'!H842,'By Lot - 1'!H859,'By Lot - 1'!H910,'By Lot - 1'!H927,'By Lot - 1'!H995,'By Lot - 1'!H1012,'By Lot - 1'!H1029,'By Lot - 1'!H1046,'By Lot - 1'!H1063,'By Lot - 1'!H1080)</f>
        <v>533</v>
      </c>
      <c r="I96" s="1">
        <f>SUM('By Lot - 1'!I689,'By Lot - 1'!I757,'By Lot - 1'!I774,'By Lot - 1'!I791,'By Lot - 1'!I808,'By Lot - 1'!I825,'By Lot - 1'!I842,'By Lot - 1'!I859,'By Lot - 1'!I910,'By Lot - 1'!I927,'By Lot - 1'!I995,'By Lot - 1'!I1012,'By Lot - 1'!I1029,'By Lot - 1'!I1046,'By Lot - 1'!I1063,'By Lot - 1'!I1080)</f>
        <v>544</v>
      </c>
      <c r="J96" s="1">
        <f>SUM('By Lot - 1'!J689,'By Lot - 1'!J757,'By Lot - 1'!J774,'By Lot - 1'!J791,'By Lot - 1'!J808,'By Lot - 1'!J825,'By Lot - 1'!J842,'By Lot - 1'!J859,'By Lot - 1'!J910,'By Lot - 1'!J927,'By Lot - 1'!J995,'By Lot - 1'!J1012,'By Lot - 1'!J1029,'By Lot - 1'!J1046,'By Lot - 1'!J1063,'By Lot - 1'!J1080)</f>
        <v>534</v>
      </c>
      <c r="K96" s="1">
        <f>SUM('By Lot - 1'!K689,'By Lot - 1'!K757,'By Lot - 1'!K774,'By Lot - 1'!K791,'By Lot - 1'!K808,'By Lot - 1'!K825,'By Lot - 1'!K842,'By Lot - 1'!K859,'By Lot - 1'!K910,'By Lot - 1'!K927,'By Lot - 1'!K995,'By Lot - 1'!K1012,'By Lot - 1'!K1029,'By Lot - 1'!K1046,'By Lot - 1'!K1063,'By Lot - 1'!K1080)</f>
        <v>539</v>
      </c>
      <c r="L96" s="1">
        <f>SUM('By Lot - 1'!L689,'By Lot - 1'!L757,'By Lot - 1'!L774,'By Lot - 1'!L791,'By Lot - 1'!L808,'By Lot - 1'!L825,'By Lot - 1'!L842,'By Lot - 1'!L859,'By Lot - 1'!L910,'By Lot - 1'!L927,'By Lot - 1'!L995,'By Lot - 1'!L1012,'By Lot - 1'!L1029,'By Lot - 1'!L1046,'By Lot - 1'!L1063,'By Lot - 1'!L1080)</f>
        <v>559</v>
      </c>
      <c r="M96" s="17">
        <f>SUM('By Lot - 1'!M689,'By Lot - 1'!M757,'By Lot - 1'!M774,'By Lot - 1'!M791,'By Lot - 1'!M808,'By Lot - 1'!M825,'By Lot - 1'!M842,'By Lot - 1'!M859,'By Lot - 1'!M910,'By Lot - 1'!M927,'By Lot - 1'!M995,'By Lot - 1'!M1012,'By Lot - 1'!M1029,'By Lot - 1'!M1046,'By Lot - 1'!M1063,'By Lot - 1'!M1080)</f>
        <v>601</v>
      </c>
      <c r="N96" s="16">
        <f t="shared" si="40"/>
        <v>533</v>
      </c>
      <c r="O96" s="1">
        <f t="shared" si="41"/>
        <v>508</v>
      </c>
      <c r="P96" s="18">
        <f t="shared" si="42"/>
        <v>0.48799231508165225</v>
      </c>
      <c r="Q96" s="1"/>
      <c r="R96" s="1"/>
      <c r="S96" s="1"/>
      <c r="T96" s="1"/>
      <c r="U96" s="1"/>
      <c r="V96" s="1"/>
      <c r="W96" s="1"/>
    </row>
    <row r="97" spans="1:23" ht="11.25" customHeight="1">
      <c r="A97" s="16"/>
      <c r="B97" s="15" t="s">
        <v>34</v>
      </c>
      <c r="C97" s="15">
        <f>SUM('By Lot - 1'!C690,'By Lot - 1'!C758,'By Lot - 1'!C775,'By Lot - 1'!C792,'By Lot - 1'!C809,'By Lot - 1'!C826,'By Lot - 1'!C843,'By Lot - 1'!C860,'By Lot - 1'!C911,'By Lot - 1'!C928,'By Lot - 1'!C996,'By Lot - 1'!C1013,'By Lot - 1'!C1030,'By Lot - 1'!C1047,'By Lot - 1'!C1064,'By Lot - 1'!C1081)</f>
        <v>788</v>
      </c>
      <c r="D97" s="16">
        <f>SUM('By Lot - 1'!D690,'By Lot - 1'!D758,'By Lot - 1'!D775,'By Lot - 1'!D792,'By Lot - 1'!D809,'By Lot - 1'!D826,'By Lot - 1'!D843,'By Lot - 1'!D860,'By Lot - 1'!D911,'By Lot - 1'!D928,'By Lot - 1'!D996,'By Lot - 1'!D1013,'By Lot - 1'!D1030,'By Lot - 1'!D1047,'By Lot - 1'!D1064,'By Lot - 1'!D1081)</f>
        <v>445</v>
      </c>
      <c r="E97" s="1">
        <f>SUM('By Lot - 1'!E690,'By Lot - 1'!E758,'By Lot - 1'!E775,'By Lot - 1'!E792,'By Lot - 1'!E809,'By Lot - 1'!E826,'By Lot - 1'!E843,'By Lot - 1'!E860,'By Lot - 1'!E911,'By Lot - 1'!E928,'By Lot - 1'!E996,'By Lot - 1'!E1013,'By Lot - 1'!E1030,'By Lot - 1'!E1047,'By Lot - 1'!E1064,'By Lot - 1'!E1081)</f>
        <v>467</v>
      </c>
      <c r="F97" s="1">
        <f>SUM('By Lot - 1'!F690,'By Lot - 1'!F758,'By Lot - 1'!F775,'By Lot - 1'!F792,'By Lot - 1'!F809,'By Lot - 1'!F826,'By Lot - 1'!F843,'By Lot - 1'!F860,'By Lot - 1'!F911,'By Lot - 1'!F928,'By Lot - 1'!F996,'By Lot - 1'!F1013,'By Lot - 1'!F1030,'By Lot - 1'!F1047,'By Lot - 1'!F1064,'By Lot - 1'!F1081)</f>
        <v>158</v>
      </c>
      <c r="G97" s="1">
        <f>SUM('By Lot - 1'!G690,'By Lot - 1'!G758,'By Lot - 1'!G775,'By Lot - 1'!G792,'By Lot - 1'!G809,'By Lot - 1'!G826,'By Lot - 1'!G843,'By Lot - 1'!G860,'By Lot - 1'!G911,'By Lot - 1'!G928,'By Lot - 1'!G996,'By Lot - 1'!G1013,'By Lot - 1'!G1030,'By Lot - 1'!G1047,'By Lot - 1'!G1064,'By Lot - 1'!G1081)</f>
        <v>122</v>
      </c>
      <c r="H97" s="1">
        <f>SUM('By Lot - 1'!H690,'By Lot - 1'!H758,'By Lot - 1'!H775,'By Lot - 1'!H792,'By Lot - 1'!H809,'By Lot - 1'!H826,'By Lot - 1'!H843,'By Lot - 1'!H860,'By Lot - 1'!H911,'By Lot - 1'!H928,'By Lot - 1'!H996,'By Lot - 1'!H1013,'By Lot - 1'!H1030,'By Lot - 1'!H1047,'By Lot - 1'!H1064,'By Lot - 1'!H1081)</f>
        <v>61</v>
      </c>
      <c r="I97" s="1">
        <f>SUM('By Lot - 1'!I690,'By Lot - 1'!I758,'By Lot - 1'!I775,'By Lot - 1'!I792,'By Lot - 1'!I809,'By Lot - 1'!I826,'By Lot - 1'!I843,'By Lot - 1'!I860,'By Lot - 1'!I911,'By Lot - 1'!I928,'By Lot - 1'!I996,'By Lot - 1'!I1013,'By Lot - 1'!I1030,'By Lot - 1'!I1047,'By Lot - 1'!I1064,'By Lot - 1'!I1081)</f>
        <v>52</v>
      </c>
      <c r="J97" s="1">
        <f>SUM('By Lot - 1'!J690,'By Lot - 1'!J758,'By Lot - 1'!J775,'By Lot - 1'!J792,'By Lot - 1'!J809,'By Lot - 1'!J826,'By Lot - 1'!J843,'By Lot - 1'!J860,'By Lot - 1'!J911,'By Lot - 1'!J928,'By Lot - 1'!J996,'By Lot - 1'!J1013,'By Lot - 1'!J1030,'By Lot - 1'!J1047,'By Lot - 1'!J1064,'By Lot - 1'!J1081)</f>
        <v>48</v>
      </c>
      <c r="K97" s="1">
        <f>SUM('By Lot - 1'!K690,'By Lot - 1'!K758,'By Lot - 1'!K775,'By Lot - 1'!K792,'By Lot - 1'!K809,'By Lot - 1'!K826,'By Lot - 1'!K843,'By Lot - 1'!K860,'By Lot - 1'!K911,'By Lot - 1'!K928,'By Lot - 1'!K996,'By Lot - 1'!K1013,'By Lot - 1'!K1030,'By Lot - 1'!K1047,'By Lot - 1'!K1064,'By Lot - 1'!K1081)</f>
        <v>54</v>
      </c>
      <c r="L97" s="1">
        <f>SUM('By Lot - 1'!L690,'By Lot - 1'!L758,'By Lot - 1'!L775,'By Lot - 1'!L792,'By Lot - 1'!L809,'By Lot - 1'!L826,'By Lot - 1'!L843,'By Lot - 1'!L860,'By Lot - 1'!L911,'By Lot - 1'!L928,'By Lot - 1'!L996,'By Lot - 1'!L1013,'By Lot - 1'!L1030,'By Lot - 1'!L1047,'By Lot - 1'!L1064,'By Lot - 1'!L1081)</f>
        <v>65</v>
      </c>
      <c r="M97" s="17">
        <f>SUM('By Lot - 1'!M690,'By Lot - 1'!M758,'By Lot - 1'!M775,'By Lot - 1'!M792,'By Lot - 1'!M809,'By Lot - 1'!M826,'By Lot - 1'!M843,'By Lot - 1'!M860,'By Lot - 1'!M911,'By Lot - 1'!M928,'By Lot - 1'!M996,'By Lot - 1'!M1013,'By Lot - 1'!M1030,'By Lot - 1'!M1047,'By Lot - 1'!M1064,'By Lot - 1'!M1081)</f>
        <v>76</v>
      </c>
      <c r="N97" s="16">
        <f t="shared" si="40"/>
        <v>48</v>
      </c>
      <c r="O97" s="1">
        <f t="shared" si="41"/>
        <v>740</v>
      </c>
      <c r="P97" s="18">
        <f t="shared" si="42"/>
        <v>0.93908629441624369</v>
      </c>
      <c r="Q97" s="1"/>
      <c r="R97" s="1"/>
      <c r="S97" s="1"/>
      <c r="T97" s="1"/>
      <c r="U97" s="1"/>
      <c r="V97" s="1"/>
      <c r="W97" s="1"/>
    </row>
    <row r="98" spans="1:23" ht="11.25" customHeight="1">
      <c r="A98" s="16"/>
      <c r="B98" s="15" t="s">
        <v>37</v>
      </c>
      <c r="C98" s="15">
        <f>SUM('By Lot - 1'!C691:C692,'By Lot - 1'!C759:C760,'By Lot - 1'!C776:C777,'By Lot - 1'!C793:C794,'By Lot - 1'!C810:C811,'By Lot - 1'!C827:C828,'By Lot - 1'!C844:C845,'By Lot - 1'!C861:C862,'By Lot - 1'!C912:C913,'By Lot - 1'!C929:C930,'By Lot - 1'!C997:C998,'By Lot - 1'!C1014:C1015,'By Lot - 1'!C1031:C1032,'By Lot - 1'!C1048:C1049,'By Lot - 1'!C1065:C1066,'By Lot - 1'!C1082:C1083)</f>
        <v>237</v>
      </c>
      <c r="D98" s="16">
        <f>SUM('By Lot - 1'!D691:D692,'By Lot - 1'!D759:D760,'By Lot - 1'!D776:D777,'By Lot - 1'!D793:D794,'By Lot - 1'!D810:D811,'By Lot - 1'!D827:D828,'By Lot - 1'!D844:D845,'By Lot - 1'!D861:D862,'By Lot - 1'!D912:D913,'By Lot - 1'!D929:D930,'By Lot - 1'!D997:D998,'By Lot - 1'!D1014:D1015,'By Lot - 1'!D1031:D1032,'By Lot - 1'!D1048:D1049,'By Lot - 1'!D1065:D1066,'By Lot - 1'!D1082:D1083)</f>
        <v>213</v>
      </c>
      <c r="E98" s="1">
        <f>SUM('By Lot - 1'!E691:E692,'By Lot - 1'!E759:E760,'By Lot - 1'!E776:E777,'By Lot - 1'!E793:E794,'By Lot - 1'!E810:E811,'By Lot - 1'!E827:E828,'By Lot - 1'!E844:E845,'By Lot - 1'!E861:E862,'By Lot - 1'!E912:E913,'By Lot - 1'!E929:E930,'By Lot - 1'!E997:E998,'By Lot - 1'!E1014:E1015,'By Lot - 1'!E1031:E1032,'By Lot - 1'!E1048:E1049,'By Lot - 1'!E1065:E1066,'By Lot - 1'!E1082:E1083)</f>
        <v>208</v>
      </c>
      <c r="F98" s="1">
        <f>SUM('By Lot - 1'!F691:F692,'By Lot - 1'!F759:F760,'By Lot - 1'!F776:F777,'By Lot - 1'!F793:F794,'By Lot - 1'!F810:F811,'By Lot - 1'!F827:F828,'By Lot - 1'!F844:F845,'By Lot - 1'!F861:F862,'By Lot - 1'!F912:F913,'By Lot - 1'!F929:F930,'By Lot - 1'!F997:F998,'By Lot - 1'!F1014:F1015,'By Lot - 1'!F1031:F1032,'By Lot - 1'!F1048:F1049,'By Lot - 1'!F1065:F1066,'By Lot - 1'!F1082:F1083)</f>
        <v>170</v>
      </c>
      <c r="G98" s="1">
        <f>SUM('By Lot - 1'!G691:G692,'By Lot - 1'!G759:G760,'By Lot - 1'!G776:G777,'By Lot - 1'!G793:G794,'By Lot - 1'!G810:G811,'By Lot - 1'!G827:G828,'By Lot - 1'!G844:G845,'By Lot - 1'!G861:G862,'By Lot - 1'!G912:G913,'By Lot - 1'!G929:G930,'By Lot - 1'!G997:G998,'By Lot - 1'!G1014:G1015,'By Lot - 1'!G1031:G1032,'By Lot - 1'!G1048:G1049,'By Lot - 1'!G1065:G1066,'By Lot - 1'!G1082:G1083)</f>
        <v>177</v>
      </c>
      <c r="H98" s="1">
        <f>SUM('By Lot - 1'!H691:H692,'By Lot - 1'!H759:H760,'By Lot - 1'!H776:H777,'By Lot - 1'!H793:H794,'By Lot - 1'!H810:H811,'By Lot - 1'!H827:H828,'By Lot - 1'!H844:H845,'By Lot - 1'!H861:H862,'By Lot - 1'!H912:H913,'By Lot - 1'!H929:H930,'By Lot - 1'!H997:H998,'By Lot - 1'!H1014:H1015,'By Lot - 1'!H1031:H1032,'By Lot - 1'!H1048:H1049,'By Lot - 1'!H1065:H1066,'By Lot - 1'!H1082:H1083)</f>
        <v>170</v>
      </c>
      <c r="I98" s="1">
        <f>SUM('By Lot - 1'!I691:I692,'By Lot - 1'!I759:I760,'By Lot - 1'!I776:I777,'By Lot - 1'!I793:I794,'By Lot - 1'!I810:I811,'By Lot - 1'!I827:I828,'By Lot - 1'!I844:I845,'By Lot - 1'!I861:I862,'By Lot - 1'!I912:I913,'By Lot - 1'!I929:I930,'By Lot - 1'!I997:I998,'By Lot - 1'!I1014:I1015,'By Lot - 1'!I1031:I1032,'By Lot - 1'!I1048:I1049,'By Lot - 1'!I1065:I1066,'By Lot - 1'!I1082:I1083)</f>
        <v>169</v>
      </c>
      <c r="J98" s="1">
        <f>SUM('By Lot - 1'!J691:J692,'By Lot - 1'!J759:J760,'By Lot - 1'!J776:J777,'By Lot - 1'!J793:J794,'By Lot - 1'!J810:J811,'By Lot - 1'!J827:J828,'By Lot - 1'!J844:J845,'By Lot - 1'!J861:J862,'By Lot - 1'!J912:J913,'By Lot - 1'!J929:J930,'By Lot - 1'!J997:J998,'By Lot - 1'!J1014:J1015,'By Lot - 1'!J1031:J1032,'By Lot - 1'!J1048:J1049,'By Lot - 1'!J1065:J1066,'By Lot - 1'!J1082:J1083)</f>
        <v>168</v>
      </c>
      <c r="K98" s="1">
        <f>SUM('By Lot - 1'!K691:K692,'By Lot - 1'!K759:K760,'By Lot - 1'!K776:K777,'By Lot - 1'!K793:K794,'By Lot - 1'!K810:K811,'By Lot - 1'!K827:K828,'By Lot - 1'!K844:K845,'By Lot - 1'!K861:K862,'By Lot - 1'!K912:K913,'By Lot - 1'!K929:K930,'By Lot - 1'!K997:K998,'By Lot - 1'!K1014:K1015,'By Lot - 1'!K1031:K1032,'By Lot - 1'!K1048:K1049,'By Lot - 1'!K1065:K1066,'By Lot - 1'!K1082:K1083)</f>
        <v>172</v>
      </c>
      <c r="L98" s="1">
        <f>SUM('By Lot - 1'!L691:L692,'By Lot - 1'!L759:L760,'By Lot - 1'!L776:L777,'By Lot - 1'!L793:L794,'By Lot - 1'!L810:L811,'By Lot - 1'!L827:L828,'By Lot - 1'!L844:L845,'By Lot - 1'!L861:L862,'By Lot - 1'!L912:L913,'By Lot - 1'!L929:L930,'By Lot - 1'!L997:L998,'By Lot - 1'!L1014:L1015,'By Lot - 1'!L1031:L1032,'By Lot - 1'!L1048:L1049,'By Lot - 1'!L1065:L1066,'By Lot - 1'!L1082:L1083)</f>
        <v>182</v>
      </c>
      <c r="M98" s="17">
        <f>SUM('By Lot - 1'!M691:M692,'By Lot - 1'!M759:M760,'By Lot - 1'!M776:M777,'By Lot - 1'!M793:M794,'By Lot - 1'!M810:M811,'By Lot - 1'!M827:M828,'By Lot - 1'!M844:M845,'By Lot - 1'!M861:M862,'By Lot - 1'!M912:M913,'By Lot - 1'!M929:M930,'By Lot - 1'!M997:M998,'By Lot - 1'!M1014:M1015,'By Lot - 1'!M1031:M1032,'By Lot - 1'!M1048:M1049,'By Lot - 1'!M1065:M1066,'By Lot - 1'!M1082:M1083)</f>
        <v>185</v>
      </c>
      <c r="N98" s="16">
        <f t="shared" si="40"/>
        <v>168</v>
      </c>
      <c r="O98" s="1">
        <f t="shared" si="41"/>
        <v>69</v>
      </c>
      <c r="P98" s="18">
        <f t="shared" si="42"/>
        <v>0.29113924050632911</v>
      </c>
      <c r="Q98" s="1"/>
      <c r="R98" s="1"/>
      <c r="S98" s="1"/>
      <c r="T98" s="1"/>
      <c r="U98" s="1"/>
      <c r="V98" s="1"/>
      <c r="W98" s="1"/>
    </row>
    <row r="99" spans="1:23" ht="11.25" customHeight="1">
      <c r="A99" s="16"/>
      <c r="B99" s="15" t="s">
        <v>39</v>
      </c>
      <c r="C99" s="15">
        <f>SUM('By Lot - 1'!C693,'By Lot - 1'!C761,'By Lot - 1'!C778,'By Lot - 1'!C795,'By Lot - 1'!C812,'By Lot - 1'!C829,'By Lot - 1'!C846,'By Lot - 1'!C863,'By Lot - 1'!C914,'By Lot - 1'!C931,'By Lot - 1'!C999,'By Lot - 1'!C1016,'By Lot - 1'!C1033,'By Lot - 1'!C1050,'By Lot - 1'!C1067,'By Lot - 1'!C1084)</f>
        <v>17</v>
      </c>
      <c r="D99" s="16">
        <f>SUM('By Lot - 1'!D693,'By Lot - 1'!D761,'By Lot - 1'!D778,'By Lot - 1'!D795,'By Lot - 1'!D812,'By Lot - 1'!D829,'By Lot - 1'!D846,'By Lot - 1'!D863,'By Lot - 1'!D914,'By Lot - 1'!D931,'By Lot - 1'!D999,'By Lot - 1'!D1016,'By Lot - 1'!D1033,'By Lot - 1'!D1050,'By Lot - 1'!D1067,'By Lot - 1'!D1084)</f>
        <v>6</v>
      </c>
      <c r="E99" s="1">
        <f>SUM('By Lot - 1'!E693,'By Lot - 1'!E761,'By Lot - 1'!E778,'By Lot - 1'!E795,'By Lot - 1'!E812,'By Lot - 1'!E829,'By Lot - 1'!E846,'By Lot - 1'!E863,'By Lot - 1'!E914,'By Lot - 1'!E931,'By Lot - 1'!E999,'By Lot - 1'!E1016,'By Lot - 1'!E1033,'By Lot - 1'!E1050,'By Lot - 1'!E1067,'By Lot - 1'!E1084)</f>
        <v>7</v>
      </c>
      <c r="F99" s="1">
        <f>SUM('By Lot - 1'!F693,'By Lot - 1'!F761,'By Lot - 1'!F778,'By Lot - 1'!F795,'By Lot - 1'!F812,'By Lot - 1'!F829,'By Lot - 1'!F846,'By Lot - 1'!F863,'By Lot - 1'!F914,'By Lot - 1'!F931,'By Lot - 1'!F999,'By Lot - 1'!F1016,'By Lot - 1'!F1033,'By Lot - 1'!F1050,'By Lot - 1'!F1067,'By Lot - 1'!F1084)</f>
        <v>4</v>
      </c>
      <c r="G99" s="1">
        <f>SUM('By Lot - 1'!G693,'By Lot - 1'!G761,'By Lot - 1'!G778,'By Lot - 1'!G795,'By Lot - 1'!G812,'By Lot - 1'!G829,'By Lot - 1'!G846,'By Lot - 1'!G863,'By Lot - 1'!G914,'By Lot - 1'!G931,'By Lot - 1'!G999,'By Lot - 1'!G1016,'By Lot - 1'!G1033,'By Lot - 1'!G1050,'By Lot - 1'!G1067,'By Lot - 1'!G1084)</f>
        <v>4</v>
      </c>
      <c r="H99" s="1">
        <f>SUM('By Lot - 1'!H693,'By Lot - 1'!H761,'By Lot - 1'!H778,'By Lot - 1'!H795,'By Lot - 1'!H812,'By Lot - 1'!H829,'By Lot - 1'!H846,'By Lot - 1'!H863,'By Lot - 1'!H914,'By Lot - 1'!H931,'By Lot - 1'!H999,'By Lot - 1'!H1016,'By Lot - 1'!H1033,'By Lot - 1'!H1050,'By Lot - 1'!H1067,'By Lot - 1'!H1084)</f>
        <v>4</v>
      </c>
      <c r="I99" s="1">
        <f>SUM('By Lot - 1'!I693,'By Lot - 1'!I761,'By Lot - 1'!I778,'By Lot - 1'!I795,'By Lot - 1'!I812,'By Lot - 1'!I829,'By Lot - 1'!I846,'By Lot - 1'!I863,'By Lot - 1'!I914,'By Lot - 1'!I931,'By Lot - 1'!I999,'By Lot - 1'!I1016,'By Lot - 1'!I1033,'By Lot - 1'!I1050,'By Lot - 1'!I1067,'By Lot - 1'!I1084)</f>
        <v>4</v>
      </c>
      <c r="J99" s="1">
        <f>SUM('By Lot - 1'!J693,'By Lot - 1'!J761,'By Lot - 1'!J778,'By Lot - 1'!J795,'By Lot - 1'!J812,'By Lot - 1'!J829,'By Lot - 1'!J846,'By Lot - 1'!J863,'By Lot - 1'!J914,'By Lot - 1'!J931,'By Lot - 1'!J999,'By Lot - 1'!J1016,'By Lot - 1'!J1033,'By Lot - 1'!J1050,'By Lot - 1'!J1067,'By Lot - 1'!J1084)</f>
        <v>4</v>
      </c>
      <c r="K99" s="1">
        <f>SUM('By Lot - 1'!K693,'By Lot - 1'!K761,'By Lot - 1'!K778,'By Lot - 1'!K795,'By Lot - 1'!K812,'By Lot - 1'!K829,'By Lot - 1'!K846,'By Lot - 1'!K863,'By Lot - 1'!K914,'By Lot - 1'!K931,'By Lot - 1'!K999,'By Lot - 1'!K1016,'By Lot - 1'!K1033,'By Lot - 1'!K1050,'By Lot - 1'!K1067,'By Lot - 1'!K1084)</f>
        <v>4</v>
      </c>
      <c r="L99" s="1">
        <f>SUM('By Lot - 1'!L693,'By Lot - 1'!L761,'By Lot - 1'!L778,'By Lot - 1'!L795,'By Lot - 1'!L812,'By Lot - 1'!L829,'By Lot - 1'!L846,'By Lot - 1'!L863,'By Lot - 1'!L914,'By Lot - 1'!L931,'By Lot - 1'!L999,'By Lot - 1'!L1016,'By Lot - 1'!L1033,'By Lot - 1'!L1050,'By Lot - 1'!L1067,'By Lot - 1'!L1084)</f>
        <v>5</v>
      </c>
      <c r="M99" s="17">
        <f>SUM('By Lot - 1'!M693,'By Lot - 1'!M761,'By Lot - 1'!M778,'By Lot - 1'!M795,'By Lot - 1'!M812,'By Lot - 1'!M829,'By Lot - 1'!M846,'By Lot - 1'!M863,'By Lot - 1'!M914,'By Lot - 1'!M931,'By Lot - 1'!M999,'By Lot - 1'!M1016,'By Lot - 1'!M1033,'By Lot - 1'!M1050,'By Lot - 1'!M1067,'By Lot - 1'!M1084)</f>
        <v>6</v>
      </c>
      <c r="N99" s="16">
        <f t="shared" si="40"/>
        <v>4</v>
      </c>
      <c r="O99" s="1">
        <f t="shared" si="41"/>
        <v>13</v>
      </c>
      <c r="P99" s="18">
        <f t="shared" si="42"/>
        <v>0.76470588235294112</v>
      </c>
      <c r="Q99" s="1"/>
      <c r="R99" s="1"/>
      <c r="S99" s="1"/>
      <c r="T99" s="1"/>
      <c r="U99" s="1"/>
      <c r="V99" s="1"/>
      <c r="W99" s="1"/>
    </row>
    <row r="100" spans="1:23" ht="11.25" customHeight="1">
      <c r="A100" s="16"/>
      <c r="B100" s="15" t="s">
        <v>40</v>
      </c>
      <c r="C100" s="15">
        <f>SUM('By Lot - 1'!C694:C699,'By Lot - 1'!C762:C767,'By Lot - 1'!C779:C784,'By Lot - 1'!C796:C801,'By Lot - 1'!C813:C818,'By Lot - 1'!C830:C835,'By Lot - 1'!C847:C852,'By Lot - 1'!C864:C869,'By Lot - 1'!C915:C920,'By Lot - 1'!C932:C937,'By Lot - 1'!C1000:C1005,'By Lot - 1'!C1017:C1022,'By Lot - 1'!C1034:C1039,'By Lot - 1'!C1051:C1056,'By Lot - 1'!C1068:C1073,'By Lot - 1'!C1085:C1090)</f>
        <v>51</v>
      </c>
      <c r="D100" s="16">
        <f>SUM('By Lot - 1'!D694:D699,'By Lot - 1'!D762:D767,'By Lot - 1'!D779:D784,'By Lot - 1'!D796:D801,'By Lot - 1'!D813:D818,'By Lot - 1'!D830:D835,'By Lot - 1'!D847:D852,'By Lot - 1'!D864:D869,'By Lot - 1'!D915:D920,'By Lot - 1'!D932:D937,'By Lot - 1'!D1000:D1005,'By Lot - 1'!D1017:D1022,'By Lot - 1'!D1034:D1039,'By Lot - 1'!D1051:D1056,'By Lot - 1'!D1068:D1073,'By Lot - 1'!D1085:D1090)</f>
        <v>42</v>
      </c>
      <c r="E100" s="1">
        <f>SUM('By Lot - 1'!E694:E699,'By Lot - 1'!E762:E767,'By Lot - 1'!E779:E784,'By Lot - 1'!E796:E801,'By Lot - 1'!E813:E818,'By Lot - 1'!E830:E835,'By Lot - 1'!E847:E852,'By Lot - 1'!E864:E869,'By Lot - 1'!E915:E920,'By Lot - 1'!E932:E937,'By Lot - 1'!E1000:E1005,'By Lot - 1'!E1017:E1022,'By Lot - 1'!E1034:E1039,'By Lot - 1'!E1051:E1056,'By Lot - 1'!E1068:E1073,'By Lot - 1'!E1085:E1090)</f>
        <v>39</v>
      </c>
      <c r="F100" s="1">
        <f>SUM('By Lot - 1'!F694:F699,'By Lot - 1'!F762:F767,'By Lot - 1'!F779:F784,'By Lot - 1'!F796:F801,'By Lot - 1'!F813:F818,'By Lot - 1'!F830:F835,'By Lot - 1'!F847:F852,'By Lot - 1'!F864:F869,'By Lot - 1'!F915:F920,'By Lot - 1'!F932:F937,'By Lot - 1'!F1000:F1005,'By Lot - 1'!F1017:F1022,'By Lot - 1'!F1034:F1039,'By Lot - 1'!F1051:F1056,'By Lot - 1'!F1068:F1073,'By Lot - 1'!F1085:F1090)</f>
        <v>33</v>
      </c>
      <c r="G100" s="1">
        <f>SUM('By Lot - 1'!G694:G699,'By Lot - 1'!G762:G767,'By Lot - 1'!G779:G784,'By Lot - 1'!G796:G801,'By Lot - 1'!G813:G818,'By Lot - 1'!G830:G835,'By Lot - 1'!G847:G852,'By Lot - 1'!G864:G869,'By Lot - 1'!G915:G920,'By Lot - 1'!G932:G937,'By Lot - 1'!G1000:G1005,'By Lot - 1'!G1017:G1022,'By Lot - 1'!G1034:G1039,'By Lot - 1'!G1051:G1056,'By Lot - 1'!G1068:G1073,'By Lot - 1'!G1085:G1090)</f>
        <v>32</v>
      </c>
      <c r="H100" s="1">
        <f>SUM('By Lot - 1'!H694:H699,'By Lot - 1'!H762:H767,'By Lot - 1'!H779:H784,'By Lot - 1'!H796:H801,'By Lot - 1'!H813:H818,'By Lot - 1'!H830:H835,'By Lot - 1'!H847:H852,'By Lot - 1'!H864:H869,'By Lot - 1'!H915:H920,'By Lot - 1'!H932:H937,'By Lot - 1'!H1000:H1005,'By Lot - 1'!H1017:H1022,'By Lot - 1'!H1034:H1039,'By Lot - 1'!H1051:H1056,'By Lot - 1'!H1068:H1073,'By Lot - 1'!H1085:H1090)</f>
        <v>32</v>
      </c>
      <c r="I100" s="1">
        <f>SUM('By Lot - 1'!I694:I699,'By Lot - 1'!I762:I767,'By Lot - 1'!I779:I784,'By Lot - 1'!I796:I801,'By Lot - 1'!I813:I818,'By Lot - 1'!I830:I835,'By Lot - 1'!I847:I852,'By Lot - 1'!I864:I869,'By Lot - 1'!I915:I920,'By Lot - 1'!I932:I937,'By Lot - 1'!I1000:I1005,'By Lot - 1'!I1017:I1022,'By Lot - 1'!I1034:I1039,'By Lot - 1'!I1051:I1056,'By Lot - 1'!I1068:I1073,'By Lot - 1'!I1085:I1090)</f>
        <v>35</v>
      </c>
      <c r="J100" s="1">
        <f>SUM('By Lot - 1'!J694:J699,'By Lot - 1'!J762:J767,'By Lot - 1'!J779:J784,'By Lot - 1'!J796:J801,'By Lot - 1'!J813:J818,'By Lot - 1'!J830:J835,'By Lot - 1'!J847:J852,'By Lot - 1'!J864:J869,'By Lot - 1'!J915:J920,'By Lot - 1'!J932:J937,'By Lot - 1'!J1000:J1005,'By Lot - 1'!J1017:J1022,'By Lot - 1'!J1034:J1039,'By Lot - 1'!J1051:J1056,'By Lot - 1'!J1068:J1073,'By Lot - 1'!J1085:J1090)</f>
        <v>34</v>
      </c>
      <c r="K100" s="1">
        <f>SUM('By Lot - 1'!K694:K699,'By Lot - 1'!K762:K767,'By Lot - 1'!K779:K784,'By Lot - 1'!K796:K801,'By Lot - 1'!K813:K818,'By Lot - 1'!K830:K835,'By Lot - 1'!K847:K852,'By Lot - 1'!K864:K869,'By Lot - 1'!K915:K920,'By Lot - 1'!K932:K937,'By Lot - 1'!K1000:K1005,'By Lot - 1'!K1017:K1022,'By Lot - 1'!K1034:K1039,'By Lot - 1'!K1051:K1056,'By Lot - 1'!K1068:K1073,'By Lot - 1'!K1085:K1090)</f>
        <v>33</v>
      </c>
      <c r="L100" s="1">
        <f>SUM('By Lot - 1'!L694:L699,'By Lot - 1'!L762:L767,'By Lot - 1'!L779:L784,'By Lot - 1'!L796:L801,'By Lot - 1'!L813:L818,'By Lot - 1'!L830:L835,'By Lot - 1'!L847:L852,'By Lot - 1'!L864:L869,'By Lot - 1'!L915:L920,'By Lot - 1'!L932:L937,'By Lot - 1'!L1000:L1005,'By Lot - 1'!L1017:L1022,'By Lot - 1'!L1034:L1039,'By Lot - 1'!L1051:L1056,'By Lot - 1'!L1068:L1073,'By Lot - 1'!L1085:L1090)</f>
        <v>35</v>
      </c>
      <c r="M100" s="17">
        <f>SUM('By Lot - 1'!M694:M699,'By Lot - 1'!M762:M767,'By Lot - 1'!M779:M784,'By Lot - 1'!M796:M801,'By Lot - 1'!M813:M818,'By Lot - 1'!M830:M835,'By Lot - 1'!M847:M852,'By Lot - 1'!M864:M869,'By Lot - 1'!M915:M920,'By Lot - 1'!M932:M937,'By Lot - 1'!M1000:M1005,'By Lot - 1'!M1017:M1022,'By Lot - 1'!M1034:M1039,'By Lot - 1'!M1051:M1056,'By Lot - 1'!M1068:M1073,'By Lot - 1'!M1085:M1090)</f>
        <v>37</v>
      </c>
      <c r="N100" s="16">
        <f t="shared" si="40"/>
        <v>32</v>
      </c>
      <c r="O100" s="1">
        <f t="shared" si="41"/>
        <v>19</v>
      </c>
      <c r="P100" s="18">
        <f t="shared" si="42"/>
        <v>0.37254901960784315</v>
      </c>
      <c r="Q100" s="1"/>
      <c r="R100" s="1"/>
      <c r="S100" s="1"/>
      <c r="T100" s="1"/>
      <c r="U100" s="1"/>
      <c r="V100" s="1"/>
      <c r="W100" s="1"/>
    </row>
    <row r="101" spans="1:23" ht="11.25" customHeight="1">
      <c r="A101" s="16"/>
      <c r="B101" s="15" t="s">
        <v>41</v>
      </c>
      <c r="C101" s="15">
        <f>SUM('By Lot - 1'!C700,'By Lot - 1'!C768,'By Lot - 1'!C785,'By Lot - 1'!C802,'By Lot - 1'!C819,'By Lot - 1'!C836,'By Lot - 1'!C853,'By Lot - 1'!C870,'By Lot - 1'!C921,'By Lot - 1'!C938,'By Lot - 1'!C1006,'By Lot - 1'!C1023,'By Lot - 1'!C1040,'By Lot - 1'!C1057,'By Lot - 1'!C1074,'By Lot - 1'!C1091)</f>
        <v>51</v>
      </c>
      <c r="D101" s="16">
        <f>SUM('By Lot - 1'!D700,'By Lot - 1'!D768,'By Lot - 1'!D785,'By Lot - 1'!D802,'By Lot - 1'!D819,'By Lot - 1'!D836,'By Lot - 1'!D853,'By Lot - 1'!D870,'By Lot - 1'!D921,'By Lot - 1'!D938,'By Lot - 1'!D1006,'By Lot - 1'!D1023,'By Lot - 1'!D1040,'By Lot - 1'!D1057,'By Lot - 1'!D1074,'By Lot - 1'!D1091)</f>
        <v>41</v>
      </c>
      <c r="E101" s="1">
        <f>SUM('By Lot - 1'!E700,'By Lot - 1'!E768,'By Lot - 1'!E785,'By Lot - 1'!E802,'By Lot - 1'!E819,'By Lot - 1'!E836,'By Lot - 1'!E853,'By Lot - 1'!E870,'By Lot - 1'!E921,'By Lot - 1'!E938,'By Lot - 1'!E1006,'By Lot - 1'!E1023,'By Lot - 1'!E1040,'By Lot - 1'!E1057,'By Lot - 1'!E1074,'By Lot - 1'!E1091)</f>
        <v>34</v>
      </c>
      <c r="F101" s="1">
        <f>SUM('By Lot - 1'!F700,'By Lot - 1'!F768,'By Lot - 1'!F785,'By Lot - 1'!F802,'By Lot - 1'!F819,'By Lot - 1'!F836,'By Lot - 1'!F853,'By Lot - 1'!F870,'By Lot - 1'!F921,'By Lot - 1'!F938,'By Lot - 1'!F1006,'By Lot - 1'!F1023,'By Lot - 1'!F1040,'By Lot - 1'!F1057,'By Lot - 1'!F1074,'By Lot - 1'!F1091)</f>
        <v>33</v>
      </c>
      <c r="G101" s="1">
        <f>SUM('By Lot - 1'!G700,'By Lot - 1'!G768,'By Lot - 1'!G785,'By Lot - 1'!G802,'By Lot - 1'!G819,'By Lot - 1'!G836,'By Lot - 1'!G853,'By Lot - 1'!G870,'By Lot - 1'!G921,'By Lot - 1'!G938,'By Lot - 1'!G1006,'By Lot - 1'!G1023,'By Lot - 1'!G1040,'By Lot - 1'!G1057,'By Lot - 1'!G1074,'By Lot - 1'!G1091)</f>
        <v>33</v>
      </c>
      <c r="H101" s="1">
        <f>SUM('By Lot - 1'!H700,'By Lot - 1'!H768,'By Lot - 1'!H785,'By Lot - 1'!H802,'By Lot - 1'!H819,'By Lot - 1'!H836,'By Lot - 1'!H853,'By Lot - 1'!H870,'By Lot - 1'!H921,'By Lot - 1'!H938,'By Lot - 1'!H1006,'By Lot - 1'!H1023,'By Lot - 1'!H1040,'By Lot - 1'!H1057,'By Lot - 1'!H1074,'By Lot - 1'!H1091)</f>
        <v>31</v>
      </c>
      <c r="I101" s="1">
        <f>SUM('By Lot - 1'!I700,'By Lot - 1'!I768,'By Lot - 1'!I785,'By Lot - 1'!I802,'By Lot - 1'!I819,'By Lot - 1'!I836,'By Lot - 1'!I853,'By Lot - 1'!I870,'By Lot - 1'!I921,'By Lot - 1'!I938,'By Lot - 1'!I1006,'By Lot - 1'!I1023,'By Lot - 1'!I1040,'By Lot - 1'!I1057,'By Lot - 1'!I1074,'By Lot - 1'!I1091)</f>
        <v>30</v>
      </c>
      <c r="J101" s="1">
        <f>SUM('By Lot - 1'!J700,'By Lot - 1'!J768,'By Lot - 1'!J785,'By Lot - 1'!J802,'By Lot - 1'!J819,'By Lot - 1'!J836,'By Lot - 1'!J853,'By Lot - 1'!J870,'By Lot - 1'!J921,'By Lot - 1'!J938,'By Lot - 1'!J1006,'By Lot - 1'!J1023,'By Lot - 1'!J1040,'By Lot - 1'!J1057,'By Lot - 1'!J1074,'By Lot - 1'!J1091)</f>
        <v>30</v>
      </c>
      <c r="K101" s="1">
        <f>SUM('By Lot - 1'!K700,'By Lot - 1'!K768,'By Lot - 1'!K785,'By Lot - 1'!K802,'By Lot - 1'!K819,'By Lot - 1'!K836,'By Lot - 1'!K853,'By Lot - 1'!K870,'By Lot - 1'!K921,'By Lot - 1'!K938,'By Lot - 1'!K1006,'By Lot - 1'!K1023,'By Lot - 1'!K1040,'By Lot - 1'!K1057,'By Lot - 1'!K1074,'By Lot - 1'!K1091)</f>
        <v>33</v>
      </c>
      <c r="L101" s="1">
        <f>SUM('By Lot - 1'!L700,'By Lot - 1'!L768,'By Lot - 1'!L785,'By Lot - 1'!L802,'By Lot - 1'!L819,'By Lot - 1'!L836,'By Lot - 1'!L853,'By Lot - 1'!L870,'By Lot - 1'!L921,'By Lot - 1'!L938,'By Lot - 1'!L1006,'By Lot - 1'!L1023,'By Lot - 1'!L1040,'By Lot - 1'!L1057,'By Lot - 1'!L1074,'By Lot - 1'!L1091)</f>
        <v>34</v>
      </c>
      <c r="M101" s="17">
        <f>SUM('By Lot - 1'!M700,'By Lot - 1'!M768,'By Lot - 1'!M785,'By Lot - 1'!M802,'By Lot - 1'!M819,'By Lot - 1'!M836,'By Lot - 1'!M853,'By Lot - 1'!M870,'By Lot - 1'!M921,'By Lot - 1'!M938,'By Lot - 1'!M1006,'By Lot - 1'!M1023,'By Lot - 1'!M1040,'By Lot - 1'!M1057,'By Lot - 1'!M1074,'By Lot - 1'!M1091)</f>
        <v>34</v>
      </c>
      <c r="N101" s="16">
        <f t="shared" si="40"/>
        <v>30</v>
      </c>
      <c r="O101" s="1">
        <f t="shared" si="41"/>
        <v>21</v>
      </c>
      <c r="P101" s="18">
        <f t="shared" si="42"/>
        <v>0.41176470588235292</v>
      </c>
      <c r="Q101" s="1"/>
      <c r="R101" s="1"/>
      <c r="S101" s="1"/>
      <c r="T101" s="1"/>
      <c r="U101" s="1"/>
      <c r="V101" s="1"/>
      <c r="W101" s="1"/>
    </row>
    <row r="102" spans="1:23" ht="11.25" customHeight="1">
      <c r="A102" s="16"/>
      <c r="B102" s="15" t="s">
        <v>42</v>
      </c>
      <c r="C102" s="15">
        <f>SUM('By Lot - 1'!C701,'By Lot - 1'!C769,'By Lot - 1'!C786,'By Lot - 1'!C803,'By Lot - 1'!C820,'By Lot - 1'!C837,'By Lot - 1'!C854,'By Lot - 1'!C871,'By Lot - 1'!C922,'By Lot - 1'!C939,'By Lot - 1'!C1007,'By Lot - 1'!C1024,'By Lot - 1'!C1041,'By Lot - 1'!C1058,'By Lot - 1'!C1075,'By Lot - 1'!C1092)</f>
        <v>21</v>
      </c>
      <c r="D102" s="16">
        <f>SUM('By Lot - 1'!D701,'By Lot - 1'!D769,'By Lot - 1'!D786,'By Lot - 1'!D803,'By Lot - 1'!D820,'By Lot - 1'!D837,'By Lot - 1'!D854,'By Lot - 1'!D871,'By Lot - 1'!D922,'By Lot - 1'!D939,'By Lot - 1'!D1007,'By Lot - 1'!D1024,'By Lot - 1'!D1041,'By Lot - 1'!D1058,'By Lot - 1'!D1075,'By Lot - 1'!D1092)</f>
        <v>6</v>
      </c>
      <c r="E102" s="1">
        <f>SUM('By Lot - 1'!E701,'By Lot - 1'!E769,'By Lot - 1'!E786,'By Lot - 1'!E803,'By Lot - 1'!E820,'By Lot - 1'!E837,'By Lot - 1'!E854,'By Lot - 1'!E871,'By Lot - 1'!E922,'By Lot - 1'!E939,'By Lot - 1'!E1007,'By Lot - 1'!E1024,'By Lot - 1'!E1041,'By Lot - 1'!E1058,'By Lot - 1'!E1075,'By Lot - 1'!E1092)</f>
        <v>5</v>
      </c>
      <c r="F102" s="1">
        <f>SUM('By Lot - 1'!F701,'By Lot - 1'!F769,'By Lot - 1'!F786,'By Lot - 1'!F803,'By Lot - 1'!F820,'By Lot - 1'!F837,'By Lot - 1'!F854,'By Lot - 1'!F871,'By Lot - 1'!F922,'By Lot - 1'!F939,'By Lot - 1'!F1007,'By Lot - 1'!F1024,'By Lot - 1'!F1041,'By Lot - 1'!F1058,'By Lot - 1'!F1075,'By Lot - 1'!F1092)</f>
        <v>9</v>
      </c>
      <c r="G102" s="1">
        <f>SUM('By Lot - 1'!G701,'By Lot - 1'!G769,'By Lot - 1'!G786,'By Lot - 1'!G803,'By Lot - 1'!G820,'By Lot - 1'!G837,'By Lot - 1'!G854,'By Lot - 1'!G871,'By Lot - 1'!G922,'By Lot - 1'!G939,'By Lot - 1'!G1007,'By Lot - 1'!G1024,'By Lot - 1'!G1041,'By Lot - 1'!G1058,'By Lot - 1'!G1075,'By Lot - 1'!G1092)</f>
        <v>9</v>
      </c>
      <c r="H102" s="1">
        <f>SUM('By Lot - 1'!H701,'By Lot - 1'!H769,'By Lot - 1'!H786,'By Lot - 1'!H803,'By Lot - 1'!H820,'By Lot - 1'!H837,'By Lot - 1'!H854,'By Lot - 1'!H871,'By Lot - 1'!H922,'By Lot - 1'!H939,'By Lot - 1'!H1007,'By Lot - 1'!H1024,'By Lot - 1'!H1041,'By Lot - 1'!H1058,'By Lot - 1'!H1075,'By Lot - 1'!H1092)</f>
        <v>8</v>
      </c>
      <c r="I102" s="1">
        <f>SUM('By Lot - 1'!I701,'By Lot - 1'!I769,'By Lot - 1'!I786,'By Lot - 1'!I803,'By Lot - 1'!I820,'By Lot - 1'!I837,'By Lot - 1'!I854,'By Lot - 1'!I871,'By Lot - 1'!I922,'By Lot - 1'!I939,'By Lot - 1'!I1007,'By Lot - 1'!I1024,'By Lot - 1'!I1041,'By Lot - 1'!I1058,'By Lot - 1'!I1075,'By Lot - 1'!I1092)</f>
        <v>8</v>
      </c>
      <c r="J102" s="1">
        <f>SUM('By Lot - 1'!J701,'By Lot - 1'!J769,'By Lot - 1'!J786,'By Lot - 1'!J803,'By Lot - 1'!J820,'By Lot - 1'!J837,'By Lot - 1'!J854,'By Lot - 1'!J871,'By Lot - 1'!J922,'By Lot - 1'!J939,'By Lot - 1'!J1007,'By Lot - 1'!J1024,'By Lot - 1'!J1041,'By Lot - 1'!J1058,'By Lot - 1'!J1075,'By Lot - 1'!J1092)</f>
        <v>8</v>
      </c>
      <c r="K102" s="1">
        <f>SUM('By Lot - 1'!K701,'By Lot - 1'!K769,'By Lot - 1'!K786,'By Lot - 1'!K803,'By Lot - 1'!K820,'By Lot - 1'!K837,'By Lot - 1'!K854,'By Lot - 1'!K871,'By Lot - 1'!K922,'By Lot - 1'!K939,'By Lot - 1'!K1007,'By Lot - 1'!K1024,'By Lot - 1'!K1041,'By Lot - 1'!K1058,'By Lot - 1'!K1075,'By Lot - 1'!K1092)</f>
        <v>8</v>
      </c>
      <c r="L102" s="1">
        <f>SUM('By Lot - 1'!L701,'By Lot - 1'!L769,'By Lot - 1'!L786,'By Lot - 1'!L803,'By Lot - 1'!L820,'By Lot - 1'!L837,'By Lot - 1'!L854,'By Lot - 1'!L871,'By Lot - 1'!L922,'By Lot - 1'!L939,'By Lot - 1'!L1007,'By Lot - 1'!L1024,'By Lot - 1'!L1041,'By Lot - 1'!L1058,'By Lot - 1'!L1075,'By Lot - 1'!L1092)</f>
        <v>11</v>
      </c>
      <c r="M102" s="17">
        <f>SUM('By Lot - 1'!M701,'By Lot - 1'!M769,'By Lot - 1'!M786,'By Lot - 1'!M803,'By Lot - 1'!M820,'By Lot - 1'!M837,'By Lot - 1'!M854,'By Lot - 1'!M871,'By Lot - 1'!M922,'By Lot - 1'!M939,'By Lot - 1'!M1007,'By Lot - 1'!M1024,'By Lot - 1'!M1041,'By Lot - 1'!M1058,'By Lot - 1'!M1075,'By Lot - 1'!M1092)</f>
        <v>7</v>
      </c>
      <c r="N102" s="16">
        <f t="shared" si="40"/>
        <v>5</v>
      </c>
      <c r="O102" s="1">
        <f t="shared" si="41"/>
        <v>16</v>
      </c>
      <c r="P102" s="18">
        <f t="shared" si="42"/>
        <v>0.76190476190476186</v>
      </c>
      <c r="Q102" s="1"/>
      <c r="R102" s="1"/>
      <c r="S102" s="1"/>
      <c r="T102" s="1"/>
      <c r="U102" s="1"/>
      <c r="V102" s="1"/>
      <c r="W102" s="1"/>
    </row>
    <row r="103" spans="1:23" ht="11.25" customHeight="1">
      <c r="A103" s="16"/>
      <c r="B103" s="15" t="s">
        <v>43</v>
      </c>
      <c r="C103" s="15">
        <f>SUM('By Lot - 1'!C702,'By Lot - 1'!C770,'By Lot - 1'!C787,'By Lot - 1'!C804,'By Lot - 1'!C821,'By Lot - 1'!C838,'By Lot - 1'!C855,'By Lot - 1'!C872,'By Lot - 1'!C923,'By Lot - 1'!C940,'By Lot - 1'!C1008,'By Lot - 1'!C1025,'By Lot - 1'!C1042,'By Lot - 1'!C1059,'By Lot - 1'!C1076,'By Lot - 1'!C1093)</f>
        <v>8</v>
      </c>
      <c r="D103" s="16">
        <f>SUM('By Lot - 1'!D702,'By Lot - 1'!D770,'By Lot - 1'!D787,'By Lot - 1'!D804,'By Lot - 1'!D821,'By Lot - 1'!D838,'By Lot - 1'!D855,'By Lot - 1'!D872,'By Lot - 1'!D923,'By Lot - 1'!D940,'By Lot - 1'!D1008,'By Lot - 1'!D1025,'By Lot - 1'!D1042,'By Lot - 1'!D1059,'By Lot - 1'!D1076,'By Lot - 1'!D1093)</f>
        <v>2</v>
      </c>
      <c r="E103" s="1">
        <f>SUM('By Lot - 1'!E702,'By Lot - 1'!E770,'By Lot - 1'!E787,'By Lot - 1'!E804,'By Lot - 1'!E821,'By Lot - 1'!E838,'By Lot - 1'!E855,'By Lot - 1'!E872,'By Lot - 1'!E923,'By Lot - 1'!E940,'By Lot - 1'!E1008,'By Lot - 1'!E1025,'By Lot - 1'!E1042,'By Lot - 1'!E1059,'By Lot - 1'!E1076,'By Lot - 1'!E1093)</f>
        <v>3</v>
      </c>
      <c r="F103" s="1">
        <f>SUM('By Lot - 1'!F702,'By Lot - 1'!F770,'By Lot - 1'!F787,'By Lot - 1'!F804,'By Lot - 1'!F821,'By Lot - 1'!F838,'By Lot - 1'!F855,'By Lot - 1'!F872,'By Lot - 1'!F923,'By Lot - 1'!F940,'By Lot - 1'!F1008,'By Lot - 1'!F1025,'By Lot - 1'!F1042,'By Lot - 1'!F1059,'By Lot - 1'!F1076,'By Lot - 1'!F1093)</f>
        <v>2</v>
      </c>
      <c r="G103" s="1">
        <f>SUM('By Lot - 1'!G702,'By Lot - 1'!G770,'By Lot - 1'!G787,'By Lot - 1'!G804,'By Lot - 1'!G821,'By Lot - 1'!G838,'By Lot - 1'!G855,'By Lot - 1'!G872,'By Lot - 1'!G923,'By Lot - 1'!G940,'By Lot - 1'!G1008,'By Lot - 1'!G1025,'By Lot - 1'!G1042,'By Lot - 1'!G1059,'By Lot - 1'!G1076,'By Lot - 1'!G1093)</f>
        <v>0</v>
      </c>
      <c r="H103" s="1">
        <f>SUM('By Lot - 1'!H702,'By Lot - 1'!H770,'By Lot - 1'!H787,'By Lot - 1'!H804,'By Lot - 1'!H821,'By Lot - 1'!H838,'By Lot - 1'!H855,'By Lot - 1'!H872,'By Lot - 1'!H923,'By Lot - 1'!H940,'By Lot - 1'!H1008,'By Lot - 1'!H1025,'By Lot - 1'!H1042,'By Lot - 1'!H1059,'By Lot - 1'!H1076,'By Lot - 1'!H1093)</f>
        <v>1</v>
      </c>
      <c r="I103" s="1">
        <f>SUM('By Lot - 1'!I702,'By Lot - 1'!I770,'By Lot - 1'!I787,'By Lot - 1'!I804,'By Lot - 1'!I821,'By Lot - 1'!I838,'By Lot - 1'!I855,'By Lot - 1'!I872,'By Lot - 1'!I923,'By Lot - 1'!I940,'By Lot - 1'!I1008,'By Lot - 1'!I1025,'By Lot - 1'!I1042,'By Lot - 1'!I1059,'By Lot - 1'!I1076,'By Lot - 1'!I1093)</f>
        <v>1</v>
      </c>
      <c r="J103" s="1">
        <f>SUM('By Lot - 1'!J702,'By Lot - 1'!J770,'By Lot - 1'!J787,'By Lot - 1'!J804,'By Lot - 1'!J821,'By Lot - 1'!J838,'By Lot - 1'!J855,'By Lot - 1'!J872,'By Lot - 1'!J923,'By Lot - 1'!J940,'By Lot - 1'!J1008,'By Lot - 1'!J1025,'By Lot - 1'!J1042,'By Lot - 1'!J1059,'By Lot - 1'!J1076,'By Lot - 1'!J1093)</f>
        <v>1</v>
      </c>
      <c r="K103" s="1">
        <f>SUM('By Lot - 1'!K702,'By Lot - 1'!K770,'By Lot - 1'!K787,'By Lot - 1'!K804,'By Lot - 1'!K821,'By Lot - 1'!K838,'By Lot - 1'!K855,'By Lot - 1'!K872,'By Lot - 1'!K923,'By Lot - 1'!K940,'By Lot - 1'!K1008,'By Lot - 1'!K1025,'By Lot - 1'!K1042,'By Lot - 1'!K1059,'By Lot - 1'!K1076,'By Lot - 1'!K1093)</f>
        <v>2</v>
      </c>
      <c r="L103" s="1">
        <f>SUM('By Lot - 1'!L702,'By Lot - 1'!L770,'By Lot - 1'!L787,'By Lot - 1'!L804,'By Lot - 1'!L821,'By Lot - 1'!L838,'By Lot - 1'!L855,'By Lot - 1'!L872,'By Lot - 1'!L923,'By Lot - 1'!L940,'By Lot - 1'!L1008,'By Lot - 1'!L1025,'By Lot - 1'!L1042,'By Lot - 1'!L1059,'By Lot - 1'!L1076,'By Lot - 1'!L1093)</f>
        <v>0</v>
      </c>
      <c r="M103" s="17">
        <f>SUM('By Lot - 1'!M702,'By Lot - 1'!M770,'By Lot - 1'!M787,'By Lot - 1'!M804,'By Lot - 1'!M821,'By Lot - 1'!M838,'By Lot - 1'!M855,'By Lot - 1'!M872,'By Lot - 1'!M923,'By Lot - 1'!M940,'By Lot - 1'!M1008,'By Lot - 1'!M1025,'By Lot - 1'!M1042,'By Lot - 1'!M1059,'By Lot - 1'!M1076,'By Lot - 1'!M1093)</f>
        <v>0</v>
      </c>
      <c r="N103" s="16">
        <f t="shared" si="40"/>
        <v>0</v>
      </c>
      <c r="O103" s="1">
        <f t="shared" si="41"/>
        <v>8</v>
      </c>
      <c r="P103" s="18">
        <f t="shared" si="42"/>
        <v>1</v>
      </c>
      <c r="Q103" s="1"/>
      <c r="R103" s="1"/>
      <c r="S103" s="1"/>
      <c r="T103" s="1"/>
      <c r="U103" s="1"/>
      <c r="V103" s="1"/>
      <c r="W103" s="1"/>
    </row>
    <row r="104" spans="1:23" ht="11.25" customHeight="1">
      <c r="A104" s="16"/>
      <c r="B104" s="15" t="s">
        <v>44</v>
      </c>
      <c r="C104" s="15">
        <f>SUM('By Lot - 1'!C703,'By Lot - 1'!C771,'By Lot - 1'!C788,'By Lot - 1'!C805,'By Lot - 1'!C822,'By Lot - 1'!C839,'By Lot - 1'!C856,'By Lot - 1'!C873,'By Lot - 1'!C924,'By Lot - 1'!C941,'By Lot - 1'!C1009,'By Lot - 1'!C1026,'By Lot - 1'!C1043,'By Lot - 1'!C1060,'By Lot - 1'!C1077,'By Lot - 1'!C1094)</f>
        <v>17</v>
      </c>
      <c r="D104" s="16">
        <f>SUM('By Lot - 1'!D703,'By Lot - 1'!D771,'By Lot - 1'!D788,'By Lot - 1'!D805,'By Lot - 1'!D822,'By Lot - 1'!D839,'By Lot - 1'!D856,'By Lot - 1'!D873,'By Lot - 1'!D924,'By Lot - 1'!D941,'By Lot - 1'!D1009,'By Lot - 1'!D1026,'By Lot - 1'!D1043,'By Lot - 1'!D1060,'By Lot - 1'!D1077,'By Lot - 1'!D1094)</f>
        <v>8</v>
      </c>
      <c r="E104" s="1">
        <f>SUM('By Lot - 1'!E703,'By Lot - 1'!E771,'By Lot - 1'!E788,'By Lot - 1'!E805,'By Lot - 1'!E822,'By Lot - 1'!E839,'By Lot - 1'!E856,'By Lot - 1'!E873,'By Lot - 1'!E924,'By Lot - 1'!E941,'By Lot - 1'!E1009,'By Lot - 1'!E1026,'By Lot - 1'!E1043,'By Lot - 1'!E1060,'By Lot - 1'!E1077,'By Lot - 1'!E1094)</f>
        <v>6</v>
      </c>
      <c r="F104" s="1">
        <f>SUM('By Lot - 1'!F703,'By Lot - 1'!F771,'By Lot - 1'!F788,'By Lot - 1'!F805,'By Lot - 1'!F822,'By Lot - 1'!F839,'By Lot - 1'!F856,'By Lot - 1'!F873,'By Lot - 1'!F924,'By Lot - 1'!F941,'By Lot - 1'!F1009,'By Lot - 1'!F1026,'By Lot - 1'!F1043,'By Lot - 1'!F1060,'By Lot - 1'!F1077,'By Lot - 1'!F1094)</f>
        <v>11</v>
      </c>
      <c r="G104" s="1">
        <f>SUM('By Lot - 1'!G703,'By Lot - 1'!G771,'By Lot - 1'!G788,'By Lot - 1'!G805,'By Lot - 1'!G822,'By Lot - 1'!G839,'By Lot - 1'!G856,'By Lot - 1'!G873,'By Lot - 1'!G924,'By Lot - 1'!G941,'By Lot - 1'!G1009,'By Lot - 1'!G1026,'By Lot - 1'!G1043,'By Lot - 1'!G1060,'By Lot - 1'!G1077,'By Lot - 1'!G1094)</f>
        <v>7</v>
      </c>
      <c r="H104" s="1">
        <f>SUM('By Lot - 1'!H703,'By Lot - 1'!H771,'By Lot - 1'!H788,'By Lot - 1'!H805,'By Lot - 1'!H822,'By Lot - 1'!H839,'By Lot - 1'!H856,'By Lot - 1'!H873,'By Lot - 1'!H924,'By Lot - 1'!H941,'By Lot - 1'!H1009,'By Lot - 1'!H1026,'By Lot - 1'!H1043,'By Lot - 1'!H1060,'By Lot - 1'!H1077,'By Lot - 1'!H1094)</f>
        <v>4</v>
      </c>
      <c r="I104" s="1">
        <f>SUM('By Lot - 1'!I703,'By Lot - 1'!I771,'By Lot - 1'!I788,'By Lot - 1'!I805,'By Lot - 1'!I822,'By Lot - 1'!I839,'By Lot - 1'!I856,'By Lot - 1'!I873,'By Lot - 1'!I924,'By Lot - 1'!I941,'By Lot - 1'!I1009,'By Lot - 1'!I1026,'By Lot - 1'!I1043,'By Lot - 1'!I1060,'By Lot - 1'!I1077,'By Lot - 1'!I1094)</f>
        <v>8</v>
      </c>
      <c r="J104" s="1">
        <f>SUM('By Lot - 1'!J703,'By Lot - 1'!J771,'By Lot - 1'!J788,'By Lot - 1'!J805,'By Lot - 1'!J822,'By Lot - 1'!J839,'By Lot - 1'!J856,'By Lot - 1'!J873,'By Lot - 1'!J924,'By Lot - 1'!J941,'By Lot - 1'!J1009,'By Lot - 1'!J1026,'By Lot - 1'!J1043,'By Lot - 1'!J1060,'By Lot - 1'!J1077,'By Lot - 1'!J1094)</f>
        <v>8</v>
      </c>
      <c r="K104" s="1">
        <f>SUM('By Lot - 1'!K703,'By Lot - 1'!K771,'By Lot - 1'!K788,'By Lot - 1'!K805,'By Lot - 1'!K822,'By Lot - 1'!K839,'By Lot - 1'!K856,'By Lot - 1'!K873,'By Lot - 1'!K924,'By Lot - 1'!K941,'By Lot - 1'!K1009,'By Lot - 1'!K1026,'By Lot - 1'!K1043,'By Lot - 1'!K1060,'By Lot - 1'!K1077,'By Lot - 1'!K1094)</f>
        <v>10</v>
      </c>
      <c r="L104" s="1">
        <f>SUM('By Lot - 1'!L703,'By Lot - 1'!L771,'By Lot - 1'!L788,'By Lot - 1'!L805,'By Lot - 1'!L822,'By Lot - 1'!L839,'By Lot - 1'!L856,'By Lot - 1'!L873,'By Lot - 1'!L924,'By Lot - 1'!L941,'By Lot - 1'!L1009,'By Lot - 1'!L1026,'By Lot - 1'!L1043,'By Lot - 1'!L1060,'By Lot - 1'!L1077,'By Lot - 1'!L1094)</f>
        <v>7</v>
      </c>
      <c r="M104" s="17">
        <f>SUM('By Lot - 1'!M703,'By Lot - 1'!M771,'By Lot - 1'!M788,'By Lot - 1'!M805,'By Lot - 1'!M822,'By Lot - 1'!M839,'By Lot - 1'!M856,'By Lot - 1'!M873,'By Lot - 1'!M924,'By Lot - 1'!M941,'By Lot - 1'!M1009,'By Lot - 1'!M1026,'By Lot - 1'!M1043,'By Lot - 1'!M1060,'By Lot - 1'!M1077,'By Lot - 1'!M1094)</f>
        <v>6</v>
      </c>
      <c r="N104" s="16">
        <f t="shared" si="40"/>
        <v>4</v>
      </c>
      <c r="O104" s="1">
        <f t="shared" si="41"/>
        <v>13</v>
      </c>
      <c r="P104" s="18">
        <f t="shared" si="42"/>
        <v>0.76470588235294112</v>
      </c>
      <c r="Q104" s="1"/>
      <c r="R104" s="1"/>
      <c r="S104" s="1"/>
      <c r="T104" s="1"/>
      <c r="U104" s="1"/>
      <c r="V104" s="1"/>
      <c r="W104" s="1"/>
    </row>
    <row r="105" spans="1:23" ht="11.25" customHeight="1">
      <c r="A105" s="26"/>
      <c r="B105" s="21" t="s">
        <v>45</v>
      </c>
      <c r="C105" s="21">
        <f t="shared" ref="C105:M105" si="44">SUM(C95:C104)</f>
        <v>2402</v>
      </c>
      <c r="D105" s="22">
        <f t="shared" si="44"/>
        <v>1766</v>
      </c>
      <c r="E105" s="23">
        <f t="shared" si="44"/>
        <v>1683</v>
      </c>
      <c r="F105" s="23">
        <f t="shared" si="44"/>
        <v>1135</v>
      </c>
      <c r="G105" s="23">
        <f t="shared" si="44"/>
        <v>1050</v>
      </c>
      <c r="H105" s="23">
        <f t="shared" si="44"/>
        <v>918</v>
      </c>
      <c r="I105" s="23">
        <f t="shared" si="44"/>
        <v>911</v>
      </c>
      <c r="J105" s="23">
        <f t="shared" si="44"/>
        <v>897</v>
      </c>
      <c r="K105" s="23">
        <f t="shared" si="44"/>
        <v>924</v>
      </c>
      <c r="L105" s="23">
        <f t="shared" si="44"/>
        <v>977</v>
      </c>
      <c r="M105" s="24">
        <f t="shared" si="44"/>
        <v>1038</v>
      </c>
      <c r="N105" s="22">
        <f t="shared" si="40"/>
        <v>897</v>
      </c>
      <c r="O105" s="23">
        <f t="shared" si="41"/>
        <v>1505</v>
      </c>
      <c r="P105" s="25">
        <f t="shared" si="42"/>
        <v>0.62656119900083262</v>
      </c>
      <c r="Q105" s="1"/>
      <c r="R105" s="1"/>
      <c r="S105" s="1"/>
      <c r="T105" s="1"/>
      <c r="U105" s="1"/>
      <c r="V105" s="1"/>
      <c r="W105" s="1"/>
    </row>
    <row r="106" spans="1:23" ht="11.25" customHeight="1">
      <c r="A106" s="14" t="s">
        <v>168</v>
      </c>
      <c r="B106" s="15" t="s">
        <v>27</v>
      </c>
      <c r="C106" s="15">
        <f>SUM('By Lot - 1'!C875,'By Lot - 1'!C892,'By Lot - 1'!C943,'By Lot - 1'!C960,'By Lot - 1'!C977)</f>
        <v>24</v>
      </c>
      <c r="D106" s="16">
        <f>SUM('By Lot - 1'!D875,'By Lot - 1'!D892,'By Lot - 1'!D943,'By Lot - 1'!D960,'By Lot - 1'!D977)</f>
        <v>16</v>
      </c>
      <c r="E106" s="1">
        <f>SUM('By Lot - 1'!E875,'By Lot - 1'!E892,'By Lot - 1'!E943,'By Lot - 1'!E960,'By Lot - 1'!E977)</f>
        <v>14</v>
      </c>
      <c r="F106" s="1">
        <f>SUM('By Lot - 1'!F875,'By Lot - 1'!F892,'By Lot - 1'!F943,'By Lot - 1'!F960,'By Lot - 1'!F977)</f>
        <v>4</v>
      </c>
      <c r="G106" s="1">
        <f>SUM('By Lot - 1'!G875,'By Lot - 1'!G892,'By Lot - 1'!G943,'By Lot - 1'!G960,'By Lot - 1'!G977)</f>
        <v>0</v>
      </c>
      <c r="H106" s="1">
        <f>SUM('By Lot - 1'!H875,'By Lot - 1'!H892,'By Lot - 1'!H943,'By Lot - 1'!H960,'By Lot - 1'!H977)</f>
        <v>2</v>
      </c>
      <c r="I106" s="1">
        <f>SUM('By Lot - 1'!I875,'By Lot - 1'!I892,'By Lot - 1'!I943,'By Lot - 1'!I960,'By Lot - 1'!I977)</f>
        <v>2</v>
      </c>
      <c r="J106" s="1">
        <f>SUM('By Lot - 1'!J875,'By Lot - 1'!J892,'By Lot - 1'!J943,'By Lot - 1'!J960,'By Lot - 1'!J977)</f>
        <v>4</v>
      </c>
      <c r="K106" s="1">
        <f>SUM('By Lot - 1'!K875,'By Lot - 1'!K892,'By Lot - 1'!K943,'By Lot - 1'!K960,'By Lot - 1'!K977)</f>
        <v>6</v>
      </c>
      <c r="L106" s="1">
        <f>SUM('By Lot - 1'!L875,'By Lot - 1'!L892,'By Lot - 1'!L943,'By Lot - 1'!L960,'By Lot - 1'!L977)</f>
        <v>8</v>
      </c>
      <c r="M106" s="17">
        <f>SUM('By Lot - 1'!M875,'By Lot - 1'!M892,'By Lot - 1'!M943,'By Lot - 1'!M960,'By Lot - 1'!M977)</f>
        <v>7</v>
      </c>
      <c r="N106" s="16">
        <f t="shared" si="40"/>
        <v>0</v>
      </c>
      <c r="O106" s="1">
        <f t="shared" si="41"/>
        <v>24</v>
      </c>
      <c r="P106" s="18">
        <f t="shared" si="42"/>
        <v>1</v>
      </c>
      <c r="Q106" s="1"/>
      <c r="R106" s="1"/>
      <c r="S106" s="1"/>
      <c r="T106" s="1"/>
      <c r="U106" s="1"/>
      <c r="V106" s="1"/>
      <c r="W106" s="1"/>
    </row>
    <row r="107" spans="1:23" ht="11.25" customHeight="1">
      <c r="A107" s="15" t="s">
        <v>33</v>
      </c>
      <c r="B107" s="15" t="s">
        <v>30</v>
      </c>
      <c r="C107" s="15">
        <f>SUM('By Lot - 1'!C876,'By Lot - 1'!C893,'By Lot - 1'!C944,'By Lot - 1'!C961,'By Lot - 1'!C978)</f>
        <v>181</v>
      </c>
      <c r="D107" s="16">
        <f>SUM('By Lot - 1'!D876,'By Lot - 1'!D893,'By Lot - 1'!D944,'By Lot - 1'!D961,'By Lot - 1'!D978)</f>
        <v>133</v>
      </c>
      <c r="E107" s="1">
        <f>SUM('By Lot - 1'!E876,'By Lot - 1'!E893,'By Lot - 1'!E944,'By Lot - 1'!E961,'By Lot - 1'!E978)</f>
        <v>75</v>
      </c>
      <c r="F107" s="1">
        <f>SUM('By Lot - 1'!F876,'By Lot - 1'!F893,'By Lot - 1'!F944,'By Lot - 1'!F961,'By Lot - 1'!F978)</f>
        <v>53</v>
      </c>
      <c r="G107" s="1">
        <f>SUM('By Lot - 1'!G876,'By Lot - 1'!G893,'By Lot - 1'!G944,'By Lot - 1'!G961,'By Lot - 1'!G978)</f>
        <v>40</v>
      </c>
      <c r="H107" s="1">
        <f>SUM('By Lot - 1'!H876,'By Lot - 1'!H893,'By Lot - 1'!H944,'By Lot - 1'!H961,'By Lot - 1'!H978)</f>
        <v>41</v>
      </c>
      <c r="I107" s="1">
        <f>SUM('By Lot - 1'!I876,'By Lot - 1'!I893,'By Lot - 1'!I944,'By Lot - 1'!I961,'By Lot - 1'!I978)</f>
        <v>42</v>
      </c>
      <c r="J107" s="1">
        <f>SUM('By Lot - 1'!J876,'By Lot - 1'!J893,'By Lot - 1'!J944,'By Lot - 1'!J961,'By Lot - 1'!J978)</f>
        <v>55</v>
      </c>
      <c r="K107" s="1">
        <f>SUM('By Lot - 1'!K876,'By Lot - 1'!K893,'By Lot - 1'!K944,'By Lot - 1'!K961,'By Lot - 1'!K978)</f>
        <v>62</v>
      </c>
      <c r="L107" s="1">
        <f>SUM('By Lot - 1'!L876,'By Lot - 1'!L893,'By Lot - 1'!L944,'By Lot - 1'!L961,'By Lot - 1'!L978)</f>
        <v>79</v>
      </c>
      <c r="M107" s="17">
        <f>SUM('By Lot - 1'!M876,'By Lot - 1'!M893,'By Lot - 1'!M944,'By Lot - 1'!M961,'By Lot - 1'!M978)</f>
        <v>55</v>
      </c>
      <c r="N107" s="16">
        <f t="shared" si="40"/>
        <v>40</v>
      </c>
      <c r="O107" s="1">
        <f t="shared" si="41"/>
        <v>141</v>
      </c>
      <c r="P107" s="18">
        <f t="shared" si="42"/>
        <v>0.77900552486187846</v>
      </c>
      <c r="Q107" s="1"/>
      <c r="R107" s="1"/>
      <c r="S107" s="1"/>
      <c r="T107" s="1"/>
      <c r="U107" s="1"/>
      <c r="V107" s="1"/>
      <c r="W107" s="1"/>
    </row>
    <row r="108" spans="1:23" ht="11.25" customHeight="1">
      <c r="A108" s="15"/>
      <c r="B108" s="15" t="s">
        <v>34</v>
      </c>
      <c r="C108" s="15"/>
      <c r="D108" s="16"/>
      <c r="E108" s="1"/>
      <c r="F108" s="1"/>
      <c r="G108" s="1"/>
      <c r="H108" s="1"/>
      <c r="I108" s="1"/>
      <c r="J108" s="1"/>
      <c r="K108" s="1"/>
      <c r="L108" s="1"/>
      <c r="M108" s="17"/>
      <c r="N108" s="16"/>
      <c r="O108" s="1"/>
      <c r="P108" s="18"/>
      <c r="Q108" s="1"/>
      <c r="R108" s="1"/>
      <c r="S108" s="1"/>
      <c r="T108" s="1"/>
      <c r="U108" s="1"/>
      <c r="V108" s="1"/>
      <c r="W108" s="1"/>
    </row>
    <row r="109" spans="1:23" ht="11.25" customHeight="1">
      <c r="A109" s="15"/>
      <c r="B109" s="15" t="s">
        <v>37</v>
      </c>
      <c r="C109" s="15">
        <f>SUM('By Lot - 1'!C878:C879,'By Lot - 1'!C895:C896,'By Lot - 1'!C946:C947,'By Lot - 1'!C963:C964,'By Lot - 1'!C980:C981)</f>
        <v>13</v>
      </c>
      <c r="D109" s="16">
        <f>SUM('By Lot - 1'!D878:D879,'By Lot - 1'!D895:D896,'By Lot - 1'!D946:D947,'By Lot - 1'!D963:D964,'By Lot - 1'!D980:D981)</f>
        <v>12</v>
      </c>
      <c r="E109" s="1">
        <f>SUM('By Lot - 1'!E878:E879,'By Lot - 1'!E895:E896,'By Lot - 1'!E946:E947,'By Lot - 1'!E963:E964,'By Lot - 1'!E980:E981)</f>
        <v>4</v>
      </c>
      <c r="F109" s="1">
        <f>SUM('By Lot - 1'!F878:F879,'By Lot - 1'!F895:F896,'By Lot - 1'!F946:F947,'By Lot - 1'!F963:F964,'By Lot - 1'!F980:F981)</f>
        <v>7</v>
      </c>
      <c r="G109" s="1">
        <f>SUM('By Lot - 1'!G878:G879,'By Lot - 1'!G895:G896,'By Lot - 1'!G946:G947,'By Lot - 1'!G963:G964,'By Lot - 1'!G980:G981)</f>
        <v>4</v>
      </c>
      <c r="H109" s="1">
        <f>SUM('By Lot - 1'!H878:H879,'By Lot - 1'!H895:H896,'By Lot - 1'!H946:H947,'By Lot - 1'!H963:H964,'By Lot - 1'!H980:H981)</f>
        <v>4</v>
      </c>
      <c r="I109" s="1">
        <f>SUM('By Lot - 1'!I878:I879,'By Lot - 1'!I895:I896,'By Lot - 1'!I946:I947,'By Lot - 1'!I963:I964,'By Lot - 1'!I980:I981)</f>
        <v>7</v>
      </c>
      <c r="J109" s="1">
        <f>SUM('By Lot - 1'!J878:J879,'By Lot - 1'!J895:J896,'By Lot - 1'!J946:J947,'By Lot - 1'!J963:J964,'By Lot - 1'!J980:J981)</f>
        <v>10</v>
      </c>
      <c r="K109" s="1">
        <f>SUM('By Lot - 1'!K878:K879,'By Lot - 1'!K895:K896,'By Lot - 1'!K946:K947,'By Lot - 1'!K963:K964,'By Lot - 1'!K980:K981)</f>
        <v>8</v>
      </c>
      <c r="L109" s="1">
        <f>SUM('By Lot - 1'!L878:L879,'By Lot - 1'!L895:L896,'By Lot - 1'!L946:L947,'By Lot - 1'!L963:L964,'By Lot - 1'!L980:L981)</f>
        <v>9</v>
      </c>
      <c r="M109" s="17">
        <f>SUM('By Lot - 1'!M878:M879,'By Lot - 1'!M895:M896,'By Lot - 1'!M946:M947,'By Lot - 1'!M963:M964,'By Lot - 1'!M980:M981)</f>
        <v>9</v>
      </c>
      <c r="N109" s="16">
        <f t="shared" ref="N109:N116" si="45">MIN(D109:M109)</f>
        <v>4</v>
      </c>
      <c r="O109" s="1">
        <f t="shared" ref="O109:O116" si="46">C109-N109</f>
        <v>9</v>
      </c>
      <c r="P109" s="18">
        <f t="shared" ref="P109:P116" si="47">O109/C109</f>
        <v>0.69230769230769229</v>
      </c>
      <c r="Q109" s="1"/>
      <c r="R109" s="1"/>
      <c r="S109" s="1"/>
      <c r="T109" s="1"/>
      <c r="U109" s="1"/>
      <c r="V109" s="1"/>
      <c r="W109" s="1"/>
    </row>
    <row r="110" spans="1:23" ht="11.25" customHeight="1">
      <c r="A110" s="15"/>
      <c r="B110" s="15" t="s">
        <v>39</v>
      </c>
      <c r="C110" s="15">
        <f>SUM('By Lot - 1'!C880,'By Lot - 1'!C897,'By Lot - 1'!C948,'By Lot - 1'!C965,'By Lot - 1'!C982)</f>
        <v>9</v>
      </c>
      <c r="D110" s="16">
        <f>SUM('By Lot - 1'!D880,'By Lot - 1'!D897,'By Lot - 1'!D948,'By Lot - 1'!D965,'By Lot - 1'!D982)</f>
        <v>3</v>
      </c>
      <c r="E110" s="1">
        <f>SUM('By Lot - 1'!E880,'By Lot - 1'!E897,'By Lot - 1'!E948,'By Lot - 1'!E965,'By Lot - 1'!E982)</f>
        <v>3</v>
      </c>
      <c r="F110" s="1">
        <f>SUM('By Lot - 1'!F880,'By Lot - 1'!F897,'By Lot - 1'!F948,'By Lot - 1'!F965,'By Lot - 1'!F982)</f>
        <v>3</v>
      </c>
      <c r="G110" s="1">
        <f>SUM('By Lot - 1'!G880,'By Lot - 1'!G897,'By Lot - 1'!G948,'By Lot - 1'!G965,'By Lot - 1'!G982)</f>
        <v>4</v>
      </c>
      <c r="H110" s="1">
        <f>SUM('By Lot - 1'!H880,'By Lot - 1'!H897,'By Lot - 1'!H948,'By Lot - 1'!H965,'By Lot - 1'!H982)</f>
        <v>4</v>
      </c>
      <c r="I110" s="1">
        <f>SUM('By Lot - 1'!I880,'By Lot - 1'!I897,'By Lot - 1'!I948,'By Lot - 1'!I965,'By Lot - 1'!I982)</f>
        <v>5</v>
      </c>
      <c r="J110" s="1">
        <f>SUM('By Lot - 1'!J880,'By Lot - 1'!J897,'By Lot - 1'!J948,'By Lot - 1'!J965,'By Lot - 1'!J982)</f>
        <v>4</v>
      </c>
      <c r="K110" s="1">
        <f>SUM('By Lot - 1'!K880,'By Lot - 1'!K897,'By Lot - 1'!K948,'By Lot - 1'!K965,'By Lot - 1'!K982)</f>
        <v>5</v>
      </c>
      <c r="L110" s="1">
        <f>SUM('By Lot - 1'!L880,'By Lot - 1'!L897,'By Lot - 1'!L948,'By Lot - 1'!L965,'By Lot - 1'!L982)</f>
        <v>6</v>
      </c>
      <c r="M110" s="17">
        <f>SUM('By Lot - 1'!M880,'By Lot - 1'!M897,'By Lot - 1'!M948,'By Lot - 1'!M965,'By Lot - 1'!M982)</f>
        <v>5</v>
      </c>
      <c r="N110" s="16">
        <f t="shared" si="45"/>
        <v>3</v>
      </c>
      <c r="O110" s="1">
        <f t="shared" si="46"/>
        <v>6</v>
      </c>
      <c r="P110" s="18">
        <f t="shared" si="47"/>
        <v>0.66666666666666663</v>
      </c>
      <c r="Q110" s="1"/>
      <c r="R110" s="1"/>
      <c r="S110" s="1"/>
      <c r="T110" s="1"/>
      <c r="U110" s="1"/>
      <c r="V110" s="1"/>
      <c r="W110" s="1"/>
    </row>
    <row r="111" spans="1:23" ht="11.25" customHeight="1">
      <c r="A111" s="15"/>
      <c r="B111" s="15" t="s">
        <v>40</v>
      </c>
      <c r="C111" s="15">
        <f>SUM('By Lot - 1'!C881:C886,'By Lot - 1'!C898:C903,'By Lot - 1'!C949:C954,'By Lot - 1'!C966:C971,'By Lot - 1'!C983:C988)</f>
        <v>13</v>
      </c>
      <c r="D111" s="16">
        <f>SUM('By Lot - 1'!D881:D886,'By Lot - 1'!D898:D903,'By Lot - 1'!D949:D954,'By Lot - 1'!D966:D971,'By Lot - 1'!D983:D988)</f>
        <v>5</v>
      </c>
      <c r="E111" s="1">
        <f>SUM('By Lot - 1'!E881:E886,'By Lot - 1'!E898:E903,'By Lot - 1'!E949:E954,'By Lot - 1'!E966:E971,'By Lot - 1'!E983:E988)</f>
        <v>3</v>
      </c>
      <c r="F111" s="1">
        <f>SUM('By Lot - 1'!F881:F886,'By Lot - 1'!F898:F903,'By Lot - 1'!F949:F954,'By Lot - 1'!F966:F971,'By Lot - 1'!F983:F988)</f>
        <v>3</v>
      </c>
      <c r="G111" s="1">
        <f>SUM('By Lot - 1'!G881:G886,'By Lot - 1'!G898:G903,'By Lot - 1'!G949:G954,'By Lot - 1'!G966:G971,'By Lot - 1'!G983:G988)</f>
        <v>4</v>
      </c>
      <c r="H111" s="1">
        <f>SUM('By Lot - 1'!H881:H886,'By Lot - 1'!H898:H903,'By Lot - 1'!H949:H954,'By Lot - 1'!H966:H971,'By Lot - 1'!H983:H988)</f>
        <v>3</v>
      </c>
      <c r="I111" s="1">
        <f>SUM('By Lot - 1'!I881:I886,'By Lot - 1'!I898:I903,'By Lot - 1'!I949:I954,'By Lot - 1'!I966:I971,'By Lot - 1'!I983:I988)</f>
        <v>3</v>
      </c>
      <c r="J111" s="1">
        <f>SUM('By Lot - 1'!J881:J886,'By Lot - 1'!J898:J903,'By Lot - 1'!J949:J954,'By Lot - 1'!J966:J971,'By Lot - 1'!J983:J988)</f>
        <v>5</v>
      </c>
      <c r="K111" s="1">
        <f>SUM('By Lot - 1'!K881:K886,'By Lot - 1'!K898:K903,'By Lot - 1'!K949:K954,'By Lot - 1'!K966:K971,'By Lot - 1'!K983:K988)</f>
        <v>3</v>
      </c>
      <c r="L111" s="1">
        <f>SUM('By Lot - 1'!L881:L886,'By Lot - 1'!L898:L903,'By Lot - 1'!L949:L954,'By Lot - 1'!L966:L971,'By Lot - 1'!L983:L988)</f>
        <v>6</v>
      </c>
      <c r="M111" s="17">
        <f>SUM('By Lot - 1'!M881:M886,'By Lot - 1'!M898:M903,'By Lot - 1'!M949:M954,'By Lot - 1'!M966:M971,'By Lot - 1'!M983:M988)</f>
        <v>6</v>
      </c>
      <c r="N111" s="16">
        <f t="shared" si="45"/>
        <v>3</v>
      </c>
      <c r="O111" s="1">
        <f t="shared" si="46"/>
        <v>10</v>
      </c>
      <c r="P111" s="18">
        <f t="shared" si="47"/>
        <v>0.76923076923076927</v>
      </c>
      <c r="Q111" s="1"/>
      <c r="R111" s="1"/>
      <c r="S111" s="1"/>
      <c r="T111" s="1"/>
      <c r="U111" s="1"/>
      <c r="V111" s="1"/>
      <c r="W111" s="1"/>
    </row>
    <row r="112" spans="1:23" ht="11.25" customHeight="1">
      <c r="A112" s="15"/>
      <c r="B112" s="15" t="s">
        <v>41</v>
      </c>
      <c r="C112" s="15">
        <f>SUM('By Lot - 1'!C887,'By Lot - 1'!C904,'By Lot - 1'!C955,'By Lot - 1'!C972,'By Lot - 1'!C989)</f>
        <v>7</v>
      </c>
      <c r="D112" s="16">
        <f>SUM('By Lot - 1'!D887,'By Lot - 1'!D904,'By Lot - 1'!D955,'By Lot - 1'!D972,'By Lot - 1'!D989)</f>
        <v>6</v>
      </c>
      <c r="E112" s="1">
        <f>SUM('By Lot - 1'!E887,'By Lot - 1'!E904,'By Lot - 1'!E955,'By Lot - 1'!E972,'By Lot - 1'!E989)</f>
        <v>4</v>
      </c>
      <c r="F112" s="1">
        <f>SUM('By Lot - 1'!F887,'By Lot - 1'!F904,'By Lot - 1'!F955,'By Lot - 1'!F972,'By Lot - 1'!F989)</f>
        <v>4</v>
      </c>
      <c r="G112" s="1">
        <f>SUM('By Lot - 1'!G887,'By Lot - 1'!G904,'By Lot - 1'!G955,'By Lot - 1'!G972,'By Lot - 1'!G989)</f>
        <v>4</v>
      </c>
      <c r="H112" s="1">
        <f>SUM('By Lot - 1'!H887,'By Lot - 1'!H904,'By Lot - 1'!H955,'By Lot - 1'!H972,'By Lot - 1'!H989)</f>
        <v>5</v>
      </c>
      <c r="I112" s="1">
        <f>SUM('By Lot - 1'!I887,'By Lot - 1'!I904,'By Lot - 1'!I955,'By Lot - 1'!I972,'By Lot - 1'!I989)</f>
        <v>4</v>
      </c>
      <c r="J112" s="1">
        <f>SUM('By Lot - 1'!J887,'By Lot - 1'!J904,'By Lot - 1'!J955,'By Lot - 1'!J972,'By Lot - 1'!J989)</f>
        <v>5</v>
      </c>
      <c r="K112" s="1">
        <f>SUM('By Lot - 1'!K887,'By Lot - 1'!K904,'By Lot - 1'!K955,'By Lot - 1'!K972,'By Lot - 1'!K989)</f>
        <v>5</v>
      </c>
      <c r="L112" s="1">
        <f>SUM('By Lot - 1'!L887,'By Lot - 1'!L904,'By Lot - 1'!L955,'By Lot - 1'!L972,'By Lot - 1'!L989)</f>
        <v>5</v>
      </c>
      <c r="M112" s="17">
        <f>SUM('By Lot - 1'!M887,'By Lot - 1'!M904,'By Lot - 1'!M955,'By Lot - 1'!M972,'By Lot - 1'!M989)</f>
        <v>6</v>
      </c>
      <c r="N112" s="16">
        <f t="shared" si="45"/>
        <v>4</v>
      </c>
      <c r="O112" s="1">
        <f t="shared" si="46"/>
        <v>3</v>
      </c>
      <c r="P112" s="18">
        <f t="shared" si="47"/>
        <v>0.42857142857142855</v>
      </c>
      <c r="Q112" s="1"/>
      <c r="R112" s="1"/>
      <c r="S112" s="1"/>
      <c r="T112" s="1"/>
      <c r="U112" s="1"/>
      <c r="V112" s="1"/>
      <c r="W112" s="1"/>
    </row>
    <row r="113" spans="1:23" ht="11.25" customHeight="1">
      <c r="A113" s="15"/>
      <c r="B113" s="15" t="s">
        <v>42</v>
      </c>
      <c r="C113" s="15">
        <f>SUM('By Lot - 1'!C888,'By Lot - 1'!C905,'By Lot - 1'!C956,'By Lot - 1'!C973,'By Lot - 1'!C990)</f>
        <v>1</v>
      </c>
      <c r="D113" s="16">
        <f>SUM('By Lot - 1'!D888,'By Lot - 1'!D905,'By Lot - 1'!D956,'By Lot - 1'!D973,'By Lot - 1'!D990)</f>
        <v>1</v>
      </c>
      <c r="E113" s="1">
        <f>SUM('By Lot - 1'!E888,'By Lot - 1'!E905,'By Lot - 1'!E956,'By Lot - 1'!E973,'By Lot - 1'!E990)</f>
        <v>1</v>
      </c>
      <c r="F113" s="1">
        <f>SUM('By Lot - 1'!F888,'By Lot - 1'!F905,'By Lot - 1'!F956,'By Lot - 1'!F973,'By Lot - 1'!F990)</f>
        <v>1</v>
      </c>
      <c r="G113" s="1">
        <f>SUM('By Lot - 1'!G888,'By Lot - 1'!G905,'By Lot - 1'!G956,'By Lot - 1'!G973,'By Lot - 1'!G990)</f>
        <v>1</v>
      </c>
      <c r="H113" s="1">
        <f>SUM('By Lot - 1'!H888,'By Lot - 1'!H905,'By Lot - 1'!H956,'By Lot - 1'!H973,'By Lot - 1'!H990)</f>
        <v>1</v>
      </c>
      <c r="I113" s="1">
        <f>SUM('By Lot - 1'!I888,'By Lot - 1'!I905,'By Lot - 1'!I956,'By Lot - 1'!I973,'By Lot - 1'!I990)</f>
        <v>1</v>
      </c>
      <c r="J113" s="1">
        <f>SUM('By Lot - 1'!J888,'By Lot - 1'!J905,'By Lot - 1'!J956,'By Lot - 1'!J973,'By Lot - 1'!J990)</f>
        <v>1</v>
      </c>
      <c r="K113" s="1">
        <f>SUM('By Lot - 1'!K888,'By Lot - 1'!K905,'By Lot - 1'!K956,'By Lot - 1'!K973,'By Lot - 1'!K990)</f>
        <v>1</v>
      </c>
      <c r="L113" s="1">
        <f>SUM('By Lot - 1'!L888,'By Lot - 1'!L905,'By Lot - 1'!L956,'By Lot - 1'!L973,'By Lot - 1'!L990)</f>
        <v>1</v>
      </c>
      <c r="M113" s="17">
        <f>SUM('By Lot - 1'!M888,'By Lot - 1'!M905,'By Lot - 1'!M956,'By Lot - 1'!M973,'By Lot - 1'!M990)</f>
        <v>1</v>
      </c>
      <c r="N113" s="16">
        <f t="shared" si="45"/>
        <v>1</v>
      </c>
      <c r="O113" s="1">
        <f t="shared" si="46"/>
        <v>0</v>
      </c>
      <c r="P113" s="18">
        <f t="shared" si="47"/>
        <v>0</v>
      </c>
      <c r="Q113" s="1"/>
      <c r="R113" s="1"/>
      <c r="S113" s="1"/>
      <c r="T113" s="1"/>
      <c r="U113" s="1"/>
      <c r="V113" s="1"/>
      <c r="W113" s="1"/>
    </row>
    <row r="114" spans="1:23" ht="11.25" customHeight="1">
      <c r="A114" s="15"/>
      <c r="B114" s="15" t="s">
        <v>43</v>
      </c>
      <c r="C114" s="15">
        <f>SUM('By Lot - 1'!C889,'By Lot - 1'!C906,'By Lot - 1'!C957,'By Lot - 1'!C974,'By Lot - 1'!C991)</f>
        <v>4</v>
      </c>
      <c r="D114" s="16">
        <f>SUM('By Lot - 1'!D889,'By Lot - 1'!D906,'By Lot - 1'!D957,'By Lot - 1'!D974,'By Lot - 1'!D991)</f>
        <v>1</v>
      </c>
      <c r="E114" s="1">
        <f>SUM('By Lot - 1'!E889,'By Lot - 1'!E906,'By Lot - 1'!E957,'By Lot - 1'!E974,'By Lot - 1'!E991)</f>
        <v>1</v>
      </c>
      <c r="F114" s="1">
        <f>SUM('By Lot - 1'!F889,'By Lot - 1'!F906,'By Lot - 1'!F957,'By Lot - 1'!F974,'By Lot - 1'!F991)</f>
        <v>1</v>
      </c>
      <c r="G114" s="1">
        <f>SUM('By Lot - 1'!G889,'By Lot - 1'!G906,'By Lot - 1'!G957,'By Lot - 1'!G974,'By Lot - 1'!G991)</f>
        <v>0</v>
      </c>
      <c r="H114" s="1">
        <f>SUM('By Lot - 1'!H889,'By Lot - 1'!H906,'By Lot - 1'!H957,'By Lot - 1'!H974,'By Lot - 1'!H991)</f>
        <v>1</v>
      </c>
      <c r="I114" s="1">
        <f>SUM('By Lot - 1'!I889,'By Lot - 1'!I906,'By Lot - 1'!I957,'By Lot - 1'!I974,'By Lot - 1'!I991)</f>
        <v>2</v>
      </c>
      <c r="J114" s="1">
        <f>SUM('By Lot - 1'!J889,'By Lot - 1'!J906,'By Lot - 1'!J957,'By Lot - 1'!J974,'By Lot - 1'!J991)</f>
        <v>2</v>
      </c>
      <c r="K114" s="1">
        <f>SUM('By Lot - 1'!K889,'By Lot - 1'!K906,'By Lot - 1'!K957,'By Lot - 1'!K974,'By Lot - 1'!K991)</f>
        <v>1</v>
      </c>
      <c r="L114" s="1">
        <f>SUM('By Lot - 1'!L889,'By Lot - 1'!L906,'By Lot - 1'!L957,'By Lot - 1'!L974,'By Lot - 1'!L991)</f>
        <v>1</v>
      </c>
      <c r="M114" s="17">
        <f>SUM('By Lot - 1'!M889,'By Lot - 1'!M906,'By Lot - 1'!M957,'By Lot - 1'!M974,'By Lot - 1'!M991)</f>
        <v>1</v>
      </c>
      <c r="N114" s="16">
        <f t="shared" si="45"/>
        <v>0</v>
      </c>
      <c r="O114" s="1">
        <f t="shared" si="46"/>
        <v>4</v>
      </c>
      <c r="P114" s="18">
        <f t="shared" si="47"/>
        <v>1</v>
      </c>
      <c r="Q114" s="1"/>
      <c r="R114" s="1"/>
      <c r="S114" s="1"/>
      <c r="T114" s="1"/>
      <c r="U114" s="1"/>
      <c r="V114" s="1"/>
      <c r="W114" s="1"/>
    </row>
    <row r="115" spans="1:23" ht="11.25" customHeight="1">
      <c r="A115" s="15"/>
      <c r="B115" s="15" t="s">
        <v>44</v>
      </c>
      <c r="C115" s="15">
        <f>SUM('By Lot - 1'!C890,'By Lot - 1'!C907,'By Lot - 1'!C958,'By Lot - 1'!C975,'By Lot - 1'!C992)</f>
        <v>1</v>
      </c>
      <c r="D115" s="16">
        <f>SUM('By Lot - 1'!D890,'By Lot - 1'!D907,'By Lot - 1'!D958,'By Lot - 1'!D975,'By Lot - 1'!D992)</f>
        <v>0</v>
      </c>
      <c r="E115" s="1">
        <f>SUM('By Lot - 1'!E890,'By Lot - 1'!E907,'By Lot - 1'!E958,'By Lot - 1'!E975,'By Lot - 1'!E992)</f>
        <v>0</v>
      </c>
      <c r="F115" s="1">
        <f>SUM('By Lot - 1'!F890,'By Lot - 1'!F907,'By Lot - 1'!F958,'By Lot - 1'!F975,'By Lot - 1'!F992)</f>
        <v>0</v>
      </c>
      <c r="G115" s="1">
        <f>SUM('By Lot - 1'!G890,'By Lot - 1'!G907,'By Lot - 1'!G958,'By Lot - 1'!G975,'By Lot - 1'!G992)</f>
        <v>0</v>
      </c>
      <c r="H115" s="1">
        <f>SUM('By Lot - 1'!H890,'By Lot - 1'!H907,'By Lot - 1'!H958,'By Lot - 1'!H975,'By Lot - 1'!H992)</f>
        <v>0</v>
      </c>
      <c r="I115" s="1">
        <f>SUM('By Lot - 1'!I890,'By Lot - 1'!I907,'By Lot - 1'!I958,'By Lot - 1'!I975,'By Lot - 1'!I992)</f>
        <v>0</v>
      </c>
      <c r="J115" s="1">
        <f>SUM('By Lot - 1'!J890,'By Lot - 1'!J907,'By Lot - 1'!J958,'By Lot - 1'!J975,'By Lot - 1'!J992)</f>
        <v>0</v>
      </c>
      <c r="K115" s="1">
        <f>SUM('By Lot - 1'!K890,'By Lot - 1'!K907,'By Lot - 1'!K958,'By Lot - 1'!K975,'By Lot - 1'!K992)</f>
        <v>0</v>
      </c>
      <c r="L115" s="1">
        <f>SUM('By Lot - 1'!L890,'By Lot - 1'!L907,'By Lot - 1'!L958,'By Lot - 1'!L975,'By Lot - 1'!L992)</f>
        <v>0</v>
      </c>
      <c r="M115" s="17">
        <f>SUM('By Lot - 1'!M890,'By Lot - 1'!M907,'By Lot - 1'!M958,'By Lot - 1'!M975,'By Lot - 1'!M992)</f>
        <v>0</v>
      </c>
      <c r="N115" s="16">
        <f t="shared" si="45"/>
        <v>0</v>
      </c>
      <c r="O115" s="1">
        <f t="shared" si="46"/>
        <v>1</v>
      </c>
      <c r="P115" s="18">
        <f t="shared" si="47"/>
        <v>1</v>
      </c>
      <c r="Q115" s="1"/>
      <c r="R115" s="1"/>
      <c r="S115" s="1"/>
      <c r="T115" s="1"/>
      <c r="U115" s="1"/>
      <c r="V115" s="1"/>
      <c r="W115" s="1"/>
    </row>
    <row r="116" spans="1:23" ht="11.25" customHeight="1">
      <c r="A116" s="20"/>
      <c r="B116" s="21" t="s">
        <v>45</v>
      </c>
      <c r="C116" s="21">
        <f t="shared" ref="C116:M116" si="48">SUM(C106:C115)</f>
        <v>253</v>
      </c>
      <c r="D116" s="22">
        <f t="shared" si="48"/>
        <v>177</v>
      </c>
      <c r="E116" s="23">
        <f t="shared" si="48"/>
        <v>105</v>
      </c>
      <c r="F116" s="23">
        <f t="shared" si="48"/>
        <v>76</v>
      </c>
      <c r="G116" s="23">
        <f t="shared" si="48"/>
        <v>57</v>
      </c>
      <c r="H116" s="23">
        <f t="shared" si="48"/>
        <v>61</v>
      </c>
      <c r="I116" s="23">
        <f t="shared" si="48"/>
        <v>66</v>
      </c>
      <c r="J116" s="23">
        <f t="shared" si="48"/>
        <v>86</v>
      </c>
      <c r="K116" s="23">
        <f t="shared" si="48"/>
        <v>91</v>
      </c>
      <c r="L116" s="23">
        <f t="shared" si="48"/>
        <v>115</v>
      </c>
      <c r="M116" s="24">
        <f t="shared" si="48"/>
        <v>90</v>
      </c>
      <c r="N116" s="22">
        <f t="shared" si="45"/>
        <v>57</v>
      </c>
      <c r="O116" s="23">
        <f t="shared" si="46"/>
        <v>196</v>
      </c>
      <c r="P116" s="25">
        <f t="shared" si="47"/>
        <v>0.77470355731225293</v>
      </c>
      <c r="Q116" s="1"/>
      <c r="R116" s="1"/>
      <c r="S116" s="1"/>
      <c r="T116" s="1"/>
      <c r="U116" s="1"/>
      <c r="V116" s="1"/>
      <c r="W116" s="1"/>
    </row>
    <row r="117" spans="1:23" ht="11.25" customHeight="1">
      <c r="A117" s="14" t="s">
        <v>168</v>
      </c>
      <c r="B117" s="15" t="s">
        <v>27</v>
      </c>
      <c r="C117" s="15"/>
      <c r="D117" s="16"/>
      <c r="E117" s="1"/>
      <c r="F117" s="1"/>
      <c r="G117" s="1"/>
      <c r="H117" s="1"/>
      <c r="I117" s="1"/>
      <c r="J117" s="1"/>
      <c r="K117" s="1"/>
      <c r="L117" s="1"/>
      <c r="M117" s="17"/>
      <c r="N117" s="16"/>
      <c r="O117" s="1"/>
      <c r="P117" s="18"/>
      <c r="Q117" s="1"/>
      <c r="R117" s="1"/>
      <c r="S117" s="1"/>
      <c r="T117" s="1"/>
      <c r="U117" s="1"/>
      <c r="V117" s="1"/>
      <c r="W117" s="1"/>
    </row>
    <row r="118" spans="1:23" ht="11.25" customHeight="1">
      <c r="A118" s="15" t="s">
        <v>160</v>
      </c>
      <c r="B118" s="15" t="s">
        <v>30</v>
      </c>
      <c r="C118" s="15">
        <f>SUM('By Structure'!C30,
'By Lot - 1'!C1131,'By Lot - 1'!C1148,'By Lot - 1'!C1165, 'By Lot - 1'!C1183,
'By Structure'!C41,
'By Lot - 1'!C1269)</f>
        <v>724</v>
      </c>
      <c r="D118" s="16">
        <f>SUM('By Structure'!D30,
'By Lot - 1'!D1131,'By Lot - 1'!D1148,'By Lot - 1'!D1165, 'By Lot - 1'!D1183,
'By Structure'!D41,
'By Lot - 1'!D1269)</f>
        <v>559</v>
      </c>
      <c r="E118" s="1">
        <f>SUM('By Structure'!E30,
'By Lot - 1'!E1131,'By Lot - 1'!E1148,'By Lot - 1'!E1165, 'By Lot - 1'!E1183,
'By Structure'!E41,
'By Lot - 1'!E1269)</f>
        <v>362</v>
      </c>
      <c r="F118" s="1">
        <f>SUM('By Structure'!F30,
'By Lot - 1'!F1131,'By Lot - 1'!F1148,'By Lot - 1'!F1165, 'By Lot - 1'!F1183,
'By Structure'!F41,
'By Lot - 1'!F1269)</f>
        <v>303</v>
      </c>
      <c r="G118" s="1">
        <f>SUM('By Structure'!G30,
'By Lot - 1'!G1131,'By Lot - 1'!G1148,'By Lot - 1'!G1165, 'By Lot - 1'!G1183,
'By Structure'!G41,
'By Lot - 1'!G1269)</f>
        <v>255</v>
      </c>
      <c r="H118" s="1">
        <f>SUM('By Structure'!H30,
'By Lot - 1'!H1131,'By Lot - 1'!H1148,'By Lot - 1'!H1165, 'By Lot - 1'!H1183,
'By Structure'!H41,
'By Lot - 1'!H1269)</f>
        <v>284</v>
      </c>
      <c r="I118" s="1">
        <f>SUM('By Structure'!I30,
'By Lot - 1'!I1131,'By Lot - 1'!I1148,'By Lot - 1'!I1165, 'By Lot - 1'!I1183,
'By Structure'!I41,
'By Lot - 1'!I1269)</f>
        <v>267</v>
      </c>
      <c r="J118" s="1">
        <f>SUM('By Structure'!J30,
'By Lot - 1'!J1131,'By Lot - 1'!J1148,'By Lot - 1'!J1165, 'By Lot - 1'!J1183,
'By Structure'!J41,
'By Lot - 1'!J1269)</f>
        <v>269</v>
      </c>
      <c r="K118" s="1">
        <f>SUM('By Structure'!K30,
'By Lot - 1'!K1131,'By Lot - 1'!K1148,'By Lot - 1'!K1165, 'By Lot - 1'!K1183,
'By Structure'!K41,
'By Lot - 1'!K1269)</f>
        <v>283</v>
      </c>
      <c r="L118" s="1">
        <f>SUM('By Structure'!L30,
'By Lot - 1'!L1131,'By Lot - 1'!L1148,'By Lot - 1'!L1165, 'By Lot - 1'!L1183,
'By Structure'!L41,
'By Lot - 1'!L1269)</f>
        <v>311</v>
      </c>
      <c r="M118" s="17">
        <f>SUM('By Structure'!M30,
'By Lot - 1'!M1131,'By Lot - 1'!M1148,'By Lot - 1'!M1165, 'By Lot - 1'!M1183,
'By Structure'!M41,
'By Lot - 1'!M1269)</f>
        <v>347</v>
      </c>
      <c r="N118" s="16">
        <f t="shared" ref="N118:N132" si="49">MIN(D118:M118)</f>
        <v>255</v>
      </c>
      <c r="O118" s="1">
        <f t="shared" ref="O118:O132" si="50">C118-N118</f>
        <v>469</v>
      </c>
      <c r="P118" s="18">
        <f t="shared" ref="P118:P132" si="51">O118/C118</f>
        <v>0.64779005524861877</v>
      </c>
      <c r="Q118" s="1"/>
      <c r="R118" s="1"/>
      <c r="S118" s="1"/>
      <c r="T118" s="1"/>
      <c r="U118" s="1"/>
      <c r="V118" s="1"/>
      <c r="W118" s="1"/>
    </row>
    <row r="119" spans="1:23" ht="11.25" customHeight="1">
      <c r="A119" s="15" t="s">
        <v>161</v>
      </c>
      <c r="B119" s="15" t="s">
        <v>34</v>
      </c>
      <c r="C119" s="32">
        <f>SUM('By Structure'!C31,
'By Lot - 1'!C1132,'By Lot - 1'!C1149,'By Lot - 1'!C1166, 'By Lot - 1'!C1184,
'By Structure'!C42,
'By Lot - 1'!C1270)</f>
        <v>407</v>
      </c>
      <c r="D119" s="16">
        <f>SUM('By Structure'!D31,
'By Lot - 1'!D1132,'By Lot - 1'!D1149,'By Lot - 1'!D1166, 'By Lot - 1'!D1184,
'By Structure'!D42,
'By Lot - 1'!D1270)</f>
        <v>347</v>
      </c>
      <c r="E119" s="1">
        <f>SUM('By Structure'!E31,
'By Lot - 1'!E1132,'By Lot - 1'!E1149,'By Lot - 1'!E1166, 'By Lot - 1'!E1184,
'By Structure'!E42,
'By Lot - 1'!E1270)</f>
        <v>352</v>
      </c>
      <c r="F119" s="1">
        <f>SUM('By Structure'!F31,
'By Lot - 1'!F1132,'By Lot - 1'!F1149,'By Lot - 1'!F1166, 'By Lot - 1'!F1184,
'By Structure'!F42,
'By Lot - 1'!F1270)</f>
        <v>318</v>
      </c>
      <c r="G119" s="1">
        <f>SUM('By Structure'!G31,
'By Lot - 1'!G1132,'By Lot - 1'!G1149,'By Lot - 1'!G1166, 'By Lot - 1'!G1184,
'By Structure'!G42,
'By Lot - 1'!G1270)</f>
        <v>272</v>
      </c>
      <c r="H119" s="1">
        <f>SUM('By Structure'!H31,
'By Lot - 1'!H1132,'By Lot - 1'!H1149,'By Lot - 1'!H1166, 'By Lot - 1'!H1184,
'By Structure'!H42,
'By Lot - 1'!H1270)</f>
        <v>296</v>
      </c>
      <c r="I119" s="1">
        <f>SUM('By Structure'!I31,
'By Lot - 1'!I1132,'By Lot - 1'!I1149,'By Lot - 1'!I1166, 'By Lot - 1'!I1184,
'By Structure'!I42,
'By Lot - 1'!I1270)</f>
        <v>276</v>
      </c>
      <c r="J119" s="1">
        <f>SUM('By Structure'!J31,
'By Lot - 1'!J1132,'By Lot - 1'!J1149,'By Lot - 1'!J1166, 'By Lot - 1'!J1184,
'By Structure'!J42,
'By Lot - 1'!J1270)</f>
        <v>277</v>
      </c>
      <c r="K119" s="1">
        <f>SUM('By Structure'!K31,
'By Lot - 1'!K1132,'By Lot - 1'!K1149,'By Lot - 1'!K1166, 'By Lot - 1'!K1184,
'By Structure'!K42,
'By Lot - 1'!K1270)</f>
        <v>282</v>
      </c>
      <c r="L119" s="1">
        <f>SUM('By Structure'!L31,
'By Lot - 1'!L1132,'By Lot - 1'!L1149,'By Lot - 1'!L1166, 'By Lot - 1'!L1184,
'By Structure'!L42,
'By Lot - 1'!L1270)</f>
        <v>289</v>
      </c>
      <c r="M119" s="17">
        <f>SUM('By Structure'!M31,
'By Lot - 1'!M1132,'By Lot - 1'!M1149,'By Lot - 1'!M1166, 'By Lot - 1'!M1184,
'By Structure'!M42,
'By Lot - 1'!M1270)</f>
        <v>319</v>
      </c>
      <c r="N119" s="16">
        <f t="shared" si="49"/>
        <v>272</v>
      </c>
      <c r="O119" s="1">
        <f t="shared" si="50"/>
        <v>135</v>
      </c>
      <c r="P119" s="18">
        <f t="shared" si="51"/>
        <v>0.33169533169533172</v>
      </c>
      <c r="Q119" s="1"/>
      <c r="R119" s="116"/>
      <c r="S119" s="1"/>
      <c r="T119" s="1"/>
      <c r="U119" s="1"/>
      <c r="V119" s="1"/>
      <c r="W119" s="1"/>
    </row>
    <row r="120" spans="1:23" ht="11.25" customHeight="1">
      <c r="A120" s="15" t="s">
        <v>202</v>
      </c>
      <c r="B120" s="15" t="s">
        <v>37</v>
      </c>
      <c r="C120" s="15">
        <f>SUM('By Lot - 1'!C1099:C1100,'By Lot - 1'!C1116:C1117,
'By Lot - 1'!C1133:C1134,'By Lot - 1'!C1150:C1151,'By Lot - 1'!C1167:C1168,'By Lot - 1'!C1185:C1186,
'By Lot - 1'!C1202:C1203,'By Lot - 1'!C1220:C1221,'By Lot - 1'!C1237:C1238,'By Lot - 1'!C1254:C1255,
'By Lot - 1'!C1271:C1272)</f>
        <v>248</v>
      </c>
      <c r="D120" s="16">
        <f>SUM('By Lot - 1'!D1099:D1100,'By Lot - 1'!D1116:D1117,
'By Lot - 1'!D1133:D1134,'By Lot - 1'!D1150:D1151,'By Lot - 1'!D1167:D1168,'By Lot - 1'!D1185:D1186,
'By Lot - 1'!D1202:D1203,'By Lot - 1'!D1220:D1221,'By Lot - 1'!D1237:D1238,'By Lot - 1'!D1254:D1255,
'By Lot - 1'!D1271:D1272)</f>
        <v>212</v>
      </c>
      <c r="E120" s="1">
        <f>SUM('By Lot - 1'!E1099:E1100,'By Lot - 1'!E1116:E1117,
'By Lot - 1'!E1133:E1134,'By Lot - 1'!E1150:E1151,'By Lot - 1'!E1167:E1168,'By Lot - 1'!E1185:E1186,
'By Lot - 1'!E1202:E1203,'By Lot - 1'!E1220:E1221,'By Lot - 1'!E1237:E1238,'By Lot - 1'!E1254:E1255,
'By Lot - 1'!E1271:E1272)</f>
        <v>167</v>
      </c>
      <c r="F120" s="1">
        <f>SUM('By Lot - 1'!F1099:F1100,'By Lot - 1'!F1116:F1117,
'By Lot - 1'!F1133:F1134,'By Lot - 1'!F1150:F1151,'By Lot - 1'!F1167:F1168,'By Lot - 1'!F1185:F1186,
'By Lot - 1'!F1202:F1203,'By Lot - 1'!F1220:F1221,'By Lot - 1'!F1237:F1238,'By Lot - 1'!F1254:F1255,
'By Lot - 1'!F1271:F1272)</f>
        <v>167</v>
      </c>
      <c r="G120" s="1">
        <f>SUM('By Lot - 1'!G1099:G1100,'By Lot - 1'!G1116:G1117,
'By Lot - 1'!G1133:G1134,'By Lot - 1'!G1150:G1151,'By Lot - 1'!G1167:G1168,'By Lot - 1'!G1185:G1186,
'By Lot - 1'!G1202:G1203,'By Lot - 1'!G1220:G1221,'By Lot - 1'!G1237:G1238,'By Lot - 1'!G1254:G1255,
'By Lot - 1'!G1271:G1272)</f>
        <v>61</v>
      </c>
      <c r="H120" s="1">
        <f>SUM('By Lot - 1'!H1099:H1100,'By Lot - 1'!H1116:H1117,
'By Lot - 1'!H1133:H1134,'By Lot - 1'!H1150:H1151,'By Lot - 1'!H1167:H1168,'By Lot - 1'!H1185:H1186,
'By Lot - 1'!H1202:H1203,'By Lot - 1'!H1220:H1221,'By Lot - 1'!H1237:H1238,'By Lot - 1'!H1254:H1255,
'By Lot - 1'!H1271:H1272)</f>
        <v>63</v>
      </c>
      <c r="I120" s="1">
        <f>SUM('By Lot - 1'!I1099:I1100,'By Lot - 1'!I1116:I1117,
'By Lot - 1'!I1133:I1134,'By Lot - 1'!I1150:I1151,'By Lot - 1'!I1167:I1168,'By Lot - 1'!I1185:I1186,
'By Lot - 1'!I1202:I1203,'By Lot - 1'!I1220:I1221,'By Lot - 1'!I1237:I1238,'By Lot - 1'!I1254:I1255,
'By Lot - 1'!I1271:I1272)</f>
        <v>90</v>
      </c>
      <c r="J120" s="1">
        <f>SUM('By Lot - 1'!J1099:J1100,'By Lot - 1'!J1116:J1117,
'By Lot - 1'!J1133:J1134,'By Lot - 1'!J1150:J1151,'By Lot - 1'!J1167:J1168,'By Lot - 1'!J1185:J1186,
'By Lot - 1'!J1202:J1203,'By Lot - 1'!J1220:J1221,'By Lot - 1'!J1237:J1238,'By Lot - 1'!J1254:J1255,
'By Lot - 1'!J1271:J1272)</f>
        <v>93</v>
      </c>
      <c r="K120" s="1">
        <f>SUM('By Lot - 1'!K1099:K1100,'By Lot - 1'!K1116:K1117,
'By Lot - 1'!K1133:K1134,'By Lot - 1'!K1150:K1151,'By Lot - 1'!K1167:K1168,'By Lot - 1'!K1185:K1186,
'By Lot - 1'!K1202:K1203,'By Lot - 1'!K1220:K1221,'By Lot - 1'!K1237:K1238,'By Lot - 1'!K1254:K1255,
'By Lot - 1'!K1271:K1272)</f>
        <v>106</v>
      </c>
      <c r="L120" s="1">
        <f>SUM('By Lot - 1'!L1099:L1100,'By Lot - 1'!L1116:L1117,
'By Lot - 1'!L1133:L1134,'By Lot - 1'!L1150:L1151,'By Lot - 1'!L1167:L1168,'By Lot - 1'!L1185:L1186,
'By Lot - 1'!L1202:L1203,'By Lot - 1'!L1220:L1221,'By Lot - 1'!L1237:L1238,'By Lot - 1'!L1254:L1255,
'By Lot - 1'!L1271:L1272)</f>
        <v>119</v>
      </c>
      <c r="M120" s="17">
        <f>SUM('By Lot - 1'!M1099:M1100,'By Lot - 1'!M1116:M1117,
'By Lot - 1'!M1133:M1134,'By Lot - 1'!M1150:M1151,'By Lot - 1'!M1167:M1168,'By Lot - 1'!M1185:M1186,
'By Lot - 1'!M1202:M1203,'By Lot - 1'!M1220:M1221,'By Lot - 1'!M1237:M1238,'By Lot - 1'!M1254:M1255,
'By Lot - 1'!M1271:M1272)</f>
        <v>130</v>
      </c>
      <c r="N120" s="16">
        <f t="shared" si="49"/>
        <v>61</v>
      </c>
      <c r="O120" s="1">
        <f t="shared" si="50"/>
        <v>187</v>
      </c>
      <c r="P120" s="18">
        <f t="shared" si="51"/>
        <v>0.75403225806451613</v>
      </c>
      <c r="Q120" s="1"/>
      <c r="R120" s="116"/>
      <c r="S120" s="1"/>
      <c r="T120" s="1"/>
      <c r="U120" s="1"/>
      <c r="V120" s="1"/>
      <c r="W120" s="1"/>
    </row>
    <row r="121" spans="1:23" ht="11.25" customHeight="1">
      <c r="A121" s="15" t="s">
        <v>204</v>
      </c>
      <c r="B121" s="15" t="s">
        <v>39</v>
      </c>
      <c r="C121" s="15">
        <f>SUM('By Structure'!C33,
'By Lot - 1'!C1135,'By Lot - 1'!C1152,'By Lot - 1'!C1169,'By Lot - 1'!C1187,
'By Structure'!C44,
'By Lot - 1'!C1273)</f>
        <v>14</v>
      </c>
      <c r="D121" s="16">
        <f>SUM('By Structure'!D33,
'By Lot - 1'!D1135,'By Lot - 1'!D1152,'By Lot - 1'!D1169,'By Lot - 1'!D1187,
'By Structure'!D44,
'By Lot - 1'!D1273)</f>
        <v>12</v>
      </c>
      <c r="E121" s="1">
        <f>SUM('By Structure'!E33,
'By Lot - 1'!E1135,'By Lot - 1'!E1152,'By Lot - 1'!E1169,'By Lot - 1'!E1187,
'By Structure'!E44,
'By Lot - 1'!E1273)</f>
        <v>11</v>
      </c>
      <c r="F121" s="1">
        <f>SUM('By Structure'!F33,
'By Lot - 1'!F1135,'By Lot - 1'!F1152,'By Lot - 1'!F1169,'By Lot - 1'!F1187,
'By Structure'!F44,
'By Lot - 1'!F1273)</f>
        <v>8</v>
      </c>
      <c r="G121" s="1">
        <f>SUM('By Structure'!G33,
'By Lot - 1'!G1135,'By Lot - 1'!G1152,'By Lot - 1'!G1169,'By Lot - 1'!G1187,
'By Structure'!G44,
'By Lot - 1'!G1273)</f>
        <v>11</v>
      </c>
      <c r="H121" s="1">
        <f>SUM('By Structure'!H33,
'By Lot - 1'!H1135,'By Lot - 1'!H1152,'By Lot - 1'!H1169,'By Lot - 1'!H1187,
'By Structure'!H44,
'By Lot - 1'!H1273)</f>
        <v>10</v>
      </c>
      <c r="I121" s="1">
        <f>SUM('By Structure'!I33,
'By Lot - 1'!I1135,'By Lot - 1'!I1152,'By Lot - 1'!I1169,'By Lot - 1'!I1187,
'By Structure'!I44,
'By Lot - 1'!I1273)</f>
        <v>13</v>
      </c>
      <c r="J121" s="1">
        <f>SUM('By Structure'!J33,
'By Lot - 1'!J1135,'By Lot - 1'!J1152,'By Lot - 1'!J1169,'By Lot - 1'!J1187,
'By Structure'!J44,
'By Lot - 1'!J1273)</f>
        <v>12</v>
      </c>
      <c r="K121" s="1">
        <f>SUM('By Structure'!K33,
'By Lot - 1'!K1135,'By Lot - 1'!K1152,'By Lot - 1'!K1169,'By Lot - 1'!K1187,
'By Structure'!K44,
'By Lot - 1'!K1273)</f>
        <v>12</v>
      </c>
      <c r="L121" s="1">
        <f>SUM('By Structure'!L33,
'By Lot - 1'!L1135,'By Lot - 1'!L1152,'By Lot - 1'!L1169,'By Lot - 1'!L1187,
'By Structure'!L44,
'By Lot - 1'!L1273)</f>
        <v>13</v>
      </c>
      <c r="M121" s="17">
        <f>SUM('By Structure'!M33,
'By Lot - 1'!M1135,'By Lot - 1'!M1152,'By Lot - 1'!M1169,'By Lot - 1'!M1187,
'By Structure'!M44,
'By Lot - 1'!M1273)</f>
        <v>14</v>
      </c>
      <c r="N121" s="16">
        <f t="shared" si="49"/>
        <v>8</v>
      </c>
      <c r="O121" s="1">
        <f t="shared" si="50"/>
        <v>6</v>
      </c>
      <c r="P121" s="18">
        <f t="shared" si="51"/>
        <v>0.42857142857142855</v>
      </c>
      <c r="Q121" s="1"/>
      <c r="R121" s="116"/>
      <c r="S121" s="1"/>
      <c r="T121" s="1"/>
      <c r="U121" s="1"/>
      <c r="V121" s="1"/>
      <c r="W121" s="1"/>
    </row>
    <row r="122" spans="1:23" ht="11.25" customHeight="1">
      <c r="A122" s="15" t="s">
        <v>206</v>
      </c>
      <c r="B122" s="15" t="s">
        <v>40</v>
      </c>
      <c r="C122" s="32">
        <f>SUM('By Structure'!C34,
'By Lot - 1'!C1136:C1141,'By Lot - 1'!C1153:C1158,'By Lot - 1'!C1170:C1175,'By Lot - 1'!C1188:C1193,
'By Structure'!C45,
'By Lot - 1'!C1274:C1279)</f>
        <v>71</v>
      </c>
      <c r="D122" s="16">
        <f>SUM('By Structure'!D34,
'By Lot - 1'!D1136:D1141,'By Lot - 1'!D1153:D1158,'By Lot - 1'!D1170:D1175,'By Lot - 1'!D1188:D1193,
'By Structure'!D45,
'By Lot - 1'!D1274:D1279)</f>
        <v>33</v>
      </c>
      <c r="E122" s="1">
        <f>SUM('By Structure'!E34,
'By Lot - 1'!E1136:E1141,'By Lot - 1'!E1153:E1158,'By Lot - 1'!E1170:E1175,'By Lot - 1'!E1188:E1193,
'By Structure'!E45,
'By Lot - 1'!E1274:E1279)</f>
        <v>10</v>
      </c>
      <c r="F122" s="1">
        <f>SUM('By Structure'!F34,
'By Lot - 1'!F1136:F1141,'By Lot - 1'!F1153:F1158,'By Lot - 1'!F1170:F1175,'By Lot - 1'!F1188:F1193,
'By Structure'!F45,
'By Lot - 1'!F1274:F1279)</f>
        <v>12</v>
      </c>
      <c r="G122" s="1">
        <f>SUM('By Structure'!G34,
'By Lot - 1'!G1136:G1141,'By Lot - 1'!G1153:G1158,'By Lot - 1'!G1170:G1175,'By Lot - 1'!G1188:G1193,
'By Structure'!G45,
'By Lot - 1'!G1274:G1279)</f>
        <v>12</v>
      </c>
      <c r="H122" s="1">
        <f>SUM('By Structure'!H34,
'By Lot - 1'!H1136:H1141,'By Lot - 1'!H1153:H1158,'By Lot - 1'!H1170:H1175,'By Lot - 1'!H1188:H1193,
'By Structure'!H45,
'By Lot - 1'!H1274:H1279)</f>
        <v>11</v>
      </c>
      <c r="I122" s="1">
        <f>SUM('By Structure'!I34,
'By Lot - 1'!I1136:I1141,'By Lot - 1'!I1153:I1158,'By Lot - 1'!I1170:I1175,'By Lot - 1'!I1188:I1193,
'By Structure'!I45,
'By Lot - 1'!I1274:I1279)</f>
        <v>13</v>
      </c>
      <c r="J122" s="1">
        <f>SUM('By Structure'!J34,
'By Lot - 1'!J1136:J1141,'By Lot - 1'!J1153:J1158,'By Lot - 1'!J1170:J1175,'By Lot - 1'!J1188:J1193,
'By Structure'!J45,
'By Lot - 1'!J1274:J1279)</f>
        <v>14</v>
      </c>
      <c r="K122" s="1">
        <f>SUM('By Structure'!K34,
'By Lot - 1'!K1136:K1141,'By Lot - 1'!K1153:K1158,'By Lot - 1'!K1170:K1175,'By Lot - 1'!K1188:K1193,
'By Structure'!K45,
'By Lot - 1'!K1274:K1279)</f>
        <v>15</v>
      </c>
      <c r="L122" s="1">
        <f>SUM('By Structure'!L34,
'By Lot - 1'!L1136:L1141,'By Lot - 1'!L1153:L1158,'By Lot - 1'!L1170:L1175,'By Lot - 1'!L1188:L1193,
'By Structure'!L45,
'By Lot - 1'!L1274:L1279)</f>
        <v>18</v>
      </c>
      <c r="M122" s="17">
        <f>SUM('By Structure'!M34,
'By Lot - 1'!M1136:M1141,'By Lot - 1'!M1153:M1158,'By Lot - 1'!M1170:M1175,'By Lot - 1'!M1188:M1193,
'By Structure'!M45,
'By Lot - 1'!M1274:M1279)</f>
        <v>24</v>
      </c>
      <c r="N122" s="16">
        <f t="shared" si="49"/>
        <v>10</v>
      </c>
      <c r="O122" s="1">
        <f t="shared" si="50"/>
        <v>61</v>
      </c>
      <c r="P122" s="18">
        <f t="shared" si="51"/>
        <v>0.85915492957746475</v>
      </c>
      <c r="Q122" s="1"/>
      <c r="R122" s="1"/>
      <c r="S122" s="1"/>
      <c r="T122" s="1"/>
      <c r="U122" s="1"/>
      <c r="V122" s="1"/>
      <c r="W122" s="1"/>
    </row>
    <row r="123" spans="1:23" ht="11.25" customHeight="1">
      <c r="A123" s="15"/>
      <c r="B123" s="15" t="s">
        <v>41</v>
      </c>
      <c r="C123" s="15">
        <f>SUM('By Structure'!C35,
'By Lot - 1'!C1142,'By Lot - 1'!C1159,'By Lot - 1'!C1176,'By Lot - 1'!C1194,
'By Structure'!C46,
'By Lot - 1'!C1280)</f>
        <v>24</v>
      </c>
      <c r="D123" s="16">
        <f>SUM('By Structure'!D35,
'By Lot - 1'!D1142,'By Lot - 1'!D1159,'By Lot - 1'!D1176,'By Lot - 1'!D1194,
'By Structure'!D46,
'By Lot - 1'!D1280)</f>
        <v>19</v>
      </c>
      <c r="E123" s="1">
        <f>SUM('By Structure'!E35,
'By Lot - 1'!E1142,'By Lot - 1'!E1159,'By Lot - 1'!E1176,'By Lot - 1'!E1194,
'By Structure'!E46,
'By Lot - 1'!E1280)</f>
        <v>15</v>
      </c>
      <c r="F123" s="1">
        <f>SUM('By Structure'!F35,
'By Lot - 1'!F1142,'By Lot - 1'!F1159,'By Lot - 1'!F1176,'By Lot - 1'!F1194,
'By Structure'!F46,
'By Lot - 1'!F1280)</f>
        <v>12</v>
      </c>
      <c r="G123" s="1">
        <f>SUM('By Structure'!G35,
'By Lot - 1'!G1142,'By Lot - 1'!G1159,'By Lot - 1'!G1176,'By Lot - 1'!G1194,
'By Structure'!G46,
'By Lot - 1'!G1280)</f>
        <v>10</v>
      </c>
      <c r="H123" s="1">
        <f>SUM('By Structure'!H35,
'By Lot - 1'!H1142,'By Lot - 1'!H1159,'By Lot - 1'!H1176,'By Lot - 1'!H1194,
'By Structure'!H46,
'By Lot - 1'!H1280)</f>
        <v>8</v>
      </c>
      <c r="I123" s="1">
        <f>SUM('By Structure'!I35,
'By Lot - 1'!I1142,'By Lot - 1'!I1159,'By Lot - 1'!I1176,'By Lot - 1'!I1194,
'By Structure'!I46,
'By Lot - 1'!I1280)</f>
        <v>8</v>
      </c>
      <c r="J123" s="1">
        <f>SUM('By Structure'!J35,
'By Lot - 1'!J1142,'By Lot - 1'!J1159,'By Lot - 1'!J1176,'By Lot - 1'!J1194,
'By Structure'!J46,
'By Lot - 1'!J1280)</f>
        <v>11</v>
      </c>
      <c r="K123" s="1">
        <f>SUM('By Structure'!K35,
'By Lot - 1'!K1142,'By Lot - 1'!K1159,'By Lot - 1'!K1176,'By Lot - 1'!K1194,
'By Structure'!K46,
'By Lot - 1'!K1280)</f>
        <v>11</v>
      </c>
      <c r="L123" s="1">
        <f>SUM('By Structure'!L35,
'By Lot - 1'!L1142,'By Lot - 1'!L1159,'By Lot - 1'!L1176,'By Lot - 1'!L1194,
'By Structure'!L46,
'By Lot - 1'!L1280)</f>
        <v>12</v>
      </c>
      <c r="M123" s="17">
        <f>SUM('By Structure'!M35,
'By Lot - 1'!M1142,'By Lot - 1'!M1159,'By Lot - 1'!M1176,'By Lot - 1'!M1194,
'By Structure'!M46,
'By Lot - 1'!M1280)</f>
        <v>18</v>
      </c>
      <c r="N123" s="16">
        <f t="shared" si="49"/>
        <v>8</v>
      </c>
      <c r="O123" s="1">
        <f t="shared" si="50"/>
        <v>16</v>
      </c>
      <c r="P123" s="18">
        <f t="shared" si="51"/>
        <v>0.66666666666666663</v>
      </c>
      <c r="Q123" s="1"/>
      <c r="R123" s="1"/>
      <c r="S123" s="1"/>
      <c r="T123" s="1"/>
      <c r="U123" s="1"/>
      <c r="V123" s="1"/>
      <c r="W123" s="1"/>
    </row>
    <row r="124" spans="1:23" ht="11.25" customHeight="1">
      <c r="A124" s="15"/>
      <c r="B124" s="15" t="s">
        <v>42</v>
      </c>
      <c r="C124" s="32">
        <f>SUM('By Structure'!C36,
'By Lot - 1'!C1143,'By Lot - 1'!C1160,'By Lot - 1'!C1177,'By Lot - 1'!C1195,
'By Structure'!C47,
'By Lot - 1'!C1281)</f>
        <v>28</v>
      </c>
      <c r="D124" s="16">
        <f>SUM('By Structure'!D36,
'By Lot - 1'!D1143,'By Lot - 1'!D1160,'By Lot - 1'!D1177,'By Lot - 1'!D1195,
'By Structure'!D47,
'By Lot - 1'!D1281)</f>
        <v>19</v>
      </c>
      <c r="E124" s="1">
        <f>SUM('By Structure'!E36,
'By Lot - 1'!E1143,'By Lot - 1'!E1160,'By Lot - 1'!E1177,'By Lot - 1'!E1195,
'By Structure'!E47,
'By Lot - 1'!E1281)</f>
        <v>22</v>
      </c>
      <c r="F124" s="1">
        <f>SUM('By Structure'!F36,
'By Lot - 1'!F1143,'By Lot - 1'!F1160,'By Lot - 1'!F1177,'By Lot - 1'!F1195,
'By Structure'!F47,
'By Lot - 1'!F1281)</f>
        <v>17</v>
      </c>
      <c r="G124" s="1">
        <f>SUM('By Structure'!G36,
'By Lot - 1'!G1143,'By Lot - 1'!G1160,'By Lot - 1'!G1177,'By Lot - 1'!G1195,
'By Structure'!G47,
'By Lot - 1'!G1281)</f>
        <v>11</v>
      </c>
      <c r="H124" s="1">
        <f>SUM('By Structure'!H36,
'By Lot - 1'!H1143,'By Lot - 1'!H1160,'By Lot - 1'!H1177,'By Lot - 1'!H1195,
'By Structure'!H47,
'By Lot - 1'!H1281)</f>
        <v>13</v>
      </c>
      <c r="I124" s="1">
        <f>SUM('By Structure'!I36,
'By Lot - 1'!I1143,'By Lot - 1'!I1160,'By Lot - 1'!I1177,'By Lot - 1'!I1195,
'By Structure'!I47,
'By Lot - 1'!I1281)</f>
        <v>11</v>
      </c>
      <c r="J124" s="1">
        <f>SUM('By Structure'!J36,
'By Lot - 1'!J1143,'By Lot - 1'!J1160,'By Lot - 1'!J1177,'By Lot - 1'!J1195,
'By Structure'!J47,
'By Lot - 1'!J1281)</f>
        <v>14</v>
      </c>
      <c r="K124" s="1">
        <f>SUM('By Structure'!K36,
'By Lot - 1'!K1143,'By Lot - 1'!K1160,'By Lot - 1'!K1177,'By Lot - 1'!K1195,
'By Structure'!K47,
'By Lot - 1'!K1281)</f>
        <v>17</v>
      </c>
      <c r="L124" s="1">
        <f>SUM('By Structure'!L36,
'By Lot - 1'!L1143,'By Lot - 1'!L1160,'By Lot - 1'!L1177,'By Lot - 1'!L1195,
'By Structure'!L47,
'By Lot - 1'!L1281)</f>
        <v>20</v>
      </c>
      <c r="M124" s="17">
        <f>SUM('By Structure'!M36,
'By Lot - 1'!M1143,'By Lot - 1'!M1160,'By Lot - 1'!M1177,'By Lot - 1'!M1195,
'By Structure'!M47,
'By Lot - 1'!M1281)</f>
        <v>25</v>
      </c>
      <c r="N124" s="16">
        <f t="shared" si="49"/>
        <v>11</v>
      </c>
      <c r="O124" s="1">
        <f t="shared" si="50"/>
        <v>17</v>
      </c>
      <c r="P124" s="18">
        <f t="shared" si="51"/>
        <v>0.6071428571428571</v>
      </c>
      <c r="Q124" s="1"/>
      <c r="R124" s="1"/>
      <c r="S124" s="1"/>
      <c r="T124" s="1"/>
      <c r="U124" s="1"/>
      <c r="V124" s="1"/>
      <c r="W124" s="1"/>
    </row>
    <row r="125" spans="1:23" ht="11.25" customHeight="1">
      <c r="A125" s="15"/>
      <c r="B125" s="15" t="s">
        <v>43</v>
      </c>
      <c r="C125" s="32">
        <f>SUM('By Structure'!C37,
'By Lot - 1'!C1144,'By Lot - 1'!C1161,'By Lot - 1'!C1178,'By Lot - 1'!C1196,
'By Structure'!C48,
'By Lot - 1'!C1282)</f>
        <v>1</v>
      </c>
      <c r="D125" s="16">
        <f>SUM('By Structure'!D37,
'By Lot - 1'!D1144,'By Lot - 1'!D1161,'By Lot - 1'!D1178,'By Lot - 1'!D1196,
'By Structure'!D48,
'By Lot - 1'!D1282)</f>
        <v>1</v>
      </c>
      <c r="E125" s="1">
        <f>SUM('By Structure'!E37,
'By Lot - 1'!E1144,'By Lot - 1'!E1161,'By Lot - 1'!E1178,'By Lot - 1'!E1196,
'By Structure'!E48,
'By Lot - 1'!E1282)</f>
        <v>1</v>
      </c>
      <c r="F125" s="1">
        <f>SUM('By Structure'!F37,
'By Lot - 1'!F1144,'By Lot - 1'!F1161,'By Lot - 1'!F1178,'By Lot - 1'!F1196,
'By Structure'!F48,
'By Lot - 1'!F1282)</f>
        <v>1</v>
      </c>
      <c r="G125" s="1">
        <f>SUM('By Structure'!G37,
'By Lot - 1'!G1144,'By Lot - 1'!G1161,'By Lot - 1'!G1178,'By Lot - 1'!G1196,
'By Structure'!G48,
'By Lot - 1'!G1282)</f>
        <v>0</v>
      </c>
      <c r="H125" s="1">
        <f>SUM('By Structure'!H37,
'By Lot - 1'!H1144,'By Lot - 1'!H1161,'By Lot - 1'!H1178,'By Lot - 1'!H1196,
'By Structure'!H48,
'By Lot - 1'!H1282)</f>
        <v>0</v>
      </c>
      <c r="I125" s="1">
        <f>SUM('By Structure'!I37,
'By Lot - 1'!I1144,'By Lot - 1'!I1161,'By Lot - 1'!I1178,'By Lot - 1'!I1196,
'By Structure'!I48,
'By Lot - 1'!I1282)</f>
        <v>1</v>
      </c>
      <c r="J125" s="1">
        <f>SUM('By Structure'!J37,
'By Lot - 1'!J1144,'By Lot - 1'!J1161,'By Lot - 1'!J1178,'By Lot - 1'!J1196,
'By Structure'!J48,
'By Lot - 1'!J1282)</f>
        <v>1</v>
      </c>
      <c r="K125" s="1">
        <f>SUM('By Structure'!K37,
'By Lot - 1'!K1144,'By Lot - 1'!K1161,'By Lot - 1'!K1178,'By Lot - 1'!K1196,
'By Structure'!K48,
'By Lot - 1'!K1282)</f>
        <v>0</v>
      </c>
      <c r="L125" s="1">
        <f>SUM('By Structure'!L37,
'By Lot - 1'!L1144,'By Lot - 1'!L1161,'By Lot - 1'!L1178,'By Lot - 1'!L1196,
'By Structure'!L48,
'By Lot - 1'!L1282)</f>
        <v>1</v>
      </c>
      <c r="M125" s="17">
        <f>SUM('By Structure'!M37,
'By Lot - 1'!M1144,'By Lot - 1'!M1161,'By Lot - 1'!M1178,'By Lot - 1'!M1196,
'By Structure'!M48,
'By Lot - 1'!M1282)</f>
        <v>1</v>
      </c>
      <c r="N125" s="16">
        <f t="shared" si="49"/>
        <v>0</v>
      </c>
      <c r="O125" s="1">
        <f t="shared" si="50"/>
        <v>1</v>
      </c>
      <c r="P125" s="18">
        <f t="shared" si="51"/>
        <v>1</v>
      </c>
      <c r="Q125" s="1"/>
      <c r="R125" s="1"/>
      <c r="S125" s="1"/>
      <c r="T125" s="1"/>
      <c r="U125" s="1"/>
      <c r="V125" s="1"/>
      <c r="W125" s="1"/>
    </row>
    <row r="126" spans="1:23" ht="11.25" customHeight="1">
      <c r="A126" s="15"/>
      <c r="B126" s="15" t="s">
        <v>44</v>
      </c>
      <c r="C126" s="32">
        <f>SUM('By Structure'!C38,
'By Lot - 1'!C1145,'By Lot - 1'!C1162,'By Lot - 1'!C1179,'By Lot - 1'!C1197,
'By Structure'!C49,
'By Lot - 1'!C1283)</f>
        <v>11</v>
      </c>
      <c r="D126" s="16">
        <f>SUM('By Structure'!D38,
'By Lot - 1'!D1145,'By Lot - 1'!D1162,'By Lot - 1'!D1179,'By Lot - 1'!D1197,
'By Structure'!D49,
'By Lot - 1'!D1283)</f>
        <v>2</v>
      </c>
      <c r="E126" s="1">
        <f>SUM('By Structure'!E38,
'By Lot - 1'!E1145,'By Lot - 1'!E1162,'By Lot - 1'!E1179,'By Lot - 1'!E1197,
'By Structure'!E49,
'By Lot - 1'!E1283)</f>
        <v>3</v>
      </c>
      <c r="F126" s="1">
        <f>SUM('By Structure'!F38,
'By Lot - 1'!F1145,'By Lot - 1'!F1162,'By Lot - 1'!F1179,'By Lot - 1'!F1197,
'By Structure'!F49,
'By Lot - 1'!F1283)</f>
        <v>3</v>
      </c>
      <c r="G126" s="1">
        <f>SUM('By Structure'!G38,
'By Lot - 1'!G1145,'By Lot - 1'!G1162,'By Lot - 1'!G1179,'By Lot - 1'!G1197,
'By Structure'!G49,
'By Lot - 1'!G1283)</f>
        <v>2</v>
      </c>
      <c r="H126" s="1">
        <f>SUM('By Structure'!H38,
'By Lot - 1'!H1145,'By Lot - 1'!H1162,'By Lot - 1'!H1179,'By Lot - 1'!H1197,
'By Structure'!H49,
'By Lot - 1'!H1283)</f>
        <v>2</v>
      </c>
      <c r="I126" s="1">
        <f>SUM('By Structure'!I38,
'By Lot - 1'!I1145,'By Lot - 1'!I1162,'By Lot - 1'!I1179,'By Lot - 1'!I1197,
'By Structure'!I49,
'By Lot - 1'!I1283)</f>
        <v>1</v>
      </c>
      <c r="J126" s="1">
        <f>SUM('By Structure'!J38,
'By Lot - 1'!J1145,'By Lot - 1'!J1162,'By Lot - 1'!J1179,'By Lot - 1'!J1197,
'By Structure'!J49,
'By Lot - 1'!J1283)</f>
        <v>3</v>
      </c>
      <c r="K126" s="1">
        <f>SUM('By Structure'!K38,
'By Lot - 1'!K1145,'By Lot - 1'!K1162,'By Lot - 1'!K1179,'By Lot - 1'!K1197,
'By Structure'!K49,
'By Lot - 1'!K1283)</f>
        <v>3</v>
      </c>
      <c r="L126" s="1">
        <f>SUM('By Structure'!L38,
'By Lot - 1'!L1145,'By Lot - 1'!L1162,'By Lot - 1'!L1179,'By Lot - 1'!L1197,
'By Structure'!L49,
'By Lot - 1'!L1283)</f>
        <v>2</v>
      </c>
      <c r="M126" s="17">
        <f>SUM('By Structure'!M38,
'By Lot - 1'!M1145,'By Lot - 1'!M1162,'By Lot - 1'!M1179,'By Lot - 1'!M1197,
'By Structure'!M49,
'By Lot - 1'!M1283)</f>
        <v>2</v>
      </c>
      <c r="N126" s="16">
        <f t="shared" si="49"/>
        <v>1</v>
      </c>
      <c r="O126" s="1">
        <f t="shared" si="50"/>
        <v>10</v>
      </c>
      <c r="P126" s="18">
        <f t="shared" si="51"/>
        <v>0.90909090909090906</v>
      </c>
      <c r="Q126" s="1"/>
      <c r="R126" s="1"/>
      <c r="S126" s="1"/>
      <c r="T126" s="1"/>
      <c r="U126" s="1"/>
      <c r="V126" s="1"/>
      <c r="W126" s="1"/>
    </row>
    <row r="127" spans="1:23" ht="11.25" customHeight="1">
      <c r="A127" s="20"/>
      <c r="B127" s="21" t="s">
        <v>45</v>
      </c>
      <c r="C127" s="21">
        <f t="shared" ref="C127:M127" si="52">SUM(C117:C126)</f>
        <v>1528</v>
      </c>
      <c r="D127" s="22">
        <f t="shared" si="52"/>
        <v>1204</v>
      </c>
      <c r="E127" s="23">
        <f t="shared" si="52"/>
        <v>943</v>
      </c>
      <c r="F127" s="23">
        <f t="shared" si="52"/>
        <v>841</v>
      </c>
      <c r="G127" s="23">
        <f t="shared" si="52"/>
        <v>634</v>
      </c>
      <c r="H127" s="23">
        <f t="shared" si="52"/>
        <v>687</v>
      </c>
      <c r="I127" s="23">
        <f t="shared" si="52"/>
        <v>680</v>
      </c>
      <c r="J127" s="23">
        <f t="shared" si="52"/>
        <v>694</v>
      </c>
      <c r="K127" s="23">
        <f t="shared" si="52"/>
        <v>729</v>
      </c>
      <c r="L127" s="23">
        <f t="shared" si="52"/>
        <v>785</v>
      </c>
      <c r="M127" s="24">
        <f t="shared" si="52"/>
        <v>880</v>
      </c>
      <c r="N127" s="22">
        <f t="shared" si="49"/>
        <v>634</v>
      </c>
      <c r="O127" s="23">
        <f t="shared" si="50"/>
        <v>894</v>
      </c>
      <c r="P127" s="25">
        <f t="shared" si="51"/>
        <v>0.58507853403141363</v>
      </c>
      <c r="Q127" s="1"/>
      <c r="R127" s="1"/>
      <c r="S127" s="1"/>
      <c r="T127" s="1"/>
      <c r="U127" s="1"/>
      <c r="V127" s="1"/>
      <c r="W127" s="1"/>
    </row>
    <row r="128" spans="1:23" ht="11.25" customHeight="1">
      <c r="A128" s="14" t="s">
        <v>215</v>
      </c>
      <c r="B128" s="15" t="s">
        <v>27</v>
      </c>
      <c r="C128" s="15">
        <f>SUM('By Lot - 1'!C1508,'By Lot - 1'!C1644,'By Lot - 1'!C1661,'By Lot - 1'!C1678,'By Lot - 1'!C1695,'By Lot - 1'!C1746,'By Lot - 1'!C1763,'By Lot - 1'!C1797)</f>
        <v>158</v>
      </c>
      <c r="D128" s="16">
        <f>SUM('By Lot - 1'!D1508,'By Lot - 1'!D1644,'By Lot - 1'!D1661,'By Lot - 1'!D1678,'By Lot - 1'!D1695,'By Lot - 1'!D1746,'By Lot - 1'!D1763,'By Lot - 1'!D1797)</f>
        <v>116</v>
      </c>
      <c r="E128" s="1">
        <f>SUM('By Lot - 1'!E1508,'By Lot - 1'!E1644,'By Lot - 1'!E1661,'By Lot - 1'!E1678,'By Lot - 1'!E1695,'By Lot - 1'!E1746,'By Lot - 1'!E1763,'By Lot - 1'!E1797)</f>
        <v>36</v>
      </c>
      <c r="F128" s="1">
        <f>SUM('By Lot - 1'!F1508,'By Lot - 1'!F1644,'By Lot - 1'!F1661,'By Lot - 1'!F1678,'By Lot - 1'!F1695,'By Lot - 1'!F1746,'By Lot - 1'!F1763,'By Lot - 1'!F1797)</f>
        <v>13</v>
      </c>
      <c r="G128" s="1">
        <f>SUM('By Lot - 1'!G1508,'By Lot - 1'!G1644,'By Lot - 1'!G1661,'By Lot - 1'!G1678,'By Lot - 1'!G1695,'By Lot - 1'!G1746,'By Lot - 1'!G1763,'By Lot - 1'!G1797)</f>
        <v>1</v>
      </c>
      <c r="H128" s="1">
        <f>SUM('By Lot - 1'!H1508,'By Lot - 1'!H1644,'By Lot - 1'!H1661,'By Lot - 1'!H1678,'By Lot - 1'!H1695,'By Lot - 1'!H1746,'By Lot - 1'!H1763,'By Lot - 1'!H1797)</f>
        <v>1</v>
      </c>
      <c r="I128" s="1">
        <f>SUM('By Lot - 1'!I1508,'By Lot - 1'!I1644,'By Lot - 1'!I1661,'By Lot - 1'!I1678,'By Lot - 1'!I1695,'By Lot - 1'!I1746,'By Lot - 1'!I1763,'By Lot - 1'!I1797)</f>
        <v>0</v>
      </c>
      <c r="J128" s="1">
        <f>SUM('By Lot - 1'!J1508,'By Lot - 1'!J1644,'By Lot - 1'!J1661,'By Lot - 1'!J1678,'By Lot - 1'!J1695,'By Lot - 1'!J1746,'By Lot - 1'!J1763,'By Lot - 1'!J1797)</f>
        <v>1</v>
      </c>
      <c r="K128" s="1">
        <f>SUM('By Lot - 1'!K1508,'By Lot - 1'!K1644,'By Lot - 1'!K1661,'By Lot - 1'!K1678,'By Lot - 1'!K1695,'By Lot - 1'!K1746,'By Lot - 1'!K1763,'By Lot - 1'!K1797)</f>
        <v>4</v>
      </c>
      <c r="L128" s="1">
        <f>SUM('By Lot - 1'!L1508,'By Lot - 1'!L1644,'By Lot - 1'!L1661,'By Lot - 1'!L1678,'By Lot - 1'!L1695,'By Lot - 1'!L1746,'By Lot - 1'!L1763,'By Lot - 1'!L1797)</f>
        <v>9</v>
      </c>
      <c r="M128" s="17">
        <f>SUM('By Lot - 1'!M1508,'By Lot - 1'!M1644,'By Lot - 1'!M1661,'By Lot - 1'!M1678,'By Lot - 1'!M1695,'By Lot - 1'!M1746,'By Lot - 1'!M1763,'By Lot - 1'!M1797)</f>
        <v>5</v>
      </c>
      <c r="N128" s="16">
        <f t="shared" si="49"/>
        <v>0</v>
      </c>
      <c r="O128" s="1">
        <f t="shared" si="50"/>
        <v>158</v>
      </c>
      <c r="P128" s="18">
        <f t="shared" si="51"/>
        <v>1</v>
      </c>
      <c r="Q128" s="1"/>
      <c r="R128" s="1"/>
      <c r="S128" s="1"/>
      <c r="T128" s="1"/>
      <c r="U128" s="1"/>
      <c r="V128" s="1"/>
      <c r="W128" s="1"/>
    </row>
    <row r="129" spans="1:23" ht="11.25" customHeight="1">
      <c r="A129" s="15" t="s">
        <v>90</v>
      </c>
      <c r="B129" s="15" t="s">
        <v>30</v>
      </c>
      <c r="C129" s="15">
        <f>SUM('By Lot - 1'!C1509,'By Lot - 1'!C1645,'By Lot - 1'!C1662,'By Lot - 1'!C1679,'By Lot - 1'!C1696,'By Lot - 1'!C1747,'By Lot - 1'!C1764,'By Lot - 1'!C1798)</f>
        <v>216</v>
      </c>
      <c r="D129" s="16">
        <f>SUM('By Lot - 1'!D1509,'By Lot - 1'!D1645,'By Lot - 1'!D1662,'By Lot - 1'!D1679,'By Lot - 1'!D1696,'By Lot - 1'!D1747,'By Lot - 1'!D1764,'By Lot - 1'!D1798)</f>
        <v>93</v>
      </c>
      <c r="E129" s="1">
        <f>SUM('By Lot - 1'!E1509,'By Lot - 1'!E1645,'By Lot - 1'!E1662,'By Lot - 1'!E1679,'By Lot - 1'!E1696,'By Lot - 1'!E1747,'By Lot - 1'!E1764,'By Lot - 1'!E1798)</f>
        <v>18</v>
      </c>
      <c r="F129" s="1">
        <f>SUM('By Lot - 1'!F1509,'By Lot - 1'!F1645,'By Lot - 1'!F1662,'By Lot - 1'!F1679,'By Lot - 1'!F1696,'By Lot - 1'!F1747,'By Lot - 1'!F1764,'By Lot - 1'!F1798)</f>
        <v>3</v>
      </c>
      <c r="G129" s="1">
        <f>SUM('By Lot - 1'!G1509,'By Lot - 1'!G1645,'By Lot - 1'!G1662,'By Lot - 1'!G1679,'By Lot - 1'!G1696,'By Lot - 1'!G1747,'By Lot - 1'!G1764,'By Lot - 1'!G1798)</f>
        <v>1</v>
      </c>
      <c r="H129" s="1">
        <f>SUM('By Lot - 1'!H1509,'By Lot - 1'!H1645,'By Lot - 1'!H1662,'By Lot - 1'!H1679,'By Lot - 1'!H1696,'By Lot - 1'!H1747,'By Lot - 1'!H1764,'By Lot - 1'!H1798)</f>
        <v>0</v>
      </c>
      <c r="I129" s="1">
        <f>SUM('By Lot - 1'!I1509,'By Lot - 1'!I1645,'By Lot - 1'!I1662,'By Lot - 1'!I1679,'By Lot - 1'!I1696,'By Lot - 1'!I1747,'By Lot - 1'!I1764,'By Lot - 1'!I1798)</f>
        <v>0</v>
      </c>
      <c r="J129" s="1">
        <f>SUM('By Lot - 1'!J1509,'By Lot - 1'!J1645,'By Lot - 1'!J1662,'By Lot - 1'!J1679,'By Lot - 1'!J1696,'By Lot - 1'!J1747,'By Lot - 1'!J1764,'By Lot - 1'!J1798)</f>
        <v>0</v>
      </c>
      <c r="K129" s="1">
        <f>SUM('By Lot - 1'!K1509,'By Lot - 1'!K1645,'By Lot - 1'!K1662,'By Lot - 1'!K1679,'By Lot - 1'!K1696,'By Lot - 1'!K1747,'By Lot - 1'!K1764,'By Lot - 1'!K1798)</f>
        <v>0</v>
      </c>
      <c r="L129" s="1">
        <f>SUM('By Lot - 1'!L1509,'By Lot - 1'!L1645,'By Lot - 1'!L1662,'By Lot - 1'!L1679,'By Lot - 1'!L1696,'By Lot - 1'!L1747,'By Lot - 1'!L1764,'By Lot - 1'!L1798)</f>
        <v>2</v>
      </c>
      <c r="M129" s="17">
        <f>SUM('By Lot - 1'!M1509,'By Lot - 1'!M1645,'By Lot - 1'!M1662,'By Lot - 1'!M1679,'By Lot - 1'!M1696,'By Lot - 1'!M1747,'By Lot - 1'!M1764,'By Lot - 1'!M1798)</f>
        <v>3</v>
      </c>
      <c r="N129" s="16">
        <f t="shared" si="49"/>
        <v>0</v>
      </c>
      <c r="O129" s="1">
        <f t="shared" si="50"/>
        <v>216</v>
      </c>
      <c r="P129" s="18">
        <f t="shared" si="51"/>
        <v>1</v>
      </c>
      <c r="Q129" s="1"/>
      <c r="R129" s="1"/>
      <c r="S129" s="1"/>
      <c r="T129" s="1"/>
      <c r="U129" s="1"/>
      <c r="V129" s="1"/>
      <c r="W129" s="1"/>
    </row>
    <row r="130" spans="1:23" ht="11.25" customHeight="1">
      <c r="A130" s="15"/>
      <c r="B130" s="15" t="s">
        <v>34</v>
      </c>
      <c r="C130" s="15">
        <f>SUM('By Lot - 1'!C1510,'By Lot - 1'!C1646,'By Lot - 1'!C1663,'By Lot - 1'!C1680,'By Lot - 1'!C1697,'By Lot - 1'!C1748,'By Lot - 1'!C1765,'By Lot - 1'!C1799)</f>
        <v>29</v>
      </c>
      <c r="D130" s="16">
        <f>SUM('By Lot - 1'!D1510,'By Lot - 1'!D1646,'By Lot - 1'!D1663,'By Lot - 1'!D1680,'By Lot - 1'!D1697,'By Lot - 1'!D1748,'By Lot - 1'!D1765,'By Lot - 1'!D1799)</f>
        <v>0</v>
      </c>
      <c r="E130" s="1">
        <f>SUM('By Lot - 1'!E1510,'By Lot - 1'!E1646,'By Lot - 1'!E1663,'By Lot - 1'!E1680,'By Lot - 1'!E1697,'By Lot - 1'!E1748,'By Lot - 1'!E1765,'By Lot - 1'!E1799)</f>
        <v>0</v>
      </c>
      <c r="F130" s="1">
        <f>SUM('By Lot - 1'!F1510,'By Lot - 1'!F1646,'By Lot - 1'!F1663,'By Lot - 1'!F1680,'By Lot - 1'!F1697,'By Lot - 1'!F1748,'By Lot - 1'!F1765,'By Lot - 1'!F1799)</f>
        <v>0</v>
      </c>
      <c r="G130" s="1">
        <f>SUM('By Lot - 1'!G1510,'By Lot - 1'!G1646,'By Lot - 1'!G1663,'By Lot - 1'!G1680,'By Lot - 1'!G1697,'By Lot - 1'!G1748,'By Lot - 1'!G1765,'By Lot - 1'!G1799)</f>
        <v>0</v>
      </c>
      <c r="H130" s="1">
        <f>SUM('By Lot - 1'!H1510,'By Lot - 1'!H1646,'By Lot - 1'!H1663,'By Lot - 1'!H1680,'By Lot - 1'!H1697,'By Lot - 1'!H1748,'By Lot - 1'!H1765,'By Lot - 1'!H1799)</f>
        <v>0</v>
      </c>
      <c r="I130" s="1">
        <f>SUM('By Lot - 1'!I1510,'By Lot - 1'!I1646,'By Lot - 1'!I1663,'By Lot - 1'!I1680,'By Lot - 1'!I1697,'By Lot - 1'!I1748,'By Lot - 1'!I1765,'By Lot - 1'!I1799)</f>
        <v>0</v>
      </c>
      <c r="J130" s="1">
        <f>SUM('By Lot - 1'!J1510,'By Lot - 1'!J1646,'By Lot - 1'!J1663,'By Lot - 1'!J1680,'By Lot - 1'!J1697,'By Lot - 1'!J1748,'By Lot - 1'!J1765,'By Lot - 1'!J1799)</f>
        <v>0</v>
      </c>
      <c r="K130" s="1">
        <f>SUM('By Lot - 1'!K1510,'By Lot - 1'!K1646,'By Lot - 1'!K1663,'By Lot - 1'!K1680,'By Lot - 1'!K1697,'By Lot - 1'!K1748,'By Lot - 1'!K1765,'By Lot - 1'!K1799)</f>
        <v>0</v>
      </c>
      <c r="L130" s="1">
        <f>SUM('By Lot - 1'!L1510,'By Lot - 1'!L1646,'By Lot - 1'!L1663,'By Lot - 1'!L1680,'By Lot - 1'!L1697,'By Lot - 1'!L1748,'By Lot - 1'!L1765,'By Lot - 1'!L1799)</f>
        <v>1</v>
      </c>
      <c r="M130" s="17">
        <f>SUM('By Lot - 1'!M1510,'By Lot - 1'!M1646,'By Lot - 1'!M1663,'By Lot - 1'!M1680,'By Lot - 1'!M1697,'By Lot - 1'!M1748,'By Lot - 1'!M1765,'By Lot - 1'!M1799)</f>
        <v>1</v>
      </c>
      <c r="N130" s="16">
        <f t="shared" si="49"/>
        <v>0</v>
      </c>
      <c r="O130" s="1">
        <f t="shared" si="50"/>
        <v>29</v>
      </c>
      <c r="P130" s="18">
        <f t="shared" si="51"/>
        <v>1</v>
      </c>
      <c r="Q130" s="1"/>
      <c r="R130" s="1"/>
      <c r="S130" s="1"/>
      <c r="T130" s="1"/>
      <c r="U130" s="1"/>
      <c r="V130" s="1"/>
      <c r="W130" s="1"/>
    </row>
    <row r="131" spans="1:23" ht="11.25" customHeight="1">
      <c r="A131" s="15"/>
      <c r="B131" s="15" t="s">
        <v>37</v>
      </c>
      <c r="C131" s="15">
        <f>SUM('By Lot - 1'!C1511:C1512,'By Lot - 1'!C1647:C1648,'By Lot - 1'!C1664:C1665,'By Lot - 1'!C1681:C1682,'By Lot - 1'!C1698:C1699,'By Lot - 1'!C1749:C1750,'By Lot - 1'!C1766:C1767,'By Lot - 1'!C1800:C1801)</f>
        <v>31</v>
      </c>
      <c r="D131" s="16">
        <f>SUM('By Lot - 1'!D1511:D1512,'By Lot - 1'!D1647:D1648,'By Lot - 1'!D1664:D1665,'By Lot - 1'!D1681:D1682,'By Lot - 1'!D1698:D1699,'By Lot - 1'!D1749:D1750,'By Lot - 1'!D1766:D1767,'By Lot - 1'!D1800:D1801)</f>
        <v>20</v>
      </c>
      <c r="E131" s="1">
        <f>SUM('By Lot - 1'!E1511:E1512,'By Lot - 1'!E1647:E1648,'By Lot - 1'!E1664:E1665,'By Lot - 1'!E1681:E1682,'By Lot - 1'!E1698:E1699,'By Lot - 1'!E1749:E1750,'By Lot - 1'!E1766:E1767,'By Lot - 1'!E1800:E1801)</f>
        <v>4</v>
      </c>
      <c r="F131" s="1">
        <f>SUM('By Lot - 1'!F1511:F1512,'By Lot - 1'!F1647:F1648,'By Lot - 1'!F1664:F1665,'By Lot - 1'!F1681:F1682,'By Lot - 1'!F1698:F1699,'By Lot - 1'!F1749:F1750,'By Lot - 1'!F1766:F1767,'By Lot - 1'!F1800:F1801)</f>
        <v>5</v>
      </c>
      <c r="G131" s="1">
        <f>SUM('By Lot - 1'!G1511:G1512,'By Lot - 1'!G1647:G1648,'By Lot - 1'!G1664:G1665,'By Lot - 1'!G1681:G1682,'By Lot - 1'!G1698:G1699,'By Lot - 1'!G1749:G1750,'By Lot - 1'!G1766:G1767,'By Lot - 1'!G1800:G1801)</f>
        <v>2</v>
      </c>
      <c r="H131" s="1">
        <f>SUM('By Lot - 1'!H1511:H1512,'By Lot - 1'!H1647:H1648,'By Lot - 1'!H1664:H1665,'By Lot - 1'!H1681:H1682,'By Lot - 1'!H1698:H1699,'By Lot - 1'!H1749:H1750,'By Lot - 1'!H1766:H1767,'By Lot - 1'!H1800:H1801)</f>
        <v>0</v>
      </c>
      <c r="I131" s="1">
        <f>SUM('By Lot - 1'!I1511:I1512,'By Lot - 1'!I1647:I1648,'By Lot - 1'!I1664:I1665,'By Lot - 1'!I1681:I1682,'By Lot - 1'!I1698:I1699,'By Lot - 1'!I1749:I1750,'By Lot - 1'!I1766:I1767,'By Lot - 1'!I1800:I1801)</f>
        <v>0</v>
      </c>
      <c r="J131" s="1">
        <f>SUM('By Lot - 1'!J1511:J1512,'By Lot - 1'!J1647:J1648,'By Lot - 1'!J1664:J1665,'By Lot - 1'!J1681:J1682,'By Lot - 1'!J1698:J1699,'By Lot - 1'!J1749:J1750,'By Lot - 1'!J1766:J1767,'By Lot - 1'!J1800:J1801)</f>
        <v>1</v>
      </c>
      <c r="K131" s="1">
        <f>SUM('By Lot - 1'!K1511:K1512,'By Lot - 1'!K1647:K1648,'By Lot - 1'!K1664:K1665,'By Lot - 1'!K1681:K1682,'By Lot - 1'!K1698:K1699,'By Lot - 1'!K1749:K1750,'By Lot - 1'!K1766:K1767,'By Lot - 1'!K1800:K1801)</f>
        <v>1</v>
      </c>
      <c r="L131" s="1">
        <f>SUM('By Lot - 1'!L1511:L1512,'By Lot - 1'!L1647:L1648,'By Lot - 1'!L1664:L1665,'By Lot - 1'!L1681:L1682,'By Lot - 1'!L1698:L1699,'By Lot - 1'!L1749:L1750,'By Lot - 1'!L1766:L1767,'By Lot - 1'!L1800:L1801)</f>
        <v>4</v>
      </c>
      <c r="M131" s="17">
        <f>SUM('By Lot - 1'!M1511:M1512,'By Lot - 1'!M1647:M1648,'By Lot - 1'!M1664:M1665,'By Lot - 1'!M1681:M1682,'By Lot - 1'!M1698:M1699,'By Lot - 1'!M1749:M1750,'By Lot - 1'!M1766:M1767,'By Lot - 1'!M1800:M1801)</f>
        <v>8</v>
      </c>
      <c r="N131" s="16">
        <f t="shared" si="49"/>
        <v>0</v>
      </c>
      <c r="O131" s="1">
        <f t="shared" si="50"/>
        <v>31</v>
      </c>
      <c r="P131" s="18">
        <f t="shared" si="51"/>
        <v>1</v>
      </c>
      <c r="Q131" s="1"/>
      <c r="R131" s="1"/>
      <c r="S131" s="1"/>
      <c r="T131" s="1"/>
      <c r="U131" s="1"/>
      <c r="V131" s="1"/>
      <c r="W131" s="1"/>
    </row>
    <row r="132" spans="1:23" ht="11.25" customHeight="1">
      <c r="A132" s="15"/>
      <c r="B132" s="15" t="s">
        <v>39</v>
      </c>
      <c r="C132" s="15">
        <f>SUM('By Lot - 1'!C1513,'By Lot - 1'!C1649,'By Lot - 1'!C1666,'By Lot - 1'!C1683,'By Lot - 1'!C1700,'By Lot - 1'!C1751,'By Lot - 1'!C1768,'By Lot - 1'!C1802)</f>
        <v>59</v>
      </c>
      <c r="D132" s="16">
        <f>SUM('By Lot - 1'!D1513,'By Lot - 1'!D1649,'By Lot - 1'!D1666,'By Lot - 1'!D1683,'By Lot - 1'!D1700,'By Lot - 1'!D1751,'By Lot - 1'!D1768,'By Lot - 1'!D1802)</f>
        <v>50</v>
      </c>
      <c r="E132" s="1">
        <f>SUM('By Lot - 1'!E1513,'By Lot - 1'!E1649,'By Lot - 1'!E1666,'By Lot - 1'!E1683,'By Lot - 1'!E1700,'By Lot - 1'!E1751,'By Lot - 1'!E1768,'By Lot - 1'!E1802)</f>
        <v>44</v>
      </c>
      <c r="F132" s="1">
        <f>SUM('By Lot - 1'!F1513,'By Lot - 1'!F1649,'By Lot - 1'!F1666,'By Lot - 1'!F1683,'By Lot - 1'!F1700,'By Lot - 1'!F1751,'By Lot - 1'!F1768,'By Lot - 1'!F1802)</f>
        <v>42</v>
      </c>
      <c r="G132" s="1">
        <f>SUM('By Lot - 1'!G1513,'By Lot - 1'!G1649,'By Lot - 1'!G1666,'By Lot - 1'!G1683,'By Lot - 1'!G1700,'By Lot - 1'!G1751,'By Lot - 1'!G1768,'By Lot - 1'!G1802)</f>
        <v>42</v>
      </c>
      <c r="H132" s="1">
        <f>SUM('By Lot - 1'!H1513,'By Lot - 1'!H1649,'By Lot - 1'!H1666,'By Lot - 1'!H1683,'By Lot - 1'!H1700,'By Lot - 1'!H1751,'By Lot - 1'!H1768,'By Lot - 1'!H1802)</f>
        <v>44</v>
      </c>
      <c r="I132" s="1">
        <f>SUM('By Lot - 1'!I1513,'By Lot - 1'!I1649,'By Lot - 1'!I1666,'By Lot - 1'!I1683,'By Lot - 1'!I1700,'By Lot - 1'!I1751,'By Lot - 1'!I1768,'By Lot - 1'!I1802)</f>
        <v>43</v>
      </c>
      <c r="J132" s="1">
        <f>SUM('By Lot - 1'!J1513,'By Lot - 1'!J1649,'By Lot - 1'!J1666,'By Lot - 1'!J1683,'By Lot - 1'!J1700,'By Lot - 1'!J1751,'By Lot - 1'!J1768,'By Lot - 1'!J1802)</f>
        <v>42</v>
      </c>
      <c r="K132" s="1">
        <f>SUM('By Lot - 1'!K1513,'By Lot - 1'!K1649,'By Lot - 1'!K1666,'By Lot - 1'!K1683,'By Lot - 1'!K1700,'By Lot - 1'!K1751,'By Lot - 1'!K1768,'By Lot - 1'!K1802)</f>
        <v>45</v>
      </c>
      <c r="L132" s="1">
        <f>SUM('By Lot - 1'!L1513,'By Lot - 1'!L1649,'By Lot - 1'!L1666,'By Lot - 1'!L1683,'By Lot - 1'!L1700,'By Lot - 1'!L1751,'By Lot - 1'!L1768,'By Lot - 1'!L1802)</f>
        <v>41</v>
      </c>
      <c r="M132" s="17">
        <f>SUM('By Lot - 1'!M1513,'By Lot - 1'!M1649,'By Lot - 1'!M1666,'By Lot - 1'!M1683,'By Lot - 1'!M1700,'By Lot - 1'!M1751,'By Lot - 1'!M1768,'By Lot - 1'!M1802)</f>
        <v>41</v>
      </c>
      <c r="N132" s="16">
        <f t="shared" si="49"/>
        <v>41</v>
      </c>
      <c r="O132" s="1">
        <f t="shared" si="50"/>
        <v>18</v>
      </c>
      <c r="P132" s="18">
        <f t="shared" si="51"/>
        <v>0.30508474576271188</v>
      </c>
      <c r="Q132" s="1"/>
      <c r="R132" s="1"/>
      <c r="S132" s="1"/>
      <c r="T132" s="1"/>
      <c r="U132" s="1"/>
      <c r="V132" s="1"/>
      <c r="W132" s="1"/>
    </row>
    <row r="133" spans="1:23" ht="11.25" customHeight="1">
      <c r="A133" s="15"/>
      <c r="B133" s="15" t="s">
        <v>40</v>
      </c>
      <c r="C133" s="15"/>
      <c r="D133" s="16"/>
      <c r="E133" s="1"/>
      <c r="F133" s="1"/>
      <c r="G133" s="1"/>
      <c r="H133" s="1"/>
      <c r="I133" s="1"/>
      <c r="J133" s="1"/>
      <c r="K133" s="1"/>
      <c r="L133" s="1"/>
      <c r="M133" s="17"/>
      <c r="N133" s="16"/>
      <c r="O133" s="1"/>
      <c r="P133" s="18"/>
      <c r="Q133" s="1"/>
      <c r="R133" s="1"/>
      <c r="S133" s="1"/>
      <c r="T133" s="1"/>
      <c r="U133" s="1"/>
      <c r="V133" s="1"/>
      <c r="W133" s="1"/>
    </row>
    <row r="134" spans="1:23" ht="11.25" customHeight="1">
      <c r="A134" s="15"/>
      <c r="B134" s="15" t="s">
        <v>41</v>
      </c>
      <c r="C134" s="15">
        <f>SUM('By Lot - 1'!C1520,'By Lot - 1'!C1656,'By Lot - 1'!C1673,'By Lot - 1'!C1690,'By Lot - 1'!C1707,'By Lot - 1'!C1758,'By Lot - 1'!C1775,'By Lot - 1'!C1809)</f>
        <v>28</v>
      </c>
      <c r="D134" s="16">
        <f>SUM('By Lot - 1'!D1520,'By Lot - 1'!D1656,'By Lot - 1'!D1673,'By Lot - 1'!D1690,'By Lot - 1'!D1707,'By Lot - 1'!D1758,'By Lot - 1'!D1775,'By Lot - 1'!D1809)</f>
        <v>20</v>
      </c>
      <c r="E134" s="1">
        <f>SUM('By Lot - 1'!E1520,'By Lot - 1'!E1656,'By Lot - 1'!E1673,'By Lot - 1'!E1690,'By Lot - 1'!E1707,'By Lot - 1'!E1758,'By Lot - 1'!E1775,'By Lot - 1'!E1809)</f>
        <v>18</v>
      </c>
      <c r="F134" s="1">
        <f>SUM('By Lot - 1'!F1520,'By Lot - 1'!F1656,'By Lot - 1'!F1673,'By Lot - 1'!F1690,'By Lot - 1'!F1707,'By Lot - 1'!F1758,'By Lot - 1'!F1775,'By Lot - 1'!F1809)</f>
        <v>11</v>
      </c>
      <c r="G134" s="1">
        <f>SUM('By Lot - 1'!G1520,'By Lot - 1'!G1656,'By Lot - 1'!G1673,'By Lot - 1'!G1690,'By Lot - 1'!G1707,'By Lot - 1'!G1758,'By Lot - 1'!G1775,'By Lot - 1'!G1809)</f>
        <v>6</v>
      </c>
      <c r="H134" s="1">
        <f>SUM('By Lot - 1'!H1520,'By Lot - 1'!H1656,'By Lot - 1'!H1673,'By Lot - 1'!H1690,'By Lot - 1'!H1707,'By Lot - 1'!H1758,'By Lot - 1'!H1775,'By Lot - 1'!H1809)</f>
        <v>6</v>
      </c>
      <c r="I134" s="1">
        <f>SUM('By Lot - 1'!I1520,'By Lot - 1'!I1656,'By Lot - 1'!I1673,'By Lot - 1'!I1690,'By Lot - 1'!I1707,'By Lot - 1'!I1758,'By Lot - 1'!I1775,'By Lot - 1'!I1809)</f>
        <v>6</v>
      </c>
      <c r="J134" s="1">
        <f>SUM('By Lot - 1'!J1520,'By Lot - 1'!J1656,'By Lot - 1'!J1673,'By Lot - 1'!J1690,'By Lot - 1'!J1707,'By Lot - 1'!J1758,'By Lot - 1'!J1775,'By Lot - 1'!J1809)</f>
        <v>6</v>
      </c>
      <c r="K134" s="1">
        <f>SUM('By Lot - 1'!K1520,'By Lot - 1'!K1656,'By Lot - 1'!K1673,'By Lot - 1'!K1690,'By Lot - 1'!K1707,'By Lot - 1'!K1758,'By Lot - 1'!K1775,'By Lot - 1'!K1809)</f>
        <v>6</v>
      </c>
      <c r="L134" s="1">
        <f>SUM('By Lot - 1'!L1520,'By Lot - 1'!L1656,'By Lot - 1'!L1673,'By Lot - 1'!L1690,'By Lot - 1'!L1707,'By Lot - 1'!L1758,'By Lot - 1'!L1775,'By Lot - 1'!L1809)</f>
        <v>9</v>
      </c>
      <c r="M134" s="17">
        <f>SUM('By Lot - 1'!M1520,'By Lot - 1'!M1656,'By Lot - 1'!M1673,'By Lot - 1'!M1690,'By Lot - 1'!M1707,'By Lot - 1'!M1758,'By Lot - 1'!M1775,'By Lot - 1'!M1809)</f>
        <v>11</v>
      </c>
      <c r="N134" s="16">
        <f>MIN(D134:M134)</f>
        <v>6</v>
      </c>
      <c r="O134" s="1">
        <f>C134-N134</f>
        <v>22</v>
      </c>
      <c r="P134" s="18">
        <f>O134/C134</f>
        <v>0.7857142857142857</v>
      </c>
      <c r="Q134" s="1"/>
      <c r="R134" s="1"/>
      <c r="S134" s="1"/>
      <c r="T134" s="1"/>
      <c r="U134" s="1"/>
      <c r="V134" s="1"/>
      <c r="W134" s="1"/>
    </row>
    <row r="135" spans="1:23" ht="11.25" customHeight="1">
      <c r="A135" s="15"/>
      <c r="B135" s="15" t="s">
        <v>42</v>
      </c>
      <c r="C135" s="15"/>
      <c r="D135" s="16"/>
      <c r="E135" s="1"/>
      <c r="F135" s="1"/>
      <c r="G135" s="1"/>
      <c r="H135" s="1"/>
      <c r="I135" s="1"/>
      <c r="J135" s="1"/>
      <c r="K135" s="1"/>
      <c r="L135" s="1"/>
      <c r="M135" s="17"/>
      <c r="N135" s="16"/>
      <c r="O135" s="1"/>
      <c r="P135" s="18"/>
      <c r="Q135" s="1"/>
      <c r="R135" s="1"/>
      <c r="S135" s="1"/>
      <c r="T135" s="1"/>
      <c r="U135" s="1"/>
      <c r="V135" s="1"/>
      <c r="W135" s="1"/>
    </row>
    <row r="136" spans="1:23" ht="11.25" customHeight="1">
      <c r="A136" s="15"/>
      <c r="B136" s="15" t="s">
        <v>43</v>
      </c>
      <c r="C136" s="15">
        <f>SUM('By Lot - 1'!C1522,'By Lot - 1'!C1658,'By Lot - 1'!C1675,'By Lot - 1'!C1692,'By Lot - 1'!C1709,'By Lot - 1'!C1760,'By Lot - 1'!C1777,'By Lot - 1'!C1811)</f>
        <v>8</v>
      </c>
      <c r="D136" s="16">
        <f>SUM('By Lot - 1'!D1522,'By Lot - 1'!D1658,'By Lot - 1'!D1675,'By Lot - 1'!D1692,'By Lot - 1'!D1709,'By Lot - 1'!D1760,'By Lot - 1'!D1777,'By Lot - 1'!D1811)</f>
        <v>4</v>
      </c>
      <c r="E136" s="1">
        <f>SUM('By Lot - 1'!E1522,'By Lot - 1'!E1658,'By Lot - 1'!E1675,'By Lot - 1'!E1692,'By Lot - 1'!E1709,'By Lot - 1'!E1760,'By Lot - 1'!E1777,'By Lot - 1'!E1811)</f>
        <v>1</v>
      </c>
      <c r="F136" s="1">
        <f>SUM('By Lot - 1'!F1522,'By Lot - 1'!F1658,'By Lot - 1'!F1675,'By Lot - 1'!F1692,'By Lot - 1'!F1709,'By Lot - 1'!F1760,'By Lot - 1'!F1777,'By Lot - 1'!F1811)</f>
        <v>2</v>
      </c>
      <c r="G136" s="1">
        <f>SUM('By Lot - 1'!G1522,'By Lot - 1'!G1658,'By Lot - 1'!G1675,'By Lot - 1'!G1692,'By Lot - 1'!G1709,'By Lot - 1'!G1760,'By Lot - 1'!G1777,'By Lot - 1'!G1811)</f>
        <v>4</v>
      </c>
      <c r="H136" s="1">
        <f>SUM('By Lot - 1'!H1522,'By Lot - 1'!H1658,'By Lot - 1'!H1675,'By Lot - 1'!H1692,'By Lot - 1'!H1709,'By Lot - 1'!H1760,'By Lot - 1'!H1777,'By Lot - 1'!H1811)</f>
        <v>1</v>
      </c>
      <c r="I136" s="1">
        <f>SUM('By Lot - 1'!I1522,'By Lot - 1'!I1658,'By Lot - 1'!I1675,'By Lot - 1'!I1692,'By Lot - 1'!I1709,'By Lot - 1'!I1760,'By Lot - 1'!I1777,'By Lot - 1'!I1811)</f>
        <v>1</v>
      </c>
      <c r="J136" s="1">
        <f>SUM('By Lot - 1'!J1522,'By Lot - 1'!J1658,'By Lot - 1'!J1675,'By Lot - 1'!J1692,'By Lot - 1'!J1709,'By Lot - 1'!J1760,'By Lot - 1'!J1777,'By Lot - 1'!J1811)</f>
        <v>2</v>
      </c>
      <c r="K136" s="1">
        <f>SUM('By Lot - 1'!K1522,'By Lot - 1'!K1658,'By Lot - 1'!K1675,'By Lot - 1'!K1692,'By Lot - 1'!K1709,'By Lot - 1'!K1760,'By Lot - 1'!K1777,'By Lot - 1'!K1811)</f>
        <v>4</v>
      </c>
      <c r="L136" s="1">
        <f>SUM('By Lot - 1'!L1522,'By Lot - 1'!L1658,'By Lot - 1'!L1675,'By Lot - 1'!L1692,'By Lot - 1'!L1709,'By Lot - 1'!L1760,'By Lot - 1'!L1777,'By Lot - 1'!L1811)</f>
        <v>4</v>
      </c>
      <c r="M136" s="17">
        <f>SUM('By Lot - 1'!M1522,'By Lot - 1'!M1658,'By Lot - 1'!M1675,'By Lot - 1'!M1692,'By Lot - 1'!M1709,'By Lot - 1'!M1760,'By Lot - 1'!M1777,'By Lot - 1'!M1811)</f>
        <v>4</v>
      </c>
      <c r="N136" s="16">
        <f t="shared" ref="N136:N140" si="53">MIN(D136:M136)</f>
        <v>1</v>
      </c>
      <c r="O136" s="1">
        <f t="shared" ref="O136:O140" si="54">C136-N136</f>
        <v>7</v>
      </c>
      <c r="P136" s="18">
        <f t="shared" ref="P136:P140" si="55">O136/C136</f>
        <v>0.875</v>
      </c>
      <c r="Q136" s="1"/>
      <c r="R136" s="1"/>
      <c r="S136" s="1"/>
      <c r="T136" s="1"/>
      <c r="U136" s="1"/>
      <c r="V136" s="1"/>
      <c r="W136" s="1"/>
    </row>
    <row r="137" spans="1:23" ht="11.25" customHeight="1">
      <c r="A137" s="15"/>
      <c r="B137" s="15" t="s">
        <v>44</v>
      </c>
      <c r="C137" s="15">
        <f>SUM('By Lot - 1'!C1523,'By Lot - 1'!C1659,'By Lot - 1'!C1676,'By Lot - 1'!C1693,'By Lot - 1'!C1710,'By Lot - 1'!C1761,'By Lot - 1'!C1778,'By Lot - 1'!C1812)</f>
        <v>12</v>
      </c>
      <c r="D137" s="16">
        <f>SUM('By Lot - 1'!D1523,'By Lot - 1'!D1659,'By Lot - 1'!D1676,'By Lot - 1'!D1693,'By Lot - 1'!D1710,'By Lot - 1'!D1761,'By Lot - 1'!D1778,'By Lot - 1'!D1812)</f>
        <v>3</v>
      </c>
      <c r="E137" s="1">
        <f>SUM('By Lot - 1'!E1523,'By Lot - 1'!E1659,'By Lot - 1'!E1676,'By Lot - 1'!E1693,'By Lot - 1'!E1710,'By Lot - 1'!E1761,'By Lot - 1'!E1778,'By Lot - 1'!E1812)</f>
        <v>4</v>
      </c>
      <c r="F137" s="1">
        <f>SUM('By Lot - 1'!F1523,'By Lot - 1'!F1659,'By Lot - 1'!F1676,'By Lot - 1'!F1693,'By Lot - 1'!F1710,'By Lot - 1'!F1761,'By Lot - 1'!F1778,'By Lot - 1'!F1812)</f>
        <v>4</v>
      </c>
      <c r="G137" s="1">
        <f>SUM('By Lot - 1'!G1523,'By Lot - 1'!G1659,'By Lot - 1'!G1676,'By Lot - 1'!G1693,'By Lot - 1'!G1710,'By Lot - 1'!G1761,'By Lot - 1'!G1778,'By Lot - 1'!G1812)</f>
        <v>5</v>
      </c>
      <c r="H137" s="1">
        <f>SUM('By Lot - 1'!H1523,'By Lot - 1'!H1659,'By Lot - 1'!H1676,'By Lot - 1'!H1693,'By Lot - 1'!H1710,'By Lot - 1'!H1761,'By Lot - 1'!H1778,'By Lot - 1'!H1812)</f>
        <v>1</v>
      </c>
      <c r="I137" s="1">
        <f>SUM('By Lot - 1'!I1523,'By Lot - 1'!I1659,'By Lot - 1'!I1676,'By Lot - 1'!I1693,'By Lot - 1'!I1710,'By Lot - 1'!I1761,'By Lot - 1'!I1778,'By Lot - 1'!I1812)</f>
        <v>1</v>
      </c>
      <c r="J137" s="1">
        <f>SUM('By Lot - 1'!J1523,'By Lot - 1'!J1659,'By Lot - 1'!J1676,'By Lot - 1'!J1693,'By Lot - 1'!J1710,'By Lot - 1'!J1761,'By Lot - 1'!J1778,'By Lot - 1'!J1812)</f>
        <v>1</v>
      </c>
      <c r="K137" s="1">
        <f>SUM('By Lot - 1'!K1523,'By Lot - 1'!K1659,'By Lot - 1'!K1676,'By Lot - 1'!K1693,'By Lot - 1'!K1710,'By Lot - 1'!K1761,'By Lot - 1'!K1778,'By Lot - 1'!K1812)</f>
        <v>2</v>
      </c>
      <c r="L137" s="1">
        <f>SUM('By Lot - 1'!L1523,'By Lot - 1'!L1659,'By Lot - 1'!L1676,'By Lot - 1'!L1693,'By Lot - 1'!L1710,'By Lot - 1'!L1761,'By Lot - 1'!L1778,'By Lot - 1'!L1812)</f>
        <v>2</v>
      </c>
      <c r="M137" s="17">
        <f>SUM('By Lot - 1'!M1523,'By Lot - 1'!M1659,'By Lot - 1'!M1676,'By Lot - 1'!M1693,'By Lot - 1'!M1710,'By Lot - 1'!M1761,'By Lot - 1'!M1778,'By Lot - 1'!M1812)</f>
        <v>4</v>
      </c>
      <c r="N137" s="16">
        <f t="shared" si="53"/>
        <v>1</v>
      </c>
      <c r="O137" s="1">
        <f t="shared" si="54"/>
        <v>11</v>
      </c>
      <c r="P137" s="18">
        <f t="shared" si="55"/>
        <v>0.91666666666666663</v>
      </c>
      <c r="Q137" s="1"/>
      <c r="R137" s="1"/>
      <c r="S137" s="1"/>
      <c r="T137" s="1"/>
      <c r="U137" s="1"/>
      <c r="V137" s="1"/>
      <c r="W137" s="1"/>
    </row>
    <row r="138" spans="1:23" ht="11.25" customHeight="1">
      <c r="A138" s="20"/>
      <c r="B138" s="21" t="s">
        <v>45</v>
      </c>
      <c r="C138" s="21">
        <f t="shared" ref="C138:M138" si="56">SUM(C128:C137)</f>
        <v>541</v>
      </c>
      <c r="D138" s="22">
        <f t="shared" si="56"/>
        <v>306</v>
      </c>
      <c r="E138" s="23">
        <f t="shared" si="56"/>
        <v>125</v>
      </c>
      <c r="F138" s="23">
        <f t="shared" si="56"/>
        <v>80</v>
      </c>
      <c r="G138" s="23">
        <f t="shared" si="56"/>
        <v>61</v>
      </c>
      <c r="H138" s="23">
        <f t="shared" si="56"/>
        <v>53</v>
      </c>
      <c r="I138" s="23">
        <f t="shared" si="56"/>
        <v>51</v>
      </c>
      <c r="J138" s="23">
        <f t="shared" si="56"/>
        <v>53</v>
      </c>
      <c r="K138" s="23">
        <f t="shared" si="56"/>
        <v>62</v>
      </c>
      <c r="L138" s="23">
        <f t="shared" si="56"/>
        <v>72</v>
      </c>
      <c r="M138" s="24">
        <f t="shared" si="56"/>
        <v>77</v>
      </c>
      <c r="N138" s="22">
        <f t="shared" si="53"/>
        <v>51</v>
      </c>
      <c r="O138" s="23">
        <f t="shared" si="54"/>
        <v>490</v>
      </c>
      <c r="P138" s="25">
        <f t="shared" si="55"/>
        <v>0.90573012939001851</v>
      </c>
      <c r="Q138" s="1"/>
      <c r="R138" s="1"/>
      <c r="S138" s="1"/>
      <c r="T138" s="1"/>
      <c r="U138" s="1"/>
      <c r="V138" s="1"/>
      <c r="W138" s="1"/>
    </row>
    <row r="139" spans="1:23" ht="11.25" customHeight="1">
      <c r="A139" s="14" t="s">
        <v>33</v>
      </c>
      <c r="B139" s="15" t="s">
        <v>27</v>
      </c>
      <c r="C139" s="15">
        <f>SUM('By Lot - 1'!C1729,'By Lot - 1'!C1780)</f>
        <v>29</v>
      </c>
      <c r="D139" s="16">
        <f>SUM('By Lot - 1'!D1729,'By Lot - 1'!D1780)</f>
        <v>10</v>
      </c>
      <c r="E139" s="1">
        <f>SUM('By Lot - 1'!E1729,'By Lot - 1'!E1780)</f>
        <v>11</v>
      </c>
      <c r="F139" s="1">
        <f>SUM('By Lot - 1'!F1729,'By Lot - 1'!F1780)</f>
        <v>8</v>
      </c>
      <c r="G139" s="1">
        <f>SUM('By Lot - 1'!G1729,'By Lot - 1'!G1780)</f>
        <v>1</v>
      </c>
      <c r="H139" s="1">
        <f>SUM('By Lot - 1'!H1729,'By Lot - 1'!H1780)</f>
        <v>2</v>
      </c>
      <c r="I139" s="1">
        <f>SUM('By Lot - 1'!I1729,'By Lot - 1'!I1780)</f>
        <v>0</v>
      </c>
      <c r="J139" s="1">
        <f>SUM('By Lot - 1'!J1729,'By Lot - 1'!J1780)</f>
        <v>0</v>
      </c>
      <c r="K139" s="1">
        <f>SUM('By Lot - 1'!K1729,'By Lot - 1'!K1780)</f>
        <v>0</v>
      </c>
      <c r="L139" s="1">
        <f>SUM('By Lot - 1'!L1729,'By Lot - 1'!L1780)</f>
        <v>3</v>
      </c>
      <c r="M139" s="17">
        <f>SUM('By Lot - 1'!M1729,'By Lot - 1'!M1780)</f>
        <v>2</v>
      </c>
      <c r="N139" s="16">
        <f t="shared" si="53"/>
        <v>0</v>
      </c>
      <c r="O139" s="1">
        <f t="shared" si="54"/>
        <v>29</v>
      </c>
      <c r="P139" s="18">
        <f t="shared" si="55"/>
        <v>1</v>
      </c>
      <c r="Q139" s="1"/>
      <c r="R139" s="1"/>
      <c r="S139" s="1"/>
      <c r="T139" s="1"/>
      <c r="U139" s="1"/>
      <c r="V139" s="1"/>
      <c r="W139" s="1"/>
    </row>
    <row r="140" spans="1:23" ht="11.25" customHeight="1">
      <c r="A140" s="15" t="s">
        <v>232</v>
      </c>
      <c r="B140" s="15" t="s">
        <v>30</v>
      </c>
      <c r="C140" s="15">
        <f>SUM('By Lot - 1'!C1730,'By Lot - 1'!C1781)</f>
        <v>217</v>
      </c>
      <c r="D140" s="16">
        <f>SUM('By Lot - 1'!D1730,'By Lot - 1'!D1781)</f>
        <v>129</v>
      </c>
      <c r="E140" s="1">
        <f>SUM('By Lot - 1'!E1730,'By Lot - 1'!E1781)</f>
        <v>4</v>
      </c>
      <c r="F140" s="1">
        <f>SUM('By Lot - 1'!F1730,'By Lot - 1'!F1781)</f>
        <v>1</v>
      </c>
      <c r="G140" s="1">
        <f>SUM('By Lot - 1'!G1730,'By Lot - 1'!G1781)</f>
        <v>0</v>
      </c>
      <c r="H140" s="1">
        <f>SUM('By Lot - 1'!H1730,'By Lot - 1'!H1781)</f>
        <v>0</v>
      </c>
      <c r="I140" s="1">
        <f>SUM('By Lot - 1'!I1730,'By Lot - 1'!I1781)</f>
        <v>0</v>
      </c>
      <c r="J140" s="1">
        <f>SUM('By Lot - 1'!J1730,'By Lot - 1'!J1781)</f>
        <v>0</v>
      </c>
      <c r="K140" s="1">
        <f>SUM('By Lot - 1'!K1730,'By Lot - 1'!K1781)</f>
        <v>0</v>
      </c>
      <c r="L140" s="1">
        <f>SUM('By Lot - 1'!L1730,'By Lot - 1'!L1781)</f>
        <v>6</v>
      </c>
      <c r="M140" s="17">
        <f>SUM('By Lot - 1'!M1730,'By Lot - 1'!M1781)</f>
        <v>11</v>
      </c>
      <c r="N140" s="16">
        <f t="shared" si="53"/>
        <v>0</v>
      </c>
      <c r="O140" s="1">
        <f t="shared" si="54"/>
        <v>217</v>
      </c>
      <c r="P140" s="18">
        <f t="shared" si="55"/>
        <v>1</v>
      </c>
      <c r="Q140" s="1"/>
      <c r="R140" s="1"/>
      <c r="S140" s="1"/>
      <c r="T140" s="1"/>
      <c r="U140" s="1"/>
      <c r="V140" s="1"/>
      <c r="W140" s="1"/>
    </row>
    <row r="141" spans="1:23" ht="11.25" customHeight="1">
      <c r="A141" s="15" t="s">
        <v>234</v>
      </c>
      <c r="B141" s="15" t="s">
        <v>34</v>
      </c>
      <c r="C141" s="15"/>
      <c r="D141" s="16"/>
      <c r="E141" s="1"/>
      <c r="F141" s="1"/>
      <c r="G141" s="1"/>
      <c r="H141" s="1"/>
      <c r="I141" s="1"/>
      <c r="J141" s="1"/>
      <c r="K141" s="1"/>
      <c r="L141" s="1"/>
      <c r="M141" s="17"/>
      <c r="N141" s="16"/>
      <c r="O141" s="1"/>
      <c r="P141" s="18"/>
      <c r="Q141" s="1"/>
      <c r="R141" s="1"/>
      <c r="S141" s="1"/>
      <c r="T141" s="1"/>
      <c r="U141" s="1"/>
      <c r="V141" s="1"/>
      <c r="W141" s="1"/>
    </row>
    <row r="142" spans="1:23" ht="11.25" customHeight="1">
      <c r="A142" s="15"/>
      <c r="B142" s="15" t="s">
        <v>37</v>
      </c>
      <c r="C142" s="15">
        <f>SUM('By Lot - 1'!C1732:C1733,'By Lot - 1'!C1783:C1784)</f>
        <v>25</v>
      </c>
      <c r="D142" s="16">
        <f>SUM('By Lot - 1'!D1732:D1733,'By Lot - 1'!D1783:D1784)</f>
        <v>12</v>
      </c>
      <c r="E142" s="1">
        <f>SUM('By Lot - 1'!E1732:E1733,'By Lot - 1'!E1783:E1784)</f>
        <v>7</v>
      </c>
      <c r="F142" s="1">
        <f>SUM('By Lot - 1'!F1732:F1733,'By Lot - 1'!F1783:F1784)</f>
        <v>6</v>
      </c>
      <c r="G142" s="1">
        <f>SUM('By Lot - 1'!G1732:G1733,'By Lot - 1'!G1783:G1784)</f>
        <v>5</v>
      </c>
      <c r="H142" s="1">
        <f>SUM('By Lot - 1'!H1732:H1733,'By Lot - 1'!H1783:H1784)</f>
        <v>6</v>
      </c>
      <c r="I142" s="1">
        <f>SUM('By Lot - 1'!I1732:I1733,'By Lot - 1'!I1783:I1784)</f>
        <v>7</v>
      </c>
      <c r="J142" s="1">
        <f>SUM('By Lot - 1'!J1732:J1733,'By Lot - 1'!J1783:J1784)</f>
        <v>8</v>
      </c>
      <c r="K142" s="1">
        <f>SUM('By Lot - 1'!K1732:K1733,'By Lot - 1'!K1783:K1784)</f>
        <v>9</v>
      </c>
      <c r="L142" s="1">
        <f>SUM('By Lot - 1'!L1732:L1733,'By Lot - 1'!L1783:L1784)</f>
        <v>3</v>
      </c>
      <c r="M142" s="17">
        <f>SUM('By Lot - 1'!M1732:M1733,'By Lot - 1'!M1783:M1784)</f>
        <v>2</v>
      </c>
      <c r="N142" s="16">
        <f t="shared" ref="N142:N161" si="57">MIN(D142:M142)</f>
        <v>2</v>
      </c>
      <c r="O142" s="1">
        <f t="shared" ref="O142:O161" si="58">C142-N142</f>
        <v>23</v>
      </c>
      <c r="P142" s="18">
        <f t="shared" ref="P142:P161" si="59">O142/C142</f>
        <v>0.92</v>
      </c>
      <c r="Q142" s="1"/>
      <c r="R142" s="1"/>
      <c r="S142" s="1"/>
      <c r="T142" s="1"/>
      <c r="U142" s="1"/>
      <c r="V142" s="1"/>
      <c r="W142" s="1"/>
    </row>
    <row r="143" spans="1:23" ht="11.25" customHeight="1">
      <c r="A143" s="15"/>
      <c r="B143" s="15" t="s">
        <v>39</v>
      </c>
      <c r="C143" s="15">
        <f>SUM('By Lot - 1'!C1734,'By Lot - 1'!C1785)</f>
        <v>12</v>
      </c>
      <c r="D143" s="16">
        <f>SUM('By Lot - 1'!D1734,'By Lot - 1'!D1785)</f>
        <v>5</v>
      </c>
      <c r="E143" s="1">
        <f>SUM('By Lot - 1'!E1734,'By Lot - 1'!E1785)</f>
        <v>0</v>
      </c>
      <c r="F143" s="1">
        <f>SUM('By Lot - 1'!F1734,'By Lot - 1'!F1785)</f>
        <v>0</v>
      </c>
      <c r="G143" s="1">
        <f>SUM('By Lot - 1'!G1734,'By Lot - 1'!G1785)</f>
        <v>0</v>
      </c>
      <c r="H143" s="1">
        <f>SUM('By Lot - 1'!H1734,'By Lot - 1'!H1785)</f>
        <v>0</v>
      </c>
      <c r="I143" s="1">
        <f>SUM('By Lot - 1'!I1734,'By Lot - 1'!I1785)</f>
        <v>1</v>
      </c>
      <c r="J143" s="1">
        <f>SUM('By Lot - 1'!J1734,'By Lot - 1'!J1785)</f>
        <v>1</v>
      </c>
      <c r="K143" s="1">
        <f>SUM('By Lot - 1'!K1734,'By Lot - 1'!K1785)</f>
        <v>1</v>
      </c>
      <c r="L143" s="1">
        <f>SUM('By Lot - 1'!L1734,'By Lot - 1'!L1785)</f>
        <v>1</v>
      </c>
      <c r="M143" s="17">
        <f>SUM('By Lot - 1'!M1734,'By Lot - 1'!M1785)</f>
        <v>1</v>
      </c>
      <c r="N143" s="16">
        <f t="shared" si="57"/>
        <v>0</v>
      </c>
      <c r="O143" s="1">
        <f t="shared" si="58"/>
        <v>12</v>
      </c>
      <c r="P143" s="18">
        <f t="shared" si="59"/>
        <v>1</v>
      </c>
      <c r="Q143" s="1"/>
      <c r="R143" s="1"/>
      <c r="S143" s="1"/>
      <c r="T143" s="1"/>
      <c r="U143" s="1"/>
      <c r="V143" s="1"/>
      <c r="W143" s="1"/>
    </row>
    <row r="144" spans="1:23" ht="11.25" customHeight="1">
      <c r="A144" s="15"/>
      <c r="B144" s="15" t="s">
        <v>40</v>
      </c>
      <c r="C144" s="15">
        <f>SUM('By Lot - 1'!C1735:C1740,'By Lot - 1'!C1786:C1791)</f>
        <v>12</v>
      </c>
      <c r="D144" s="16">
        <f>SUM('By Lot - 1'!D1735:D1740,'By Lot - 1'!D1786:D1791)</f>
        <v>3</v>
      </c>
      <c r="E144" s="1">
        <f>SUM('By Lot - 1'!E1735:E1740,'By Lot - 1'!E1786:E1791)</f>
        <v>1</v>
      </c>
      <c r="F144" s="1">
        <f>SUM('By Lot - 1'!F1735:F1740,'By Lot - 1'!F1786:F1791)</f>
        <v>1</v>
      </c>
      <c r="G144" s="1">
        <f>SUM('By Lot - 1'!G1735:G1740,'By Lot - 1'!G1786:G1791)</f>
        <v>1</v>
      </c>
      <c r="H144" s="1">
        <f>SUM('By Lot - 1'!H1735:H1740,'By Lot - 1'!H1786:H1791)</f>
        <v>1</v>
      </c>
      <c r="I144" s="1">
        <f>SUM('By Lot - 1'!I1735:I1740,'By Lot - 1'!I1786:I1791)</f>
        <v>8</v>
      </c>
      <c r="J144" s="1">
        <f>SUM('By Lot - 1'!J1735:J1740,'By Lot - 1'!J1786:J1791)</f>
        <v>7</v>
      </c>
      <c r="K144" s="1">
        <f>SUM('By Lot - 1'!K1735:K1740,'By Lot - 1'!K1786:K1791)</f>
        <v>7</v>
      </c>
      <c r="L144" s="1">
        <f>SUM('By Lot - 1'!L1735:L1740,'By Lot - 1'!L1786:L1791)</f>
        <v>7</v>
      </c>
      <c r="M144" s="17">
        <f>SUM('By Lot - 1'!M1735:M1740,'By Lot - 1'!M1786:M1791)</f>
        <v>9</v>
      </c>
      <c r="N144" s="16">
        <f t="shared" si="57"/>
        <v>1</v>
      </c>
      <c r="O144" s="1">
        <f t="shared" si="58"/>
        <v>11</v>
      </c>
      <c r="P144" s="18">
        <f t="shared" si="59"/>
        <v>0.91666666666666663</v>
      </c>
      <c r="Q144" s="1"/>
      <c r="R144" s="1"/>
      <c r="S144" s="1"/>
      <c r="T144" s="1"/>
      <c r="U144" s="1"/>
      <c r="V144" s="1"/>
      <c r="W144" s="1"/>
    </row>
    <row r="145" spans="1:23" ht="11.25" customHeight="1">
      <c r="A145" s="15"/>
      <c r="B145" s="15" t="s">
        <v>41</v>
      </c>
      <c r="C145" s="15">
        <f>SUM('By Lot - 1'!C1741,'By Lot - 1'!C1792)</f>
        <v>9</v>
      </c>
      <c r="D145" s="16">
        <f>SUM('By Lot - 1'!D1741,'By Lot - 1'!D1792)</f>
        <v>0</v>
      </c>
      <c r="E145" s="1">
        <f>SUM('By Lot - 1'!E1741,'By Lot - 1'!E1792)</f>
        <v>0</v>
      </c>
      <c r="F145" s="1">
        <f>SUM('By Lot - 1'!F1741,'By Lot - 1'!F1792)</f>
        <v>0</v>
      </c>
      <c r="G145" s="1">
        <f>SUM('By Lot - 1'!G1741,'By Lot - 1'!G1792)</f>
        <v>0</v>
      </c>
      <c r="H145" s="1">
        <f>SUM('By Lot - 1'!H1741,'By Lot - 1'!H1792)</f>
        <v>0</v>
      </c>
      <c r="I145" s="1">
        <f>SUM('By Lot - 1'!I1741,'By Lot - 1'!I1792)</f>
        <v>0</v>
      </c>
      <c r="J145" s="1">
        <f>SUM('By Lot - 1'!J1741,'By Lot - 1'!J1792)</f>
        <v>1</v>
      </c>
      <c r="K145" s="1">
        <f>SUM('By Lot - 1'!K1741,'By Lot - 1'!K1792)</f>
        <v>1</v>
      </c>
      <c r="L145" s="1">
        <f>SUM('By Lot - 1'!L1741,'By Lot - 1'!L1792)</f>
        <v>0</v>
      </c>
      <c r="M145" s="17">
        <f>SUM('By Lot - 1'!M1741,'By Lot - 1'!M1792)</f>
        <v>1</v>
      </c>
      <c r="N145" s="16">
        <f t="shared" si="57"/>
        <v>0</v>
      </c>
      <c r="O145" s="1">
        <f t="shared" si="58"/>
        <v>9</v>
      </c>
      <c r="P145" s="18">
        <f t="shared" si="59"/>
        <v>1</v>
      </c>
      <c r="Q145" s="1"/>
      <c r="R145" s="1"/>
      <c r="S145" s="1"/>
      <c r="T145" s="1"/>
      <c r="U145" s="1"/>
      <c r="V145" s="1"/>
      <c r="W145" s="1"/>
    </row>
    <row r="146" spans="1:23" ht="11.25" customHeight="1">
      <c r="A146" s="15"/>
      <c r="B146" s="15" t="s">
        <v>42</v>
      </c>
      <c r="C146" s="15">
        <f>SUM('By Lot - 1'!C1742,'By Lot - 1'!C1793)</f>
        <v>129</v>
      </c>
      <c r="D146" s="16">
        <f>SUM('By Lot - 1'!D1742,'By Lot - 1'!D1793)</f>
        <v>0</v>
      </c>
      <c r="E146" s="1">
        <f>SUM('By Lot - 1'!E1742,'By Lot - 1'!E1793)</f>
        <v>0</v>
      </c>
      <c r="F146" s="1">
        <f>SUM('By Lot - 1'!F1742,'By Lot - 1'!F1793)</f>
        <v>0</v>
      </c>
      <c r="G146" s="1">
        <f>SUM('By Lot - 1'!G1742,'By Lot - 1'!G1793)</f>
        <v>0</v>
      </c>
      <c r="H146" s="1">
        <f>SUM('By Lot - 1'!H1742,'By Lot - 1'!H1793)</f>
        <v>0</v>
      </c>
      <c r="I146" s="1">
        <f>SUM('By Lot - 1'!I1742,'By Lot - 1'!I1793)</f>
        <v>0</v>
      </c>
      <c r="J146" s="1">
        <f>SUM('By Lot - 1'!J1742,'By Lot - 1'!J1793)</f>
        <v>16</v>
      </c>
      <c r="K146" s="1">
        <f>SUM('By Lot - 1'!K1742,'By Lot - 1'!K1793)</f>
        <v>89</v>
      </c>
      <c r="L146" s="1">
        <f>SUM('By Lot - 1'!L1742,'By Lot - 1'!L1793)</f>
        <v>90</v>
      </c>
      <c r="M146" s="17">
        <f>SUM('By Lot - 1'!M1742,'By Lot - 1'!M1793)</f>
        <v>93</v>
      </c>
      <c r="N146" s="16">
        <f t="shared" si="57"/>
        <v>0</v>
      </c>
      <c r="O146" s="1">
        <f t="shared" si="58"/>
        <v>129</v>
      </c>
      <c r="P146" s="18">
        <f t="shared" si="59"/>
        <v>1</v>
      </c>
      <c r="Q146" s="1"/>
      <c r="R146" s="1"/>
      <c r="S146" s="1"/>
      <c r="T146" s="1"/>
      <c r="U146" s="1"/>
      <c r="V146" s="1"/>
      <c r="W146" s="1"/>
    </row>
    <row r="147" spans="1:23" ht="11.25" customHeight="1">
      <c r="A147" s="15"/>
      <c r="B147" s="15" t="s">
        <v>43</v>
      </c>
      <c r="C147" s="15">
        <f>SUM('By Lot - 1'!C1743,'By Lot - 1'!C1794)</f>
        <v>8</v>
      </c>
      <c r="D147" s="16">
        <f>SUM('By Lot - 1'!D1743,'By Lot - 1'!D1794)</f>
        <v>4</v>
      </c>
      <c r="E147" s="1">
        <f>SUM('By Lot - 1'!E1743,'By Lot - 1'!E1794)</f>
        <v>2</v>
      </c>
      <c r="F147" s="1">
        <f>SUM('By Lot - 1'!F1743,'By Lot - 1'!F1794)</f>
        <v>2</v>
      </c>
      <c r="G147" s="1">
        <f>SUM('By Lot - 1'!G1743,'By Lot - 1'!G1794)</f>
        <v>1</v>
      </c>
      <c r="H147" s="1">
        <f>SUM('By Lot - 1'!H1743,'By Lot - 1'!H1794)</f>
        <v>1</v>
      </c>
      <c r="I147" s="1">
        <f>SUM('By Lot - 1'!I1743,'By Lot - 1'!I1794)</f>
        <v>1</v>
      </c>
      <c r="J147" s="1">
        <f>SUM('By Lot - 1'!J1743,'By Lot - 1'!J1794)</f>
        <v>2</v>
      </c>
      <c r="K147" s="1">
        <f>SUM('By Lot - 1'!K1743,'By Lot - 1'!K1794)</f>
        <v>1</v>
      </c>
      <c r="L147" s="1">
        <f>SUM('By Lot - 1'!L1743,'By Lot - 1'!L1794)</f>
        <v>0</v>
      </c>
      <c r="M147" s="17">
        <f>SUM('By Lot - 1'!M1743,'By Lot - 1'!M1794)</f>
        <v>0</v>
      </c>
      <c r="N147" s="16">
        <f t="shared" si="57"/>
        <v>0</v>
      </c>
      <c r="O147" s="1">
        <f t="shared" si="58"/>
        <v>8</v>
      </c>
      <c r="P147" s="18">
        <f t="shared" si="59"/>
        <v>1</v>
      </c>
      <c r="Q147" s="1"/>
      <c r="R147" s="1"/>
      <c r="S147" s="1"/>
      <c r="T147" s="1"/>
      <c r="U147" s="1"/>
      <c r="V147" s="1"/>
      <c r="W147" s="1"/>
    </row>
    <row r="148" spans="1:23" ht="11.25" customHeight="1">
      <c r="A148" s="15"/>
      <c r="B148" s="15" t="s">
        <v>44</v>
      </c>
      <c r="C148" s="15">
        <f>SUM('By Lot - 1'!C1744,'By Lot - 1'!C1795)</f>
        <v>8</v>
      </c>
      <c r="D148" s="16">
        <f>SUM('By Lot - 1'!D1744,'By Lot - 1'!D1795)</f>
        <v>4</v>
      </c>
      <c r="E148" s="1">
        <f>SUM('By Lot - 1'!E1744,'By Lot - 1'!E1795)</f>
        <v>0</v>
      </c>
      <c r="F148" s="1">
        <f>SUM('By Lot - 1'!F1744,'By Lot - 1'!F1795)</f>
        <v>0</v>
      </c>
      <c r="G148" s="1">
        <f>SUM('By Lot - 1'!G1744,'By Lot - 1'!G1795)</f>
        <v>1</v>
      </c>
      <c r="H148" s="1">
        <f>SUM('By Lot - 1'!H1744,'By Lot - 1'!H1795)</f>
        <v>1</v>
      </c>
      <c r="I148" s="1">
        <f>SUM('By Lot - 1'!I1744,'By Lot - 1'!I1795)</f>
        <v>1</v>
      </c>
      <c r="J148" s="1">
        <f>SUM('By Lot - 1'!J1744,'By Lot - 1'!J1795)</f>
        <v>1</v>
      </c>
      <c r="K148" s="1">
        <f>SUM('By Lot - 1'!K1744,'By Lot - 1'!K1795)</f>
        <v>1</v>
      </c>
      <c r="L148" s="1">
        <f>SUM('By Lot - 1'!L1744,'By Lot - 1'!L1795)</f>
        <v>1</v>
      </c>
      <c r="M148" s="17">
        <f>SUM('By Lot - 1'!M1744,'By Lot - 1'!M1795)</f>
        <v>1</v>
      </c>
      <c r="N148" s="16">
        <f t="shared" si="57"/>
        <v>0</v>
      </c>
      <c r="O148" s="1">
        <f t="shared" si="58"/>
        <v>8</v>
      </c>
      <c r="P148" s="18">
        <f t="shared" si="59"/>
        <v>1</v>
      </c>
      <c r="Q148" s="1"/>
      <c r="R148" s="1"/>
      <c r="S148" s="1"/>
      <c r="T148" s="1"/>
      <c r="U148" s="1"/>
      <c r="V148" s="1"/>
      <c r="W148" s="1"/>
    </row>
    <row r="149" spans="1:23" ht="11.25" customHeight="1">
      <c r="A149" s="20"/>
      <c r="B149" s="21" t="s">
        <v>45</v>
      </c>
      <c r="C149" s="21">
        <f t="shared" ref="C149:M149" si="60">SUM(C139:C148)</f>
        <v>449</v>
      </c>
      <c r="D149" s="22">
        <f t="shared" si="60"/>
        <v>167</v>
      </c>
      <c r="E149" s="23">
        <f t="shared" si="60"/>
        <v>25</v>
      </c>
      <c r="F149" s="23">
        <f t="shared" si="60"/>
        <v>18</v>
      </c>
      <c r="G149" s="23">
        <f t="shared" si="60"/>
        <v>9</v>
      </c>
      <c r="H149" s="23">
        <f t="shared" si="60"/>
        <v>11</v>
      </c>
      <c r="I149" s="23">
        <f t="shared" si="60"/>
        <v>18</v>
      </c>
      <c r="J149" s="23">
        <f t="shared" si="60"/>
        <v>36</v>
      </c>
      <c r="K149" s="23">
        <f t="shared" si="60"/>
        <v>109</v>
      </c>
      <c r="L149" s="23">
        <f t="shared" si="60"/>
        <v>111</v>
      </c>
      <c r="M149" s="24">
        <f t="shared" si="60"/>
        <v>120</v>
      </c>
      <c r="N149" s="22">
        <f t="shared" si="57"/>
        <v>9</v>
      </c>
      <c r="O149" s="23">
        <f t="shared" si="58"/>
        <v>440</v>
      </c>
      <c r="P149" s="25">
        <f t="shared" si="59"/>
        <v>0.97995545657015593</v>
      </c>
      <c r="Q149" s="1"/>
      <c r="R149" s="1"/>
      <c r="S149" s="1"/>
      <c r="T149" s="1"/>
      <c r="U149" s="1"/>
      <c r="V149" s="1"/>
      <c r="W149" s="1"/>
    </row>
    <row r="150" spans="1:23" ht="11.25" customHeight="1">
      <c r="A150" s="19" t="s">
        <v>240</v>
      </c>
      <c r="B150" s="15" t="s">
        <v>27</v>
      </c>
      <c r="C150" s="15">
        <f>SUM('By Lot - 1'!C1285,'By Lot - 1'!C1302,'By Lot - 1'!C1319,'By Lot - 1'!C1320,'By Lot - 1'!C1338,'By Lot - 1'!C1525,'By Lot - 1'!C1542,'By Lot - 1'!C1559,'By Lot - 1'!C1576,'By Lot - 1'!C1593,'By Lot - 1'!C1610,'By Lot - 1'!C1712)</f>
        <v>374</v>
      </c>
      <c r="D150" s="16">
        <f>SUM('By Lot - 1'!D1285,'By Lot - 1'!D1302,'By Lot - 1'!D1319,'By Lot - 1'!D1320,'By Lot - 1'!D1338,'By Lot - 1'!D1525,'By Lot - 1'!D1542,'By Lot - 1'!D1559,'By Lot - 1'!D1576,'By Lot - 1'!D1593,'By Lot - 1'!D1610,'By Lot - 1'!D1712)</f>
        <v>323</v>
      </c>
      <c r="E150" s="1">
        <f>SUM('By Lot - 1'!E1285,'By Lot - 1'!E1302,'By Lot - 1'!E1319,'By Lot - 1'!E1320,'By Lot - 1'!E1338,'By Lot - 1'!E1525,'By Lot - 1'!E1542,'By Lot - 1'!E1559,'By Lot - 1'!E1576,'By Lot - 1'!E1593,'By Lot - 1'!E1610,'By Lot - 1'!E1712)</f>
        <v>274</v>
      </c>
      <c r="F150" s="1">
        <f>SUM('By Lot - 1'!F1285,'By Lot - 1'!F1302,'By Lot - 1'!F1319,'By Lot - 1'!F1320,'By Lot - 1'!F1338,'By Lot - 1'!F1525,'By Lot - 1'!F1542,'By Lot - 1'!F1559,'By Lot - 1'!F1576,'By Lot - 1'!F1593,'By Lot - 1'!F1610,'By Lot - 1'!F1712)</f>
        <v>76</v>
      </c>
      <c r="G150" s="1">
        <f>SUM('By Lot - 1'!G1285,'By Lot - 1'!G1302,'By Lot - 1'!G1319,'By Lot - 1'!G1320,'By Lot - 1'!G1338,'By Lot - 1'!G1525,'By Lot - 1'!G1542,'By Lot - 1'!G1559,'By Lot - 1'!G1576,'By Lot - 1'!G1593,'By Lot - 1'!G1610,'By Lot - 1'!G1712)</f>
        <v>5</v>
      </c>
      <c r="H150" s="1">
        <f>SUM('By Lot - 1'!H1285,'By Lot - 1'!H1302,'By Lot - 1'!H1319,'By Lot - 1'!H1320,'By Lot - 1'!H1338,'By Lot - 1'!H1525,'By Lot - 1'!H1542,'By Lot - 1'!H1559,'By Lot - 1'!H1576,'By Lot - 1'!H1593,'By Lot - 1'!H1610,'By Lot - 1'!H1712)</f>
        <v>4</v>
      </c>
      <c r="I150" s="1">
        <f>SUM('By Lot - 1'!I1285,'By Lot - 1'!I1302,'By Lot - 1'!I1319,'By Lot - 1'!I1320,'By Lot - 1'!I1338,'By Lot - 1'!I1525,'By Lot - 1'!I1542,'By Lot - 1'!I1559,'By Lot - 1'!I1576,'By Lot - 1'!I1593,'By Lot - 1'!I1610,'By Lot - 1'!I1712)</f>
        <v>9</v>
      </c>
      <c r="J150" s="1">
        <f>SUM('By Lot - 1'!J1285,'By Lot - 1'!J1302,'By Lot - 1'!J1319,'By Lot - 1'!J1320,'By Lot - 1'!J1338,'By Lot - 1'!J1525,'By Lot - 1'!J1542,'By Lot - 1'!J1559,'By Lot - 1'!J1576,'By Lot - 1'!J1593,'By Lot - 1'!J1610,'By Lot - 1'!J1712)</f>
        <v>4</v>
      </c>
      <c r="K150" s="1">
        <f>SUM('By Lot - 1'!K1285,'By Lot - 1'!K1302,'By Lot - 1'!K1319,'By Lot - 1'!K1320,'By Lot - 1'!K1338,'By Lot - 1'!K1525,'By Lot - 1'!K1542,'By Lot - 1'!K1559,'By Lot - 1'!K1576,'By Lot - 1'!K1593,'By Lot - 1'!K1610,'By Lot - 1'!K1712)</f>
        <v>27</v>
      </c>
      <c r="L150" s="1">
        <f>SUM('By Lot - 1'!L1285,'By Lot - 1'!L1302,'By Lot - 1'!L1319,'By Lot - 1'!L1320,'By Lot - 1'!L1338,'By Lot - 1'!L1525,'By Lot - 1'!L1542,'By Lot - 1'!L1559,'By Lot - 1'!L1576,'By Lot - 1'!L1593,'By Lot - 1'!L1610,'By Lot - 1'!L1712)</f>
        <v>38</v>
      </c>
      <c r="M150" s="17">
        <f>SUM('By Lot - 1'!M1285,'By Lot - 1'!M1302,'By Lot - 1'!M1319,'By Lot - 1'!M1320,'By Lot - 1'!M1338,'By Lot - 1'!M1525,'By Lot - 1'!M1542,'By Lot - 1'!M1559,'By Lot - 1'!M1576,'By Lot - 1'!M1593,'By Lot - 1'!M1610,'By Lot - 1'!M1712)</f>
        <v>52</v>
      </c>
      <c r="N150" s="16">
        <f t="shared" si="57"/>
        <v>4</v>
      </c>
      <c r="O150" s="1">
        <f t="shared" si="58"/>
        <v>370</v>
      </c>
      <c r="P150" s="18">
        <f t="shared" si="59"/>
        <v>0.98930481283422456</v>
      </c>
      <c r="Q150" s="1"/>
      <c r="R150" s="1"/>
      <c r="S150" s="1"/>
      <c r="T150" s="1"/>
      <c r="U150" s="1"/>
      <c r="V150" s="1"/>
      <c r="W150" s="1"/>
    </row>
    <row r="151" spans="1:23" ht="11.25" customHeight="1">
      <c r="A151" s="16" t="s">
        <v>90</v>
      </c>
      <c r="B151" s="15" t="s">
        <v>30</v>
      </c>
      <c r="C151" s="15">
        <f>SUM('By Lot - 1'!C1286,'By Lot - 1'!C1303,,,'By Lot - 1'!C1339,'By Lot - 1'!C1526,'By Lot - 1'!C1543,'By Lot - 1'!C1560,'By Lot - 1'!C1577,'By Lot - 1'!C1594,'By Lot - 1'!C1611,'By Lot - 1'!C1713)</f>
        <v>318</v>
      </c>
      <c r="D151" s="16">
        <f>SUM('By Lot - 1'!D1286,'By Lot - 1'!D1303,,,'By Lot - 1'!D1339,'By Lot - 1'!D1526,'By Lot - 1'!D1543,'By Lot - 1'!D1560,'By Lot - 1'!D1577,'By Lot - 1'!D1594,'By Lot - 1'!D1611,'By Lot - 1'!D1713)</f>
        <v>17</v>
      </c>
      <c r="E151" s="1">
        <f>SUM('By Lot - 1'!E1286,'By Lot - 1'!E1303,,,'By Lot - 1'!E1339,'By Lot - 1'!E1526,'By Lot - 1'!E1543,'By Lot - 1'!E1560,'By Lot - 1'!E1577,'By Lot - 1'!E1594,'By Lot - 1'!E1611,'By Lot - 1'!E1713)</f>
        <v>0</v>
      </c>
      <c r="F151" s="1">
        <f>SUM('By Lot - 1'!F1286,'By Lot - 1'!F1303,,,'By Lot - 1'!F1339,'By Lot - 1'!F1526,'By Lot - 1'!F1543,'By Lot - 1'!F1560,'By Lot - 1'!F1577,'By Lot - 1'!F1594,'By Lot - 1'!F1611,'By Lot - 1'!F1713)</f>
        <v>0</v>
      </c>
      <c r="G151" s="1">
        <f>SUM('By Lot - 1'!G1286,'By Lot - 1'!G1303,,,'By Lot - 1'!G1339,'By Lot - 1'!G1526,'By Lot - 1'!G1543,'By Lot - 1'!G1560,'By Lot - 1'!G1577,'By Lot - 1'!G1594,'By Lot - 1'!G1611,'By Lot - 1'!G1713)</f>
        <v>0</v>
      </c>
      <c r="H151" s="1">
        <f>SUM('By Lot - 1'!H1286,'By Lot - 1'!H1303,,,'By Lot - 1'!H1339,'By Lot - 1'!H1526,'By Lot - 1'!H1543,'By Lot - 1'!H1560,'By Lot - 1'!H1577,'By Lot - 1'!H1594,'By Lot - 1'!H1611,'By Lot - 1'!H1713)</f>
        <v>0</v>
      </c>
      <c r="I151" s="1">
        <f>SUM('By Lot - 1'!I1286,'By Lot - 1'!I1303,,,'By Lot - 1'!I1339,'By Lot - 1'!I1526,'By Lot - 1'!I1543,'By Lot - 1'!I1560,'By Lot - 1'!I1577,'By Lot - 1'!I1594,'By Lot - 1'!I1611,'By Lot - 1'!I1713)</f>
        <v>1</v>
      </c>
      <c r="J151" s="1">
        <f>SUM('By Lot - 1'!J1286,'By Lot - 1'!J1303,,,'By Lot - 1'!J1339,'By Lot - 1'!J1526,'By Lot - 1'!J1543,'By Lot - 1'!J1560,'By Lot - 1'!J1577,'By Lot - 1'!J1594,'By Lot - 1'!J1611,'By Lot - 1'!J1713)</f>
        <v>2</v>
      </c>
      <c r="K151" s="1">
        <f>SUM('By Lot - 1'!K1286,'By Lot - 1'!K1303,,,'By Lot - 1'!K1339,'By Lot - 1'!K1526,'By Lot - 1'!K1543,'By Lot - 1'!K1560,'By Lot - 1'!K1577,'By Lot - 1'!K1594,'By Lot - 1'!K1611,'By Lot - 1'!K1713)</f>
        <v>25</v>
      </c>
      <c r="L151" s="1">
        <f>SUM('By Lot - 1'!L1286,'By Lot - 1'!L1303,,,'By Lot - 1'!L1339,'By Lot - 1'!L1526,'By Lot - 1'!L1543,'By Lot - 1'!L1560,'By Lot - 1'!L1577,'By Lot - 1'!L1594,'By Lot - 1'!L1611,'By Lot - 1'!L1713)</f>
        <v>49</v>
      </c>
      <c r="M151" s="17">
        <f>SUM('By Lot - 1'!M1286,'By Lot - 1'!M1303,,,'By Lot - 1'!M1339,'By Lot - 1'!M1526,'By Lot - 1'!M1543,'By Lot - 1'!M1560,'By Lot - 1'!M1577,'By Lot - 1'!M1594,'By Lot - 1'!M1611,'By Lot - 1'!M1713)</f>
        <v>66</v>
      </c>
      <c r="N151" s="16">
        <f t="shared" si="57"/>
        <v>0</v>
      </c>
      <c r="O151" s="1">
        <f t="shared" si="58"/>
        <v>318</v>
      </c>
      <c r="P151" s="18">
        <f t="shared" si="59"/>
        <v>1</v>
      </c>
      <c r="Q151" s="1"/>
      <c r="R151" s="1"/>
      <c r="S151" s="1"/>
      <c r="T151" s="1"/>
      <c r="U151" s="1"/>
      <c r="V151" s="1"/>
      <c r="W151" s="1"/>
    </row>
    <row r="152" spans="1:23" ht="11.25" customHeight="1">
      <c r="A152" s="16"/>
      <c r="B152" s="15" t="s">
        <v>34</v>
      </c>
      <c r="C152" s="15">
        <f>SUM('By Lot - 1'!C1287,'By Lot - 1'!C1304,,,'By Lot - 1'!C1340,'By Lot - 1'!C1527,'By Lot - 1'!C1544,'By Lot - 1'!C1561,'By Lot - 1'!C1578,'By Lot - 1'!C1595,'By Lot - 1'!C1612,'By Lot - 1'!C1714)</f>
        <v>83</v>
      </c>
      <c r="D152" s="16">
        <f>SUM('By Lot - 1'!D1287,'By Lot - 1'!D1304,,,'By Lot - 1'!D1340,'By Lot - 1'!D1527,'By Lot - 1'!D1544,'By Lot - 1'!D1561,'By Lot - 1'!D1578,'By Lot - 1'!D1595,'By Lot - 1'!D1612,'By Lot - 1'!D1714)</f>
        <v>71</v>
      </c>
      <c r="E152" s="1">
        <f>SUM('By Lot - 1'!E1287,'By Lot - 1'!E1304,,,'By Lot - 1'!E1340,'By Lot - 1'!E1527,'By Lot - 1'!E1544,'By Lot - 1'!E1561,'By Lot - 1'!E1578,'By Lot - 1'!E1595,'By Lot - 1'!E1612,'By Lot - 1'!E1714)</f>
        <v>50</v>
      </c>
      <c r="F152" s="1">
        <f>SUM('By Lot - 1'!F1287,'By Lot - 1'!F1304,,,'By Lot - 1'!F1340,'By Lot - 1'!F1527,'By Lot - 1'!F1544,'By Lot - 1'!F1561,'By Lot - 1'!F1578,'By Lot - 1'!F1595,'By Lot - 1'!F1612,'By Lot - 1'!F1714)</f>
        <v>1</v>
      </c>
      <c r="G152" s="1">
        <f>SUM('By Lot - 1'!G1287,'By Lot - 1'!G1304,,,'By Lot - 1'!G1340,'By Lot - 1'!G1527,'By Lot - 1'!G1544,'By Lot - 1'!G1561,'By Lot - 1'!G1578,'By Lot - 1'!G1595,'By Lot - 1'!G1612,'By Lot - 1'!G1714)</f>
        <v>0</v>
      </c>
      <c r="H152" s="1">
        <f>SUM('By Lot - 1'!H1287,'By Lot - 1'!H1304,,,'By Lot - 1'!H1340,'By Lot - 1'!H1527,'By Lot - 1'!H1544,'By Lot - 1'!H1561,'By Lot - 1'!H1578,'By Lot - 1'!H1595,'By Lot - 1'!H1612,'By Lot - 1'!H1714)</f>
        <v>0</v>
      </c>
      <c r="I152" s="1">
        <f>SUM('By Lot - 1'!I1287,'By Lot - 1'!I1304,,,'By Lot - 1'!I1340,'By Lot - 1'!I1527,'By Lot - 1'!I1544,'By Lot - 1'!I1561,'By Lot - 1'!I1578,'By Lot - 1'!I1595,'By Lot - 1'!I1612,'By Lot - 1'!I1714)</f>
        <v>0</v>
      </c>
      <c r="J152" s="1">
        <f>SUM('By Lot - 1'!J1287,'By Lot - 1'!J1304,,,'By Lot - 1'!J1340,'By Lot - 1'!J1527,'By Lot - 1'!J1544,'By Lot - 1'!J1561,'By Lot - 1'!J1578,'By Lot - 1'!J1595,'By Lot - 1'!J1612,'By Lot - 1'!J1714)</f>
        <v>1</v>
      </c>
      <c r="K152" s="1">
        <f>SUM('By Lot - 1'!K1287,'By Lot - 1'!K1304,,,'By Lot - 1'!K1340,'By Lot - 1'!K1527,'By Lot - 1'!K1544,'By Lot - 1'!K1561,'By Lot - 1'!K1578,'By Lot - 1'!K1595,'By Lot - 1'!K1612,'By Lot - 1'!K1714)</f>
        <v>14</v>
      </c>
      <c r="L152" s="1">
        <f>SUM('By Lot - 1'!L1287,'By Lot - 1'!L1304,,,'By Lot - 1'!L1340,'By Lot - 1'!L1527,'By Lot - 1'!L1544,'By Lot - 1'!L1561,'By Lot - 1'!L1578,'By Lot - 1'!L1595,'By Lot - 1'!L1612,'By Lot - 1'!L1714)</f>
        <v>19</v>
      </c>
      <c r="M152" s="17">
        <f>SUM('By Lot - 1'!M1287,'By Lot - 1'!M1304,,,'By Lot - 1'!M1340,'By Lot - 1'!M1527,'By Lot - 1'!M1544,'By Lot - 1'!M1561,'By Lot - 1'!M1578,'By Lot - 1'!M1595,'By Lot - 1'!M1612,'By Lot - 1'!M1714)</f>
        <v>21</v>
      </c>
      <c r="N152" s="16">
        <f t="shared" si="57"/>
        <v>0</v>
      </c>
      <c r="O152" s="1">
        <f t="shared" si="58"/>
        <v>83</v>
      </c>
      <c r="P152" s="18">
        <f t="shared" si="59"/>
        <v>1</v>
      </c>
      <c r="Q152" s="1"/>
      <c r="R152" s="1"/>
      <c r="S152" s="1"/>
      <c r="T152" s="1"/>
      <c r="U152" s="1"/>
      <c r="V152" s="1"/>
      <c r="W152" s="1"/>
    </row>
    <row r="153" spans="1:23" ht="11.25" customHeight="1">
      <c r="A153" s="16"/>
      <c r="B153" s="15" t="s">
        <v>37</v>
      </c>
      <c r="C153" s="15">
        <f>SUM('By Lot - 1'!C1288:C1289,'By Lot - 1'!C1305:C1306,,,'By Lot - 1'!C1341:C1342,'By Lot - 1'!C1528:C1529,'By Lot - 1'!C1545:C1546,'By Lot - 1'!C1562:C1563,'By Lot - 1'!C1579:C1580,'By Lot - 1'!C1596:C1597,'By Lot - 1'!C1613:C1614,'By Lot - 1'!C1715:C1716)</f>
        <v>172</v>
      </c>
      <c r="D153" s="16">
        <f>SUM('By Lot - 1'!D1288:D1289,'By Lot - 1'!D1305:D1306,,,'By Lot - 1'!D1341:D1342,'By Lot - 1'!D1528:D1529,'By Lot - 1'!D1545:D1546,'By Lot - 1'!D1562:D1563,'By Lot - 1'!D1579:D1580,'By Lot - 1'!D1596:D1597,'By Lot - 1'!D1613:D1614,'By Lot - 1'!D1715:D1716)</f>
        <v>145</v>
      </c>
      <c r="E153" s="1">
        <f>SUM('By Lot - 1'!E1288:E1289,'By Lot - 1'!E1305:E1306,,,'By Lot - 1'!E1341:E1342,'By Lot - 1'!E1528:E1529,'By Lot - 1'!E1545:E1546,'By Lot - 1'!E1562:E1563,'By Lot - 1'!E1579:E1580,'By Lot - 1'!E1596:E1597,'By Lot - 1'!E1613:E1614,'By Lot - 1'!E1715:E1716)</f>
        <v>126</v>
      </c>
      <c r="F153" s="1">
        <f>SUM('By Lot - 1'!F1288:F1289,'By Lot - 1'!F1305:F1306,,,'By Lot - 1'!F1341:F1342,'By Lot - 1'!F1528:F1529,'By Lot - 1'!F1545:F1546,'By Lot - 1'!F1562:F1563,'By Lot - 1'!F1579:F1580,'By Lot - 1'!F1596:F1597,'By Lot - 1'!F1613:F1614,'By Lot - 1'!F1715:F1716)</f>
        <v>57</v>
      </c>
      <c r="G153" s="1">
        <f>SUM('By Lot - 1'!G1288:G1289,'By Lot - 1'!G1305:G1306,,,'By Lot - 1'!G1341:G1342,'By Lot - 1'!G1528:G1529,'By Lot - 1'!G1545:G1546,'By Lot - 1'!G1562:G1563,'By Lot - 1'!G1579:G1580,'By Lot - 1'!G1596:G1597,'By Lot - 1'!G1613:G1614,'By Lot - 1'!G1715:G1716)</f>
        <v>12</v>
      </c>
      <c r="H153" s="1">
        <f>SUM('By Lot - 1'!H1288:H1289,'By Lot - 1'!H1305:H1306,,,'By Lot - 1'!H1341:H1342,'By Lot - 1'!H1528:H1529,'By Lot - 1'!H1545:H1546,'By Lot - 1'!H1562:H1563,'By Lot - 1'!H1579:H1580,'By Lot - 1'!H1596:H1597,'By Lot - 1'!H1613:H1614,'By Lot - 1'!H1715:H1716)</f>
        <v>11</v>
      </c>
      <c r="I153" s="1">
        <f>SUM('By Lot - 1'!I1288:I1289,'By Lot - 1'!I1305:I1306,,,'By Lot - 1'!I1341:I1342,'By Lot - 1'!I1528:I1529,'By Lot - 1'!I1545:I1546,'By Lot - 1'!I1562:I1563,'By Lot - 1'!I1579:I1580,'By Lot - 1'!I1596:I1597,'By Lot - 1'!I1613:I1614,'By Lot - 1'!I1715:I1716)</f>
        <v>10</v>
      </c>
      <c r="J153" s="1">
        <f>SUM('By Lot - 1'!J1288:J1289,'By Lot - 1'!J1305:J1306,,,'By Lot - 1'!J1341:J1342,'By Lot - 1'!J1528:J1529,'By Lot - 1'!J1545:J1546,'By Lot - 1'!J1562:J1563,'By Lot - 1'!J1579:J1580,'By Lot - 1'!J1596:J1597,'By Lot - 1'!J1613:J1614,'By Lot - 1'!J1715:J1716)</f>
        <v>12</v>
      </c>
      <c r="K153" s="1">
        <f>SUM('By Lot - 1'!K1288:K1289,'By Lot - 1'!K1305:K1306,,,'By Lot - 1'!K1341:K1342,'By Lot - 1'!K1528:K1529,'By Lot - 1'!K1545:K1546,'By Lot - 1'!K1562:K1563,'By Lot - 1'!K1579:K1580,'By Lot - 1'!K1596:K1597,'By Lot - 1'!K1613:K1614,'By Lot - 1'!K1715:K1716)</f>
        <v>32</v>
      </c>
      <c r="L153" s="1">
        <f>SUM('By Lot - 1'!L1288:L1289,'By Lot - 1'!L1305:L1306,,,'By Lot - 1'!L1341:L1342,'By Lot - 1'!L1528:L1529,'By Lot - 1'!L1545:L1546,'By Lot - 1'!L1562:L1563,'By Lot - 1'!L1579:L1580,'By Lot - 1'!L1596:L1597,'By Lot - 1'!L1613:L1614,'By Lot - 1'!L1715:L1716)</f>
        <v>43</v>
      </c>
      <c r="M153" s="17">
        <f>SUM('By Lot - 1'!M1288:M1289,'By Lot - 1'!M1305:M1306,,,'By Lot - 1'!M1341:M1342,'By Lot - 1'!M1528:M1529,'By Lot - 1'!M1545:M1546,'By Lot - 1'!M1562:M1563,'By Lot - 1'!M1579:M1580,'By Lot - 1'!M1596:M1597,'By Lot - 1'!M1613:M1614,'By Lot - 1'!M1715:M1716)</f>
        <v>47</v>
      </c>
      <c r="N153" s="16">
        <f t="shared" si="57"/>
        <v>10</v>
      </c>
      <c r="O153" s="1">
        <f t="shared" si="58"/>
        <v>162</v>
      </c>
      <c r="P153" s="18">
        <f t="shared" si="59"/>
        <v>0.94186046511627908</v>
      </c>
      <c r="Q153" s="1"/>
      <c r="R153" s="1"/>
      <c r="S153" s="1"/>
      <c r="T153" s="1"/>
      <c r="U153" s="1"/>
      <c r="V153" s="1"/>
      <c r="W153" s="1"/>
    </row>
    <row r="154" spans="1:23" ht="11.25" customHeight="1">
      <c r="A154" s="16"/>
      <c r="B154" s="15" t="s">
        <v>39</v>
      </c>
      <c r="C154" s="15">
        <f>SUM('By Lot - 1'!C1290,'By Lot - 1'!C1307,,,'By Lot - 1'!C1343,'By Lot - 1'!C1530,'By Lot - 1'!C1547,'By Lot - 1'!C1564,'By Lot - 1'!C1581,'By Lot - 1'!C1598,'By Lot - 1'!C1615,'By Lot - 1'!C1717)</f>
        <v>14</v>
      </c>
      <c r="D154" s="16">
        <f>SUM('By Lot - 1'!D1290,'By Lot - 1'!D1307,,,'By Lot - 1'!D1343,'By Lot - 1'!D1530,'By Lot - 1'!D1547,'By Lot - 1'!D1564,'By Lot - 1'!D1581,'By Lot - 1'!D1598,'By Lot - 1'!D1615,'By Lot - 1'!D1717)</f>
        <v>5</v>
      </c>
      <c r="E154" s="1">
        <f>SUM('By Lot - 1'!E1290,'By Lot - 1'!E1307,,,'By Lot - 1'!E1343,'By Lot - 1'!E1530,'By Lot - 1'!E1547,'By Lot - 1'!E1564,'By Lot - 1'!E1581,'By Lot - 1'!E1598,'By Lot - 1'!E1615,'By Lot - 1'!E1717)</f>
        <v>5</v>
      </c>
      <c r="F154" s="1">
        <f>SUM('By Lot - 1'!F1290,'By Lot - 1'!F1307,,,'By Lot - 1'!F1343,'By Lot - 1'!F1530,'By Lot - 1'!F1547,'By Lot - 1'!F1564,'By Lot - 1'!F1581,'By Lot - 1'!F1598,'By Lot - 1'!F1615,'By Lot - 1'!F1717)</f>
        <v>5</v>
      </c>
      <c r="G154" s="1">
        <f>SUM('By Lot - 1'!G1290,'By Lot - 1'!G1307,,,'By Lot - 1'!G1343,'By Lot - 1'!G1530,'By Lot - 1'!G1547,'By Lot - 1'!G1564,'By Lot - 1'!G1581,'By Lot - 1'!G1598,'By Lot - 1'!G1615,'By Lot - 1'!G1717)</f>
        <v>7</v>
      </c>
      <c r="H154" s="1">
        <f>SUM('By Lot - 1'!H1290,'By Lot - 1'!H1307,,,'By Lot - 1'!H1343,'By Lot - 1'!H1530,'By Lot - 1'!H1547,'By Lot - 1'!H1564,'By Lot - 1'!H1581,'By Lot - 1'!H1598,'By Lot - 1'!H1615,'By Lot - 1'!H1717)</f>
        <v>5</v>
      </c>
      <c r="I154" s="1">
        <f>SUM('By Lot - 1'!I1290,'By Lot - 1'!I1307,,,'By Lot - 1'!I1343,'By Lot - 1'!I1530,'By Lot - 1'!I1547,'By Lot - 1'!I1564,'By Lot - 1'!I1581,'By Lot - 1'!I1598,'By Lot - 1'!I1615,'By Lot - 1'!I1717)</f>
        <v>6</v>
      </c>
      <c r="J154" s="1">
        <f>SUM('By Lot - 1'!J1290,'By Lot - 1'!J1307,,,'By Lot - 1'!J1343,'By Lot - 1'!J1530,'By Lot - 1'!J1547,'By Lot - 1'!J1564,'By Lot - 1'!J1581,'By Lot - 1'!J1598,'By Lot - 1'!J1615,'By Lot - 1'!J1717)</f>
        <v>4</v>
      </c>
      <c r="K154" s="1">
        <f>SUM('By Lot - 1'!K1290,'By Lot - 1'!K1307,,,'By Lot - 1'!K1343,'By Lot - 1'!K1530,'By Lot - 1'!K1547,'By Lot - 1'!K1564,'By Lot - 1'!K1581,'By Lot - 1'!K1598,'By Lot - 1'!K1615,'By Lot - 1'!K1717)</f>
        <v>4</v>
      </c>
      <c r="L154" s="1">
        <f>SUM('By Lot - 1'!L1290,'By Lot - 1'!L1307,,,'By Lot - 1'!L1343,'By Lot - 1'!L1530,'By Lot - 1'!L1547,'By Lot - 1'!L1564,'By Lot - 1'!L1581,'By Lot - 1'!L1598,'By Lot - 1'!L1615,'By Lot - 1'!L1717)</f>
        <v>5</v>
      </c>
      <c r="M154" s="17">
        <f>SUM('By Lot - 1'!M1290,'By Lot - 1'!M1307,,,'By Lot - 1'!M1343,'By Lot - 1'!M1530,'By Lot - 1'!M1547,'By Lot - 1'!M1564,'By Lot - 1'!M1581,'By Lot - 1'!M1598,'By Lot - 1'!M1615,'By Lot - 1'!M1717)</f>
        <v>6</v>
      </c>
      <c r="N154" s="16">
        <f t="shared" si="57"/>
        <v>4</v>
      </c>
      <c r="O154" s="1">
        <f t="shared" si="58"/>
        <v>10</v>
      </c>
      <c r="P154" s="18">
        <f t="shared" si="59"/>
        <v>0.7142857142857143</v>
      </c>
      <c r="Q154" s="1"/>
      <c r="R154" s="1"/>
      <c r="S154" s="1"/>
      <c r="T154" s="1"/>
      <c r="U154" s="1"/>
      <c r="V154" s="1"/>
      <c r="W154" s="1"/>
    </row>
    <row r="155" spans="1:23" ht="11.25" customHeight="1">
      <c r="A155" s="16"/>
      <c r="B155" s="15" t="s">
        <v>40</v>
      </c>
      <c r="C155" s="15">
        <f>SUM('By Lot - 1'!C1291:C1296,'By Lot - 1'!C1308:C1313,,,'By Lot - 1'!C1344:C1349,'By Lot - 1'!C1531:C1536,'By Lot - 1'!C1548:C1553,'By Lot - 1'!C1565:C1570,'By Lot - 1'!C1582:C1587,'By Lot - 1'!C1599:C1604,'By Lot - 1'!C1616:C1621,'By Lot - 1'!C1718:C1723)</f>
        <v>74</v>
      </c>
      <c r="D155" s="16">
        <f>SUM('By Lot - 1'!D1291:D1296,'By Lot - 1'!D1308:D1313,,,'By Lot - 1'!D1344:D1349,'By Lot - 1'!D1531:D1536,'By Lot - 1'!D1548:D1553,'By Lot - 1'!D1565:D1570,'By Lot - 1'!D1582:D1587,'By Lot - 1'!D1599:D1604,'By Lot - 1'!D1616:D1621,'By Lot - 1'!D1718:D1723)</f>
        <v>59</v>
      </c>
      <c r="E155" s="1">
        <f>SUM('By Lot - 1'!E1291:E1296,'By Lot - 1'!E1308:E1313,,,'By Lot - 1'!E1344:E1349,'By Lot - 1'!E1531:E1536,'By Lot - 1'!E1548:E1553,'By Lot - 1'!E1565:E1570,'By Lot - 1'!E1582:E1587,'By Lot - 1'!E1599:E1604,'By Lot - 1'!E1616:E1621,'By Lot - 1'!E1718:E1723)</f>
        <v>57</v>
      </c>
      <c r="F155" s="1">
        <f>SUM('By Lot - 1'!F1291:F1296,'By Lot - 1'!F1308:F1313,,,'By Lot - 1'!F1344:F1349,'By Lot - 1'!F1531:F1536,'By Lot - 1'!F1548:F1553,'By Lot - 1'!F1565:F1570,'By Lot - 1'!F1582:F1587,'By Lot - 1'!F1599:F1604,'By Lot - 1'!F1616:F1621,'By Lot - 1'!F1718:F1723)</f>
        <v>42</v>
      </c>
      <c r="G155" s="1">
        <f>SUM('By Lot - 1'!G1291:G1296,'By Lot - 1'!G1308:G1313,,,'By Lot - 1'!G1344:G1349,'By Lot - 1'!G1531:G1536,'By Lot - 1'!G1548:G1553,'By Lot - 1'!G1565:G1570,'By Lot - 1'!G1582:G1587,'By Lot - 1'!G1599:G1604,'By Lot - 1'!G1616:G1621,'By Lot - 1'!G1718:G1723)</f>
        <v>28</v>
      </c>
      <c r="H155" s="1">
        <f>SUM('By Lot - 1'!H1291:H1296,'By Lot - 1'!H1308:H1313,,,'By Lot - 1'!H1344:H1349,'By Lot - 1'!H1531:H1536,'By Lot - 1'!H1548:H1553,'By Lot - 1'!H1565:H1570,'By Lot - 1'!H1582:H1587,'By Lot - 1'!H1599:H1604,'By Lot - 1'!H1616:H1621,'By Lot - 1'!H1718:H1723)</f>
        <v>23</v>
      </c>
      <c r="I155" s="1">
        <f>SUM('By Lot - 1'!I1291:I1296,'By Lot - 1'!I1308:I1313,,,'By Lot - 1'!I1344:I1349,'By Lot - 1'!I1531:I1536,'By Lot - 1'!I1548:I1553,'By Lot - 1'!I1565:I1570,'By Lot - 1'!I1582:I1587,'By Lot - 1'!I1599:I1604,'By Lot - 1'!I1616:I1621,'By Lot - 1'!I1718:I1723)</f>
        <v>26</v>
      </c>
      <c r="J155" s="1">
        <f>SUM('By Lot - 1'!J1291:J1296,'By Lot - 1'!J1308:J1313,,,'By Lot - 1'!J1344:J1349,'By Lot - 1'!J1531:J1536,'By Lot - 1'!J1548:J1553,'By Lot - 1'!J1565:J1570,'By Lot - 1'!J1582:J1587,'By Lot - 1'!J1599:J1604,'By Lot - 1'!J1616:J1621,'By Lot - 1'!J1718:J1723)</f>
        <v>28</v>
      </c>
      <c r="K155" s="1">
        <f>SUM('By Lot - 1'!K1291:K1296,'By Lot - 1'!K1308:K1313,,,'By Lot - 1'!K1344:K1349,'By Lot - 1'!K1531:K1536,'By Lot - 1'!K1548:K1553,'By Lot - 1'!K1565:K1570,'By Lot - 1'!K1582:K1587,'By Lot - 1'!K1599:K1604,'By Lot - 1'!K1616:K1621,'By Lot - 1'!K1718:K1723)</f>
        <v>30</v>
      </c>
      <c r="L155" s="1">
        <f>SUM('By Lot - 1'!L1291:L1296,'By Lot - 1'!L1308:L1313,,,'By Lot - 1'!L1344:L1349,'By Lot - 1'!L1531:L1536,'By Lot - 1'!L1548:L1553,'By Lot - 1'!L1565:L1570,'By Lot - 1'!L1582:L1587,'By Lot - 1'!L1599:L1604,'By Lot - 1'!L1616:L1621,'By Lot - 1'!L1718:L1723)</f>
        <v>40</v>
      </c>
      <c r="M155" s="17">
        <f>SUM('By Lot - 1'!M1291:M1296,'By Lot - 1'!M1308:M1313,,,'By Lot - 1'!M1344:M1349,'By Lot - 1'!M1531:M1536,'By Lot - 1'!M1548:M1553,'By Lot - 1'!M1565:M1570,'By Lot - 1'!M1582:M1587,'By Lot - 1'!M1599:M1604,'By Lot - 1'!M1616:M1621,'By Lot - 1'!M1718:M1723)</f>
        <v>46</v>
      </c>
      <c r="N155" s="16">
        <f t="shared" si="57"/>
        <v>23</v>
      </c>
      <c r="O155" s="1">
        <f t="shared" si="58"/>
        <v>51</v>
      </c>
      <c r="P155" s="18">
        <f t="shared" si="59"/>
        <v>0.68918918918918914</v>
      </c>
      <c r="Q155" s="1"/>
      <c r="R155" s="1"/>
      <c r="S155" s="1"/>
      <c r="T155" s="1"/>
      <c r="U155" s="1"/>
      <c r="V155" s="1"/>
      <c r="W155" s="1"/>
    </row>
    <row r="156" spans="1:23" ht="11.25" customHeight="1">
      <c r="A156" s="16"/>
      <c r="B156" s="15" t="s">
        <v>41</v>
      </c>
      <c r="C156" s="15">
        <f>SUM('By Lot - 1'!C1297,'By Lot - 1'!C1314,,,'By Lot - 1'!C1350,'By Lot - 1'!C1537,'By Lot - 1'!C1554,'By Lot - 1'!C1571,'By Lot - 1'!C1588,'By Lot - 1'!C1605,'By Lot - 1'!C1622,'By Lot - 1'!C1724)</f>
        <v>27</v>
      </c>
      <c r="D156" s="16">
        <f>SUM('By Lot - 1'!D1297,'By Lot - 1'!D1314,,,'By Lot - 1'!D1350,'By Lot - 1'!D1537,'By Lot - 1'!D1554,'By Lot - 1'!D1571,'By Lot - 1'!D1588,'By Lot - 1'!D1605,'By Lot - 1'!D1622,'By Lot - 1'!D1724)</f>
        <v>12</v>
      </c>
      <c r="E156" s="1">
        <f>SUM('By Lot - 1'!E1297,'By Lot - 1'!E1314,,,'By Lot - 1'!E1350,'By Lot - 1'!E1537,'By Lot - 1'!E1554,'By Lot - 1'!E1571,'By Lot - 1'!E1588,'By Lot - 1'!E1605,'By Lot - 1'!E1622,'By Lot - 1'!E1724)</f>
        <v>12</v>
      </c>
      <c r="F156" s="1">
        <f>SUM('By Lot - 1'!F1297,'By Lot - 1'!F1314,,,'By Lot - 1'!F1350,'By Lot - 1'!F1537,'By Lot - 1'!F1554,'By Lot - 1'!F1571,'By Lot - 1'!F1588,'By Lot - 1'!F1605,'By Lot - 1'!F1622,'By Lot - 1'!F1724)</f>
        <v>10</v>
      </c>
      <c r="G156" s="1">
        <f>SUM('By Lot - 1'!G1297,'By Lot - 1'!G1314,,,'By Lot - 1'!G1350,'By Lot - 1'!G1537,'By Lot - 1'!G1554,'By Lot - 1'!G1571,'By Lot - 1'!G1588,'By Lot - 1'!G1605,'By Lot - 1'!G1622,'By Lot - 1'!G1724)</f>
        <v>8</v>
      </c>
      <c r="H156" s="1">
        <f>SUM('By Lot - 1'!H1297,'By Lot - 1'!H1314,,,'By Lot - 1'!H1350,'By Lot - 1'!H1537,'By Lot - 1'!H1554,'By Lot - 1'!H1571,'By Lot - 1'!H1588,'By Lot - 1'!H1605,'By Lot - 1'!H1622,'By Lot - 1'!H1724)</f>
        <v>8</v>
      </c>
      <c r="I156" s="1">
        <f>SUM('By Lot - 1'!I1297,'By Lot - 1'!I1314,,,'By Lot - 1'!I1350,'By Lot - 1'!I1537,'By Lot - 1'!I1554,'By Lot - 1'!I1571,'By Lot - 1'!I1588,'By Lot - 1'!I1605,'By Lot - 1'!I1622,'By Lot - 1'!I1724)</f>
        <v>7</v>
      </c>
      <c r="J156" s="1">
        <f>SUM('By Lot - 1'!J1297,'By Lot - 1'!J1314,,,'By Lot - 1'!J1350,'By Lot - 1'!J1537,'By Lot - 1'!J1554,'By Lot - 1'!J1571,'By Lot - 1'!J1588,'By Lot - 1'!J1605,'By Lot - 1'!J1622,'By Lot - 1'!J1724)</f>
        <v>8</v>
      </c>
      <c r="K156" s="1">
        <f>SUM('By Lot - 1'!K1297,'By Lot - 1'!K1314,,,'By Lot - 1'!K1350,'By Lot - 1'!K1537,'By Lot - 1'!K1554,'By Lot - 1'!K1571,'By Lot - 1'!K1588,'By Lot - 1'!K1605,'By Lot - 1'!K1622,'By Lot - 1'!K1724)</f>
        <v>13</v>
      </c>
      <c r="L156" s="1">
        <f>SUM('By Lot - 1'!L1297,'By Lot - 1'!L1314,,,'By Lot - 1'!L1350,'By Lot - 1'!L1537,'By Lot - 1'!L1554,'By Lot - 1'!L1571,'By Lot - 1'!L1588,'By Lot - 1'!L1605,'By Lot - 1'!L1622,'By Lot - 1'!L1724)</f>
        <v>16</v>
      </c>
      <c r="M156" s="17">
        <f>SUM('By Lot - 1'!M1297,'By Lot - 1'!M1314,,,'By Lot - 1'!M1350,'By Lot - 1'!M1537,'By Lot - 1'!M1554,'By Lot - 1'!M1571,'By Lot - 1'!M1588,'By Lot - 1'!M1605,'By Lot - 1'!M1622,'By Lot - 1'!M1724)</f>
        <v>22</v>
      </c>
      <c r="N156" s="16">
        <f t="shared" si="57"/>
        <v>7</v>
      </c>
      <c r="O156" s="1">
        <f t="shared" si="58"/>
        <v>20</v>
      </c>
      <c r="P156" s="18">
        <f t="shared" si="59"/>
        <v>0.7407407407407407</v>
      </c>
      <c r="Q156" s="1"/>
      <c r="R156" s="1"/>
      <c r="S156" s="1"/>
      <c r="T156" s="1"/>
      <c r="U156" s="1"/>
      <c r="V156" s="1"/>
      <c r="W156" s="1"/>
    </row>
    <row r="157" spans="1:23" ht="11.25" customHeight="1">
      <c r="A157" s="16"/>
      <c r="B157" s="15" t="s">
        <v>42</v>
      </c>
      <c r="C157" s="15">
        <f>SUM('By Lot - 1'!C1298,'By Lot - 1'!C1315,,,'By Lot - 1'!C1351,'By Lot - 1'!C1538,'By Lot - 1'!C1555,'By Lot - 1'!C1572,'By Lot - 1'!C1589,'By Lot - 1'!C1606,'By Lot - 1'!C1623,'By Lot - 1'!C1725)</f>
        <v>2</v>
      </c>
      <c r="D157" s="16">
        <f>SUM('By Lot - 1'!D1298,'By Lot - 1'!D1315,,,'By Lot - 1'!D1351,'By Lot - 1'!D1538,'By Lot - 1'!D1555,'By Lot - 1'!D1572,'By Lot - 1'!D1589,'By Lot - 1'!D1606,'By Lot - 1'!D1623,'By Lot - 1'!D1725)</f>
        <v>0</v>
      </c>
      <c r="E157" s="1">
        <f>SUM('By Lot - 1'!E1298,'By Lot - 1'!E1315,,,'By Lot - 1'!E1351,'By Lot - 1'!E1538,'By Lot - 1'!E1555,'By Lot - 1'!E1572,'By Lot - 1'!E1589,'By Lot - 1'!E1606,'By Lot - 1'!E1623,'By Lot - 1'!E1725)</f>
        <v>0</v>
      </c>
      <c r="F157" s="1">
        <f>SUM('By Lot - 1'!F1298,'By Lot - 1'!F1315,,,'By Lot - 1'!F1351,'By Lot - 1'!F1538,'By Lot - 1'!F1555,'By Lot - 1'!F1572,'By Lot - 1'!F1589,'By Lot - 1'!F1606,'By Lot - 1'!F1623,'By Lot - 1'!F1725)</f>
        <v>0</v>
      </c>
      <c r="G157" s="1">
        <f>SUM('By Lot - 1'!G1298,'By Lot - 1'!G1315,,,'By Lot - 1'!G1351,'By Lot - 1'!G1538,'By Lot - 1'!G1555,'By Lot - 1'!G1572,'By Lot - 1'!G1589,'By Lot - 1'!G1606,'By Lot - 1'!G1623,'By Lot - 1'!G1725)</f>
        <v>0</v>
      </c>
      <c r="H157" s="1">
        <f>SUM('By Lot - 1'!H1298,'By Lot - 1'!H1315,,,'By Lot - 1'!H1351,'By Lot - 1'!H1538,'By Lot - 1'!H1555,'By Lot - 1'!H1572,'By Lot - 1'!H1589,'By Lot - 1'!H1606,'By Lot - 1'!H1623,'By Lot - 1'!H1725)</f>
        <v>0</v>
      </c>
      <c r="I157" s="1">
        <f>SUM('By Lot - 1'!I1298,'By Lot - 1'!I1315,,,'By Lot - 1'!I1351,'By Lot - 1'!I1538,'By Lot - 1'!I1555,'By Lot - 1'!I1572,'By Lot - 1'!I1589,'By Lot - 1'!I1606,'By Lot - 1'!I1623,'By Lot - 1'!I1725)</f>
        <v>0</v>
      </c>
      <c r="J157" s="1">
        <f>SUM('By Lot - 1'!J1298,'By Lot - 1'!J1315,,,'By Lot - 1'!J1351,'By Lot - 1'!J1538,'By Lot - 1'!J1555,'By Lot - 1'!J1572,'By Lot - 1'!J1589,'By Lot - 1'!J1606,'By Lot - 1'!J1623,'By Lot - 1'!J1725)</f>
        <v>0</v>
      </c>
      <c r="K157" s="1">
        <f>SUM('By Lot - 1'!K1298,'By Lot - 1'!K1315,,,'By Lot - 1'!K1351,'By Lot - 1'!K1538,'By Lot - 1'!K1555,'By Lot - 1'!K1572,'By Lot - 1'!K1589,'By Lot - 1'!K1606,'By Lot - 1'!K1623,'By Lot - 1'!K1725)</f>
        <v>0</v>
      </c>
      <c r="L157" s="1">
        <f>SUM('By Lot - 1'!L1298,'By Lot - 1'!L1315,,,'By Lot - 1'!L1351,'By Lot - 1'!L1538,'By Lot - 1'!L1555,'By Lot - 1'!L1572,'By Lot - 1'!L1589,'By Lot - 1'!L1606,'By Lot - 1'!L1623,'By Lot - 1'!L1725)</f>
        <v>0</v>
      </c>
      <c r="M157" s="17">
        <f>SUM('By Lot - 1'!M1298,'By Lot - 1'!M1315,,,'By Lot - 1'!M1351,'By Lot - 1'!M1538,'By Lot - 1'!M1555,'By Lot - 1'!M1572,'By Lot - 1'!M1589,'By Lot - 1'!M1606,'By Lot - 1'!M1623,'By Lot - 1'!M1725)</f>
        <v>0</v>
      </c>
      <c r="N157" s="16">
        <f t="shared" si="57"/>
        <v>0</v>
      </c>
      <c r="O157" s="1">
        <f t="shared" si="58"/>
        <v>2</v>
      </c>
      <c r="P157" s="18">
        <f t="shared" si="59"/>
        <v>1</v>
      </c>
      <c r="Q157" s="1"/>
      <c r="R157" s="1"/>
      <c r="S157" s="1"/>
      <c r="T157" s="1"/>
      <c r="U157" s="1"/>
      <c r="V157" s="1"/>
      <c r="W157" s="1"/>
    </row>
    <row r="158" spans="1:23" ht="11.25" customHeight="1">
      <c r="A158" s="16"/>
      <c r="B158" s="15" t="s">
        <v>43</v>
      </c>
      <c r="C158" s="15">
        <f>SUM('By Lot - 1'!C1299,'By Lot - 1'!C1316,,,'By Lot - 1'!C1352,'By Lot - 1'!C1539,'By Lot - 1'!C1556,'By Lot - 1'!C1573,'By Lot - 1'!C1590,'By Lot - 1'!C1607,'By Lot - 1'!C1624,'By Lot - 1'!C1726)</f>
        <v>5</v>
      </c>
      <c r="D158" s="16">
        <f>SUM('By Lot - 1'!D1299,'By Lot - 1'!D1316,,,'By Lot - 1'!D1352,'By Lot - 1'!D1539,'By Lot - 1'!D1556,'By Lot - 1'!D1573,'By Lot - 1'!D1590,'By Lot - 1'!D1607,'By Lot - 1'!D1624,'By Lot - 1'!D1726)</f>
        <v>2</v>
      </c>
      <c r="E158" s="1">
        <f>SUM('By Lot - 1'!E1299,'By Lot - 1'!E1316,,,'By Lot - 1'!E1352,'By Lot - 1'!E1539,'By Lot - 1'!E1556,'By Lot - 1'!E1573,'By Lot - 1'!E1590,'By Lot - 1'!E1607,'By Lot - 1'!E1624,'By Lot - 1'!E1726)</f>
        <v>5</v>
      </c>
      <c r="F158" s="1">
        <f>SUM('By Lot - 1'!F1299,'By Lot - 1'!F1316,,,'By Lot - 1'!F1352,'By Lot - 1'!F1539,'By Lot - 1'!F1556,'By Lot - 1'!F1573,'By Lot - 1'!F1590,'By Lot - 1'!F1607,'By Lot - 1'!F1624,'By Lot - 1'!F1726)</f>
        <v>5</v>
      </c>
      <c r="G158" s="1">
        <f>SUM('By Lot - 1'!G1299,'By Lot - 1'!G1316,,,'By Lot - 1'!G1352,'By Lot - 1'!G1539,'By Lot - 1'!G1556,'By Lot - 1'!G1573,'By Lot - 1'!G1590,'By Lot - 1'!G1607,'By Lot - 1'!G1624,'By Lot - 1'!G1726)</f>
        <v>5</v>
      </c>
      <c r="H158" s="1">
        <f>SUM('By Lot - 1'!H1299,'By Lot - 1'!H1316,,,'By Lot - 1'!H1352,'By Lot - 1'!H1539,'By Lot - 1'!H1556,'By Lot - 1'!H1573,'By Lot - 1'!H1590,'By Lot - 1'!H1607,'By Lot - 1'!H1624,'By Lot - 1'!H1726)</f>
        <v>2</v>
      </c>
      <c r="I158" s="1">
        <f>SUM('By Lot - 1'!I1299,'By Lot - 1'!I1316,,,'By Lot - 1'!I1352,'By Lot - 1'!I1539,'By Lot - 1'!I1556,'By Lot - 1'!I1573,'By Lot - 1'!I1590,'By Lot - 1'!I1607,'By Lot - 1'!I1624,'By Lot - 1'!I1726)</f>
        <v>2</v>
      </c>
      <c r="J158" s="1">
        <f>SUM('By Lot - 1'!J1299,'By Lot - 1'!J1316,,,'By Lot - 1'!J1352,'By Lot - 1'!J1539,'By Lot - 1'!J1556,'By Lot - 1'!J1573,'By Lot - 1'!J1590,'By Lot - 1'!J1607,'By Lot - 1'!J1624,'By Lot - 1'!J1726)</f>
        <v>1</v>
      </c>
      <c r="K158" s="1">
        <f>SUM('By Lot - 1'!K1299,'By Lot - 1'!K1316,,,'By Lot - 1'!K1352,'By Lot - 1'!K1539,'By Lot - 1'!K1556,'By Lot - 1'!K1573,'By Lot - 1'!K1590,'By Lot - 1'!K1607,'By Lot - 1'!K1624,'By Lot - 1'!K1726)</f>
        <v>1</v>
      </c>
      <c r="L158" s="1">
        <f>SUM('By Lot - 1'!L1299,'By Lot - 1'!L1316,,,'By Lot - 1'!L1352,'By Lot - 1'!L1539,'By Lot - 1'!L1556,'By Lot - 1'!L1573,'By Lot - 1'!L1590,'By Lot - 1'!L1607,'By Lot - 1'!L1624,'By Lot - 1'!L1726)</f>
        <v>3</v>
      </c>
      <c r="M158" s="17">
        <f>SUM('By Lot - 1'!M1299,'By Lot - 1'!M1316,,,'By Lot - 1'!M1352,'By Lot - 1'!M1539,'By Lot - 1'!M1556,'By Lot - 1'!M1573,'By Lot - 1'!M1590,'By Lot - 1'!M1607,'By Lot - 1'!M1624,'By Lot - 1'!M1726)</f>
        <v>4</v>
      </c>
      <c r="N158" s="16">
        <f t="shared" si="57"/>
        <v>1</v>
      </c>
      <c r="O158" s="1">
        <f t="shared" si="58"/>
        <v>4</v>
      </c>
      <c r="P158" s="18">
        <f t="shared" si="59"/>
        <v>0.8</v>
      </c>
      <c r="Q158" s="1"/>
      <c r="R158" s="1"/>
      <c r="S158" s="1"/>
      <c r="T158" s="1"/>
      <c r="U158" s="1"/>
      <c r="V158" s="1"/>
      <c r="W158" s="1"/>
    </row>
    <row r="159" spans="1:23" ht="11.25" customHeight="1">
      <c r="A159" s="16"/>
      <c r="B159" s="15" t="s">
        <v>44</v>
      </c>
      <c r="C159" s="15">
        <f>SUM('By Lot - 1'!C1300,'By Lot - 1'!C1317,,,'By Lot - 1'!C1353,'By Lot - 1'!C1540,'By Lot - 1'!C1557,'By Lot - 1'!C1574,'By Lot - 1'!C1591,'By Lot - 1'!C1608,'By Lot - 1'!C1625,'By Lot - 1'!C1727)</f>
        <v>10</v>
      </c>
      <c r="D159" s="16">
        <f>SUM('By Lot - 1'!D1300,'By Lot - 1'!D1317,,,'By Lot - 1'!D1353,'By Lot - 1'!D1540,'By Lot - 1'!D1557,'By Lot - 1'!D1574,'By Lot - 1'!D1591,'By Lot - 1'!D1608,'By Lot - 1'!D1625,'By Lot - 1'!D1727)</f>
        <v>9</v>
      </c>
      <c r="E159" s="1">
        <f>SUM('By Lot - 1'!E1300,'By Lot - 1'!E1317,,,'By Lot - 1'!E1353,'By Lot - 1'!E1540,'By Lot - 1'!E1557,'By Lot - 1'!E1574,'By Lot - 1'!E1591,'By Lot - 1'!E1608,'By Lot - 1'!E1625,'By Lot - 1'!E1727)</f>
        <v>9</v>
      </c>
      <c r="F159" s="1">
        <f>SUM('By Lot - 1'!F1300,'By Lot - 1'!F1317,,,'By Lot - 1'!F1353,'By Lot - 1'!F1540,'By Lot - 1'!F1557,'By Lot - 1'!F1574,'By Lot - 1'!F1591,'By Lot - 1'!F1608,'By Lot - 1'!F1625,'By Lot - 1'!F1727)</f>
        <v>10</v>
      </c>
      <c r="G159" s="1">
        <f>SUM('By Lot - 1'!G1300,'By Lot - 1'!G1317,,,'By Lot - 1'!G1353,'By Lot - 1'!G1540,'By Lot - 1'!G1557,'By Lot - 1'!G1574,'By Lot - 1'!G1591,'By Lot - 1'!G1608,'By Lot - 1'!G1625,'By Lot - 1'!G1727)</f>
        <v>10</v>
      </c>
      <c r="H159" s="1">
        <f>SUM('By Lot - 1'!H1300,'By Lot - 1'!H1317,,,'By Lot - 1'!H1353,'By Lot - 1'!H1540,'By Lot - 1'!H1557,'By Lot - 1'!H1574,'By Lot - 1'!H1591,'By Lot - 1'!H1608,'By Lot - 1'!H1625,'By Lot - 1'!H1727)</f>
        <v>9</v>
      </c>
      <c r="I159" s="1">
        <f>SUM('By Lot - 1'!I1300,'By Lot - 1'!I1317,,,'By Lot - 1'!I1353,'By Lot - 1'!I1540,'By Lot - 1'!I1557,'By Lot - 1'!I1574,'By Lot - 1'!I1591,'By Lot - 1'!I1608,'By Lot - 1'!I1625,'By Lot - 1'!I1727)</f>
        <v>8</v>
      </c>
      <c r="J159" s="1">
        <f>SUM('By Lot - 1'!J1300,'By Lot - 1'!J1317,,,'By Lot - 1'!J1353,'By Lot - 1'!J1540,'By Lot - 1'!J1557,'By Lot - 1'!J1574,'By Lot - 1'!J1591,'By Lot - 1'!J1608,'By Lot - 1'!J1625,'By Lot - 1'!J1727)</f>
        <v>9</v>
      </c>
      <c r="K159" s="1">
        <f>SUM('By Lot - 1'!K1300,'By Lot - 1'!K1317,,,'By Lot - 1'!K1353,'By Lot - 1'!K1540,'By Lot - 1'!K1557,'By Lot - 1'!K1574,'By Lot - 1'!K1591,'By Lot - 1'!K1608,'By Lot - 1'!K1625,'By Lot - 1'!K1727)</f>
        <v>10</v>
      </c>
      <c r="L159" s="1">
        <f>SUM('By Lot - 1'!L1300,'By Lot - 1'!L1317,,,'By Lot - 1'!L1353,'By Lot - 1'!L1540,'By Lot - 1'!L1557,'By Lot - 1'!L1574,'By Lot - 1'!L1591,'By Lot - 1'!L1608,'By Lot - 1'!L1625,'By Lot - 1'!L1727)</f>
        <v>10</v>
      </c>
      <c r="M159" s="17">
        <f>SUM('By Lot - 1'!M1300,'By Lot - 1'!M1317,,,'By Lot - 1'!M1353,'By Lot - 1'!M1540,'By Lot - 1'!M1557,'By Lot - 1'!M1574,'By Lot - 1'!M1591,'By Lot - 1'!M1608,'By Lot - 1'!M1625,'By Lot - 1'!M1727)</f>
        <v>10</v>
      </c>
      <c r="N159" s="16">
        <f t="shared" si="57"/>
        <v>8</v>
      </c>
      <c r="O159" s="1">
        <f t="shared" si="58"/>
        <v>2</v>
      </c>
      <c r="P159" s="18">
        <f t="shared" si="59"/>
        <v>0.2</v>
      </c>
      <c r="Q159" s="1"/>
      <c r="R159" s="1"/>
      <c r="S159" s="1"/>
      <c r="T159" s="1"/>
      <c r="U159" s="1"/>
      <c r="V159" s="1"/>
      <c r="W159" s="1"/>
    </row>
    <row r="160" spans="1:23" ht="11.25" customHeight="1">
      <c r="A160" s="26"/>
      <c r="B160" s="21" t="s">
        <v>45</v>
      </c>
      <c r="C160" s="21">
        <f t="shared" ref="C160:M160" si="61">SUM(C150:C159)</f>
        <v>1079</v>
      </c>
      <c r="D160" s="22">
        <f t="shared" si="61"/>
        <v>643</v>
      </c>
      <c r="E160" s="23">
        <f t="shared" si="61"/>
        <v>538</v>
      </c>
      <c r="F160" s="23">
        <f t="shared" si="61"/>
        <v>206</v>
      </c>
      <c r="G160" s="23">
        <f t="shared" si="61"/>
        <v>75</v>
      </c>
      <c r="H160" s="23">
        <f t="shared" si="61"/>
        <v>62</v>
      </c>
      <c r="I160" s="23">
        <f t="shared" si="61"/>
        <v>69</v>
      </c>
      <c r="J160" s="23">
        <f t="shared" si="61"/>
        <v>69</v>
      </c>
      <c r="K160" s="23">
        <f t="shared" si="61"/>
        <v>156</v>
      </c>
      <c r="L160" s="23">
        <f t="shared" si="61"/>
        <v>223</v>
      </c>
      <c r="M160" s="24">
        <f t="shared" si="61"/>
        <v>274</v>
      </c>
      <c r="N160" s="22">
        <f t="shared" si="57"/>
        <v>62</v>
      </c>
      <c r="O160" s="23">
        <f t="shared" si="58"/>
        <v>1017</v>
      </c>
      <c r="P160" s="25">
        <f t="shared" si="59"/>
        <v>0.94253938832252082</v>
      </c>
      <c r="Q160" s="1"/>
      <c r="R160" s="1"/>
      <c r="S160" s="1"/>
      <c r="T160" s="1"/>
      <c r="U160" s="1"/>
      <c r="V160" s="1"/>
      <c r="W160" s="1"/>
    </row>
    <row r="161" spans="1:23" ht="11.25" customHeight="1">
      <c r="A161" s="14" t="s">
        <v>397</v>
      </c>
      <c r="B161" s="15" t="s">
        <v>27</v>
      </c>
      <c r="C161" s="15">
        <f>SUM('By Lot - 1'!C1814,'By Lot - 1'!C1831,'By Lot - 1'!C1848,'By Lot - 1'!C1865,'By Lot - 1'!C1882,'By Lot - 1'!C1899,'By Lot - 1'!C1916,'By Lot - 1'!C1933)</f>
        <v>270</v>
      </c>
      <c r="D161" s="16">
        <f>SUM('By Lot - 1'!D1814,'By Lot - 1'!D1831,'By Lot - 1'!D1848,'By Lot - 1'!D1865,'By Lot - 1'!D1882,'By Lot - 1'!D1899,'By Lot - 1'!D1916,'By Lot - 1'!D1933)</f>
        <v>137</v>
      </c>
      <c r="E161" s="1">
        <f>SUM('By Lot - 1'!E1814,'By Lot - 1'!E1831,'By Lot - 1'!E1848,'By Lot - 1'!E1865,'By Lot - 1'!E1882,'By Lot - 1'!E1899,'By Lot - 1'!E1916,'By Lot - 1'!E1933)</f>
        <v>62</v>
      </c>
      <c r="F161" s="1">
        <f>SUM('By Lot - 1'!F1814,'By Lot - 1'!F1831,'By Lot - 1'!F1848,'By Lot - 1'!F1865,'By Lot - 1'!F1882,'By Lot - 1'!F1899,'By Lot - 1'!F1916,'By Lot - 1'!F1933)</f>
        <v>8</v>
      </c>
      <c r="G161" s="1">
        <f>SUM('By Lot - 1'!G1814,'By Lot - 1'!G1831,'By Lot - 1'!G1848,'By Lot - 1'!G1865,'By Lot - 1'!G1882,'By Lot - 1'!G1899,'By Lot - 1'!G1916,'By Lot - 1'!G1933)</f>
        <v>6</v>
      </c>
      <c r="H161" s="1">
        <f>SUM('By Lot - 1'!H1814,'By Lot - 1'!H1831,'By Lot - 1'!H1848,'By Lot - 1'!H1865,'By Lot - 1'!H1882,'By Lot - 1'!H1899,'By Lot - 1'!H1916,'By Lot - 1'!H1933)</f>
        <v>0</v>
      </c>
      <c r="I161" s="1">
        <f>SUM('By Lot - 1'!I1814,'By Lot - 1'!I1831,'By Lot - 1'!I1848,'By Lot - 1'!I1865,'By Lot - 1'!I1882,'By Lot - 1'!I1899,'By Lot - 1'!I1916,'By Lot - 1'!I1933)</f>
        <v>0</v>
      </c>
      <c r="J161" s="1">
        <f>SUM('By Lot - 1'!J1814,'By Lot - 1'!J1831,'By Lot - 1'!J1848,'By Lot - 1'!J1865,'By Lot - 1'!J1882,'By Lot - 1'!J1899,'By Lot - 1'!J1916,'By Lot - 1'!J1933)</f>
        <v>0</v>
      </c>
      <c r="K161" s="1">
        <f>SUM('By Lot - 1'!K1814,'By Lot - 1'!K1831,'By Lot - 1'!K1848,'By Lot - 1'!K1865,'By Lot - 1'!K1882,'By Lot - 1'!K1899,'By Lot - 1'!K1916,'By Lot - 1'!K1933)</f>
        <v>1</v>
      </c>
      <c r="L161" s="1">
        <f>SUM('By Lot - 1'!L1814,'By Lot - 1'!L1831,'By Lot - 1'!L1848,'By Lot - 1'!L1865,'By Lot - 1'!L1882,'By Lot - 1'!L1899,'By Lot - 1'!L1916,'By Lot - 1'!L1933)</f>
        <v>2</v>
      </c>
      <c r="M161" s="17">
        <f>SUM('By Lot - 1'!M1814,'By Lot - 1'!M1831,'By Lot - 1'!M1848,'By Lot - 1'!M1865,'By Lot - 1'!M1882,'By Lot - 1'!M1899,'By Lot - 1'!M1916,'By Lot - 1'!M1933)</f>
        <v>5</v>
      </c>
      <c r="N161" s="16">
        <f t="shared" si="57"/>
        <v>0</v>
      </c>
      <c r="O161" s="1">
        <f t="shared" si="58"/>
        <v>270</v>
      </c>
      <c r="P161" s="18">
        <f t="shared" si="59"/>
        <v>1</v>
      </c>
      <c r="Q161" s="1"/>
      <c r="R161" s="1"/>
      <c r="S161" s="1"/>
      <c r="T161" s="1"/>
      <c r="U161" s="1"/>
      <c r="V161" s="1"/>
      <c r="W161" s="1"/>
    </row>
    <row r="162" spans="1:23" ht="11.25" customHeight="1">
      <c r="A162" s="15" t="s">
        <v>32</v>
      </c>
      <c r="B162" s="15" t="s">
        <v>30</v>
      </c>
      <c r="C162" s="15"/>
      <c r="D162" s="16"/>
      <c r="E162" s="1"/>
      <c r="F162" s="1"/>
      <c r="G162" s="1"/>
      <c r="H162" s="1"/>
      <c r="I162" s="1"/>
      <c r="J162" s="1"/>
      <c r="K162" s="1"/>
      <c r="L162" s="1"/>
      <c r="M162" s="17"/>
      <c r="N162" s="16"/>
      <c r="O162" s="1"/>
      <c r="P162" s="18"/>
      <c r="Q162" s="1"/>
      <c r="R162" s="1"/>
      <c r="S162" s="1"/>
      <c r="T162" s="1"/>
      <c r="U162" s="1"/>
      <c r="V162" s="1"/>
      <c r="W162" s="1"/>
    </row>
    <row r="163" spans="1:23" ht="11.25" customHeight="1">
      <c r="A163" s="15" t="s">
        <v>399</v>
      </c>
      <c r="B163" s="15" t="s">
        <v>34</v>
      </c>
      <c r="C163" s="15"/>
      <c r="D163" s="16"/>
      <c r="E163" s="1"/>
      <c r="F163" s="1"/>
      <c r="G163" s="1"/>
      <c r="H163" s="1"/>
      <c r="I163" s="1"/>
      <c r="J163" s="1"/>
      <c r="K163" s="1"/>
      <c r="L163" s="1"/>
      <c r="M163" s="17"/>
      <c r="N163" s="16"/>
      <c r="O163" s="1"/>
      <c r="P163" s="18"/>
      <c r="Q163" s="1"/>
      <c r="R163" s="1"/>
      <c r="S163" s="1"/>
      <c r="T163" s="1"/>
      <c r="U163" s="1"/>
      <c r="V163" s="1"/>
      <c r="W163" s="1"/>
    </row>
    <row r="164" spans="1:23" ht="11.25" customHeight="1">
      <c r="A164" s="15"/>
      <c r="B164" s="15" t="s">
        <v>37</v>
      </c>
      <c r="C164" s="15">
        <f>SUM('By Lot - 1'!C1817:C1818,'By Lot - 1'!C1834:C1835,'By Lot - 1'!C1851:C1852,'By Lot - 1'!C1868:C1869,'By Lot - 1'!C1885:C1886,'By Lot - 1'!C1902:C1903,'By Lot - 1'!C1919:C1920,'By Lot - 1'!C1936:C1937)</f>
        <v>43</v>
      </c>
      <c r="D164" s="16">
        <f>SUM('By Lot - 1'!D1817:D1818,'By Lot - 1'!D1834:D1835,'By Lot - 1'!D1851:D1852,'By Lot - 1'!D1868:D1869,'By Lot - 1'!D1885:D1886,'By Lot - 1'!D1902:D1903,'By Lot - 1'!D1919:D1920,'By Lot - 1'!D1936:D1937)</f>
        <v>38</v>
      </c>
      <c r="E164" s="1">
        <f>SUM('By Lot - 1'!E1817:E1818,'By Lot - 1'!E1834:E1835,'By Lot - 1'!E1851:E1852,'By Lot - 1'!E1868:E1869,'By Lot - 1'!E1885:E1886,'By Lot - 1'!E1902:E1903,'By Lot - 1'!E1919:E1920,'By Lot - 1'!E1936:E1937)</f>
        <v>36</v>
      </c>
      <c r="F164" s="1">
        <f>SUM('By Lot - 1'!F1817:F1818,'By Lot - 1'!F1834:F1835,'By Lot - 1'!F1851:F1852,'By Lot - 1'!F1868:F1869,'By Lot - 1'!F1885:F1886,'By Lot - 1'!F1902:F1903,'By Lot - 1'!F1919:F1920,'By Lot - 1'!F1936:F1937)</f>
        <v>9</v>
      </c>
      <c r="G164" s="1">
        <f>SUM('By Lot - 1'!G1817:G1818,'By Lot - 1'!G1834:G1835,'By Lot - 1'!G1851:G1852,'By Lot - 1'!G1868:G1869,'By Lot - 1'!G1885:G1886,'By Lot - 1'!G1902:G1903,'By Lot - 1'!G1919:G1920,'By Lot - 1'!G1936:G1937)</f>
        <v>5</v>
      </c>
      <c r="H164" s="1">
        <f>SUM('By Lot - 1'!H1817:H1818,'By Lot - 1'!H1834:H1835,'By Lot - 1'!H1851:H1852,'By Lot - 1'!H1868:H1869,'By Lot - 1'!H1885:H1886,'By Lot - 1'!H1902:H1903,'By Lot - 1'!H1919:H1920,'By Lot - 1'!H1936:H1937)</f>
        <v>2</v>
      </c>
      <c r="I164" s="1">
        <f>SUM('By Lot - 1'!I1817:I1818,'By Lot - 1'!I1834:I1835,'By Lot - 1'!I1851:I1852,'By Lot - 1'!I1868:I1869,'By Lot - 1'!I1885:I1886,'By Lot - 1'!I1902:I1903,'By Lot - 1'!I1919:I1920,'By Lot - 1'!I1936:I1937)</f>
        <v>1</v>
      </c>
      <c r="J164" s="1">
        <f>SUM('By Lot - 1'!J1817:J1818,'By Lot - 1'!J1834:J1835,'By Lot - 1'!J1851:J1852,'By Lot - 1'!J1868:J1869,'By Lot - 1'!J1885:J1886,'By Lot - 1'!J1902:J1903,'By Lot - 1'!J1919:J1920,'By Lot - 1'!J1936:J1937)</f>
        <v>0</v>
      </c>
      <c r="K164" s="1">
        <f>SUM('By Lot - 1'!K1817:K1818,'By Lot - 1'!K1834:K1835,'By Lot - 1'!K1851:K1852,'By Lot - 1'!K1868:K1869,'By Lot - 1'!K1885:K1886,'By Lot - 1'!K1902:K1903,'By Lot - 1'!K1919:K1920,'By Lot - 1'!K1936:K1937)</f>
        <v>2</v>
      </c>
      <c r="L164" s="1">
        <f>SUM('By Lot - 1'!L1817:L1818,'By Lot - 1'!L1834:L1835,'By Lot - 1'!L1851:L1852,'By Lot - 1'!L1868:L1869,'By Lot - 1'!L1885:L1886,'By Lot - 1'!L1902:L1903,'By Lot - 1'!L1919:L1920,'By Lot - 1'!L1936:L1937)</f>
        <v>2</v>
      </c>
      <c r="M164" s="17">
        <f>SUM('By Lot - 1'!M1817:M1818,'By Lot - 1'!M1834:M1835,'By Lot - 1'!M1851:M1852,'By Lot - 1'!M1868:M1869,'By Lot - 1'!M1885:M1886,'By Lot - 1'!M1902:M1903,'By Lot - 1'!M1919:M1920,'By Lot - 1'!M1936:M1937)</f>
        <v>4</v>
      </c>
      <c r="N164" s="16">
        <f t="shared" ref="N164:N173" si="62">MIN(D164:M164)</f>
        <v>0</v>
      </c>
      <c r="O164" s="1">
        <f t="shared" ref="O164:O173" si="63">C164-N164</f>
        <v>43</v>
      </c>
      <c r="P164" s="18">
        <f t="shared" ref="P164:P173" si="64">O164/C164</f>
        <v>1</v>
      </c>
      <c r="Q164" s="1"/>
      <c r="R164" s="1"/>
      <c r="S164" s="1"/>
      <c r="T164" s="1"/>
      <c r="U164" s="1"/>
      <c r="V164" s="1"/>
      <c r="W164" s="1"/>
    </row>
    <row r="165" spans="1:23" ht="11.25" customHeight="1">
      <c r="A165" s="15"/>
      <c r="B165" s="15" t="s">
        <v>39</v>
      </c>
      <c r="C165" s="15">
        <f>SUM('By Lot - 1'!C1819,'By Lot - 1'!C1836,'By Lot - 1'!C1853,'By Lot - 1'!C1870,'By Lot - 1'!C1887,'By Lot - 1'!C1904,'By Lot - 1'!C1921,'By Lot - 1'!C1938)</f>
        <v>136</v>
      </c>
      <c r="D165" s="16">
        <f>SUM('By Lot - 1'!D1819,'By Lot - 1'!D1836,'By Lot - 1'!D1853,'By Lot - 1'!D1870,'By Lot - 1'!D1887,'By Lot - 1'!D1904,'By Lot - 1'!D1921,'By Lot - 1'!D1938)</f>
        <v>125</v>
      </c>
      <c r="E165" s="1">
        <f>SUM('By Lot - 1'!E1819,'By Lot - 1'!E1836,'By Lot - 1'!E1853,'By Lot - 1'!E1870,'By Lot - 1'!E1887,'By Lot - 1'!E1904,'By Lot - 1'!E1921,'By Lot - 1'!E1938)</f>
        <v>120</v>
      </c>
      <c r="F165" s="1">
        <f>SUM('By Lot - 1'!F1819,'By Lot - 1'!F1836,'By Lot - 1'!F1853,'By Lot - 1'!F1870,'By Lot - 1'!F1887,'By Lot - 1'!F1904,'By Lot - 1'!F1921,'By Lot - 1'!F1938)</f>
        <v>94</v>
      </c>
      <c r="G165" s="1">
        <f>SUM('By Lot - 1'!G1819,'By Lot - 1'!G1836,'By Lot - 1'!G1853,'By Lot - 1'!G1870,'By Lot - 1'!G1887,'By Lot - 1'!G1904,'By Lot - 1'!G1921,'By Lot - 1'!G1938)</f>
        <v>84</v>
      </c>
      <c r="H165" s="1">
        <f>SUM('By Lot - 1'!H1819,'By Lot - 1'!H1836,'By Lot - 1'!H1853,'By Lot - 1'!H1870,'By Lot - 1'!H1887,'By Lot - 1'!H1904,'By Lot - 1'!H1921,'By Lot - 1'!H1938)</f>
        <v>57</v>
      </c>
      <c r="I165" s="1">
        <f>SUM('By Lot - 1'!I1819,'By Lot - 1'!I1836,'By Lot - 1'!I1853,'By Lot - 1'!I1870,'By Lot - 1'!I1887,'By Lot - 1'!I1904,'By Lot - 1'!I1921,'By Lot - 1'!I1938)</f>
        <v>66</v>
      </c>
      <c r="J165" s="1">
        <f>SUM('By Lot - 1'!J1819,'By Lot - 1'!J1836,'By Lot - 1'!J1853,'By Lot - 1'!J1870,'By Lot - 1'!J1887,'By Lot - 1'!J1904,'By Lot - 1'!J1921,'By Lot - 1'!J1938)</f>
        <v>62</v>
      </c>
      <c r="K165" s="1">
        <f>SUM('By Lot - 1'!K1819,'By Lot - 1'!K1836,'By Lot - 1'!K1853,'By Lot - 1'!K1870,'By Lot - 1'!K1887,'By Lot - 1'!K1904,'By Lot - 1'!K1921,'By Lot - 1'!K1938)</f>
        <v>66</v>
      </c>
      <c r="L165" s="1">
        <f>SUM('By Lot - 1'!L1819,'By Lot - 1'!L1836,'By Lot - 1'!L1853,'By Lot - 1'!L1870,'By Lot - 1'!L1887,'By Lot - 1'!L1904,'By Lot - 1'!L1921,'By Lot - 1'!L1938)</f>
        <v>75</v>
      </c>
      <c r="M165" s="17">
        <f>SUM('By Lot - 1'!M1819,'By Lot - 1'!M1836,'By Lot - 1'!M1853,'By Lot - 1'!M1870,'By Lot - 1'!M1887,'By Lot - 1'!M1904,'By Lot - 1'!M1921,'By Lot - 1'!M1938)</f>
        <v>79</v>
      </c>
      <c r="N165" s="16">
        <f t="shared" si="62"/>
        <v>57</v>
      </c>
      <c r="O165" s="1">
        <f t="shared" si="63"/>
        <v>79</v>
      </c>
      <c r="P165" s="18">
        <f t="shared" si="64"/>
        <v>0.58088235294117652</v>
      </c>
      <c r="Q165" s="1"/>
      <c r="R165" s="1"/>
      <c r="S165" s="1"/>
      <c r="T165" s="1"/>
      <c r="U165" s="1"/>
      <c r="V165" s="1"/>
      <c r="W165" s="1"/>
    </row>
    <row r="166" spans="1:23" ht="11.25" customHeight="1">
      <c r="A166" s="15"/>
      <c r="B166" s="15" t="s">
        <v>40</v>
      </c>
      <c r="C166" s="15">
        <f>SUM('By Lot - 1'!C1820:C1825,'By Lot - 1'!C1837:C1842,'By Lot - 1'!C1854:C1859,'By Lot - 1'!C1871:C1876,'By Lot - 1'!C1888:C1893,'By Lot - 1'!C1905:C1910,'By Lot - 1'!C1922:C1927,'By Lot - 1'!C1939:C1944)</f>
        <v>25</v>
      </c>
      <c r="D166" s="16">
        <f>SUM('By Lot - 1'!D1820:D1825,'By Lot - 1'!D1837:D1842,'By Lot - 1'!D1854:D1859,'By Lot - 1'!D1871:D1876,'By Lot - 1'!D1888:D1893,'By Lot - 1'!D1905:D1910,'By Lot - 1'!D1922:D1927,'By Lot - 1'!D1939:D1944)</f>
        <v>17</v>
      </c>
      <c r="E166" s="1">
        <f>SUM('By Lot - 1'!E1820:E1825,'By Lot - 1'!E1837:E1842,'By Lot - 1'!E1854:E1859,'By Lot - 1'!E1871:E1876,'By Lot - 1'!E1888:E1893,'By Lot - 1'!E1905:E1910,'By Lot - 1'!E1922:E1927,'By Lot - 1'!E1939:E1944)</f>
        <v>11</v>
      </c>
      <c r="F166" s="1">
        <f>SUM('By Lot - 1'!F1820:F1825,'By Lot - 1'!F1837:F1842,'By Lot - 1'!F1854:F1859,'By Lot - 1'!F1871:F1876,'By Lot - 1'!F1888:F1893,'By Lot - 1'!F1905:F1910,'By Lot - 1'!F1922:F1927,'By Lot - 1'!F1939:F1944)</f>
        <v>8</v>
      </c>
      <c r="G166" s="1">
        <f>SUM('By Lot - 1'!G1820:G1825,'By Lot - 1'!G1837:G1842,'By Lot - 1'!G1854:G1859,'By Lot - 1'!G1871:G1876,'By Lot - 1'!G1888:G1893,'By Lot - 1'!G1905:G1910,'By Lot - 1'!G1922:G1927,'By Lot - 1'!G1939:G1944)</f>
        <v>8</v>
      </c>
      <c r="H166" s="1">
        <f>SUM('By Lot - 1'!H1820:H1825,'By Lot - 1'!H1837:H1842,'By Lot - 1'!H1854:H1859,'By Lot - 1'!H1871:H1876,'By Lot - 1'!H1888:H1893,'By Lot - 1'!H1905:H1910,'By Lot - 1'!H1922:H1927,'By Lot - 1'!H1939:H1944)</f>
        <v>9</v>
      </c>
      <c r="I166" s="1">
        <f>SUM('By Lot - 1'!I1820:I1825,'By Lot - 1'!I1837:I1842,'By Lot - 1'!I1854:I1859,'By Lot - 1'!I1871:I1876,'By Lot - 1'!I1888:I1893,'By Lot - 1'!I1905:I1910,'By Lot - 1'!I1922:I1927,'By Lot - 1'!I1939:I1944)</f>
        <v>8</v>
      </c>
      <c r="J166" s="1">
        <f>SUM('By Lot - 1'!J1820:J1825,'By Lot - 1'!J1837:J1842,'By Lot - 1'!J1854:J1859,'By Lot - 1'!J1871:J1876,'By Lot - 1'!J1888:J1893,'By Lot - 1'!J1905:J1910,'By Lot - 1'!J1922:J1927,'By Lot - 1'!J1939:J1944)</f>
        <v>8</v>
      </c>
      <c r="K166" s="1">
        <f>SUM('By Lot - 1'!K1820:K1825,'By Lot - 1'!K1837:K1842,'By Lot - 1'!K1854:K1859,'By Lot - 1'!K1871:K1876,'By Lot - 1'!K1888:K1893,'By Lot - 1'!K1905:K1910,'By Lot - 1'!K1922:K1927,'By Lot - 1'!K1939:K1944)</f>
        <v>9</v>
      </c>
      <c r="L166" s="1">
        <f>SUM('By Lot - 1'!L1820:L1825,'By Lot - 1'!L1837:L1842,'By Lot - 1'!L1854:L1859,'By Lot - 1'!L1871:L1876,'By Lot - 1'!L1888:L1893,'By Lot - 1'!L1905:L1910,'By Lot - 1'!L1922:L1927,'By Lot - 1'!L1939:L1944)</f>
        <v>11</v>
      </c>
      <c r="M166" s="17">
        <f>SUM('By Lot - 1'!M1820:M1825,'By Lot - 1'!M1837:M1842,'By Lot - 1'!M1854:M1859,'By Lot - 1'!M1871:M1876,'By Lot - 1'!M1888:M1893,'By Lot - 1'!M1905:M1910,'By Lot - 1'!M1922:M1927,'By Lot - 1'!M1939:M1944)</f>
        <v>17</v>
      </c>
      <c r="N166" s="16">
        <f t="shared" si="62"/>
        <v>8</v>
      </c>
      <c r="O166" s="1">
        <f t="shared" si="63"/>
        <v>17</v>
      </c>
      <c r="P166" s="18">
        <f t="shared" si="64"/>
        <v>0.68</v>
      </c>
      <c r="Q166" s="1"/>
      <c r="R166" s="1"/>
      <c r="S166" s="1"/>
      <c r="T166" s="1"/>
      <c r="U166" s="1"/>
      <c r="V166" s="1"/>
      <c r="W166" s="1"/>
    </row>
    <row r="167" spans="1:23" ht="11.25" customHeight="1">
      <c r="A167" s="15"/>
      <c r="B167" s="15" t="s">
        <v>41</v>
      </c>
      <c r="C167" s="15">
        <f>SUM('By Lot - 1'!C1826,'By Lot - 1'!C1843,'By Lot - 1'!C1860,'By Lot - 1'!C1877,'By Lot - 1'!C1894,'By Lot - 1'!C1911,'By Lot - 1'!C1928,'By Lot - 1'!C1945)</f>
        <v>41</v>
      </c>
      <c r="D167" s="16">
        <f>SUM('By Lot - 1'!D1826,'By Lot - 1'!D1843,'By Lot - 1'!D1860,'By Lot - 1'!D1877,'By Lot - 1'!D1894,'By Lot - 1'!D1911,'By Lot - 1'!D1928,'By Lot - 1'!D1945)</f>
        <v>13</v>
      </c>
      <c r="E167" s="1">
        <f>SUM('By Lot - 1'!E1826,'By Lot - 1'!E1843,'By Lot - 1'!E1860,'By Lot - 1'!E1877,'By Lot - 1'!E1894,'By Lot - 1'!E1911,'By Lot - 1'!E1928,'By Lot - 1'!E1945)</f>
        <v>10</v>
      </c>
      <c r="F167" s="1">
        <f>SUM('By Lot - 1'!F1826,'By Lot - 1'!F1843,'By Lot - 1'!F1860,'By Lot - 1'!F1877,'By Lot - 1'!F1894,'By Lot - 1'!F1911,'By Lot - 1'!F1928,'By Lot - 1'!F1945)</f>
        <v>5</v>
      </c>
      <c r="G167" s="1">
        <f>SUM('By Lot - 1'!G1826,'By Lot - 1'!G1843,'By Lot - 1'!G1860,'By Lot - 1'!G1877,'By Lot - 1'!G1894,'By Lot - 1'!G1911,'By Lot - 1'!G1928,'By Lot - 1'!G1945)</f>
        <v>5</v>
      </c>
      <c r="H167" s="1">
        <f>SUM('By Lot - 1'!H1826,'By Lot - 1'!H1843,'By Lot - 1'!H1860,'By Lot - 1'!H1877,'By Lot - 1'!H1894,'By Lot - 1'!H1911,'By Lot - 1'!H1928,'By Lot - 1'!H1945)</f>
        <v>7</v>
      </c>
      <c r="I167" s="1">
        <f>SUM('By Lot - 1'!I1826,'By Lot - 1'!I1843,'By Lot - 1'!I1860,'By Lot - 1'!I1877,'By Lot - 1'!I1894,'By Lot - 1'!I1911,'By Lot - 1'!I1928,'By Lot - 1'!I1945)</f>
        <v>2</v>
      </c>
      <c r="J167" s="1">
        <f>SUM('By Lot - 1'!J1826,'By Lot - 1'!J1843,'By Lot - 1'!J1860,'By Lot - 1'!J1877,'By Lot - 1'!J1894,'By Lot - 1'!J1911,'By Lot - 1'!J1928,'By Lot - 1'!J1945)</f>
        <v>4</v>
      </c>
      <c r="K167" s="1">
        <f>SUM('By Lot - 1'!K1826,'By Lot - 1'!K1843,'By Lot - 1'!K1860,'By Lot - 1'!K1877,'By Lot - 1'!K1894,'By Lot - 1'!K1911,'By Lot - 1'!K1928,'By Lot - 1'!K1945)</f>
        <v>6</v>
      </c>
      <c r="L167" s="1">
        <f>SUM('By Lot - 1'!L1826,'By Lot - 1'!L1843,'By Lot - 1'!L1860,'By Lot - 1'!L1877,'By Lot - 1'!L1894,'By Lot - 1'!L1911,'By Lot - 1'!L1928,'By Lot - 1'!L1945)</f>
        <v>7</v>
      </c>
      <c r="M167" s="17">
        <f>SUM('By Lot - 1'!M1826,'By Lot - 1'!M1843,'By Lot - 1'!M1860,'By Lot - 1'!M1877,'By Lot - 1'!M1894,'By Lot - 1'!M1911,'By Lot - 1'!M1928,'By Lot - 1'!M1945)</f>
        <v>12</v>
      </c>
      <c r="N167" s="16">
        <f t="shared" si="62"/>
        <v>2</v>
      </c>
      <c r="O167" s="1">
        <f t="shared" si="63"/>
        <v>39</v>
      </c>
      <c r="P167" s="18">
        <f t="shared" si="64"/>
        <v>0.95121951219512191</v>
      </c>
      <c r="Q167" s="1"/>
      <c r="R167" s="1"/>
      <c r="S167" s="1"/>
      <c r="T167" s="1"/>
      <c r="U167" s="1"/>
      <c r="V167" s="1"/>
      <c r="W167" s="1"/>
    </row>
    <row r="168" spans="1:23" ht="11.25" customHeight="1">
      <c r="A168" s="15"/>
      <c r="B168" s="15" t="s">
        <v>42</v>
      </c>
      <c r="C168" s="15">
        <f>SUM('By Lot - 1'!C1827,'By Lot - 1'!C1844,'By Lot - 1'!C1861,'By Lot - 1'!C1878,'By Lot - 1'!C1895,'By Lot - 1'!C1912,'By Lot - 1'!C1929,'By Lot - 1'!C1946)</f>
        <v>9</v>
      </c>
      <c r="D168" s="16">
        <f>SUM('By Lot - 1'!D1827,'By Lot - 1'!D1844,'By Lot - 1'!D1861,'By Lot - 1'!D1878,'By Lot - 1'!D1895,'By Lot - 1'!D1912,'By Lot - 1'!D1929,'By Lot - 1'!D1946)</f>
        <v>3</v>
      </c>
      <c r="E168" s="1">
        <f>SUM('By Lot - 1'!E1827,'By Lot - 1'!E1844,'By Lot - 1'!E1861,'By Lot - 1'!E1878,'By Lot - 1'!E1895,'By Lot - 1'!E1912,'By Lot - 1'!E1929,'By Lot - 1'!E1946)</f>
        <v>3</v>
      </c>
      <c r="F168" s="1">
        <f>SUM('By Lot - 1'!F1827,'By Lot - 1'!F1844,'By Lot - 1'!F1861,'By Lot - 1'!F1878,'By Lot - 1'!F1895,'By Lot - 1'!F1912,'By Lot - 1'!F1929,'By Lot - 1'!F1946)</f>
        <v>4</v>
      </c>
      <c r="G168" s="1">
        <f>SUM('By Lot - 1'!G1827,'By Lot - 1'!G1844,'By Lot - 1'!G1861,'By Lot - 1'!G1878,'By Lot - 1'!G1895,'By Lot - 1'!G1912,'By Lot - 1'!G1929,'By Lot - 1'!G1946)</f>
        <v>0</v>
      </c>
      <c r="H168" s="1">
        <f>SUM('By Lot - 1'!H1827,'By Lot - 1'!H1844,'By Lot - 1'!H1861,'By Lot - 1'!H1878,'By Lot - 1'!H1895,'By Lot - 1'!H1912,'By Lot - 1'!H1929,'By Lot - 1'!H1946)</f>
        <v>1</v>
      </c>
      <c r="I168" s="1">
        <f>SUM('By Lot - 1'!I1827,'By Lot - 1'!I1844,'By Lot - 1'!I1861,'By Lot - 1'!I1878,'By Lot - 1'!I1895,'By Lot - 1'!I1912,'By Lot - 1'!I1929,'By Lot - 1'!I1946)</f>
        <v>1</v>
      </c>
      <c r="J168" s="1">
        <f>SUM('By Lot - 1'!J1827,'By Lot - 1'!J1844,'By Lot - 1'!J1861,'By Lot - 1'!J1878,'By Lot - 1'!J1895,'By Lot - 1'!J1912,'By Lot - 1'!J1929,'By Lot - 1'!J1946)</f>
        <v>3</v>
      </c>
      <c r="K168" s="1">
        <f>SUM('By Lot - 1'!K1827,'By Lot - 1'!K1844,'By Lot - 1'!K1861,'By Lot - 1'!K1878,'By Lot - 1'!K1895,'By Lot - 1'!K1912,'By Lot - 1'!K1929,'By Lot - 1'!K1946)</f>
        <v>3</v>
      </c>
      <c r="L168" s="1">
        <f>SUM('By Lot - 1'!L1827,'By Lot - 1'!L1844,'By Lot - 1'!L1861,'By Lot - 1'!L1878,'By Lot - 1'!L1895,'By Lot - 1'!L1912,'By Lot - 1'!L1929,'By Lot - 1'!L1946)</f>
        <v>2</v>
      </c>
      <c r="M168" s="17">
        <f>SUM('By Lot - 1'!M1827,'By Lot - 1'!M1844,'By Lot - 1'!M1861,'By Lot - 1'!M1878,'By Lot - 1'!M1895,'By Lot - 1'!M1912,'By Lot - 1'!M1929,'By Lot - 1'!M1946)</f>
        <v>1</v>
      </c>
      <c r="N168" s="16">
        <f t="shared" si="62"/>
        <v>0</v>
      </c>
      <c r="O168" s="1">
        <f t="shared" si="63"/>
        <v>9</v>
      </c>
      <c r="P168" s="18">
        <f t="shared" si="64"/>
        <v>1</v>
      </c>
      <c r="Q168" s="1"/>
      <c r="R168" s="1"/>
      <c r="S168" s="1"/>
      <c r="T168" s="1"/>
      <c r="U168" s="1"/>
      <c r="V168" s="1"/>
      <c r="W168" s="1"/>
    </row>
    <row r="169" spans="1:23" ht="11.25" customHeight="1">
      <c r="A169" s="15"/>
      <c r="B169" s="15" t="s">
        <v>43</v>
      </c>
      <c r="C169" s="15">
        <f>SUM('By Lot - 1'!C1828,'By Lot - 1'!C1845,'By Lot - 1'!C1862,'By Lot - 1'!C1879,'By Lot - 1'!C1896,'By Lot - 1'!C1913,'By Lot - 1'!C1930,'By Lot - 1'!C1947)</f>
        <v>6</v>
      </c>
      <c r="D169" s="16">
        <f>SUM('By Lot - 1'!D1828,'By Lot - 1'!D1845,'By Lot - 1'!D1862,'By Lot - 1'!D1879,'By Lot - 1'!D1896,'By Lot - 1'!D1913,'By Lot - 1'!D1930,'By Lot - 1'!D1947)</f>
        <v>2</v>
      </c>
      <c r="E169" s="1">
        <f>SUM('By Lot - 1'!E1828,'By Lot - 1'!E1845,'By Lot - 1'!E1862,'By Lot - 1'!E1879,'By Lot - 1'!E1896,'By Lot - 1'!E1913,'By Lot - 1'!E1930,'By Lot - 1'!E1947)</f>
        <v>1</v>
      </c>
      <c r="F169" s="1">
        <f>SUM('By Lot - 1'!F1828,'By Lot - 1'!F1845,'By Lot - 1'!F1862,'By Lot - 1'!F1879,'By Lot - 1'!F1896,'By Lot - 1'!F1913,'By Lot - 1'!F1930,'By Lot - 1'!F1947)</f>
        <v>1</v>
      </c>
      <c r="G169" s="1">
        <f>SUM('By Lot - 1'!G1828,'By Lot - 1'!G1845,'By Lot - 1'!G1862,'By Lot - 1'!G1879,'By Lot - 1'!G1896,'By Lot - 1'!G1913,'By Lot - 1'!G1930,'By Lot - 1'!G1947)</f>
        <v>0</v>
      </c>
      <c r="H169" s="1">
        <f>SUM('By Lot - 1'!H1828,'By Lot - 1'!H1845,'By Lot - 1'!H1862,'By Lot - 1'!H1879,'By Lot - 1'!H1896,'By Lot - 1'!H1913,'By Lot - 1'!H1930,'By Lot - 1'!H1947)</f>
        <v>1</v>
      </c>
      <c r="I169" s="1">
        <f>SUM('By Lot - 1'!I1828,'By Lot - 1'!I1845,'By Lot - 1'!I1862,'By Lot - 1'!I1879,'By Lot - 1'!I1896,'By Lot - 1'!I1913,'By Lot - 1'!I1930,'By Lot - 1'!I1947)</f>
        <v>0</v>
      </c>
      <c r="J169" s="1">
        <f>SUM('By Lot - 1'!J1828,'By Lot - 1'!J1845,'By Lot - 1'!J1862,'By Lot - 1'!J1879,'By Lot - 1'!J1896,'By Lot - 1'!J1913,'By Lot - 1'!J1930,'By Lot - 1'!J1947)</f>
        <v>0</v>
      </c>
      <c r="K169" s="1">
        <f>SUM('By Lot - 1'!K1828,'By Lot - 1'!K1845,'By Lot - 1'!K1862,'By Lot - 1'!K1879,'By Lot - 1'!K1896,'By Lot - 1'!K1913,'By Lot - 1'!K1930,'By Lot - 1'!K1947)</f>
        <v>0</v>
      </c>
      <c r="L169" s="1">
        <f>SUM('By Lot - 1'!L1828,'By Lot - 1'!L1845,'By Lot - 1'!L1862,'By Lot - 1'!L1879,'By Lot - 1'!L1896,'By Lot - 1'!L1913,'By Lot - 1'!L1930,'By Lot - 1'!L1947)</f>
        <v>0</v>
      </c>
      <c r="M169" s="17">
        <f>SUM('By Lot - 1'!M1828,'By Lot - 1'!M1845,'By Lot - 1'!M1862,'By Lot - 1'!M1879,'By Lot - 1'!M1896,'By Lot - 1'!M1913,'By Lot - 1'!M1930,'By Lot - 1'!M1947)</f>
        <v>1</v>
      </c>
      <c r="N169" s="16">
        <f t="shared" si="62"/>
        <v>0</v>
      </c>
      <c r="O169" s="1">
        <f t="shared" si="63"/>
        <v>6</v>
      </c>
      <c r="P169" s="18">
        <f t="shared" si="64"/>
        <v>1</v>
      </c>
      <c r="Q169" s="1"/>
      <c r="R169" s="1"/>
      <c r="S169" s="1"/>
      <c r="T169" s="1"/>
      <c r="U169" s="1"/>
      <c r="V169" s="1"/>
      <c r="W169" s="1"/>
    </row>
    <row r="170" spans="1:23" ht="11.25" customHeight="1">
      <c r="A170" s="15"/>
      <c r="B170" s="15" t="s">
        <v>44</v>
      </c>
      <c r="C170" s="15">
        <f>SUM('By Lot - 1'!C1829,'By Lot - 1'!C1846,'By Lot - 1'!C1863,'By Lot - 1'!C1880,'By Lot - 1'!C1897,'By Lot - 1'!C1914,'By Lot - 1'!C1931,'By Lot - 1'!C1948)</f>
        <v>11</v>
      </c>
      <c r="D170" s="16">
        <f>SUM('By Lot - 1'!D1829,'By Lot - 1'!D1846,'By Lot - 1'!D1863,'By Lot - 1'!D1880,'By Lot - 1'!D1897,'By Lot - 1'!D1914,'By Lot - 1'!D1931,'By Lot - 1'!D1948)</f>
        <v>3</v>
      </c>
      <c r="E170" s="1">
        <f>SUM('By Lot - 1'!E1829,'By Lot - 1'!E1846,'By Lot - 1'!E1863,'By Lot - 1'!E1880,'By Lot - 1'!E1897,'By Lot - 1'!E1914,'By Lot - 1'!E1931,'By Lot - 1'!E1948)</f>
        <v>6</v>
      </c>
      <c r="F170" s="1">
        <f>SUM('By Lot - 1'!F1829,'By Lot - 1'!F1846,'By Lot - 1'!F1863,'By Lot - 1'!F1880,'By Lot - 1'!F1897,'By Lot - 1'!F1914,'By Lot - 1'!F1931,'By Lot - 1'!F1948)</f>
        <v>5</v>
      </c>
      <c r="G170" s="1">
        <f>SUM('By Lot - 1'!G1829,'By Lot - 1'!G1846,'By Lot - 1'!G1863,'By Lot - 1'!G1880,'By Lot - 1'!G1897,'By Lot - 1'!G1914,'By Lot - 1'!G1931,'By Lot - 1'!G1948)</f>
        <v>5</v>
      </c>
      <c r="H170" s="1">
        <f>SUM('By Lot - 1'!H1829,'By Lot - 1'!H1846,'By Lot - 1'!H1863,'By Lot - 1'!H1880,'By Lot - 1'!H1897,'By Lot - 1'!H1914,'By Lot - 1'!H1931,'By Lot - 1'!H1948)</f>
        <v>4</v>
      </c>
      <c r="I170" s="1">
        <f>SUM('By Lot - 1'!I1829,'By Lot - 1'!I1846,'By Lot - 1'!I1863,'By Lot - 1'!I1880,'By Lot - 1'!I1897,'By Lot - 1'!I1914,'By Lot - 1'!I1931,'By Lot - 1'!I1948)</f>
        <v>5</v>
      </c>
      <c r="J170" s="1">
        <f>SUM('By Lot - 1'!J1829,'By Lot - 1'!J1846,'By Lot - 1'!J1863,'By Lot - 1'!J1880,'By Lot - 1'!J1897,'By Lot - 1'!J1914,'By Lot - 1'!J1931,'By Lot - 1'!J1948)</f>
        <v>3</v>
      </c>
      <c r="K170" s="1">
        <f>SUM('By Lot - 1'!K1829,'By Lot - 1'!K1846,'By Lot - 1'!K1863,'By Lot - 1'!K1880,'By Lot - 1'!K1897,'By Lot - 1'!K1914,'By Lot - 1'!K1931,'By Lot - 1'!K1948)</f>
        <v>1</v>
      </c>
      <c r="L170" s="1">
        <f>SUM('By Lot - 1'!L1829,'By Lot - 1'!L1846,'By Lot - 1'!L1863,'By Lot - 1'!L1880,'By Lot - 1'!L1897,'By Lot - 1'!L1914,'By Lot - 1'!L1931,'By Lot - 1'!L1948)</f>
        <v>3</v>
      </c>
      <c r="M170" s="17">
        <f>SUM('By Lot - 1'!M1829,'By Lot - 1'!M1846,'By Lot - 1'!M1863,'By Lot - 1'!M1880,'By Lot - 1'!M1897,'By Lot - 1'!M1914,'By Lot - 1'!M1931,'By Lot - 1'!M1948)</f>
        <v>3</v>
      </c>
      <c r="N170" s="16">
        <f t="shared" si="62"/>
        <v>1</v>
      </c>
      <c r="O170" s="1">
        <f t="shared" si="63"/>
        <v>10</v>
      </c>
      <c r="P170" s="18">
        <f t="shared" si="64"/>
        <v>0.90909090909090906</v>
      </c>
      <c r="Q170" s="1"/>
      <c r="R170" s="1"/>
      <c r="S170" s="1"/>
      <c r="T170" s="1"/>
      <c r="U170" s="1"/>
      <c r="V170" s="1"/>
      <c r="W170" s="1"/>
    </row>
    <row r="171" spans="1:23" ht="11.25" customHeight="1">
      <c r="A171" s="20"/>
      <c r="B171" s="21" t="s">
        <v>45</v>
      </c>
      <c r="C171" s="21">
        <f t="shared" ref="C171:M171" si="65">SUM(C161:C170)</f>
        <v>541</v>
      </c>
      <c r="D171" s="22">
        <f t="shared" si="65"/>
        <v>338</v>
      </c>
      <c r="E171" s="23">
        <f t="shared" si="65"/>
        <v>249</v>
      </c>
      <c r="F171" s="23">
        <f t="shared" si="65"/>
        <v>134</v>
      </c>
      <c r="G171" s="23">
        <f t="shared" si="65"/>
        <v>113</v>
      </c>
      <c r="H171" s="23">
        <f t="shared" si="65"/>
        <v>81</v>
      </c>
      <c r="I171" s="23">
        <f t="shared" si="65"/>
        <v>83</v>
      </c>
      <c r="J171" s="23">
        <f t="shared" si="65"/>
        <v>80</v>
      </c>
      <c r="K171" s="23">
        <f t="shared" si="65"/>
        <v>88</v>
      </c>
      <c r="L171" s="23">
        <f t="shared" si="65"/>
        <v>102</v>
      </c>
      <c r="M171" s="24">
        <f t="shared" si="65"/>
        <v>122</v>
      </c>
      <c r="N171" s="22">
        <f t="shared" si="62"/>
        <v>80</v>
      </c>
      <c r="O171" s="23">
        <f t="shared" si="63"/>
        <v>461</v>
      </c>
      <c r="P171" s="25">
        <f t="shared" si="64"/>
        <v>0.85212569316081332</v>
      </c>
      <c r="Q171" s="1"/>
      <c r="R171" s="1"/>
      <c r="S171" s="1"/>
      <c r="T171" s="1"/>
      <c r="U171" s="1"/>
      <c r="V171" s="1"/>
      <c r="W171" s="1"/>
    </row>
    <row r="172" spans="1:23" ht="11.25" customHeight="1">
      <c r="A172" s="14" t="s">
        <v>31</v>
      </c>
      <c r="B172" s="15" t="s">
        <v>27</v>
      </c>
      <c r="C172" s="15">
        <f>SUM('By Lot - 1'!C1321,'By Lot - 1'!C1355,'By Lot - 1'!C1372,'By Lot - 1'!C1389,'By Lot - 1'!C1406,'By Lot - 1'!C1423,'By Lot - 1'!C1440,'By Lot - 1'!C1474,'By Lot - 1'!C1491,'By Lot - 1'!C1627)</f>
        <v>90</v>
      </c>
      <c r="D172" s="16">
        <f>SUM('By Lot - 1'!D1321,'By Lot - 1'!D1355,'By Lot - 1'!D1372,'By Lot - 1'!D1389,'By Lot - 1'!D1406,'By Lot - 1'!D1423,'By Lot - 1'!D1440,'By Lot - 1'!D1474,'By Lot - 1'!D1491,'By Lot - 1'!D1627)</f>
        <v>28</v>
      </c>
      <c r="E172" s="1">
        <f>SUM('By Lot - 1'!E1321,'By Lot - 1'!E1355,'By Lot - 1'!E1372,'By Lot - 1'!E1389,'By Lot - 1'!E1406,'By Lot - 1'!E1423,'By Lot - 1'!E1440,'By Lot - 1'!E1474,'By Lot - 1'!E1491,'By Lot - 1'!E1627)</f>
        <v>14</v>
      </c>
      <c r="F172" s="1">
        <f>SUM('By Lot - 1'!F1321,'By Lot - 1'!F1355,'By Lot - 1'!F1372,'By Lot - 1'!F1389,'By Lot - 1'!F1406,'By Lot - 1'!F1423,'By Lot - 1'!F1440,'By Lot - 1'!F1474,'By Lot - 1'!F1491,'By Lot - 1'!F1627)</f>
        <v>2</v>
      </c>
      <c r="G172" s="1">
        <f>SUM('By Lot - 1'!G1321,'By Lot - 1'!G1355,'By Lot - 1'!G1372,'By Lot - 1'!G1389,'By Lot - 1'!G1406,'By Lot - 1'!G1423,'By Lot - 1'!G1440,'By Lot - 1'!G1474,'By Lot - 1'!G1491,'By Lot - 1'!G1627)</f>
        <v>0</v>
      </c>
      <c r="H172" s="1">
        <f>SUM('By Lot - 1'!H1321,'By Lot - 1'!H1355,'By Lot - 1'!H1372,'By Lot - 1'!H1389,'By Lot - 1'!H1406,'By Lot - 1'!H1423,'By Lot - 1'!H1440,'By Lot - 1'!H1474,'By Lot - 1'!H1491,'By Lot - 1'!H1627)</f>
        <v>0</v>
      </c>
      <c r="I172" s="1">
        <f>SUM('By Lot - 1'!I1321,'By Lot - 1'!I1355,'By Lot - 1'!I1372,'By Lot - 1'!I1389,'By Lot - 1'!I1406,'By Lot - 1'!I1423,'By Lot - 1'!I1440,'By Lot - 1'!I1474,'By Lot - 1'!I1491,'By Lot - 1'!I1627)</f>
        <v>0</v>
      </c>
      <c r="J172" s="1">
        <f>SUM('By Lot - 1'!J1321,'By Lot - 1'!J1355,'By Lot - 1'!J1372,'By Lot - 1'!J1389,'By Lot - 1'!J1406,'By Lot - 1'!J1423,'By Lot - 1'!J1440,'By Lot - 1'!J1474,'By Lot - 1'!J1491,'By Lot - 1'!J1627)</f>
        <v>8</v>
      </c>
      <c r="K172" s="1">
        <f>SUM('By Lot - 1'!K1321,'By Lot - 1'!K1355,'By Lot - 1'!K1372,'By Lot - 1'!K1389,'By Lot - 1'!K1406,'By Lot - 1'!K1423,'By Lot - 1'!K1440,'By Lot - 1'!K1474,'By Lot - 1'!K1491,'By Lot - 1'!K1627)</f>
        <v>10</v>
      </c>
      <c r="L172" s="1">
        <f>SUM('By Lot - 1'!L1321,'By Lot - 1'!L1355,'By Lot - 1'!L1372,'By Lot - 1'!L1389,'By Lot - 1'!L1406,'By Lot - 1'!L1423,'By Lot - 1'!L1440,'By Lot - 1'!L1474,'By Lot - 1'!L1491,'By Lot - 1'!L1627)</f>
        <v>3</v>
      </c>
      <c r="M172" s="17">
        <f>SUM('By Lot - 1'!M1321,'By Lot - 1'!M1355,'By Lot - 1'!M1372,'By Lot - 1'!M1389,'By Lot - 1'!M1406,'By Lot - 1'!M1423,'By Lot - 1'!M1440,'By Lot - 1'!M1474,'By Lot - 1'!M1491,'By Lot - 1'!M1627)</f>
        <v>2</v>
      </c>
      <c r="N172" s="16">
        <f t="shared" si="62"/>
        <v>0</v>
      </c>
      <c r="O172" s="1">
        <f t="shared" si="63"/>
        <v>90</v>
      </c>
      <c r="P172" s="18">
        <f t="shared" si="64"/>
        <v>1</v>
      </c>
      <c r="Q172" s="1"/>
      <c r="R172" s="1"/>
      <c r="S172" s="1"/>
      <c r="T172" s="1"/>
      <c r="U172" s="1"/>
      <c r="V172" s="1"/>
      <c r="W172" s="1"/>
    </row>
    <row r="173" spans="1:23" ht="11.25" customHeight="1">
      <c r="A173" s="15" t="s">
        <v>52</v>
      </c>
      <c r="B173" s="15" t="s">
        <v>30</v>
      </c>
      <c r="C173" s="15">
        <f>SUM('By Lot - 1'!C1322,'By Lot - 1'!C1356,'By Lot - 1'!C1373,'By Lot - 1'!C1390,'By Lot - 1'!C1407,'By Lot - 1'!C1424,'By Lot - 1'!C1441,'By Lot - 1'!C1475,'By Lot - 1'!C1492,'By Lot - 1'!C1628)</f>
        <v>22</v>
      </c>
      <c r="D173" s="16">
        <f>SUM('By Lot - 1'!D1322,'By Lot - 1'!D1356,'By Lot - 1'!D1373,'By Lot - 1'!D1390,'By Lot - 1'!D1407,'By Lot - 1'!D1424,'By Lot - 1'!D1441,'By Lot - 1'!D1475,'By Lot - 1'!D1492,'By Lot - 1'!D1628)</f>
        <v>0</v>
      </c>
      <c r="E173" s="1">
        <f>SUM('By Lot - 1'!E1322,'By Lot - 1'!E1356,'By Lot - 1'!E1373,'By Lot - 1'!E1390,'By Lot - 1'!E1407,'By Lot - 1'!E1424,'By Lot - 1'!E1441,'By Lot - 1'!E1475,'By Lot - 1'!E1492,'By Lot - 1'!E1628)</f>
        <v>0</v>
      </c>
      <c r="F173" s="1">
        <f>SUM('By Lot - 1'!F1322,'By Lot - 1'!F1356,'By Lot - 1'!F1373,'By Lot - 1'!F1390,'By Lot - 1'!F1407,'By Lot - 1'!F1424,'By Lot - 1'!F1441,'By Lot - 1'!F1475,'By Lot - 1'!F1492,'By Lot - 1'!F1628)</f>
        <v>0</v>
      </c>
      <c r="G173" s="1">
        <f>SUM('By Lot - 1'!G1322,'By Lot - 1'!G1356,'By Lot - 1'!G1373,'By Lot - 1'!G1390,'By Lot - 1'!G1407,'By Lot - 1'!G1424,'By Lot - 1'!G1441,'By Lot - 1'!G1475,'By Lot - 1'!G1492,'By Lot - 1'!G1628)</f>
        <v>0</v>
      </c>
      <c r="H173" s="1">
        <f>SUM('By Lot - 1'!H1322,'By Lot - 1'!H1356,'By Lot - 1'!H1373,'By Lot - 1'!H1390,'By Lot - 1'!H1407,'By Lot - 1'!H1424,'By Lot - 1'!H1441,'By Lot - 1'!H1475,'By Lot - 1'!H1492,'By Lot - 1'!H1628)</f>
        <v>0</v>
      </c>
      <c r="I173" s="1">
        <f>SUM('By Lot - 1'!I1322,'By Lot - 1'!I1356,'By Lot - 1'!I1373,'By Lot - 1'!I1390,'By Lot - 1'!I1407,'By Lot - 1'!I1424,'By Lot - 1'!I1441,'By Lot - 1'!I1475,'By Lot - 1'!I1492,'By Lot - 1'!I1628)</f>
        <v>0</v>
      </c>
      <c r="J173" s="1">
        <f>SUM('By Lot - 1'!J1322,'By Lot - 1'!J1356,'By Lot - 1'!J1373,'By Lot - 1'!J1390,'By Lot - 1'!J1407,'By Lot - 1'!J1424,'By Lot - 1'!J1441,'By Lot - 1'!J1475,'By Lot - 1'!J1492,'By Lot - 1'!J1628)</f>
        <v>0</v>
      </c>
      <c r="K173" s="1">
        <f>SUM('By Lot - 1'!K1322,'By Lot - 1'!K1356,'By Lot - 1'!K1373,'By Lot - 1'!K1390,'By Lot - 1'!K1407,'By Lot - 1'!K1424,'By Lot - 1'!K1441,'By Lot - 1'!K1475,'By Lot - 1'!K1492,'By Lot - 1'!K1628)</f>
        <v>0</v>
      </c>
      <c r="L173" s="1">
        <f>SUM('By Lot - 1'!L1322,'By Lot - 1'!L1356,'By Lot - 1'!L1373,'By Lot - 1'!L1390,'By Lot - 1'!L1407,'By Lot - 1'!L1424,'By Lot - 1'!L1441,'By Lot - 1'!L1475,'By Lot - 1'!L1492,'By Lot - 1'!L1628)</f>
        <v>0</v>
      </c>
      <c r="M173" s="17">
        <f>SUM('By Lot - 1'!M1322,'By Lot - 1'!M1356,'By Lot - 1'!M1373,'By Lot - 1'!M1390,'By Lot - 1'!M1407,'By Lot - 1'!M1424,'By Lot - 1'!M1441,'By Lot - 1'!M1475,'By Lot - 1'!M1492,'By Lot - 1'!M1628)</f>
        <v>0</v>
      </c>
      <c r="N173" s="16">
        <f t="shared" si="62"/>
        <v>0</v>
      </c>
      <c r="O173" s="1">
        <f t="shared" si="63"/>
        <v>22</v>
      </c>
      <c r="P173" s="18">
        <f t="shared" si="64"/>
        <v>1</v>
      </c>
      <c r="Q173" s="1"/>
      <c r="R173" s="1"/>
      <c r="S173" s="1"/>
      <c r="T173" s="1"/>
      <c r="U173" s="1"/>
      <c r="V173" s="1"/>
      <c r="W173" s="1"/>
    </row>
    <row r="174" spans="1:23" ht="11.25" customHeight="1">
      <c r="A174" s="15"/>
      <c r="B174" s="15" t="s">
        <v>34</v>
      </c>
      <c r="C174" s="15"/>
      <c r="D174" s="16"/>
      <c r="E174" s="1"/>
      <c r="F174" s="1"/>
      <c r="G174" s="1"/>
      <c r="H174" s="1"/>
      <c r="I174" s="1"/>
      <c r="J174" s="1"/>
      <c r="K174" s="1"/>
      <c r="L174" s="1"/>
      <c r="M174" s="17"/>
      <c r="N174" s="16"/>
      <c r="O174" s="1"/>
      <c r="P174" s="18"/>
      <c r="Q174" s="1"/>
      <c r="R174" s="1"/>
      <c r="S174" s="1"/>
      <c r="T174" s="1"/>
      <c r="U174" s="1"/>
      <c r="V174" s="1"/>
      <c r="W174" s="1"/>
    </row>
    <row r="175" spans="1:23" ht="11.25" customHeight="1">
      <c r="A175" s="15"/>
      <c r="B175" s="15" t="s">
        <v>37</v>
      </c>
      <c r="C175" s="15">
        <f>SUM('By Lot - 1'!C1324:C1325,'By Lot - 1'!C1358:C1359,'By Lot - 1'!C1375:C1376,'By Lot - 1'!C1392:C1393,'By Lot - 1'!C1409:C1410,'By Lot - 1'!C1426:C1427,'By Lot - 1'!C1443:C1444,'By Lot - 1'!C1477:C1478,'By Lot - 1'!C1494:C1495,'By Lot - 1'!C1630:C1631)</f>
        <v>19</v>
      </c>
      <c r="D175" s="16">
        <f>SUM('By Lot - 1'!D1324:D1325,'By Lot - 1'!D1358:D1359,'By Lot - 1'!D1375:D1376,'By Lot - 1'!D1392:D1393,'By Lot - 1'!D1409:D1410,'By Lot - 1'!D1426:D1427,'By Lot - 1'!D1443:D1444,'By Lot - 1'!D1477:D1478,'By Lot - 1'!D1494:D1495,'By Lot - 1'!D1630:D1631)</f>
        <v>11</v>
      </c>
      <c r="E175" s="1">
        <f>SUM('By Lot - 1'!E1324:E1325,'By Lot - 1'!E1358:E1359,'By Lot - 1'!E1375:E1376,'By Lot - 1'!E1392:E1393,'By Lot - 1'!E1409:E1410,'By Lot - 1'!E1426:E1427,'By Lot - 1'!E1443:E1444,'By Lot - 1'!E1477:E1478,'By Lot - 1'!E1494:E1495,'By Lot - 1'!E1630:E1631)</f>
        <v>5</v>
      </c>
      <c r="F175" s="1">
        <f>SUM('By Lot - 1'!F1324:F1325,'By Lot - 1'!F1358:F1359,'By Lot - 1'!F1375:F1376,'By Lot - 1'!F1392:F1393,'By Lot - 1'!F1409:F1410,'By Lot - 1'!F1426:F1427,'By Lot - 1'!F1443:F1444,'By Lot - 1'!F1477:F1478,'By Lot - 1'!F1494:F1495,'By Lot - 1'!F1630:F1631)</f>
        <v>1</v>
      </c>
      <c r="G175" s="1">
        <f>SUM('By Lot - 1'!G1324:G1325,'By Lot - 1'!G1358:G1359,'By Lot - 1'!G1375:G1376,'By Lot - 1'!G1392:G1393,'By Lot - 1'!G1409:G1410,'By Lot - 1'!G1426:G1427,'By Lot - 1'!G1443:G1444,'By Lot - 1'!G1477:G1478,'By Lot - 1'!G1494:G1495,'By Lot - 1'!G1630:G1631)</f>
        <v>0</v>
      </c>
      <c r="H175" s="1">
        <f>SUM('By Lot - 1'!H1324:H1325,'By Lot - 1'!H1358:H1359,'By Lot - 1'!H1375:H1376,'By Lot - 1'!H1392:H1393,'By Lot - 1'!H1409:H1410,'By Lot - 1'!H1426:H1427,'By Lot - 1'!H1443:H1444,'By Lot - 1'!H1477:H1478,'By Lot - 1'!H1494:H1495,'By Lot - 1'!H1630:H1631)</f>
        <v>0</v>
      </c>
      <c r="I175" s="1">
        <f>SUM('By Lot - 1'!I1324:I1325,'By Lot - 1'!I1358:I1359,'By Lot - 1'!I1375:I1376,'By Lot - 1'!I1392:I1393,'By Lot - 1'!I1409:I1410,'By Lot - 1'!I1426:I1427,'By Lot - 1'!I1443:I1444,'By Lot - 1'!I1477:I1478,'By Lot - 1'!I1494:I1495,'By Lot - 1'!I1630:I1631)</f>
        <v>0</v>
      </c>
      <c r="J175" s="1">
        <f>SUM('By Lot - 1'!J1324:J1325,'By Lot - 1'!J1358:J1359,'By Lot - 1'!J1375:J1376,'By Lot - 1'!J1392:J1393,'By Lot - 1'!J1409:J1410,'By Lot - 1'!J1426:J1427,'By Lot - 1'!J1443:J1444,'By Lot - 1'!J1477:J1478,'By Lot - 1'!J1494:J1495,'By Lot - 1'!J1630:J1631)</f>
        <v>0</v>
      </c>
      <c r="K175" s="1">
        <f>SUM('By Lot - 1'!K1324:K1325,'By Lot - 1'!K1358:K1359,'By Lot - 1'!K1375:K1376,'By Lot - 1'!K1392:K1393,'By Lot - 1'!K1409:K1410,'By Lot - 1'!K1426:K1427,'By Lot - 1'!K1443:K1444,'By Lot - 1'!K1477:K1478,'By Lot - 1'!K1494:K1495,'By Lot - 1'!K1630:K1631)</f>
        <v>3</v>
      </c>
      <c r="L175" s="1">
        <f>SUM('By Lot - 1'!L1324:L1325,'By Lot - 1'!L1358:L1359,'By Lot - 1'!L1375:L1376,'By Lot - 1'!L1392:L1393,'By Lot - 1'!L1409:L1410,'By Lot - 1'!L1426:L1427,'By Lot - 1'!L1443:L1444,'By Lot - 1'!L1477:L1478,'By Lot - 1'!L1494:L1495,'By Lot - 1'!L1630:L1631)</f>
        <v>5</v>
      </c>
      <c r="M175" s="17">
        <f>SUM('By Lot - 1'!M1324:M1325,'By Lot - 1'!M1358:M1359,'By Lot - 1'!M1375:M1376,'By Lot - 1'!M1392:M1393,'By Lot - 1'!M1409:M1410,'By Lot - 1'!M1426:M1427,'By Lot - 1'!M1443:M1444,'By Lot - 1'!M1477:M1478,'By Lot - 1'!M1494:M1495,'By Lot - 1'!M1630:M1631)</f>
        <v>4</v>
      </c>
      <c r="N175" s="16">
        <f t="shared" ref="N175:N182" si="66">MIN(D175:M175)</f>
        <v>0</v>
      </c>
      <c r="O175" s="1">
        <f t="shared" ref="O175:O182" si="67">C175-N175</f>
        <v>19</v>
      </c>
      <c r="P175" s="18">
        <f t="shared" ref="P175:P182" si="68">O175/C175</f>
        <v>1</v>
      </c>
      <c r="Q175" s="1"/>
      <c r="R175" s="1"/>
      <c r="S175" s="1"/>
      <c r="T175" s="1"/>
      <c r="U175" s="1"/>
      <c r="V175" s="1"/>
      <c r="W175" s="1"/>
    </row>
    <row r="176" spans="1:23" ht="11.25" customHeight="1">
      <c r="A176" s="15"/>
      <c r="B176" s="15" t="s">
        <v>39</v>
      </c>
      <c r="C176" s="15">
        <f>SUM('By Lot - 1'!C1326,'By Lot - 1'!C1360,'By Lot - 1'!C1377,'By Lot - 1'!C1394,'By Lot - 1'!C1411,'By Lot - 1'!C1428,'By Lot - 1'!C1445,'By Lot - 1'!C1479,'By Lot - 1'!C1496,'By Lot - 1'!C1632)</f>
        <v>81</v>
      </c>
      <c r="D176" s="16">
        <f>SUM('By Lot - 1'!D1326,'By Lot - 1'!D1360,'By Lot - 1'!D1377,'By Lot - 1'!D1394,'By Lot - 1'!D1411,'By Lot - 1'!D1428,'By Lot - 1'!D1445,'By Lot - 1'!D1479,'By Lot - 1'!D1496,'By Lot - 1'!D1632)</f>
        <v>65</v>
      </c>
      <c r="E176" s="1">
        <f>SUM('By Lot - 1'!E1326,'By Lot - 1'!E1360,'By Lot - 1'!E1377,'By Lot - 1'!E1394,'By Lot - 1'!E1411,'By Lot - 1'!E1428,'By Lot - 1'!E1445,'By Lot - 1'!E1479,'By Lot - 1'!E1496,'By Lot - 1'!E1632)</f>
        <v>50</v>
      </c>
      <c r="F176" s="1">
        <f>SUM('By Lot - 1'!F1326,'By Lot - 1'!F1360,'By Lot - 1'!F1377,'By Lot - 1'!F1394,'By Lot - 1'!F1411,'By Lot - 1'!F1428,'By Lot - 1'!F1445,'By Lot - 1'!F1479,'By Lot - 1'!F1496,'By Lot - 1'!F1632)</f>
        <v>43</v>
      </c>
      <c r="G176" s="1">
        <f>SUM('By Lot - 1'!G1326,'By Lot - 1'!G1360,'By Lot - 1'!G1377,'By Lot - 1'!G1394,'By Lot - 1'!G1411,'By Lot - 1'!G1428,'By Lot - 1'!G1445,'By Lot - 1'!G1479,'By Lot - 1'!G1496,'By Lot - 1'!G1632)</f>
        <v>34</v>
      </c>
      <c r="H176" s="1">
        <f>SUM('By Lot - 1'!H1326,'By Lot - 1'!H1360,'By Lot - 1'!H1377,'By Lot - 1'!H1394,'By Lot - 1'!H1411,'By Lot - 1'!H1428,'By Lot - 1'!H1445,'By Lot - 1'!H1479,'By Lot - 1'!H1496,'By Lot - 1'!H1632)</f>
        <v>43</v>
      </c>
      <c r="I176" s="1">
        <f>SUM('By Lot - 1'!I1326,'By Lot - 1'!I1360,'By Lot - 1'!I1377,'By Lot - 1'!I1394,'By Lot - 1'!I1411,'By Lot - 1'!I1428,'By Lot - 1'!I1445,'By Lot - 1'!I1479,'By Lot - 1'!I1496,'By Lot - 1'!I1632)</f>
        <v>43</v>
      </c>
      <c r="J176" s="1">
        <f>SUM('By Lot - 1'!J1326,'By Lot - 1'!J1360,'By Lot - 1'!J1377,'By Lot - 1'!J1394,'By Lot - 1'!J1411,'By Lot - 1'!J1428,'By Lot - 1'!J1445,'By Lot - 1'!J1479,'By Lot - 1'!J1496,'By Lot - 1'!J1632)</f>
        <v>42</v>
      </c>
      <c r="K176" s="1">
        <f>SUM('By Lot - 1'!K1326,'By Lot - 1'!K1360,'By Lot - 1'!K1377,'By Lot - 1'!K1394,'By Lot - 1'!K1411,'By Lot - 1'!K1428,'By Lot - 1'!K1445,'By Lot - 1'!K1479,'By Lot - 1'!K1496,'By Lot - 1'!K1632)</f>
        <v>45</v>
      </c>
      <c r="L176" s="1">
        <f>SUM('By Lot - 1'!L1326,'By Lot - 1'!L1360,'By Lot - 1'!L1377,'By Lot - 1'!L1394,'By Lot - 1'!L1411,'By Lot - 1'!L1428,'By Lot - 1'!L1445,'By Lot - 1'!L1479,'By Lot - 1'!L1496,'By Lot - 1'!L1632)</f>
        <v>44</v>
      </c>
      <c r="M176" s="17">
        <f>SUM('By Lot - 1'!M1326,'By Lot - 1'!M1360,'By Lot - 1'!M1377,'By Lot - 1'!M1394,'By Lot - 1'!M1411,'By Lot - 1'!M1428,'By Lot - 1'!M1445,'By Lot - 1'!M1479,'By Lot - 1'!M1496,'By Lot - 1'!M1632)</f>
        <v>54</v>
      </c>
      <c r="N176" s="16">
        <f t="shared" si="66"/>
        <v>34</v>
      </c>
      <c r="O176" s="1">
        <f t="shared" si="67"/>
        <v>47</v>
      </c>
      <c r="P176" s="18">
        <f t="shared" si="68"/>
        <v>0.58024691358024694</v>
      </c>
      <c r="Q176" s="1"/>
      <c r="R176" s="1"/>
      <c r="S176" s="1"/>
      <c r="T176" s="1"/>
      <c r="U176" s="1"/>
      <c r="V176" s="1"/>
      <c r="W176" s="1"/>
    </row>
    <row r="177" spans="1:23" ht="11.25" customHeight="1">
      <c r="A177" s="15"/>
      <c r="B177" s="15" t="s">
        <v>40</v>
      </c>
      <c r="C177" s="15">
        <f>SUM('By Lot - 1'!C1327:C1332,'By Lot - 1'!C1361:C1366,'By Lot - 1'!C1378:C1383,'By Lot - 1'!C1395:C1400,'By Lot - 1'!C1412:C1417,'By Lot - 1'!C1429:C1434,'By Lot - 1'!C1446:C1451,'By Lot - 1'!C1480:C1485,'By Lot - 1'!C1497:C1502,'By Lot - 1'!C1633:C1638)</f>
        <v>33</v>
      </c>
      <c r="D177" s="16">
        <f>SUM('By Lot - 1'!D1327:D1332,'By Lot - 1'!D1361:D1366,'By Lot - 1'!D1378:D1383,'By Lot - 1'!D1395:D1400,'By Lot - 1'!D1412:D1417,'By Lot - 1'!D1429:D1434,'By Lot - 1'!D1446:D1451,'By Lot - 1'!D1480:D1485,'By Lot - 1'!D1497:D1502,'By Lot - 1'!D1633:D1638)</f>
        <v>13</v>
      </c>
      <c r="E177" s="1">
        <f>SUM('By Lot - 1'!E1327:E1332,'By Lot - 1'!E1361:E1366,'By Lot - 1'!E1378:E1383,'By Lot - 1'!E1395:E1400,'By Lot - 1'!E1412:E1417,'By Lot - 1'!E1429:E1434,'By Lot - 1'!E1446:E1451,'By Lot - 1'!E1480:E1485,'By Lot - 1'!E1497:E1502,'By Lot - 1'!E1633:E1638)</f>
        <v>11</v>
      </c>
      <c r="F177" s="1">
        <f>SUM('By Lot - 1'!F1327:F1332,'By Lot - 1'!F1361:F1366,'By Lot - 1'!F1378:F1383,'By Lot - 1'!F1395:F1400,'By Lot - 1'!F1412:F1417,'By Lot - 1'!F1429:F1434,'By Lot - 1'!F1446:F1451,'By Lot - 1'!F1480:F1485,'By Lot - 1'!F1497:F1502,'By Lot - 1'!F1633:F1638)</f>
        <v>12</v>
      </c>
      <c r="G177" s="1">
        <f>SUM('By Lot - 1'!G1327:G1332,'By Lot - 1'!G1361:G1366,'By Lot - 1'!G1378:G1383,'By Lot - 1'!G1395:G1400,'By Lot - 1'!G1412:G1417,'By Lot - 1'!G1429:G1434,'By Lot - 1'!G1446:G1451,'By Lot - 1'!G1480:G1485,'By Lot - 1'!G1497:G1502,'By Lot - 1'!G1633:G1638)</f>
        <v>8</v>
      </c>
      <c r="H177" s="1">
        <f>SUM('By Lot - 1'!H1327:H1332,'By Lot - 1'!H1361:H1366,'By Lot - 1'!H1378:H1383,'By Lot - 1'!H1395:H1400,'By Lot - 1'!H1412:H1417,'By Lot - 1'!H1429:H1434,'By Lot - 1'!H1446:H1451,'By Lot - 1'!H1480:H1485,'By Lot - 1'!H1497:H1502,'By Lot - 1'!H1633:H1638)</f>
        <v>10</v>
      </c>
      <c r="I177" s="1">
        <f>SUM('By Lot - 1'!I1327:I1332,'By Lot - 1'!I1361:I1366,'By Lot - 1'!I1378:I1383,'By Lot - 1'!I1395:I1400,'By Lot - 1'!I1412:I1417,'By Lot - 1'!I1429:I1434,'By Lot - 1'!I1446:I1451,'By Lot - 1'!I1480:I1485,'By Lot - 1'!I1497:I1502,'By Lot - 1'!I1633:I1638)</f>
        <v>13</v>
      </c>
      <c r="J177" s="1">
        <f>SUM('By Lot - 1'!J1327:J1332,'By Lot - 1'!J1361:J1366,'By Lot - 1'!J1378:J1383,'By Lot - 1'!J1395:J1400,'By Lot - 1'!J1412:J1417,'By Lot - 1'!J1429:J1434,'By Lot - 1'!J1446:J1451,'By Lot - 1'!J1480:J1485,'By Lot - 1'!J1497:J1502,'By Lot - 1'!J1633:J1638)</f>
        <v>11</v>
      </c>
      <c r="K177" s="1">
        <f>SUM('By Lot - 1'!K1327:K1332,'By Lot - 1'!K1361:K1366,'By Lot - 1'!K1378:K1383,'By Lot - 1'!K1395:K1400,'By Lot - 1'!K1412:K1417,'By Lot - 1'!K1429:K1434,'By Lot - 1'!K1446:K1451,'By Lot - 1'!K1480:K1485,'By Lot - 1'!K1497:K1502,'By Lot - 1'!K1633:K1638)</f>
        <v>10</v>
      </c>
      <c r="L177" s="1">
        <f>SUM('By Lot - 1'!L1327:L1332,'By Lot - 1'!L1361:L1366,'By Lot - 1'!L1378:L1383,'By Lot - 1'!L1395:L1400,'By Lot - 1'!L1412:L1417,'By Lot - 1'!L1429:L1434,'By Lot - 1'!L1446:L1451,'By Lot - 1'!L1480:L1485,'By Lot - 1'!L1497:L1502,'By Lot - 1'!L1633:L1638)</f>
        <v>10</v>
      </c>
      <c r="M177" s="17">
        <f>SUM('By Lot - 1'!M1327:M1332,'By Lot - 1'!M1361:M1366,'By Lot - 1'!M1378:M1383,'By Lot - 1'!M1395:M1400,'By Lot - 1'!M1412:M1417,'By Lot - 1'!M1429:M1434,'By Lot - 1'!M1446:M1451,'By Lot - 1'!M1480:M1485,'By Lot - 1'!M1497:M1502,'By Lot - 1'!M1633:M1638)</f>
        <v>14</v>
      </c>
      <c r="N177" s="16">
        <f t="shared" si="66"/>
        <v>8</v>
      </c>
      <c r="O177" s="1">
        <f t="shared" si="67"/>
        <v>25</v>
      </c>
      <c r="P177" s="18">
        <f t="shared" si="68"/>
        <v>0.75757575757575757</v>
      </c>
      <c r="Q177" s="1"/>
      <c r="R177" s="1"/>
      <c r="S177" s="1"/>
      <c r="T177" s="1"/>
      <c r="U177" s="1"/>
      <c r="V177" s="1"/>
      <c r="W177" s="1"/>
    </row>
    <row r="178" spans="1:23" ht="11.25" customHeight="1">
      <c r="A178" s="15"/>
      <c r="B178" s="15" t="s">
        <v>41</v>
      </c>
      <c r="C178" s="15">
        <f>SUM('By Lot - 1'!C1333,'By Lot - 1'!C1367,'By Lot - 1'!C1384,'By Lot - 1'!C1401,'By Lot - 1'!C1418,'By Lot - 1'!C1435,'By Lot - 1'!C1452,'By Lot - 1'!C1486,'By Lot - 1'!C1503,'By Lot - 1'!C1639)</f>
        <v>37</v>
      </c>
      <c r="D178" s="16">
        <f>SUM('By Lot - 1'!D1333,'By Lot - 1'!D1367,'By Lot - 1'!D1384,'By Lot - 1'!D1401,'By Lot - 1'!D1418,'By Lot - 1'!D1435,'By Lot - 1'!D1452,'By Lot - 1'!D1486,'By Lot - 1'!D1503,'By Lot - 1'!D1639)</f>
        <v>20</v>
      </c>
      <c r="E178" s="1">
        <f>SUM('By Lot - 1'!E1333,'By Lot - 1'!E1367,'By Lot - 1'!E1384,'By Lot - 1'!E1401,'By Lot - 1'!E1418,'By Lot - 1'!E1435,'By Lot - 1'!E1452,'By Lot - 1'!E1486,'By Lot - 1'!E1503,'By Lot - 1'!E1639)</f>
        <v>15</v>
      </c>
      <c r="F178" s="1">
        <f>SUM('By Lot - 1'!F1333,'By Lot - 1'!F1367,'By Lot - 1'!F1384,'By Lot - 1'!F1401,'By Lot - 1'!F1418,'By Lot - 1'!F1435,'By Lot - 1'!F1452,'By Lot - 1'!F1486,'By Lot - 1'!F1503,'By Lot - 1'!F1639)</f>
        <v>16</v>
      </c>
      <c r="G178" s="1">
        <f>SUM('By Lot - 1'!G1333,'By Lot - 1'!G1367,'By Lot - 1'!G1384,'By Lot - 1'!G1401,'By Lot - 1'!G1418,'By Lot - 1'!G1435,'By Lot - 1'!G1452,'By Lot - 1'!G1486,'By Lot - 1'!G1503,'By Lot - 1'!G1639)</f>
        <v>14</v>
      </c>
      <c r="H178" s="1">
        <f>SUM('By Lot - 1'!H1333,'By Lot - 1'!H1367,'By Lot - 1'!H1384,'By Lot - 1'!H1401,'By Lot - 1'!H1418,'By Lot - 1'!H1435,'By Lot - 1'!H1452,'By Lot - 1'!H1486,'By Lot - 1'!H1503,'By Lot - 1'!H1639)</f>
        <v>11</v>
      </c>
      <c r="I178" s="1">
        <f>SUM('By Lot - 1'!I1333,'By Lot - 1'!I1367,'By Lot - 1'!I1384,'By Lot - 1'!I1401,'By Lot - 1'!I1418,'By Lot - 1'!I1435,'By Lot - 1'!I1452,'By Lot - 1'!I1486,'By Lot - 1'!I1503,'By Lot - 1'!I1639)</f>
        <v>12</v>
      </c>
      <c r="J178" s="1">
        <f>SUM('By Lot - 1'!J1333,'By Lot - 1'!J1367,'By Lot - 1'!J1384,'By Lot - 1'!J1401,'By Lot - 1'!J1418,'By Lot - 1'!J1435,'By Lot - 1'!J1452,'By Lot - 1'!J1486,'By Lot - 1'!J1503,'By Lot - 1'!J1639)</f>
        <v>8</v>
      </c>
      <c r="K178" s="1">
        <f>SUM('By Lot - 1'!K1333,'By Lot - 1'!K1367,'By Lot - 1'!K1384,'By Lot - 1'!K1401,'By Lot - 1'!K1418,'By Lot - 1'!K1435,'By Lot - 1'!K1452,'By Lot - 1'!K1486,'By Lot - 1'!K1503,'By Lot - 1'!K1639)</f>
        <v>14</v>
      </c>
      <c r="L178" s="1">
        <f>SUM('By Lot - 1'!L1333,'By Lot - 1'!L1367,'By Lot - 1'!L1384,'By Lot - 1'!L1401,'By Lot - 1'!L1418,'By Lot - 1'!L1435,'By Lot - 1'!L1452,'By Lot - 1'!L1486,'By Lot - 1'!L1503,'By Lot - 1'!L1639)</f>
        <v>14</v>
      </c>
      <c r="M178" s="17">
        <f>SUM('By Lot - 1'!M1333,'By Lot - 1'!M1367,'By Lot - 1'!M1384,'By Lot - 1'!M1401,'By Lot - 1'!M1418,'By Lot - 1'!M1435,'By Lot - 1'!M1452,'By Lot - 1'!M1486,'By Lot - 1'!M1503,'By Lot - 1'!M1639)</f>
        <v>17</v>
      </c>
      <c r="N178" s="16">
        <f t="shared" si="66"/>
        <v>8</v>
      </c>
      <c r="O178" s="1">
        <f t="shared" si="67"/>
        <v>29</v>
      </c>
      <c r="P178" s="18">
        <f t="shared" si="68"/>
        <v>0.78378378378378377</v>
      </c>
      <c r="Q178" s="1"/>
      <c r="R178" s="1"/>
      <c r="S178" s="1"/>
      <c r="T178" s="1"/>
      <c r="U178" s="1"/>
      <c r="V178" s="1"/>
      <c r="W178" s="1"/>
    </row>
    <row r="179" spans="1:23" ht="11.25" customHeight="1">
      <c r="A179" s="15"/>
      <c r="B179" s="15" t="s">
        <v>42</v>
      </c>
      <c r="C179" s="15">
        <f>SUM('By Lot - 1'!C1334,'By Lot - 1'!C1368,'By Lot - 1'!C1385,'By Lot - 1'!C1402,'By Lot - 1'!C1419,'By Lot - 1'!C1436,'By Lot - 1'!C1453,'By Lot - 1'!C1487,'By Lot - 1'!C1504,'By Lot - 1'!C1640)</f>
        <v>3</v>
      </c>
      <c r="D179" s="16">
        <f>SUM('By Lot - 1'!D1334,'By Lot - 1'!D1368,'By Lot - 1'!D1385,'By Lot - 1'!D1402,'By Lot - 1'!D1419,'By Lot - 1'!D1436,'By Lot - 1'!D1453,'By Lot - 1'!D1487,'By Lot - 1'!D1504,'By Lot - 1'!D1640)</f>
        <v>3</v>
      </c>
      <c r="E179" s="1">
        <f>SUM('By Lot - 1'!E1334,'By Lot - 1'!E1368,'By Lot - 1'!E1385,'By Lot - 1'!E1402,'By Lot - 1'!E1419,'By Lot - 1'!E1436,'By Lot - 1'!E1453,'By Lot - 1'!E1487,'By Lot - 1'!E1504,'By Lot - 1'!E1640)</f>
        <v>2</v>
      </c>
      <c r="F179" s="1">
        <f>SUM('By Lot - 1'!F1334,'By Lot - 1'!F1368,'By Lot - 1'!F1385,'By Lot - 1'!F1402,'By Lot - 1'!F1419,'By Lot - 1'!F1436,'By Lot - 1'!F1453,'By Lot - 1'!F1487,'By Lot - 1'!F1504,'By Lot - 1'!F1640)</f>
        <v>2</v>
      </c>
      <c r="G179" s="1">
        <f>SUM('By Lot - 1'!G1334,'By Lot - 1'!G1368,'By Lot - 1'!G1385,'By Lot - 1'!G1402,'By Lot - 1'!G1419,'By Lot - 1'!G1436,'By Lot - 1'!G1453,'By Lot - 1'!G1487,'By Lot - 1'!G1504,'By Lot - 1'!G1640)</f>
        <v>2</v>
      </c>
      <c r="H179" s="1">
        <f>SUM('By Lot - 1'!H1334,'By Lot - 1'!H1368,'By Lot - 1'!H1385,'By Lot - 1'!H1402,'By Lot - 1'!H1419,'By Lot - 1'!H1436,'By Lot - 1'!H1453,'By Lot - 1'!H1487,'By Lot - 1'!H1504,'By Lot - 1'!H1640)</f>
        <v>1</v>
      </c>
      <c r="I179" s="1">
        <f>SUM('By Lot - 1'!I1334,'By Lot - 1'!I1368,'By Lot - 1'!I1385,'By Lot - 1'!I1402,'By Lot - 1'!I1419,'By Lot - 1'!I1436,'By Lot - 1'!I1453,'By Lot - 1'!I1487,'By Lot - 1'!I1504,'By Lot - 1'!I1640)</f>
        <v>1</v>
      </c>
      <c r="J179" s="1">
        <f>SUM('By Lot - 1'!J1334,'By Lot - 1'!J1368,'By Lot - 1'!J1385,'By Lot - 1'!J1402,'By Lot - 1'!J1419,'By Lot - 1'!J1436,'By Lot - 1'!J1453,'By Lot - 1'!J1487,'By Lot - 1'!J1504,'By Lot - 1'!J1640)</f>
        <v>1</v>
      </c>
      <c r="K179" s="1">
        <f>SUM('By Lot - 1'!K1334,'By Lot - 1'!K1368,'By Lot - 1'!K1385,'By Lot - 1'!K1402,'By Lot - 1'!K1419,'By Lot - 1'!K1436,'By Lot - 1'!K1453,'By Lot - 1'!K1487,'By Lot - 1'!K1504,'By Lot - 1'!K1640)</f>
        <v>3</v>
      </c>
      <c r="L179" s="1">
        <f>SUM('By Lot - 1'!L1334,'By Lot - 1'!L1368,'By Lot - 1'!L1385,'By Lot - 1'!L1402,'By Lot - 1'!L1419,'By Lot - 1'!L1436,'By Lot - 1'!L1453,'By Lot - 1'!L1487,'By Lot - 1'!L1504,'By Lot - 1'!L1640)</f>
        <v>2</v>
      </c>
      <c r="M179" s="17">
        <f>SUM('By Lot - 1'!M1334,'By Lot - 1'!M1368,'By Lot - 1'!M1385,'By Lot - 1'!M1402,'By Lot - 1'!M1419,'By Lot - 1'!M1436,'By Lot - 1'!M1453,'By Lot - 1'!M1487,'By Lot - 1'!M1504,'By Lot - 1'!M1640)</f>
        <v>3</v>
      </c>
      <c r="N179" s="16">
        <f t="shared" si="66"/>
        <v>1</v>
      </c>
      <c r="O179" s="1">
        <f t="shared" si="67"/>
        <v>2</v>
      </c>
      <c r="P179" s="18">
        <f t="shared" si="68"/>
        <v>0.66666666666666663</v>
      </c>
      <c r="Q179" s="1"/>
      <c r="R179" s="1"/>
      <c r="S179" s="1"/>
      <c r="T179" s="1"/>
      <c r="U179" s="1"/>
      <c r="V179" s="1"/>
      <c r="W179" s="1"/>
    </row>
    <row r="180" spans="1:23" ht="11.25" customHeight="1">
      <c r="A180" s="15"/>
      <c r="B180" s="15" t="s">
        <v>43</v>
      </c>
      <c r="C180" s="15">
        <f>SUM('By Lot - 1'!C1335,'By Lot - 1'!C1369,'By Lot - 1'!C1386,'By Lot - 1'!C1403,'By Lot - 1'!C1420,'By Lot - 1'!C1437,'By Lot - 1'!C1454,'By Lot - 1'!C1488,'By Lot - 1'!C1505,'By Lot - 1'!C1641)</f>
        <v>12</v>
      </c>
      <c r="D180" s="16">
        <f>SUM('By Lot - 1'!D1335,'By Lot - 1'!D1369,'By Lot - 1'!D1386,'By Lot - 1'!D1403,'By Lot - 1'!D1420,'By Lot - 1'!D1437,'By Lot - 1'!D1454,'By Lot - 1'!D1488,'By Lot - 1'!D1505,'By Lot - 1'!D1641)</f>
        <v>3</v>
      </c>
      <c r="E180" s="1">
        <f>SUM('By Lot - 1'!E1335,'By Lot - 1'!E1369,'By Lot - 1'!E1386,'By Lot - 1'!E1403,'By Lot - 1'!E1420,'By Lot - 1'!E1437,'By Lot - 1'!E1454,'By Lot - 1'!E1488,'By Lot - 1'!E1505,'By Lot - 1'!E1641)</f>
        <v>2</v>
      </c>
      <c r="F180" s="1">
        <f>SUM('By Lot - 1'!F1335,'By Lot - 1'!F1369,'By Lot - 1'!F1386,'By Lot - 1'!F1403,'By Lot - 1'!F1420,'By Lot - 1'!F1437,'By Lot - 1'!F1454,'By Lot - 1'!F1488,'By Lot - 1'!F1505,'By Lot - 1'!F1641)</f>
        <v>1</v>
      </c>
      <c r="G180" s="1">
        <f>SUM('By Lot - 1'!G1335,'By Lot - 1'!G1369,'By Lot - 1'!G1386,'By Lot - 1'!G1403,'By Lot - 1'!G1420,'By Lot - 1'!G1437,'By Lot - 1'!G1454,'By Lot - 1'!G1488,'By Lot - 1'!G1505,'By Lot - 1'!G1641)</f>
        <v>1</v>
      </c>
      <c r="H180" s="1">
        <f>SUM('By Lot - 1'!H1335,'By Lot - 1'!H1369,'By Lot - 1'!H1386,'By Lot - 1'!H1403,'By Lot - 1'!H1420,'By Lot - 1'!H1437,'By Lot - 1'!H1454,'By Lot - 1'!H1488,'By Lot - 1'!H1505,'By Lot - 1'!H1641)</f>
        <v>1</v>
      </c>
      <c r="I180" s="1">
        <f>SUM('By Lot - 1'!I1335,'By Lot - 1'!I1369,'By Lot - 1'!I1386,'By Lot - 1'!I1403,'By Lot - 1'!I1420,'By Lot - 1'!I1437,'By Lot - 1'!I1454,'By Lot - 1'!I1488,'By Lot - 1'!I1505,'By Lot - 1'!I1641)</f>
        <v>2</v>
      </c>
      <c r="J180" s="1">
        <f>SUM('By Lot - 1'!J1335,'By Lot - 1'!J1369,'By Lot - 1'!J1386,'By Lot - 1'!J1403,'By Lot - 1'!J1420,'By Lot - 1'!J1437,'By Lot - 1'!J1454,'By Lot - 1'!J1488,'By Lot - 1'!J1505,'By Lot - 1'!J1641)</f>
        <v>1</v>
      </c>
      <c r="K180" s="1">
        <f>SUM('By Lot - 1'!K1335,'By Lot - 1'!K1369,'By Lot - 1'!K1386,'By Lot - 1'!K1403,'By Lot - 1'!K1420,'By Lot - 1'!K1437,'By Lot - 1'!K1454,'By Lot - 1'!K1488,'By Lot - 1'!K1505,'By Lot - 1'!K1641)</f>
        <v>2</v>
      </c>
      <c r="L180" s="1">
        <f>SUM('By Lot - 1'!L1335,'By Lot - 1'!L1369,'By Lot - 1'!L1386,'By Lot - 1'!L1403,'By Lot - 1'!L1420,'By Lot - 1'!L1437,'By Lot - 1'!L1454,'By Lot - 1'!L1488,'By Lot - 1'!L1505,'By Lot - 1'!L1641)</f>
        <v>5</v>
      </c>
      <c r="M180" s="17">
        <f>SUM('By Lot - 1'!M1335,'By Lot - 1'!M1369,'By Lot - 1'!M1386,'By Lot - 1'!M1403,'By Lot - 1'!M1420,'By Lot - 1'!M1437,'By Lot - 1'!M1454,'By Lot - 1'!M1488,'By Lot - 1'!M1505,'By Lot - 1'!M1641)</f>
        <v>6</v>
      </c>
      <c r="N180" s="16">
        <f t="shared" si="66"/>
        <v>1</v>
      </c>
      <c r="O180" s="1">
        <f t="shared" si="67"/>
        <v>11</v>
      </c>
      <c r="P180" s="18">
        <f t="shared" si="68"/>
        <v>0.91666666666666663</v>
      </c>
      <c r="Q180" s="1"/>
      <c r="R180" s="1"/>
      <c r="S180" s="1"/>
      <c r="T180" s="1"/>
      <c r="U180" s="1"/>
      <c r="V180" s="1"/>
      <c r="W180" s="1"/>
    </row>
    <row r="181" spans="1:23" ht="11.25" customHeight="1">
      <c r="A181" s="15"/>
      <c r="B181" s="15" t="s">
        <v>44</v>
      </c>
      <c r="C181" s="15">
        <f>SUM('By Lot - 1'!C1336,'By Lot - 1'!C1370,'By Lot - 1'!C1387,'By Lot - 1'!C1404,'By Lot - 1'!C1421,'By Lot - 1'!C1438,'By Lot - 1'!C1455,'By Lot - 1'!C1489,'By Lot - 1'!C1506,'By Lot - 1'!C1642)</f>
        <v>4</v>
      </c>
      <c r="D181" s="16">
        <f>SUM('By Lot - 1'!D1336,'By Lot - 1'!D1370,'By Lot - 1'!D1387,'By Lot - 1'!D1404,'By Lot - 1'!D1421,'By Lot - 1'!D1438,'By Lot - 1'!D1455,'By Lot - 1'!D1489,'By Lot - 1'!D1506,'By Lot - 1'!D1642)</f>
        <v>2</v>
      </c>
      <c r="E181" s="1">
        <f>SUM('By Lot - 1'!E1336,'By Lot - 1'!E1370,'By Lot - 1'!E1387,'By Lot - 1'!E1404,'By Lot - 1'!E1421,'By Lot - 1'!E1438,'By Lot - 1'!E1455,'By Lot - 1'!E1489,'By Lot - 1'!E1506,'By Lot - 1'!E1642)</f>
        <v>1</v>
      </c>
      <c r="F181" s="1">
        <f>SUM('By Lot - 1'!F1336,'By Lot - 1'!F1370,'By Lot - 1'!F1387,'By Lot - 1'!F1404,'By Lot - 1'!F1421,'By Lot - 1'!F1438,'By Lot - 1'!F1455,'By Lot - 1'!F1489,'By Lot - 1'!F1506,'By Lot - 1'!F1642)</f>
        <v>1</v>
      </c>
      <c r="G181" s="1">
        <f>SUM('By Lot - 1'!G1336,'By Lot - 1'!G1370,'By Lot - 1'!G1387,'By Lot - 1'!G1404,'By Lot - 1'!G1421,'By Lot - 1'!G1438,'By Lot - 1'!G1455,'By Lot - 1'!G1489,'By Lot - 1'!G1506,'By Lot - 1'!G1642)</f>
        <v>2</v>
      </c>
      <c r="H181" s="1">
        <f>SUM('By Lot - 1'!H1336,'By Lot - 1'!H1370,'By Lot - 1'!H1387,'By Lot - 1'!H1404,'By Lot - 1'!H1421,'By Lot - 1'!H1438,'By Lot - 1'!H1455,'By Lot - 1'!H1489,'By Lot - 1'!H1506,'By Lot - 1'!H1642)</f>
        <v>2</v>
      </c>
      <c r="I181" s="1">
        <f>SUM('By Lot - 1'!I1336,'By Lot - 1'!I1370,'By Lot - 1'!I1387,'By Lot - 1'!I1404,'By Lot - 1'!I1421,'By Lot - 1'!I1438,'By Lot - 1'!I1455,'By Lot - 1'!I1489,'By Lot - 1'!I1506,'By Lot - 1'!I1642)</f>
        <v>2</v>
      </c>
      <c r="J181" s="1">
        <f>SUM('By Lot - 1'!J1336,'By Lot - 1'!J1370,'By Lot - 1'!J1387,'By Lot - 1'!J1404,'By Lot - 1'!J1421,'By Lot - 1'!J1438,'By Lot - 1'!J1455,'By Lot - 1'!J1489,'By Lot - 1'!J1506,'By Lot - 1'!J1642)</f>
        <v>3</v>
      </c>
      <c r="K181" s="1">
        <f>SUM('By Lot - 1'!K1336,'By Lot - 1'!K1370,'By Lot - 1'!K1387,'By Lot - 1'!K1404,'By Lot - 1'!K1421,'By Lot - 1'!K1438,'By Lot - 1'!K1455,'By Lot - 1'!K1489,'By Lot - 1'!K1506,'By Lot - 1'!K1642)</f>
        <v>3</v>
      </c>
      <c r="L181" s="1">
        <f>SUM('By Lot - 1'!L1336,'By Lot - 1'!L1370,'By Lot - 1'!L1387,'By Lot - 1'!L1404,'By Lot - 1'!L1421,'By Lot - 1'!L1438,'By Lot - 1'!L1455,'By Lot - 1'!L1489,'By Lot - 1'!L1506,'By Lot - 1'!L1642)</f>
        <v>3</v>
      </c>
      <c r="M181" s="17">
        <f>SUM('By Lot - 1'!M1336,'By Lot - 1'!M1370,'By Lot - 1'!M1387,'By Lot - 1'!M1404,'By Lot - 1'!M1421,'By Lot - 1'!M1438,'By Lot - 1'!M1455,'By Lot - 1'!M1489,'By Lot - 1'!M1506,'By Lot - 1'!M1642)</f>
        <v>4</v>
      </c>
      <c r="N181" s="16">
        <f t="shared" si="66"/>
        <v>1</v>
      </c>
      <c r="O181" s="1">
        <f t="shared" si="67"/>
        <v>3</v>
      </c>
      <c r="P181" s="18">
        <f t="shared" si="68"/>
        <v>0.75</v>
      </c>
      <c r="Q181" s="1"/>
      <c r="R181" s="1"/>
      <c r="S181" s="1"/>
      <c r="T181" s="1"/>
      <c r="U181" s="1"/>
      <c r="V181" s="1"/>
      <c r="W181" s="1"/>
    </row>
    <row r="182" spans="1:23" ht="11.25" customHeight="1">
      <c r="A182" s="20"/>
      <c r="B182" s="21" t="s">
        <v>45</v>
      </c>
      <c r="C182" s="21">
        <f t="shared" ref="C182:M182" si="69">SUM(C172:C181)</f>
        <v>301</v>
      </c>
      <c r="D182" s="22">
        <f t="shared" si="69"/>
        <v>145</v>
      </c>
      <c r="E182" s="23">
        <f t="shared" si="69"/>
        <v>100</v>
      </c>
      <c r="F182" s="23">
        <f t="shared" si="69"/>
        <v>78</v>
      </c>
      <c r="G182" s="23">
        <f t="shared" si="69"/>
        <v>61</v>
      </c>
      <c r="H182" s="23">
        <f t="shared" si="69"/>
        <v>68</v>
      </c>
      <c r="I182" s="23">
        <f t="shared" si="69"/>
        <v>73</v>
      </c>
      <c r="J182" s="23">
        <f t="shared" si="69"/>
        <v>74</v>
      </c>
      <c r="K182" s="23">
        <f t="shared" si="69"/>
        <v>90</v>
      </c>
      <c r="L182" s="23">
        <f t="shared" si="69"/>
        <v>86</v>
      </c>
      <c r="M182" s="24">
        <f t="shared" si="69"/>
        <v>104</v>
      </c>
      <c r="N182" s="22">
        <f t="shared" si="66"/>
        <v>61</v>
      </c>
      <c r="O182" s="23">
        <f t="shared" si="67"/>
        <v>240</v>
      </c>
      <c r="P182" s="25">
        <f t="shared" si="68"/>
        <v>0.79734219269102991</v>
      </c>
      <c r="Q182" s="1"/>
      <c r="R182" s="1"/>
      <c r="S182" s="1"/>
      <c r="T182" s="1"/>
      <c r="U182" s="1"/>
      <c r="V182" s="1"/>
      <c r="W182" s="1"/>
    </row>
    <row r="183" spans="1:23" ht="11.25" customHeight="1">
      <c r="A183" s="14" t="s">
        <v>74</v>
      </c>
      <c r="B183" s="15" t="s">
        <v>27</v>
      </c>
      <c r="C183" s="15"/>
      <c r="D183" s="16"/>
      <c r="E183" s="1"/>
      <c r="F183" s="1"/>
      <c r="G183" s="1"/>
      <c r="H183" s="1"/>
      <c r="I183" s="1"/>
      <c r="J183" s="1"/>
      <c r="K183" s="1"/>
      <c r="L183" s="1"/>
      <c r="M183" s="17"/>
      <c r="N183" s="16"/>
      <c r="O183" s="1"/>
      <c r="P183" s="18"/>
      <c r="Q183" s="1"/>
      <c r="R183" s="1"/>
      <c r="S183" s="1"/>
      <c r="T183" s="1"/>
      <c r="U183" s="1"/>
      <c r="V183" s="1"/>
      <c r="W183" s="1"/>
    </row>
    <row r="184" spans="1:23" ht="11.25" customHeight="1">
      <c r="A184" s="15" t="s">
        <v>33</v>
      </c>
      <c r="B184" s="15" t="s">
        <v>30</v>
      </c>
      <c r="C184" s="15">
        <f>SUM('By Lot - 1'!C1951,'By Lot - 1'!C1968,'By Lot - 1'!C1985,'By Lot - 1'!C2002,'By Lot - 1'!C2019)</f>
        <v>495</v>
      </c>
      <c r="D184" s="16">
        <f>SUM('By Lot - 1'!D1951,'By Lot - 1'!D1968,'By Lot - 1'!D1985,'By Lot - 1'!D2002,'By Lot - 1'!D2019)</f>
        <v>432</v>
      </c>
      <c r="E184" s="1">
        <f>SUM('By Lot - 1'!E1951,'By Lot - 1'!E1968,'By Lot - 1'!E1985,'By Lot - 1'!E2002,'By Lot - 1'!E2019)</f>
        <v>361</v>
      </c>
      <c r="F184" s="1">
        <f>SUM('By Lot - 1'!F1951,'By Lot - 1'!F1968,'By Lot - 1'!F1985,'By Lot - 1'!F2002,'By Lot - 1'!F2019)</f>
        <v>287</v>
      </c>
      <c r="G184" s="1">
        <f>SUM('By Lot - 1'!G1951,'By Lot - 1'!G1968,'By Lot - 1'!G1985,'By Lot - 1'!G2002,'By Lot - 1'!G2019)</f>
        <v>240</v>
      </c>
      <c r="H184" s="1">
        <f>SUM('By Lot - 1'!H1951,'By Lot - 1'!H1968,'By Lot - 1'!H1985,'By Lot - 1'!H2002,'By Lot - 1'!H2019)</f>
        <v>170</v>
      </c>
      <c r="I184" s="1">
        <f>SUM('By Lot - 1'!I1951,'By Lot - 1'!I1968,'By Lot - 1'!I1985,'By Lot - 1'!I2002,'By Lot - 1'!I2019)</f>
        <v>178</v>
      </c>
      <c r="J184" s="1">
        <f>SUM('By Lot - 1'!J1951,'By Lot - 1'!J1968,'By Lot - 1'!J1985,'By Lot - 1'!J2002,'By Lot - 1'!J2019)</f>
        <v>179</v>
      </c>
      <c r="K184" s="1">
        <f>SUM('By Lot - 1'!K1951,'By Lot - 1'!K1968,'By Lot - 1'!K1985,'By Lot - 1'!K2002,'By Lot - 1'!K2019)</f>
        <v>183</v>
      </c>
      <c r="L184" s="1">
        <f>SUM('By Lot - 1'!L1951,'By Lot - 1'!L1968,'By Lot - 1'!L1985,'By Lot - 1'!L2002,'By Lot - 1'!L2019)</f>
        <v>218</v>
      </c>
      <c r="M184" s="17">
        <f>SUM('By Lot - 1'!M1951,'By Lot - 1'!M1968,'By Lot - 1'!M1985,'By Lot - 1'!M2002,'By Lot - 1'!M2019)</f>
        <v>236</v>
      </c>
      <c r="N184" s="16">
        <f t="shared" ref="N184:N185" si="70">MIN(D184:M184)</f>
        <v>170</v>
      </c>
      <c r="O184" s="1">
        <f t="shared" ref="O184:O185" si="71">C184-N184</f>
        <v>325</v>
      </c>
      <c r="P184" s="18">
        <f t="shared" ref="P184:P185" si="72">O184/C184</f>
        <v>0.65656565656565657</v>
      </c>
      <c r="Q184" s="1"/>
      <c r="R184" s="1"/>
      <c r="S184" s="1"/>
      <c r="T184" s="1"/>
      <c r="U184" s="1"/>
      <c r="V184" s="1"/>
      <c r="W184" s="1"/>
    </row>
    <row r="185" spans="1:23" ht="11.25" customHeight="1">
      <c r="A185" s="15" t="s">
        <v>421</v>
      </c>
      <c r="B185" s="15" t="s">
        <v>34</v>
      </c>
      <c r="C185" s="15">
        <f>SUM('By Lot - 1'!C1952,'By Lot - 1'!C1969,'By Lot - 1'!C1986,'By Lot - 1'!C2003,'By Lot - 1'!C2020)</f>
        <v>1019</v>
      </c>
      <c r="D185" s="16">
        <f>SUM('By Lot - 1'!D1952,'By Lot - 1'!D1969,'By Lot - 1'!D1986,'By Lot - 1'!D2003,'By Lot - 1'!D2020)</f>
        <v>990</v>
      </c>
      <c r="E185" s="1">
        <f>SUM('By Lot - 1'!E1952,'By Lot - 1'!E1969,'By Lot - 1'!E1986,'By Lot - 1'!E2003,'By Lot - 1'!E2020)</f>
        <v>947</v>
      </c>
      <c r="F185" s="1">
        <f>SUM('By Lot - 1'!F1952,'By Lot - 1'!F1969,'By Lot - 1'!F1986,'By Lot - 1'!F2003,'By Lot - 1'!F2020)</f>
        <v>909</v>
      </c>
      <c r="G185" s="1">
        <f>SUM('By Lot - 1'!G1952,'By Lot - 1'!G1969,'By Lot - 1'!G1986,'By Lot - 1'!G2003,'By Lot - 1'!G2020)</f>
        <v>822</v>
      </c>
      <c r="H185" s="1">
        <f>SUM('By Lot - 1'!H1952,'By Lot - 1'!H1969,'By Lot - 1'!H1986,'By Lot - 1'!H2003,'By Lot - 1'!H2020)</f>
        <v>815</v>
      </c>
      <c r="I185" s="1">
        <f>SUM('By Lot - 1'!I1952,'By Lot - 1'!I1969,'By Lot - 1'!I1986,'By Lot - 1'!I2003,'By Lot - 1'!I2020)</f>
        <v>814</v>
      </c>
      <c r="J185" s="1">
        <f>SUM('By Lot - 1'!J1952,'By Lot - 1'!J1969,'By Lot - 1'!J1986,'By Lot - 1'!J2003,'By Lot - 1'!J2020)</f>
        <v>829</v>
      </c>
      <c r="K185" s="1">
        <f>SUM('By Lot - 1'!K1952,'By Lot - 1'!K1969,'By Lot - 1'!K1986,'By Lot - 1'!K2003,'By Lot - 1'!K2020)</f>
        <v>829</v>
      </c>
      <c r="L185" s="1">
        <f>SUM('By Lot - 1'!L1952,'By Lot - 1'!L1969,'By Lot - 1'!L1986,'By Lot - 1'!L2003,'By Lot - 1'!L2020)</f>
        <v>846</v>
      </c>
      <c r="M185" s="17">
        <f>SUM('By Lot - 1'!M1952,'By Lot - 1'!M1969,'By Lot - 1'!M1986,'By Lot - 1'!M2003,'By Lot - 1'!M2020)</f>
        <v>872</v>
      </c>
      <c r="N185" s="16">
        <f t="shared" si="70"/>
        <v>814</v>
      </c>
      <c r="O185" s="1">
        <f t="shared" si="71"/>
        <v>205</v>
      </c>
      <c r="P185" s="18">
        <f t="shared" si="72"/>
        <v>0.20117762512266929</v>
      </c>
      <c r="Q185" s="1"/>
      <c r="R185" s="1"/>
      <c r="S185" s="1"/>
      <c r="T185" s="1"/>
      <c r="U185" s="1"/>
      <c r="V185" s="1"/>
      <c r="W185" s="1"/>
    </row>
    <row r="186" spans="1:23" ht="11.25" customHeight="1">
      <c r="A186" s="15"/>
      <c r="B186" s="15" t="s">
        <v>37</v>
      </c>
      <c r="C186" s="15"/>
      <c r="D186" s="16"/>
      <c r="E186" s="1"/>
      <c r="F186" s="1"/>
      <c r="G186" s="1"/>
      <c r="H186" s="1"/>
      <c r="I186" s="1"/>
      <c r="J186" s="1"/>
      <c r="K186" s="1"/>
      <c r="L186" s="1"/>
      <c r="M186" s="17"/>
      <c r="N186" s="16"/>
      <c r="O186" s="1"/>
      <c r="P186" s="18"/>
      <c r="Q186" s="1"/>
      <c r="R186" s="1"/>
      <c r="S186" s="1"/>
      <c r="T186" s="1"/>
      <c r="U186" s="1"/>
      <c r="V186" s="1"/>
      <c r="W186" s="1"/>
    </row>
    <row r="187" spans="1:23" ht="11.25" customHeight="1">
      <c r="A187" s="15"/>
      <c r="B187" s="15" t="s">
        <v>39</v>
      </c>
      <c r="C187" s="15">
        <f>SUM('By Lot - 1'!C1955,'By Lot - 1'!C1972,'By Lot - 1'!C1989,'By Lot - 1'!C2006,'By Lot - 1'!C2023)</f>
        <v>6</v>
      </c>
      <c r="D187" s="16">
        <f>SUM('By Lot - 1'!D1955,'By Lot - 1'!D1972,'By Lot - 1'!D1989,'By Lot - 1'!D2006,'By Lot - 1'!D2023)</f>
        <v>0</v>
      </c>
      <c r="E187" s="1">
        <f>SUM('By Lot - 1'!E1955,'By Lot - 1'!E1972,'By Lot - 1'!E1989,'By Lot - 1'!E2006,'By Lot - 1'!E2040)</f>
        <v>0</v>
      </c>
      <c r="F187" s="1">
        <f>SUM('By Lot - 1'!F1955,'By Lot - 1'!F1972,'By Lot - 1'!F1989,'By Lot - 1'!F2006,'By Lot - 1'!F2040)</f>
        <v>0</v>
      </c>
      <c r="G187" s="1">
        <f>SUM('By Lot - 1'!G1955,'By Lot - 1'!G1972,'By Lot - 1'!G1989,'By Lot - 1'!G2006,'By Lot - 1'!G2040)</f>
        <v>0</v>
      </c>
      <c r="H187" s="1">
        <f>SUM('By Lot - 1'!H1955,'By Lot - 1'!H1972,'By Lot - 1'!H1989,'By Lot - 1'!H2006,'By Lot - 1'!H2040)</f>
        <v>0</v>
      </c>
      <c r="I187" s="1">
        <f>SUM('By Lot - 1'!I1955,'By Lot - 1'!I1972,'By Lot - 1'!I1989,'By Lot - 1'!I2006,'By Lot - 1'!I2040)</f>
        <v>0</v>
      </c>
      <c r="J187" s="1">
        <f>SUM('By Lot - 1'!J1955,'By Lot - 1'!J1972,'By Lot - 1'!J1989,'By Lot - 1'!J2006,'By Lot - 1'!J2040)</f>
        <v>0</v>
      </c>
      <c r="K187" s="1">
        <f>SUM('By Lot - 1'!K1955,'By Lot - 1'!K1972,'By Lot - 1'!K1989,'By Lot - 1'!K2006,'By Lot - 1'!K2040)</f>
        <v>0</v>
      </c>
      <c r="L187" s="1">
        <f>SUM('By Lot - 1'!L1955,'By Lot - 1'!L1972,'By Lot - 1'!L1989,'By Lot - 1'!L2006,'By Lot - 1'!L2040)</f>
        <v>0</v>
      </c>
      <c r="M187" s="17">
        <f>SUM('By Lot - 1'!M1955,'By Lot - 1'!M1972,'By Lot - 1'!M1989,'By Lot - 1'!M2006,'By Lot - 1'!M2040)</f>
        <v>0</v>
      </c>
      <c r="N187" s="16">
        <f t="shared" ref="N187:N190" si="73">MIN(D187:M187)</f>
        <v>0</v>
      </c>
      <c r="O187" s="1">
        <f t="shared" ref="O187:O190" si="74">C187-N187</f>
        <v>6</v>
      </c>
      <c r="P187" s="18">
        <f t="shared" ref="P187:P190" si="75">O187/C187</f>
        <v>1</v>
      </c>
      <c r="Q187" s="1"/>
      <c r="R187" s="1"/>
      <c r="S187" s="1"/>
      <c r="T187" s="1"/>
      <c r="U187" s="1"/>
      <c r="V187" s="1"/>
      <c r="W187" s="1"/>
    </row>
    <row r="188" spans="1:23" ht="11.25" customHeight="1">
      <c r="A188" s="15"/>
      <c r="B188" s="15" t="s">
        <v>40</v>
      </c>
      <c r="C188" s="15">
        <f>SUM('By Lot - 1'!C1956:C1961,'By Lot - 1'!C1973:C1978,'By Lot - 1'!C1990:C1995,'By Lot - 1'!C2007:C2012,'By Lot - 1'!C2024:C2029)</f>
        <v>39</v>
      </c>
      <c r="D188" s="16">
        <f>SUM('By Lot - 1'!D1956:D1961,'By Lot - 1'!D1973:D1978,'By Lot - 1'!D1990:D1995,'By Lot - 1'!D2007:D2012,'By Lot - 1'!D2024:D2029)</f>
        <v>31</v>
      </c>
      <c r="E188" s="1">
        <f>SUM('By Lot - 1'!E1956:E1961,'By Lot - 1'!E1973:E1978,'By Lot - 1'!E1990:E1995,'By Lot - 1'!E2007:E2012,'By Lot - 1'!E2024:E2029)</f>
        <v>29</v>
      </c>
      <c r="F188" s="1">
        <f>SUM('By Lot - 1'!F1956:F1961,'By Lot - 1'!F1973:F1978,'By Lot - 1'!F1990:F1995,'By Lot - 1'!F2007:F2012,'By Lot - 1'!F2024:F2029)</f>
        <v>29</v>
      </c>
      <c r="G188" s="1">
        <f>SUM('By Lot - 1'!G1956:G1961,'By Lot - 1'!G1973:G1978,'By Lot - 1'!G1990:G1995,'By Lot - 1'!G2007:G2012,'By Lot - 1'!G2024:G2029)</f>
        <v>29</v>
      </c>
      <c r="H188" s="1">
        <f>SUM('By Lot - 1'!H1956:H1961,'By Lot - 1'!H1973:H1978,'By Lot - 1'!H1990:H1995,'By Lot - 1'!H2007:H2012,'By Lot - 1'!H2024:H2029)</f>
        <v>28</v>
      </c>
      <c r="I188" s="1">
        <f>SUM('By Lot - 1'!I1956:I1961,'By Lot - 1'!I1973:I1978,'By Lot - 1'!I1990:I1995,'By Lot - 1'!I2007:I2012,'By Lot - 1'!I2024:I2029)</f>
        <v>32</v>
      </c>
      <c r="J188" s="1">
        <f>SUM('By Lot - 1'!J1956:J1961,'By Lot - 1'!J1973:J1978,'By Lot - 1'!J1990:J1995,'By Lot - 1'!J2007:J2012,'By Lot - 1'!J2024:J2029)</f>
        <v>33</v>
      </c>
      <c r="K188" s="1">
        <f>SUM('By Lot - 1'!K1956:K1961,'By Lot - 1'!K1973:K1978,'By Lot - 1'!K1990:K1995,'By Lot - 1'!K2007:K2012,'By Lot - 1'!K2024:K2029)</f>
        <v>31</v>
      </c>
      <c r="L188" s="1">
        <f>SUM('By Lot - 1'!L1956:L1961,'By Lot - 1'!L1973:L1978,'By Lot - 1'!L1990:L1995,'By Lot - 1'!L2007:L2012,'By Lot - 1'!L2024:L2029)</f>
        <v>35</v>
      </c>
      <c r="M188" s="17">
        <f>SUM('By Lot - 1'!M1956:M1961,'By Lot - 1'!M1973:M1978,'By Lot - 1'!M1990:M1995,'By Lot - 1'!M2007:M2012,'By Lot - 1'!M2024:M2029)</f>
        <v>38</v>
      </c>
      <c r="N188" s="16">
        <f t="shared" si="73"/>
        <v>28</v>
      </c>
      <c r="O188" s="1">
        <f t="shared" si="74"/>
        <v>11</v>
      </c>
      <c r="P188" s="18">
        <f t="shared" si="75"/>
        <v>0.28205128205128205</v>
      </c>
      <c r="Q188" s="1"/>
      <c r="R188" s="1"/>
      <c r="S188" s="1"/>
      <c r="T188" s="1"/>
      <c r="U188" s="1"/>
      <c r="V188" s="1"/>
      <c r="W188" s="1"/>
    </row>
    <row r="189" spans="1:23" ht="11.25" customHeight="1">
      <c r="A189" s="15"/>
      <c r="B189" s="15" t="s">
        <v>41</v>
      </c>
      <c r="C189" s="15">
        <f>SUM('By Lot - 1'!C1962,'By Lot - 1'!C1979,'By Lot - 1'!C1996,'By Lot - 1'!C2013,'By Lot - 1'!C2030)</f>
        <v>16</v>
      </c>
      <c r="D189" s="16">
        <f>SUM('By Lot - 1'!D1962,'By Lot - 1'!D1979,'By Lot - 1'!D1996,'By Lot - 1'!D2013,'By Lot - 1'!D2030)</f>
        <v>16</v>
      </c>
      <c r="E189" s="1">
        <f>SUM('By Lot - 1'!E1962,'By Lot - 1'!E1979,'By Lot - 1'!E1996,'By Lot - 1'!E2013,'By Lot - 1'!E2030)</f>
        <v>8</v>
      </c>
      <c r="F189" s="1">
        <f>SUM('By Lot - 1'!F1962,'By Lot - 1'!F1979,'By Lot - 1'!F1996,'By Lot - 1'!F2013,'By Lot - 1'!F2030)</f>
        <v>10</v>
      </c>
      <c r="G189" s="1">
        <f>SUM('By Lot - 1'!G1962,'By Lot - 1'!G1979,'By Lot - 1'!G1996,'By Lot - 1'!G2013,'By Lot - 1'!G2030)</f>
        <v>5</v>
      </c>
      <c r="H189" s="1">
        <f>SUM('By Lot - 1'!H1962,'By Lot - 1'!H1979,'By Lot - 1'!H1996,'By Lot - 1'!H2013,'By Lot - 1'!H2030)</f>
        <v>9</v>
      </c>
      <c r="I189" s="1">
        <f>SUM('By Lot - 1'!I1962,'By Lot - 1'!I1979,'By Lot - 1'!I1996,'By Lot - 1'!I2013,'By Lot - 1'!I2030)</f>
        <v>10</v>
      </c>
      <c r="J189" s="1">
        <f>SUM('By Lot - 1'!J1962,'By Lot - 1'!J1979,'By Lot - 1'!J1996,'By Lot - 1'!J2013,'By Lot - 1'!J2030)</f>
        <v>9</v>
      </c>
      <c r="K189" s="1">
        <f>SUM('By Lot - 1'!K1962,'By Lot - 1'!K1979,'By Lot - 1'!K1996,'By Lot - 1'!K2013,'By Lot - 1'!K2030)</f>
        <v>11</v>
      </c>
      <c r="L189" s="1">
        <f>SUM('By Lot - 1'!L1962,'By Lot - 1'!L1979,'By Lot - 1'!L1996,'By Lot - 1'!L2013,'By Lot - 1'!L2030)</f>
        <v>12</v>
      </c>
      <c r="M189" s="17">
        <f>SUM('By Lot - 1'!M1962,'By Lot - 1'!M1979,'By Lot - 1'!M1996,'By Lot - 1'!M2013,'By Lot - 1'!M2030)</f>
        <v>15</v>
      </c>
      <c r="N189" s="16">
        <f t="shared" si="73"/>
        <v>5</v>
      </c>
      <c r="O189" s="1">
        <f t="shared" si="74"/>
        <v>11</v>
      </c>
      <c r="P189" s="18">
        <f t="shared" si="75"/>
        <v>0.6875</v>
      </c>
      <c r="Q189" s="1"/>
      <c r="R189" s="1"/>
      <c r="S189" s="1"/>
      <c r="T189" s="1"/>
      <c r="U189" s="1"/>
      <c r="V189" s="1"/>
      <c r="W189" s="1"/>
    </row>
    <row r="190" spans="1:23" ht="11.25" customHeight="1">
      <c r="A190" s="15"/>
      <c r="B190" s="15" t="s">
        <v>42</v>
      </c>
      <c r="C190" s="15">
        <f>SUM('By Lot - 1'!C1963,'By Lot - 1'!C1980,'By Lot - 1'!C1997,'By Lot - 1'!C2014,'By Lot - 1'!C2031)</f>
        <v>6</v>
      </c>
      <c r="D190" s="16">
        <f>SUM('By Lot - 1'!D1963,'By Lot - 1'!D1980,'By Lot - 1'!D1997,'By Lot - 1'!D2014,'By Lot - 1'!D2031)</f>
        <v>3</v>
      </c>
      <c r="E190" s="1">
        <f>SUM('By Lot - 1'!E1963,'By Lot - 1'!E1980,'By Lot - 1'!E1997,'By Lot - 1'!E2014,'By Lot - 1'!E2031)</f>
        <v>4</v>
      </c>
      <c r="F190" s="1">
        <f>SUM('By Lot - 1'!F1963,'By Lot - 1'!F1980,'By Lot - 1'!F1997,'By Lot - 1'!F2014,'By Lot - 1'!F2031)</f>
        <v>4</v>
      </c>
      <c r="G190" s="1">
        <f>SUM('By Lot - 1'!G1963,'By Lot - 1'!G1980,'By Lot - 1'!G1997,'By Lot - 1'!G2014,'By Lot - 1'!G2031)</f>
        <v>4</v>
      </c>
      <c r="H190" s="1">
        <f>SUM('By Lot - 1'!H1963,'By Lot - 1'!H1980,'By Lot - 1'!H1997,'By Lot - 1'!H2014,'By Lot - 1'!H2031)</f>
        <v>4</v>
      </c>
      <c r="I190" s="1">
        <f>SUM('By Lot - 1'!I1963,'By Lot - 1'!I1980,'By Lot - 1'!I1997,'By Lot - 1'!I2014,'By Lot - 1'!I2031)</f>
        <v>3</v>
      </c>
      <c r="J190" s="1">
        <f>SUM('By Lot - 1'!J1963,'By Lot - 1'!J1980,'By Lot - 1'!J1997,'By Lot - 1'!J2014,'By Lot - 1'!J2031)</f>
        <v>2</v>
      </c>
      <c r="K190" s="1">
        <f>SUM('By Lot - 1'!K1963,'By Lot - 1'!K1980,'By Lot - 1'!K1997,'By Lot - 1'!K2014,'By Lot - 1'!K2031)</f>
        <v>3</v>
      </c>
      <c r="L190" s="1">
        <f>SUM('By Lot - 1'!L1963,'By Lot - 1'!L1980,'By Lot - 1'!L1997,'By Lot - 1'!L2014,'By Lot - 1'!L2031)</f>
        <v>3</v>
      </c>
      <c r="M190" s="17">
        <f>SUM('By Lot - 1'!M1963,'By Lot - 1'!M1980,'By Lot - 1'!M1997,'By Lot - 1'!M2014,'By Lot - 1'!M2031)</f>
        <v>5</v>
      </c>
      <c r="N190" s="16">
        <f t="shared" si="73"/>
        <v>2</v>
      </c>
      <c r="O190" s="1">
        <f t="shared" si="74"/>
        <v>4</v>
      </c>
      <c r="P190" s="18">
        <f t="shared" si="75"/>
        <v>0.66666666666666663</v>
      </c>
      <c r="Q190" s="1"/>
      <c r="R190" s="1"/>
      <c r="S190" s="1"/>
      <c r="T190" s="1"/>
      <c r="U190" s="1"/>
      <c r="V190" s="1"/>
      <c r="W190" s="1"/>
    </row>
    <row r="191" spans="1:23" ht="11.25" customHeight="1">
      <c r="A191" s="15"/>
      <c r="B191" s="15" t="s">
        <v>43</v>
      </c>
      <c r="C191" s="15"/>
      <c r="D191" s="16"/>
      <c r="E191" s="1"/>
      <c r="F191" s="1"/>
      <c r="G191" s="1"/>
      <c r="H191" s="1"/>
      <c r="I191" s="1"/>
      <c r="J191" s="1"/>
      <c r="K191" s="1"/>
      <c r="L191" s="1"/>
      <c r="M191" s="17"/>
      <c r="N191" s="16"/>
      <c r="O191" s="1"/>
      <c r="P191" s="18"/>
      <c r="Q191" s="1"/>
      <c r="R191" s="1"/>
      <c r="S191" s="1"/>
      <c r="T191" s="1"/>
      <c r="U191" s="1"/>
      <c r="V191" s="1"/>
      <c r="W191" s="1"/>
    </row>
    <row r="192" spans="1:23" ht="11.25" customHeight="1">
      <c r="A192" s="15"/>
      <c r="B192" s="15" t="s">
        <v>44</v>
      </c>
      <c r="C192" s="15">
        <f>SUM('By Lot - 1'!C1965,'By Lot - 1'!C1982,'By Lot - 1'!C1999,'By Lot - 1'!C2016,'By Lot - 1'!C2033)</f>
        <v>5</v>
      </c>
      <c r="D192" s="16">
        <f>SUM('By Lot - 1'!D1965,'By Lot - 1'!D1982,'By Lot - 1'!D1999,'By Lot - 1'!D2016,'By Lot - 1'!D2033)</f>
        <v>1</v>
      </c>
      <c r="E192" s="1">
        <f>SUM('By Lot - 1'!E1965,'By Lot - 1'!E1982,'By Lot - 1'!E1999,'By Lot - 1'!E2016,'By Lot - 1'!E2033)</f>
        <v>4</v>
      </c>
      <c r="F192" s="1">
        <f>SUM('By Lot - 1'!F1965,'By Lot - 1'!F1982,'By Lot - 1'!F1999,'By Lot - 1'!F2016,'By Lot - 1'!F2033)</f>
        <v>5</v>
      </c>
      <c r="G192" s="1">
        <f>SUM('By Lot - 1'!G1965,'By Lot - 1'!G1982,'By Lot - 1'!G1999,'By Lot - 1'!G2016,'By Lot - 1'!G2033)</f>
        <v>5</v>
      </c>
      <c r="H192" s="1">
        <f>SUM('By Lot - 1'!H1965,'By Lot - 1'!H1982,'By Lot - 1'!H1999,'By Lot - 1'!H2016,'By Lot - 1'!H2033)</f>
        <v>4</v>
      </c>
      <c r="I192" s="1">
        <f>SUM('By Lot - 1'!I1965,'By Lot - 1'!I1982,'By Lot - 1'!I1999,'By Lot - 1'!I2016,'By Lot - 1'!I2033)</f>
        <v>4</v>
      </c>
      <c r="J192" s="1">
        <f>SUM('By Lot - 1'!J1965,'By Lot - 1'!J1982,'By Lot - 1'!J1999,'By Lot - 1'!J2016,'By Lot - 1'!J2033)</f>
        <v>5</v>
      </c>
      <c r="K192" s="1">
        <f>SUM('By Lot - 1'!K1965,'By Lot - 1'!K1982,'By Lot - 1'!K1999,'By Lot - 1'!K2016,'By Lot - 1'!K2033)</f>
        <v>4</v>
      </c>
      <c r="L192" s="1">
        <f>SUM('By Lot - 1'!L1965,'By Lot - 1'!L1982,'By Lot - 1'!L1999,'By Lot - 1'!L2016,'By Lot - 1'!L2033)</f>
        <v>5</v>
      </c>
      <c r="M192" s="17">
        <f>SUM('By Lot - 1'!M1965,'By Lot - 1'!M1982,'By Lot - 1'!M1999,'By Lot - 1'!M2016,'By Lot - 1'!M2033)</f>
        <v>5</v>
      </c>
      <c r="N192" s="16">
        <f t="shared" ref="N192:N195" si="76">MIN(D192:M192)</f>
        <v>1</v>
      </c>
      <c r="O192" s="1">
        <f t="shared" ref="O192:O195" si="77">C192-N192</f>
        <v>4</v>
      </c>
      <c r="P192" s="18">
        <f t="shared" ref="P192:P195" si="78">O192/C192</f>
        <v>0.8</v>
      </c>
      <c r="Q192" s="1"/>
      <c r="R192" s="1"/>
      <c r="S192" s="1"/>
      <c r="T192" s="1"/>
      <c r="U192" s="1"/>
      <c r="V192" s="1"/>
      <c r="W192" s="1"/>
    </row>
    <row r="193" spans="1:23" ht="11.25" customHeight="1">
      <c r="A193" s="20"/>
      <c r="B193" s="21" t="s">
        <v>45</v>
      </c>
      <c r="C193" s="21">
        <f t="shared" ref="C193:M193" si="79">SUM(C183:C192)</f>
        <v>1586</v>
      </c>
      <c r="D193" s="22">
        <f t="shared" si="79"/>
        <v>1473</v>
      </c>
      <c r="E193" s="23">
        <f t="shared" si="79"/>
        <v>1353</v>
      </c>
      <c r="F193" s="23">
        <f t="shared" si="79"/>
        <v>1244</v>
      </c>
      <c r="G193" s="23">
        <f t="shared" si="79"/>
        <v>1105</v>
      </c>
      <c r="H193" s="23">
        <f t="shared" si="79"/>
        <v>1030</v>
      </c>
      <c r="I193" s="23">
        <f t="shared" si="79"/>
        <v>1041</v>
      </c>
      <c r="J193" s="23">
        <f t="shared" si="79"/>
        <v>1057</v>
      </c>
      <c r="K193" s="23">
        <f t="shared" si="79"/>
        <v>1061</v>
      </c>
      <c r="L193" s="23">
        <f t="shared" si="79"/>
        <v>1119</v>
      </c>
      <c r="M193" s="24">
        <f t="shared" si="79"/>
        <v>1171</v>
      </c>
      <c r="N193" s="22">
        <f t="shared" si="76"/>
        <v>1030</v>
      </c>
      <c r="O193" s="23">
        <f t="shared" si="77"/>
        <v>556</v>
      </c>
      <c r="P193" s="25">
        <f t="shared" si="78"/>
        <v>0.35056746532156369</v>
      </c>
      <c r="Q193" s="1"/>
      <c r="R193" s="1"/>
      <c r="S193" s="1"/>
      <c r="T193" s="1"/>
      <c r="U193" s="1"/>
      <c r="V193" s="1"/>
      <c r="W193" s="1"/>
    </row>
    <row r="194" spans="1:23" ht="11.25" customHeight="1">
      <c r="A194" s="14" t="s">
        <v>416</v>
      </c>
      <c r="B194" s="15" t="s">
        <v>27</v>
      </c>
      <c r="C194" s="15">
        <f>SUM('By Lot - 1'!C2035,'By Lot - 1'!C2052,'By Lot - 1'!C2069,'By Lot - 1'!C2086,'By Lot - 1'!C2103,'By Lot - 1'!C2120,'By Lot - 1'!C2137,'By Lot - 1'!C2154,'By Lot - 1'!C2171,'By Lot - 1'!C2188,'By Lot - 1'!C2205,'By Lot - 1'!C2222,'By Lot - 1'!C2239,'By Lot - 1'!C2256,'By Lot - 1'!C2273,'By Lot - 1'!C2290,'By Lot - 1'!C2307,'By Lot - 1'!C2324,'By Lot - 1'!C2341,'By Lot - 1'!C2358,'By Lot - 1'!C2375,'By Lot - 1'!C2392,'By Lot - 1'!C2409)</f>
        <v>489</v>
      </c>
      <c r="D194" s="16">
        <f>SUM('By Lot - 1'!D2035,'By Lot - 1'!D2052,'By Lot - 1'!D2069,'By Lot - 1'!D2086,'By Lot - 1'!D2103,'By Lot - 1'!D2120,'By Lot - 1'!D2137,'By Lot - 1'!D2154,'By Lot - 1'!D2171,'By Lot - 1'!D2188,'By Lot - 1'!D2205,'By Lot - 1'!D2222,'By Lot - 1'!D2239,'By Lot - 1'!D2256,'By Lot - 1'!D2273,'By Lot - 1'!D2290,'By Lot - 1'!D2307,'By Lot - 1'!D2324,'By Lot - 1'!D2341,'By Lot - 1'!D2358,'By Lot - 1'!D2375,'By Lot - 1'!D2392,'By Lot - 1'!D2409)</f>
        <v>152</v>
      </c>
      <c r="E194" s="1">
        <f>SUM('By Lot - 1'!E2035,'By Lot - 1'!E2052,'By Lot - 1'!E2069,'By Lot - 1'!E2086,'By Lot - 1'!E2103,'By Lot - 1'!E2120,'By Lot - 1'!E2137,'By Lot - 1'!E2154,'By Lot - 1'!E2171,'By Lot - 1'!E2188,'By Lot - 1'!E2205,'By Lot - 1'!E2222,'By Lot - 1'!E2239,'By Lot - 1'!E2256,'By Lot - 1'!E2273,'By Lot - 1'!E2290,'By Lot - 1'!E2307,'By Lot - 1'!E2324,'By Lot - 1'!E2341,'By Lot - 1'!E2358,'By Lot - 1'!E2375,'By Lot - 1'!E2392,'By Lot - 1'!E2409)</f>
        <v>94</v>
      </c>
      <c r="F194" s="1">
        <f>SUM('By Lot - 1'!F2035,'By Lot - 1'!F2052,'By Lot - 1'!F2069,'By Lot - 1'!F2086,'By Lot - 1'!F2103,'By Lot - 1'!F2120,'By Lot - 1'!F2137,'By Lot - 1'!F2154,'By Lot - 1'!F2171,'By Lot - 1'!F2188,'By Lot - 1'!F2205,'By Lot - 1'!F2222,'By Lot - 1'!F2239,'By Lot - 1'!F2256,'By Lot - 1'!F2273,'By Lot - 1'!F2290,'By Lot - 1'!F2307,'By Lot - 1'!F2324,'By Lot - 1'!F2341,'By Lot - 1'!F2358,'By Lot - 1'!F2375,'By Lot - 1'!F2392,'By Lot - 1'!F2409)</f>
        <v>30</v>
      </c>
      <c r="G194" s="1">
        <f>SUM('By Lot - 1'!G2035,'By Lot - 1'!G2052,'By Lot - 1'!G2069,'By Lot - 1'!G2086,'By Lot - 1'!G2103,'By Lot - 1'!G2120,'By Lot - 1'!G2137,'By Lot - 1'!G2154,'By Lot - 1'!G2171,'By Lot - 1'!G2188,'By Lot - 1'!G2205,'By Lot - 1'!G2222,'By Lot - 1'!G2239,'By Lot - 1'!G2256,'By Lot - 1'!G2273,'By Lot - 1'!G2290,'By Lot - 1'!G2307,'By Lot - 1'!G2324,'By Lot - 1'!G2341,'By Lot - 1'!G2358,'By Lot - 1'!G2375,'By Lot - 1'!G2392,'By Lot - 1'!G2409)</f>
        <v>8</v>
      </c>
      <c r="H194" s="1">
        <f>SUM('By Lot - 1'!H2035,'By Lot - 1'!H2052,'By Lot - 1'!H2069,'By Lot - 1'!H2086,'By Lot - 1'!H2103,'By Lot - 1'!H2120,'By Lot - 1'!H2137,'By Lot - 1'!H2154,'By Lot - 1'!H2171,'By Lot - 1'!H2188,'By Lot - 1'!H2205,'By Lot - 1'!H2222,'By Lot - 1'!H2239,'By Lot - 1'!H2256,'By Lot - 1'!H2273,'By Lot - 1'!H2290,'By Lot - 1'!H2307,'By Lot - 1'!H2324,'By Lot - 1'!H2341,'By Lot - 1'!H2358,'By Lot - 1'!H2375,'By Lot - 1'!H2392,'By Lot - 1'!H2409)</f>
        <v>15</v>
      </c>
      <c r="I194" s="1">
        <f>SUM('By Lot - 1'!I2035,'By Lot - 1'!I2052,'By Lot - 1'!I2069,'By Lot - 1'!I2086,'By Lot - 1'!I2103,'By Lot - 1'!I2120,'By Lot - 1'!I2137,'By Lot - 1'!I2154,'By Lot - 1'!I2171,'By Lot - 1'!I2188,'By Lot - 1'!I2205,'By Lot - 1'!I2222,'By Lot - 1'!I2239,'By Lot - 1'!I2256,'By Lot - 1'!I2273,'By Lot - 1'!I2290,'By Lot - 1'!I2307,'By Lot - 1'!I2324,'By Lot - 1'!I2341,'By Lot - 1'!I2358,'By Lot - 1'!I2375,'By Lot - 1'!I2392,'By Lot - 1'!I2409)</f>
        <v>22</v>
      </c>
      <c r="J194" s="1">
        <f>SUM('By Lot - 1'!J2035,'By Lot - 1'!J2052,'By Lot - 1'!J2069,'By Lot - 1'!J2086,'By Lot - 1'!J2103,'By Lot - 1'!J2120,'By Lot - 1'!J2137,'By Lot - 1'!J2154,'By Lot - 1'!J2171,'By Lot - 1'!J2188,'By Lot - 1'!J2205,'By Lot - 1'!J2222,'By Lot - 1'!J2239,'By Lot - 1'!J2256,'By Lot - 1'!J2273,'By Lot - 1'!J2290,'By Lot - 1'!J2307,'By Lot - 1'!J2324,'By Lot - 1'!J2341,'By Lot - 1'!J2358,'By Lot - 1'!J2375,'By Lot - 1'!J2392,'By Lot - 1'!J2409)</f>
        <v>16</v>
      </c>
      <c r="K194" s="1">
        <f>SUM('By Lot - 1'!K2035,'By Lot - 1'!K2052,'By Lot - 1'!K2069,'By Lot - 1'!K2086,'By Lot - 1'!K2103,'By Lot - 1'!K2120,'By Lot - 1'!K2137,'By Lot - 1'!K2154,'By Lot - 1'!K2171,'By Lot - 1'!K2188,'By Lot - 1'!K2205,'By Lot - 1'!K2222,'By Lot - 1'!K2239,'By Lot - 1'!K2256,'By Lot - 1'!K2273,'By Lot - 1'!K2290,'By Lot - 1'!K2307,'By Lot - 1'!K2324,'By Lot - 1'!K2341,'By Lot - 1'!K2358,'By Lot - 1'!K2375,'By Lot - 1'!K2392,'By Lot - 1'!K2409)</f>
        <v>27</v>
      </c>
      <c r="L194" s="1">
        <f>SUM('By Lot - 1'!L2035,'By Lot - 1'!L2052,'By Lot - 1'!L2069,'By Lot - 1'!L2086,'By Lot - 1'!L2103,'By Lot - 1'!L2120,'By Lot - 1'!L2137,'By Lot - 1'!L2154,'By Lot - 1'!L2171,'By Lot - 1'!L2188,'By Lot - 1'!L2205,'By Lot - 1'!L2222,'By Lot - 1'!L2239,'By Lot - 1'!L2256,'By Lot - 1'!L2273,'By Lot - 1'!L2290,'By Lot - 1'!L2307,'By Lot - 1'!L2324,'By Lot - 1'!L2341,'By Lot - 1'!L2358,'By Lot - 1'!L2375,'By Lot - 1'!L2392,'By Lot - 1'!L2409)</f>
        <v>41</v>
      </c>
      <c r="M194" s="17">
        <f>SUM('By Lot - 1'!M2035,'By Lot - 1'!M2052,'By Lot - 1'!M2069,'By Lot - 1'!M2086,'By Lot - 1'!M2103,'By Lot - 1'!M2120,'By Lot - 1'!M2137,'By Lot - 1'!M2154,'By Lot - 1'!M2171,'By Lot - 1'!M2188,'By Lot - 1'!M2205,'By Lot - 1'!M2222,'By Lot - 1'!M2239,'By Lot - 1'!M2256,'By Lot - 1'!M2273,'By Lot - 1'!M2290,'By Lot - 1'!M2307,'By Lot - 1'!M2324,'By Lot - 1'!M2341,'By Lot - 1'!M2358,'By Lot - 1'!M2375,'By Lot - 1'!M2392,'By Lot - 1'!M2409)</f>
        <v>57</v>
      </c>
      <c r="N194" s="16">
        <f t="shared" si="76"/>
        <v>8</v>
      </c>
      <c r="O194" s="1">
        <f t="shared" si="77"/>
        <v>481</v>
      </c>
      <c r="P194" s="18">
        <f t="shared" si="78"/>
        <v>0.98364008179959095</v>
      </c>
      <c r="Q194" s="1"/>
      <c r="R194" s="1"/>
      <c r="S194" s="1"/>
      <c r="T194" s="1"/>
      <c r="U194" s="1"/>
      <c r="V194" s="1"/>
      <c r="W194" s="1"/>
    </row>
    <row r="195" spans="1:23" ht="11.25" customHeight="1">
      <c r="A195" s="15" t="s">
        <v>418</v>
      </c>
      <c r="B195" s="15" t="s">
        <v>30</v>
      </c>
      <c r="C195" s="15">
        <f>SUM('By Lot - 1'!C2036,'By Lot - 1'!C2053,'By Lot - 1'!C2070,'By Lot - 1'!C2087,'By Lot - 1'!C2104,'By Lot - 1'!C2121,'By Lot - 1'!C2138,'By Lot - 1'!C2155,'By Lot - 1'!C2172,'By Lot - 1'!C2189,'By Lot - 1'!C2206,'By Lot - 1'!C2223,'By Lot - 1'!C2240,'By Lot - 1'!C2257,'By Lot - 1'!C2274,'By Lot - 1'!C2291,'By Lot - 1'!C2308,'By Lot - 1'!C2325,'By Lot - 1'!C2342,'By Lot - 1'!C2359,'By Lot - 1'!C2376,'By Lot - 1'!C2393,'By Lot - 1'!C2410)</f>
        <v>1083</v>
      </c>
      <c r="D195" s="16">
        <f>SUM('By Lot - 1'!D2036,'By Lot - 1'!D2053,'By Lot - 1'!D2070,'By Lot - 1'!D2087,'By Lot - 1'!D2104,'By Lot - 1'!D2121,'By Lot - 1'!D2138,'By Lot - 1'!D2155,'By Lot - 1'!D2172,'By Lot - 1'!D2189,'By Lot - 1'!D2206,'By Lot - 1'!D2223,'By Lot - 1'!D2240,'By Lot - 1'!D2257,'By Lot - 1'!D2274,'By Lot - 1'!D2291,'By Lot - 1'!D2308,'By Lot - 1'!D2325,'By Lot - 1'!D2342,'By Lot - 1'!D2359,'By Lot - 1'!D2376,'By Lot - 1'!D2393,'By Lot - 1'!D2410)</f>
        <v>341</v>
      </c>
      <c r="E195" s="1">
        <f>SUM('By Lot - 1'!E2036,'By Lot - 1'!E2053,'By Lot - 1'!E2070,'By Lot - 1'!E2087,'By Lot - 1'!E2104,'By Lot - 1'!E2121,'By Lot - 1'!E2138,'By Lot - 1'!E2155,'By Lot - 1'!E2172,'By Lot - 1'!E2189,'By Lot - 1'!E2206,'By Lot - 1'!E2223,'By Lot - 1'!E2240,'By Lot - 1'!E2257,'By Lot - 1'!E2274,'By Lot - 1'!E2291,'By Lot - 1'!E2308,'By Lot - 1'!E2325,'By Lot - 1'!E2342,'By Lot - 1'!E2359,'By Lot - 1'!E2376,'By Lot - 1'!E2393,'By Lot - 1'!E2410)</f>
        <v>226</v>
      </c>
      <c r="F195" s="1">
        <f>SUM('By Lot - 1'!F2036,'By Lot - 1'!F2053,'By Lot - 1'!F2070,'By Lot - 1'!F2087,'By Lot - 1'!F2104,'By Lot - 1'!F2121,'By Lot - 1'!F2138,'By Lot - 1'!F2155,'By Lot - 1'!F2172,'By Lot - 1'!F2189,'By Lot - 1'!F2206,'By Lot - 1'!F2223,'By Lot - 1'!F2240,'By Lot - 1'!F2257,'By Lot - 1'!F2274,'By Lot - 1'!F2291,'By Lot - 1'!F2308,'By Lot - 1'!F2325,'By Lot - 1'!F2342,'By Lot - 1'!F2359,'By Lot - 1'!F2376,'By Lot - 1'!F2393,'By Lot - 1'!F2410)</f>
        <v>116</v>
      </c>
      <c r="G195" s="1">
        <f>SUM('By Lot - 1'!G2036,'By Lot - 1'!G2053,'By Lot - 1'!G2070,'By Lot - 1'!G2087,'By Lot - 1'!G2104,'By Lot - 1'!G2121,'By Lot - 1'!G2138,'By Lot - 1'!G2155,'By Lot - 1'!G2172,'By Lot - 1'!G2189,'By Lot - 1'!G2206,'By Lot - 1'!G2223,'By Lot - 1'!G2240,'By Lot - 1'!G2257,'By Lot - 1'!G2274,'By Lot - 1'!G2291,'By Lot - 1'!G2308,'By Lot - 1'!G2325,'By Lot - 1'!G2342,'By Lot - 1'!G2359,'By Lot - 1'!G2376,'By Lot - 1'!G2393,'By Lot - 1'!G2410)</f>
        <v>51</v>
      </c>
      <c r="H195" s="1">
        <f>SUM('By Lot - 1'!H2036,'By Lot - 1'!H2053,'By Lot - 1'!H2070,'By Lot - 1'!H2087,'By Lot - 1'!H2104,'By Lot - 1'!H2121,'By Lot - 1'!H2138,'By Lot - 1'!H2155,'By Lot - 1'!H2172,'By Lot - 1'!H2189,'By Lot - 1'!H2206,'By Lot - 1'!H2223,'By Lot - 1'!H2240,'By Lot - 1'!H2257,'By Lot - 1'!H2274,'By Lot - 1'!H2291,'By Lot - 1'!H2308,'By Lot - 1'!H2325,'By Lot - 1'!H2342,'By Lot - 1'!H2359,'By Lot - 1'!H2376,'By Lot - 1'!H2393,'By Lot - 1'!H2410)</f>
        <v>41</v>
      </c>
      <c r="I195" s="1">
        <f>SUM('By Lot - 1'!I2036,'By Lot - 1'!I2053,'By Lot - 1'!I2070,'By Lot - 1'!I2087,'By Lot - 1'!I2104,'By Lot - 1'!I2121,'By Lot - 1'!I2138,'By Lot - 1'!I2155,'By Lot - 1'!I2172,'By Lot - 1'!I2189,'By Lot - 1'!I2206,'By Lot - 1'!I2223,'By Lot - 1'!I2240,'By Lot - 1'!I2257,'By Lot - 1'!I2274,'By Lot - 1'!I2291,'By Lot - 1'!I2308,'By Lot - 1'!I2325,'By Lot - 1'!I2342,'By Lot - 1'!I2359,'By Lot - 1'!I2376,'By Lot - 1'!I2393,'By Lot - 1'!I2410)</f>
        <v>64</v>
      </c>
      <c r="J195" s="1">
        <f>SUM('By Lot - 1'!J2036,'By Lot - 1'!J2053,'By Lot - 1'!J2070,'By Lot - 1'!J2087,'By Lot - 1'!J2104,'By Lot - 1'!J2121,'By Lot - 1'!J2138,'By Lot - 1'!J2155,'By Lot - 1'!J2172,'By Lot - 1'!J2189,'By Lot - 1'!J2206,'By Lot - 1'!J2223,'By Lot - 1'!J2240,'By Lot - 1'!J2257,'By Lot - 1'!J2274,'By Lot - 1'!J2291,'By Lot - 1'!J2308,'By Lot - 1'!J2325,'By Lot - 1'!J2342,'By Lot - 1'!J2359,'By Lot - 1'!J2376,'By Lot - 1'!J2393,'By Lot - 1'!J2410)</f>
        <v>77</v>
      </c>
      <c r="K195" s="1">
        <f>SUM('By Lot - 1'!K2036,'By Lot - 1'!K2053,'By Lot - 1'!K2070,'By Lot - 1'!K2087,'By Lot - 1'!K2104,'By Lot - 1'!K2121,'By Lot - 1'!K2138,'By Lot - 1'!K2155,'By Lot - 1'!K2172,'By Lot - 1'!K2189,'By Lot - 1'!K2206,'By Lot - 1'!K2223,'By Lot - 1'!K2240,'By Lot - 1'!K2257,'By Lot - 1'!K2274,'By Lot - 1'!K2291,'By Lot - 1'!K2308,'By Lot - 1'!K2325,'By Lot - 1'!K2342,'By Lot - 1'!K2359,'By Lot - 1'!K2376,'By Lot - 1'!K2393,'By Lot - 1'!K2410)</f>
        <v>94</v>
      </c>
      <c r="L195" s="1">
        <f>SUM('By Lot - 1'!L2036,'By Lot - 1'!L2053,'By Lot - 1'!L2070,'By Lot - 1'!L2087,'By Lot - 1'!L2104,'By Lot - 1'!L2121,'By Lot - 1'!L2138,'By Lot - 1'!L2155,'By Lot - 1'!L2172,'By Lot - 1'!L2189,'By Lot - 1'!L2206,'By Lot - 1'!L2223,'By Lot - 1'!L2240,'By Lot - 1'!L2257,'By Lot - 1'!L2274,'By Lot - 1'!L2291,'By Lot - 1'!L2308,'By Lot - 1'!L2325,'By Lot - 1'!L2342,'By Lot - 1'!L2359,'By Lot - 1'!L2376,'By Lot - 1'!L2393,'By Lot - 1'!L2410)</f>
        <v>124</v>
      </c>
      <c r="M195" s="17">
        <f>SUM('By Lot - 1'!M2036,'By Lot - 1'!M2053,'By Lot - 1'!M2070,'By Lot - 1'!M2087,'By Lot - 1'!M2104,'By Lot - 1'!M2121,'By Lot - 1'!M2138,'By Lot - 1'!M2155,'By Lot - 1'!M2172,'By Lot - 1'!M2189,'By Lot - 1'!M2206,'By Lot - 1'!M2223,'By Lot - 1'!M2240,'By Lot - 1'!M2257,'By Lot - 1'!M2274,'By Lot - 1'!M2291,'By Lot - 1'!M2308,'By Lot - 1'!M2325,'By Lot - 1'!M2342,'By Lot - 1'!M2359,'By Lot - 1'!M2376,'By Lot - 1'!M2393,'By Lot - 1'!M2410)</f>
        <v>168</v>
      </c>
      <c r="N195" s="16">
        <f t="shared" si="76"/>
        <v>41</v>
      </c>
      <c r="O195" s="1">
        <f t="shared" si="77"/>
        <v>1042</v>
      </c>
      <c r="P195" s="18">
        <f t="shared" si="78"/>
        <v>0.96214219759926134</v>
      </c>
      <c r="Q195" s="1"/>
      <c r="R195" s="1"/>
      <c r="S195" s="1"/>
      <c r="T195" s="1"/>
      <c r="U195" s="1"/>
      <c r="V195" s="1"/>
      <c r="W195" s="1"/>
    </row>
    <row r="196" spans="1:23" ht="11.25" customHeight="1">
      <c r="A196" s="15"/>
      <c r="B196" s="15" t="s">
        <v>34</v>
      </c>
      <c r="C196" s="15"/>
      <c r="D196" s="16"/>
      <c r="E196" s="1"/>
      <c r="F196" s="1"/>
      <c r="G196" s="1"/>
      <c r="H196" s="1"/>
      <c r="I196" s="1"/>
      <c r="J196" s="1"/>
      <c r="K196" s="1"/>
      <c r="L196" s="1"/>
      <c r="M196" s="17"/>
      <c r="N196" s="16"/>
      <c r="O196" s="1"/>
      <c r="P196" s="18"/>
      <c r="Q196" s="1"/>
      <c r="R196" s="1"/>
      <c r="S196" s="1"/>
      <c r="T196" s="1"/>
      <c r="U196" s="1"/>
      <c r="V196" s="1"/>
      <c r="W196" s="1"/>
    </row>
    <row r="197" spans="1:23" ht="11.25" customHeight="1">
      <c r="A197" s="15"/>
      <c r="B197" s="15" t="s">
        <v>37</v>
      </c>
      <c r="C197" s="15">
        <f>SUM('By Lot - 1'!C2038:C2039,'By Lot - 1'!C2055:C2056,'By Lot - 1'!C2072:C2073,'By Lot - 1'!C2089:C2090,'By Lot - 1'!C2106:C2107,'By Lot - 1'!C2123:C2124,'By Lot - 1'!C2140:C2141,'By Lot - 1'!C2157:C2158,'By Lot - 1'!C2174:C2175,'By Lot - 1'!C2191:C2192,'By Lot - 1'!C2208:C2209,'By Lot - 1'!C2225:C2226,'By Lot - 1'!C2242:C2243,'By Lot - 1'!C2259:C2260,'By Lot - 1'!C2276:C2277,'By Lot - 1'!C2293:C2294,'By Lot - 1'!C2310:C2311,'By Lot - 1'!C2327:C2328,'By Lot - 1'!C2344:C2345,'By Lot - 1'!C2361:C2362,'By Lot - 1'!C2378:C2379,'By Lot - 1'!C2395:C2396,'By Lot - 1'!C2395,'By Lot - 1'!C2412:C2413)</f>
        <v>942</v>
      </c>
      <c r="D197" s="16">
        <f>SUM('By Lot - 1'!D2038:D2039,'By Lot - 1'!D2055:D2056,'By Lot - 1'!D2072:D2073,'By Lot - 1'!D2089:D2090,'By Lot - 1'!D2106:D2107,'By Lot - 1'!D2123:D2124,'By Lot - 1'!D2140:D2141,'By Lot - 1'!D2157:D2158,'By Lot - 1'!D2174:D2175,'By Lot - 1'!D2191:D2192,'By Lot - 1'!D2208:D2209,'By Lot - 1'!D2225:D2226,'By Lot - 1'!D2242:D2243,'By Lot - 1'!D2259:D2260,'By Lot - 1'!D2276:D2277,'By Lot - 1'!D2293:D2294,'By Lot - 1'!D2310:D2311,'By Lot - 1'!D2327:D2328,'By Lot - 1'!D2344:D2345,'By Lot - 1'!D2361:D2362,'By Lot - 1'!D2378:D2379,'By Lot - 1'!D2395:D2396,'By Lot - 1'!D2395,'By Lot - 1'!D2412:D2413)</f>
        <v>489</v>
      </c>
      <c r="E197" s="1">
        <f>SUM('By Lot - 1'!E2038:E2039,'By Lot - 1'!E2055:E2056,'By Lot - 1'!E2072:E2073,'By Lot - 1'!E2089:E2090,'By Lot - 1'!E2106:E2107,'By Lot - 1'!E2123:E2124,'By Lot - 1'!E2140:E2141,'By Lot - 1'!E2157:E2158,'By Lot - 1'!E2174:E2175,'By Lot - 1'!E2191:E2192,'By Lot - 1'!E2208:E2209,'By Lot - 1'!E2225:E2226,'By Lot - 1'!E2242:E2243,'By Lot - 1'!E2259:E2260,'By Lot - 1'!E2276:E2277,'By Lot - 1'!E2293:E2294,'By Lot - 1'!E2310:E2311,'By Lot - 1'!E2327:E2328,'By Lot - 1'!E2344:E2345,'By Lot - 1'!E2361:E2362,'By Lot - 1'!E2378:E2379,'By Lot - 1'!E2395:E2396,'By Lot - 1'!E2395,'By Lot - 1'!E2412:E2413)</f>
        <v>333</v>
      </c>
      <c r="F197" s="1">
        <f>SUM('By Lot - 1'!F2038:F2039,'By Lot - 1'!F2055:F2056,'By Lot - 1'!F2072:F2073,'By Lot - 1'!F2089:F2090,'By Lot - 1'!F2106:F2107,'By Lot - 1'!F2123:F2124,'By Lot - 1'!F2140:F2141,'By Lot - 1'!F2157:F2158,'By Lot - 1'!F2174:F2175,'By Lot - 1'!F2191:F2192,'By Lot - 1'!F2208:F2209,'By Lot - 1'!F2225:F2226,'By Lot - 1'!F2242:F2243,'By Lot - 1'!F2259:F2260,'By Lot - 1'!F2276:F2277,'By Lot - 1'!F2293:F2294,'By Lot - 1'!F2310:F2311,'By Lot - 1'!F2327:F2328,'By Lot - 1'!F2344:F2345,'By Lot - 1'!F2361:F2362,'By Lot - 1'!F2378:F2379,'By Lot - 1'!F2395:F2396,'By Lot - 1'!F2395,'By Lot - 1'!F2412:F2413)</f>
        <v>178</v>
      </c>
      <c r="G197" s="1">
        <f>SUM('By Lot - 1'!G2038:G2039,'By Lot - 1'!G2055:G2056,'By Lot - 1'!G2072:G2073,'By Lot - 1'!G2089:G2090,'By Lot - 1'!G2106:G2107,'By Lot - 1'!G2123:G2124,'By Lot - 1'!G2140:G2141,'By Lot - 1'!G2157:G2158,'By Lot - 1'!G2174:G2175,'By Lot - 1'!G2191:G2192,'By Lot - 1'!G2208:G2209,'By Lot - 1'!G2225:G2226,'By Lot - 1'!G2242:G2243,'By Lot - 1'!G2259:G2260,'By Lot - 1'!G2276:G2277,'By Lot - 1'!G2293:G2294,'By Lot - 1'!G2310:G2311,'By Lot - 1'!G2327:G2328,'By Lot - 1'!G2344:G2345,'By Lot - 1'!G2361:G2362,'By Lot - 1'!G2378:G2379,'By Lot - 1'!G2395:G2396,'By Lot - 1'!G2395,'By Lot - 1'!G2412:G2413)</f>
        <v>158</v>
      </c>
      <c r="H197" s="1">
        <f>SUM('By Lot - 1'!H2038:H2039,'By Lot - 1'!H2055:H2056,'By Lot - 1'!H2072:H2073,'By Lot - 1'!H2089:H2090,'By Lot - 1'!H2106:H2107,'By Lot - 1'!H2123:H2124,'By Lot - 1'!H2140:H2141,'By Lot - 1'!H2157:H2158,'By Lot - 1'!H2174:H2175,'By Lot - 1'!H2191:H2192,'By Lot - 1'!H2208:H2209,'By Lot - 1'!H2225:H2226,'By Lot - 1'!H2242:H2243,'By Lot - 1'!H2259:H2260,'By Lot - 1'!H2276:H2277,'By Lot - 1'!H2293:H2294,'By Lot - 1'!H2310:H2311,'By Lot - 1'!H2327:H2328,'By Lot - 1'!H2344:H2345,'By Lot - 1'!H2361:H2362,'By Lot - 1'!H2378:H2379,'By Lot - 1'!H2395:H2396,'By Lot - 1'!H2395,'By Lot - 1'!H2412:H2413)</f>
        <v>132</v>
      </c>
      <c r="I197" s="1">
        <f>SUM('By Lot - 1'!I2038:I2039,'By Lot - 1'!I2055:I2056,'By Lot - 1'!I2072:I2073,'By Lot - 1'!I2089:I2090,'By Lot - 1'!I2106:I2107,'By Lot - 1'!I2123:I2124,'By Lot - 1'!I2140:I2141,'By Lot - 1'!I2157:I2158,'By Lot - 1'!I2174:I2175,'By Lot - 1'!I2191:I2192,'By Lot - 1'!I2208:I2209,'By Lot - 1'!I2225:I2226,'By Lot - 1'!I2242:I2243,'By Lot - 1'!I2259:I2260,'By Lot - 1'!I2276:I2277,'By Lot - 1'!I2293:I2294,'By Lot - 1'!I2310:I2311,'By Lot - 1'!I2327:I2328,'By Lot - 1'!I2344:I2345,'By Lot - 1'!I2361:I2362,'By Lot - 1'!I2378:I2379,'By Lot - 1'!I2395:I2396,'By Lot - 1'!I2395,'By Lot - 1'!I2412:I2413)</f>
        <v>153</v>
      </c>
      <c r="J197" s="1">
        <f>SUM('By Lot - 1'!J2038:J2039,'By Lot - 1'!J2055:J2056,'By Lot - 1'!J2072:J2073,'By Lot - 1'!J2089:J2090,'By Lot - 1'!J2106:J2107,'By Lot - 1'!J2123:J2124,'By Lot - 1'!J2140:J2141,'By Lot - 1'!J2157:J2158,'By Lot - 1'!J2174:J2175,'By Lot - 1'!J2191:J2192,'By Lot - 1'!J2208:J2209,'By Lot - 1'!J2225:J2226,'By Lot - 1'!J2242:J2243,'By Lot - 1'!J2259:J2260,'By Lot - 1'!J2276:J2277,'By Lot - 1'!J2293:J2294,'By Lot - 1'!J2310:J2311,'By Lot - 1'!J2327:J2328,'By Lot - 1'!J2344:J2345,'By Lot - 1'!J2361:J2362,'By Lot - 1'!J2378:J2379,'By Lot - 1'!J2395:J2396,'By Lot - 1'!J2395,'By Lot - 1'!J2412:J2413)</f>
        <v>133</v>
      </c>
      <c r="K197" s="1">
        <f>SUM('By Lot - 1'!K2038:K2039,'By Lot - 1'!K2055:K2056,'By Lot - 1'!K2072:K2073,'By Lot - 1'!K2089:K2090,'By Lot - 1'!K2106:K2107,'By Lot - 1'!K2123:K2124,'By Lot - 1'!K2140:K2141,'By Lot - 1'!K2157:K2158,'By Lot - 1'!K2174:K2175,'By Lot - 1'!K2191:K2192,'By Lot - 1'!K2208:K2209,'By Lot - 1'!K2225:K2226,'By Lot - 1'!K2242:K2243,'By Lot - 1'!K2259:K2260,'By Lot - 1'!K2276:K2277,'By Lot - 1'!K2293:K2294,'By Lot - 1'!K2310:K2311,'By Lot - 1'!K2327:K2328,'By Lot - 1'!K2344:K2345,'By Lot - 1'!K2361:K2362,'By Lot - 1'!K2378:K2379,'By Lot - 1'!K2395:K2396,'By Lot - 1'!K2395,'By Lot - 1'!K2412:K2413)</f>
        <v>174</v>
      </c>
      <c r="L197" s="1">
        <f>SUM('By Lot - 1'!L2038:L2039,'By Lot - 1'!L2055:L2056,'By Lot - 1'!L2072:L2073,'By Lot - 1'!L2089:L2090,'By Lot - 1'!L2106:L2107,'By Lot - 1'!L2123:L2124,'By Lot - 1'!L2140:L2141,'By Lot - 1'!L2157:L2158,'By Lot - 1'!L2174:L2175,'By Lot - 1'!L2191:L2192,'By Lot - 1'!L2208:L2209,'By Lot - 1'!L2225:L2226,'By Lot - 1'!L2242:L2243,'By Lot - 1'!L2259:L2260,'By Lot - 1'!L2276:L2277,'By Lot - 1'!L2293:L2294,'By Lot - 1'!L2310:L2311,'By Lot - 1'!L2327:L2328,'By Lot - 1'!L2344:L2345,'By Lot - 1'!L2361:L2362,'By Lot - 1'!L2378:L2379,'By Lot - 1'!L2395:L2396,'By Lot - 1'!L2395,'By Lot - 1'!L2412:L2413)</f>
        <v>220</v>
      </c>
      <c r="M197" s="17">
        <f>SUM('By Lot - 1'!M2038:M2039,'By Lot - 1'!M2055:M2056,'By Lot - 1'!M2072:M2073,'By Lot - 1'!M2089:M2090,'By Lot - 1'!M2106:M2107,'By Lot - 1'!M2123:M2124,'By Lot - 1'!M2140:M2141,'By Lot - 1'!M2157:M2158,'By Lot - 1'!M2174:M2175,'By Lot - 1'!M2191:M2192,'By Lot - 1'!M2208:M2209,'By Lot - 1'!M2225:M2226,'By Lot - 1'!M2242:M2243,'By Lot - 1'!M2259:M2260,'By Lot - 1'!M2276:M2277,'By Lot - 1'!M2293:M2294,'By Lot - 1'!M2310:M2311,'By Lot - 1'!M2327:M2328,'By Lot - 1'!M2344:M2345,'By Lot - 1'!M2361:M2362,'By Lot - 1'!M2378:M2379,'By Lot - 1'!M2395:M2396,'By Lot - 1'!M2395,'By Lot - 1'!M2412:M2413)</f>
        <v>279</v>
      </c>
      <c r="N197" s="16">
        <f t="shared" ref="N197:N204" si="80">MIN(D197:M197)</f>
        <v>132</v>
      </c>
      <c r="O197" s="1">
        <f t="shared" ref="O197:O204" si="81">C197-N197</f>
        <v>810</v>
      </c>
      <c r="P197" s="18">
        <f t="shared" ref="P197:P204" si="82">O197/C197</f>
        <v>0.85987261146496818</v>
      </c>
      <c r="Q197" s="1"/>
      <c r="R197" s="1"/>
      <c r="S197" s="1"/>
      <c r="T197" s="1"/>
      <c r="U197" s="1"/>
      <c r="V197" s="1"/>
      <c r="W197" s="1"/>
    </row>
    <row r="198" spans="1:23" ht="11.25" customHeight="1">
      <c r="A198" s="15"/>
      <c r="B198" s="15" t="s">
        <v>39</v>
      </c>
      <c r="C198" s="15">
        <f>SUM('By Lot - 1'!C2040,'By Lot - 1'!C2057,'By Lot - 1'!C2074,'By Lot - 1'!C2091,'By Lot - 1'!C2108,'By Lot - 1'!C2125,'By Lot - 1'!C2142,'By Lot - 1'!C2159,'By Lot - 1'!C2176,'By Lot - 1'!C2193,'By Lot - 1'!C2210,'By Lot - 1'!C2227,'By Lot - 1'!C2244,'By Lot - 1'!C2261,'By Lot - 1'!C2278,'By Lot - 1'!C2295,'By Lot - 1'!C2312,'By Lot - 1'!C2329,'By Lot - 1'!C2346,'By Lot - 1'!C2363,'By Lot - 1'!C2380,'By Lot - 1'!C2397,'By Lot - 1'!C2414)</f>
        <v>98</v>
      </c>
      <c r="D198" s="16">
        <f>SUM('By Lot - 1'!D2040,'By Lot - 1'!D2057,'By Lot - 1'!D2074,'By Lot - 1'!D2091,'By Lot - 1'!D2108,'By Lot - 1'!D2125,'By Lot - 1'!D2142,'By Lot - 1'!D2159,'By Lot - 1'!D2176,'By Lot - 1'!D2193,'By Lot - 1'!D2210,'By Lot - 1'!D2227,'By Lot - 1'!D2244,'By Lot - 1'!D2261,'By Lot - 1'!D2278,'By Lot - 1'!D2295,'By Lot - 1'!D2312,'By Lot - 1'!D2329,'By Lot - 1'!D2346,'By Lot - 1'!D2363,'By Lot - 1'!D2380,'By Lot - 1'!D2397,'By Lot - 1'!D2414)</f>
        <v>72</v>
      </c>
      <c r="E198" s="1">
        <f>SUM('By Lot - 1'!E2040,'By Lot - 1'!E2057,'By Lot - 1'!E2074,'By Lot - 1'!E2091,'By Lot - 1'!E2108,'By Lot - 1'!E2125,'By Lot - 1'!E2142,'By Lot - 1'!E2159,'By Lot - 1'!E2176,'By Lot - 1'!E2193,'By Lot - 1'!E2210,'By Lot - 1'!E2227,'By Lot - 1'!E2244,'By Lot - 1'!E2261,'By Lot - 1'!E2278,'By Lot - 1'!E2295,'By Lot - 1'!E2312,'By Lot - 1'!E2329,'By Lot - 1'!E2346,'By Lot - 1'!E2363,'By Lot - 1'!E2380,'By Lot - 1'!E2397,'By Lot - 1'!E2414)</f>
        <v>66</v>
      </c>
      <c r="F198" s="1">
        <f>SUM('By Lot - 1'!F2040,'By Lot - 1'!F2057,'By Lot - 1'!F2074,'By Lot - 1'!F2091,'By Lot - 1'!F2108,'By Lot - 1'!F2125,'By Lot - 1'!F2142,'By Lot - 1'!F2159,'By Lot - 1'!F2176,'By Lot - 1'!F2193,'By Lot - 1'!F2210,'By Lot - 1'!F2227,'By Lot - 1'!F2244,'By Lot - 1'!F2261,'By Lot - 1'!F2278,'By Lot - 1'!F2295,'By Lot - 1'!F2312,'By Lot - 1'!F2329,'By Lot - 1'!F2346,'By Lot - 1'!F2363,'By Lot - 1'!F2380,'By Lot - 1'!F2397,'By Lot - 1'!F2414)</f>
        <v>63</v>
      </c>
      <c r="G198" s="1">
        <f>SUM('By Lot - 1'!G2040,'By Lot - 1'!G2057,'By Lot - 1'!G2074,'By Lot - 1'!G2091,'By Lot - 1'!G2108,'By Lot - 1'!G2125,'By Lot - 1'!G2142,'By Lot - 1'!G2159,'By Lot - 1'!G2176,'By Lot - 1'!G2193,'By Lot - 1'!G2210,'By Lot - 1'!G2227,'By Lot - 1'!G2244,'By Lot - 1'!G2261,'By Lot - 1'!G2278,'By Lot - 1'!G2295,'By Lot - 1'!G2312,'By Lot - 1'!G2329,'By Lot - 1'!G2346,'By Lot - 1'!G2363,'By Lot - 1'!G2380,'By Lot - 1'!G2397,'By Lot - 1'!G2414)</f>
        <v>59</v>
      </c>
      <c r="H198" s="1">
        <f>SUM('By Lot - 1'!H2040,'By Lot - 1'!H2057,'By Lot - 1'!H2074,'By Lot - 1'!H2091,'By Lot - 1'!H2108,'By Lot - 1'!H2125,'By Lot - 1'!H2142,'By Lot - 1'!H2159,'By Lot - 1'!H2176,'By Lot - 1'!H2193,'By Lot - 1'!H2210,'By Lot - 1'!H2227,'By Lot - 1'!H2244,'By Lot - 1'!H2261,'By Lot - 1'!H2278,'By Lot - 1'!H2295,'By Lot - 1'!H2312,'By Lot - 1'!H2329,'By Lot - 1'!H2346,'By Lot - 1'!H2363,'By Lot - 1'!H2380,'By Lot - 1'!H2397,'By Lot - 1'!H2414)</f>
        <v>50</v>
      </c>
      <c r="I198" s="1">
        <f>SUM('By Lot - 1'!I2040,'By Lot - 1'!I2057,'By Lot - 1'!I2074,'By Lot - 1'!I2091,'By Lot - 1'!I2108,'By Lot - 1'!I2125,'By Lot - 1'!I2142,'By Lot - 1'!I2159,'By Lot - 1'!I2176,'By Lot - 1'!I2193,'By Lot - 1'!I2210,'By Lot - 1'!I2227,'By Lot - 1'!I2244,'By Lot - 1'!I2261,'By Lot - 1'!I2278,'By Lot - 1'!I2295,'By Lot - 1'!I2312,'By Lot - 1'!I2329,'By Lot - 1'!I2346,'By Lot - 1'!I2363,'By Lot - 1'!I2380,'By Lot - 1'!I2397,'By Lot - 1'!I2414)</f>
        <v>49</v>
      </c>
      <c r="J198" s="1">
        <f>SUM('By Lot - 1'!J2040,'By Lot - 1'!J2057,'By Lot - 1'!J2074,'By Lot - 1'!J2091,'By Lot - 1'!J2108,'By Lot - 1'!J2125,'By Lot - 1'!J2142,'By Lot - 1'!J2159,'By Lot - 1'!J2176,'By Lot - 1'!J2193,'By Lot - 1'!J2210,'By Lot - 1'!J2227,'By Lot - 1'!J2244,'By Lot - 1'!J2261,'By Lot - 1'!J2278,'By Lot - 1'!J2295,'By Lot - 1'!J2312,'By Lot - 1'!J2329,'By Lot - 1'!J2346,'By Lot - 1'!J2363,'By Lot - 1'!J2380,'By Lot - 1'!J2397,'By Lot - 1'!J2414)</f>
        <v>53</v>
      </c>
      <c r="K198" s="1">
        <f>SUM('By Lot - 1'!K2040,'By Lot - 1'!K2057,'By Lot - 1'!K2074,'By Lot - 1'!K2091,'By Lot - 1'!K2108,'By Lot - 1'!K2125,'By Lot - 1'!K2142,'By Lot - 1'!K2159,'By Lot - 1'!K2176,'By Lot - 1'!K2193,'By Lot - 1'!K2210,'By Lot - 1'!K2227,'By Lot - 1'!K2244,'By Lot - 1'!K2261,'By Lot - 1'!K2278,'By Lot - 1'!K2295,'By Lot - 1'!K2312,'By Lot - 1'!K2329,'By Lot - 1'!K2346,'By Lot - 1'!K2363,'By Lot - 1'!K2380,'By Lot - 1'!K2397,'By Lot - 1'!K2414)</f>
        <v>51</v>
      </c>
      <c r="L198" s="1">
        <f>SUM('By Lot - 1'!L2040,'By Lot - 1'!L2057,'By Lot - 1'!L2074,'By Lot - 1'!L2091,'By Lot - 1'!L2108,'By Lot - 1'!L2125,'By Lot - 1'!L2142,'By Lot - 1'!L2159,'By Lot - 1'!L2176,'By Lot - 1'!L2193,'By Lot - 1'!L2210,'By Lot - 1'!L2227,'By Lot - 1'!L2244,'By Lot - 1'!L2261,'By Lot - 1'!L2278,'By Lot - 1'!L2295,'By Lot - 1'!L2312,'By Lot - 1'!L2329,'By Lot - 1'!L2346,'By Lot - 1'!L2363,'By Lot - 1'!L2380,'By Lot - 1'!L2397,'By Lot - 1'!L2414)</f>
        <v>59</v>
      </c>
      <c r="M198" s="17">
        <f>SUM('By Lot - 1'!M2040,'By Lot - 1'!M2057,'By Lot - 1'!M2074,'By Lot - 1'!M2091,'By Lot - 1'!M2108,'By Lot - 1'!M2125,'By Lot - 1'!M2142,'By Lot - 1'!M2159,'By Lot - 1'!M2176,'By Lot - 1'!M2193,'By Lot - 1'!M2210,'By Lot - 1'!M2227,'By Lot - 1'!M2244,'By Lot - 1'!M2261,'By Lot - 1'!M2278,'By Lot - 1'!M2295,'By Lot - 1'!M2312,'By Lot - 1'!M2329,'By Lot - 1'!M2346,'By Lot - 1'!M2363,'By Lot - 1'!M2380,'By Lot - 1'!M2397,'By Lot - 1'!M2414)</f>
        <v>70</v>
      </c>
      <c r="N198" s="16">
        <f t="shared" si="80"/>
        <v>49</v>
      </c>
      <c r="O198" s="1">
        <f t="shared" si="81"/>
        <v>49</v>
      </c>
      <c r="P198" s="18">
        <f t="shared" si="82"/>
        <v>0.5</v>
      </c>
      <c r="Q198" s="1"/>
      <c r="R198" s="1"/>
      <c r="S198" s="1"/>
      <c r="T198" s="1"/>
      <c r="U198" s="1"/>
      <c r="V198" s="1"/>
      <c r="W198" s="1"/>
    </row>
    <row r="199" spans="1:23" ht="11.25" customHeight="1">
      <c r="A199" s="15"/>
      <c r="B199" s="15" t="s">
        <v>40</v>
      </c>
      <c r="C199" s="15">
        <f>SUM('By Lot - 1'!C2041:C2046,'By Lot - 1'!C2058:C2063,'By Lot - 1'!C2075:C2080,'By Lot - 1'!C2092:C2097,'By Lot - 1'!C2109:C2114,'By Lot - 1'!C2126:C2131,'By Lot - 1'!C2143:C2148,'By Lot - 1'!C2160:C2165,'By Lot - 1'!C2177:C2182,'By Lot - 1'!C2194:C2199,'By Lot - 1'!C2211:C2216,'By Lot - 1'!C2228:C2233,'By Lot - 1'!C2245:C2250,'By Lot - 1'!C2262:C2267,'By Lot - 1'!C2279:C2284,'By Lot - 1'!C2296:C2301,'By Lot - 1'!C2313:C2318,'By Lot - 1'!C2330:C2335,'By Lot - 1'!C2347:C2352,'By Lot - 1'!C2364:C2369,'By Lot - 1'!C2381:C2386,'By Lot - 1'!C2398:C2403,'By Lot - 1'!C2415:C2420)</f>
        <v>218</v>
      </c>
      <c r="D199" s="16">
        <f>SUM('By Lot - 1'!D2041:D2046,'By Lot - 1'!D2058:D2063,'By Lot - 1'!D2075:D2080,'By Lot - 1'!D2092:D2097,'By Lot - 1'!D2109:D2114,'By Lot - 1'!D2126:D2131,'By Lot - 1'!D2143:D2148,'By Lot - 1'!D2160:D2165,'By Lot - 1'!D2177:D2182,'By Lot - 1'!D2194:D2199,'By Lot - 1'!D2211:D2216,'By Lot - 1'!D2228:D2233,'By Lot - 1'!D2245:D2250,'By Lot - 1'!D2262:D2267,'By Lot - 1'!D2279:D2284,'By Lot - 1'!D2296:D2301,'By Lot - 1'!D2313:D2318,'By Lot - 1'!D2330:D2335,'By Lot - 1'!D2347:D2352,'By Lot - 1'!D2364:D2369,'By Lot - 1'!D2381:D2386,'By Lot - 1'!D2398:D2403,'By Lot - 1'!D2415:D2420)</f>
        <v>165</v>
      </c>
      <c r="E199" s="1">
        <f>SUM('By Lot - 1'!E2041:E2046,'By Lot - 1'!E2058:E2063,'By Lot - 1'!E2075:E2080,'By Lot - 1'!E2092:E2097,'By Lot - 1'!E2109:E2114,'By Lot - 1'!E2126:E2131,'By Lot - 1'!E2143:E2148,'By Lot - 1'!E2160:E2165,'By Lot - 1'!E2177:E2182,'By Lot - 1'!E2194:E2199,'By Lot - 1'!E2211:E2216,'By Lot - 1'!E2228:E2233,'By Lot - 1'!E2245:E2250,'By Lot - 1'!E2262:E2267,'By Lot - 1'!E2279:E2284,'By Lot - 1'!E2296:E2301,'By Lot - 1'!E2313:E2318,'By Lot - 1'!E2330:E2335,'By Lot - 1'!E2347:E2352,'By Lot - 1'!E2364:E2369,'By Lot - 1'!E2381:E2386,'By Lot - 1'!E2398:E2403,'By Lot - 1'!E2415:E2420)</f>
        <v>128</v>
      </c>
      <c r="F199" s="1">
        <f>SUM('By Lot - 1'!F2041:F2046,'By Lot - 1'!F2058:F2063,'By Lot - 1'!F2075:F2080,'By Lot - 1'!F2092:F2097,'By Lot - 1'!F2109:F2114,'By Lot - 1'!F2126:F2131,'By Lot - 1'!F2143:F2148,'By Lot - 1'!F2160:F2165,'By Lot - 1'!F2177:F2182,'By Lot - 1'!F2194:F2199,'By Lot - 1'!F2211:F2216,'By Lot - 1'!F2228:F2233,'By Lot - 1'!F2245:F2250,'By Lot - 1'!F2262:F2267,'By Lot - 1'!F2279:F2284,'By Lot - 1'!F2296:F2301,'By Lot - 1'!F2313:F2318,'By Lot - 1'!F2330:F2335,'By Lot - 1'!F2347:F2352,'By Lot - 1'!F2364:F2369,'By Lot - 1'!F2381:F2386,'By Lot - 1'!F2398:F2403,'By Lot - 1'!F2415:F2420)</f>
        <v>108</v>
      </c>
      <c r="G199" s="1">
        <f>SUM('By Lot - 1'!G2041:G2046,'By Lot - 1'!G2058:G2063,'By Lot - 1'!G2075:G2080,'By Lot - 1'!G2092:G2097,'By Lot - 1'!G2109:G2114,'By Lot - 1'!G2126:G2131,'By Lot - 1'!G2143:G2148,'By Lot - 1'!G2160:G2165,'By Lot - 1'!G2177:G2182,'By Lot - 1'!G2194:G2199,'By Lot - 1'!G2211:G2216,'By Lot - 1'!G2228:G2233,'By Lot - 1'!G2245:G2250,'By Lot - 1'!G2262:G2267,'By Lot - 1'!G2279:G2284,'By Lot - 1'!G2296:G2301,'By Lot - 1'!G2313:G2318,'By Lot - 1'!G2330:G2335,'By Lot - 1'!G2347:G2352,'By Lot - 1'!G2364:G2369,'By Lot - 1'!G2381:G2386,'By Lot - 1'!G2398:G2403,'By Lot - 1'!G2415:G2420)</f>
        <v>83</v>
      </c>
      <c r="H199" s="1">
        <f>SUM('By Lot - 1'!H2041:H2046,'By Lot - 1'!H2058:H2063,'By Lot - 1'!H2075:H2080,'By Lot - 1'!H2092:H2097,'By Lot - 1'!H2109:H2114,'By Lot - 1'!H2126:H2131,'By Lot - 1'!H2143:H2148,'By Lot - 1'!H2160:H2165,'By Lot - 1'!H2177:H2182,'By Lot - 1'!H2194:H2199,'By Lot - 1'!H2211:H2216,'By Lot - 1'!H2228:H2233,'By Lot - 1'!H2245:H2250,'By Lot - 1'!H2262:H2267,'By Lot - 1'!H2279:H2284,'By Lot - 1'!H2296:H2301,'By Lot - 1'!H2313:H2318,'By Lot - 1'!H2330:H2335,'By Lot - 1'!H2347:H2352,'By Lot - 1'!H2364:H2369,'By Lot - 1'!H2381:H2386,'By Lot - 1'!H2398:H2403,'By Lot - 1'!H2415:H2420)</f>
        <v>42</v>
      </c>
      <c r="I199" s="1">
        <f>SUM('By Lot - 1'!I2041:I2046,'By Lot - 1'!I2058:I2063,'By Lot - 1'!I2075:I2080,'By Lot - 1'!I2092:I2097,'By Lot - 1'!I2109:I2114,'By Lot - 1'!I2126:I2131,'By Lot - 1'!I2143:I2148,'By Lot - 1'!I2160:I2165,'By Lot - 1'!I2177:I2182,'By Lot - 1'!I2194:I2199,'By Lot - 1'!I2211:I2216,'By Lot - 1'!I2228:I2233,'By Lot - 1'!I2245:I2250,'By Lot - 1'!I2262:I2267,'By Lot - 1'!I2279:I2284,'By Lot - 1'!I2296:I2301,'By Lot - 1'!I2313:I2318,'By Lot - 1'!I2330:I2335,'By Lot - 1'!I2347:I2352,'By Lot - 1'!I2364:I2369,'By Lot - 1'!I2381:I2386,'By Lot - 1'!I2398:I2403,'By Lot - 1'!I2415:I2420)</f>
        <v>71</v>
      </c>
      <c r="J199" s="1">
        <f>SUM('By Lot - 1'!J2041:J2046,'By Lot - 1'!J2058:J2063,'By Lot - 1'!J2075:J2080,'By Lot - 1'!J2092:J2097,'By Lot - 1'!J2109:J2114,'By Lot - 1'!J2126:J2131,'By Lot - 1'!J2143:J2148,'By Lot - 1'!J2160:J2165,'By Lot - 1'!J2177:J2182,'By Lot - 1'!J2194:J2199,'By Lot - 1'!J2211:J2216,'By Lot - 1'!J2228:J2233,'By Lot - 1'!J2245:J2250,'By Lot - 1'!J2262:J2267,'By Lot - 1'!J2279:J2284,'By Lot - 1'!J2296:J2301,'By Lot - 1'!J2313:J2318,'By Lot - 1'!J2330:J2335,'By Lot - 1'!J2347:J2352,'By Lot - 1'!J2364:J2369,'By Lot - 1'!J2381:J2386,'By Lot - 1'!J2398:J2403,'By Lot - 1'!J2415:J2420)</f>
        <v>68</v>
      </c>
      <c r="K199" s="1">
        <f>SUM('By Lot - 1'!K2041:K2046,'By Lot - 1'!K2058:K2063,'By Lot - 1'!K2075:K2080,'By Lot - 1'!K2092:K2097,'By Lot - 1'!K2109:K2114,'By Lot - 1'!K2126:K2131,'By Lot - 1'!K2143:K2148,'By Lot - 1'!K2160:K2165,'By Lot - 1'!K2177:K2182,'By Lot - 1'!K2194:K2199,'By Lot - 1'!K2211:K2216,'By Lot - 1'!K2228:K2233,'By Lot - 1'!K2245:K2250,'By Lot - 1'!K2262:K2267,'By Lot - 1'!K2279:K2284,'By Lot - 1'!K2296:K2301,'By Lot - 1'!K2313:K2318,'By Lot - 1'!K2330:K2335,'By Lot - 1'!K2347:K2352,'By Lot - 1'!K2364:K2369,'By Lot - 1'!K2381:K2386,'By Lot - 1'!K2398:K2403,'By Lot - 1'!K2415:K2420)</f>
        <v>54</v>
      </c>
      <c r="L199" s="1">
        <f>SUM('By Lot - 1'!L2041:L2046,'By Lot - 1'!L2058:L2063,'By Lot - 1'!L2075:L2080,'By Lot - 1'!L2092:L2097,'By Lot - 1'!L2109:L2114,'By Lot - 1'!L2126:L2131,'By Lot - 1'!L2143:L2148,'By Lot - 1'!L2160:L2165,'By Lot - 1'!L2177:L2182,'By Lot - 1'!L2194:L2199,'By Lot - 1'!L2211:L2216,'By Lot - 1'!L2228:L2233,'By Lot - 1'!L2245:L2250,'By Lot - 1'!L2262:L2267,'By Lot - 1'!L2279:L2284,'By Lot - 1'!L2296:L2301,'By Lot - 1'!L2313:L2318,'By Lot - 1'!L2330:L2335,'By Lot - 1'!L2347:L2352,'By Lot - 1'!L2364:L2369,'By Lot - 1'!L2381:L2386,'By Lot - 1'!L2398:L2403,'By Lot - 1'!L2415:L2420)</f>
        <v>58</v>
      </c>
      <c r="M199" s="17">
        <f>SUM('By Lot - 1'!M2041:M2046,'By Lot - 1'!M2058:M2063,'By Lot - 1'!M2075:M2080,'By Lot - 1'!M2092:M2097,'By Lot - 1'!M2109:M2114,'By Lot - 1'!M2126:M2131,'By Lot - 1'!M2143:M2148,'By Lot - 1'!M2160:M2165,'By Lot - 1'!M2177:M2182,'By Lot - 1'!M2194:M2199,'By Lot - 1'!M2211:M2216,'By Lot - 1'!M2228:M2233,'By Lot - 1'!M2245:M2250,'By Lot - 1'!M2262:M2267,'By Lot - 1'!M2279:M2284,'By Lot - 1'!M2296:M2301,'By Lot - 1'!M2313:M2318,'By Lot - 1'!M2330:M2335,'By Lot - 1'!M2347:M2352,'By Lot - 1'!M2364:M2369,'By Lot - 1'!M2381:M2386,'By Lot - 1'!M2398:M2403,'By Lot - 1'!M2415:M2420)</f>
        <v>69</v>
      </c>
      <c r="N199" s="16">
        <f t="shared" si="80"/>
        <v>42</v>
      </c>
      <c r="O199" s="1">
        <f t="shared" si="81"/>
        <v>176</v>
      </c>
      <c r="P199" s="18">
        <f t="shared" si="82"/>
        <v>0.80733944954128445</v>
      </c>
      <c r="Q199" s="1"/>
      <c r="R199" s="1"/>
      <c r="S199" s="1"/>
      <c r="T199" s="1"/>
      <c r="U199" s="1"/>
      <c r="V199" s="1"/>
      <c r="W199" s="1"/>
    </row>
    <row r="200" spans="1:23" ht="11.25" customHeight="1">
      <c r="A200" s="15"/>
      <c r="B200" s="15" t="s">
        <v>41</v>
      </c>
      <c r="C200" s="15">
        <f>SUM('By Lot - 1'!C2047,'By Lot - 1'!C2064,'By Lot - 1'!C2081,'By Lot - 1'!C2098,'By Lot - 1'!C2115,'By Lot - 1'!C2132,'By Lot - 1'!C2149,'By Lot - 1'!C2166,'By Lot - 1'!C2183,'By Lot - 1'!C2200,'By Lot - 1'!C2217,'By Lot - 1'!C2234,'By Lot - 1'!C2251,'By Lot - 1'!C2268,'By Lot - 1'!C2285,'By Lot - 1'!C2302,'By Lot - 1'!C2319,'By Lot - 1'!C2336,'By Lot - 1'!C2353,'By Lot - 1'!C2370,'By Lot - 1'!C2387,'By Lot - 1'!C2404,'By Lot - 1'!C2421)</f>
        <v>222</v>
      </c>
      <c r="D200" s="16">
        <f>SUM('By Lot - 1'!D2047,'By Lot - 1'!D2064,'By Lot - 1'!D2081,'By Lot - 1'!D2098,'By Lot - 1'!D2115,'By Lot - 1'!D2132,'By Lot - 1'!D2149,'By Lot - 1'!D2166,'By Lot - 1'!D2183,'By Lot - 1'!D2200,'By Lot - 1'!D2217,'By Lot - 1'!D2234,'By Lot - 1'!D2251,'By Lot - 1'!D2268,'By Lot - 1'!D2285,'By Lot - 1'!D2302,'By Lot - 1'!D2319,'By Lot - 1'!D2336,'By Lot - 1'!D2353,'By Lot - 1'!D2370,'By Lot - 1'!D2387,'By Lot - 1'!D2404,'By Lot - 1'!D2421)</f>
        <v>106</v>
      </c>
      <c r="E200" s="1">
        <f>SUM('By Lot - 1'!E2047,'By Lot - 1'!E2064,'By Lot - 1'!E2081,'By Lot - 1'!E2098,'By Lot - 1'!E2115,'By Lot - 1'!E2132,'By Lot - 1'!E2149,'By Lot - 1'!E2166,'By Lot - 1'!E2183,'By Lot - 1'!E2200,'By Lot - 1'!E2217,'By Lot - 1'!E2234,'By Lot - 1'!E2251,'By Lot - 1'!E2268,'By Lot - 1'!E2285,'By Lot - 1'!E2302,'By Lot - 1'!E2319,'By Lot - 1'!E2336,'By Lot - 1'!E2353,'By Lot - 1'!E2370,'By Lot - 1'!E2387,'By Lot - 1'!E2404,'By Lot - 1'!E2421)</f>
        <v>80</v>
      </c>
      <c r="F200" s="1">
        <f>SUM('By Lot - 1'!F2047,'By Lot - 1'!F2064,'By Lot - 1'!F2081,'By Lot - 1'!F2098,'By Lot - 1'!F2115,'By Lot - 1'!F2132,'By Lot - 1'!F2149,'By Lot - 1'!F2166,'By Lot - 1'!F2183,'By Lot - 1'!F2200,'By Lot - 1'!F2217,'By Lot - 1'!F2234,'By Lot - 1'!F2251,'By Lot - 1'!F2268,'By Lot - 1'!F2285,'By Lot - 1'!F2302,'By Lot - 1'!F2319,'By Lot - 1'!F2336,'By Lot - 1'!F2353,'By Lot - 1'!F2370,'By Lot - 1'!F2387,'By Lot - 1'!F2404,'By Lot - 1'!F2421)</f>
        <v>65</v>
      </c>
      <c r="G200" s="1">
        <f>SUM('By Lot - 1'!G2047,'By Lot - 1'!G2064,'By Lot - 1'!G2081,'By Lot - 1'!G2098,'By Lot - 1'!G2115,'By Lot - 1'!G2132,'By Lot - 1'!G2149,'By Lot - 1'!G2166,'By Lot - 1'!G2183,'By Lot - 1'!G2200,'By Lot - 1'!G2217,'By Lot - 1'!G2234,'By Lot - 1'!G2251,'By Lot - 1'!G2268,'By Lot - 1'!G2285,'By Lot - 1'!G2302,'By Lot - 1'!G2319,'By Lot - 1'!G2336,'By Lot - 1'!G2353,'By Lot - 1'!G2370,'By Lot - 1'!G2387,'By Lot - 1'!G2404,'By Lot - 1'!G2421)</f>
        <v>61</v>
      </c>
      <c r="H200" s="1">
        <f>SUM('By Lot - 1'!H2047,'By Lot - 1'!H2064,'By Lot - 1'!H2081,'By Lot - 1'!H2098,'By Lot - 1'!H2115,'By Lot - 1'!H2132,'By Lot - 1'!H2149,'By Lot - 1'!H2166,'By Lot - 1'!H2183,'By Lot - 1'!H2200,'By Lot - 1'!H2217,'By Lot - 1'!H2234,'By Lot - 1'!H2251,'By Lot - 1'!H2268,'By Lot - 1'!H2285,'By Lot - 1'!H2302,'By Lot - 1'!H2319,'By Lot - 1'!H2336,'By Lot - 1'!H2353,'By Lot - 1'!H2370,'By Lot - 1'!H2387,'By Lot - 1'!H2404,'By Lot - 1'!H2421)</f>
        <v>68</v>
      </c>
      <c r="I200" s="1">
        <f>SUM('By Lot - 1'!I2047,'By Lot - 1'!I2064,'By Lot - 1'!I2081,'By Lot - 1'!I2098,'By Lot - 1'!I2115,'By Lot - 1'!I2132,'By Lot - 1'!I2149,'By Lot - 1'!I2166,'By Lot - 1'!I2183,'By Lot - 1'!I2200,'By Lot - 1'!I2217,'By Lot - 1'!I2234,'By Lot - 1'!I2251,'By Lot - 1'!I2268,'By Lot - 1'!I2285,'By Lot - 1'!I2302,'By Lot - 1'!I2319,'By Lot - 1'!I2336,'By Lot - 1'!I2353,'By Lot - 1'!I2370,'By Lot - 1'!I2387,'By Lot - 1'!I2404,'By Lot - 1'!I2421)</f>
        <v>71</v>
      </c>
      <c r="J200" s="1">
        <f>SUM('By Lot - 1'!J2047,'By Lot - 1'!J2064,'By Lot - 1'!J2081,'By Lot - 1'!J2098,'By Lot - 1'!J2115,'By Lot - 1'!J2132,'By Lot - 1'!J2149,'By Lot - 1'!J2166,'By Lot - 1'!J2183,'By Lot - 1'!J2200,'By Lot - 1'!J2217,'By Lot - 1'!J2234,'By Lot - 1'!J2251,'By Lot - 1'!J2268,'By Lot - 1'!J2285,'By Lot - 1'!J2302,'By Lot - 1'!J2319,'By Lot - 1'!J2336,'By Lot - 1'!J2353,'By Lot - 1'!J2370,'By Lot - 1'!J2387,'By Lot - 1'!J2404,'By Lot - 1'!J2421)</f>
        <v>73</v>
      </c>
      <c r="K200" s="1">
        <f>SUM('By Lot - 1'!K2047,'By Lot - 1'!K2064,'By Lot - 1'!K2081,'By Lot - 1'!K2098,'By Lot - 1'!K2115,'By Lot - 1'!K2132,'By Lot - 1'!K2149,'By Lot - 1'!K2166,'By Lot - 1'!K2183,'By Lot - 1'!K2200,'By Lot - 1'!K2217,'By Lot - 1'!K2234,'By Lot - 1'!K2251,'By Lot - 1'!K2268,'By Lot - 1'!K2285,'By Lot - 1'!K2302,'By Lot - 1'!K2319,'By Lot - 1'!K2336,'By Lot - 1'!K2353,'By Lot - 1'!K2370,'By Lot - 1'!K2387,'By Lot - 1'!K2404,'By Lot - 1'!K2421)</f>
        <v>73</v>
      </c>
      <c r="L200" s="1">
        <f>SUM('By Lot - 1'!L2047,'By Lot - 1'!L2064,'By Lot - 1'!L2081,'By Lot - 1'!L2098,'By Lot - 1'!L2115,'By Lot - 1'!L2132,'By Lot - 1'!L2149,'By Lot - 1'!L2166,'By Lot - 1'!L2183,'By Lot - 1'!L2200,'By Lot - 1'!L2217,'By Lot - 1'!L2234,'By Lot - 1'!L2251,'By Lot - 1'!L2268,'By Lot - 1'!L2285,'By Lot - 1'!L2302,'By Lot - 1'!L2319,'By Lot - 1'!L2336,'By Lot - 1'!L2353,'By Lot - 1'!L2370,'By Lot - 1'!L2387,'By Lot - 1'!L2404,'By Lot - 1'!L2421)</f>
        <v>82</v>
      </c>
      <c r="M200" s="17">
        <f>SUM('By Lot - 1'!M2047,'By Lot - 1'!M2064,'By Lot - 1'!M2081,'By Lot - 1'!M2098,'By Lot - 1'!M2115,'By Lot - 1'!M2132,'By Lot - 1'!M2149,'By Lot - 1'!M2166,'By Lot - 1'!M2183,'By Lot - 1'!M2200,'By Lot - 1'!M2217,'By Lot - 1'!M2234,'By Lot - 1'!M2251,'By Lot - 1'!M2268,'By Lot - 1'!M2285,'By Lot - 1'!M2302,'By Lot - 1'!M2319,'By Lot - 1'!M2336,'By Lot - 1'!M2353,'By Lot - 1'!M2370,'By Lot - 1'!M2387,'By Lot - 1'!M2404,'By Lot - 1'!M2421)</f>
        <v>92</v>
      </c>
      <c r="N200" s="16">
        <f t="shared" si="80"/>
        <v>61</v>
      </c>
      <c r="O200" s="1">
        <f t="shared" si="81"/>
        <v>161</v>
      </c>
      <c r="P200" s="18">
        <f t="shared" si="82"/>
        <v>0.72522522522522526</v>
      </c>
      <c r="Q200" s="1"/>
      <c r="R200" s="1"/>
      <c r="S200" s="1"/>
      <c r="T200" s="1"/>
      <c r="U200" s="1"/>
      <c r="V200" s="1"/>
      <c r="W200" s="1"/>
    </row>
    <row r="201" spans="1:23" ht="11.25" customHeight="1">
      <c r="A201" s="15"/>
      <c r="B201" s="15" t="s">
        <v>42</v>
      </c>
      <c r="C201" s="15">
        <f>SUM('By Lot - 1'!C2048,'By Lot - 1'!C2065,'By Lot - 1'!C2082,'By Lot - 1'!C2099,'By Lot - 1'!C2116,'By Lot - 1'!C2133,'By Lot - 1'!C2150,'By Lot - 1'!C2167,'By Lot - 1'!C2184,'By Lot - 1'!C2201,'By Lot - 1'!C2218,'By Lot - 1'!C2235,'By Lot - 1'!C2252,'By Lot - 1'!C2269,'By Lot - 1'!C2286,'By Lot - 1'!C2303,'By Lot - 1'!C2320,'By Lot - 1'!C2337,'By Lot - 1'!C2354,'By Lot - 1'!C2371,'By Lot - 1'!C2388,'By Lot - 1'!C2405,'By Lot - 1'!C2422)</f>
        <v>15</v>
      </c>
      <c r="D201" s="16">
        <f>SUM('By Lot - 1'!D2048,'By Lot - 1'!D2065,'By Lot - 1'!D2082,'By Lot - 1'!D2099,'By Lot - 1'!D2116,'By Lot - 1'!D2133,'By Lot - 1'!D2150,'By Lot - 1'!D2167,'By Lot - 1'!D2184,'By Lot - 1'!D2201,'By Lot - 1'!D2218,'By Lot - 1'!D2235,'By Lot - 1'!D2252,'By Lot - 1'!D2269,'By Lot - 1'!D2286,'By Lot - 1'!D2303,'By Lot - 1'!D2320,'By Lot - 1'!D2337,'By Lot - 1'!D2354,'By Lot - 1'!D2371,'By Lot - 1'!D2388,'By Lot - 1'!D2405,'By Lot - 1'!D2422)</f>
        <v>9</v>
      </c>
      <c r="E201" s="1">
        <f>SUM('By Lot - 1'!E2048,'By Lot - 1'!E2065,'By Lot - 1'!E2082,'By Lot - 1'!E2099,'By Lot - 1'!E2116,'By Lot - 1'!E2133,'By Lot - 1'!E2150,'By Lot - 1'!E2167,'By Lot - 1'!E2184,'By Lot - 1'!E2201,'By Lot - 1'!E2218,'By Lot - 1'!E2235,'By Lot - 1'!E2252,'By Lot - 1'!E2269,'By Lot - 1'!E2286,'By Lot - 1'!E2303,'By Lot - 1'!E2320,'By Lot - 1'!E2337,'By Lot - 1'!E2354,'By Lot - 1'!E2371,'By Lot - 1'!E2388,'By Lot - 1'!E2405,'By Lot - 1'!E2422)</f>
        <v>8</v>
      </c>
      <c r="F201" s="1">
        <f>SUM('By Lot - 1'!F2048,'By Lot - 1'!F2065,'By Lot - 1'!F2082,'By Lot - 1'!F2099,'By Lot - 1'!F2116,'By Lot - 1'!F2133,'By Lot - 1'!F2150,'By Lot - 1'!F2167,'By Lot - 1'!F2184,'By Lot - 1'!F2201,'By Lot - 1'!F2218,'By Lot - 1'!F2235,'By Lot - 1'!F2252,'By Lot - 1'!F2269,'By Lot - 1'!F2286,'By Lot - 1'!F2303,'By Lot - 1'!F2320,'By Lot - 1'!F2337,'By Lot - 1'!F2354,'By Lot - 1'!F2371,'By Lot - 1'!F2388,'By Lot - 1'!F2405,'By Lot - 1'!F2422)</f>
        <v>6</v>
      </c>
      <c r="G201" s="1">
        <f>SUM('By Lot - 1'!G2048,'By Lot - 1'!G2065,'By Lot - 1'!G2082,'By Lot - 1'!G2099,'By Lot - 1'!G2116,'By Lot - 1'!G2133,'By Lot - 1'!G2150,'By Lot - 1'!G2167,'By Lot - 1'!G2184,'By Lot - 1'!G2201,'By Lot - 1'!G2218,'By Lot - 1'!G2235,'By Lot - 1'!G2252,'By Lot - 1'!G2269,'By Lot - 1'!G2286,'By Lot - 1'!G2303,'By Lot - 1'!G2320,'By Lot - 1'!G2337,'By Lot - 1'!G2354,'By Lot - 1'!G2371,'By Lot - 1'!G2388,'By Lot - 1'!G2405,'By Lot - 1'!G2422)</f>
        <v>2</v>
      </c>
      <c r="H201" s="1">
        <f>SUM('By Lot - 1'!H2048,'By Lot - 1'!H2065,'By Lot - 1'!H2082,'By Lot - 1'!H2099,'By Lot - 1'!H2116,'By Lot - 1'!H2133,'By Lot - 1'!H2150,'By Lot - 1'!H2167,'By Lot - 1'!H2184,'By Lot - 1'!H2201,'By Lot - 1'!H2218,'By Lot - 1'!H2235,'By Lot - 1'!H2252,'By Lot - 1'!H2269,'By Lot - 1'!H2286,'By Lot - 1'!H2303,'By Lot - 1'!H2320,'By Lot - 1'!H2337,'By Lot - 1'!H2354,'By Lot - 1'!H2371,'By Lot - 1'!H2388,'By Lot - 1'!H2405,'By Lot - 1'!H2422)</f>
        <v>4</v>
      </c>
      <c r="I201" s="1">
        <f>SUM('By Lot - 1'!I2048,'By Lot - 1'!I2065,'By Lot - 1'!I2082,'By Lot - 1'!I2099,'By Lot - 1'!I2116,'By Lot - 1'!I2133,'By Lot - 1'!I2150,'By Lot - 1'!I2167,'By Lot - 1'!I2184,'By Lot - 1'!I2201,'By Lot - 1'!I2218,'By Lot - 1'!I2235,'By Lot - 1'!I2252,'By Lot - 1'!I2269,'By Lot - 1'!I2286,'By Lot - 1'!I2303,'By Lot - 1'!I2320,'By Lot - 1'!I2337,'By Lot - 1'!I2354,'By Lot - 1'!I2371,'By Lot - 1'!I2388,'By Lot - 1'!I2405,'By Lot - 1'!I2422)</f>
        <v>7</v>
      </c>
      <c r="J201" s="1">
        <f>SUM('By Lot - 1'!J2048,'By Lot - 1'!J2065,'By Lot - 1'!J2082,'By Lot - 1'!J2099,'By Lot - 1'!J2116,'By Lot - 1'!J2133,'By Lot - 1'!J2150,'By Lot - 1'!J2167,'By Lot - 1'!J2184,'By Lot - 1'!J2201,'By Lot - 1'!J2218,'By Lot - 1'!J2235,'By Lot - 1'!J2252,'By Lot - 1'!J2269,'By Lot - 1'!J2286,'By Lot - 1'!J2303,'By Lot - 1'!J2320,'By Lot - 1'!J2337,'By Lot - 1'!J2354,'By Lot - 1'!J2371,'By Lot - 1'!J2388,'By Lot - 1'!J2405,'By Lot - 1'!J2422)</f>
        <v>9</v>
      </c>
      <c r="K201" s="1">
        <f>SUM('By Lot - 1'!K2048,'By Lot - 1'!K2065,'By Lot - 1'!K2082,'By Lot - 1'!K2099,'By Lot - 1'!K2116,'By Lot - 1'!K2133,'By Lot - 1'!K2150,'By Lot - 1'!K2167,'By Lot - 1'!K2184,'By Lot - 1'!K2201,'By Lot - 1'!K2218,'By Lot - 1'!K2235,'By Lot - 1'!K2252,'By Lot - 1'!K2269,'By Lot - 1'!K2286,'By Lot - 1'!K2303,'By Lot - 1'!K2320,'By Lot - 1'!K2337,'By Lot - 1'!K2354,'By Lot - 1'!K2371,'By Lot - 1'!K2388,'By Lot - 1'!K2405,'By Lot - 1'!K2422)</f>
        <v>6</v>
      </c>
      <c r="L201" s="1">
        <f>SUM('By Lot - 1'!L2048,'By Lot - 1'!L2065,'By Lot - 1'!L2082,'By Lot - 1'!L2099,'By Lot - 1'!L2116,'By Lot - 1'!L2133,'By Lot - 1'!L2150,'By Lot - 1'!L2167,'By Lot - 1'!L2184,'By Lot - 1'!L2201,'By Lot - 1'!L2218,'By Lot - 1'!L2235,'By Lot - 1'!L2252,'By Lot - 1'!L2269,'By Lot - 1'!L2286,'By Lot - 1'!L2303,'By Lot - 1'!L2320,'By Lot - 1'!L2337,'By Lot - 1'!L2354,'By Lot - 1'!L2371,'By Lot - 1'!L2388,'By Lot - 1'!L2405,'By Lot - 1'!L2422)</f>
        <v>8</v>
      </c>
      <c r="M201" s="17">
        <f>SUM('By Lot - 1'!M2048,'By Lot - 1'!M2065,'By Lot - 1'!M2082,'By Lot - 1'!M2099,'By Lot - 1'!M2116,'By Lot - 1'!M2133,'By Lot - 1'!M2150,'By Lot - 1'!M2167,'By Lot - 1'!M2184,'By Lot - 1'!M2201,'By Lot - 1'!M2218,'By Lot - 1'!M2235,'By Lot - 1'!M2252,'By Lot - 1'!M2269,'By Lot - 1'!M2286,'By Lot - 1'!M2303,'By Lot - 1'!M2320,'By Lot - 1'!M2337,'By Lot - 1'!M2354,'By Lot - 1'!M2371,'By Lot - 1'!M2388,'By Lot - 1'!M2405,'By Lot - 1'!M2422)</f>
        <v>8</v>
      </c>
      <c r="N201" s="16">
        <f t="shared" si="80"/>
        <v>2</v>
      </c>
      <c r="O201" s="1">
        <f t="shared" si="81"/>
        <v>13</v>
      </c>
      <c r="P201" s="18">
        <f t="shared" si="82"/>
        <v>0.8666666666666667</v>
      </c>
      <c r="Q201" s="1"/>
      <c r="R201" s="1"/>
      <c r="S201" s="1"/>
      <c r="T201" s="1"/>
      <c r="U201" s="1"/>
      <c r="V201" s="1"/>
      <c r="W201" s="1"/>
    </row>
    <row r="202" spans="1:23" ht="11.25" customHeight="1">
      <c r="A202" s="15"/>
      <c r="B202" s="15" t="s">
        <v>43</v>
      </c>
      <c r="C202" s="15">
        <f>SUM('By Lot - 1'!C2049,'By Lot - 1'!C2066,'By Lot - 1'!C2083,'By Lot - 1'!C2100,'By Lot - 1'!C2117,'By Lot - 1'!C2134,'By Lot - 1'!C2151,'By Lot - 1'!C2168,'By Lot - 1'!C2185,'By Lot - 1'!C2202,'By Lot - 1'!C2219,'By Lot - 1'!C2236,'By Lot - 1'!C2253,'By Lot - 1'!C2270,'By Lot - 1'!C2287,'By Lot - 1'!C2304,'By Lot - 1'!C2321,'By Lot - 1'!C2338,'By Lot - 1'!C2355,'By Lot - 1'!C2372,'By Lot - 1'!C2389,'By Lot - 1'!C2406,'By Lot - 1'!C2423)</f>
        <v>17</v>
      </c>
      <c r="D202" s="16">
        <f>SUM('By Lot - 1'!D2049,'By Lot - 1'!D2066,'By Lot - 1'!D2083,'By Lot - 1'!D2100,'By Lot - 1'!D2117,'By Lot - 1'!D2134,'By Lot - 1'!D2151,'By Lot - 1'!D2168,'By Lot - 1'!D2185,'By Lot - 1'!D2202,'By Lot - 1'!D2219,'By Lot - 1'!D2236,'By Lot - 1'!D2253,'By Lot - 1'!D2270,'By Lot - 1'!D2287,'By Lot - 1'!D2304,'By Lot - 1'!D2321,'By Lot - 1'!D2338,'By Lot - 1'!D2355,'By Lot - 1'!D2372,'By Lot - 1'!D2389,'By Lot - 1'!D2406,'By Lot - 1'!D2423)</f>
        <v>9</v>
      </c>
      <c r="E202" s="1">
        <f>SUM('By Lot - 1'!E2049,'By Lot - 1'!E2066,'By Lot - 1'!E2083,'By Lot - 1'!E2100,'By Lot - 1'!E2117,'By Lot - 1'!E2134,'By Lot - 1'!E2151,'By Lot - 1'!E2168,'By Lot - 1'!E2185,'By Lot - 1'!E2202,'By Lot - 1'!E2219,'By Lot - 1'!E2236,'By Lot - 1'!E2253,'By Lot - 1'!E2270,'By Lot - 1'!E2287,'By Lot - 1'!E2304,'By Lot - 1'!E2321,'By Lot - 1'!E2338,'By Lot - 1'!E2355,'By Lot - 1'!E2372,'By Lot - 1'!E2389,'By Lot - 1'!E2406,'By Lot - 1'!E2423)</f>
        <v>7</v>
      </c>
      <c r="F202" s="1">
        <f>SUM('By Lot - 1'!F2049,'By Lot - 1'!F2066,'By Lot - 1'!F2083,'By Lot - 1'!F2100,'By Lot - 1'!F2117,'By Lot - 1'!F2134,'By Lot - 1'!F2151,'By Lot - 1'!F2168,'By Lot - 1'!F2185,'By Lot - 1'!F2202,'By Lot - 1'!F2219,'By Lot - 1'!F2236,'By Lot - 1'!F2253,'By Lot - 1'!F2270,'By Lot - 1'!F2287,'By Lot - 1'!F2304,'By Lot - 1'!F2321,'By Lot - 1'!F2338,'By Lot - 1'!F2355,'By Lot - 1'!F2372,'By Lot - 1'!F2389,'By Lot - 1'!F2406,'By Lot - 1'!F2423)</f>
        <v>3</v>
      </c>
      <c r="G202" s="1">
        <f>SUM('By Lot - 1'!G2049,'By Lot - 1'!G2066,'By Lot - 1'!G2083,'By Lot - 1'!G2100,'By Lot - 1'!G2117,'By Lot - 1'!G2134,'By Lot - 1'!G2151,'By Lot - 1'!G2168,'By Lot - 1'!G2185,'By Lot - 1'!G2202,'By Lot - 1'!G2219,'By Lot - 1'!G2236,'By Lot - 1'!G2253,'By Lot - 1'!G2270,'By Lot - 1'!G2287,'By Lot - 1'!G2304,'By Lot - 1'!G2321,'By Lot - 1'!G2338,'By Lot - 1'!G2355,'By Lot - 1'!G2372,'By Lot - 1'!G2389,'By Lot - 1'!G2406,'By Lot - 1'!G2423)</f>
        <v>2</v>
      </c>
      <c r="H202" s="1">
        <f>SUM('By Lot - 1'!H2049,'By Lot - 1'!H2066,'By Lot - 1'!H2083,'By Lot - 1'!H2100,'By Lot - 1'!H2117,'By Lot - 1'!H2134,'By Lot - 1'!H2151,'By Lot - 1'!H2168,'By Lot - 1'!H2185,'By Lot - 1'!H2202,'By Lot - 1'!H2219,'By Lot - 1'!H2236,'By Lot - 1'!H2253,'By Lot - 1'!H2270,'By Lot - 1'!H2287,'By Lot - 1'!H2304,'By Lot - 1'!H2321,'By Lot - 1'!H2338,'By Lot - 1'!H2355,'By Lot - 1'!H2372,'By Lot - 1'!H2389,'By Lot - 1'!H2406,'By Lot - 1'!H2423)</f>
        <v>2</v>
      </c>
      <c r="I202" s="1">
        <f>SUM('By Lot - 1'!I2049,'By Lot - 1'!I2066,'By Lot - 1'!I2083,'By Lot - 1'!I2100,'By Lot - 1'!I2117,'By Lot - 1'!I2134,'By Lot - 1'!I2151,'By Lot - 1'!I2168,'By Lot - 1'!I2185,'By Lot - 1'!I2202,'By Lot - 1'!I2219,'By Lot - 1'!I2236,'By Lot - 1'!I2253,'By Lot - 1'!I2270,'By Lot - 1'!I2287,'By Lot - 1'!I2304,'By Lot - 1'!I2321,'By Lot - 1'!I2338,'By Lot - 1'!I2355,'By Lot - 1'!I2372,'By Lot - 1'!I2389,'By Lot - 1'!I2406,'By Lot - 1'!I2423)</f>
        <v>3</v>
      </c>
      <c r="J202" s="1">
        <f>SUM('By Lot - 1'!J2049,'By Lot - 1'!J2066,'By Lot - 1'!J2083,'By Lot - 1'!J2100,'By Lot - 1'!J2117,'By Lot - 1'!J2134,'By Lot - 1'!J2151,'By Lot - 1'!J2168,'By Lot - 1'!J2185,'By Lot - 1'!J2202,'By Lot - 1'!J2219,'By Lot - 1'!J2236,'By Lot - 1'!J2253,'By Lot - 1'!J2270,'By Lot - 1'!J2287,'By Lot - 1'!J2304,'By Lot - 1'!J2321,'By Lot - 1'!J2338,'By Lot - 1'!J2355,'By Lot - 1'!J2372,'By Lot - 1'!J2389,'By Lot - 1'!J2406,'By Lot - 1'!J2423)</f>
        <v>4</v>
      </c>
      <c r="K202" s="1">
        <f>SUM('By Lot - 1'!K2049,'By Lot - 1'!K2066,'By Lot - 1'!K2083,'By Lot - 1'!K2100,'By Lot - 1'!K2117,'By Lot - 1'!K2134,'By Lot - 1'!K2151,'By Lot - 1'!K2168,'By Lot - 1'!K2185,'By Lot - 1'!K2202,'By Lot - 1'!K2219,'By Lot - 1'!K2236,'By Lot - 1'!K2253,'By Lot - 1'!K2270,'By Lot - 1'!K2287,'By Lot - 1'!K2304,'By Lot - 1'!K2321,'By Lot - 1'!K2338,'By Lot - 1'!K2355,'By Lot - 1'!K2372,'By Lot - 1'!K2389,'By Lot - 1'!K2406,'By Lot - 1'!K2423)</f>
        <v>5</v>
      </c>
      <c r="L202" s="1">
        <f>SUM('By Lot - 1'!L2049,'By Lot - 1'!L2066,'By Lot - 1'!L2083,'By Lot - 1'!L2100,'By Lot - 1'!L2117,'By Lot - 1'!L2134,'By Lot - 1'!L2151,'By Lot - 1'!L2168,'By Lot - 1'!L2185,'By Lot - 1'!L2202,'By Lot - 1'!L2219,'By Lot - 1'!L2236,'By Lot - 1'!L2253,'By Lot - 1'!L2270,'By Lot - 1'!L2287,'By Lot - 1'!L2304,'By Lot - 1'!L2321,'By Lot - 1'!L2338,'By Lot - 1'!L2355,'By Lot - 1'!L2372,'By Lot - 1'!L2389,'By Lot - 1'!L2406,'By Lot - 1'!L2423)</f>
        <v>6</v>
      </c>
      <c r="M202" s="17">
        <f>SUM('By Lot - 1'!M2049,'By Lot - 1'!M2066,'By Lot - 1'!M2083,'By Lot - 1'!M2100,'By Lot - 1'!M2117,'By Lot - 1'!M2134,'By Lot - 1'!M2151,'By Lot - 1'!M2168,'By Lot - 1'!M2185,'By Lot - 1'!M2202,'By Lot - 1'!M2219,'By Lot - 1'!M2236,'By Lot - 1'!M2253,'By Lot - 1'!M2270,'By Lot - 1'!M2287,'By Lot - 1'!M2304,'By Lot - 1'!M2321,'By Lot - 1'!M2338,'By Lot - 1'!M2355,'By Lot - 1'!M2372,'By Lot - 1'!M2389,'By Lot - 1'!M2406,'By Lot - 1'!M2423)</f>
        <v>5</v>
      </c>
      <c r="N202" s="16">
        <f t="shared" si="80"/>
        <v>2</v>
      </c>
      <c r="O202" s="1">
        <f t="shared" si="81"/>
        <v>15</v>
      </c>
      <c r="P202" s="18">
        <f t="shared" si="82"/>
        <v>0.88235294117647056</v>
      </c>
      <c r="Q202" s="1"/>
      <c r="R202" s="1"/>
      <c r="S202" s="1"/>
      <c r="T202" s="1"/>
      <c r="U202" s="1"/>
      <c r="V202" s="1"/>
      <c r="W202" s="1"/>
    </row>
    <row r="203" spans="1:23" ht="11.25" customHeight="1">
      <c r="A203" s="15"/>
      <c r="B203" s="15" t="s">
        <v>44</v>
      </c>
      <c r="C203" s="15">
        <f>SUM('By Lot - 1'!C2050,'By Lot - 1'!C2067,'By Lot - 1'!C2084,'By Lot - 1'!C2101,'By Lot - 1'!C2118,'By Lot - 1'!C2135,'By Lot - 1'!C2152,'By Lot - 1'!C2169,'By Lot - 1'!C2186,'By Lot - 1'!C2203,'By Lot - 1'!C2220,'By Lot - 1'!C2237,'By Lot - 1'!C2254,'By Lot - 1'!C2271,'By Lot - 1'!C2288,'By Lot - 1'!C2305,'By Lot - 1'!C2322,'By Lot - 1'!C2339,'By Lot - 1'!C2356,'By Lot - 1'!C2373,'By Lot - 1'!C2390,'By Lot - 1'!C2407,'By Lot - 1'!C2424)</f>
        <v>20</v>
      </c>
      <c r="D203" s="16">
        <f>SUM('By Lot - 1'!D2050,'By Lot - 1'!D2067,'By Lot - 1'!D2084,'By Lot - 1'!D2101,'By Lot - 1'!D2118,'By Lot - 1'!D2135,'By Lot - 1'!D2152,'By Lot - 1'!D2169,'By Lot - 1'!D2186,'By Lot - 1'!D2203,'By Lot - 1'!D2220,'By Lot - 1'!D2237,'By Lot - 1'!D2254,'By Lot - 1'!D2271,'By Lot - 1'!D2288,'By Lot - 1'!D2305,'By Lot - 1'!D2322,'By Lot - 1'!D2339,'By Lot - 1'!D2356,'By Lot - 1'!D2373,'By Lot - 1'!D2390,'By Lot - 1'!D2407,'By Lot - 1'!D2424)</f>
        <v>15</v>
      </c>
      <c r="E203" s="1">
        <f>SUM('By Lot - 1'!E2050,'By Lot - 1'!E2067,'By Lot - 1'!E2084,'By Lot - 1'!E2101,'By Lot - 1'!E2118,'By Lot - 1'!E2135,'By Lot - 1'!E2152,'By Lot - 1'!E2169,'By Lot - 1'!E2186,'By Lot - 1'!E2203,'By Lot - 1'!E2220,'By Lot - 1'!E2237,'By Lot - 1'!E2254,'By Lot - 1'!E2271,'By Lot - 1'!E2288,'By Lot - 1'!E2305,'By Lot - 1'!E2322,'By Lot - 1'!E2339,'By Lot - 1'!E2356,'By Lot - 1'!E2373,'By Lot - 1'!E2390,'By Lot - 1'!E2407,'By Lot - 1'!E2424)</f>
        <v>10</v>
      </c>
      <c r="F203" s="1">
        <f>SUM('By Lot - 1'!F2050,'By Lot - 1'!F2067,'By Lot - 1'!F2084,'By Lot - 1'!F2101,'By Lot - 1'!F2118,'By Lot - 1'!F2135,'By Lot - 1'!F2152,'By Lot - 1'!F2169,'By Lot - 1'!F2186,'By Lot - 1'!F2203,'By Lot - 1'!F2220,'By Lot - 1'!F2237,'By Lot - 1'!F2254,'By Lot - 1'!F2271,'By Lot - 1'!F2288,'By Lot - 1'!F2305,'By Lot - 1'!F2322,'By Lot - 1'!F2339,'By Lot - 1'!F2356,'By Lot - 1'!F2373,'By Lot - 1'!F2390,'By Lot - 1'!F2407,'By Lot - 1'!F2424)</f>
        <v>10</v>
      </c>
      <c r="G203" s="1">
        <f>SUM('By Lot - 1'!G2050,'By Lot - 1'!G2067,'By Lot - 1'!G2084,'By Lot - 1'!G2101,'By Lot - 1'!G2118,'By Lot - 1'!G2135,'By Lot - 1'!G2152,'By Lot - 1'!G2169,'By Lot - 1'!G2186,'By Lot - 1'!G2203,'By Lot - 1'!G2220,'By Lot - 1'!G2237,'By Lot - 1'!G2254,'By Lot - 1'!G2271,'By Lot - 1'!G2288,'By Lot - 1'!G2305,'By Lot - 1'!G2322,'By Lot - 1'!G2339,'By Lot - 1'!G2356,'By Lot - 1'!G2373,'By Lot - 1'!G2390,'By Lot - 1'!G2407,'By Lot - 1'!G2424)</f>
        <v>9</v>
      </c>
      <c r="H203" s="1">
        <f>SUM('By Lot - 1'!H2050,'By Lot - 1'!H2067,'By Lot - 1'!H2084,'By Lot - 1'!H2101,'By Lot - 1'!H2118,'By Lot - 1'!H2135,'By Lot - 1'!H2152,'By Lot - 1'!H2169,'By Lot - 1'!H2186,'By Lot - 1'!H2203,'By Lot - 1'!H2220,'By Lot - 1'!H2237,'By Lot - 1'!H2254,'By Lot - 1'!H2271,'By Lot - 1'!H2288,'By Lot - 1'!H2305,'By Lot - 1'!H2322,'By Lot - 1'!H2339,'By Lot - 1'!H2356,'By Lot - 1'!H2373,'By Lot - 1'!H2390,'By Lot - 1'!H2407,'By Lot - 1'!H2424)</f>
        <v>6</v>
      </c>
      <c r="I203" s="1">
        <f>SUM('By Lot - 1'!I2050,'By Lot - 1'!I2067,'By Lot - 1'!I2084,'By Lot - 1'!I2101,'By Lot - 1'!I2118,'By Lot - 1'!I2135,'By Lot - 1'!I2152,'By Lot - 1'!I2169,'By Lot - 1'!I2186,'By Lot - 1'!I2203,'By Lot - 1'!I2220,'By Lot - 1'!I2237,'By Lot - 1'!I2254,'By Lot - 1'!I2271,'By Lot - 1'!I2288,'By Lot - 1'!I2305,'By Lot - 1'!I2322,'By Lot - 1'!I2339,'By Lot - 1'!I2356,'By Lot - 1'!I2373,'By Lot - 1'!I2390,'By Lot - 1'!I2407,'By Lot - 1'!I2424)</f>
        <v>10</v>
      </c>
      <c r="J203" s="1">
        <f>SUM('By Lot - 1'!J2050,'By Lot - 1'!J2067,'By Lot - 1'!J2084,'By Lot - 1'!J2101,'By Lot - 1'!J2118,'By Lot - 1'!J2135,'By Lot - 1'!J2152,'By Lot - 1'!J2169,'By Lot - 1'!J2186,'By Lot - 1'!J2203,'By Lot - 1'!J2220,'By Lot - 1'!J2237,'By Lot - 1'!J2254,'By Lot - 1'!J2271,'By Lot - 1'!J2288,'By Lot - 1'!J2305,'By Lot - 1'!J2322,'By Lot - 1'!J2339,'By Lot - 1'!J2356,'By Lot - 1'!J2373,'By Lot - 1'!J2390,'By Lot - 1'!J2407,'By Lot - 1'!J2424)</f>
        <v>9</v>
      </c>
      <c r="K203" s="1">
        <f>SUM('By Lot - 1'!K2050,'By Lot - 1'!K2067,'By Lot - 1'!K2084,'By Lot - 1'!K2101,'By Lot - 1'!K2118,'By Lot - 1'!K2135,'By Lot - 1'!K2152,'By Lot - 1'!K2169,'By Lot - 1'!K2186,'By Lot - 1'!K2203,'By Lot - 1'!K2220,'By Lot - 1'!K2237,'By Lot - 1'!K2254,'By Lot - 1'!K2271,'By Lot - 1'!K2288,'By Lot - 1'!K2305,'By Lot - 1'!K2322,'By Lot - 1'!K2339,'By Lot - 1'!K2356,'By Lot - 1'!K2373,'By Lot - 1'!K2390,'By Lot - 1'!K2407,'By Lot - 1'!K2424)</f>
        <v>8</v>
      </c>
      <c r="L203" s="1">
        <f>SUM('By Lot - 1'!L2050,'By Lot - 1'!L2067,'By Lot - 1'!L2084,'By Lot - 1'!L2101,'By Lot - 1'!L2118,'By Lot - 1'!L2135,'By Lot - 1'!L2152,'By Lot - 1'!L2169,'By Lot - 1'!L2186,'By Lot - 1'!L2203,'By Lot - 1'!L2220,'By Lot - 1'!L2237,'By Lot - 1'!L2254,'By Lot - 1'!L2271,'By Lot - 1'!L2288,'By Lot - 1'!L2305,'By Lot - 1'!L2322,'By Lot - 1'!L2339,'By Lot - 1'!L2356,'By Lot - 1'!L2373,'By Lot - 1'!L2390,'By Lot - 1'!L2407,'By Lot - 1'!L2424)</f>
        <v>10</v>
      </c>
      <c r="M203" s="17">
        <f>SUM('By Lot - 1'!M2050,'By Lot - 1'!M2067,'By Lot - 1'!M2084,'By Lot - 1'!M2101,'By Lot - 1'!M2118,'By Lot - 1'!M2135,'By Lot - 1'!M2152,'By Lot - 1'!M2169,'By Lot - 1'!M2186,'By Lot - 1'!M2203,'By Lot - 1'!M2220,'By Lot - 1'!M2237,'By Lot - 1'!M2254,'By Lot - 1'!M2271,'By Lot - 1'!M2288,'By Lot - 1'!M2305,'By Lot - 1'!M2322,'By Lot - 1'!M2339,'By Lot - 1'!M2356,'By Lot - 1'!M2373,'By Lot - 1'!M2390,'By Lot - 1'!M2407,'By Lot - 1'!M2424)</f>
        <v>11</v>
      </c>
      <c r="N203" s="16">
        <f t="shared" si="80"/>
        <v>6</v>
      </c>
      <c r="O203" s="1">
        <f t="shared" si="81"/>
        <v>14</v>
      </c>
      <c r="P203" s="18">
        <f t="shared" si="82"/>
        <v>0.7</v>
      </c>
      <c r="Q203" s="1"/>
      <c r="R203" s="1"/>
      <c r="S203" s="1"/>
      <c r="T203" s="1"/>
      <c r="U203" s="1"/>
      <c r="V203" s="1"/>
      <c r="W203" s="1"/>
    </row>
    <row r="204" spans="1:23" ht="11.25" customHeight="1">
      <c r="A204" s="20"/>
      <c r="B204" s="21" t="s">
        <v>45</v>
      </c>
      <c r="C204" s="21">
        <f t="shared" ref="C204:M204" si="83">SUM(C194:C203)</f>
        <v>3104</v>
      </c>
      <c r="D204" s="22">
        <f t="shared" si="83"/>
        <v>1358</v>
      </c>
      <c r="E204" s="23">
        <f t="shared" si="83"/>
        <v>952</v>
      </c>
      <c r="F204" s="23">
        <f t="shared" si="83"/>
        <v>579</v>
      </c>
      <c r="G204" s="23">
        <f t="shared" si="83"/>
        <v>433</v>
      </c>
      <c r="H204" s="23">
        <f t="shared" si="83"/>
        <v>360</v>
      </c>
      <c r="I204" s="23">
        <f t="shared" si="83"/>
        <v>450</v>
      </c>
      <c r="J204" s="23">
        <f t="shared" si="83"/>
        <v>442</v>
      </c>
      <c r="K204" s="23">
        <f t="shared" si="83"/>
        <v>492</v>
      </c>
      <c r="L204" s="23">
        <f t="shared" si="83"/>
        <v>608</v>
      </c>
      <c r="M204" s="24">
        <f t="shared" si="83"/>
        <v>759</v>
      </c>
      <c r="N204" s="22">
        <f t="shared" si="80"/>
        <v>360</v>
      </c>
      <c r="O204" s="23">
        <f t="shared" si="81"/>
        <v>2744</v>
      </c>
      <c r="P204" s="25">
        <f t="shared" si="82"/>
        <v>0.884020618556701</v>
      </c>
      <c r="Q204" s="1"/>
      <c r="R204" s="1"/>
      <c r="S204" s="1"/>
      <c r="T204" s="1"/>
      <c r="U204" s="1"/>
      <c r="V204" s="1"/>
      <c r="W204" s="1"/>
    </row>
    <row r="205" spans="1:23" ht="11.25" customHeight="1">
      <c r="A205" s="14" t="s">
        <v>417</v>
      </c>
      <c r="B205" s="15" t="s">
        <v>27</v>
      </c>
      <c r="C205" s="15"/>
      <c r="D205" s="16"/>
      <c r="E205" s="1"/>
      <c r="F205" s="1"/>
      <c r="G205" s="1"/>
      <c r="H205" s="1"/>
      <c r="I205" s="1"/>
      <c r="J205" s="1"/>
      <c r="K205" s="1"/>
      <c r="L205" s="1"/>
      <c r="M205" s="17"/>
      <c r="N205" s="16"/>
      <c r="O205" s="1"/>
      <c r="P205" s="18"/>
      <c r="Q205" s="1"/>
      <c r="R205" s="1"/>
      <c r="S205" s="1"/>
      <c r="T205" s="1"/>
      <c r="U205" s="1"/>
      <c r="V205" s="1"/>
      <c r="W205" s="1"/>
    </row>
    <row r="206" spans="1:23" ht="11.25" customHeight="1">
      <c r="A206" s="15" t="s">
        <v>419</v>
      </c>
      <c r="B206" s="15" t="s">
        <v>30</v>
      </c>
      <c r="C206" s="15">
        <f>SUM('By Lot - 1'!C2427,'By Lot - 1'!C2444,'By Lot - 1'!C2461)</f>
        <v>474</v>
      </c>
      <c r="D206" s="16">
        <f>SUM('By Lot - 1'!D2427,'By Lot - 1'!D2444,'By Lot - 1'!D2461)</f>
        <v>200</v>
      </c>
      <c r="E206" s="1">
        <f>SUM('By Lot - 1'!E2427,'By Lot - 1'!E2444,'By Lot - 1'!E2461)</f>
        <v>85</v>
      </c>
      <c r="F206" s="1">
        <f>SUM('By Lot - 1'!F2427,'By Lot - 1'!F2444,'By Lot - 1'!F2461)</f>
        <v>54</v>
      </c>
      <c r="G206" s="1">
        <f>SUM('By Lot - 1'!G2427,'By Lot - 1'!G2444,'By Lot - 1'!G2461)</f>
        <v>41</v>
      </c>
      <c r="H206" s="1">
        <f>SUM('By Lot - 1'!H2427,'By Lot - 1'!H2444,'By Lot - 1'!H2461)</f>
        <v>41</v>
      </c>
      <c r="I206" s="1">
        <f>SUM('By Lot - 1'!I2427,'By Lot - 1'!I2444,'By Lot - 1'!I2461)</f>
        <v>35</v>
      </c>
      <c r="J206" s="1">
        <f>SUM('By Lot - 1'!J2427,'By Lot - 1'!J2444,'By Lot - 1'!J2461)</f>
        <v>38</v>
      </c>
      <c r="K206" s="1">
        <f>SUM('By Lot - 1'!K2427,'By Lot - 1'!K2444,'By Lot - 1'!K2461)</f>
        <v>47</v>
      </c>
      <c r="L206" s="1">
        <f>SUM('By Lot - 1'!L2427,'By Lot - 1'!L2444,'By Lot - 1'!L2461)</f>
        <v>102</v>
      </c>
      <c r="M206" s="17">
        <f>SUM('By Lot - 1'!M2427,'By Lot - 1'!M2444,'By Lot - 1'!M2461)</f>
        <v>115</v>
      </c>
      <c r="N206" s="16">
        <f t="shared" ref="N206:N207" si="84">MIN(D206:M206)</f>
        <v>35</v>
      </c>
      <c r="O206" s="1">
        <f t="shared" ref="O206:O207" si="85">C206-N206</f>
        <v>439</v>
      </c>
      <c r="P206" s="18">
        <f t="shared" ref="P206:P207" si="86">O206/C206</f>
        <v>0.92616033755274263</v>
      </c>
      <c r="Q206" s="1"/>
      <c r="R206" s="1"/>
      <c r="S206" s="1"/>
      <c r="T206" s="1"/>
      <c r="U206" s="1"/>
      <c r="V206" s="1"/>
      <c r="W206" s="1"/>
    </row>
    <row r="207" spans="1:23" ht="11.25" customHeight="1">
      <c r="A207" s="15" t="s">
        <v>422</v>
      </c>
      <c r="B207" s="15" t="s">
        <v>34</v>
      </c>
      <c r="C207" s="15">
        <f>SUM('By Lot - 1'!C2428,'By Lot - 1'!C2445,'By Lot - 1'!C2462)</f>
        <v>208</v>
      </c>
      <c r="D207" s="16">
        <f>SUM('By Lot - 1'!D2428,'By Lot - 1'!D2445,'By Lot - 1'!D2462)</f>
        <v>115</v>
      </c>
      <c r="E207" s="1">
        <f>SUM('By Lot - 1'!E2428,'By Lot - 1'!E2445,'By Lot - 1'!E2462)</f>
        <v>114</v>
      </c>
      <c r="F207" s="1">
        <f>SUM('By Lot - 1'!F2428,'By Lot - 1'!F2445,'By Lot - 1'!F2462)</f>
        <v>113</v>
      </c>
      <c r="G207" s="1">
        <f>SUM('By Lot - 1'!G2428,'By Lot - 1'!G2445,'By Lot - 1'!G2462)</f>
        <v>110</v>
      </c>
      <c r="H207" s="1">
        <f>SUM('By Lot - 1'!H2428,'By Lot - 1'!H2445,'By Lot - 1'!H2462)</f>
        <v>110</v>
      </c>
      <c r="I207" s="1">
        <f>SUM('By Lot - 1'!I2428,'By Lot - 1'!I2445,'By Lot - 1'!I2462)</f>
        <v>113</v>
      </c>
      <c r="J207" s="1">
        <f>SUM('By Lot - 1'!J2428,'By Lot - 1'!J2445,'By Lot - 1'!J2462)</f>
        <v>117</v>
      </c>
      <c r="K207" s="1">
        <f>SUM('By Lot - 1'!K2428,'By Lot - 1'!K2445,'By Lot - 1'!K2462)</f>
        <v>127</v>
      </c>
      <c r="L207" s="1">
        <f>SUM('By Lot - 1'!L2428,'By Lot - 1'!L2445,'By Lot - 1'!L2462)</f>
        <v>166</v>
      </c>
      <c r="M207" s="17">
        <f>SUM('By Lot - 1'!M2428,'By Lot - 1'!M2445,'By Lot - 1'!M2462)</f>
        <v>182</v>
      </c>
      <c r="N207" s="16">
        <f t="shared" si="84"/>
        <v>110</v>
      </c>
      <c r="O207" s="1">
        <f t="shared" si="85"/>
        <v>98</v>
      </c>
      <c r="P207" s="18">
        <f t="shared" si="86"/>
        <v>0.47115384615384615</v>
      </c>
      <c r="Q207" s="1"/>
      <c r="R207" s="1"/>
      <c r="S207" s="1"/>
      <c r="T207" s="1"/>
      <c r="U207" s="1"/>
      <c r="V207" s="1"/>
      <c r="W207" s="1"/>
    </row>
    <row r="208" spans="1:23" ht="11.25" customHeight="1">
      <c r="A208" s="15"/>
      <c r="B208" s="15" t="s">
        <v>37</v>
      </c>
      <c r="C208" s="15"/>
      <c r="D208" s="16"/>
      <c r="E208" s="1"/>
      <c r="F208" s="1"/>
      <c r="G208" s="1"/>
      <c r="H208" s="1"/>
      <c r="I208" s="1"/>
      <c r="J208" s="1"/>
      <c r="K208" s="1"/>
      <c r="L208" s="1"/>
      <c r="M208" s="17"/>
      <c r="N208" s="16"/>
      <c r="O208" s="1"/>
      <c r="P208" s="18"/>
      <c r="Q208" s="1"/>
      <c r="R208" s="1"/>
      <c r="S208" s="1"/>
      <c r="T208" s="1"/>
      <c r="U208" s="1"/>
      <c r="V208" s="1"/>
      <c r="W208" s="1"/>
    </row>
    <row r="209" spans="1:23" ht="11.25" customHeight="1">
      <c r="A209" s="15"/>
      <c r="B209" s="15" t="s">
        <v>39</v>
      </c>
      <c r="C209" s="15"/>
      <c r="D209" s="16"/>
      <c r="E209" s="1"/>
      <c r="F209" s="1"/>
      <c r="G209" s="1"/>
      <c r="H209" s="1"/>
      <c r="I209" s="1"/>
      <c r="J209" s="1"/>
      <c r="K209" s="1"/>
      <c r="L209" s="1"/>
      <c r="M209" s="17"/>
      <c r="N209" s="16"/>
      <c r="O209" s="1"/>
      <c r="P209" s="18"/>
      <c r="Q209" s="1"/>
      <c r="R209" s="1"/>
      <c r="S209" s="1"/>
      <c r="T209" s="1"/>
      <c r="U209" s="1"/>
      <c r="V209" s="1"/>
      <c r="W209" s="1"/>
    </row>
    <row r="210" spans="1:23" ht="11.25" customHeight="1">
      <c r="A210" s="15"/>
      <c r="B210" s="15" t="s">
        <v>40</v>
      </c>
      <c r="C210" s="15">
        <f>SUM('By Lot - 1'!C2432:C2437,'By Lot - 1'!C2449:C2454,'By Lot - 1'!C2466:C2471)</f>
        <v>12</v>
      </c>
      <c r="D210" s="16">
        <f>SUM('By Lot - 1'!D2432:D2437,'By Lot - 1'!D2449:D2454,'By Lot - 1'!D2466:D2471)</f>
        <v>12</v>
      </c>
      <c r="E210" s="1">
        <f>SUM('By Lot - 1'!E2432:E2437,'By Lot - 1'!E2449:E2454,'By Lot - 1'!E2466:E2471)</f>
        <v>12</v>
      </c>
      <c r="F210" s="1">
        <f>SUM('By Lot - 1'!F2432:F2437,'By Lot - 1'!F2449:F2454,'By Lot - 1'!F2466:F2471)</f>
        <v>8</v>
      </c>
      <c r="G210" s="1">
        <f>SUM('By Lot - 1'!G2432:G2437,'By Lot - 1'!G2449:G2454,'By Lot - 1'!G2466:G2471)</f>
        <v>0</v>
      </c>
      <c r="H210" s="1">
        <f>SUM('By Lot - 1'!H2432:H2437,'By Lot - 1'!H2449:H2454,'By Lot - 1'!H2466:H2471)</f>
        <v>1</v>
      </c>
      <c r="I210" s="1">
        <f>SUM('By Lot - 1'!I2432:I2437,'By Lot - 1'!I2449:I2454,'By Lot - 1'!I2466:I2471)</f>
        <v>1</v>
      </c>
      <c r="J210" s="1">
        <f>SUM('By Lot - 1'!J2432:J2437,'By Lot - 1'!J2449:J2454,'By Lot - 1'!J2466:J2471)</f>
        <v>6</v>
      </c>
      <c r="K210" s="1">
        <f>SUM('By Lot - 1'!K2432:K2437,'By Lot - 1'!K2449:K2454,'By Lot - 1'!K2466:K2471)</f>
        <v>7</v>
      </c>
      <c r="L210" s="1">
        <f>SUM('By Lot - 1'!L2432:L2437,'By Lot - 1'!L2449:L2454,'By Lot - 1'!L2466:L2471)</f>
        <v>10</v>
      </c>
      <c r="M210" s="17">
        <f>SUM('By Lot - 1'!M2432:M2437,'By Lot - 1'!M2449:M2454,'By Lot - 1'!M2466:M2471)</f>
        <v>11</v>
      </c>
      <c r="N210" s="16">
        <f t="shared" ref="N210:N211" si="87">MIN(D210:M210)</f>
        <v>0</v>
      </c>
      <c r="O210" s="1">
        <f t="shared" ref="O210:O211" si="88">C210-N210</f>
        <v>12</v>
      </c>
      <c r="P210" s="18">
        <f t="shared" ref="P210:P211" si="89">O210/C210</f>
        <v>1</v>
      </c>
      <c r="Q210" s="1"/>
      <c r="R210" s="1"/>
      <c r="S210" s="1"/>
      <c r="T210" s="1"/>
      <c r="U210" s="1"/>
      <c r="V210" s="1"/>
      <c r="W210" s="1"/>
    </row>
    <row r="211" spans="1:23" ht="11.25" customHeight="1">
      <c r="A211" s="15"/>
      <c r="B211" s="15" t="s">
        <v>41</v>
      </c>
      <c r="C211" s="15">
        <f>SUM('By Lot - 1'!C2438,'By Lot - 1'!C2455,'By Lot - 1'!C2472)</f>
        <v>26</v>
      </c>
      <c r="D211" s="16">
        <f>SUM('By Lot - 1'!D2438,'By Lot - 1'!D2455,'By Lot - 1'!D2472)</f>
        <v>18</v>
      </c>
      <c r="E211" s="1">
        <f>SUM('By Lot - 1'!E2438,'By Lot - 1'!E2455,'By Lot - 1'!E2472)</f>
        <v>10</v>
      </c>
      <c r="F211" s="1">
        <f>SUM('By Lot - 1'!F2438,'By Lot - 1'!F2455,'By Lot - 1'!F2472)</f>
        <v>6</v>
      </c>
      <c r="G211" s="1">
        <f>SUM('By Lot - 1'!G2438,'By Lot - 1'!G2455,'By Lot - 1'!G2472)</f>
        <v>8</v>
      </c>
      <c r="H211" s="1">
        <f>SUM('By Lot - 1'!H2438,'By Lot - 1'!H2455,'By Lot - 1'!H2472)</f>
        <v>12</v>
      </c>
      <c r="I211" s="1">
        <f>SUM('By Lot - 1'!I2438,'By Lot - 1'!I2455,'By Lot - 1'!I2472)</f>
        <v>13</v>
      </c>
      <c r="J211" s="1">
        <f>SUM('By Lot - 1'!J2438,'By Lot - 1'!J2455,'By Lot - 1'!J2472)</f>
        <v>11</v>
      </c>
      <c r="K211" s="1">
        <f>SUM('By Lot - 1'!K2438,'By Lot - 1'!K2455,'By Lot - 1'!K2472)</f>
        <v>8</v>
      </c>
      <c r="L211" s="1">
        <f>SUM('By Lot - 1'!L2438,'By Lot - 1'!L2455,'By Lot - 1'!L2472)</f>
        <v>14</v>
      </c>
      <c r="M211" s="17">
        <f>SUM('By Lot - 1'!M2438,'By Lot - 1'!M2455,'By Lot - 1'!M2472)</f>
        <v>19</v>
      </c>
      <c r="N211" s="16">
        <f t="shared" si="87"/>
        <v>6</v>
      </c>
      <c r="O211" s="1">
        <f t="shared" si="88"/>
        <v>20</v>
      </c>
      <c r="P211" s="18">
        <f t="shared" si="89"/>
        <v>0.76923076923076927</v>
      </c>
      <c r="Q211" s="1"/>
      <c r="R211" s="1"/>
      <c r="S211" s="1"/>
      <c r="T211" s="1"/>
      <c r="U211" s="1"/>
      <c r="V211" s="1"/>
      <c r="W211" s="1"/>
    </row>
    <row r="212" spans="1:23" ht="11.25" customHeight="1">
      <c r="A212" s="15"/>
      <c r="B212" s="15" t="s">
        <v>42</v>
      </c>
      <c r="C212" s="15"/>
      <c r="D212" s="16"/>
      <c r="E212" s="1"/>
      <c r="F212" s="1"/>
      <c r="G212" s="1"/>
      <c r="H212" s="1"/>
      <c r="I212" s="1"/>
      <c r="J212" s="1"/>
      <c r="K212" s="1"/>
      <c r="L212" s="1"/>
      <c r="M212" s="17"/>
      <c r="N212" s="16"/>
      <c r="O212" s="1"/>
      <c r="P212" s="18"/>
      <c r="Q212" s="1"/>
      <c r="R212" s="1"/>
      <c r="S212" s="1"/>
      <c r="T212" s="1"/>
      <c r="U212" s="1"/>
      <c r="V212" s="1"/>
      <c r="W212" s="1"/>
    </row>
    <row r="213" spans="1:23" ht="11.25" customHeight="1">
      <c r="A213" s="15"/>
      <c r="B213" s="15" t="s">
        <v>43</v>
      </c>
      <c r="C213" s="15"/>
      <c r="D213" s="16"/>
      <c r="E213" s="1"/>
      <c r="F213" s="1"/>
      <c r="G213" s="1"/>
      <c r="H213" s="1"/>
      <c r="I213" s="1"/>
      <c r="J213" s="1"/>
      <c r="K213" s="1"/>
      <c r="L213" s="1"/>
      <c r="M213" s="17"/>
      <c r="N213" s="16"/>
      <c r="O213" s="1"/>
      <c r="P213" s="18"/>
      <c r="Q213" s="1"/>
      <c r="R213" s="1"/>
      <c r="S213" s="1"/>
      <c r="T213" s="1"/>
      <c r="U213" s="1"/>
      <c r="V213" s="1"/>
      <c r="W213" s="1"/>
    </row>
    <row r="214" spans="1:23" ht="11.25" customHeight="1">
      <c r="A214" s="15"/>
      <c r="B214" s="15" t="s">
        <v>44</v>
      </c>
      <c r="C214" s="15"/>
      <c r="D214" s="16"/>
      <c r="E214" s="1"/>
      <c r="F214" s="1"/>
      <c r="G214" s="1"/>
      <c r="H214" s="1"/>
      <c r="I214" s="1"/>
      <c r="J214" s="1"/>
      <c r="K214" s="1"/>
      <c r="L214" s="1"/>
      <c r="M214" s="17"/>
      <c r="N214" s="16"/>
      <c r="O214" s="1"/>
      <c r="P214" s="18"/>
      <c r="Q214" s="1"/>
      <c r="R214" s="1"/>
      <c r="S214" s="1"/>
      <c r="T214" s="1"/>
      <c r="U214" s="1"/>
      <c r="V214" s="1"/>
      <c r="W214" s="1"/>
    </row>
    <row r="215" spans="1:23" ht="11.25" customHeight="1">
      <c r="A215" s="20"/>
      <c r="B215" s="21" t="s">
        <v>45</v>
      </c>
      <c r="C215" s="21">
        <f t="shared" ref="C215:M215" si="90">SUM(C205:C214)</f>
        <v>720</v>
      </c>
      <c r="D215" s="22">
        <f t="shared" si="90"/>
        <v>345</v>
      </c>
      <c r="E215" s="23">
        <f t="shared" si="90"/>
        <v>221</v>
      </c>
      <c r="F215" s="23">
        <f t="shared" si="90"/>
        <v>181</v>
      </c>
      <c r="G215" s="23">
        <f t="shared" si="90"/>
        <v>159</v>
      </c>
      <c r="H215" s="23">
        <f t="shared" si="90"/>
        <v>164</v>
      </c>
      <c r="I215" s="23">
        <f t="shared" si="90"/>
        <v>162</v>
      </c>
      <c r="J215" s="23">
        <f t="shared" si="90"/>
        <v>172</v>
      </c>
      <c r="K215" s="23">
        <f t="shared" si="90"/>
        <v>189</v>
      </c>
      <c r="L215" s="23">
        <f t="shared" si="90"/>
        <v>292</v>
      </c>
      <c r="M215" s="24">
        <f t="shared" si="90"/>
        <v>327</v>
      </c>
      <c r="N215" s="22">
        <f t="shared" ref="N215:N217" si="91">MIN(D215:M215)</f>
        <v>159</v>
      </c>
      <c r="O215" s="23">
        <f t="shared" ref="O215:O217" si="92">C215-N215</f>
        <v>561</v>
      </c>
      <c r="P215" s="25">
        <f t="shared" ref="P215:P217" si="93">O215/C215</f>
        <v>0.77916666666666667</v>
      </c>
      <c r="Q215" s="1"/>
      <c r="R215" s="1"/>
      <c r="S215" s="1"/>
      <c r="T215" s="1"/>
      <c r="U215" s="1"/>
      <c r="V215" s="1"/>
      <c r="W215" s="1"/>
    </row>
    <row r="216" spans="1:23" ht="11.25" customHeight="1">
      <c r="A216" s="14" t="s">
        <v>48</v>
      </c>
      <c r="B216" s="15" t="s">
        <v>27</v>
      </c>
      <c r="C216" s="15">
        <f>SUM('By Structure'!C95,'By Structure'!C106,'By Structure'!C117,'By Lot - 1'!C2936,'By Lot - 1'!C2953,'By Lot - 1'!C2970,'By Lot - 1'!C2987,'By Lot - 1'!C3004,'By Lot - 1'!C3021,'By Lot - 1'!C3038,'By Lot - 1'!C3055,'By Lot - 1'!C3072,'By Lot - 1'!C3089,'By Lot - 1'!C3106)</f>
        <v>278</v>
      </c>
      <c r="D216" s="16">
        <f>SUM('By Structure'!D95,'By Structure'!D106,'By Structure'!D117,'By Lot - 1'!D2936,'By Lot - 1'!D2953,'By Lot - 1'!D2970,'By Lot - 1'!D2987,'By Lot - 1'!D3004,'By Lot - 1'!D3021,'By Lot - 1'!D3038,'By Lot - 1'!D3055,'By Lot - 1'!D3072,'By Lot - 1'!D3089,'By Lot - 1'!D3106)</f>
        <v>152</v>
      </c>
      <c r="E216" s="1">
        <f>SUM('By Structure'!E95,'By Structure'!E106,'By Structure'!E117,'By Lot - 1'!E2936,'By Lot - 1'!E2953,'By Lot - 1'!E2970,'By Lot - 1'!E2987,'By Lot - 1'!E3004,'By Lot - 1'!E3021,'By Lot - 1'!E3038,'By Lot - 1'!E3055,'By Lot - 1'!E3072,'By Lot - 1'!E3089,'By Lot - 1'!E3106)</f>
        <v>142</v>
      </c>
      <c r="F216" s="1">
        <f>SUM('By Structure'!F95,'By Structure'!F106,'By Structure'!F117,'By Lot - 1'!F2936,'By Lot - 1'!F2953,'By Lot - 1'!F2970,'By Lot - 1'!F2987,'By Lot - 1'!F3004,'By Lot - 1'!F3021,'By Lot - 1'!F3038,'By Lot - 1'!F3055,'By Lot - 1'!F3072,'By Lot - 1'!F3089,'By Lot - 1'!F3106)</f>
        <v>115</v>
      </c>
      <c r="G216" s="1">
        <f>SUM('By Structure'!G95,'By Structure'!G106,'By Structure'!G117,'By Lot - 1'!G2936,'By Lot - 1'!G2953,'By Lot - 1'!G2970,'By Lot - 1'!G2987,'By Lot - 1'!G3004,'By Lot - 1'!G3021,'By Lot - 1'!G3038,'By Lot - 1'!G3055,'By Lot - 1'!G3072,'By Lot - 1'!G3089,'By Lot - 1'!G3106)</f>
        <v>103</v>
      </c>
      <c r="H216" s="1">
        <f>SUM('By Structure'!H95,'By Structure'!H106,'By Structure'!H117,'By Lot - 1'!H2936,'By Lot - 1'!H2953,'By Lot - 1'!H2970,'By Lot - 1'!H2987,'By Lot - 1'!H3004,'By Lot - 1'!H3021,'By Lot - 1'!H3038,'By Lot - 1'!H3055,'By Lot - 1'!H3072,'By Lot - 1'!H3089,'By Lot - 1'!H3106)</f>
        <v>95</v>
      </c>
      <c r="I216" s="1">
        <f>SUM('By Structure'!I95,'By Structure'!I106,'By Structure'!I117,'By Lot - 1'!I2936,'By Lot - 1'!I2953,'By Lot - 1'!I2970,'By Lot - 1'!I2987,'By Lot - 1'!I3004,'By Lot - 1'!I3021,'By Lot - 1'!I3038,'By Lot - 1'!I3055,'By Lot - 1'!I3072,'By Lot - 1'!I3089,'By Lot - 1'!I3106)</f>
        <v>84</v>
      </c>
      <c r="J216" s="1">
        <f>SUM('By Structure'!J95,'By Structure'!J106,'By Structure'!J117,'By Lot - 1'!J2936,'By Lot - 1'!J2953,'By Lot - 1'!J2970,'By Lot - 1'!J2987,'By Lot - 1'!J3004,'By Lot - 1'!J3021,'By Lot - 1'!J3038,'By Lot - 1'!J3055,'By Lot - 1'!J3072,'By Lot - 1'!J3089,'By Lot - 1'!J3106)</f>
        <v>89</v>
      </c>
      <c r="K216" s="1">
        <f>SUM('By Structure'!K95,'By Structure'!K106,'By Structure'!K117,'By Lot - 1'!K2936,'By Lot - 1'!K2953,'By Lot - 1'!K2970,'By Lot - 1'!K2987,'By Lot - 1'!K3004,'By Lot - 1'!K3021,'By Lot - 1'!K3038,'By Lot - 1'!K3055,'By Lot - 1'!K3072,'By Lot - 1'!K3089,'By Lot - 1'!K3106)</f>
        <v>84</v>
      </c>
      <c r="L216" s="1">
        <f>SUM('By Structure'!L95,'By Structure'!L106,'By Structure'!L117,'By Lot - 1'!L2936,'By Lot - 1'!L2953,'By Lot - 1'!L2970,'By Lot - 1'!L2987,'By Lot - 1'!L3004,'By Lot - 1'!L3021,'By Lot - 1'!L3038,'By Lot - 1'!L3055,'By Lot - 1'!L3072,'By Lot - 1'!L3089,'By Lot - 1'!L3106)</f>
        <v>99</v>
      </c>
      <c r="M216" s="17">
        <f>SUM('By Structure'!M95,'By Structure'!M106,'By Structure'!M117,'By Lot - 1'!M2936,'By Lot - 1'!M2953,'By Lot - 1'!M2970,'By Lot - 1'!M2987,'By Lot - 1'!M3004,'By Lot - 1'!M3021,'By Lot - 1'!M3038,'By Lot - 1'!M3055,'By Lot - 1'!M3072,'By Lot - 1'!M3089,'By Lot - 1'!M3106)</f>
        <v>124</v>
      </c>
      <c r="N216" s="16">
        <f t="shared" si="91"/>
        <v>84</v>
      </c>
      <c r="O216" s="1">
        <f t="shared" si="92"/>
        <v>194</v>
      </c>
      <c r="P216" s="18">
        <f t="shared" si="93"/>
        <v>0.69784172661870503</v>
      </c>
      <c r="Q216" s="1"/>
      <c r="R216" s="1"/>
      <c r="S216" s="1"/>
      <c r="T216" s="1"/>
      <c r="U216" s="1"/>
      <c r="V216" s="1"/>
      <c r="W216" s="1"/>
    </row>
    <row r="217" spans="1:23" ht="11.25" customHeight="1">
      <c r="A217" s="15" t="s">
        <v>52</v>
      </c>
      <c r="B217" s="15" t="s">
        <v>30</v>
      </c>
      <c r="C217" s="15">
        <f>SUM('By Structure'!C96,'By Structure'!C107,'By Structure'!C118,'By Lot - 1'!C2937,'By Lot - 1'!C2954,'By Lot - 1'!C2971,'By Lot - 1'!C2988,'By Lot - 1'!C3005,'By Lot - 1'!C3022,'By Lot - 1'!C3039,'By Lot - 1'!C3056,'By Lot - 1'!C3073,'By Lot - 1'!C3090,'By Lot - 1'!C3107)</f>
        <v>1230</v>
      </c>
      <c r="D217" s="16">
        <f>SUM('By Structure'!D96,'By Structure'!D107,'By Structure'!D118,'By Lot - 1'!D2937,'By Lot - 1'!D2954,'By Lot - 1'!D2971,'By Lot - 1'!D2988,'By Lot - 1'!D3005,'By Lot - 1'!D3022,'By Lot - 1'!D3039,'By Lot - 1'!D3056,'By Lot - 1'!D3073,'By Lot - 1'!D3090,'By Lot - 1'!D3107)</f>
        <v>501</v>
      </c>
      <c r="E217" s="1">
        <f>SUM('By Structure'!E96,'By Structure'!E107,'By Structure'!E118,'By Lot - 1'!E2937,'By Lot - 1'!E2954,'By Lot - 1'!E2971,'By Lot - 1'!E2988,'By Lot - 1'!E3005,'By Lot - 1'!E3022,'By Lot - 1'!E3039,'By Lot - 1'!E3056,'By Lot - 1'!E3073,'By Lot - 1'!E3090,'By Lot - 1'!E3107)</f>
        <v>366</v>
      </c>
      <c r="F217" s="1">
        <f>SUM('By Structure'!F96,'By Structure'!F107,'By Structure'!F118,'By Lot - 1'!F2937,'By Lot - 1'!F2954,'By Lot - 1'!F2971,'By Lot - 1'!F2988,'By Lot - 1'!F3005,'By Lot - 1'!F3022,'By Lot - 1'!F3039,'By Lot - 1'!F3056,'By Lot - 1'!F3073,'By Lot - 1'!F3090,'By Lot - 1'!F3107)</f>
        <v>215</v>
      </c>
      <c r="G217" s="1">
        <f>SUM('By Structure'!G96,'By Structure'!G107,'By Structure'!G118,'By Lot - 1'!G2937,'By Lot - 1'!G2954,'By Lot - 1'!G2971,'By Lot - 1'!G2988,'By Lot - 1'!G3005,'By Lot - 1'!G3022,'By Lot - 1'!G3039,'By Lot - 1'!G3056,'By Lot - 1'!G3073,'By Lot - 1'!G3090,'By Lot - 1'!G3107)</f>
        <v>188</v>
      </c>
      <c r="H217" s="1">
        <f>SUM('By Structure'!H96,'By Structure'!H107,'By Structure'!H118,'By Lot - 1'!H2937,'By Lot - 1'!H2954,'By Lot - 1'!H2971,'By Lot - 1'!H2988,'By Lot - 1'!H3005,'By Lot - 1'!H3022,'By Lot - 1'!H3039,'By Lot - 1'!H3056,'By Lot - 1'!H3073,'By Lot - 1'!H3090,'By Lot - 1'!H3107)</f>
        <v>182</v>
      </c>
      <c r="I217" s="1">
        <f>SUM('By Structure'!I96,'By Structure'!I107,'By Structure'!I118,'By Lot - 1'!I2937,'By Lot - 1'!I2954,'By Lot - 1'!I2971,'By Lot - 1'!I2988,'By Lot - 1'!I3005,'By Lot - 1'!I3022,'By Lot - 1'!I3039,'By Lot - 1'!I3056,'By Lot - 1'!I3073,'By Lot - 1'!I3090,'By Lot - 1'!I3107)</f>
        <v>203</v>
      </c>
      <c r="J217" s="1">
        <f>SUM('By Structure'!J96,'By Structure'!J107,'By Structure'!J118,'By Lot - 1'!J2937,'By Lot - 1'!J2954,'By Lot - 1'!J2971,'By Lot - 1'!J2988,'By Lot - 1'!J3005,'By Lot - 1'!J3022,'By Lot - 1'!J3039,'By Lot - 1'!J3056,'By Lot - 1'!J3073,'By Lot - 1'!J3090,'By Lot - 1'!J3107)</f>
        <v>219</v>
      </c>
      <c r="K217" s="1">
        <f>SUM('By Structure'!K96,'By Structure'!K107,'By Structure'!K118,'By Lot - 1'!K2937,'By Lot - 1'!K2954,'By Lot - 1'!K2971,'By Lot - 1'!K2988,'By Lot - 1'!K3005,'By Lot - 1'!K3022,'By Lot - 1'!K3039,'By Lot - 1'!K3056,'By Lot - 1'!K3073,'By Lot - 1'!K3090,'By Lot - 1'!K3107)</f>
        <v>221</v>
      </c>
      <c r="L217" s="1">
        <f>SUM('By Structure'!L96,'By Structure'!L107,'By Structure'!L118,'By Lot - 1'!L2937,'By Lot - 1'!L2954,'By Lot - 1'!L2971,'By Lot - 1'!L2988,'By Lot - 1'!L3005,'By Lot - 1'!L3022,'By Lot - 1'!L3039,'By Lot - 1'!L3056,'By Lot - 1'!L3073,'By Lot - 1'!L3090,'By Lot - 1'!L3107)</f>
        <v>253</v>
      </c>
      <c r="M217" s="17">
        <f>SUM('By Structure'!M96,'By Structure'!M107,'By Structure'!M118,'By Lot - 1'!M2937,'By Lot - 1'!M2954,'By Lot - 1'!M2971,'By Lot - 1'!M2988,'By Lot - 1'!M3005,'By Lot - 1'!M3022,'By Lot - 1'!M3039,'By Lot - 1'!M3056,'By Lot - 1'!M3073,'By Lot - 1'!M3090,'By Lot - 1'!M3107)</f>
        <v>332</v>
      </c>
      <c r="N217" s="16">
        <f t="shared" si="91"/>
        <v>182</v>
      </c>
      <c r="O217" s="1">
        <f t="shared" si="92"/>
        <v>1048</v>
      </c>
      <c r="P217" s="18">
        <f t="shared" si="93"/>
        <v>0.85203252032520327</v>
      </c>
      <c r="Q217" s="1"/>
      <c r="R217" s="1"/>
      <c r="S217" s="1"/>
      <c r="T217" s="1"/>
      <c r="U217" s="1"/>
      <c r="V217" s="1"/>
      <c r="W217" s="1"/>
    </row>
    <row r="218" spans="1:23" ht="11.25" customHeight="1">
      <c r="A218" s="15" t="s">
        <v>53</v>
      </c>
      <c r="B218" s="15" t="s">
        <v>34</v>
      </c>
      <c r="C218" s="15"/>
      <c r="D218" s="16"/>
      <c r="E218" s="1"/>
      <c r="F218" s="1"/>
      <c r="G218" s="1"/>
      <c r="H218" s="1"/>
      <c r="I218" s="1"/>
      <c r="J218" s="1"/>
      <c r="K218" s="1"/>
      <c r="L218" s="1"/>
      <c r="M218" s="17"/>
      <c r="N218" s="16"/>
      <c r="O218" s="1"/>
      <c r="P218" s="18"/>
      <c r="Q218" s="1"/>
      <c r="R218" s="1"/>
      <c r="S218" s="1"/>
      <c r="T218" s="1"/>
      <c r="U218" s="1"/>
      <c r="V218" s="1"/>
      <c r="W218" s="1"/>
    </row>
    <row r="219" spans="1:23" ht="11.25" customHeight="1">
      <c r="A219" s="15"/>
      <c r="B219" s="15" t="s">
        <v>37</v>
      </c>
      <c r="C219" s="15">
        <f>SUM('By Structure'!C98,'By Structure'!C109,'By Structure'!C120,'By Lot - 1'!C2939:C2940,'By Lot - 1'!C2956:C2957,'By Lot - 1'!C2973:C2974,'By Lot - 1'!C2990:C2991,'By Lot - 1'!C3007:C3008,'By Lot - 1'!C3024:C3025,'By Lot - 1'!C3041:C3042,'By Lot - 1'!C3058:C3059,'By Lot - 1'!C3075:C3076,'By Lot - 1'!C3092:C3093,'By Lot - 1'!C3109:C3110)</f>
        <v>365</v>
      </c>
      <c r="D219" s="16">
        <f>SUM('By Structure'!D98,'By Structure'!D109,'By Structure'!D120,'By Lot - 1'!D2939:D2940,'By Lot - 1'!D2956:D2957,'By Lot - 1'!D2973:D2974,'By Lot - 1'!D2990:D2991,'By Lot - 1'!D3007:D3008,'By Lot - 1'!D3024:D3025,'By Lot - 1'!D3041:D3042,'By Lot - 1'!D3058:D3059,'By Lot - 1'!D3075:D3076,'By Lot - 1'!D3092:D3093,'By Lot - 1'!D3109:D3110)</f>
        <v>226</v>
      </c>
      <c r="E219" s="1">
        <f>SUM('By Structure'!E98,'By Structure'!E109,'By Structure'!E120,'By Lot - 1'!E2939:E2940,'By Lot - 1'!E2956:E2957,'By Lot - 1'!E2973:E2974,'By Lot - 1'!E2990:E2991,'By Lot - 1'!E3007:E3008,'By Lot - 1'!E3024:E3025,'By Lot - 1'!E3041:E3042,'By Lot - 1'!E3058:E3059,'By Lot - 1'!E3075:E3076,'By Lot - 1'!E3092:E3093,'By Lot - 1'!E3109:E3110)</f>
        <v>205</v>
      </c>
      <c r="F219" s="1">
        <f>SUM('By Structure'!F98,'By Structure'!F109,'By Structure'!F120,'By Lot - 1'!F2939:F2940,'By Lot - 1'!F2956:F2957,'By Lot - 1'!F2973:F2974,'By Lot - 1'!F2990:F2991,'By Lot - 1'!F3007:F3008,'By Lot - 1'!F3024:F3025,'By Lot - 1'!F3041:F3042,'By Lot - 1'!F3058:F3059,'By Lot - 1'!F3075:F3076,'By Lot - 1'!F3092:F3093,'By Lot - 1'!F3109:F3110)</f>
        <v>156</v>
      </c>
      <c r="G219" s="1">
        <f>SUM('By Structure'!G98,'By Structure'!G109,'By Structure'!G120,'By Lot - 1'!G2939:G2940,'By Lot - 1'!G2956:G2957,'By Lot - 1'!G2973:G2974,'By Lot - 1'!G2990:G2991,'By Lot - 1'!G3007:G3008,'By Lot - 1'!G3024:G3025,'By Lot - 1'!G3041:G3042,'By Lot - 1'!G3058:G3059,'By Lot - 1'!G3075:G3076,'By Lot - 1'!G3092:G3093,'By Lot - 1'!G3109:G3110)</f>
        <v>168</v>
      </c>
      <c r="H219" s="1">
        <f>SUM('By Structure'!H98,'By Structure'!H109,'By Structure'!H120,'By Lot - 1'!H2939:H2940,'By Lot - 1'!H2956:H2957,'By Lot - 1'!H2973:H2974,'By Lot - 1'!H2990:H2991,'By Lot - 1'!H3007:H3008,'By Lot - 1'!H3024:H3025,'By Lot - 1'!H3041:H3042,'By Lot - 1'!H3058:H3059,'By Lot - 1'!H3075:H3076,'By Lot - 1'!H3092:H3093,'By Lot - 1'!H3109:H3110)</f>
        <v>174</v>
      </c>
      <c r="I219" s="1">
        <f>SUM('By Structure'!I98,'By Structure'!I109,'By Structure'!I120,'By Lot - 1'!I2939:I2940,'By Lot - 1'!I2956:I2957,'By Lot - 1'!I2973:I2974,'By Lot - 1'!I2990:I2991,'By Lot - 1'!I3007:I3008,'By Lot - 1'!I3024:I3025,'By Lot - 1'!I3041:I3042,'By Lot - 1'!I3058:I3059,'By Lot - 1'!I3075:I3076,'By Lot - 1'!I3092:I3093,'By Lot - 1'!I3109:I3110)</f>
        <v>161</v>
      </c>
      <c r="J219" s="1">
        <f>SUM('By Structure'!J98,'By Structure'!J109,'By Structure'!J120,'By Lot - 1'!J2939:J2940,'By Lot - 1'!J2956:J2957,'By Lot - 1'!J2973:J2974,'By Lot - 1'!J2990:J2991,'By Lot - 1'!J3007:J3008,'By Lot - 1'!J3024:J3025,'By Lot - 1'!J3041:J3042,'By Lot - 1'!J3058:J3059,'By Lot - 1'!J3075:J3076,'By Lot - 1'!J3092:J3093,'By Lot - 1'!J3109:J3110)</f>
        <v>163</v>
      </c>
      <c r="K219" s="1">
        <f>SUM('By Structure'!K98,'By Structure'!K109,'By Structure'!K120,'By Lot - 1'!K2939:K2940,'By Lot - 1'!K2956:K2957,'By Lot - 1'!K2973:K2974,'By Lot - 1'!K2990:K2991,'By Lot - 1'!K3007:K3008,'By Lot - 1'!K3024:K3025,'By Lot - 1'!K3041:K3042,'By Lot - 1'!K3058:K3059,'By Lot - 1'!K3075:K3076,'By Lot - 1'!K3092:K3093,'By Lot - 1'!K3109:K3110)</f>
        <v>168</v>
      </c>
      <c r="L219" s="1">
        <f>SUM('By Structure'!L98,'By Structure'!L109,'By Structure'!L120,'By Lot - 1'!L2939:L2940,'By Lot - 1'!L2956:L2957,'By Lot - 1'!L2973:L2974,'By Lot - 1'!L2990:L2991,'By Lot - 1'!L3007:L3008,'By Lot - 1'!L3024:L3025,'By Lot - 1'!L3041:L3042,'By Lot - 1'!L3058:L3059,'By Lot - 1'!L3075:L3076,'By Lot - 1'!L3092:L3093,'By Lot - 1'!L3109:L3110)</f>
        <v>178</v>
      </c>
      <c r="M219" s="17">
        <f>SUM('By Structure'!M98,'By Structure'!M109,'By Structure'!M120,'By Lot - 1'!M2939:M2940,'By Lot - 1'!M2956:M2957,'By Lot - 1'!M2973:M2974,'By Lot - 1'!M2990:M2991,'By Lot - 1'!M3007:M3008,'By Lot - 1'!M3024:M3025,'By Lot - 1'!M3041:M3042,'By Lot - 1'!M3058:M3059,'By Lot - 1'!M3075:M3076,'By Lot - 1'!M3092:M3093,'By Lot - 1'!M3109:M3110)</f>
        <v>187</v>
      </c>
      <c r="N219" s="16">
        <f t="shared" ref="N219:N226" si="94">MIN(D219:M219)</f>
        <v>156</v>
      </c>
      <c r="O219" s="1">
        <f t="shared" ref="O219:O226" si="95">C219-N219</f>
        <v>209</v>
      </c>
      <c r="P219" s="18">
        <f t="shared" ref="P219:P226" si="96">O219/C219</f>
        <v>0.57260273972602738</v>
      </c>
      <c r="Q219" s="1"/>
      <c r="R219" s="1"/>
      <c r="S219" s="1"/>
      <c r="T219" s="1"/>
      <c r="U219" s="1"/>
      <c r="V219" s="1"/>
      <c r="W219" s="1"/>
    </row>
    <row r="220" spans="1:23" ht="11.25" customHeight="1">
      <c r="A220" s="15"/>
      <c r="B220" s="15" t="s">
        <v>39</v>
      </c>
      <c r="C220" s="15">
        <f>SUM('By Structure'!C99,'By Structure'!C110,'By Structure'!C121,'By Lot - 1'!C2941,'By Lot - 1'!C2958,'By Lot - 1'!C2975,'By Lot - 1'!C2992,'By Lot - 1'!C3009,'By Lot - 1'!C3026,'By Lot - 1'!C3043,'By Lot - 1'!C3060,'By Lot - 1'!C3077,'By Lot - 1'!C3094,'By Lot - 1'!C3111)</f>
        <v>103</v>
      </c>
      <c r="D220" s="16">
        <f>SUM('By Structure'!D99,'By Structure'!D110,'By Structure'!D121,'By Lot - 1'!D2941,'By Lot - 1'!D2958,'By Lot - 1'!D2975,'By Lot - 1'!D2992,'By Lot - 1'!D3009,'By Lot - 1'!D3026,'By Lot - 1'!D3043,'By Lot - 1'!D3060,'By Lot - 1'!D3077,'By Lot - 1'!D3094,'By Lot - 1'!D3111)</f>
        <v>73</v>
      </c>
      <c r="E220" s="1">
        <f>SUM('By Structure'!E99,'By Structure'!E110,'By Structure'!E121,'By Lot - 1'!E2941,'By Lot - 1'!E2958,'By Lot - 1'!E2975,'By Lot - 1'!E2992,'By Lot - 1'!E3009,'By Lot - 1'!E3026,'By Lot - 1'!E3043,'By Lot - 1'!E3060,'By Lot - 1'!E3077,'By Lot - 1'!E3094,'By Lot - 1'!E3111)</f>
        <v>68</v>
      </c>
      <c r="F220" s="1">
        <f>SUM('By Structure'!F99,'By Structure'!F110,'By Structure'!F121,'By Lot - 1'!F2941,'By Lot - 1'!F2958,'By Lot - 1'!F2975,'By Lot - 1'!F2992,'By Lot - 1'!F3009,'By Lot - 1'!F3026,'By Lot - 1'!F3043,'By Lot - 1'!F3060,'By Lot - 1'!F3077,'By Lot - 1'!F3094,'By Lot - 1'!F3111)</f>
        <v>66</v>
      </c>
      <c r="G220" s="1">
        <f>SUM('By Structure'!G99,'By Structure'!G110,'By Structure'!G121,'By Lot - 1'!G2941,'By Lot - 1'!G2958,'By Lot - 1'!G2975,'By Lot - 1'!G2992,'By Lot - 1'!G3009,'By Lot - 1'!G3026,'By Lot - 1'!G3043,'By Lot - 1'!G3060,'By Lot - 1'!G3077,'By Lot - 1'!G3094,'By Lot - 1'!G3111)</f>
        <v>66</v>
      </c>
      <c r="H220" s="1">
        <f>SUM('By Structure'!H99,'By Structure'!H110,'By Structure'!H121,'By Lot - 1'!H2941,'By Lot - 1'!H2958,'By Lot - 1'!H2975,'By Lot - 1'!H2992,'By Lot - 1'!H3009,'By Lot - 1'!H3026,'By Lot - 1'!H3043,'By Lot - 1'!H3060,'By Lot - 1'!H3077,'By Lot - 1'!H3094,'By Lot - 1'!H3111)</f>
        <v>66</v>
      </c>
      <c r="I220" s="1">
        <f>SUM('By Structure'!I99,'By Structure'!I110,'By Structure'!I121,'By Lot - 1'!I2941,'By Lot - 1'!I2958,'By Lot - 1'!I2975,'By Lot - 1'!I2992,'By Lot - 1'!I3009,'By Lot - 1'!I3026,'By Lot - 1'!I3043,'By Lot - 1'!I3060,'By Lot - 1'!I3077,'By Lot - 1'!I3094,'By Lot - 1'!I3111)</f>
        <v>74</v>
      </c>
      <c r="J220" s="1">
        <f>SUM('By Structure'!J99,'By Structure'!J110,'By Structure'!J121,'By Lot - 1'!J2941,'By Lot - 1'!J2958,'By Lot - 1'!J2975,'By Lot - 1'!J2992,'By Lot - 1'!J3009,'By Lot - 1'!J3026,'By Lot - 1'!J3043,'By Lot - 1'!J3060,'By Lot - 1'!J3077,'By Lot - 1'!J3094,'By Lot - 1'!J3111)</f>
        <v>69</v>
      </c>
      <c r="K220" s="1">
        <f>SUM('By Structure'!K99,'By Structure'!K110,'By Structure'!K121,'By Lot - 1'!K2941,'By Lot - 1'!K2958,'By Lot - 1'!K2975,'By Lot - 1'!K2992,'By Lot - 1'!K3009,'By Lot - 1'!K3026,'By Lot - 1'!K3043,'By Lot - 1'!K3060,'By Lot - 1'!K3077,'By Lot - 1'!K3094,'By Lot - 1'!K3111)</f>
        <v>67</v>
      </c>
      <c r="L220" s="1">
        <f>SUM('By Structure'!L99,'By Structure'!L110,'By Structure'!L121,'By Lot - 1'!L2941,'By Lot - 1'!L2958,'By Lot - 1'!L2975,'By Lot - 1'!L2992,'By Lot - 1'!L3009,'By Lot - 1'!L3026,'By Lot - 1'!L3043,'By Lot - 1'!L3060,'By Lot - 1'!L3077,'By Lot - 1'!L3094,'By Lot - 1'!L3111)</f>
        <v>68</v>
      </c>
      <c r="M220" s="17">
        <f>SUM('By Structure'!M99,'By Structure'!M110,'By Structure'!M121,'By Lot - 1'!M2941,'By Lot - 1'!M2958,'By Lot - 1'!M2975,'By Lot - 1'!M2992,'By Lot - 1'!M3009,'By Lot - 1'!M3026,'By Lot - 1'!M3043,'By Lot - 1'!M3060,'By Lot - 1'!M3077,'By Lot - 1'!M3094,'By Lot - 1'!M3111)</f>
        <v>65</v>
      </c>
      <c r="N220" s="16">
        <f t="shared" si="94"/>
        <v>65</v>
      </c>
      <c r="O220" s="1">
        <f t="shared" si="95"/>
        <v>38</v>
      </c>
      <c r="P220" s="18">
        <f t="shared" si="96"/>
        <v>0.36893203883495146</v>
      </c>
      <c r="Q220" s="1"/>
      <c r="R220" s="1"/>
      <c r="S220" s="1"/>
      <c r="T220" s="1"/>
      <c r="U220" s="1"/>
      <c r="V220" s="1"/>
      <c r="W220" s="1"/>
    </row>
    <row r="221" spans="1:23" ht="11.25" customHeight="1">
      <c r="A221" s="15"/>
      <c r="B221" s="15" t="s">
        <v>40</v>
      </c>
      <c r="C221" s="15">
        <f>SUM('By Structure'!C100,'By Structure'!C111,'By Structure'!C122,'By Lot - 1'!C2942:C2947,'By Lot - 1'!C2959:C2964,'By Lot - 1'!C2976:C2981,'By Lot - 1'!C2993:C2998,'By Lot - 1'!C3010:C3015,'By Lot - 1'!C3027:C3032,'By Lot - 1'!C3044:C3049,'By Lot - 1'!C3061:C3066,'By Lot - 1'!C3078:C3083,'By Lot - 1'!C3095:C3100,'By Lot - 1'!C3112:C3117)</f>
        <v>106</v>
      </c>
      <c r="D221" s="16">
        <f>SUM('By Structure'!D100,'By Structure'!D111,'By Structure'!D122,'By Lot - 1'!D2942:D2947,'By Lot - 1'!D2959:D2964,'By Lot - 1'!D2976:D2981,'By Lot - 1'!D2993:D2998,'By Lot - 1'!D3010:D3015,'By Lot - 1'!D3027:D3032,'By Lot - 1'!D3044:D3049,'By Lot - 1'!D3061:D3066,'By Lot - 1'!D3078:D3083,'By Lot - 1'!D3095:D3100,'By Lot - 1'!D3112:D3117)</f>
        <v>70</v>
      </c>
      <c r="E221" s="1">
        <f>SUM('By Structure'!E100,'By Structure'!E111,'By Structure'!E122,'By Lot - 1'!E2942:E2947,'By Lot - 1'!E2959:E2964,'By Lot - 1'!E2976:E2981,'By Lot - 1'!E2993:E2998,'By Lot - 1'!E3010:E3015,'By Lot - 1'!E3027:E3032,'By Lot - 1'!E3044:E3049,'By Lot - 1'!E3061:E3066,'By Lot - 1'!E3078:E3083,'By Lot - 1'!E3095:E3100,'By Lot - 1'!E3112:E3117)</f>
        <v>63</v>
      </c>
      <c r="F221" s="1">
        <f>SUM('By Structure'!F100,'By Structure'!F111,'By Structure'!F122,'By Lot - 1'!F2942:F2947,'By Lot - 1'!F2959:F2964,'By Lot - 1'!F2976:F2981,'By Lot - 1'!F2993:F2998,'By Lot - 1'!F3010:F3015,'By Lot - 1'!F3027:F3032,'By Lot - 1'!F3044:F3049,'By Lot - 1'!F3061:F3066,'By Lot - 1'!F3078:F3083,'By Lot - 1'!F3095:F3100,'By Lot - 1'!F3112:F3117)</f>
        <v>59</v>
      </c>
      <c r="G221" s="1">
        <f>SUM('By Structure'!G100,'By Structure'!G111,'By Structure'!G122,'By Lot - 1'!G2942:G2947,'By Lot - 1'!G2959:G2964,'By Lot - 1'!G2976:G2981,'By Lot - 1'!G2993:G2998,'By Lot - 1'!G3010:G3015,'By Lot - 1'!G3027:G3032,'By Lot - 1'!G3044:G3049,'By Lot - 1'!G3061:G3066,'By Lot - 1'!G3078:G3083,'By Lot - 1'!G3095:G3100,'By Lot - 1'!G3112:G3117)</f>
        <v>62</v>
      </c>
      <c r="H221" s="1">
        <f>SUM('By Structure'!H100,'By Structure'!H111,'By Structure'!H122,'By Lot - 1'!H2942:H2947,'By Lot - 1'!H2959:H2964,'By Lot - 1'!H2976:H2981,'By Lot - 1'!H2993:H2998,'By Lot - 1'!H3010:H3015,'By Lot - 1'!H3027:H3032,'By Lot - 1'!H3044:H3049,'By Lot - 1'!H3061:H3066,'By Lot - 1'!H3078:H3083,'By Lot - 1'!H3095:H3100,'By Lot - 1'!H3112:H3117)</f>
        <v>71</v>
      </c>
      <c r="I221" s="1">
        <f>SUM('By Structure'!I100,'By Structure'!I111,'By Structure'!I122,'By Lot - 1'!I2942:I2947,'By Lot - 1'!I2959:I2964,'By Lot - 1'!I2976:I2981,'By Lot - 1'!I2993:I2998,'By Lot - 1'!I3010:I3015,'By Lot - 1'!I3027:I3032,'By Lot - 1'!I3044:I3049,'By Lot - 1'!I3061:I3066,'By Lot - 1'!I3078:I3083,'By Lot - 1'!I3095:I3100,'By Lot - 1'!I3112:I3117)</f>
        <v>71</v>
      </c>
      <c r="J221" s="1">
        <f>SUM('By Structure'!J100,'By Structure'!J111,'By Structure'!J122,'By Lot - 1'!J2942:J2947,'By Lot - 1'!J2959:J2964,'By Lot - 1'!J2976:J2981,'By Lot - 1'!J2993:J2998,'By Lot - 1'!J3010:J3015,'By Lot - 1'!J3027:J3032,'By Lot - 1'!J3044:J3049,'By Lot - 1'!J3061:J3066,'By Lot - 1'!J3078:J3083,'By Lot - 1'!J3095:J3100,'By Lot - 1'!J3112:J3117)</f>
        <v>64</v>
      </c>
      <c r="K221" s="1">
        <f>SUM('By Structure'!K100,'By Structure'!K111,'By Structure'!K122,'By Lot - 1'!K2942:K2947,'By Lot - 1'!K2959:K2964,'By Lot - 1'!K2976:K2981,'By Lot - 1'!K2993:K2998,'By Lot - 1'!K3010:K3015,'By Lot - 1'!K3027:K3032,'By Lot - 1'!K3044:K3049,'By Lot - 1'!K3061:K3066,'By Lot - 1'!K3078:K3083,'By Lot - 1'!K3095:K3100,'By Lot - 1'!K3112:K3117)</f>
        <v>63</v>
      </c>
      <c r="L221" s="1">
        <f>SUM('By Structure'!L100,'By Structure'!L111,'By Structure'!L122,'By Lot - 1'!L2942:L2947,'By Lot - 1'!L2959:L2964,'By Lot - 1'!L2976:L2981,'By Lot - 1'!L2993:L2998,'By Lot - 1'!L3010:L3015,'By Lot - 1'!L3027:L3032,'By Lot - 1'!L3044:L3049,'By Lot - 1'!L3061:L3066,'By Lot - 1'!L3078:L3083,'By Lot - 1'!L3095:L3100,'By Lot - 1'!L3112:L3117)</f>
        <v>62</v>
      </c>
      <c r="M221" s="17">
        <f>SUM('By Structure'!M100,'By Structure'!M111,'By Structure'!M122,'By Lot - 1'!M2942:M2947,'By Lot - 1'!M2959:M2964,'By Lot - 1'!M2976:M2981,'By Lot - 1'!M2993:M2998,'By Lot - 1'!M3010:M3015,'By Lot - 1'!M3027:M3032,'By Lot - 1'!M3044:M3049,'By Lot - 1'!M3061:M3066,'By Lot - 1'!M3078:M3083,'By Lot - 1'!M3095:M3100,'By Lot - 1'!M3112:M3117)</f>
        <v>71</v>
      </c>
      <c r="N221" s="16">
        <f t="shared" si="94"/>
        <v>59</v>
      </c>
      <c r="O221" s="1">
        <f t="shared" si="95"/>
        <v>47</v>
      </c>
      <c r="P221" s="18">
        <f t="shared" si="96"/>
        <v>0.44339622641509435</v>
      </c>
      <c r="Q221" s="1"/>
      <c r="R221" s="1"/>
      <c r="S221" s="1"/>
      <c r="T221" s="1"/>
      <c r="U221" s="1"/>
      <c r="V221" s="1"/>
      <c r="W221" s="1"/>
    </row>
    <row r="222" spans="1:23" ht="11.25" customHeight="1">
      <c r="A222" s="15"/>
      <c r="B222" s="15" t="s">
        <v>41</v>
      </c>
      <c r="C222" s="15">
        <f>SUM('By Structure'!C101,'By Structure'!C112,'By Structure'!C123,'By Lot - 1'!C2948,'By Lot - 1'!C2965,'By Lot - 1'!C2982,'By Lot - 1'!C2999,'By Lot - 1'!C3016,'By Lot - 1'!C3033,'By Lot - 1'!C3050,'By Lot - 1'!C3067,'By Lot - 1'!C3084,'By Lot - 1'!C3101,'By Lot - 1'!C3118)</f>
        <v>54</v>
      </c>
      <c r="D222" s="16">
        <f>SUM('By Structure'!D101,'By Structure'!D112,'By Structure'!D123,'By Lot - 1'!D2948,'By Lot - 1'!D2965,'By Lot - 1'!D2982,'By Lot - 1'!D2999,'By Lot - 1'!D3016,'By Lot - 1'!D3033,'By Lot - 1'!D3050,'By Lot - 1'!D3067,'By Lot - 1'!D3084,'By Lot - 1'!D3101,'By Lot - 1'!D3118)</f>
        <v>22</v>
      </c>
      <c r="E222" s="1">
        <f>SUM('By Structure'!E101,'By Structure'!E112,'By Structure'!E123,'By Lot - 1'!E2948,'By Lot - 1'!E2965,'By Lot - 1'!E2982,'By Lot - 1'!E2999,'By Lot - 1'!E3016,'By Lot - 1'!E3033,'By Lot - 1'!E3050,'By Lot - 1'!E3067,'By Lot - 1'!E3084,'By Lot - 1'!E3101,'By Lot - 1'!E3118)</f>
        <v>12</v>
      </c>
      <c r="F222" s="1">
        <f>SUM('By Structure'!F101,'By Structure'!F112,'By Structure'!F123,'By Lot - 1'!F2948,'By Lot - 1'!F2965,'By Lot - 1'!F2982,'By Lot - 1'!F2999,'By Lot - 1'!F3016,'By Lot - 1'!F3033,'By Lot - 1'!F3050,'By Lot - 1'!F3067,'By Lot - 1'!F3084,'By Lot - 1'!F3101,'By Lot - 1'!F3118)</f>
        <v>10</v>
      </c>
      <c r="G222" s="1">
        <f>SUM('By Structure'!G101,'By Structure'!G112,'By Structure'!G123,'By Lot - 1'!G2948,'By Lot - 1'!G2965,'By Lot - 1'!G2982,'By Lot - 1'!G2999,'By Lot - 1'!G3016,'By Lot - 1'!G3033,'By Lot - 1'!G3050,'By Lot - 1'!G3067,'By Lot - 1'!G3084,'By Lot - 1'!G3101,'By Lot - 1'!G3118)</f>
        <v>12</v>
      </c>
      <c r="H222" s="1">
        <f>SUM('By Structure'!H101,'By Structure'!H112,'By Structure'!H123,'By Lot - 1'!H2948,'By Lot - 1'!H2965,'By Lot - 1'!H2982,'By Lot - 1'!H2999,'By Lot - 1'!H3016,'By Lot - 1'!H3033,'By Lot - 1'!H3050,'By Lot - 1'!H3067,'By Lot - 1'!H3084,'By Lot - 1'!H3101,'By Lot - 1'!H3118)</f>
        <v>16</v>
      </c>
      <c r="I222" s="1">
        <f>SUM('By Structure'!I101,'By Structure'!I112,'By Structure'!I123,'By Lot - 1'!I2948,'By Lot - 1'!I2965,'By Lot - 1'!I2982,'By Lot - 1'!I2999,'By Lot - 1'!I3016,'By Lot - 1'!I3033,'By Lot - 1'!I3050,'By Lot - 1'!I3067,'By Lot - 1'!I3084,'By Lot - 1'!I3101,'By Lot - 1'!I3118)</f>
        <v>12</v>
      </c>
      <c r="J222" s="1">
        <f>SUM('By Structure'!J101,'By Structure'!J112,'By Structure'!J123,'By Lot - 1'!J2948,'By Lot - 1'!J2965,'By Lot - 1'!J2982,'By Lot - 1'!J2999,'By Lot - 1'!J3016,'By Lot - 1'!J3033,'By Lot - 1'!J3050,'By Lot - 1'!J3067,'By Lot - 1'!J3084,'By Lot - 1'!J3101,'By Lot - 1'!J3118)</f>
        <v>15</v>
      </c>
      <c r="K222" s="1">
        <f>SUM('By Structure'!K101,'By Structure'!K112,'By Structure'!K123,'By Lot - 1'!K2948,'By Lot - 1'!K2965,'By Lot - 1'!K2982,'By Lot - 1'!K2999,'By Lot - 1'!K3016,'By Lot - 1'!K3033,'By Lot - 1'!K3050,'By Lot - 1'!K3067,'By Lot - 1'!K3084,'By Lot - 1'!K3101,'By Lot - 1'!K3118)</f>
        <v>17</v>
      </c>
      <c r="L222" s="1">
        <f>SUM('By Structure'!L101,'By Structure'!L112,'By Structure'!L123,'By Lot - 1'!L2948,'By Lot - 1'!L2965,'By Lot - 1'!L2982,'By Lot - 1'!L2999,'By Lot - 1'!L3016,'By Lot - 1'!L3033,'By Lot - 1'!L3050,'By Lot - 1'!L3067,'By Lot - 1'!L3084,'By Lot - 1'!L3101,'By Lot - 1'!L3118)</f>
        <v>18</v>
      </c>
      <c r="M222" s="17">
        <f>SUM('By Structure'!M101,'By Structure'!M112,'By Structure'!M123,'By Lot - 1'!M2948,'By Lot - 1'!M2965,'By Lot - 1'!M2982,'By Lot - 1'!M2999,'By Lot - 1'!M3016,'By Lot - 1'!M3033,'By Lot - 1'!M3050,'By Lot - 1'!M3067,'By Lot - 1'!M3084,'By Lot - 1'!M3101,'By Lot - 1'!M3118)</f>
        <v>23</v>
      </c>
      <c r="N222" s="16">
        <f t="shared" si="94"/>
        <v>10</v>
      </c>
      <c r="O222" s="1">
        <f t="shared" si="95"/>
        <v>44</v>
      </c>
      <c r="P222" s="18">
        <f t="shared" si="96"/>
        <v>0.81481481481481477</v>
      </c>
      <c r="Q222" s="1"/>
      <c r="R222" s="1"/>
      <c r="S222" s="1"/>
      <c r="T222" s="1"/>
      <c r="U222" s="1"/>
      <c r="V222" s="1"/>
      <c r="W222" s="1"/>
    </row>
    <row r="223" spans="1:23" ht="11.25" customHeight="1">
      <c r="A223" s="15"/>
      <c r="B223" s="15" t="s">
        <v>42</v>
      </c>
      <c r="C223" s="15">
        <f>SUM('By Structure'!C102,'By Structure'!C113,'By Structure'!C124,'By Lot - 1'!C2949,'By Lot - 1'!C2966,'By Lot - 1'!C2983,'By Lot - 1'!C3000,'By Lot - 1'!C3017,'By Lot - 1'!C3034,'By Lot - 1'!C3051,'By Lot - 1'!C3068,'By Lot - 1'!C3085,'By Lot - 1'!C3102,'By Lot - 1'!C3119)</f>
        <v>13</v>
      </c>
      <c r="D223" s="16">
        <f>SUM('By Structure'!D102,'By Structure'!D113,'By Structure'!D124,'By Lot - 1'!D2949,'By Lot - 1'!D2966,'By Lot - 1'!D2983,'By Lot - 1'!D3000,'By Lot - 1'!D3017,'By Lot - 1'!D3034,'By Lot - 1'!D3051,'By Lot - 1'!D3068,'By Lot - 1'!D3085,'By Lot - 1'!D3102,'By Lot - 1'!D3119)</f>
        <v>4</v>
      </c>
      <c r="E223" s="1">
        <f>SUM('By Structure'!E102,'By Structure'!E113,'By Structure'!E124,'By Lot - 1'!E2949,'By Lot - 1'!E2966,'By Lot - 1'!E2983,'By Lot - 1'!E3000,'By Lot - 1'!E3017,'By Lot - 1'!E3034,'By Lot - 1'!E3051,'By Lot - 1'!E3068,'By Lot - 1'!E3085,'By Lot - 1'!E3102,'By Lot - 1'!E3119)</f>
        <v>5</v>
      </c>
      <c r="F223" s="1">
        <f>SUM('By Structure'!F102,'By Structure'!F113,'By Structure'!F124,'By Lot - 1'!F2949,'By Lot - 1'!F2966,'By Lot - 1'!F2983,'By Lot - 1'!F3000,'By Lot - 1'!F3017,'By Lot - 1'!F3034,'By Lot - 1'!F3051,'By Lot - 1'!F3068,'By Lot - 1'!F3085,'By Lot - 1'!F3102,'By Lot - 1'!F3119)</f>
        <v>5</v>
      </c>
      <c r="G223" s="1">
        <f>SUM('By Structure'!G102,'By Structure'!G113,'By Structure'!G124,'By Lot - 1'!G2949,'By Lot - 1'!G2966,'By Lot - 1'!G2983,'By Lot - 1'!G3000,'By Lot - 1'!G3017,'By Lot - 1'!G3034,'By Lot - 1'!G3051,'By Lot - 1'!G3068,'By Lot - 1'!G3085,'By Lot - 1'!G3102,'By Lot - 1'!G3119)</f>
        <v>5</v>
      </c>
      <c r="H223" s="1">
        <f>SUM('By Structure'!H102,'By Structure'!H113,'By Structure'!H124,'By Lot - 1'!H2949,'By Lot - 1'!H2966,'By Lot - 1'!H2983,'By Lot - 1'!H3000,'By Lot - 1'!H3017,'By Lot - 1'!H3034,'By Lot - 1'!H3051,'By Lot - 1'!H3068,'By Lot - 1'!H3085,'By Lot - 1'!H3102,'By Lot - 1'!H3119)</f>
        <v>6</v>
      </c>
      <c r="I223" s="1">
        <f>SUM('By Structure'!I102,'By Structure'!I113,'By Structure'!I124,'By Lot - 1'!I2949,'By Lot - 1'!I2966,'By Lot - 1'!I2983,'By Lot - 1'!I3000,'By Lot - 1'!I3017,'By Lot - 1'!I3034,'By Lot - 1'!I3051,'By Lot - 1'!I3068,'By Lot - 1'!I3085,'By Lot - 1'!I3102,'By Lot - 1'!I3119)</f>
        <v>5</v>
      </c>
      <c r="J223" s="1">
        <f>SUM('By Structure'!J102,'By Structure'!J113,'By Structure'!J124,'By Lot - 1'!J2949,'By Lot - 1'!J2966,'By Lot - 1'!J2983,'By Lot - 1'!J3000,'By Lot - 1'!J3017,'By Lot - 1'!J3034,'By Lot - 1'!J3051,'By Lot - 1'!J3068,'By Lot - 1'!J3085,'By Lot - 1'!J3102,'By Lot - 1'!J3119)</f>
        <v>4</v>
      </c>
      <c r="K223" s="1">
        <f>SUM('By Structure'!K102,'By Structure'!K113,'By Structure'!K124,'By Lot - 1'!K2949,'By Lot - 1'!K2966,'By Lot - 1'!K2983,'By Lot - 1'!K3000,'By Lot - 1'!K3017,'By Lot - 1'!K3034,'By Lot - 1'!K3051,'By Lot - 1'!K3068,'By Lot - 1'!K3085,'By Lot - 1'!K3102,'By Lot - 1'!K3119)</f>
        <v>6</v>
      </c>
      <c r="L223" s="1">
        <f>SUM('By Structure'!L102,'By Structure'!L113,'By Structure'!L124,'By Lot - 1'!L2949,'By Lot - 1'!L2966,'By Lot - 1'!L2983,'By Lot - 1'!L3000,'By Lot - 1'!L3017,'By Lot - 1'!L3034,'By Lot - 1'!L3051,'By Lot - 1'!L3068,'By Lot - 1'!L3085,'By Lot - 1'!L3102,'By Lot - 1'!L3119)</f>
        <v>5</v>
      </c>
      <c r="M223" s="17">
        <f>SUM('By Structure'!M102,'By Structure'!M113,'By Structure'!M124,'By Lot - 1'!M2949,'By Lot - 1'!M2966,'By Lot - 1'!M2983,'By Lot - 1'!M3000,'By Lot - 1'!M3017,'By Lot - 1'!M3034,'By Lot - 1'!M3051,'By Lot - 1'!M3068,'By Lot - 1'!M3085,'By Lot - 1'!M3102,'By Lot - 1'!M3119)</f>
        <v>6</v>
      </c>
      <c r="N223" s="16">
        <f t="shared" si="94"/>
        <v>4</v>
      </c>
      <c r="O223" s="1">
        <f t="shared" si="95"/>
        <v>9</v>
      </c>
      <c r="P223" s="18">
        <f t="shared" si="96"/>
        <v>0.69230769230769229</v>
      </c>
      <c r="Q223" s="1"/>
      <c r="R223" s="1"/>
      <c r="S223" s="1"/>
      <c r="T223" s="1"/>
      <c r="U223" s="1"/>
      <c r="V223" s="1"/>
      <c r="W223" s="1"/>
    </row>
    <row r="224" spans="1:23" ht="11.25" customHeight="1">
      <c r="A224" s="15"/>
      <c r="B224" s="15" t="s">
        <v>43</v>
      </c>
      <c r="C224" s="15">
        <f>SUM('By Structure'!C103,'By Structure'!C114,'By Structure'!C125,'By Lot - 1'!C2950,'By Lot - 1'!C2967,'By Lot - 1'!C2984,'By Lot - 1'!C3001,'By Lot - 1'!C3018,'By Lot - 1'!C3035,'By Lot - 1'!C3052,'By Lot - 1'!C3069,'By Lot - 1'!C3086,'By Lot - 1'!C3103,'By Lot - 1'!C3120)</f>
        <v>15</v>
      </c>
      <c r="D224" s="16">
        <f>SUM('By Structure'!D103,'By Structure'!D114,'By Structure'!D125,'By Lot - 1'!D2950,'By Lot - 1'!D2967,'By Lot - 1'!D2984,'By Lot - 1'!D3001,'By Lot - 1'!D3018,'By Lot - 1'!D3035,'By Lot - 1'!D3052,'By Lot - 1'!D3069,'By Lot - 1'!D3086,'By Lot - 1'!D3103,'By Lot - 1'!D3120)</f>
        <v>4</v>
      </c>
      <c r="E224" s="1">
        <f>SUM('By Structure'!E103,'By Structure'!E114,'By Structure'!E125,'By Lot - 1'!E2950,'By Lot - 1'!E2967,'By Lot - 1'!E2984,'By Lot - 1'!E3001,'By Lot - 1'!E3018,'By Lot - 1'!E3035,'By Lot - 1'!E3052,'By Lot - 1'!E3069,'By Lot - 1'!E3086,'By Lot - 1'!E3103,'By Lot - 1'!E3120)</f>
        <v>4</v>
      </c>
      <c r="F224" s="1">
        <f>SUM('By Structure'!F103,'By Structure'!F114,'By Structure'!F125,'By Lot - 1'!F2950,'By Lot - 1'!F2967,'By Lot - 1'!F2984,'By Lot - 1'!F3001,'By Lot - 1'!F3018,'By Lot - 1'!F3035,'By Lot - 1'!F3052,'By Lot - 1'!F3069,'By Lot - 1'!F3086,'By Lot - 1'!F3103,'By Lot - 1'!F3120)</f>
        <v>2</v>
      </c>
      <c r="G224" s="1">
        <f>SUM('By Structure'!G103,'By Structure'!G114,'By Structure'!G125,'By Lot - 1'!G2950,'By Lot - 1'!G2967,'By Lot - 1'!G2984,'By Lot - 1'!G3001,'By Lot - 1'!G3018,'By Lot - 1'!G3035,'By Lot - 1'!G3052,'By Lot - 1'!G3069,'By Lot - 1'!G3086,'By Lot - 1'!G3103,'By Lot - 1'!G3120)</f>
        <v>6</v>
      </c>
      <c r="H224" s="1">
        <f>SUM('By Structure'!H103,'By Structure'!H114,'By Structure'!H125,'By Lot - 1'!H2950,'By Lot - 1'!H2967,'By Lot - 1'!H2984,'By Lot - 1'!H3001,'By Lot - 1'!H3018,'By Lot - 1'!H3035,'By Lot - 1'!H3052,'By Lot - 1'!H3069,'By Lot - 1'!H3086,'By Lot - 1'!H3103,'By Lot - 1'!H3120)</f>
        <v>5</v>
      </c>
      <c r="I224" s="1">
        <f>SUM('By Structure'!I103,'By Structure'!I114,'By Structure'!I125,'By Lot - 1'!I2950,'By Lot - 1'!I2967,'By Lot - 1'!I2984,'By Lot - 1'!I3001,'By Lot - 1'!I3018,'By Lot - 1'!I3035,'By Lot - 1'!I3052,'By Lot - 1'!I3069,'By Lot - 1'!I3086,'By Lot - 1'!I3103,'By Lot - 1'!I3120)</f>
        <v>5</v>
      </c>
      <c r="J224" s="1">
        <f>SUM('By Structure'!J103,'By Structure'!J114,'By Structure'!J125,'By Lot - 1'!J2950,'By Lot - 1'!J2967,'By Lot - 1'!J2984,'By Lot - 1'!J3001,'By Lot - 1'!J3018,'By Lot - 1'!J3035,'By Lot - 1'!J3052,'By Lot - 1'!J3069,'By Lot - 1'!J3086,'By Lot - 1'!J3103,'By Lot - 1'!J3120)</f>
        <v>4</v>
      </c>
      <c r="K224" s="1">
        <f>SUM('By Structure'!K103,'By Structure'!K114,'By Structure'!K125,'By Lot - 1'!K2950,'By Lot - 1'!K2967,'By Lot - 1'!K2984,'By Lot - 1'!K3001,'By Lot - 1'!K3018,'By Lot - 1'!K3035,'By Lot - 1'!K3052,'By Lot - 1'!K3069,'By Lot - 1'!K3086,'By Lot - 1'!K3103,'By Lot - 1'!K3120)</f>
        <v>3</v>
      </c>
      <c r="L224" s="1">
        <f>SUM('By Structure'!L103,'By Structure'!L114,'By Structure'!L125,'By Lot - 1'!L2950,'By Lot - 1'!L2967,'By Lot - 1'!L2984,'By Lot - 1'!L3001,'By Lot - 1'!L3018,'By Lot - 1'!L3035,'By Lot - 1'!L3052,'By Lot - 1'!L3069,'By Lot - 1'!L3086,'By Lot - 1'!L3103,'By Lot - 1'!L3120)</f>
        <v>6</v>
      </c>
      <c r="M224" s="17">
        <f>SUM('By Structure'!M103,'By Structure'!M114,'By Structure'!M125,'By Lot - 1'!M2950,'By Lot - 1'!M2967,'By Lot - 1'!M2984,'By Lot - 1'!M3001,'By Lot - 1'!M3018,'By Lot - 1'!M3035,'By Lot - 1'!M3052,'By Lot - 1'!M3069,'By Lot - 1'!M3086,'By Lot - 1'!M3103,'By Lot - 1'!M3120)</f>
        <v>9</v>
      </c>
      <c r="N224" s="16">
        <f t="shared" si="94"/>
        <v>2</v>
      </c>
      <c r="O224" s="1">
        <f t="shared" si="95"/>
        <v>13</v>
      </c>
      <c r="P224" s="18">
        <f t="shared" si="96"/>
        <v>0.8666666666666667</v>
      </c>
      <c r="Q224" s="1"/>
      <c r="R224" s="1"/>
      <c r="S224" s="1"/>
      <c r="T224" s="1"/>
      <c r="U224" s="1"/>
      <c r="V224" s="1"/>
      <c r="W224" s="1"/>
    </row>
    <row r="225" spans="1:23" ht="11.25" customHeight="1">
      <c r="A225" s="15"/>
      <c r="B225" s="15" t="s">
        <v>44</v>
      </c>
      <c r="C225" s="15">
        <f>SUM('By Structure'!C104,'By Structure'!C115,'By Structure'!C126,'By Lot - 1'!C2951,'By Lot - 1'!C2968,'By Lot - 1'!C2985,'By Lot - 1'!C3002,'By Lot - 1'!C3019,'By Lot - 1'!C3036,'By Lot - 1'!C3053,'By Lot - 1'!C3070,'By Lot - 1'!C3087,'By Lot - 1'!C3104,'By Lot - 1'!C3121)</f>
        <v>13</v>
      </c>
      <c r="D225" s="16">
        <f>SUM('By Structure'!D104,'By Structure'!D115,'By Structure'!D126,'By Lot - 1'!D2951,'By Lot - 1'!D2968,'By Lot - 1'!D2985,'By Lot - 1'!D3002,'By Lot - 1'!D3019,'By Lot - 1'!D3036,'By Lot - 1'!D3053,'By Lot - 1'!D3070,'By Lot - 1'!D3087,'By Lot - 1'!D3104,'By Lot - 1'!D3121)</f>
        <v>9</v>
      </c>
      <c r="E225" s="1">
        <f>SUM('By Structure'!E104,'By Structure'!E115,'By Structure'!E126,'By Lot - 1'!E2951,'By Lot - 1'!E2968,'By Lot - 1'!E2985,'By Lot - 1'!E3002,'By Lot - 1'!E3019,'By Lot - 1'!E3036,'By Lot - 1'!E3053,'By Lot - 1'!E3070,'By Lot - 1'!E3087,'By Lot - 1'!E3104,'By Lot - 1'!E3121)</f>
        <v>9</v>
      </c>
      <c r="F225" s="1">
        <f>SUM('By Structure'!F104,'By Structure'!F115,'By Structure'!F126,'By Lot - 1'!F2951,'By Lot - 1'!F2968,'By Lot - 1'!F2985,'By Lot - 1'!F3002,'By Lot - 1'!F3019,'By Lot - 1'!F3036,'By Lot - 1'!F3053,'By Lot - 1'!F3070,'By Lot - 1'!F3087,'By Lot - 1'!F3104,'By Lot - 1'!F3121)</f>
        <v>7</v>
      </c>
      <c r="G225" s="1">
        <f>SUM('By Structure'!G104,'By Structure'!G115,'By Structure'!G126,'By Lot - 1'!G2951,'By Lot - 1'!G2968,'By Lot - 1'!G2985,'By Lot - 1'!G3002,'By Lot - 1'!G3019,'By Lot - 1'!G3036,'By Lot - 1'!G3053,'By Lot - 1'!G3070,'By Lot - 1'!G3087,'By Lot - 1'!G3104,'By Lot - 1'!G3121)</f>
        <v>5</v>
      </c>
      <c r="H225" s="1">
        <f>SUM('By Structure'!H104,'By Structure'!H115,'By Structure'!H126,'By Lot - 1'!H2951,'By Lot - 1'!H2968,'By Lot - 1'!H2985,'By Lot - 1'!H3002,'By Lot - 1'!H3019,'By Lot - 1'!H3036,'By Lot - 1'!H3053,'By Lot - 1'!H3070,'By Lot - 1'!H3087,'By Lot - 1'!H3104,'By Lot - 1'!H3121)</f>
        <v>8</v>
      </c>
      <c r="I225" s="1">
        <f>SUM('By Structure'!I104,'By Structure'!I115,'By Structure'!I126,'By Lot - 1'!I2951,'By Lot - 1'!I2968,'By Lot - 1'!I2985,'By Lot - 1'!I3002,'By Lot - 1'!I3019,'By Lot - 1'!I3036,'By Lot - 1'!I3053,'By Lot - 1'!I3070,'By Lot - 1'!I3087,'By Lot - 1'!I3104,'By Lot - 1'!I3121)</f>
        <v>10</v>
      </c>
      <c r="J225" s="1">
        <f>SUM('By Structure'!J104,'By Structure'!J115,'By Structure'!J126,'By Lot - 1'!J2951,'By Lot - 1'!J2968,'By Lot - 1'!J2985,'By Lot - 1'!J3002,'By Lot - 1'!J3019,'By Lot - 1'!J3036,'By Lot - 1'!J3053,'By Lot - 1'!J3070,'By Lot - 1'!J3087,'By Lot - 1'!J3104,'By Lot - 1'!J3121)</f>
        <v>9</v>
      </c>
      <c r="K225" s="1">
        <f>SUM('By Structure'!K104,'By Structure'!K115,'By Structure'!K126,'By Lot - 1'!K2951,'By Lot - 1'!K2968,'By Lot - 1'!K2985,'By Lot - 1'!K3002,'By Lot - 1'!K3019,'By Lot - 1'!K3036,'By Lot - 1'!K3053,'By Lot - 1'!K3070,'By Lot - 1'!K3087,'By Lot - 1'!K3104,'By Lot - 1'!K3121)</f>
        <v>10</v>
      </c>
      <c r="L225" s="1">
        <f>SUM('By Structure'!L104,'By Structure'!L115,'By Structure'!L126,'By Lot - 1'!L2951,'By Lot - 1'!L2968,'By Lot - 1'!L2985,'By Lot - 1'!L3002,'By Lot - 1'!L3019,'By Lot - 1'!L3036,'By Lot - 1'!L3053,'By Lot - 1'!L3070,'By Lot - 1'!L3087,'By Lot - 1'!L3104,'By Lot - 1'!L3121)</f>
        <v>9</v>
      </c>
      <c r="M225" s="17">
        <f>SUM('By Structure'!M104,'By Structure'!M115,'By Structure'!M126,'By Lot - 1'!M2951,'By Lot - 1'!M2968,'By Lot - 1'!M2985,'By Lot - 1'!M3002,'By Lot - 1'!M3019,'By Lot - 1'!M3036,'By Lot - 1'!M3053,'By Lot - 1'!M3070,'By Lot - 1'!M3087,'By Lot - 1'!M3104,'By Lot - 1'!M3121)</f>
        <v>11</v>
      </c>
      <c r="N225" s="16">
        <f t="shared" si="94"/>
        <v>5</v>
      </c>
      <c r="O225" s="1">
        <f t="shared" si="95"/>
        <v>8</v>
      </c>
      <c r="P225" s="18">
        <f t="shared" si="96"/>
        <v>0.61538461538461542</v>
      </c>
      <c r="Q225" s="1"/>
      <c r="R225" s="1"/>
      <c r="S225" s="1"/>
      <c r="T225" s="1"/>
      <c r="U225" s="1"/>
      <c r="V225" s="1"/>
      <c r="W225" s="1"/>
    </row>
    <row r="226" spans="1:23" ht="11.25" customHeight="1">
      <c r="A226" s="20"/>
      <c r="B226" s="21" t="s">
        <v>45</v>
      </c>
      <c r="C226" s="21">
        <f t="shared" ref="C226:M226" si="97">SUM(C216:C225)</f>
        <v>2177</v>
      </c>
      <c r="D226" s="22">
        <f t="shared" si="97"/>
        <v>1061</v>
      </c>
      <c r="E226" s="23">
        <f t="shared" si="97"/>
        <v>874</v>
      </c>
      <c r="F226" s="23">
        <f t="shared" si="97"/>
        <v>635</v>
      </c>
      <c r="G226" s="23">
        <f t="shared" si="97"/>
        <v>615</v>
      </c>
      <c r="H226" s="23">
        <f t="shared" si="97"/>
        <v>623</v>
      </c>
      <c r="I226" s="23">
        <f t="shared" si="97"/>
        <v>625</v>
      </c>
      <c r="J226" s="23">
        <f t="shared" si="97"/>
        <v>636</v>
      </c>
      <c r="K226" s="23">
        <f t="shared" si="97"/>
        <v>639</v>
      </c>
      <c r="L226" s="23">
        <f t="shared" si="97"/>
        <v>698</v>
      </c>
      <c r="M226" s="24">
        <f t="shared" si="97"/>
        <v>828</v>
      </c>
      <c r="N226" s="22">
        <f t="shared" si="94"/>
        <v>615</v>
      </c>
      <c r="O226" s="23">
        <f t="shared" si="95"/>
        <v>1562</v>
      </c>
      <c r="P226" s="25">
        <f t="shared" si="96"/>
        <v>0.71750114836931556</v>
      </c>
      <c r="Q226" s="1"/>
      <c r="R226" s="1"/>
      <c r="S226" s="1"/>
      <c r="T226" s="1"/>
      <c r="U226" s="1"/>
      <c r="V226" s="1"/>
      <c r="W226" s="1"/>
    </row>
    <row r="227" spans="1:23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</sheetData>
  <mergeCells count="5">
    <mergeCell ref="A1:P1"/>
    <mergeCell ref="N4:P4"/>
    <mergeCell ref="D4:M4"/>
    <mergeCell ref="A3:P3"/>
    <mergeCell ref="A2:P2"/>
  </mergeCells>
  <pageMargins left="0.7" right="0.7" top="0.75" bottom="0.75" header="0" footer="0"/>
  <pageSetup scale="90" orientation="landscape" r:id="rId1"/>
  <rowBreaks count="6" manualBreakCount="6">
    <brk id="39" max="16383" man="1"/>
    <brk id="72" max="16383" man="1"/>
    <brk id="105" max="16383" man="1"/>
    <brk id="138" max="16383" man="1"/>
    <brk id="171" max="16383" man="1"/>
    <brk id="20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123"/>
  <sheetViews>
    <sheetView showGridLines="0" zoomScaleNormal="100" zoomScaleSheetLayoutView="90" workbookViewId="0">
      <pane ySplit="7" topLeftCell="A8" activePane="bottomLeft" state="frozen"/>
      <selection pane="bottomLeft" activeCell="A5" sqref="A5"/>
    </sheetView>
  </sheetViews>
  <sheetFormatPr defaultColWidth="14.44140625" defaultRowHeight="15" customHeight="1"/>
  <cols>
    <col min="1" max="1" width="9.33203125" customWidth="1"/>
    <col min="2" max="2" width="12.44140625" customWidth="1"/>
    <col min="3" max="3" width="7" customWidth="1"/>
    <col min="4" max="5" width="5" customWidth="1"/>
    <col min="6" max="8" width="4.88671875" customWidth="1"/>
    <col min="9" max="12" width="4.44140625" customWidth="1"/>
    <col min="13" max="13" width="5" customWidth="1"/>
    <col min="14" max="14" width="6.6640625" customWidth="1"/>
    <col min="15" max="16" width="8.33203125" customWidth="1"/>
    <col min="18" max="18" width="14.44140625" style="114"/>
    <col min="19" max="19" width="24" style="114" customWidth="1"/>
    <col min="20" max="20" width="14.44140625" style="114"/>
    <col min="22" max="22" width="19.109375" style="114" bestFit="1" customWidth="1"/>
    <col min="23" max="23" width="22" bestFit="1" customWidth="1"/>
  </cols>
  <sheetData>
    <row r="1" spans="1:23" ht="14.25" customHeight="1">
      <c r="A1" s="120" t="str">
        <f>'University-wide'!A1</f>
        <v>University of California, San Diego Survey of Parking Space Occupancy Levels, Summer, 2018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</row>
    <row r="2" spans="1:23" ht="14.25" customHeight="1">
      <c r="A2" s="120" t="s">
        <v>54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</row>
    <row r="3" spans="1:23" ht="9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26"/>
      <c r="O3" s="127"/>
      <c r="P3" s="127"/>
    </row>
    <row r="4" spans="1:23" ht="9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23" ht="9.75" customHeight="1">
      <c r="A5" s="2" t="s">
        <v>55</v>
      </c>
      <c r="B5" s="2" t="s">
        <v>4</v>
      </c>
      <c r="C5" s="2" t="s">
        <v>4</v>
      </c>
      <c r="D5" s="117" t="s">
        <v>5</v>
      </c>
      <c r="E5" s="118"/>
      <c r="F5" s="118"/>
      <c r="G5" s="118"/>
      <c r="H5" s="118"/>
      <c r="I5" s="118"/>
      <c r="J5" s="118"/>
      <c r="K5" s="118"/>
      <c r="L5" s="118"/>
      <c r="M5" s="119"/>
      <c r="N5" s="117" t="s">
        <v>8</v>
      </c>
      <c r="O5" s="118"/>
      <c r="P5" s="119"/>
    </row>
    <row r="6" spans="1:23" ht="9.75" customHeight="1">
      <c r="A6" s="3"/>
      <c r="B6" s="3" t="s">
        <v>9</v>
      </c>
      <c r="C6" s="3" t="s">
        <v>10</v>
      </c>
      <c r="D6" s="4" t="s">
        <v>11</v>
      </c>
      <c r="E6" s="5" t="s">
        <v>12</v>
      </c>
      <c r="F6" s="5" t="s">
        <v>13</v>
      </c>
      <c r="G6" s="5" t="s">
        <v>14</v>
      </c>
      <c r="H6" s="5" t="s">
        <v>15</v>
      </c>
      <c r="I6" s="5" t="s">
        <v>16</v>
      </c>
      <c r="J6" s="5" t="s">
        <v>17</v>
      </c>
      <c r="K6" s="5" t="s">
        <v>18</v>
      </c>
      <c r="L6" s="5" t="s">
        <v>19</v>
      </c>
      <c r="M6" s="6" t="s">
        <v>20</v>
      </c>
      <c r="N6" s="7" t="s">
        <v>21</v>
      </c>
      <c r="O6" s="8" t="s">
        <v>22</v>
      </c>
      <c r="P6" s="9" t="s">
        <v>23</v>
      </c>
    </row>
    <row r="7" spans="1:23" ht="9.75" customHeight="1">
      <c r="A7" s="10"/>
      <c r="B7" s="10"/>
      <c r="C7" s="10"/>
      <c r="D7" s="11" t="s">
        <v>24</v>
      </c>
      <c r="E7" s="12" t="s">
        <v>24</v>
      </c>
      <c r="F7" s="12" t="s">
        <v>24</v>
      </c>
      <c r="G7" s="12" t="s">
        <v>24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3" t="s">
        <v>25</v>
      </c>
      <c r="N7" s="11" t="s">
        <v>10</v>
      </c>
      <c r="O7" s="12" t="s">
        <v>10</v>
      </c>
      <c r="P7" s="13" t="s">
        <v>22</v>
      </c>
      <c r="U7" s="114"/>
      <c r="W7" s="114"/>
    </row>
    <row r="8" spans="1:23" ht="9.75" customHeight="1">
      <c r="A8" s="28" t="s">
        <v>56</v>
      </c>
      <c r="B8" s="14" t="s">
        <v>27</v>
      </c>
      <c r="C8" s="14"/>
      <c r="D8" s="19"/>
      <c r="E8" s="29"/>
      <c r="F8" s="29"/>
      <c r="G8" s="29"/>
      <c r="H8" s="29"/>
      <c r="I8" s="29"/>
      <c r="J8" s="29"/>
      <c r="K8" s="29"/>
      <c r="L8" s="29"/>
      <c r="M8" s="30"/>
      <c r="N8" s="19"/>
      <c r="O8" s="29"/>
      <c r="P8" s="31"/>
      <c r="U8" s="114"/>
      <c r="W8" s="114"/>
    </row>
    <row r="9" spans="1:23" ht="9.75" customHeight="1">
      <c r="A9" s="15"/>
      <c r="B9" s="15" t="s">
        <v>30</v>
      </c>
      <c r="C9" s="15"/>
      <c r="D9" s="16"/>
      <c r="E9" s="1"/>
      <c r="F9" s="1"/>
      <c r="G9" s="1"/>
      <c r="H9" s="1"/>
      <c r="I9" s="1"/>
      <c r="J9" s="1"/>
      <c r="K9" s="1"/>
      <c r="L9" s="1"/>
      <c r="M9" s="17"/>
      <c r="N9" s="16"/>
      <c r="O9" s="1"/>
      <c r="P9" s="18"/>
      <c r="U9" s="114"/>
      <c r="W9" s="114"/>
    </row>
    <row r="10" spans="1:23" ht="9.75" customHeight="1">
      <c r="A10" s="15"/>
      <c r="B10" s="15" t="s">
        <v>34</v>
      </c>
      <c r="C10" s="15"/>
      <c r="D10" s="16"/>
      <c r="E10" s="1"/>
      <c r="F10" s="1"/>
      <c r="G10" s="1"/>
      <c r="H10" s="1"/>
      <c r="I10" s="1"/>
      <c r="J10" s="1"/>
      <c r="K10" s="1"/>
      <c r="L10" s="1"/>
      <c r="M10" s="17"/>
      <c r="N10" s="16"/>
      <c r="O10" s="1"/>
      <c r="P10" s="18"/>
      <c r="U10" s="114"/>
      <c r="W10" s="114"/>
    </row>
    <row r="11" spans="1:23" ht="9.75" customHeight="1">
      <c r="A11" s="15"/>
      <c r="B11" s="15" t="s">
        <v>57</v>
      </c>
      <c r="C11" s="15"/>
      <c r="D11" s="16"/>
      <c r="E11" s="1"/>
      <c r="F11" s="1"/>
      <c r="G11" s="1"/>
      <c r="H11" s="1"/>
      <c r="I11" s="1"/>
      <c r="J11" s="1"/>
      <c r="K11" s="1"/>
      <c r="L11" s="1"/>
      <c r="M11" s="17"/>
      <c r="N11" s="16"/>
      <c r="O11" s="1"/>
      <c r="P11" s="18"/>
      <c r="U11" s="114"/>
      <c r="W11" s="114"/>
    </row>
    <row r="12" spans="1:23" ht="9.75" customHeight="1">
      <c r="A12" s="15"/>
      <c r="B12" s="15" t="s">
        <v>57</v>
      </c>
      <c r="C12" s="15"/>
      <c r="D12" s="16"/>
      <c r="E12" s="1"/>
      <c r="F12" s="1"/>
      <c r="G12" s="1"/>
      <c r="H12" s="1"/>
      <c r="I12" s="1"/>
      <c r="J12" s="1"/>
      <c r="K12" s="1"/>
      <c r="L12" s="1"/>
      <c r="M12" s="17"/>
      <c r="N12" s="16"/>
      <c r="O12" s="1"/>
      <c r="P12" s="18"/>
      <c r="U12" s="114"/>
      <c r="W12" s="114"/>
    </row>
    <row r="13" spans="1:23" ht="9.75" customHeight="1">
      <c r="A13" s="15"/>
      <c r="B13" s="15" t="s">
        <v>39</v>
      </c>
      <c r="C13" s="32">
        <v>2</v>
      </c>
      <c r="D13" s="33">
        <v>1</v>
      </c>
      <c r="E13" s="34">
        <v>1</v>
      </c>
      <c r="F13" s="34">
        <v>1</v>
      </c>
      <c r="G13" s="34">
        <v>1</v>
      </c>
      <c r="H13" s="34">
        <v>2</v>
      </c>
      <c r="I13" s="34">
        <v>1</v>
      </c>
      <c r="J13" s="34">
        <v>0</v>
      </c>
      <c r="K13" s="34">
        <v>0</v>
      </c>
      <c r="L13" s="34">
        <v>1</v>
      </c>
      <c r="M13" s="35">
        <v>1</v>
      </c>
      <c r="N13" s="16">
        <f t="shared" ref="N13:N15" si="0">MIN(D13:M13)</f>
        <v>0</v>
      </c>
      <c r="O13" s="1">
        <f t="shared" ref="O13:O15" si="1">C13-N13</f>
        <v>2</v>
      </c>
      <c r="P13" s="18">
        <f t="shared" ref="P13:P15" si="2">O13/C13</f>
        <v>1</v>
      </c>
      <c r="U13" s="114"/>
      <c r="W13" s="114"/>
    </row>
    <row r="14" spans="1:23" ht="9.75" customHeight="1">
      <c r="A14" s="15"/>
      <c r="B14" s="15" t="s">
        <v>58</v>
      </c>
      <c r="C14" s="15">
        <v>3</v>
      </c>
      <c r="D14" s="33">
        <v>1</v>
      </c>
      <c r="E14" s="34">
        <v>0</v>
      </c>
      <c r="F14" s="34">
        <v>0</v>
      </c>
      <c r="G14" s="34">
        <v>0</v>
      </c>
      <c r="H14" s="34">
        <v>1</v>
      </c>
      <c r="I14" s="34">
        <v>0</v>
      </c>
      <c r="J14" s="34">
        <v>1</v>
      </c>
      <c r="K14" s="34">
        <v>2</v>
      </c>
      <c r="L14" s="34">
        <v>1</v>
      </c>
      <c r="M14" s="35">
        <v>2</v>
      </c>
      <c r="N14" s="16">
        <f t="shared" si="0"/>
        <v>0</v>
      </c>
      <c r="O14" s="1">
        <f t="shared" si="1"/>
        <v>3</v>
      </c>
      <c r="P14" s="18">
        <f t="shared" si="2"/>
        <v>1</v>
      </c>
      <c r="U14" s="114"/>
      <c r="W14" s="114"/>
    </row>
    <row r="15" spans="1:23" ht="9.75" customHeight="1">
      <c r="A15" s="15"/>
      <c r="B15" s="15" t="s">
        <v>59</v>
      </c>
      <c r="C15" s="32">
        <v>4</v>
      </c>
      <c r="D15" s="33">
        <v>2</v>
      </c>
      <c r="E15" s="34">
        <v>3</v>
      </c>
      <c r="F15" s="34">
        <v>3</v>
      </c>
      <c r="G15" s="34">
        <v>3</v>
      </c>
      <c r="H15" s="34">
        <v>2</v>
      </c>
      <c r="I15" s="34">
        <v>2</v>
      </c>
      <c r="J15" s="34">
        <v>2</v>
      </c>
      <c r="K15" s="34">
        <v>3</v>
      </c>
      <c r="L15" s="34">
        <v>4</v>
      </c>
      <c r="M15" s="35">
        <v>4</v>
      </c>
      <c r="N15" s="16">
        <f t="shared" si="0"/>
        <v>2</v>
      </c>
      <c r="O15" s="1">
        <f t="shared" si="1"/>
        <v>2</v>
      </c>
      <c r="P15" s="18">
        <f t="shared" si="2"/>
        <v>0.5</v>
      </c>
      <c r="U15" s="114"/>
      <c r="W15" s="114"/>
    </row>
    <row r="16" spans="1:23" ht="9.75" customHeight="1">
      <c r="A16" s="15"/>
      <c r="B16" s="15" t="s">
        <v>60</v>
      </c>
      <c r="C16" s="15"/>
      <c r="D16" s="16"/>
      <c r="E16" s="1"/>
      <c r="F16" s="1"/>
      <c r="G16" s="1"/>
      <c r="H16" s="1"/>
      <c r="I16" s="1"/>
      <c r="J16" s="1"/>
      <c r="K16" s="1"/>
      <c r="L16" s="1"/>
      <c r="M16" s="17"/>
      <c r="N16" s="16"/>
      <c r="O16" s="1"/>
      <c r="P16" s="18"/>
      <c r="U16" s="114"/>
      <c r="W16" s="114"/>
    </row>
    <row r="17" spans="1:23" ht="9.75" customHeight="1">
      <c r="A17" s="15"/>
      <c r="B17" s="15" t="s">
        <v>60</v>
      </c>
      <c r="C17" s="15"/>
      <c r="D17" s="16"/>
      <c r="E17" s="1"/>
      <c r="F17" s="1"/>
      <c r="G17" s="1"/>
      <c r="H17" s="1"/>
      <c r="I17" s="1"/>
      <c r="J17" s="1"/>
      <c r="K17" s="1"/>
      <c r="L17" s="1"/>
      <c r="M17" s="17"/>
      <c r="N17" s="16"/>
      <c r="O17" s="1"/>
      <c r="P17" s="18"/>
      <c r="U17" s="114"/>
      <c r="W17" s="114"/>
    </row>
    <row r="18" spans="1:23" ht="9.75" customHeight="1">
      <c r="A18" s="15"/>
      <c r="B18" s="15" t="s">
        <v>60</v>
      </c>
      <c r="C18" s="15"/>
      <c r="D18" s="16"/>
      <c r="E18" s="1"/>
      <c r="F18" s="1"/>
      <c r="G18" s="1"/>
      <c r="H18" s="1"/>
      <c r="I18" s="1"/>
      <c r="J18" s="1"/>
      <c r="K18" s="1"/>
      <c r="L18" s="1"/>
      <c r="M18" s="17"/>
      <c r="N18" s="16"/>
      <c r="O18" s="1"/>
      <c r="P18" s="18"/>
      <c r="U18" s="114"/>
      <c r="W18" s="114"/>
    </row>
    <row r="19" spans="1:23" ht="9.75" customHeight="1">
      <c r="A19" s="15"/>
      <c r="B19" s="15" t="s">
        <v>60</v>
      </c>
      <c r="C19" s="15"/>
      <c r="D19" s="16"/>
      <c r="E19" s="1"/>
      <c r="F19" s="1"/>
      <c r="G19" s="1"/>
      <c r="H19" s="1"/>
      <c r="I19" s="1"/>
      <c r="J19" s="1"/>
      <c r="K19" s="1"/>
      <c r="L19" s="1"/>
      <c r="M19" s="17"/>
      <c r="N19" s="16"/>
      <c r="O19" s="1"/>
      <c r="P19" s="18"/>
      <c r="U19" s="114"/>
      <c r="W19" s="114"/>
    </row>
    <row r="20" spans="1:23" ht="9.75" customHeight="1">
      <c r="A20" s="15"/>
      <c r="B20" s="15" t="s">
        <v>41</v>
      </c>
      <c r="C20" s="15">
        <v>1</v>
      </c>
      <c r="D20" s="33">
        <v>1</v>
      </c>
      <c r="E20" s="34">
        <v>0</v>
      </c>
      <c r="F20" s="34">
        <v>0</v>
      </c>
      <c r="G20" s="34">
        <v>0</v>
      </c>
      <c r="H20" s="34">
        <v>0</v>
      </c>
      <c r="I20" s="34">
        <v>1</v>
      </c>
      <c r="J20" s="34">
        <v>1</v>
      </c>
      <c r="K20" s="34">
        <v>1</v>
      </c>
      <c r="L20" s="34">
        <v>1</v>
      </c>
      <c r="M20" s="35">
        <v>1</v>
      </c>
      <c r="N20" s="16">
        <f>MIN(D20:M20)</f>
        <v>0</v>
      </c>
      <c r="O20" s="1">
        <f>C20-N20</f>
        <v>1</v>
      </c>
      <c r="P20" s="18">
        <f>O20/C20</f>
        <v>1</v>
      </c>
      <c r="U20" s="114"/>
      <c r="W20" s="114"/>
    </row>
    <row r="21" spans="1:23" ht="9.75" customHeight="1">
      <c r="A21" s="15"/>
      <c r="B21" s="15" t="s">
        <v>42</v>
      </c>
      <c r="C21" s="15"/>
      <c r="D21" s="16"/>
      <c r="E21" s="1"/>
      <c r="F21" s="1"/>
      <c r="G21" s="1"/>
      <c r="H21" s="1"/>
      <c r="I21" s="1"/>
      <c r="J21" s="1"/>
      <c r="K21" s="1"/>
      <c r="L21" s="1"/>
      <c r="M21" s="17"/>
      <c r="N21" s="16"/>
      <c r="O21" s="1"/>
      <c r="P21" s="18"/>
      <c r="U21" s="114"/>
      <c r="W21" s="114"/>
    </row>
    <row r="22" spans="1:23" ht="9.75" customHeight="1">
      <c r="A22" s="15"/>
      <c r="B22" s="15" t="s">
        <v>43</v>
      </c>
      <c r="C22" s="15"/>
      <c r="D22" s="16"/>
      <c r="E22" s="1"/>
      <c r="F22" s="1"/>
      <c r="G22" s="1"/>
      <c r="H22" s="1"/>
      <c r="I22" s="1"/>
      <c r="J22" s="1"/>
      <c r="K22" s="1"/>
      <c r="L22" s="1"/>
      <c r="M22" s="17"/>
      <c r="N22" s="16"/>
      <c r="O22" s="1"/>
      <c r="P22" s="18"/>
      <c r="U22" s="114"/>
      <c r="W22" s="114"/>
    </row>
    <row r="23" spans="1:23" ht="9.75" customHeight="1">
      <c r="A23" s="15"/>
      <c r="B23" s="15" t="s">
        <v>44</v>
      </c>
      <c r="C23" s="15"/>
      <c r="D23" s="16"/>
      <c r="E23" s="1"/>
      <c r="F23" s="1"/>
      <c r="G23" s="1"/>
      <c r="H23" s="1"/>
      <c r="I23" s="1"/>
      <c r="J23" s="1"/>
      <c r="K23" s="1"/>
      <c r="L23" s="1"/>
      <c r="M23" s="17"/>
      <c r="N23" s="16"/>
      <c r="O23" s="1"/>
      <c r="P23" s="18"/>
      <c r="U23" s="114"/>
      <c r="W23" s="114"/>
    </row>
    <row r="24" spans="1:23" ht="9.75" customHeight="1">
      <c r="A24" s="20"/>
      <c r="B24" s="21" t="s">
        <v>45</v>
      </c>
      <c r="C24" s="21">
        <f t="shared" ref="C24:M24" si="3">SUM(C8:C23)</f>
        <v>10</v>
      </c>
      <c r="D24" s="22">
        <f t="shared" si="3"/>
        <v>5</v>
      </c>
      <c r="E24" s="23">
        <f t="shared" si="3"/>
        <v>4</v>
      </c>
      <c r="F24" s="23">
        <f t="shared" si="3"/>
        <v>4</v>
      </c>
      <c r="G24" s="23">
        <f t="shared" si="3"/>
        <v>4</v>
      </c>
      <c r="H24" s="23">
        <f t="shared" si="3"/>
        <v>5</v>
      </c>
      <c r="I24" s="23">
        <f t="shared" si="3"/>
        <v>4</v>
      </c>
      <c r="J24" s="23">
        <f t="shared" si="3"/>
        <v>4</v>
      </c>
      <c r="K24" s="23">
        <f t="shared" si="3"/>
        <v>6</v>
      </c>
      <c r="L24" s="23">
        <f t="shared" si="3"/>
        <v>7</v>
      </c>
      <c r="M24" s="24">
        <f t="shared" si="3"/>
        <v>8</v>
      </c>
      <c r="N24" s="22">
        <f>MIN(D24:M24)</f>
        <v>4</v>
      </c>
      <c r="O24" s="23">
        <f>C24-N24</f>
        <v>6</v>
      </c>
      <c r="P24" s="25">
        <f>O24/C24</f>
        <v>0.6</v>
      </c>
      <c r="U24" s="114"/>
      <c r="W24" s="114"/>
    </row>
    <row r="25" spans="1:23" ht="9.75" customHeight="1">
      <c r="A25" s="14" t="s">
        <v>61</v>
      </c>
      <c r="B25" s="14" t="s">
        <v>27</v>
      </c>
      <c r="C25" s="14"/>
      <c r="D25" s="19"/>
      <c r="E25" s="29"/>
      <c r="F25" s="29"/>
      <c r="G25" s="29"/>
      <c r="H25" s="29"/>
      <c r="I25" s="29"/>
      <c r="J25" s="29"/>
      <c r="K25" s="29"/>
      <c r="L25" s="29"/>
      <c r="M25" s="30"/>
      <c r="N25" s="19"/>
      <c r="O25" s="29"/>
      <c r="P25" s="31"/>
      <c r="U25" s="114"/>
      <c r="W25" s="114"/>
    </row>
    <row r="26" spans="1:23" ht="9.75" customHeight="1">
      <c r="A26" s="15"/>
      <c r="B26" s="15" t="s">
        <v>30</v>
      </c>
      <c r="C26" s="15"/>
      <c r="D26" s="16"/>
      <c r="E26" s="1"/>
      <c r="F26" s="1"/>
      <c r="G26" s="1"/>
      <c r="H26" s="1"/>
      <c r="I26" s="1"/>
      <c r="J26" s="1"/>
      <c r="K26" s="1"/>
      <c r="L26" s="1"/>
      <c r="M26" s="17"/>
      <c r="N26" s="16"/>
      <c r="O26" s="1"/>
      <c r="P26" s="18"/>
      <c r="U26" s="114"/>
      <c r="W26" s="114"/>
    </row>
    <row r="27" spans="1:23" ht="9.75" customHeight="1">
      <c r="A27" s="15"/>
      <c r="B27" s="15" t="s">
        <v>34</v>
      </c>
      <c r="C27" s="15"/>
      <c r="D27" s="16"/>
      <c r="E27" s="1"/>
      <c r="F27" s="1"/>
      <c r="G27" s="1"/>
      <c r="H27" s="1"/>
      <c r="I27" s="1"/>
      <c r="J27" s="1"/>
      <c r="K27" s="1"/>
      <c r="L27" s="1"/>
      <c r="M27" s="17"/>
      <c r="N27" s="16"/>
      <c r="O27" s="1"/>
      <c r="P27" s="18"/>
      <c r="U27" s="114"/>
      <c r="W27" s="114"/>
    </row>
    <row r="28" spans="1:23" ht="9.75" customHeight="1">
      <c r="A28" s="15"/>
      <c r="B28" s="15" t="s">
        <v>57</v>
      </c>
      <c r="C28" s="15"/>
      <c r="D28" s="16"/>
      <c r="E28" s="1"/>
      <c r="F28" s="1"/>
      <c r="G28" s="1"/>
      <c r="H28" s="1"/>
      <c r="I28" s="1"/>
      <c r="J28" s="1"/>
      <c r="K28" s="1"/>
      <c r="L28" s="1"/>
      <c r="M28" s="17"/>
      <c r="N28" s="16"/>
      <c r="O28" s="1"/>
      <c r="P28" s="18"/>
      <c r="U28" s="114"/>
      <c r="W28" s="114"/>
    </row>
    <row r="29" spans="1:23" ht="9.75" customHeight="1">
      <c r="A29" s="15"/>
      <c r="B29" s="15" t="s">
        <v>57</v>
      </c>
      <c r="C29" s="15"/>
      <c r="D29" s="16"/>
      <c r="E29" s="1"/>
      <c r="F29" s="1"/>
      <c r="G29" s="1"/>
      <c r="H29" s="1"/>
      <c r="I29" s="1"/>
      <c r="J29" s="1"/>
      <c r="K29" s="1"/>
      <c r="L29" s="1"/>
      <c r="M29" s="17"/>
      <c r="N29" s="16"/>
      <c r="O29" s="1"/>
      <c r="P29" s="18"/>
      <c r="U29" s="114"/>
      <c r="W29" s="114"/>
    </row>
    <row r="30" spans="1:23" ht="9.75" customHeight="1">
      <c r="A30" s="15"/>
      <c r="B30" s="15" t="s">
        <v>39</v>
      </c>
      <c r="C30" s="15"/>
      <c r="D30" s="16"/>
      <c r="E30" s="1"/>
      <c r="F30" s="1"/>
      <c r="G30" s="1"/>
      <c r="H30" s="1"/>
      <c r="I30" s="1"/>
      <c r="J30" s="1"/>
      <c r="K30" s="1"/>
      <c r="L30" s="1"/>
      <c r="M30" s="17"/>
      <c r="N30" s="16"/>
      <c r="O30" s="1"/>
      <c r="P30" s="18"/>
      <c r="U30" s="114"/>
      <c r="W30" s="114"/>
    </row>
    <row r="31" spans="1:23" ht="9.75" customHeight="1">
      <c r="A31" s="15"/>
      <c r="B31" s="15" t="s">
        <v>58</v>
      </c>
      <c r="C31" s="15">
        <v>31</v>
      </c>
      <c r="D31" s="33">
        <v>24</v>
      </c>
      <c r="E31" s="34">
        <v>6</v>
      </c>
      <c r="F31" s="34">
        <v>4</v>
      </c>
      <c r="G31" s="34">
        <v>2</v>
      </c>
      <c r="H31" s="34">
        <v>1</v>
      </c>
      <c r="I31" s="34">
        <v>1</v>
      </c>
      <c r="J31" s="34">
        <v>3</v>
      </c>
      <c r="K31" s="34">
        <v>5</v>
      </c>
      <c r="L31" s="34">
        <v>10</v>
      </c>
      <c r="M31" s="35">
        <v>12</v>
      </c>
      <c r="N31" s="16">
        <f>MIN(D31:M31)</f>
        <v>1</v>
      </c>
      <c r="O31" s="1">
        <f>C31-N31</f>
        <v>30</v>
      </c>
      <c r="P31" s="18">
        <f>O31/C31</f>
        <v>0.967741935483871</v>
      </c>
      <c r="U31" s="114"/>
      <c r="W31" s="114"/>
    </row>
    <row r="32" spans="1:23" ht="9.75" customHeight="1">
      <c r="A32" s="15"/>
      <c r="B32" s="15" t="s">
        <v>60</v>
      </c>
      <c r="C32" s="15"/>
      <c r="D32" s="16"/>
      <c r="E32" s="1"/>
      <c r="F32" s="1"/>
      <c r="G32" s="1"/>
      <c r="H32" s="1"/>
      <c r="I32" s="1"/>
      <c r="J32" s="1"/>
      <c r="K32" s="1"/>
      <c r="L32" s="1"/>
      <c r="M32" s="17"/>
      <c r="N32" s="16"/>
      <c r="O32" s="1"/>
      <c r="P32" s="18"/>
      <c r="U32" s="114"/>
      <c r="W32" s="114"/>
    </row>
    <row r="33" spans="1:23" ht="9.75" customHeight="1">
      <c r="A33" s="15"/>
      <c r="B33" s="15" t="s">
        <v>60</v>
      </c>
      <c r="C33" s="15"/>
      <c r="D33" s="16"/>
      <c r="E33" s="1"/>
      <c r="F33" s="1"/>
      <c r="G33" s="1"/>
      <c r="H33" s="1"/>
      <c r="I33" s="1"/>
      <c r="J33" s="1"/>
      <c r="K33" s="1"/>
      <c r="L33" s="1"/>
      <c r="M33" s="17"/>
      <c r="N33" s="16"/>
      <c r="O33" s="1"/>
      <c r="P33" s="18"/>
      <c r="U33" s="114"/>
      <c r="W33" s="114"/>
    </row>
    <row r="34" spans="1:23" ht="9.75" customHeight="1">
      <c r="A34" s="15"/>
      <c r="B34" s="15" t="s">
        <v>60</v>
      </c>
      <c r="C34" s="15"/>
      <c r="D34" s="16"/>
      <c r="E34" s="1"/>
      <c r="F34" s="1"/>
      <c r="G34" s="1"/>
      <c r="H34" s="1"/>
      <c r="I34" s="1"/>
      <c r="J34" s="1"/>
      <c r="K34" s="1"/>
      <c r="L34" s="1"/>
      <c r="M34" s="17"/>
      <c r="N34" s="16"/>
      <c r="O34" s="1"/>
      <c r="P34" s="18"/>
      <c r="U34" s="114"/>
      <c r="W34" s="114"/>
    </row>
    <row r="35" spans="1:23" ht="9.75" customHeight="1">
      <c r="A35" s="15"/>
      <c r="B35" s="15" t="s">
        <v>60</v>
      </c>
      <c r="C35" s="15"/>
      <c r="D35" s="16"/>
      <c r="E35" s="1"/>
      <c r="F35" s="1"/>
      <c r="G35" s="1"/>
      <c r="H35" s="1"/>
      <c r="I35" s="1"/>
      <c r="J35" s="1"/>
      <c r="K35" s="1"/>
      <c r="L35" s="1"/>
      <c r="M35" s="17"/>
      <c r="N35" s="16"/>
      <c r="O35" s="1"/>
      <c r="P35" s="18"/>
      <c r="U35" s="114"/>
      <c r="W35" s="114"/>
    </row>
    <row r="36" spans="1:23" ht="9.75" customHeight="1">
      <c r="A36" s="15"/>
      <c r="B36" s="15" t="s">
        <v>60</v>
      </c>
      <c r="C36" s="15"/>
      <c r="D36" s="16"/>
      <c r="E36" s="1"/>
      <c r="F36" s="1"/>
      <c r="G36" s="1"/>
      <c r="H36" s="1"/>
      <c r="I36" s="1"/>
      <c r="J36" s="1"/>
      <c r="K36" s="1"/>
      <c r="L36" s="1"/>
      <c r="M36" s="17"/>
      <c r="N36" s="16"/>
      <c r="O36" s="1"/>
      <c r="P36" s="18"/>
      <c r="U36" s="114"/>
      <c r="W36" s="114"/>
    </row>
    <row r="37" spans="1:23" ht="9.75" customHeight="1">
      <c r="A37" s="15"/>
      <c r="B37" s="15" t="s">
        <v>41</v>
      </c>
      <c r="C37" s="15">
        <v>2</v>
      </c>
      <c r="D37" s="33">
        <v>2</v>
      </c>
      <c r="E37" s="34">
        <v>0</v>
      </c>
      <c r="F37" s="34">
        <v>0</v>
      </c>
      <c r="G37" s="34">
        <v>0</v>
      </c>
      <c r="H37" s="34">
        <v>1</v>
      </c>
      <c r="I37" s="34">
        <v>1</v>
      </c>
      <c r="J37" s="34">
        <v>1</v>
      </c>
      <c r="K37" s="34">
        <v>1</v>
      </c>
      <c r="L37" s="34">
        <v>2</v>
      </c>
      <c r="M37" s="35">
        <v>1</v>
      </c>
      <c r="N37" s="16">
        <f>MIN(D37:M37)</f>
        <v>0</v>
      </c>
      <c r="O37" s="1">
        <f>C37-N37</f>
        <v>2</v>
      </c>
      <c r="P37" s="18">
        <f>O37/C37</f>
        <v>1</v>
      </c>
      <c r="U37" s="114"/>
      <c r="W37" s="114"/>
    </row>
    <row r="38" spans="1:23" ht="9.75" customHeight="1">
      <c r="A38" s="15"/>
      <c r="B38" s="15" t="s">
        <v>42</v>
      </c>
      <c r="C38" s="15"/>
      <c r="D38" s="16"/>
      <c r="E38" s="1"/>
      <c r="F38" s="1"/>
      <c r="G38" s="1"/>
      <c r="H38" s="1"/>
      <c r="I38" s="1"/>
      <c r="J38" s="1"/>
      <c r="K38" s="1"/>
      <c r="L38" s="1"/>
      <c r="M38" s="17"/>
      <c r="N38" s="16"/>
      <c r="O38" s="1"/>
      <c r="P38" s="18"/>
      <c r="U38" s="114"/>
      <c r="W38" s="114"/>
    </row>
    <row r="39" spans="1:23" ht="9.75" customHeight="1">
      <c r="A39" s="15"/>
      <c r="B39" s="15" t="s">
        <v>43</v>
      </c>
      <c r="C39" s="15"/>
      <c r="D39" s="16"/>
      <c r="E39" s="1"/>
      <c r="F39" s="1"/>
      <c r="G39" s="1"/>
      <c r="H39" s="1"/>
      <c r="I39" s="1"/>
      <c r="J39" s="1"/>
      <c r="K39" s="1"/>
      <c r="L39" s="1"/>
      <c r="M39" s="17"/>
      <c r="N39" s="16"/>
      <c r="O39" s="1"/>
      <c r="P39" s="18"/>
      <c r="U39" s="114"/>
      <c r="W39" s="114"/>
    </row>
    <row r="40" spans="1:23" ht="9.75" customHeight="1">
      <c r="A40" s="15"/>
      <c r="B40" s="15" t="s">
        <v>44</v>
      </c>
      <c r="C40" s="15"/>
      <c r="D40" s="16"/>
      <c r="E40" s="1"/>
      <c r="F40" s="1"/>
      <c r="G40" s="1"/>
      <c r="H40" s="1"/>
      <c r="I40" s="1"/>
      <c r="J40" s="1"/>
      <c r="K40" s="1"/>
      <c r="L40" s="1"/>
      <c r="M40" s="17"/>
      <c r="N40" s="16"/>
      <c r="O40" s="1"/>
      <c r="P40" s="18"/>
      <c r="U40" s="114"/>
      <c r="W40" s="114"/>
    </row>
    <row r="41" spans="1:23" ht="9.75" customHeight="1">
      <c r="A41" s="20"/>
      <c r="B41" s="21" t="s">
        <v>45</v>
      </c>
      <c r="C41" s="21">
        <f t="shared" ref="C41:M41" si="4">SUM(C25:C40)</f>
        <v>33</v>
      </c>
      <c r="D41" s="22">
        <f t="shared" si="4"/>
        <v>26</v>
      </c>
      <c r="E41" s="23">
        <f t="shared" si="4"/>
        <v>6</v>
      </c>
      <c r="F41" s="23">
        <f t="shared" si="4"/>
        <v>4</v>
      </c>
      <c r="G41" s="23">
        <f t="shared" si="4"/>
        <v>2</v>
      </c>
      <c r="H41" s="23">
        <f t="shared" si="4"/>
        <v>2</v>
      </c>
      <c r="I41" s="23">
        <f t="shared" si="4"/>
        <v>2</v>
      </c>
      <c r="J41" s="23">
        <f t="shared" si="4"/>
        <v>4</v>
      </c>
      <c r="K41" s="23">
        <f t="shared" si="4"/>
        <v>6</v>
      </c>
      <c r="L41" s="23">
        <f t="shared" si="4"/>
        <v>12</v>
      </c>
      <c r="M41" s="24">
        <f t="shared" si="4"/>
        <v>13</v>
      </c>
      <c r="N41" s="22">
        <f>MIN(D41:M41)</f>
        <v>2</v>
      </c>
      <c r="O41" s="23">
        <f>C41-N41</f>
        <v>31</v>
      </c>
      <c r="P41" s="25">
        <f>O41/C41</f>
        <v>0.93939393939393945</v>
      </c>
      <c r="U41" s="114"/>
      <c r="W41" s="114"/>
    </row>
    <row r="42" spans="1:23" ht="9.75" customHeight="1">
      <c r="A42" s="14" t="s">
        <v>62</v>
      </c>
      <c r="B42" s="14" t="s">
        <v>27</v>
      </c>
      <c r="C42" s="14"/>
      <c r="D42" s="19"/>
      <c r="E42" s="29"/>
      <c r="F42" s="29"/>
      <c r="G42" s="29"/>
      <c r="H42" s="29"/>
      <c r="I42" s="29"/>
      <c r="J42" s="29"/>
      <c r="K42" s="29"/>
      <c r="L42" s="29"/>
      <c r="M42" s="30"/>
      <c r="N42" s="19"/>
      <c r="O42" s="29"/>
      <c r="P42" s="31"/>
      <c r="U42" s="114"/>
      <c r="W42" s="114"/>
    </row>
    <row r="43" spans="1:23" ht="9.75" customHeight="1">
      <c r="A43" s="15"/>
      <c r="B43" s="15" t="s">
        <v>30</v>
      </c>
      <c r="C43" s="15"/>
      <c r="D43" s="16"/>
      <c r="E43" s="1"/>
      <c r="F43" s="1"/>
      <c r="G43" s="1"/>
      <c r="H43" s="1"/>
      <c r="I43" s="1"/>
      <c r="J43" s="1"/>
      <c r="K43" s="1"/>
      <c r="L43" s="1"/>
      <c r="M43" s="17"/>
      <c r="N43" s="16"/>
      <c r="O43" s="1"/>
      <c r="P43" s="18"/>
      <c r="U43" s="114"/>
      <c r="W43" s="114"/>
    </row>
    <row r="44" spans="1:23" ht="9.75" customHeight="1">
      <c r="A44" s="15"/>
      <c r="B44" s="15" t="s">
        <v>34</v>
      </c>
      <c r="C44" s="15"/>
      <c r="D44" s="16"/>
      <c r="E44" s="1"/>
      <c r="F44" s="1"/>
      <c r="G44" s="1"/>
      <c r="H44" s="1"/>
      <c r="I44" s="1"/>
      <c r="J44" s="1"/>
      <c r="K44" s="1"/>
      <c r="L44" s="1"/>
      <c r="M44" s="17"/>
      <c r="N44" s="16"/>
      <c r="O44" s="1"/>
      <c r="P44" s="18"/>
      <c r="U44" s="114"/>
      <c r="W44" s="114"/>
    </row>
    <row r="45" spans="1:23" ht="9.75" customHeight="1">
      <c r="A45" s="15"/>
      <c r="B45" s="15" t="s">
        <v>57</v>
      </c>
      <c r="C45" s="15"/>
      <c r="D45" s="16"/>
      <c r="E45" s="1"/>
      <c r="F45" s="1"/>
      <c r="G45" s="1"/>
      <c r="H45" s="1"/>
      <c r="I45" s="1"/>
      <c r="J45" s="1"/>
      <c r="K45" s="1"/>
      <c r="L45" s="1"/>
      <c r="M45" s="17"/>
      <c r="N45" s="16"/>
      <c r="O45" s="1"/>
      <c r="P45" s="18"/>
      <c r="U45" s="114"/>
      <c r="W45" s="114"/>
    </row>
    <row r="46" spans="1:23" ht="9.75" customHeight="1">
      <c r="A46" s="15"/>
      <c r="B46" s="15" t="s">
        <v>57</v>
      </c>
      <c r="C46" s="15"/>
      <c r="D46" s="16"/>
      <c r="E46" s="1"/>
      <c r="F46" s="1"/>
      <c r="G46" s="1"/>
      <c r="H46" s="1"/>
      <c r="I46" s="1"/>
      <c r="J46" s="1"/>
      <c r="K46" s="1"/>
      <c r="L46" s="1"/>
      <c r="M46" s="17"/>
      <c r="N46" s="16"/>
      <c r="O46" s="1"/>
      <c r="P46" s="18"/>
      <c r="U46" s="114"/>
      <c r="W46" s="114"/>
    </row>
    <row r="47" spans="1:23" ht="9.75" customHeight="1">
      <c r="A47" s="15"/>
      <c r="B47" s="15" t="s">
        <v>39</v>
      </c>
      <c r="C47" s="15"/>
      <c r="D47" s="16"/>
      <c r="E47" s="1"/>
      <c r="F47" s="1"/>
      <c r="G47" s="1"/>
      <c r="H47" s="1"/>
      <c r="I47" s="1"/>
      <c r="J47" s="1"/>
      <c r="K47" s="1"/>
      <c r="L47" s="1"/>
      <c r="M47" s="17"/>
      <c r="N47" s="16"/>
      <c r="O47" s="1"/>
      <c r="P47" s="18"/>
      <c r="U47" s="114"/>
      <c r="W47" s="114"/>
    </row>
    <row r="48" spans="1:23" ht="9.75" customHeight="1">
      <c r="A48" s="15"/>
      <c r="B48" s="15" t="s">
        <v>63</v>
      </c>
      <c r="C48" s="15">
        <v>1</v>
      </c>
      <c r="D48" s="33">
        <v>1</v>
      </c>
      <c r="E48" s="34">
        <v>1</v>
      </c>
      <c r="F48" s="34">
        <v>1</v>
      </c>
      <c r="G48" s="34">
        <v>1</v>
      </c>
      <c r="H48" s="34">
        <v>1</v>
      </c>
      <c r="I48" s="34">
        <v>1</v>
      </c>
      <c r="J48" s="34">
        <v>1</v>
      </c>
      <c r="K48" s="34">
        <v>1</v>
      </c>
      <c r="L48" s="34">
        <v>1</v>
      </c>
      <c r="M48" s="35">
        <v>1</v>
      </c>
      <c r="N48" s="16">
        <f t="shared" ref="N48:N49" si="5">MIN(D48:M48)</f>
        <v>1</v>
      </c>
      <c r="O48" s="1">
        <f t="shared" ref="O48:O49" si="6">C48-N48</f>
        <v>0</v>
      </c>
      <c r="P48" s="18">
        <f t="shared" ref="P48:P49" si="7">O48/C48</f>
        <v>0</v>
      </c>
      <c r="U48" s="114"/>
      <c r="W48" s="114"/>
    </row>
    <row r="49" spans="1:23" ht="9.75" customHeight="1">
      <c r="A49" s="15"/>
      <c r="B49" s="15" t="s">
        <v>58</v>
      </c>
      <c r="C49" s="15">
        <v>64</v>
      </c>
      <c r="D49" s="33">
        <v>46</v>
      </c>
      <c r="E49" s="34">
        <v>12</v>
      </c>
      <c r="F49" s="34">
        <v>9</v>
      </c>
      <c r="G49" s="34">
        <v>6</v>
      </c>
      <c r="H49" s="34">
        <v>1</v>
      </c>
      <c r="I49" s="34">
        <v>1</v>
      </c>
      <c r="J49" s="34">
        <v>4</v>
      </c>
      <c r="K49" s="34">
        <v>2</v>
      </c>
      <c r="L49" s="34">
        <v>12</v>
      </c>
      <c r="M49" s="35">
        <v>22</v>
      </c>
      <c r="N49" s="16">
        <f t="shared" si="5"/>
        <v>1</v>
      </c>
      <c r="O49" s="1">
        <f t="shared" si="6"/>
        <v>63</v>
      </c>
      <c r="P49" s="18">
        <f t="shared" si="7"/>
        <v>0.984375</v>
      </c>
      <c r="U49" s="114"/>
      <c r="W49" s="114"/>
    </row>
    <row r="50" spans="1:23" ht="9.75" customHeight="1">
      <c r="A50" s="15"/>
      <c r="B50" s="15" t="s">
        <v>60</v>
      </c>
      <c r="C50" s="15"/>
      <c r="D50" s="16"/>
      <c r="E50" s="1"/>
      <c r="F50" s="1"/>
      <c r="G50" s="1"/>
      <c r="H50" s="1"/>
      <c r="I50" s="1"/>
      <c r="J50" s="1"/>
      <c r="K50" s="1"/>
      <c r="L50" s="1"/>
      <c r="M50" s="17"/>
      <c r="N50" s="16"/>
      <c r="O50" s="1"/>
      <c r="P50" s="18"/>
      <c r="U50" s="114"/>
      <c r="W50" s="114"/>
    </row>
    <row r="51" spans="1:23" ht="9.75" customHeight="1">
      <c r="A51" s="15"/>
      <c r="B51" s="15" t="s">
        <v>60</v>
      </c>
      <c r="C51" s="15"/>
      <c r="D51" s="16"/>
      <c r="E51" s="1"/>
      <c r="F51" s="1"/>
      <c r="G51" s="1"/>
      <c r="H51" s="1"/>
      <c r="I51" s="1"/>
      <c r="J51" s="1"/>
      <c r="K51" s="1"/>
      <c r="L51" s="1"/>
      <c r="M51" s="17"/>
      <c r="N51" s="16"/>
      <c r="O51" s="1"/>
      <c r="P51" s="18"/>
      <c r="U51" s="114"/>
      <c r="W51" s="114"/>
    </row>
    <row r="52" spans="1:23" ht="9.75" customHeight="1">
      <c r="A52" s="15"/>
      <c r="B52" s="15" t="s">
        <v>60</v>
      </c>
      <c r="C52" s="15"/>
      <c r="D52" s="16"/>
      <c r="E52" s="1"/>
      <c r="F52" s="1"/>
      <c r="G52" s="1"/>
      <c r="H52" s="1"/>
      <c r="I52" s="1"/>
      <c r="J52" s="1"/>
      <c r="K52" s="1"/>
      <c r="L52" s="1"/>
      <c r="M52" s="17"/>
      <c r="N52" s="16"/>
      <c r="O52" s="1"/>
      <c r="P52" s="18"/>
      <c r="U52" s="114"/>
      <c r="W52" s="114"/>
    </row>
    <row r="53" spans="1:23" ht="9.75" customHeight="1">
      <c r="A53" s="15"/>
      <c r="B53" s="15" t="s">
        <v>60</v>
      </c>
      <c r="C53" s="15"/>
      <c r="D53" s="16"/>
      <c r="E53" s="1"/>
      <c r="F53" s="1"/>
      <c r="G53" s="1"/>
      <c r="H53" s="1"/>
      <c r="I53" s="1"/>
      <c r="J53" s="1"/>
      <c r="K53" s="1"/>
      <c r="L53" s="1"/>
      <c r="M53" s="17"/>
      <c r="N53" s="16"/>
      <c r="O53" s="1"/>
      <c r="P53" s="18"/>
      <c r="U53" s="114"/>
      <c r="W53" s="114"/>
    </row>
    <row r="54" spans="1:23" ht="9.75" customHeight="1">
      <c r="A54" s="15"/>
      <c r="B54" s="15" t="s">
        <v>41</v>
      </c>
      <c r="C54" s="15">
        <v>2</v>
      </c>
      <c r="D54" s="33">
        <v>1</v>
      </c>
      <c r="E54" s="34">
        <v>0</v>
      </c>
      <c r="F54" s="34">
        <v>0</v>
      </c>
      <c r="G54" s="34">
        <v>0</v>
      </c>
      <c r="H54" s="34">
        <v>1</v>
      </c>
      <c r="I54" s="34">
        <v>1</v>
      </c>
      <c r="J54" s="34">
        <v>1</v>
      </c>
      <c r="K54" s="34">
        <v>1</v>
      </c>
      <c r="L54" s="34">
        <v>1</v>
      </c>
      <c r="M54" s="35">
        <v>2</v>
      </c>
      <c r="N54" s="16">
        <f>MIN(D54:M54)</f>
        <v>0</v>
      </c>
      <c r="O54" s="1">
        <f>C54-N54</f>
        <v>2</v>
      </c>
      <c r="P54" s="18">
        <f>O54/C54</f>
        <v>1</v>
      </c>
      <c r="U54" s="114"/>
      <c r="W54" s="114"/>
    </row>
    <row r="55" spans="1:23" ht="9.75" customHeight="1">
      <c r="A55" s="15"/>
      <c r="B55" s="15" t="s">
        <v>42</v>
      </c>
      <c r="C55" s="15"/>
      <c r="D55" s="16"/>
      <c r="E55" s="1"/>
      <c r="F55" s="1"/>
      <c r="G55" s="1"/>
      <c r="H55" s="1"/>
      <c r="I55" s="1"/>
      <c r="J55" s="1"/>
      <c r="K55" s="1"/>
      <c r="L55" s="1"/>
      <c r="M55" s="17"/>
      <c r="N55" s="16"/>
      <c r="O55" s="1"/>
      <c r="P55" s="18"/>
      <c r="U55" s="114"/>
      <c r="W55" s="114"/>
    </row>
    <row r="56" spans="1:23" ht="9.75" customHeight="1">
      <c r="A56" s="15"/>
      <c r="B56" s="15" t="s">
        <v>43</v>
      </c>
      <c r="C56" s="15"/>
      <c r="D56" s="16"/>
      <c r="E56" s="1"/>
      <c r="F56" s="1"/>
      <c r="G56" s="1"/>
      <c r="H56" s="1"/>
      <c r="I56" s="1"/>
      <c r="J56" s="1"/>
      <c r="K56" s="1"/>
      <c r="L56" s="1"/>
      <c r="M56" s="17"/>
      <c r="N56" s="16"/>
      <c r="O56" s="1"/>
      <c r="P56" s="18"/>
      <c r="U56" s="114"/>
      <c r="W56" s="114"/>
    </row>
    <row r="57" spans="1:23" ht="9.75" customHeight="1">
      <c r="A57" s="15"/>
      <c r="B57" s="15" t="s">
        <v>44</v>
      </c>
      <c r="C57" s="15">
        <v>2</v>
      </c>
      <c r="D57" s="33">
        <v>2</v>
      </c>
      <c r="E57" s="34">
        <v>1</v>
      </c>
      <c r="F57" s="34">
        <v>2</v>
      </c>
      <c r="G57" s="34">
        <v>1</v>
      </c>
      <c r="H57" s="34">
        <v>2</v>
      </c>
      <c r="I57" s="34">
        <v>1</v>
      </c>
      <c r="J57" s="34">
        <v>2</v>
      </c>
      <c r="K57" s="34">
        <v>0</v>
      </c>
      <c r="L57" s="34">
        <v>0</v>
      </c>
      <c r="M57" s="35">
        <v>0</v>
      </c>
      <c r="N57" s="16">
        <f t="shared" ref="N57:N58" si="8">MIN(D57:M57)</f>
        <v>0</v>
      </c>
      <c r="O57" s="1">
        <f t="shared" ref="O57:O58" si="9">C57-N57</f>
        <v>2</v>
      </c>
      <c r="P57" s="18">
        <f t="shared" ref="P57:P58" si="10">O57/C57</f>
        <v>1</v>
      </c>
      <c r="U57" s="114"/>
      <c r="W57" s="114"/>
    </row>
    <row r="58" spans="1:23" ht="9.75" customHeight="1">
      <c r="A58" s="20"/>
      <c r="B58" s="21" t="s">
        <v>45</v>
      </c>
      <c r="C58" s="21">
        <f t="shared" ref="C58:M58" si="11">SUM(C42:C57)</f>
        <v>69</v>
      </c>
      <c r="D58" s="22">
        <f t="shared" si="11"/>
        <v>50</v>
      </c>
      <c r="E58" s="23">
        <f t="shared" si="11"/>
        <v>14</v>
      </c>
      <c r="F58" s="23">
        <f t="shared" si="11"/>
        <v>12</v>
      </c>
      <c r="G58" s="23">
        <f t="shared" si="11"/>
        <v>8</v>
      </c>
      <c r="H58" s="23">
        <f t="shared" si="11"/>
        <v>5</v>
      </c>
      <c r="I58" s="23">
        <f t="shared" si="11"/>
        <v>4</v>
      </c>
      <c r="J58" s="23">
        <f t="shared" si="11"/>
        <v>8</v>
      </c>
      <c r="K58" s="23">
        <f t="shared" si="11"/>
        <v>4</v>
      </c>
      <c r="L58" s="23">
        <f t="shared" si="11"/>
        <v>14</v>
      </c>
      <c r="M58" s="24">
        <f t="shared" si="11"/>
        <v>25</v>
      </c>
      <c r="N58" s="22">
        <f t="shared" si="8"/>
        <v>4</v>
      </c>
      <c r="O58" s="23">
        <f t="shared" si="9"/>
        <v>65</v>
      </c>
      <c r="P58" s="25">
        <f t="shared" si="10"/>
        <v>0.94202898550724634</v>
      </c>
      <c r="U58" s="114"/>
      <c r="W58" s="114"/>
    </row>
    <row r="59" spans="1:23" ht="9.75" customHeight="1">
      <c r="A59" s="14" t="s">
        <v>64</v>
      </c>
      <c r="B59" s="14" t="s">
        <v>27</v>
      </c>
      <c r="C59" s="14"/>
      <c r="D59" s="19"/>
      <c r="E59" s="29"/>
      <c r="F59" s="29"/>
      <c r="G59" s="29"/>
      <c r="H59" s="29"/>
      <c r="I59" s="29"/>
      <c r="J59" s="29"/>
      <c r="K59" s="29"/>
      <c r="L59" s="29"/>
      <c r="M59" s="30"/>
      <c r="N59" s="19"/>
      <c r="O59" s="29"/>
      <c r="P59" s="31"/>
      <c r="U59" s="114"/>
      <c r="W59" s="114"/>
    </row>
    <row r="60" spans="1:23" ht="9.75" customHeight="1">
      <c r="A60" s="15"/>
      <c r="B60" s="15" t="s">
        <v>30</v>
      </c>
      <c r="C60" s="15"/>
      <c r="D60" s="16"/>
      <c r="E60" s="1"/>
      <c r="F60" s="1"/>
      <c r="G60" s="1"/>
      <c r="H60" s="1"/>
      <c r="I60" s="1"/>
      <c r="J60" s="1"/>
      <c r="K60" s="1"/>
      <c r="L60" s="1"/>
      <c r="M60" s="17"/>
      <c r="N60" s="16"/>
      <c r="O60" s="1"/>
      <c r="P60" s="18"/>
      <c r="U60" s="114"/>
      <c r="W60" s="114"/>
    </row>
    <row r="61" spans="1:23" ht="9.75" customHeight="1">
      <c r="A61" s="15"/>
      <c r="B61" s="15" t="s">
        <v>34</v>
      </c>
      <c r="C61" s="15"/>
      <c r="D61" s="16"/>
      <c r="E61" s="1"/>
      <c r="F61" s="1"/>
      <c r="G61" s="1"/>
      <c r="H61" s="1"/>
      <c r="I61" s="1"/>
      <c r="J61" s="1"/>
      <c r="K61" s="1"/>
      <c r="L61" s="1"/>
      <c r="M61" s="17"/>
      <c r="N61" s="16"/>
      <c r="O61" s="1"/>
      <c r="P61" s="18"/>
      <c r="U61" s="114"/>
      <c r="W61" s="114"/>
    </row>
    <row r="62" spans="1:23" ht="9.75" customHeight="1">
      <c r="A62" s="15"/>
      <c r="B62" s="15" t="s">
        <v>57</v>
      </c>
      <c r="C62" s="15"/>
      <c r="D62" s="16"/>
      <c r="E62" s="1"/>
      <c r="F62" s="1"/>
      <c r="G62" s="1"/>
      <c r="H62" s="1"/>
      <c r="I62" s="1"/>
      <c r="J62" s="1"/>
      <c r="K62" s="1"/>
      <c r="L62" s="1"/>
      <c r="M62" s="17"/>
      <c r="N62" s="16"/>
      <c r="O62" s="1"/>
      <c r="P62" s="18"/>
      <c r="U62" s="114"/>
      <c r="W62" s="114"/>
    </row>
    <row r="63" spans="1:23" ht="9.75" customHeight="1">
      <c r="A63" s="15"/>
      <c r="B63" s="15" t="s">
        <v>57</v>
      </c>
      <c r="C63" s="15"/>
      <c r="D63" s="16"/>
      <c r="E63" s="1"/>
      <c r="F63" s="1"/>
      <c r="G63" s="1"/>
      <c r="H63" s="1"/>
      <c r="I63" s="1"/>
      <c r="J63" s="1"/>
      <c r="K63" s="1"/>
      <c r="L63" s="1"/>
      <c r="M63" s="17"/>
      <c r="N63" s="16"/>
      <c r="O63" s="1"/>
      <c r="P63" s="18"/>
      <c r="U63" s="114"/>
      <c r="W63" s="114"/>
    </row>
    <row r="64" spans="1:23" ht="9.75" customHeight="1">
      <c r="A64" s="15"/>
      <c r="B64" s="15" t="s">
        <v>39</v>
      </c>
      <c r="C64" s="15"/>
      <c r="D64" s="16"/>
      <c r="E64" s="1"/>
      <c r="F64" s="1"/>
      <c r="G64" s="1"/>
      <c r="H64" s="1"/>
      <c r="I64" s="1"/>
      <c r="J64" s="1"/>
      <c r="K64" s="1"/>
      <c r="L64" s="1"/>
      <c r="M64" s="17"/>
      <c r="N64" s="16"/>
      <c r="O64" s="1"/>
      <c r="P64" s="18"/>
      <c r="U64" s="114"/>
      <c r="W64" s="114"/>
    </row>
    <row r="65" spans="1:23" ht="9.75" customHeight="1">
      <c r="A65" s="15"/>
      <c r="B65" s="15" t="s">
        <v>59</v>
      </c>
      <c r="C65" s="15">
        <v>1</v>
      </c>
      <c r="D65" s="33">
        <v>0</v>
      </c>
      <c r="E65" s="34">
        <v>0</v>
      </c>
      <c r="F65" s="34">
        <v>1</v>
      </c>
      <c r="G65" s="34">
        <v>0</v>
      </c>
      <c r="H65" s="34">
        <v>1</v>
      </c>
      <c r="I65" s="34">
        <v>0</v>
      </c>
      <c r="J65" s="34">
        <v>0</v>
      </c>
      <c r="K65" s="34">
        <v>0</v>
      </c>
      <c r="L65" s="34">
        <v>1</v>
      </c>
      <c r="M65" s="35">
        <v>1</v>
      </c>
      <c r="N65" s="16">
        <f t="shared" ref="N65:N66" si="12">MIN(D65:M65)</f>
        <v>0</v>
      </c>
      <c r="O65" s="1">
        <f t="shared" ref="O65:O66" si="13">C65-N65</f>
        <v>1</v>
      </c>
      <c r="P65" s="18">
        <f t="shared" ref="P65:P66" si="14">O65/C65</f>
        <v>1</v>
      </c>
      <c r="U65" s="114"/>
      <c r="W65" s="114"/>
    </row>
    <row r="66" spans="1:23" ht="9.75" customHeight="1">
      <c r="A66" s="15"/>
      <c r="B66" s="15" t="s">
        <v>65</v>
      </c>
      <c r="C66" s="15">
        <v>1</v>
      </c>
      <c r="D66" s="33">
        <v>0</v>
      </c>
      <c r="E66" s="34">
        <v>1</v>
      </c>
      <c r="F66" s="34">
        <v>0</v>
      </c>
      <c r="G66" s="34">
        <v>0</v>
      </c>
      <c r="H66" s="34">
        <v>1</v>
      </c>
      <c r="I66" s="34">
        <v>0</v>
      </c>
      <c r="J66" s="34">
        <v>0</v>
      </c>
      <c r="K66" s="34">
        <v>0</v>
      </c>
      <c r="L66" s="34">
        <v>0</v>
      </c>
      <c r="M66" s="35">
        <v>0</v>
      </c>
      <c r="N66" s="16">
        <f t="shared" si="12"/>
        <v>0</v>
      </c>
      <c r="O66" s="1">
        <f t="shared" si="13"/>
        <v>1</v>
      </c>
      <c r="P66" s="18">
        <f t="shared" si="14"/>
        <v>1</v>
      </c>
      <c r="U66" s="114"/>
      <c r="W66" s="114"/>
    </row>
    <row r="67" spans="1:23" ht="9.75" customHeight="1">
      <c r="A67" s="15"/>
      <c r="B67" s="15" t="s">
        <v>60</v>
      </c>
      <c r="C67" s="15"/>
      <c r="D67" s="16"/>
      <c r="E67" s="1"/>
      <c r="F67" s="1"/>
      <c r="G67" s="1"/>
      <c r="H67" s="1"/>
      <c r="I67" s="1"/>
      <c r="J67" s="1"/>
      <c r="K67" s="1"/>
      <c r="L67" s="1"/>
      <c r="M67" s="17"/>
      <c r="N67" s="16"/>
      <c r="O67" s="1"/>
      <c r="P67" s="18"/>
      <c r="U67" s="114"/>
      <c r="W67" s="114"/>
    </row>
    <row r="68" spans="1:23" ht="9.75" customHeight="1">
      <c r="A68" s="15"/>
      <c r="B68" s="15" t="s">
        <v>60</v>
      </c>
      <c r="C68" s="15"/>
      <c r="D68" s="16"/>
      <c r="E68" s="1"/>
      <c r="F68" s="1"/>
      <c r="G68" s="1"/>
      <c r="H68" s="1"/>
      <c r="I68" s="1"/>
      <c r="J68" s="1"/>
      <c r="K68" s="1"/>
      <c r="L68" s="1"/>
      <c r="M68" s="17"/>
      <c r="N68" s="16"/>
      <c r="O68" s="1"/>
      <c r="P68" s="18"/>
      <c r="U68" s="114"/>
      <c r="W68" s="114"/>
    </row>
    <row r="69" spans="1:23" ht="9.75" customHeight="1">
      <c r="A69" s="15"/>
      <c r="B69" s="15" t="s">
        <v>60</v>
      </c>
      <c r="C69" s="15"/>
      <c r="D69" s="16"/>
      <c r="E69" s="1"/>
      <c r="F69" s="1"/>
      <c r="G69" s="1"/>
      <c r="H69" s="1"/>
      <c r="I69" s="1"/>
      <c r="J69" s="1"/>
      <c r="K69" s="1"/>
      <c r="L69" s="1"/>
      <c r="M69" s="17"/>
      <c r="N69" s="16"/>
      <c r="O69" s="1"/>
      <c r="P69" s="18"/>
      <c r="U69" s="114"/>
      <c r="W69" s="114"/>
    </row>
    <row r="70" spans="1:23" ht="9.75" customHeight="1">
      <c r="A70" s="15"/>
      <c r="B70" s="15" t="s">
        <v>60</v>
      </c>
      <c r="C70" s="15"/>
      <c r="D70" s="16"/>
      <c r="E70" s="1"/>
      <c r="F70" s="1"/>
      <c r="G70" s="1"/>
      <c r="H70" s="1"/>
      <c r="I70" s="1"/>
      <c r="J70" s="1"/>
      <c r="K70" s="1"/>
      <c r="L70" s="1"/>
      <c r="M70" s="17"/>
      <c r="N70" s="16"/>
      <c r="O70" s="1"/>
      <c r="P70" s="18"/>
      <c r="U70" s="114"/>
      <c r="W70" s="114"/>
    </row>
    <row r="71" spans="1:23" ht="9.75" customHeight="1">
      <c r="A71" s="15"/>
      <c r="B71" s="15" t="s">
        <v>41</v>
      </c>
      <c r="C71" s="15"/>
      <c r="D71" s="16"/>
      <c r="E71" s="1"/>
      <c r="F71" s="1"/>
      <c r="G71" s="1"/>
      <c r="H71" s="1"/>
      <c r="I71" s="1"/>
      <c r="J71" s="1"/>
      <c r="K71" s="1"/>
      <c r="L71" s="1"/>
      <c r="M71" s="17"/>
      <c r="N71" s="16"/>
      <c r="O71" s="1"/>
      <c r="P71" s="18"/>
      <c r="U71" s="114"/>
      <c r="W71" s="114"/>
    </row>
    <row r="72" spans="1:23" ht="9.75" customHeight="1">
      <c r="A72" s="15"/>
      <c r="B72" s="15" t="s">
        <v>42</v>
      </c>
      <c r="C72" s="32">
        <v>3</v>
      </c>
      <c r="D72" s="33">
        <v>2</v>
      </c>
      <c r="E72" s="34">
        <v>3</v>
      </c>
      <c r="F72" s="34">
        <v>0</v>
      </c>
      <c r="G72" s="34">
        <v>0</v>
      </c>
      <c r="H72" s="34">
        <v>2</v>
      </c>
      <c r="I72" s="34">
        <v>2</v>
      </c>
      <c r="J72" s="34">
        <v>2</v>
      </c>
      <c r="K72" s="34">
        <v>0</v>
      </c>
      <c r="L72" s="34">
        <v>2</v>
      </c>
      <c r="M72" s="35">
        <v>0</v>
      </c>
      <c r="N72" s="16">
        <f t="shared" ref="N72:N75" si="15">MIN(D72:M72)</f>
        <v>0</v>
      </c>
      <c r="O72" s="1">
        <f t="shared" ref="O72:O75" si="16">C72-N72</f>
        <v>3</v>
      </c>
      <c r="P72" s="18">
        <f t="shared" ref="P72:P75" si="17">O72/C72</f>
        <v>1</v>
      </c>
      <c r="U72" s="114"/>
      <c r="W72" s="114"/>
    </row>
    <row r="73" spans="1:23" ht="9.75" customHeight="1">
      <c r="A73" s="15"/>
      <c r="B73" s="15" t="s">
        <v>43</v>
      </c>
      <c r="C73" s="15">
        <v>1</v>
      </c>
      <c r="D73" s="33">
        <v>0</v>
      </c>
      <c r="E73" s="34">
        <v>1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5">
        <v>0</v>
      </c>
      <c r="N73" s="16">
        <f t="shared" si="15"/>
        <v>0</v>
      </c>
      <c r="O73" s="1">
        <f t="shared" si="16"/>
        <v>1</v>
      </c>
      <c r="P73" s="18">
        <f t="shared" si="17"/>
        <v>1</v>
      </c>
      <c r="U73" s="114"/>
      <c r="W73" s="114"/>
    </row>
    <row r="74" spans="1:23" ht="9.75" customHeight="1">
      <c r="A74" s="15"/>
      <c r="B74" s="15" t="s">
        <v>44</v>
      </c>
      <c r="C74" s="32">
        <v>6</v>
      </c>
      <c r="D74" s="33">
        <v>2</v>
      </c>
      <c r="E74" s="34">
        <v>3</v>
      </c>
      <c r="F74" s="34">
        <v>2</v>
      </c>
      <c r="G74" s="34">
        <v>2</v>
      </c>
      <c r="H74" s="34">
        <v>2</v>
      </c>
      <c r="I74" s="34">
        <v>3</v>
      </c>
      <c r="J74" s="34">
        <v>3</v>
      </c>
      <c r="K74" s="34">
        <v>0</v>
      </c>
      <c r="L74" s="34">
        <v>2</v>
      </c>
      <c r="M74" s="35">
        <v>3</v>
      </c>
      <c r="N74" s="16">
        <f t="shared" si="15"/>
        <v>0</v>
      </c>
      <c r="O74" s="1">
        <f t="shared" si="16"/>
        <v>6</v>
      </c>
      <c r="P74" s="18">
        <f t="shared" si="17"/>
        <v>1</v>
      </c>
      <c r="U74" s="114"/>
      <c r="W74" s="114"/>
    </row>
    <row r="75" spans="1:23" ht="9.75" customHeight="1">
      <c r="A75" s="20"/>
      <c r="B75" s="21" t="s">
        <v>45</v>
      </c>
      <c r="C75" s="21">
        <f t="shared" ref="C75:M75" si="18">SUM(C59:C74)</f>
        <v>12</v>
      </c>
      <c r="D75" s="22">
        <f t="shared" si="18"/>
        <v>4</v>
      </c>
      <c r="E75" s="23">
        <f t="shared" si="18"/>
        <v>8</v>
      </c>
      <c r="F75" s="23">
        <f t="shared" si="18"/>
        <v>3</v>
      </c>
      <c r="G75" s="23">
        <f t="shared" si="18"/>
        <v>2</v>
      </c>
      <c r="H75" s="23">
        <f t="shared" si="18"/>
        <v>6</v>
      </c>
      <c r="I75" s="23">
        <f t="shared" si="18"/>
        <v>5</v>
      </c>
      <c r="J75" s="23">
        <f t="shared" si="18"/>
        <v>5</v>
      </c>
      <c r="K75" s="23">
        <f t="shared" si="18"/>
        <v>0</v>
      </c>
      <c r="L75" s="23">
        <f t="shared" si="18"/>
        <v>5</v>
      </c>
      <c r="M75" s="24">
        <f t="shared" si="18"/>
        <v>4</v>
      </c>
      <c r="N75" s="22">
        <f t="shared" si="15"/>
        <v>0</v>
      </c>
      <c r="O75" s="23">
        <f t="shared" si="16"/>
        <v>12</v>
      </c>
      <c r="P75" s="25">
        <f t="shared" si="17"/>
        <v>1</v>
      </c>
      <c r="U75" s="114"/>
      <c r="W75" s="114"/>
    </row>
    <row r="76" spans="1:23" ht="9.75" customHeight="1">
      <c r="A76" s="14" t="s">
        <v>66</v>
      </c>
      <c r="B76" s="14" t="s">
        <v>27</v>
      </c>
      <c r="C76" s="14"/>
      <c r="D76" s="19"/>
      <c r="E76" s="29"/>
      <c r="F76" s="29"/>
      <c r="G76" s="29"/>
      <c r="H76" s="29"/>
      <c r="I76" s="29"/>
      <c r="J76" s="29"/>
      <c r="K76" s="29"/>
      <c r="L76" s="29"/>
      <c r="M76" s="30"/>
      <c r="N76" s="19"/>
      <c r="O76" s="29"/>
      <c r="P76" s="31"/>
      <c r="U76" s="114"/>
      <c r="W76" s="114"/>
    </row>
    <row r="77" spans="1:23" ht="9.75" customHeight="1">
      <c r="A77" s="15"/>
      <c r="B77" s="15" t="s">
        <v>30</v>
      </c>
      <c r="C77" s="15"/>
      <c r="D77" s="16"/>
      <c r="E77" s="1"/>
      <c r="F77" s="1"/>
      <c r="G77" s="1"/>
      <c r="H77" s="1"/>
      <c r="I77" s="1"/>
      <c r="J77" s="1"/>
      <c r="K77" s="1"/>
      <c r="L77" s="1"/>
      <c r="M77" s="17"/>
      <c r="N77" s="16"/>
      <c r="O77" s="1"/>
      <c r="P77" s="18"/>
      <c r="U77" s="114"/>
      <c r="W77" s="114"/>
    </row>
    <row r="78" spans="1:23" ht="9.75" customHeight="1">
      <c r="A78" s="15"/>
      <c r="B78" s="15" t="s">
        <v>34</v>
      </c>
      <c r="C78" s="15"/>
      <c r="D78" s="16"/>
      <c r="E78" s="1"/>
      <c r="F78" s="1"/>
      <c r="G78" s="1"/>
      <c r="H78" s="1"/>
      <c r="I78" s="1"/>
      <c r="J78" s="1"/>
      <c r="K78" s="1"/>
      <c r="L78" s="1"/>
      <c r="M78" s="17"/>
      <c r="N78" s="16"/>
      <c r="O78" s="1"/>
      <c r="P78" s="18"/>
      <c r="U78" s="114"/>
      <c r="W78" s="114"/>
    </row>
    <row r="79" spans="1:23" ht="9.75" customHeight="1">
      <c r="A79" s="15"/>
      <c r="B79" s="15" t="s">
        <v>57</v>
      </c>
      <c r="C79" s="15"/>
      <c r="D79" s="16"/>
      <c r="E79" s="1"/>
      <c r="F79" s="1"/>
      <c r="G79" s="1"/>
      <c r="H79" s="1"/>
      <c r="I79" s="1"/>
      <c r="J79" s="1"/>
      <c r="K79" s="1"/>
      <c r="L79" s="1"/>
      <c r="M79" s="17"/>
      <c r="N79" s="16"/>
      <c r="O79" s="1"/>
      <c r="P79" s="18"/>
      <c r="U79" s="114"/>
      <c r="W79" s="114"/>
    </row>
    <row r="80" spans="1:23" ht="9.75" customHeight="1">
      <c r="A80" s="15"/>
      <c r="B80" s="15" t="s">
        <v>57</v>
      </c>
      <c r="C80" s="15"/>
      <c r="D80" s="16"/>
      <c r="E80" s="1"/>
      <c r="F80" s="1"/>
      <c r="G80" s="1"/>
      <c r="H80" s="1"/>
      <c r="I80" s="1"/>
      <c r="J80" s="1"/>
      <c r="K80" s="1"/>
      <c r="L80" s="1"/>
      <c r="M80" s="17"/>
      <c r="N80" s="16"/>
      <c r="O80" s="1"/>
      <c r="P80" s="18"/>
      <c r="U80" s="114"/>
      <c r="W80" s="114"/>
    </row>
    <row r="81" spans="1:23" ht="9.75" customHeight="1">
      <c r="A81" s="15"/>
      <c r="B81" s="15" t="s">
        <v>39</v>
      </c>
      <c r="C81" s="15"/>
      <c r="D81" s="16"/>
      <c r="E81" s="1"/>
      <c r="F81" s="1"/>
      <c r="G81" s="1"/>
      <c r="H81" s="1"/>
      <c r="I81" s="1"/>
      <c r="J81" s="1"/>
      <c r="K81" s="1"/>
      <c r="L81" s="1"/>
      <c r="M81" s="17"/>
      <c r="N81" s="16"/>
      <c r="O81" s="1"/>
      <c r="P81" s="18"/>
      <c r="U81" s="114"/>
      <c r="W81" s="114"/>
    </row>
    <row r="82" spans="1:23" ht="9.75" customHeight="1">
      <c r="A82" s="15"/>
      <c r="B82" s="15" t="s">
        <v>60</v>
      </c>
      <c r="C82" s="15"/>
      <c r="D82" s="16"/>
      <c r="E82" s="1"/>
      <c r="F82" s="1"/>
      <c r="G82" s="1"/>
      <c r="H82" s="1"/>
      <c r="I82" s="1"/>
      <c r="J82" s="1"/>
      <c r="K82" s="1"/>
      <c r="L82" s="1"/>
      <c r="M82" s="17"/>
      <c r="N82" s="16"/>
      <c r="O82" s="1"/>
      <c r="P82" s="18"/>
      <c r="U82" s="114"/>
      <c r="W82" s="114"/>
    </row>
    <row r="83" spans="1:23" ht="9.75" customHeight="1">
      <c r="A83" s="15"/>
      <c r="B83" s="15" t="s">
        <v>60</v>
      </c>
      <c r="C83" s="15"/>
      <c r="D83" s="16"/>
      <c r="E83" s="1"/>
      <c r="F83" s="1"/>
      <c r="G83" s="1"/>
      <c r="H83" s="1"/>
      <c r="I83" s="1"/>
      <c r="J83" s="1"/>
      <c r="K83" s="1"/>
      <c r="L83" s="1"/>
      <c r="M83" s="17"/>
      <c r="N83" s="16"/>
      <c r="O83" s="1"/>
      <c r="P83" s="18"/>
      <c r="U83" s="114"/>
      <c r="W83" s="114"/>
    </row>
    <row r="84" spans="1:23" ht="9.75" customHeight="1">
      <c r="A84" s="15"/>
      <c r="B84" s="15" t="s">
        <v>60</v>
      </c>
      <c r="C84" s="15"/>
      <c r="D84" s="16"/>
      <c r="E84" s="1"/>
      <c r="F84" s="1"/>
      <c r="G84" s="1"/>
      <c r="H84" s="1"/>
      <c r="I84" s="1"/>
      <c r="J84" s="1"/>
      <c r="K84" s="1"/>
      <c r="L84" s="1"/>
      <c r="M84" s="17"/>
      <c r="N84" s="16"/>
      <c r="O84" s="1"/>
      <c r="P84" s="18"/>
      <c r="U84" s="114"/>
      <c r="W84" s="114"/>
    </row>
    <row r="85" spans="1:23" ht="9.75" customHeight="1">
      <c r="A85" s="15"/>
      <c r="B85" s="15" t="s">
        <v>60</v>
      </c>
      <c r="C85" s="15"/>
      <c r="D85" s="16"/>
      <c r="E85" s="1"/>
      <c r="F85" s="1"/>
      <c r="G85" s="1"/>
      <c r="H85" s="1"/>
      <c r="I85" s="1"/>
      <c r="J85" s="1"/>
      <c r="K85" s="1"/>
      <c r="L85" s="1"/>
      <c r="M85" s="17"/>
      <c r="N85" s="16"/>
      <c r="O85" s="1"/>
      <c r="P85" s="18"/>
      <c r="U85" s="114"/>
      <c r="W85" s="114"/>
    </row>
    <row r="86" spans="1:23" ht="9.75" customHeight="1">
      <c r="A86" s="15"/>
      <c r="B86" s="15" t="s">
        <v>60</v>
      </c>
      <c r="C86" s="15"/>
      <c r="D86" s="16"/>
      <c r="E86" s="1"/>
      <c r="F86" s="1"/>
      <c r="G86" s="1"/>
      <c r="H86" s="1"/>
      <c r="I86" s="1"/>
      <c r="J86" s="1"/>
      <c r="K86" s="1"/>
      <c r="L86" s="1"/>
      <c r="M86" s="17"/>
      <c r="N86" s="16"/>
      <c r="O86" s="1"/>
      <c r="P86" s="18"/>
      <c r="U86" s="114"/>
      <c r="W86" s="114"/>
    </row>
    <row r="87" spans="1:23" ht="9.75" customHeight="1">
      <c r="A87" s="15"/>
      <c r="B87" s="15" t="s">
        <v>60</v>
      </c>
      <c r="C87" s="15"/>
      <c r="D87" s="16"/>
      <c r="E87" s="1"/>
      <c r="F87" s="1"/>
      <c r="G87" s="1"/>
      <c r="H87" s="1"/>
      <c r="I87" s="1"/>
      <c r="J87" s="1"/>
      <c r="K87" s="1"/>
      <c r="L87" s="1"/>
      <c r="M87" s="17"/>
      <c r="N87" s="16"/>
      <c r="O87" s="1"/>
      <c r="P87" s="18"/>
      <c r="U87" s="114"/>
      <c r="W87" s="114"/>
    </row>
    <row r="88" spans="1:23" ht="9.75" customHeight="1">
      <c r="A88" s="15"/>
      <c r="B88" s="15" t="s">
        <v>41</v>
      </c>
      <c r="C88" s="15">
        <v>1</v>
      </c>
      <c r="D88" s="33">
        <v>1</v>
      </c>
      <c r="E88" s="34">
        <v>1</v>
      </c>
      <c r="F88" s="34">
        <v>0</v>
      </c>
      <c r="G88" s="34">
        <v>0</v>
      </c>
      <c r="H88" s="34">
        <v>1</v>
      </c>
      <c r="I88" s="34">
        <v>1</v>
      </c>
      <c r="J88" s="34">
        <v>1</v>
      </c>
      <c r="K88" s="34">
        <v>1</v>
      </c>
      <c r="L88" s="34">
        <v>0</v>
      </c>
      <c r="M88" s="35">
        <v>0</v>
      </c>
      <c r="N88" s="16">
        <f>MIN(D88:M88)</f>
        <v>0</v>
      </c>
      <c r="O88" s="1">
        <f>C88-N88</f>
        <v>1</v>
      </c>
      <c r="P88" s="18">
        <f>O88/C88</f>
        <v>1</v>
      </c>
      <c r="U88" s="114"/>
      <c r="W88" s="114"/>
    </row>
    <row r="89" spans="1:23" ht="9.75" customHeight="1">
      <c r="A89" s="15"/>
      <c r="B89" s="15" t="s">
        <v>42</v>
      </c>
      <c r="C89" s="15"/>
      <c r="D89" s="16"/>
      <c r="E89" s="1"/>
      <c r="F89" s="1"/>
      <c r="G89" s="1"/>
      <c r="H89" s="1"/>
      <c r="I89" s="1"/>
      <c r="J89" s="1"/>
      <c r="K89" s="1"/>
      <c r="L89" s="1"/>
      <c r="M89" s="17"/>
      <c r="N89" s="16"/>
      <c r="O89" s="1"/>
      <c r="P89" s="18"/>
      <c r="U89" s="114"/>
      <c r="W89" s="114"/>
    </row>
    <row r="90" spans="1:23" ht="9.75" customHeight="1">
      <c r="A90" s="15"/>
      <c r="B90" s="15" t="s">
        <v>43</v>
      </c>
      <c r="C90" s="32">
        <v>1</v>
      </c>
      <c r="D90" s="33">
        <v>1</v>
      </c>
      <c r="E90" s="34">
        <v>1</v>
      </c>
      <c r="F90" s="34">
        <v>0</v>
      </c>
      <c r="G90" s="34">
        <v>1</v>
      </c>
      <c r="H90" s="34">
        <v>1</v>
      </c>
      <c r="I90" s="34">
        <v>1</v>
      </c>
      <c r="J90" s="34">
        <v>0</v>
      </c>
      <c r="K90" s="34">
        <v>1</v>
      </c>
      <c r="L90" s="34">
        <v>0</v>
      </c>
      <c r="M90" s="35">
        <v>0</v>
      </c>
      <c r="N90" s="16">
        <f t="shared" ref="N90:N92" si="19">MIN(D90:M90)</f>
        <v>0</v>
      </c>
      <c r="O90" s="1">
        <f t="shared" ref="O90:O92" si="20">C90-N90</f>
        <v>1</v>
      </c>
      <c r="P90" s="18">
        <f t="shared" ref="P90:P92" si="21">O90/C90</f>
        <v>1</v>
      </c>
      <c r="U90" s="114"/>
      <c r="W90" s="114"/>
    </row>
    <row r="91" spans="1:23" ht="9.75" customHeight="1">
      <c r="A91" s="15"/>
      <c r="B91" s="15" t="s">
        <v>44</v>
      </c>
      <c r="C91" s="32">
        <v>7</v>
      </c>
      <c r="D91" s="33">
        <v>6</v>
      </c>
      <c r="E91" s="34">
        <v>3</v>
      </c>
      <c r="F91" s="34">
        <v>0</v>
      </c>
      <c r="G91" s="34">
        <v>0</v>
      </c>
      <c r="H91" s="34">
        <v>2</v>
      </c>
      <c r="I91" s="34">
        <v>2</v>
      </c>
      <c r="J91" s="34">
        <v>5</v>
      </c>
      <c r="K91" s="34">
        <v>4</v>
      </c>
      <c r="L91" s="34">
        <v>0</v>
      </c>
      <c r="M91" s="35">
        <v>0</v>
      </c>
      <c r="N91" s="16">
        <f t="shared" si="19"/>
        <v>0</v>
      </c>
      <c r="O91" s="1">
        <f t="shared" si="20"/>
        <v>7</v>
      </c>
      <c r="P91" s="18">
        <f t="shared" si="21"/>
        <v>1</v>
      </c>
      <c r="U91" s="114"/>
      <c r="W91" s="114"/>
    </row>
    <row r="92" spans="1:23" ht="9.75" customHeight="1">
      <c r="A92" s="20"/>
      <c r="B92" s="21" t="s">
        <v>45</v>
      </c>
      <c r="C92" s="21">
        <f t="shared" ref="C92:M92" si="22">SUM(C76:C91)</f>
        <v>9</v>
      </c>
      <c r="D92" s="22">
        <f t="shared" si="22"/>
        <v>8</v>
      </c>
      <c r="E92" s="23">
        <f t="shared" si="22"/>
        <v>5</v>
      </c>
      <c r="F92" s="23">
        <f t="shared" si="22"/>
        <v>0</v>
      </c>
      <c r="G92" s="23">
        <f t="shared" si="22"/>
        <v>1</v>
      </c>
      <c r="H92" s="23">
        <f t="shared" si="22"/>
        <v>4</v>
      </c>
      <c r="I92" s="23">
        <f t="shared" si="22"/>
        <v>4</v>
      </c>
      <c r="J92" s="23">
        <f t="shared" si="22"/>
        <v>6</v>
      </c>
      <c r="K92" s="23">
        <f t="shared" si="22"/>
        <v>6</v>
      </c>
      <c r="L92" s="23">
        <f t="shared" si="22"/>
        <v>0</v>
      </c>
      <c r="M92" s="24">
        <f t="shared" si="22"/>
        <v>0</v>
      </c>
      <c r="N92" s="22">
        <f t="shared" si="19"/>
        <v>0</v>
      </c>
      <c r="O92" s="23">
        <f t="shared" si="20"/>
        <v>9</v>
      </c>
      <c r="P92" s="25">
        <f t="shared" si="21"/>
        <v>1</v>
      </c>
      <c r="U92" s="114"/>
      <c r="W92" s="114"/>
    </row>
    <row r="93" spans="1:23" ht="9.75" customHeight="1">
      <c r="A93" s="14" t="s">
        <v>67</v>
      </c>
      <c r="B93" s="14" t="s">
        <v>27</v>
      </c>
      <c r="C93" s="14"/>
      <c r="D93" s="19"/>
      <c r="E93" s="29"/>
      <c r="F93" s="29"/>
      <c r="G93" s="29"/>
      <c r="H93" s="29"/>
      <c r="I93" s="29"/>
      <c r="J93" s="29"/>
      <c r="K93" s="29"/>
      <c r="L93" s="29"/>
      <c r="M93" s="30"/>
      <c r="N93" s="19"/>
      <c r="O93" s="29"/>
      <c r="P93" s="31"/>
      <c r="U93" s="114"/>
      <c r="W93" s="114"/>
    </row>
    <row r="94" spans="1:23" ht="9.75" customHeight="1">
      <c r="A94" s="15"/>
      <c r="B94" s="15" t="s">
        <v>30</v>
      </c>
      <c r="C94" s="15"/>
      <c r="D94" s="16"/>
      <c r="E94" s="1"/>
      <c r="F94" s="1"/>
      <c r="G94" s="1"/>
      <c r="H94" s="1"/>
      <c r="I94" s="1"/>
      <c r="J94" s="1"/>
      <c r="K94" s="1"/>
      <c r="L94" s="1"/>
      <c r="M94" s="17"/>
      <c r="N94" s="16"/>
      <c r="O94" s="1"/>
      <c r="P94" s="18"/>
      <c r="U94" s="114"/>
      <c r="W94" s="114"/>
    </row>
    <row r="95" spans="1:23" ht="9.75" customHeight="1">
      <c r="A95" s="15"/>
      <c r="B95" s="15" t="s">
        <v>34</v>
      </c>
      <c r="C95" s="15"/>
      <c r="D95" s="16"/>
      <c r="E95" s="1"/>
      <c r="F95" s="1"/>
      <c r="G95" s="1"/>
      <c r="H95" s="1"/>
      <c r="I95" s="1"/>
      <c r="J95" s="1"/>
      <c r="K95" s="1"/>
      <c r="L95" s="1"/>
      <c r="M95" s="17"/>
      <c r="N95" s="16"/>
      <c r="O95" s="1"/>
      <c r="P95" s="18"/>
      <c r="U95" s="114"/>
      <c r="W95" s="114"/>
    </row>
    <row r="96" spans="1:23" ht="9.75" customHeight="1">
      <c r="A96" s="15"/>
      <c r="B96" s="15" t="s">
        <v>57</v>
      </c>
      <c r="C96" s="15"/>
      <c r="D96" s="16"/>
      <c r="E96" s="1"/>
      <c r="F96" s="1"/>
      <c r="G96" s="1"/>
      <c r="H96" s="1"/>
      <c r="I96" s="1"/>
      <c r="J96" s="1"/>
      <c r="K96" s="1"/>
      <c r="L96" s="1"/>
      <c r="M96" s="17"/>
      <c r="N96" s="16"/>
      <c r="O96" s="1"/>
      <c r="P96" s="18"/>
      <c r="U96" s="114"/>
      <c r="W96" s="114"/>
    </row>
    <row r="97" spans="1:23" ht="9.75" customHeight="1">
      <c r="A97" s="15"/>
      <c r="B97" s="15" t="s">
        <v>57</v>
      </c>
      <c r="C97" s="15"/>
      <c r="D97" s="16"/>
      <c r="E97" s="1"/>
      <c r="F97" s="1"/>
      <c r="G97" s="1"/>
      <c r="H97" s="1"/>
      <c r="I97" s="1"/>
      <c r="J97" s="1"/>
      <c r="K97" s="1"/>
      <c r="L97" s="1"/>
      <c r="M97" s="17"/>
      <c r="N97" s="16"/>
      <c r="O97" s="1"/>
      <c r="P97" s="18"/>
      <c r="U97" s="114"/>
      <c r="W97" s="114"/>
    </row>
    <row r="98" spans="1:23" ht="9.75" customHeight="1">
      <c r="A98" s="15"/>
      <c r="B98" s="15" t="s">
        <v>39</v>
      </c>
      <c r="C98" s="15"/>
      <c r="D98" s="16"/>
      <c r="E98" s="1"/>
      <c r="F98" s="1"/>
      <c r="G98" s="1"/>
      <c r="H98" s="1"/>
      <c r="I98" s="1"/>
      <c r="J98" s="1"/>
      <c r="K98" s="1"/>
      <c r="L98" s="1"/>
      <c r="M98" s="17"/>
      <c r="N98" s="16"/>
      <c r="O98" s="1"/>
      <c r="P98" s="18"/>
      <c r="U98" s="114"/>
      <c r="W98" s="114"/>
    </row>
    <row r="99" spans="1:23" ht="9.75" customHeight="1">
      <c r="A99" s="15"/>
      <c r="B99" s="15" t="s">
        <v>58</v>
      </c>
      <c r="C99" s="15">
        <v>14</v>
      </c>
      <c r="D99" s="33">
        <v>9</v>
      </c>
      <c r="E99" s="34">
        <v>0</v>
      </c>
      <c r="F99" s="34">
        <v>0</v>
      </c>
      <c r="G99" s="34">
        <v>0</v>
      </c>
      <c r="H99" s="34">
        <v>0</v>
      </c>
      <c r="I99" s="34">
        <v>0</v>
      </c>
      <c r="J99" s="34">
        <v>1</v>
      </c>
      <c r="K99" s="34">
        <v>1</v>
      </c>
      <c r="L99" s="34">
        <v>1</v>
      </c>
      <c r="M99" s="35">
        <v>5</v>
      </c>
      <c r="N99" s="16">
        <f>MIN(D99:M99)</f>
        <v>0</v>
      </c>
      <c r="O99" s="1">
        <f>C99-N99</f>
        <v>14</v>
      </c>
      <c r="P99" s="18">
        <f>O99/C99</f>
        <v>1</v>
      </c>
      <c r="U99" s="114"/>
      <c r="W99" s="114"/>
    </row>
    <row r="100" spans="1:23" ht="9.75" customHeight="1">
      <c r="A100" s="15"/>
      <c r="B100" s="15" t="s">
        <v>60</v>
      </c>
      <c r="C100" s="15"/>
      <c r="D100" s="16"/>
      <c r="E100" s="1"/>
      <c r="F100" s="1"/>
      <c r="G100" s="1"/>
      <c r="H100" s="1"/>
      <c r="I100" s="1"/>
      <c r="J100" s="1"/>
      <c r="K100" s="1"/>
      <c r="L100" s="1"/>
      <c r="M100" s="17"/>
      <c r="N100" s="16"/>
      <c r="O100" s="1"/>
      <c r="P100" s="18"/>
      <c r="U100" s="114"/>
      <c r="W100" s="114"/>
    </row>
    <row r="101" spans="1:23" ht="9.75" customHeight="1">
      <c r="A101" s="15"/>
      <c r="B101" s="15" t="s">
        <v>60</v>
      </c>
      <c r="C101" s="15"/>
      <c r="D101" s="16"/>
      <c r="E101" s="1"/>
      <c r="F101" s="1"/>
      <c r="G101" s="1"/>
      <c r="H101" s="1"/>
      <c r="I101" s="1"/>
      <c r="J101" s="1"/>
      <c r="K101" s="1"/>
      <c r="L101" s="1"/>
      <c r="M101" s="17"/>
      <c r="N101" s="16"/>
      <c r="O101" s="1"/>
      <c r="P101" s="18"/>
      <c r="U101" s="114"/>
      <c r="W101" s="114"/>
    </row>
    <row r="102" spans="1:23" ht="9.75" customHeight="1">
      <c r="A102" s="15"/>
      <c r="B102" s="15" t="s">
        <v>60</v>
      </c>
      <c r="C102" s="15"/>
      <c r="D102" s="16"/>
      <c r="E102" s="1"/>
      <c r="F102" s="1"/>
      <c r="G102" s="1"/>
      <c r="H102" s="1"/>
      <c r="I102" s="1"/>
      <c r="J102" s="1"/>
      <c r="K102" s="1"/>
      <c r="L102" s="1"/>
      <c r="M102" s="17"/>
      <c r="N102" s="16"/>
      <c r="O102" s="1"/>
      <c r="P102" s="18"/>
      <c r="U102" s="114"/>
      <c r="W102" s="114"/>
    </row>
    <row r="103" spans="1:23" ht="9.75" customHeight="1">
      <c r="A103" s="15"/>
      <c r="B103" s="15" t="s">
        <v>60</v>
      </c>
      <c r="C103" s="15"/>
      <c r="D103" s="16"/>
      <c r="E103" s="1"/>
      <c r="F103" s="1"/>
      <c r="G103" s="1"/>
      <c r="H103" s="1"/>
      <c r="I103" s="1"/>
      <c r="J103" s="1"/>
      <c r="K103" s="1"/>
      <c r="L103" s="1"/>
      <c r="M103" s="17"/>
      <c r="N103" s="16"/>
      <c r="O103" s="1"/>
      <c r="P103" s="18"/>
      <c r="U103" s="114"/>
      <c r="W103" s="114"/>
    </row>
    <row r="104" spans="1:23" ht="9.75" customHeight="1">
      <c r="A104" s="15"/>
      <c r="B104" s="15" t="s">
        <v>60</v>
      </c>
      <c r="C104" s="15"/>
      <c r="D104" s="16"/>
      <c r="E104" s="1"/>
      <c r="F104" s="1"/>
      <c r="G104" s="1"/>
      <c r="H104" s="1"/>
      <c r="I104" s="1"/>
      <c r="J104" s="1"/>
      <c r="K104" s="1"/>
      <c r="L104" s="1"/>
      <c r="M104" s="17"/>
      <c r="N104" s="16"/>
      <c r="O104" s="1"/>
      <c r="P104" s="18"/>
      <c r="U104" s="114"/>
      <c r="W104" s="114"/>
    </row>
    <row r="105" spans="1:23" ht="9.75" customHeight="1">
      <c r="A105" s="15"/>
      <c r="B105" s="15" t="s">
        <v>41</v>
      </c>
      <c r="C105" s="15"/>
      <c r="D105" s="16"/>
      <c r="E105" s="1"/>
      <c r="F105" s="1"/>
      <c r="G105" s="1"/>
      <c r="H105" s="1"/>
      <c r="I105" s="1"/>
      <c r="J105" s="1"/>
      <c r="K105" s="1"/>
      <c r="L105" s="1"/>
      <c r="M105" s="17"/>
      <c r="N105" s="16"/>
      <c r="O105" s="1"/>
      <c r="P105" s="18"/>
      <c r="U105" s="114"/>
      <c r="W105" s="114"/>
    </row>
    <row r="106" spans="1:23" ht="9.75" customHeight="1">
      <c r="A106" s="15"/>
      <c r="B106" s="15" t="s">
        <v>42</v>
      </c>
      <c r="C106" s="15"/>
      <c r="D106" s="16"/>
      <c r="E106" s="1"/>
      <c r="F106" s="1"/>
      <c r="G106" s="1"/>
      <c r="H106" s="1"/>
      <c r="I106" s="1"/>
      <c r="J106" s="1"/>
      <c r="K106" s="1"/>
      <c r="L106" s="1"/>
      <c r="M106" s="17"/>
      <c r="N106" s="16"/>
      <c r="O106" s="1"/>
      <c r="P106" s="18"/>
      <c r="U106" s="114"/>
      <c r="W106" s="114"/>
    </row>
    <row r="107" spans="1:23" ht="9.75" customHeight="1">
      <c r="A107" s="15"/>
      <c r="B107" s="15" t="s">
        <v>43</v>
      </c>
      <c r="C107" s="15"/>
      <c r="D107" s="16"/>
      <c r="E107" s="1"/>
      <c r="F107" s="1"/>
      <c r="G107" s="1"/>
      <c r="H107" s="1"/>
      <c r="I107" s="1"/>
      <c r="J107" s="1"/>
      <c r="K107" s="1"/>
      <c r="L107" s="1"/>
      <c r="M107" s="17"/>
      <c r="N107" s="16"/>
      <c r="O107" s="1"/>
      <c r="P107" s="18"/>
      <c r="U107" s="114"/>
      <c r="W107" s="114"/>
    </row>
    <row r="108" spans="1:23" ht="9.75" customHeight="1">
      <c r="A108" s="15"/>
      <c r="B108" s="15" t="s">
        <v>44</v>
      </c>
      <c r="C108" s="15"/>
      <c r="D108" s="16"/>
      <c r="E108" s="1"/>
      <c r="F108" s="1"/>
      <c r="G108" s="1"/>
      <c r="H108" s="1"/>
      <c r="I108" s="1"/>
      <c r="J108" s="1"/>
      <c r="K108" s="1"/>
      <c r="L108" s="1"/>
      <c r="M108" s="17"/>
      <c r="N108" s="16"/>
      <c r="O108" s="1"/>
      <c r="P108" s="18"/>
      <c r="U108" s="114"/>
      <c r="W108" s="114"/>
    </row>
    <row r="109" spans="1:23" ht="9.75" customHeight="1">
      <c r="A109" s="20"/>
      <c r="B109" s="21" t="s">
        <v>45</v>
      </c>
      <c r="C109" s="21">
        <f t="shared" ref="C109:M109" si="23">SUM(C93:C108)</f>
        <v>14</v>
      </c>
      <c r="D109" s="22">
        <f t="shared" si="23"/>
        <v>9</v>
      </c>
      <c r="E109" s="23">
        <f t="shared" si="23"/>
        <v>0</v>
      </c>
      <c r="F109" s="23">
        <f t="shared" si="23"/>
        <v>0</v>
      </c>
      <c r="G109" s="23">
        <f t="shared" si="23"/>
        <v>0</v>
      </c>
      <c r="H109" s="23">
        <f t="shared" si="23"/>
        <v>0</v>
      </c>
      <c r="I109" s="23">
        <f t="shared" si="23"/>
        <v>0</v>
      </c>
      <c r="J109" s="23">
        <f t="shared" si="23"/>
        <v>1</v>
      </c>
      <c r="K109" s="23">
        <f t="shared" si="23"/>
        <v>1</v>
      </c>
      <c r="L109" s="23">
        <f t="shared" si="23"/>
        <v>1</v>
      </c>
      <c r="M109" s="24">
        <f t="shared" si="23"/>
        <v>5</v>
      </c>
      <c r="N109" s="22">
        <f>MIN(D109:M109)</f>
        <v>0</v>
      </c>
      <c r="O109" s="23">
        <f>C109-N109</f>
        <v>14</v>
      </c>
      <c r="P109" s="25">
        <f>O109/C109</f>
        <v>1</v>
      </c>
      <c r="U109" s="114"/>
      <c r="W109" s="114"/>
    </row>
    <row r="110" spans="1:23" ht="9.75" customHeight="1">
      <c r="A110" s="36" t="s">
        <v>68</v>
      </c>
      <c r="B110" s="36" t="s">
        <v>27</v>
      </c>
      <c r="C110" s="36"/>
      <c r="D110" s="37"/>
      <c r="E110" s="38"/>
      <c r="F110" s="38"/>
      <c r="G110" s="38"/>
      <c r="H110" s="38"/>
      <c r="I110" s="38"/>
      <c r="J110" s="38"/>
      <c r="K110" s="38"/>
      <c r="L110" s="38"/>
      <c r="M110" s="39"/>
      <c r="N110" s="37"/>
      <c r="O110" s="38"/>
      <c r="P110" s="40"/>
      <c r="U110" s="114"/>
      <c r="W110" s="114"/>
    </row>
    <row r="111" spans="1:23" ht="9.75" customHeight="1">
      <c r="A111" s="41"/>
      <c r="B111" s="41" t="s">
        <v>30</v>
      </c>
      <c r="C111" s="41"/>
      <c r="D111" s="42"/>
      <c r="E111" s="43"/>
      <c r="F111" s="43"/>
      <c r="G111" s="43"/>
      <c r="H111" s="43"/>
      <c r="I111" s="43"/>
      <c r="J111" s="43"/>
      <c r="K111" s="43"/>
      <c r="L111" s="43"/>
      <c r="M111" s="44"/>
      <c r="N111" s="42"/>
      <c r="O111" s="43"/>
      <c r="P111" s="45"/>
      <c r="U111" s="114"/>
      <c r="W111" s="114"/>
    </row>
    <row r="112" spans="1:23" ht="9.75" customHeight="1">
      <c r="A112" s="41"/>
      <c r="B112" s="41" t="s">
        <v>34</v>
      </c>
      <c r="C112" s="41"/>
      <c r="D112" s="42"/>
      <c r="E112" s="43"/>
      <c r="F112" s="43"/>
      <c r="G112" s="43"/>
      <c r="H112" s="43"/>
      <c r="I112" s="43"/>
      <c r="J112" s="43"/>
      <c r="K112" s="43"/>
      <c r="L112" s="43"/>
      <c r="M112" s="44"/>
      <c r="N112" s="42"/>
      <c r="O112" s="43"/>
      <c r="P112" s="45"/>
      <c r="U112" s="114"/>
      <c r="W112" s="114"/>
    </row>
    <row r="113" spans="1:23" ht="9.75" customHeight="1">
      <c r="A113" s="41"/>
      <c r="B113" s="41" t="s">
        <v>57</v>
      </c>
      <c r="C113" s="41"/>
      <c r="D113" s="42"/>
      <c r="E113" s="43"/>
      <c r="F113" s="43"/>
      <c r="G113" s="43"/>
      <c r="H113" s="43"/>
      <c r="I113" s="43"/>
      <c r="J113" s="43"/>
      <c r="K113" s="43"/>
      <c r="L113" s="43"/>
      <c r="M113" s="44"/>
      <c r="N113" s="42"/>
      <c r="O113" s="43"/>
      <c r="P113" s="45"/>
      <c r="U113" s="114"/>
      <c r="W113" s="114"/>
    </row>
    <row r="114" spans="1:23" ht="9.75" customHeight="1">
      <c r="A114" s="41"/>
      <c r="B114" s="41" t="s">
        <v>57</v>
      </c>
      <c r="C114" s="41"/>
      <c r="D114" s="42"/>
      <c r="E114" s="43"/>
      <c r="F114" s="43"/>
      <c r="G114" s="43"/>
      <c r="H114" s="43"/>
      <c r="I114" s="43"/>
      <c r="J114" s="43"/>
      <c r="K114" s="43"/>
      <c r="L114" s="43"/>
      <c r="M114" s="44"/>
      <c r="N114" s="42"/>
      <c r="O114" s="43"/>
      <c r="P114" s="45"/>
      <c r="U114" s="114"/>
      <c r="W114" s="114"/>
    </row>
    <row r="115" spans="1:23" ht="9.75" customHeight="1">
      <c r="A115" s="41"/>
      <c r="B115" s="41" t="s">
        <v>39</v>
      </c>
      <c r="C115" s="41"/>
      <c r="D115" s="42"/>
      <c r="E115" s="43"/>
      <c r="F115" s="43"/>
      <c r="G115" s="43"/>
      <c r="H115" s="43"/>
      <c r="I115" s="43"/>
      <c r="J115" s="43"/>
      <c r="K115" s="43"/>
      <c r="L115" s="43"/>
      <c r="M115" s="44"/>
      <c r="N115" s="42"/>
      <c r="O115" s="43"/>
      <c r="P115" s="45"/>
      <c r="U115" s="114"/>
      <c r="W115" s="114"/>
    </row>
    <row r="116" spans="1:23" ht="9.75" customHeight="1">
      <c r="A116" s="41"/>
      <c r="B116" s="41" t="s">
        <v>58</v>
      </c>
      <c r="C116" s="46">
        <v>29</v>
      </c>
      <c r="D116" s="47">
        <v>16</v>
      </c>
      <c r="E116" s="48">
        <v>0</v>
      </c>
      <c r="F116" s="48">
        <v>0</v>
      </c>
      <c r="G116" s="48">
        <v>0</v>
      </c>
      <c r="H116" s="48">
        <v>2</v>
      </c>
      <c r="I116" s="48">
        <v>0</v>
      </c>
      <c r="J116" s="48">
        <v>0</v>
      </c>
      <c r="K116" s="48">
        <v>9</v>
      </c>
      <c r="L116" s="48">
        <v>12</v>
      </c>
      <c r="M116" s="49">
        <v>12</v>
      </c>
      <c r="N116" s="42">
        <f>MIN(D116:M116)</f>
        <v>0</v>
      </c>
      <c r="O116" s="43">
        <f>C116-N116</f>
        <v>29</v>
      </c>
      <c r="P116" s="45">
        <f>O116/C116</f>
        <v>1</v>
      </c>
      <c r="U116" s="114"/>
      <c r="W116" s="114"/>
    </row>
    <row r="117" spans="1:23" ht="9.75" customHeight="1">
      <c r="A117" s="41"/>
      <c r="B117" s="46" t="s">
        <v>65</v>
      </c>
      <c r="C117" s="46"/>
      <c r="D117" s="42"/>
      <c r="E117" s="43"/>
      <c r="F117" s="43"/>
      <c r="G117" s="43"/>
      <c r="H117" s="43"/>
      <c r="I117" s="43"/>
      <c r="J117" s="43"/>
      <c r="K117" s="43"/>
      <c r="L117" s="43"/>
      <c r="M117" s="44"/>
      <c r="N117" s="42"/>
      <c r="O117" s="43"/>
      <c r="P117" s="45"/>
      <c r="U117" s="114"/>
      <c r="W117" s="114"/>
    </row>
    <row r="118" spans="1:23" ht="9.75" customHeight="1">
      <c r="A118" s="41"/>
      <c r="B118" s="41" t="s">
        <v>60</v>
      </c>
      <c r="C118" s="41"/>
      <c r="D118" s="42"/>
      <c r="E118" s="43"/>
      <c r="F118" s="43"/>
      <c r="G118" s="43"/>
      <c r="H118" s="43"/>
      <c r="I118" s="43"/>
      <c r="J118" s="43"/>
      <c r="K118" s="43"/>
      <c r="L118" s="43"/>
      <c r="M118" s="44"/>
      <c r="N118" s="42"/>
      <c r="O118" s="43"/>
      <c r="P118" s="45"/>
      <c r="U118" s="114"/>
      <c r="W118" s="114"/>
    </row>
    <row r="119" spans="1:23" ht="9.75" customHeight="1">
      <c r="A119" s="41"/>
      <c r="B119" s="41" t="s">
        <v>60</v>
      </c>
      <c r="C119" s="41"/>
      <c r="D119" s="42"/>
      <c r="E119" s="43"/>
      <c r="F119" s="43"/>
      <c r="G119" s="43"/>
      <c r="H119" s="43"/>
      <c r="I119" s="43"/>
      <c r="J119" s="43"/>
      <c r="K119" s="43"/>
      <c r="L119" s="43"/>
      <c r="M119" s="44"/>
      <c r="N119" s="42"/>
      <c r="O119" s="43"/>
      <c r="P119" s="45"/>
      <c r="U119" s="114"/>
      <c r="W119" s="114"/>
    </row>
    <row r="120" spans="1:23" ht="9.75" customHeight="1">
      <c r="A120" s="41"/>
      <c r="B120" s="41" t="s">
        <v>60</v>
      </c>
      <c r="C120" s="41"/>
      <c r="D120" s="42"/>
      <c r="E120" s="43"/>
      <c r="F120" s="43"/>
      <c r="G120" s="43"/>
      <c r="H120" s="43"/>
      <c r="I120" s="43"/>
      <c r="J120" s="43"/>
      <c r="K120" s="43"/>
      <c r="L120" s="43"/>
      <c r="M120" s="44"/>
      <c r="N120" s="42"/>
      <c r="O120" s="43"/>
      <c r="P120" s="45"/>
      <c r="U120" s="114"/>
      <c r="W120" s="114"/>
    </row>
    <row r="121" spans="1:23" ht="9.75" customHeight="1">
      <c r="A121" s="41"/>
      <c r="B121" s="41" t="s">
        <v>60</v>
      </c>
      <c r="C121" s="41"/>
      <c r="D121" s="42"/>
      <c r="E121" s="43"/>
      <c r="F121" s="43"/>
      <c r="G121" s="43"/>
      <c r="H121" s="43"/>
      <c r="I121" s="43"/>
      <c r="J121" s="43"/>
      <c r="K121" s="43"/>
      <c r="L121" s="43"/>
      <c r="M121" s="44"/>
      <c r="N121" s="42"/>
      <c r="O121" s="43"/>
      <c r="P121" s="45"/>
      <c r="U121" s="114"/>
      <c r="W121" s="114"/>
    </row>
    <row r="122" spans="1:23" ht="9.75" customHeight="1">
      <c r="A122" s="41"/>
      <c r="B122" s="41" t="s">
        <v>41</v>
      </c>
      <c r="C122" s="41">
        <v>2</v>
      </c>
      <c r="D122" s="47">
        <v>2</v>
      </c>
      <c r="E122" s="48">
        <v>2</v>
      </c>
      <c r="F122" s="48">
        <v>1</v>
      </c>
      <c r="G122" s="48">
        <v>2</v>
      </c>
      <c r="H122" s="48">
        <v>2</v>
      </c>
      <c r="I122" s="48">
        <v>1</v>
      </c>
      <c r="J122" s="48">
        <v>2</v>
      </c>
      <c r="K122" s="48">
        <v>2</v>
      </c>
      <c r="L122" s="48">
        <v>1</v>
      </c>
      <c r="M122" s="49">
        <v>2</v>
      </c>
      <c r="N122" s="42">
        <f t="shared" ref="N122:N126" si="24">MIN(D122:M122)</f>
        <v>1</v>
      </c>
      <c r="O122" s="43">
        <f t="shared" ref="O122:O126" si="25">C122-N122</f>
        <v>1</v>
      </c>
      <c r="P122" s="45">
        <f t="shared" ref="P122:P126" si="26">O122/C122</f>
        <v>0.5</v>
      </c>
      <c r="U122" s="114"/>
      <c r="W122" s="114"/>
    </row>
    <row r="123" spans="1:23" ht="9.75" customHeight="1">
      <c r="A123" s="41"/>
      <c r="B123" s="41" t="s">
        <v>42</v>
      </c>
      <c r="C123" s="41">
        <v>2</v>
      </c>
      <c r="D123" s="47">
        <v>0</v>
      </c>
      <c r="E123" s="48">
        <v>0</v>
      </c>
      <c r="F123" s="48">
        <v>0</v>
      </c>
      <c r="G123" s="48">
        <v>0</v>
      </c>
      <c r="H123" s="48">
        <v>0</v>
      </c>
      <c r="I123" s="48">
        <v>1</v>
      </c>
      <c r="J123" s="48">
        <v>0</v>
      </c>
      <c r="K123" s="48">
        <v>1</v>
      </c>
      <c r="L123" s="48">
        <v>1</v>
      </c>
      <c r="M123" s="49">
        <v>1</v>
      </c>
      <c r="N123" s="42">
        <f t="shared" si="24"/>
        <v>0</v>
      </c>
      <c r="O123" s="43">
        <f t="shared" si="25"/>
        <v>2</v>
      </c>
      <c r="P123" s="45">
        <f t="shared" si="26"/>
        <v>1</v>
      </c>
      <c r="U123" s="114"/>
      <c r="W123" s="114"/>
    </row>
    <row r="124" spans="1:23" ht="9.75" customHeight="1">
      <c r="A124" s="41"/>
      <c r="B124" s="41" t="s">
        <v>43</v>
      </c>
      <c r="C124" s="41">
        <v>2</v>
      </c>
      <c r="D124" s="47">
        <v>1</v>
      </c>
      <c r="E124" s="48">
        <v>1</v>
      </c>
      <c r="F124" s="48">
        <v>0</v>
      </c>
      <c r="G124" s="48">
        <v>1</v>
      </c>
      <c r="H124" s="48">
        <v>0</v>
      </c>
      <c r="I124" s="48">
        <v>0</v>
      </c>
      <c r="J124" s="48">
        <v>0</v>
      </c>
      <c r="K124" s="48">
        <v>1</v>
      </c>
      <c r="L124" s="48">
        <v>1</v>
      </c>
      <c r="M124" s="49">
        <v>1</v>
      </c>
      <c r="N124" s="42">
        <f t="shared" si="24"/>
        <v>0</v>
      </c>
      <c r="O124" s="43">
        <f t="shared" si="25"/>
        <v>2</v>
      </c>
      <c r="P124" s="45">
        <f t="shared" si="26"/>
        <v>1</v>
      </c>
      <c r="U124" s="114"/>
      <c r="W124" s="114"/>
    </row>
    <row r="125" spans="1:23" ht="9.75" customHeight="1">
      <c r="A125" s="15"/>
      <c r="B125" s="15" t="s">
        <v>44</v>
      </c>
      <c r="C125" s="32">
        <v>2</v>
      </c>
      <c r="D125" s="33">
        <v>1</v>
      </c>
      <c r="E125" s="34">
        <v>1</v>
      </c>
      <c r="F125" s="34">
        <v>0</v>
      </c>
      <c r="G125" s="34">
        <v>1</v>
      </c>
      <c r="H125" s="34">
        <v>1</v>
      </c>
      <c r="I125" s="34">
        <v>1</v>
      </c>
      <c r="J125" s="34">
        <v>1</v>
      </c>
      <c r="K125" s="34">
        <v>0</v>
      </c>
      <c r="L125" s="34">
        <v>1</v>
      </c>
      <c r="M125" s="35">
        <v>1</v>
      </c>
      <c r="N125" s="16">
        <f t="shared" si="24"/>
        <v>0</v>
      </c>
      <c r="O125" s="1">
        <f t="shared" si="25"/>
        <v>2</v>
      </c>
      <c r="P125" s="18">
        <f t="shared" si="26"/>
        <v>1</v>
      </c>
      <c r="U125" s="114"/>
      <c r="W125" s="114"/>
    </row>
    <row r="126" spans="1:23" ht="9.75" customHeight="1">
      <c r="A126" s="20"/>
      <c r="B126" s="21" t="s">
        <v>45</v>
      </c>
      <c r="C126" s="21">
        <f t="shared" ref="C126:M126" si="27">SUM(C110:C125)</f>
        <v>37</v>
      </c>
      <c r="D126" s="22">
        <f t="shared" si="27"/>
        <v>20</v>
      </c>
      <c r="E126" s="23">
        <f t="shared" si="27"/>
        <v>4</v>
      </c>
      <c r="F126" s="23">
        <f t="shared" si="27"/>
        <v>1</v>
      </c>
      <c r="G126" s="23">
        <f t="shared" si="27"/>
        <v>4</v>
      </c>
      <c r="H126" s="23">
        <f t="shared" si="27"/>
        <v>5</v>
      </c>
      <c r="I126" s="23">
        <f t="shared" si="27"/>
        <v>3</v>
      </c>
      <c r="J126" s="23">
        <f t="shared" si="27"/>
        <v>3</v>
      </c>
      <c r="K126" s="23">
        <f t="shared" si="27"/>
        <v>13</v>
      </c>
      <c r="L126" s="23">
        <f t="shared" si="27"/>
        <v>16</v>
      </c>
      <c r="M126" s="24">
        <f t="shared" si="27"/>
        <v>17</v>
      </c>
      <c r="N126" s="22">
        <f t="shared" si="24"/>
        <v>1</v>
      </c>
      <c r="O126" s="23">
        <f t="shared" si="25"/>
        <v>36</v>
      </c>
      <c r="P126" s="25">
        <f t="shared" si="26"/>
        <v>0.97297297297297303</v>
      </c>
      <c r="U126" s="114"/>
      <c r="W126" s="114"/>
    </row>
    <row r="127" spans="1:23" ht="9.75" customHeight="1">
      <c r="A127" s="14" t="s">
        <v>69</v>
      </c>
      <c r="B127" s="14" t="s">
        <v>27</v>
      </c>
      <c r="C127" s="14"/>
      <c r="D127" s="19"/>
      <c r="E127" s="29"/>
      <c r="F127" s="29"/>
      <c r="G127" s="29"/>
      <c r="H127" s="29"/>
      <c r="I127" s="29"/>
      <c r="J127" s="29"/>
      <c r="K127" s="29"/>
      <c r="L127" s="29"/>
      <c r="M127" s="30"/>
      <c r="N127" s="19"/>
      <c r="O127" s="29"/>
      <c r="P127" s="31"/>
      <c r="U127" s="114"/>
      <c r="W127" s="114"/>
    </row>
    <row r="128" spans="1:23" ht="9.75" customHeight="1">
      <c r="A128" s="15"/>
      <c r="B128" s="15" t="s">
        <v>30</v>
      </c>
      <c r="C128" s="15"/>
      <c r="D128" s="16"/>
      <c r="E128" s="1"/>
      <c r="F128" s="1"/>
      <c r="G128" s="1"/>
      <c r="H128" s="1"/>
      <c r="I128" s="1"/>
      <c r="J128" s="1"/>
      <c r="K128" s="1"/>
      <c r="L128" s="1"/>
      <c r="M128" s="17"/>
      <c r="N128" s="16"/>
      <c r="O128" s="1"/>
      <c r="P128" s="18"/>
      <c r="U128" s="114"/>
      <c r="W128" s="114"/>
    </row>
    <row r="129" spans="1:23" ht="9.75" customHeight="1">
      <c r="A129" s="15"/>
      <c r="B129" s="15" t="s">
        <v>34</v>
      </c>
      <c r="C129" s="15"/>
      <c r="D129" s="16"/>
      <c r="E129" s="1"/>
      <c r="F129" s="1"/>
      <c r="G129" s="1"/>
      <c r="H129" s="1"/>
      <c r="I129" s="1"/>
      <c r="J129" s="1"/>
      <c r="K129" s="1"/>
      <c r="L129" s="1"/>
      <c r="M129" s="17"/>
      <c r="N129" s="16"/>
      <c r="O129" s="1"/>
      <c r="P129" s="18"/>
      <c r="U129" s="114"/>
      <c r="W129" s="114"/>
    </row>
    <row r="130" spans="1:23" ht="9.75" customHeight="1">
      <c r="A130" s="15"/>
      <c r="B130" s="15" t="s">
        <v>57</v>
      </c>
      <c r="C130" s="15"/>
      <c r="D130" s="16"/>
      <c r="E130" s="1"/>
      <c r="F130" s="1"/>
      <c r="G130" s="1"/>
      <c r="H130" s="1"/>
      <c r="I130" s="1"/>
      <c r="J130" s="1"/>
      <c r="K130" s="1"/>
      <c r="L130" s="1"/>
      <c r="M130" s="17"/>
      <c r="N130" s="16"/>
      <c r="O130" s="1"/>
      <c r="P130" s="18"/>
      <c r="U130" s="114"/>
      <c r="W130" s="114"/>
    </row>
    <row r="131" spans="1:23" ht="9.75" customHeight="1">
      <c r="A131" s="15"/>
      <c r="B131" s="15" t="s">
        <v>57</v>
      </c>
      <c r="C131" s="15"/>
      <c r="D131" s="16"/>
      <c r="E131" s="1"/>
      <c r="F131" s="1"/>
      <c r="G131" s="1"/>
      <c r="H131" s="1"/>
      <c r="I131" s="1"/>
      <c r="J131" s="1"/>
      <c r="K131" s="1"/>
      <c r="L131" s="1"/>
      <c r="M131" s="17"/>
      <c r="N131" s="16"/>
      <c r="O131" s="1"/>
      <c r="P131" s="18"/>
      <c r="U131" s="114"/>
      <c r="W131" s="114"/>
    </row>
    <row r="132" spans="1:23" ht="9.75" customHeight="1">
      <c r="A132" s="15"/>
      <c r="B132" s="15" t="s">
        <v>39</v>
      </c>
      <c r="C132" s="15"/>
      <c r="D132" s="16"/>
      <c r="E132" s="1"/>
      <c r="F132" s="1"/>
      <c r="G132" s="1"/>
      <c r="H132" s="1"/>
      <c r="I132" s="1"/>
      <c r="J132" s="1"/>
      <c r="K132" s="1"/>
      <c r="L132" s="1"/>
      <c r="M132" s="17"/>
      <c r="N132" s="16"/>
      <c r="O132" s="1"/>
      <c r="P132" s="18"/>
      <c r="U132" s="114"/>
      <c r="W132" s="114"/>
    </row>
    <row r="133" spans="1:23" ht="9.75" customHeight="1">
      <c r="A133" s="15"/>
      <c r="B133" s="15" t="s">
        <v>58</v>
      </c>
      <c r="C133" s="15">
        <v>26</v>
      </c>
      <c r="D133" s="33">
        <v>4</v>
      </c>
      <c r="E133" s="34">
        <v>1</v>
      </c>
      <c r="F133" s="34">
        <v>0</v>
      </c>
      <c r="G133" s="34">
        <v>0</v>
      </c>
      <c r="H133" s="34">
        <v>0</v>
      </c>
      <c r="I133" s="34">
        <v>0</v>
      </c>
      <c r="J133" s="34">
        <v>0</v>
      </c>
      <c r="K133" s="34">
        <v>0</v>
      </c>
      <c r="L133" s="34">
        <v>7</v>
      </c>
      <c r="M133" s="35">
        <v>13</v>
      </c>
      <c r="N133" s="16">
        <f>MIN(D133:M133)</f>
        <v>0</v>
      </c>
      <c r="O133" s="1">
        <f>C133-N133</f>
        <v>26</v>
      </c>
      <c r="P133" s="18">
        <f>O133/C133</f>
        <v>1</v>
      </c>
      <c r="U133" s="114"/>
      <c r="W133" s="114"/>
    </row>
    <row r="134" spans="1:23" ht="9.75" customHeight="1">
      <c r="A134" s="15"/>
      <c r="B134" s="15" t="s">
        <v>60</v>
      </c>
      <c r="C134" s="15"/>
      <c r="D134" s="16"/>
      <c r="E134" s="1"/>
      <c r="F134" s="1"/>
      <c r="G134" s="1"/>
      <c r="H134" s="1"/>
      <c r="I134" s="1"/>
      <c r="J134" s="1"/>
      <c r="K134" s="1"/>
      <c r="L134" s="34"/>
      <c r="M134" s="35"/>
      <c r="N134" s="16"/>
      <c r="O134" s="1"/>
      <c r="P134" s="18"/>
      <c r="U134" s="114"/>
      <c r="W134" s="114"/>
    </row>
    <row r="135" spans="1:23" ht="9.75" customHeight="1">
      <c r="A135" s="15"/>
      <c r="B135" s="15" t="s">
        <v>60</v>
      </c>
      <c r="C135" s="15"/>
      <c r="D135" s="16"/>
      <c r="E135" s="1"/>
      <c r="F135" s="1"/>
      <c r="G135" s="1"/>
      <c r="H135" s="1"/>
      <c r="I135" s="1"/>
      <c r="J135" s="1"/>
      <c r="K135" s="1"/>
      <c r="L135" s="1"/>
      <c r="M135" s="17"/>
      <c r="N135" s="16"/>
      <c r="O135" s="1"/>
      <c r="P135" s="18"/>
      <c r="U135" s="114"/>
      <c r="W135" s="114"/>
    </row>
    <row r="136" spans="1:23" ht="9.75" customHeight="1">
      <c r="A136" s="15"/>
      <c r="B136" s="15" t="s">
        <v>60</v>
      </c>
      <c r="C136" s="15"/>
      <c r="D136" s="16"/>
      <c r="E136" s="1"/>
      <c r="F136" s="1"/>
      <c r="G136" s="1"/>
      <c r="H136" s="1"/>
      <c r="I136" s="1"/>
      <c r="J136" s="1"/>
      <c r="K136" s="1"/>
      <c r="L136" s="1"/>
      <c r="M136" s="17"/>
      <c r="N136" s="16"/>
      <c r="O136" s="1"/>
      <c r="P136" s="18"/>
      <c r="U136" s="114"/>
      <c r="W136" s="114"/>
    </row>
    <row r="137" spans="1:23" ht="9.75" customHeight="1">
      <c r="A137" s="15"/>
      <c r="B137" s="15" t="s">
        <v>60</v>
      </c>
      <c r="C137" s="15"/>
      <c r="D137" s="16"/>
      <c r="E137" s="1"/>
      <c r="F137" s="1"/>
      <c r="G137" s="1"/>
      <c r="H137" s="1"/>
      <c r="I137" s="1"/>
      <c r="J137" s="1"/>
      <c r="K137" s="1"/>
      <c r="L137" s="1"/>
      <c r="M137" s="17"/>
      <c r="N137" s="16"/>
      <c r="O137" s="1"/>
      <c r="P137" s="18"/>
      <c r="U137" s="114"/>
      <c r="W137" s="114"/>
    </row>
    <row r="138" spans="1:23" ht="9.75" customHeight="1">
      <c r="A138" s="15"/>
      <c r="B138" s="15" t="s">
        <v>60</v>
      </c>
      <c r="C138" s="15"/>
      <c r="D138" s="16"/>
      <c r="E138" s="1"/>
      <c r="F138" s="1"/>
      <c r="G138" s="1"/>
      <c r="H138" s="1"/>
      <c r="I138" s="1"/>
      <c r="J138" s="1"/>
      <c r="K138" s="1"/>
      <c r="L138" s="1"/>
      <c r="M138" s="17"/>
      <c r="N138" s="16"/>
      <c r="O138" s="1"/>
      <c r="P138" s="18"/>
      <c r="U138" s="114"/>
      <c r="W138" s="114"/>
    </row>
    <row r="139" spans="1:23" ht="9.75" customHeight="1">
      <c r="A139" s="15"/>
      <c r="B139" s="15" t="s">
        <v>41</v>
      </c>
      <c r="C139" s="15">
        <v>2</v>
      </c>
      <c r="D139" s="33">
        <v>2</v>
      </c>
      <c r="E139" s="34">
        <v>1</v>
      </c>
      <c r="F139" s="34">
        <v>2</v>
      </c>
      <c r="G139" s="34">
        <v>1</v>
      </c>
      <c r="H139" s="34">
        <v>2</v>
      </c>
      <c r="I139" s="34">
        <v>2</v>
      </c>
      <c r="J139" s="34">
        <v>2</v>
      </c>
      <c r="K139" s="34">
        <v>1</v>
      </c>
      <c r="L139" s="34">
        <v>1</v>
      </c>
      <c r="M139" s="35">
        <v>1</v>
      </c>
      <c r="N139" s="16">
        <f>MIN(D139:M139)</f>
        <v>1</v>
      </c>
      <c r="O139" s="1">
        <f>C139-N139</f>
        <v>1</v>
      </c>
      <c r="P139" s="18">
        <f>O139/C139</f>
        <v>0.5</v>
      </c>
      <c r="U139" s="114"/>
      <c r="W139" s="114"/>
    </row>
    <row r="140" spans="1:23" ht="9.75" customHeight="1">
      <c r="A140" s="15"/>
      <c r="B140" s="15" t="s">
        <v>42</v>
      </c>
      <c r="C140" s="15"/>
      <c r="D140" s="16"/>
      <c r="E140" s="1"/>
      <c r="F140" s="1"/>
      <c r="G140" s="1"/>
      <c r="H140" s="1"/>
      <c r="I140" s="1"/>
      <c r="J140" s="1"/>
      <c r="K140" s="1"/>
      <c r="L140" s="1"/>
      <c r="M140" s="17"/>
      <c r="N140" s="16"/>
      <c r="O140" s="1"/>
      <c r="P140" s="18"/>
      <c r="U140" s="114"/>
      <c r="W140" s="114"/>
    </row>
    <row r="141" spans="1:23" ht="9.75" customHeight="1">
      <c r="A141" s="15"/>
      <c r="B141" s="15" t="s">
        <v>43</v>
      </c>
      <c r="C141" s="15"/>
      <c r="D141" s="16"/>
      <c r="E141" s="1"/>
      <c r="F141" s="1"/>
      <c r="G141" s="1"/>
      <c r="H141" s="1"/>
      <c r="I141" s="1"/>
      <c r="J141" s="1"/>
      <c r="K141" s="1"/>
      <c r="L141" s="1"/>
      <c r="M141" s="17"/>
      <c r="N141" s="16"/>
      <c r="O141" s="1"/>
      <c r="P141" s="18"/>
      <c r="U141" s="114"/>
      <c r="W141" s="114"/>
    </row>
    <row r="142" spans="1:23" ht="9.75" customHeight="1">
      <c r="A142" s="15"/>
      <c r="B142" s="15" t="s">
        <v>44</v>
      </c>
      <c r="C142" s="15">
        <v>1</v>
      </c>
      <c r="D142" s="33">
        <v>1</v>
      </c>
      <c r="E142" s="34">
        <v>1</v>
      </c>
      <c r="F142" s="34">
        <v>0</v>
      </c>
      <c r="G142" s="34">
        <v>1</v>
      </c>
      <c r="H142" s="34">
        <v>1</v>
      </c>
      <c r="I142" s="34">
        <v>0</v>
      </c>
      <c r="J142" s="34">
        <v>0</v>
      </c>
      <c r="K142" s="34">
        <v>0</v>
      </c>
      <c r="L142" s="34">
        <v>1</v>
      </c>
      <c r="M142" s="35">
        <v>1</v>
      </c>
      <c r="N142" s="16">
        <f t="shared" ref="N142:N143" si="28">MIN(D142:M142)</f>
        <v>0</v>
      </c>
      <c r="O142" s="1">
        <f t="shared" ref="O142:O143" si="29">C142-N142</f>
        <v>1</v>
      </c>
      <c r="P142" s="18">
        <f t="shared" ref="P142:P143" si="30">O142/C142</f>
        <v>1</v>
      </c>
      <c r="U142" s="114"/>
      <c r="W142" s="114"/>
    </row>
    <row r="143" spans="1:23" ht="9.75" customHeight="1">
      <c r="A143" s="20"/>
      <c r="B143" s="21" t="s">
        <v>45</v>
      </c>
      <c r="C143" s="21">
        <f t="shared" ref="C143:M143" si="31">SUM(C127:C142)</f>
        <v>29</v>
      </c>
      <c r="D143" s="22">
        <f t="shared" si="31"/>
        <v>7</v>
      </c>
      <c r="E143" s="23">
        <f t="shared" si="31"/>
        <v>3</v>
      </c>
      <c r="F143" s="23">
        <f t="shared" si="31"/>
        <v>2</v>
      </c>
      <c r="G143" s="23">
        <f t="shared" si="31"/>
        <v>2</v>
      </c>
      <c r="H143" s="23">
        <f t="shared" si="31"/>
        <v>3</v>
      </c>
      <c r="I143" s="23">
        <f t="shared" si="31"/>
        <v>2</v>
      </c>
      <c r="J143" s="23">
        <f t="shared" si="31"/>
        <v>2</v>
      </c>
      <c r="K143" s="23">
        <f t="shared" si="31"/>
        <v>1</v>
      </c>
      <c r="L143" s="23">
        <f t="shared" si="31"/>
        <v>9</v>
      </c>
      <c r="M143" s="24">
        <f t="shared" si="31"/>
        <v>15</v>
      </c>
      <c r="N143" s="22">
        <f t="shared" si="28"/>
        <v>1</v>
      </c>
      <c r="O143" s="23">
        <f t="shared" si="29"/>
        <v>28</v>
      </c>
      <c r="P143" s="25">
        <f t="shared" si="30"/>
        <v>0.96551724137931039</v>
      </c>
      <c r="U143" s="114"/>
      <c r="W143" s="114"/>
    </row>
    <row r="144" spans="1:23" ht="9.75" customHeight="1">
      <c r="A144" s="14" t="s">
        <v>71</v>
      </c>
      <c r="B144" s="14" t="s">
        <v>27</v>
      </c>
      <c r="C144" s="14"/>
      <c r="D144" s="19"/>
      <c r="E144" s="29"/>
      <c r="F144" s="29"/>
      <c r="G144" s="29"/>
      <c r="H144" s="29"/>
      <c r="I144" s="29"/>
      <c r="J144" s="29"/>
      <c r="K144" s="29"/>
      <c r="L144" s="29"/>
      <c r="M144" s="30"/>
      <c r="N144" s="19"/>
      <c r="O144" s="29"/>
      <c r="P144" s="31"/>
      <c r="U144" s="114"/>
      <c r="W144" s="114"/>
    </row>
    <row r="145" spans="1:23" ht="9.75" customHeight="1">
      <c r="A145" s="15"/>
      <c r="B145" s="15" t="s">
        <v>30</v>
      </c>
      <c r="C145" s="15"/>
      <c r="D145" s="16"/>
      <c r="E145" s="1"/>
      <c r="F145" s="1"/>
      <c r="G145" s="1"/>
      <c r="H145" s="1"/>
      <c r="I145" s="1"/>
      <c r="J145" s="1"/>
      <c r="K145" s="1"/>
      <c r="L145" s="1"/>
      <c r="M145" s="17"/>
      <c r="N145" s="16"/>
      <c r="O145" s="1"/>
      <c r="P145" s="18"/>
      <c r="U145" s="114"/>
      <c r="W145" s="114"/>
    </row>
    <row r="146" spans="1:23" ht="9.75" customHeight="1">
      <c r="A146" s="15"/>
      <c r="B146" s="15" t="s">
        <v>34</v>
      </c>
      <c r="C146" s="15"/>
      <c r="D146" s="16"/>
      <c r="E146" s="1"/>
      <c r="F146" s="1"/>
      <c r="G146" s="1"/>
      <c r="H146" s="1"/>
      <c r="I146" s="1"/>
      <c r="J146" s="1"/>
      <c r="K146" s="1"/>
      <c r="L146" s="1"/>
      <c r="M146" s="17"/>
      <c r="N146" s="16"/>
      <c r="O146" s="1"/>
      <c r="P146" s="18"/>
      <c r="U146" s="114"/>
      <c r="W146" s="114"/>
    </row>
    <row r="147" spans="1:23" ht="9.75" customHeight="1">
      <c r="A147" s="15"/>
      <c r="B147" s="15" t="s">
        <v>57</v>
      </c>
      <c r="C147" s="15"/>
      <c r="D147" s="16"/>
      <c r="E147" s="1"/>
      <c r="F147" s="1"/>
      <c r="G147" s="1"/>
      <c r="H147" s="1"/>
      <c r="I147" s="1"/>
      <c r="J147" s="1"/>
      <c r="K147" s="1"/>
      <c r="L147" s="1"/>
      <c r="M147" s="17"/>
      <c r="N147" s="16"/>
      <c r="O147" s="1"/>
      <c r="P147" s="18"/>
      <c r="U147" s="114"/>
      <c r="W147" s="114"/>
    </row>
    <row r="148" spans="1:23" ht="9.75" customHeight="1">
      <c r="A148" s="15"/>
      <c r="B148" s="15" t="s">
        <v>57</v>
      </c>
      <c r="C148" s="15"/>
      <c r="D148" s="16"/>
      <c r="E148" s="1"/>
      <c r="F148" s="1"/>
      <c r="G148" s="1"/>
      <c r="H148" s="1"/>
      <c r="I148" s="1"/>
      <c r="J148" s="1"/>
      <c r="K148" s="1"/>
      <c r="L148" s="1"/>
      <c r="M148" s="17"/>
      <c r="N148" s="16"/>
      <c r="O148" s="1"/>
      <c r="P148" s="18"/>
      <c r="U148" s="114"/>
      <c r="W148" s="114"/>
    </row>
    <row r="149" spans="1:23" ht="9.75" customHeight="1">
      <c r="A149" s="15"/>
      <c r="B149" s="15" t="s">
        <v>39</v>
      </c>
      <c r="C149" s="15"/>
      <c r="D149" s="16"/>
      <c r="E149" s="1"/>
      <c r="F149" s="1"/>
      <c r="G149" s="1"/>
      <c r="H149" s="1"/>
      <c r="I149" s="1"/>
      <c r="J149" s="1"/>
      <c r="K149" s="1"/>
      <c r="L149" s="1"/>
      <c r="M149" s="17"/>
      <c r="N149" s="16"/>
      <c r="O149" s="1"/>
      <c r="P149" s="18"/>
      <c r="U149" s="114"/>
      <c r="W149" s="114"/>
    </row>
    <row r="150" spans="1:23" ht="9.75" customHeight="1">
      <c r="A150" s="15"/>
      <c r="B150" s="15" t="s">
        <v>60</v>
      </c>
      <c r="C150" s="15"/>
      <c r="D150" s="16"/>
      <c r="E150" s="1"/>
      <c r="F150" s="1"/>
      <c r="G150" s="1"/>
      <c r="H150" s="1"/>
      <c r="I150" s="1"/>
      <c r="J150" s="1"/>
      <c r="K150" s="1"/>
      <c r="L150" s="1"/>
      <c r="M150" s="17"/>
      <c r="N150" s="16"/>
      <c r="O150" s="1"/>
      <c r="P150" s="18"/>
      <c r="U150" s="114"/>
      <c r="W150" s="114"/>
    </row>
    <row r="151" spans="1:23" ht="9.75" customHeight="1">
      <c r="A151" s="15"/>
      <c r="B151" s="15" t="s">
        <v>60</v>
      </c>
      <c r="C151" s="15"/>
      <c r="D151" s="16"/>
      <c r="E151" s="1"/>
      <c r="F151" s="1"/>
      <c r="G151" s="1"/>
      <c r="H151" s="1"/>
      <c r="I151" s="1"/>
      <c r="J151" s="1"/>
      <c r="K151" s="1"/>
      <c r="L151" s="1"/>
      <c r="M151" s="17"/>
      <c r="N151" s="16"/>
      <c r="O151" s="1"/>
      <c r="P151" s="18"/>
      <c r="U151" s="114"/>
      <c r="W151" s="114"/>
    </row>
    <row r="152" spans="1:23" ht="9.75" customHeight="1">
      <c r="A152" s="15"/>
      <c r="B152" s="15" t="s">
        <v>60</v>
      </c>
      <c r="C152" s="15"/>
      <c r="D152" s="16"/>
      <c r="E152" s="1"/>
      <c r="F152" s="1"/>
      <c r="G152" s="1"/>
      <c r="H152" s="1"/>
      <c r="I152" s="1"/>
      <c r="J152" s="1"/>
      <c r="K152" s="1"/>
      <c r="L152" s="1"/>
      <c r="M152" s="17"/>
      <c r="N152" s="16"/>
      <c r="O152" s="1"/>
      <c r="P152" s="18"/>
      <c r="U152" s="114"/>
      <c r="W152" s="114"/>
    </row>
    <row r="153" spans="1:23" ht="9.75" customHeight="1">
      <c r="A153" s="15"/>
      <c r="B153" s="15" t="s">
        <v>60</v>
      </c>
      <c r="C153" s="15"/>
      <c r="D153" s="16"/>
      <c r="E153" s="1"/>
      <c r="F153" s="1"/>
      <c r="G153" s="1"/>
      <c r="H153" s="1"/>
      <c r="I153" s="1"/>
      <c r="J153" s="1"/>
      <c r="K153" s="1"/>
      <c r="L153" s="1"/>
      <c r="M153" s="17"/>
      <c r="N153" s="16"/>
      <c r="O153" s="1"/>
      <c r="P153" s="18"/>
      <c r="U153" s="114"/>
      <c r="W153" s="114"/>
    </row>
    <row r="154" spans="1:23" ht="9.75" customHeight="1">
      <c r="A154" s="15"/>
      <c r="B154" s="15" t="s">
        <v>60</v>
      </c>
      <c r="C154" s="15"/>
      <c r="D154" s="16"/>
      <c r="E154" s="1"/>
      <c r="F154" s="1"/>
      <c r="G154" s="1"/>
      <c r="H154" s="1"/>
      <c r="I154" s="1"/>
      <c r="J154" s="1"/>
      <c r="K154" s="1"/>
      <c r="L154" s="1"/>
      <c r="M154" s="17"/>
      <c r="N154" s="16"/>
      <c r="O154" s="1"/>
      <c r="P154" s="18"/>
      <c r="U154" s="114"/>
      <c r="W154" s="114"/>
    </row>
    <row r="155" spans="1:23" ht="9.75" customHeight="1">
      <c r="A155" s="15"/>
      <c r="B155" s="15" t="s">
        <v>60</v>
      </c>
      <c r="C155" s="15"/>
      <c r="D155" s="16"/>
      <c r="E155" s="1"/>
      <c r="F155" s="1"/>
      <c r="G155" s="1"/>
      <c r="H155" s="1"/>
      <c r="I155" s="1"/>
      <c r="J155" s="1"/>
      <c r="K155" s="1"/>
      <c r="L155" s="1"/>
      <c r="M155" s="17"/>
      <c r="N155" s="16"/>
      <c r="O155" s="1"/>
      <c r="P155" s="18"/>
      <c r="U155" s="114"/>
      <c r="W155" s="114"/>
    </row>
    <row r="156" spans="1:23" ht="9.75" customHeight="1">
      <c r="A156" s="15"/>
      <c r="B156" s="15" t="s">
        <v>41</v>
      </c>
      <c r="C156" s="15"/>
      <c r="D156" s="16"/>
      <c r="E156" s="1"/>
      <c r="F156" s="1"/>
      <c r="G156" s="1"/>
      <c r="H156" s="1"/>
      <c r="I156" s="1"/>
      <c r="J156" s="1"/>
      <c r="K156" s="1"/>
      <c r="L156" s="1"/>
      <c r="M156" s="17"/>
      <c r="N156" s="16"/>
      <c r="O156" s="1"/>
      <c r="P156" s="18"/>
      <c r="U156" s="114"/>
      <c r="W156" s="114"/>
    </row>
    <row r="157" spans="1:23" ht="9.75" customHeight="1">
      <c r="A157" s="15"/>
      <c r="B157" s="15" t="s">
        <v>42</v>
      </c>
      <c r="C157" s="15"/>
      <c r="D157" s="16"/>
      <c r="E157" s="1"/>
      <c r="F157" s="1"/>
      <c r="G157" s="1"/>
      <c r="H157" s="1"/>
      <c r="I157" s="1"/>
      <c r="J157" s="1"/>
      <c r="K157" s="1"/>
      <c r="L157" s="1"/>
      <c r="M157" s="17"/>
      <c r="N157" s="16"/>
      <c r="O157" s="1"/>
      <c r="P157" s="18"/>
      <c r="U157" s="114"/>
      <c r="W157" s="114"/>
    </row>
    <row r="158" spans="1:23" ht="9.75" customHeight="1">
      <c r="A158" s="15"/>
      <c r="B158" s="15" t="s">
        <v>43</v>
      </c>
      <c r="C158" s="15">
        <v>2</v>
      </c>
      <c r="D158" s="33">
        <v>0</v>
      </c>
      <c r="E158" s="34">
        <v>0</v>
      </c>
      <c r="F158" s="34">
        <v>1</v>
      </c>
      <c r="G158" s="34">
        <v>0</v>
      </c>
      <c r="H158" s="34">
        <v>0</v>
      </c>
      <c r="I158" s="34">
        <v>0</v>
      </c>
      <c r="J158" s="34">
        <v>0</v>
      </c>
      <c r="K158" s="34">
        <v>0</v>
      </c>
      <c r="L158" s="34">
        <v>1</v>
      </c>
      <c r="M158" s="35">
        <v>1</v>
      </c>
      <c r="N158" s="16">
        <f>MIN(D158:M158)</f>
        <v>0</v>
      </c>
      <c r="O158" s="1">
        <f>C158-N158</f>
        <v>2</v>
      </c>
      <c r="P158" s="18">
        <f>O158/C158</f>
        <v>1</v>
      </c>
      <c r="U158" s="114"/>
      <c r="W158" s="114"/>
    </row>
    <row r="159" spans="1:23" ht="9.75" customHeight="1">
      <c r="A159" s="15"/>
      <c r="B159" s="15" t="s">
        <v>44</v>
      </c>
      <c r="C159" s="15"/>
      <c r="D159" s="16"/>
      <c r="E159" s="1"/>
      <c r="F159" s="1"/>
      <c r="G159" s="1"/>
      <c r="H159" s="1"/>
      <c r="I159" s="1"/>
      <c r="J159" s="1"/>
      <c r="K159" s="1"/>
      <c r="L159" s="1"/>
      <c r="M159" s="17"/>
      <c r="N159" s="16"/>
      <c r="O159" s="1"/>
      <c r="P159" s="18"/>
      <c r="U159" s="114"/>
      <c r="W159" s="114"/>
    </row>
    <row r="160" spans="1:23" ht="9.75" customHeight="1">
      <c r="A160" s="20"/>
      <c r="B160" s="21" t="s">
        <v>45</v>
      </c>
      <c r="C160" s="21">
        <f t="shared" ref="C160:M160" si="32">SUM(C144:C159)</f>
        <v>2</v>
      </c>
      <c r="D160" s="22">
        <f t="shared" si="32"/>
        <v>0</v>
      </c>
      <c r="E160" s="23">
        <f t="shared" si="32"/>
        <v>0</v>
      </c>
      <c r="F160" s="23">
        <f t="shared" si="32"/>
        <v>1</v>
      </c>
      <c r="G160" s="23">
        <f t="shared" si="32"/>
        <v>0</v>
      </c>
      <c r="H160" s="23">
        <f t="shared" si="32"/>
        <v>0</v>
      </c>
      <c r="I160" s="23">
        <f t="shared" si="32"/>
        <v>0</v>
      </c>
      <c r="J160" s="23">
        <f t="shared" si="32"/>
        <v>0</v>
      </c>
      <c r="K160" s="23">
        <f t="shared" si="32"/>
        <v>0</v>
      </c>
      <c r="L160" s="23">
        <f t="shared" si="32"/>
        <v>1</v>
      </c>
      <c r="M160" s="24">
        <f t="shared" si="32"/>
        <v>1</v>
      </c>
      <c r="N160" s="22">
        <f>MIN(D160:M160)</f>
        <v>0</v>
      </c>
      <c r="O160" s="23">
        <f>C160-N160</f>
        <v>2</v>
      </c>
      <c r="P160" s="25">
        <f>O160/C160</f>
        <v>1</v>
      </c>
      <c r="U160" s="114"/>
      <c r="W160" s="114"/>
    </row>
    <row r="161" spans="1:23" ht="9.75" customHeight="1">
      <c r="A161" s="14" t="s">
        <v>72</v>
      </c>
      <c r="B161" s="14" t="s">
        <v>27</v>
      </c>
      <c r="C161" s="14"/>
      <c r="D161" s="19"/>
      <c r="E161" s="29"/>
      <c r="F161" s="29"/>
      <c r="G161" s="29"/>
      <c r="H161" s="29"/>
      <c r="I161" s="29"/>
      <c r="J161" s="29"/>
      <c r="K161" s="29"/>
      <c r="L161" s="29"/>
      <c r="M161" s="30"/>
      <c r="N161" s="19"/>
      <c r="O161" s="29"/>
      <c r="P161" s="31"/>
      <c r="U161" s="114"/>
      <c r="W161" s="114"/>
    </row>
    <row r="162" spans="1:23" ht="9.75" customHeight="1">
      <c r="A162" s="15"/>
      <c r="B162" s="15" t="s">
        <v>30</v>
      </c>
      <c r="C162" s="15"/>
      <c r="D162" s="16"/>
      <c r="E162" s="1"/>
      <c r="F162" s="1"/>
      <c r="G162" s="1"/>
      <c r="H162" s="1"/>
      <c r="I162" s="1"/>
      <c r="J162" s="1"/>
      <c r="K162" s="1"/>
      <c r="L162" s="1"/>
      <c r="M162" s="17"/>
      <c r="N162" s="16"/>
      <c r="O162" s="1"/>
      <c r="P162" s="18"/>
      <c r="U162" s="114"/>
      <c r="W162" s="114"/>
    </row>
    <row r="163" spans="1:23" ht="9.75" customHeight="1">
      <c r="A163" s="15"/>
      <c r="B163" s="15" t="s">
        <v>34</v>
      </c>
      <c r="C163" s="15"/>
      <c r="D163" s="16"/>
      <c r="E163" s="1"/>
      <c r="F163" s="1"/>
      <c r="G163" s="1"/>
      <c r="H163" s="1"/>
      <c r="I163" s="1"/>
      <c r="J163" s="1"/>
      <c r="K163" s="1"/>
      <c r="L163" s="1"/>
      <c r="M163" s="17"/>
      <c r="N163" s="16"/>
      <c r="O163" s="1"/>
      <c r="P163" s="18"/>
      <c r="U163" s="114"/>
      <c r="W163" s="114"/>
    </row>
    <row r="164" spans="1:23" ht="9.75" customHeight="1">
      <c r="A164" s="15"/>
      <c r="B164" s="15" t="s">
        <v>57</v>
      </c>
      <c r="C164" s="15"/>
      <c r="D164" s="16"/>
      <c r="E164" s="1"/>
      <c r="F164" s="1"/>
      <c r="G164" s="1"/>
      <c r="H164" s="1"/>
      <c r="I164" s="1"/>
      <c r="J164" s="1"/>
      <c r="K164" s="1"/>
      <c r="L164" s="1"/>
      <c r="M164" s="17"/>
      <c r="N164" s="16"/>
      <c r="O164" s="1"/>
      <c r="P164" s="18"/>
      <c r="U164" s="114"/>
      <c r="W164" s="114"/>
    </row>
    <row r="165" spans="1:23" ht="9.75" customHeight="1">
      <c r="A165" s="15"/>
      <c r="B165" s="15" t="s">
        <v>57</v>
      </c>
      <c r="C165" s="15"/>
      <c r="D165" s="16"/>
      <c r="E165" s="1"/>
      <c r="F165" s="1"/>
      <c r="G165" s="1"/>
      <c r="H165" s="1"/>
      <c r="I165" s="1"/>
      <c r="J165" s="1"/>
      <c r="K165" s="1"/>
      <c r="L165" s="1"/>
      <c r="M165" s="17"/>
      <c r="N165" s="16"/>
      <c r="O165" s="1"/>
      <c r="P165" s="18"/>
      <c r="U165" s="114"/>
      <c r="W165" s="114"/>
    </row>
    <row r="166" spans="1:23" ht="9.75" customHeight="1">
      <c r="A166" s="15"/>
      <c r="B166" s="15" t="s">
        <v>39</v>
      </c>
      <c r="C166" s="15"/>
      <c r="D166" s="16"/>
      <c r="E166" s="1"/>
      <c r="F166" s="1"/>
      <c r="G166" s="1"/>
      <c r="H166" s="1"/>
      <c r="I166" s="1"/>
      <c r="J166" s="1"/>
      <c r="K166" s="1"/>
      <c r="L166" s="1"/>
      <c r="M166" s="17"/>
      <c r="N166" s="16"/>
      <c r="O166" s="1"/>
      <c r="P166" s="18"/>
      <c r="U166" s="114"/>
      <c r="W166" s="114"/>
    </row>
    <row r="167" spans="1:23" ht="9.75" customHeight="1">
      <c r="A167" s="15"/>
      <c r="B167" s="15" t="s">
        <v>58</v>
      </c>
      <c r="C167" s="15">
        <v>20</v>
      </c>
      <c r="D167" s="33">
        <v>12</v>
      </c>
      <c r="E167" s="34">
        <v>0</v>
      </c>
      <c r="F167" s="34">
        <v>0</v>
      </c>
      <c r="G167" s="34">
        <v>1</v>
      </c>
      <c r="H167" s="34">
        <v>0</v>
      </c>
      <c r="I167" s="34">
        <v>0</v>
      </c>
      <c r="J167" s="34">
        <v>0</v>
      </c>
      <c r="K167" s="34">
        <v>5</v>
      </c>
      <c r="L167" s="34">
        <v>8</v>
      </c>
      <c r="M167" s="35">
        <v>10</v>
      </c>
      <c r="N167" s="16">
        <f>MIN(D167:M167)</f>
        <v>0</v>
      </c>
      <c r="O167" s="1">
        <f>C167-N167</f>
        <v>20</v>
      </c>
      <c r="P167" s="18">
        <f>O167/C167</f>
        <v>1</v>
      </c>
      <c r="U167" s="114"/>
      <c r="W167" s="114"/>
    </row>
    <row r="168" spans="1:23" ht="9.75" customHeight="1">
      <c r="A168" s="15"/>
      <c r="B168" s="15" t="s">
        <v>60</v>
      </c>
      <c r="C168" s="15"/>
      <c r="D168" s="16"/>
      <c r="E168" s="1"/>
      <c r="F168" s="1"/>
      <c r="G168" s="1"/>
      <c r="H168" s="1"/>
      <c r="I168" s="1"/>
      <c r="J168" s="1"/>
      <c r="K168" s="1"/>
      <c r="L168" s="1"/>
      <c r="M168" s="17"/>
      <c r="N168" s="16"/>
      <c r="O168" s="1"/>
      <c r="P168" s="18"/>
      <c r="U168" s="114"/>
      <c r="W168" s="114"/>
    </row>
    <row r="169" spans="1:23" ht="9.75" customHeight="1">
      <c r="A169" s="15"/>
      <c r="B169" s="15" t="s">
        <v>60</v>
      </c>
      <c r="C169" s="15"/>
      <c r="D169" s="16"/>
      <c r="E169" s="1"/>
      <c r="F169" s="1"/>
      <c r="G169" s="1"/>
      <c r="H169" s="1"/>
      <c r="I169" s="1"/>
      <c r="J169" s="1"/>
      <c r="K169" s="1"/>
      <c r="L169" s="1"/>
      <c r="M169" s="17"/>
      <c r="N169" s="16"/>
      <c r="O169" s="1"/>
      <c r="P169" s="18"/>
      <c r="U169" s="114"/>
      <c r="W169" s="114"/>
    </row>
    <row r="170" spans="1:23" ht="9.75" customHeight="1">
      <c r="A170" s="15"/>
      <c r="B170" s="15" t="s">
        <v>60</v>
      </c>
      <c r="C170" s="15"/>
      <c r="D170" s="16"/>
      <c r="E170" s="1"/>
      <c r="F170" s="1"/>
      <c r="G170" s="1"/>
      <c r="H170" s="1"/>
      <c r="I170" s="1"/>
      <c r="J170" s="1"/>
      <c r="K170" s="1"/>
      <c r="L170" s="1"/>
      <c r="M170" s="17"/>
      <c r="N170" s="16"/>
      <c r="O170" s="1"/>
      <c r="P170" s="18"/>
      <c r="U170" s="114"/>
      <c r="W170" s="114"/>
    </row>
    <row r="171" spans="1:23" ht="9.75" customHeight="1">
      <c r="A171" s="15"/>
      <c r="B171" s="15" t="s">
        <v>60</v>
      </c>
      <c r="C171" s="15"/>
      <c r="D171" s="16"/>
      <c r="E171" s="1"/>
      <c r="F171" s="1"/>
      <c r="G171" s="1"/>
      <c r="H171" s="1"/>
      <c r="I171" s="1"/>
      <c r="J171" s="1"/>
      <c r="K171" s="1"/>
      <c r="L171" s="1"/>
      <c r="M171" s="17"/>
      <c r="N171" s="16"/>
      <c r="O171" s="1"/>
      <c r="P171" s="18"/>
      <c r="U171" s="114"/>
      <c r="W171" s="114"/>
    </row>
    <row r="172" spans="1:23" ht="9.75" customHeight="1">
      <c r="A172" s="15"/>
      <c r="B172" s="15" t="s">
        <v>60</v>
      </c>
      <c r="C172" s="15"/>
      <c r="D172" s="16"/>
      <c r="E172" s="1"/>
      <c r="F172" s="1"/>
      <c r="G172" s="1"/>
      <c r="H172" s="1"/>
      <c r="I172" s="1"/>
      <c r="J172" s="1"/>
      <c r="K172" s="1"/>
      <c r="L172" s="1"/>
      <c r="M172" s="17"/>
      <c r="N172" s="16"/>
      <c r="O172" s="1"/>
      <c r="P172" s="18"/>
      <c r="U172" s="114"/>
      <c r="W172" s="114"/>
    </row>
    <row r="173" spans="1:23" ht="9.75" customHeight="1">
      <c r="A173" s="15"/>
      <c r="B173" s="15" t="s">
        <v>41</v>
      </c>
      <c r="C173" s="15">
        <v>1</v>
      </c>
      <c r="D173" s="33">
        <v>1</v>
      </c>
      <c r="E173" s="34">
        <v>0</v>
      </c>
      <c r="F173" s="34">
        <v>1</v>
      </c>
      <c r="G173" s="34">
        <v>1</v>
      </c>
      <c r="H173" s="34">
        <v>0</v>
      </c>
      <c r="I173" s="34">
        <v>0</v>
      </c>
      <c r="J173" s="34">
        <v>0</v>
      </c>
      <c r="K173" s="34">
        <v>0</v>
      </c>
      <c r="L173" s="34">
        <v>1</v>
      </c>
      <c r="M173" s="35">
        <v>1</v>
      </c>
      <c r="N173" s="16">
        <f>MIN(D173:M173)</f>
        <v>0</v>
      </c>
      <c r="O173" s="1">
        <f>C173-N173</f>
        <v>1</v>
      </c>
      <c r="P173" s="18">
        <f>O173/C173</f>
        <v>1</v>
      </c>
      <c r="U173" s="114"/>
      <c r="W173" s="114"/>
    </row>
    <row r="174" spans="1:23" ht="9.75" customHeight="1">
      <c r="A174" s="15"/>
      <c r="B174" s="15" t="s">
        <v>42</v>
      </c>
      <c r="C174" s="15"/>
      <c r="D174" s="16"/>
      <c r="E174" s="1"/>
      <c r="F174" s="1"/>
      <c r="G174" s="1"/>
      <c r="H174" s="1"/>
      <c r="I174" s="1"/>
      <c r="J174" s="1"/>
      <c r="K174" s="1"/>
      <c r="L174" s="1"/>
      <c r="M174" s="17"/>
      <c r="N174" s="16"/>
      <c r="O174" s="1"/>
      <c r="P174" s="18"/>
      <c r="U174" s="114"/>
      <c r="W174" s="114"/>
    </row>
    <row r="175" spans="1:23" ht="9.75" customHeight="1">
      <c r="A175" s="15"/>
      <c r="B175" s="15" t="s">
        <v>43</v>
      </c>
      <c r="C175" s="15"/>
      <c r="D175" s="16"/>
      <c r="E175" s="1"/>
      <c r="F175" s="1"/>
      <c r="G175" s="1"/>
      <c r="H175" s="1"/>
      <c r="I175" s="1"/>
      <c r="J175" s="1"/>
      <c r="K175" s="1"/>
      <c r="L175" s="1"/>
      <c r="M175" s="17"/>
      <c r="N175" s="16"/>
      <c r="O175" s="1"/>
      <c r="P175" s="18"/>
      <c r="U175" s="114"/>
      <c r="W175" s="114"/>
    </row>
    <row r="176" spans="1:23" ht="9.75" customHeight="1">
      <c r="A176" s="15"/>
      <c r="B176" s="15" t="s">
        <v>44</v>
      </c>
      <c r="C176" s="15"/>
      <c r="D176" s="16"/>
      <c r="E176" s="1"/>
      <c r="F176" s="1"/>
      <c r="G176" s="1"/>
      <c r="H176" s="1"/>
      <c r="I176" s="1"/>
      <c r="J176" s="1"/>
      <c r="K176" s="1"/>
      <c r="L176" s="1"/>
      <c r="M176" s="17"/>
      <c r="N176" s="16"/>
      <c r="O176" s="1"/>
      <c r="P176" s="18"/>
      <c r="U176" s="114"/>
      <c r="W176" s="114"/>
    </row>
    <row r="177" spans="1:23" ht="9.75" customHeight="1">
      <c r="A177" s="20"/>
      <c r="B177" s="21" t="s">
        <v>45</v>
      </c>
      <c r="C177" s="21">
        <f t="shared" ref="C177:M177" si="33">SUM(C161:C176)</f>
        <v>21</v>
      </c>
      <c r="D177" s="22">
        <f t="shared" si="33"/>
        <v>13</v>
      </c>
      <c r="E177" s="23">
        <f t="shared" si="33"/>
        <v>0</v>
      </c>
      <c r="F177" s="23">
        <f t="shared" si="33"/>
        <v>1</v>
      </c>
      <c r="G177" s="23">
        <f t="shared" si="33"/>
        <v>2</v>
      </c>
      <c r="H177" s="23">
        <f t="shared" si="33"/>
        <v>0</v>
      </c>
      <c r="I177" s="23">
        <f t="shared" si="33"/>
        <v>0</v>
      </c>
      <c r="J177" s="23">
        <f t="shared" si="33"/>
        <v>0</v>
      </c>
      <c r="K177" s="23">
        <f t="shared" si="33"/>
        <v>5</v>
      </c>
      <c r="L177" s="23">
        <f t="shared" si="33"/>
        <v>9</v>
      </c>
      <c r="M177" s="24">
        <f t="shared" si="33"/>
        <v>11</v>
      </c>
      <c r="N177" s="22">
        <f>MIN(D177:M177)</f>
        <v>0</v>
      </c>
      <c r="O177" s="23">
        <f>C177-N177</f>
        <v>21</v>
      </c>
      <c r="P177" s="25">
        <f>O177/C177</f>
        <v>1</v>
      </c>
      <c r="U177" s="114"/>
      <c r="W177" s="114"/>
    </row>
    <row r="178" spans="1:23" ht="9.75" customHeight="1">
      <c r="A178" s="14" t="s">
        <v>73</v>
      </c>
      <c r="B178" s="14" t="s">
        <v>27</v>
      </c>
      <c r="C178" s="14"/>
      <c r="D178" s="19"/>
      <c r="E178" s="29"/>
      <c r="F178" s="29"/>
      <c r="G178" s="29"/>
      <c r="H178" s="29"/>
      <c r="I178" s="29"/>
      <c r="J178" s="29"/>
      <c r="K178" s="29"/>
      <c r="L178" s="29"/>
      <c r="M178" s="30"/>
      <c r="N178" s="19"/>
      <c r="O178" s="29"/>
      <c r="P178" s="31"/>
      <c r="U178" s="114"/>
      <c r="W178" s="114"/>
    </row>
    <row r="179" spans="1:23" ht="9.75" customHeight="1">
      <c r="A179" s="15"/>
      <c r="B179" s="15" t="s">
        <v>30</v>
      </c>
      <c r="C179" s="15">
        <v>28</v>
      </c>
      <c r="D179" s="33">
        <v>17</v>
      </c>
      <c r="E179" s="34">
        <v>7</v>
      </c>
      <c r="F179" s="34">
        <v>3</v>
      </c>
      <c r="G179" s="34">
        <v>0</v>
      </c>
      <c r="H179" s="34">
        <v>0</v>
      </c>
      <c r="I179" s="34">
        <v>0</v>
      </c>
      <c r="J179" s="34">
        <v>0</v>
      </c>
      <c r="K179" s="34">
        <v>1</v>
      </c>
      <c r="L179" s="34">
        <v>5</v>
      </c>
      <c r="M179" s="35">
        <v>12</v>
      </c>
      <c r="N179" s="16">
        <f>MIN(D179:M179)</f>
        <v>0</v>
      </c>
      <c r="O179" s="1">
        <f>C179-N179</f>
        <v>28</v>
      </c>
      <c r="P179" s="18">
        <f>O179/C179</f>
        <v>1</v>
      </c>
      <c r="U179" s="114"/>
      <c r="W179" s="114"/>
    </row>
    <row r="180" spans="1:23" ht="9.75" customHeight="1">
      <c r="A180" s="15"/>
      <c r="B180" s="15" t="s">
        <v>34</v>
      </c>
      <c r="C180" s="15"/>
      <c r="D180" s="16"/>
      <c r="E180" s="1"/>
      <c r="F180" s="1"/>
      <c r="G180" s="1"/>
      <c r="H180" s="1"/>
      <c r="I180" s="1"/>
      <c r="J180" s="1"/>
      <c r="K180" s="1"/>
      <c r="L180" s="1"/>
      <c r="M180" s="17"/>
      <c r="N180" s="16"/>
      <c r="O180" s="1"/>
      <c r="P180" s="18"/>
      <c r="U180" s="114"/>
      <c r="W180" s="114"/>
    </row>
    <row r="181" spans="1:23" ht="9.75" customHeight="1">
      <c r="A181" s="15"/>
      <c r="B181" s="15" t="s">
        <v>57</v>
      </c>
      <c r="C181" s="15"/>
      <c r="D181" s="16"/>
      <c r="E181" s="1"/>
      <c r="F181" s="1"/>
      <c r="G181" s="1"/>
      <c r="H181" s="1"/>
      <c r="I181" s="1"/>
      <c r="J181" s="1"/>
      <c r="K181" s="1"/>
      <c r="L181" s="1"/>
      <c r="M181" s="17"/>
      <c r="N181" s="16"/>
      <c r="O181" s="1"/>
      <c r="P181" s="18"/>
      <c r="U181" s="114"/>
      <c r="W181" s="114"/>
    </row>
    <row r="182" spans="1:23" ht="9.75" customHeight="1">
      <c r="A182" s="15"/>
      <c r="B182" s="15" t="s">
        <v>57</v>
      </c>
      <c r="C182" s="15"/>
      <c r="D182" s="16"/>
      <c r="E182" s="1"/>
      <c r="F182" s="1"/>
      <c r="G182" s="1"/>
      <c r="H182" s="1"/>
      <c r="I182" s="1"/>
      <c r="J182" s="1"/>
      <c r="K182" s="1"/>
      <c r="L182" s="1"/>
      <c r="M182" s="17"/>
      <c r="N182" s="16"/>
      <c r="O182" s="1"/>
      <c r="P182" s="18"/>
      <c r="U182" s="114"/>
      <c r="W182" s="114"/>
    </row>
    <row r="183" spans="1:23" ht="9.75" customHeight="1">
      <c r="A183" s="15"/>
      <c r="B183" s="15" t="s">
        <v>39</v>
      </c>
      <c r="C183" s="15"/>
      <c r="D183" s="16"/>
      <c r="E183" s="1"/>
      <c r="F183" s="1"/>
      <c r="G183" s="1"/>
      <c r="H183" s="1"/>
      <c r="I183" s="1"/>
      <c r="J183" s="1"/>
      <c r="K183" s="1"/>
      <c r="L183" s="1"/>
      <c r="M183" s="17"/>
      <c r="N183" s="16"/>
      <c r="O183" s="1"/>
      <c r="P183" s="18"/>
      <c r="U183" s="114"/>
      <c r="W183" s="114"/>
    </row>
    <row r="184" spans="1:23" ht="9.75" customHeight="1">
      <c r="A184" s="15"/>
      <c r="B184" s="15" t="s">
        <v>75</v>
      </c>
      <c r="C184" s="15">
        <v>4</v>
      </c>
      <c r="D184" s="33">
        <v>3</v>
      </c>
      <c r="E184" s="34">
        <v>0</v>
      </c>
      <c r="F184" s="34">
        <v>1</v>
      </c>
      <c r="G184" s="34">
        <v>1</v>
      </c>
      <c r="H184" s="34">
        <v>0</v>
      </c>
      <c r="I184" s="34">
        <v>0</v>
      </c>
      <c r="J184" s="34">
        <v>0</v>
      </c>
      <c r="K184" s="34">
        <v>1</v>
      </c>
      <c r="L184" s="34">
        <v>1</v>
      </c>
      <c r="M184" s="35">
        <v>1</v>
      </c>
      <c r="N184" s="16">
        <f>MIN(D184:M184)</f>
        <v>0</v>
      </c>
      <c r="O184" s="1">
        <f>C184-N184</f>
        <v>4</v>
      </c>
      <c r="P184" s="18">
        <f>O184/C184</f>
        <v>1</v>
      </c>
      <c r="U184" s="114"/>
      <c r="W184" s="114"/>
    </row>
    <row r="185" spans="1:23" ht="9.75" customHeight="1">
      <c r="A185" s="15"/>
      <c r="B185" s="15" t="s">
        <v>60</v>
      </c>
      <c r="C185" s="15"/>
      <c r="D185" s="16"/>
      <c r="E185" s="1"/>
      <c r="F185" s="1"/>
      <c r="G185" s="1"/>
      <c r="H185" s="1"/>
      <c r="I185" s="1"/>
      <c r="J185" s="1"/>
      <c r="K185" s="1"/>
      <c r="L185" s="1"/>
      <c r="M185" s="17"/>
      <c r="N185" s="16"/>
      <c r="O185" s="1"/>
      <c r="P185" s="18"/>
      <c r="U185" s="114"/>
      <c r="W185" s="114"/>
    </row>
    <row r="186" spans="1:23" ht="9.75" customHeight="1">
      <c r="A186" s="15"/>
      <c r="B186" s="15" t="s">
        <v>60</v>
      </c>
      <c r="C186" s="15"/>
      <c r="D186" s="16"/>
      <c r="E186" s="1"/>
      <c r="F186" s="1"/>
      <c r="G186" s="1"/>
      <c r="H186" s="1"/>
      <c r="I186" s="1"/>
      <c r="J186" s="1"/>
      <c r="K186" s="1"/>
      <c r="L186" s="1"/>
      <c r="M186" s="17"/>
      <c r="N186" s="16"/>
      <c r="O186" s="1"/>
      <c r="P186" s="18"/>
      <c r="U186" s="114"/>
      <c r="W186" s="114"/>
    </row>
    <row r="187" spans="1:23" ht="9.75" customHeight="1">
      <c r="A187" s="15"/>
      <c r="B187" s="15" t="s">
        <v>60</v>
      </c>
      <c r="C187" s="15"/>
      <c r="D187" s="16"/>
      <c r="E187" s="1"/>
      <c r="F187" s="1"/>
      <c r="G187" s="1"/>
      <c r="H187" s="1"/>
      <c r="I187" s="1"/>
      <c r="J187" s="1"/>
      <c r="K187" s="1"/>
      <c r="L187" s="1"/>
      <c r="M187" s="17"/>
      <c r="N187" s="16"/>
      <c r="O187" s="1"/>
      <c r="P187" s="18"/>
      <c r="U187" s="114"/>
      <c r="W187" s="114"/>
    </row>
    <row r="188" spans="1:23" ht="9.75" customHeight="1">
      <c r="A188" s="15"/>
      <c r="B188" s="15" t="s">
        <v>60</v>
      </c>
      <c r="C188" s="15"/>
      <c r="D188" s="16"/>
      <c r="E188" s="1"/>
      <c r="F188" s="1"/>
      <c r="G188" s="1"/>
      <c r="H188" s="1"/>
      <c r="I188" s="1"/>
      <c r="J188" s="1"/>
      <c r="K188" s="1"/>
      <c r="L188" s="1"/>
      <c r="M188" s="17"/>
      <c r="N188" s="16"/>
      <c r="O188" s="1"/>
      <c r="P188" s="18"/>
      <c r="U188" s="114"/>
      <c r="W188" s="114"/>
    </row>
    <row r="189" spans="1:23" ht="9.75" customHeight="1">
      <c r="A189" s="15"/>
      <c r="B189" s="15" t="s">
        <v>60</v>
      </c>
      <c r="C189" s="15"/>
      <c r="D189" s="16"/>
      <c r="E189" s="1"/>
      <c r="F189" s="1"/>
      <c r="G189" s="1"/>
      <c r="H189" s="1"/>
      <c r="I189" s="1"/>
      <c r="J189" s="1"/>
      <c r="K189" s="1"/>
      <c r="L189" s="1"/>
      <c r="M189" s="17"/>
      <c r="N189" s="16"/>
      <c r="O189" s="1"/>
      <c r="P189" s="18"/>
      <c r="U189" s="114"/>
      <c r="W189" s="114"/>
    </row>
    <row r="190" spans="1:23" ht="9.75" customHeight="1">
      <c r="A190" s="15"/>
      <c r="B190" s="15" t="s">
        <v>41</v>
      </c>
      <c r="C190" s="32">
        <v>3</v>
      </c>
      <c r="D190" s="33">
        <v>3</v>
      </c>
      <c r="E190" s="34">
        <v>3</v>
      </c>
      <c r="F190" s="34">
        <v>2</v>
      </c>
      <c r="G190" s="34">
        <v>3</v>
      </c>
      <c r="H190" s="34">
        <v>0</v>
      </c>
      <c r="I190" s="34">
        <v>0</v>
      </c>
      <c r="J190" s="34">
        <v>0</v>
      </c>
      <c r="K190" s="34">
        <v>2</v>
      </c>
      <c r="L190" s="34">
        <v>1</v>
      </c>
      <c r="M190" s="35">
        <v>2</v>
      </c>
      <c r="N190" s="16">
        <f>MIN(D190:M190)</f>
        <v>0</v>
      </c>
      <c r="O190" s="1">
        <f>C190-N190</f>
        <v>3</v>
      </c>
      <c r="P190" s="18">
        <f>O190/C190</f>
        <v>1</v>
      </c>
      <c r="U190" s="114"/>
      <c r="W190" s="114"/>
    </row>
    <row r="191" spans="1:23" ht="9.75" customHeight="1">
      <c r="A191" s="15"/>
      <c r="B191" s="15" t="s">
        <v>42</v>
      </c>
      <c r="C191" s="15"/>
      <c r="D191" s="16"/>
      <c r="E191" s="1"/>
      <c r="F191" s="1"/>
      <c r="G191" s="1"/>
      <c r="H191" s="1"/>
      <c r="I191" s="1"/>
      <c r="J191" s="1"/>
      <c r="K191" s="1"/>
      <c r="L191" s="1"/>
      <c r="M191" s="17"/>
      <c r="N191" s="16"/>
      <c r="O191" s="1"/>
      <c r="P191" s="18"/>
      <c r="U191" s="114"/>
      <c r="W191" s="114"/>
    </row>
    <row r="192" spans="1:23" ht="9.75" customHeight="1">
      <c r="A192" s="15"/>
      <c r="B192" s="15" t="s">
        <v>43</v>
      </c>
      <c r="C192" s="15"/>
      <c r="D192" s="16"/>
      <c r="E192" s="1"/>
      <c r="F192" s="1"/>
      <c r="G192" s="1"/>
      <c r="H192" s="1"/>
      <c r="I192" s="1"/>
      <c r="J192" s="1"/>
      <c r="K192" s="1"/>
      <c r="L192" s="1"/>
      <c r="M192" s="17"/>
      <c r="N192" s="16"/>
      <c r="O192" s="1"/>
      <c r="P192" s="18"/>
      <c r="U192" s="114"/>
      <c r="W192" s="114"/>
    </row>
    <row r="193" spans="1:23" ht="9.75" customHeight="1">
      <c r="A193" s="15"/>
      <c r="B193" s="15" t="s">
        <v>44</v>
      </c>
      <c r="C193" s="32">
        <v>2</v>
      </c>
      <c r="D193" s="33">
        <v>1</v>
      </c>
      <c r="E193" s="34">
        <v>0</v>
      </c>
      <c r="F193" s="34">
        <v>1</v>
      </c>
      <c r="G193" s="34">
        <v>1</v>
      </c>
      <c r="H193" s="34">
        <v>1</v>
      </c>
      <c r="I193" s="34">
        <v>1</v>
      </c>
      <c r="J193" s="34">
        <v>1</v>
      </c>
      <c r="K193" s="34">
        <v>1</v>
      </c>
      <c r="L193" s="34">
        <v>1</v>
      </c>
      <c r="M193" s="35">
        <v>1</v>
      </c>
      <c r="N193" s="16">
        <f t="shared" ref="N193:N194" si="34">MIN(D193:M193)</f>
        <v>0</v>
      </c>
      <c r="O193" s="1">
        <f t="shared" ref="O193:O194" si="35">C193-N193</f>
        <v>2</v>
      </c>
      <c r="P193" s="18">
        <f t="shared" ref="P193:P194" si="36">O193/C193</f>
        <v>1</v>
      </c>
      <c r="U193" s="114"/>
      <c r="W193" s="114"/>
    </row>
    <row r="194" spans="1:23" ht="9.75" customHeight="1">
      <c r="A194" s="20"/>
      <c r="B194" s="21" t="s">
        <v>45</v>
      </c>
      <c r="C194" s="21">
        <f t="shared" ref="C194:M194" si="37">SUM(C178:C193)</f>
        <v>37</v>
      </c>
      <c r="D194" s="22">
        <f t="shared" si="37"/>
        <v>24</v>
      </c>
      <c r="E194" s="23">
        <f t="shared" si="37"/>
        <v>10</v>
      </c>
      <c r="F194" s="23">
        <f t="shared" si="37"/>
        <v>7</v>
      </c>
      <c r="G194" s="23">
        <f t="shared" si="37"/>
        <v>5</v>
      </c>
      <c r="H194" s="23">
        <f t="shared" si="37"/>
        <v>1</v>
      </c>
      <c r="I194" s="23">
        <f t="shared" si="37"/>
        <v>1</v>
      </c>
      <c r="J194" s="23">
        <f t="shared" si="37"/>
        <v>1</v>
      </c>
      <c r="K194" s="23">
        <f t="shared" si="37"/>
        <v>5</v>
      </c>
      <c r="L194" s="23">
        <f t="shared" si="37"/>
        <v>8</v>
      </c>
      <c r="M194" s="24">
        <f t="shared" si="37"/>
        <v>16</v>
      </c>
      <c r="N194" s="22">
        <f t="shared" si="34"/>
        <v>1</v>
      </c>
      <c r="O194" s="23">
        <f t="shared" si="35"/>
        <v>36</v>
      </c>
      <c r="P194" s="25">
        <f t="shared" si="36"/>
        <v>0.97297297297297303</v>
      </c>
      <c r="U194" s="114"/>
      <c r="W194" s="114"/>
    </row>
    <row r="195" spans="1:23" ht="9.75" customHeight="1">
      <c r="A195" s="14" t="s">
        <v>76</v>
      </c>
      <c r="B195" s="14" t="s">
        <v>27</v>
      </c>
      <c r="C195" s="14"/>
      <c r="D195" s="19"/>
      <c r="E195" s="29"/>
      <c r="F195" s="29"/>
      <c r="G195" s="29"/>
      <c r="H195" s="29"/>
      <c r="I195" s="29"/>
      <c r="J195" s="29"/>
      <c r="K195" s="29"/>
      <c r="L195" s="29"/>
      <c r="M195" s="30"/>
      <c r="N195" s="19"/>
      <c r="O195" s="29"/>
      <c r="P195" s="31"/>
      <c r="U195" s="114"/>
      <c r="W195" s="114"/>
    </row>
    <row r="196" spans="1:23" ht="9.75" customHeight="1">
      <c r="A196" s="15"/>
      <c r="B196" s="15" t="s">
        <v>30</v>
      </c>
      <c r="C196" s="15">
        <v>12</v>
      </c>
      <c r="D196" s="33">
        <v>11</v>
      </c>
      <c r="E196" s="34">
        <v>0</v>
      </c>
      <c r="F196" s="34">
        <v>0</v>
      </c>
      <c r="G196" s="34">
        <v>0</v>
      </c>
      <c r="H196" s="34">
        <v>0</v>
      </c>
      <c r="I196" s="34">
        <v>0</v>
      </c>
      <c r="J196" s="34">
        <v>0</v>
      </c>
      <c r="K196" s="34">
        <v>1</v>
      </c>
      <c r="L196" s="34">
        <v>2</v>
      </c>
      <c r="M196" s="35">
        <v>3</v>
      </c>
      <c r="N196" s="16">
        <f>MIN(D196:M196)</f>
        <v>0</v>
      </c>
      <c r="O196" s="1">
        <f>C196-N196</f>
        <v>12</v>
      </c>
      <c r="P196" s="18">
        <f>O196/C196</f>
        <v>1</v>
      </c>
      <c r="U196" s="114"/>
      <c r="W196" s="114"/>
    </row>
    <row r="197" spans="1:23" ht="9.75" customHeight="1">
      <c r="A197" s="15"/>
      <c r="B197" s="15" t="s">
        <v>34</v>
      </c>
      <c r="C197" s="15"/>
      <c r="D197" s="16"/>
      <c r="E197" s="1"/>
      <c r="F197" s="1"/>
      <c r="G197" s="1"/>
      <c r="H197" s="1"/>
      <c r="I197" s="1"/>
      <c r="J197" s="1"/>
      <c r="K197" s="1"/>
      <c r="L197" s="1"/>
      <c r="M197" s="17"/>
      <c r="N197" s="16"/>
      <c r="O197" s="1"/>
      <c r="P197" s="18"/>
      <c r="U197" s="114"/>
      <c r="W197" s="114"/>
    </row>
    <row r="198" spans="1:23" ht="9.75" customHeight="1">
      <c r="A198" s="15"/>
      <c r="B198" s="15" t="s">
        <v>57</v>
      </c>
      <c r="C198" s="15"/>
      <c r="D198" s="16"/>
      <c r="E198" s="1"/>
      <c r="F198" s="1"/>
      <c r="G198" s="1"/>
      <c r="H198" s="1"/>
      <c r="I198" s="1"/>
      <c r="J198" s="1"/>
      <c r="K198" s="1"/>
      <c r="L198" s="1"/>
      <c r="M198" s="17"/>
      <c r="N198" s="16"/>
      <c r="O198" s="1"/>
      <c r="P198" s="18"/>
      <c r="U198" s="114"/>
      <c r="W198" s="114"/>
    </row>
    <row r="199" spans="1:23" ht="9.75" customHeight="1">
      <c r="A199" s="15"/>
      <c r="B199" s="15" t="s">
        <v>57</v>
      </c>
      <c r="C199" s="15"/>
      <c r="D199" s="16"/>
      <c r="E199" s="1"/>
      <c r="F199" s="1"/>
      <c r="G199" s="1"/>
      <c r="H199" s="1"/>
      <c r="I199" s="1"/>
      <c r="J199" s="1"/>
      <c r="K199" s="1"/>
      <c r="L199" s="1"/>
      <c r="M199" s="17"/>
      <c r="N199" s="16"/>
      <c r="O199" s="1"/>
      <c r="P199" s="18"/>
      <c r="U199" s="114"/>
      <c r="W199" s="114"/>
    </row>
    <row r="200" spans="1:23" ht="9.75" customHeight="1">
      <c r="A200" s="15"/>
      <c r="B200" s="15" t="s">
        <v>39</v>
      </c>
      <c r="C200" s="15"/>
      <c r="D200" s="16"/>
      <c r="E200" s="1"/>
      <c r="F200" s="1"/>
      <c r="G200" s="1"/>
      <c r="H200" s="1"/>
      <c r="I200" s="1"/>
      <c r="J200" s="1"/>
      <c r="K200" s="1"/>
      <c r="L200" s="1"/>
      <c r="M200" s="17"/>
      <c r="N200" s="16"/>
      <c r="O200" s="1"/>
      <c r="P200" s="18"/>
      <c r="U200" s="114"/>
      <c r="W200" s="114"/>
    </row>
    <row r="201" spans="1:23" ht="9.75" customHeight="1">
      <c r="A201" s="15"/>
      <c r="B201" s="15" t="s">
        <v>60</v>
      </c>
      <c r="C201" s="15"/>
      <c r="D201" s="16"/>
      <c r="E201" s="1"/>
      <c r="F201" s="1"/>
      <c r="G201" s="1"/>
      <c r="H201" s="1"/>
      <c r="I201" s="1"/>
      <c r="J201" s="1"/>
      <c r="K201" s="1"/>
      <c r="L201" s="1"/>
      <c r="M201" s="17"/>
      <c r="N201" s="16"/>
      <c r="O201" s="1"/>
      <c r="P201" s="18"/>
      <c r="U201" s="114"/>
      <c r="W201" s="114"/>
    </row>
    <row r="202" spans="1:23" ht="9.75" customHeight="1">
      <c r="A202" s="15"/>
      <c r="B202" s="15" t="s">
        <v>60</v>
      </c>
      <c r="C202" s="15"/>
      <c r="D202" s="16"/>
      <c r="E202" s="1"/>
      <c r="F202" s="1"/>
      <c r="G202" s="1"/>
      <c r="H202" s="1"/>
      <c r="I202" s="1"/>
      <c r="J202" s="1"/>
      <c r="K202" s="1"/>
      <c r="L202" s="1"/>
      <c r="M202" s="17"/>
      <c r="N202" s="16"/>
      <c r="O202" s="1"/>
      <c r="P202" s="18"/>
      <c r="U202" s="114"/>
      <c r="W202" s="114"/>
    </row>
    <row r="203" spans="1:23" ht="9.75" customHeight="1">
      <c r="A203" s="15"/>
      <c r="B203" s="15" t="s">
        <v>60</v>
      </c>
      <c r="C203" s="15"/>
      <c r="D203" s="16"/>
      <c r="E203" s="1"/>
      <c r="F203" s="1"/>
      <c r="G203" s="1"/>
      <c r="H203" s="1"/>
      <c r="I203" s="1"/>
      <c r="J203" s="1"/>
      <c r="K203" s="1"/>
      <c r="L203" s="1"/>
      <c r="M203" s="17"/>
      <c r="N203" s="16"/>
      <c r="O203" s="1"/>
      <c r="P203" s="18"/>
      <c r="U203" s="114"/>
      <c r="W203" s="114"/>
    </row>
    <row r="204" spans="1:23" ht="9.75" customHeight="1">
      <c r="A204" s="15"/>
      <c r="B204" s="15" t="s">
        <v>60</v>
      </c>
      <c r="C204" s="15"/>
      <c r="D204" s="16"/>
      <c r="E204" s="1"/>
      <c r="F204" s="1"/>
      <c r="G204" s="1"/>
      <c r="H204" s="1"/>
      <c r="I204" s="1"/>
      <c r="J204" s="1"/>
      <c r="K204" s="1"/>
      <c r="L204" s="1"/>
      <c r="M204" s="17"/>
      <c r="N204" s="16"/>
      <c r="O204" s="1"/>
      <c r="P204" s="18"/>
      <c r="U204" s="114"/>
      <c r="W204" s="114"/>
    </row>
    <row r="205" spans="1:23" ht="9.75" customHeight="1">
      <c r="A205" s="15"/>
      <c r="B205" s="15" t="s">
        <v>60</v>
      </c>
      <c r="C205" s="15"/>
      <c r="D205" s="16"/>
      <c r="E205" s="1"/>
      <c r="F205" s="1"/>
      <c r="G205" s="1"/>
      <c r="H205" s="1"/>
      <c r="I205" s="1"/>
      <c r="J205" s="1"/>
      <c r="K205" s="1"/>
      <c r="L205" s="1"/>
      <c r="M205" s="17"/>
      <c r="N205" s="16"/>
      <c r="O205" s="1"/>
      <c r="P205" s="18"/>
      <c r="U205" s="114"/>
      <c r="W205" s="114"/>
    </row>
    <row r="206" spans="1:23" ht="9.75" customHeight="1">
      <c r="A206" s="15"/>
      <c r="B206" s="15" t="s">
        <v>60</v>
      </c>
      <c r="C206" s="15"/>
      <c r="D206" s="16"/>
      <c r="E206" s="1"/>
      <c r="F206" s="1"/>
      <c r="G206" s="1"/>
      <c r="H206" s="1"/>
      <c r="I206" s="1"/>
      <c r="J206" s="1"/>
      <c r="K206" s="1"/>
      <c r="L206" s="1"/>
      <c r="M206" s="17"/>
      <c r="N206" s="16"/>
      <c r="O206" s="1"/>
      <c r="P206" s="18"/>
      <c r="U206" s="114"/>
      <c r="W206" s="114"/>
    </row>
    <row r="207" spans="1:23" ht="9.75" customHeight="1">
      <c r="A207" s="15"/>
      <c r="B207" s="15" t="s">
        <v>41</v>
      </c>
      <c r="C207" s="15">
        <v>1</v>
      </c>
      <c r="D207" s="33">
        <v>1</v>
      </c>
      <c r="E207" s="34">
        <v>1</v>
      </c>
      <c r="F207" s="34">
        <v>1</v>
      </c>
      <c r="G207" s="34">
        <v>1</v>
      </c>
      <c r="H207" s="34">
        <v>0</v>
      </c>
      <c r="I207" s="34">
        <v>0</v>
      </c>
      <c r="J207" s="34">
        <v>0</v>
      </c>
      <c r="K207" s="34">
        <v>1</v>
      </c>
      <c r="L207" s="34">
        <v>1</v>
      </c>
      <c r="M207" s="35">
        <v>1</v>
      </c>
      <c r="N207" s="16">
        <f>MIN(D207:M207)</f>
        <v>0</v>
      </c>
      <c r="O207" s="1">
        <f>C207-N207</f>
        <v>1</v>
      </c>
      <c r="P207" s="18">
        <f>O207/C207</f>
        <v>1</v>
      </c>
      <c r="U207" s="114"/>
      <c r="W207" s="114"/>
    </row>
    <row r="208" spans="1:23" ht="9.75" customHeight="1">
      <c r="A208" s="15"/>
      <c r="B208" s="15" t="s">
        <v>42</v>
      </c>
      <c r="C208" s="15"/>
      <c r="D208" s="16"/>
      <c r="E208" s="1"/>
      <c r="F208" s="1"/>
      <c r="G208" s="1"/>
      <c r="H208" s="1"/>
      <c r="I208" s="1"/>
      <c r="J208" s="1"/>
      <c r="K208" s="1"/>
      <c r="L208" s="1"/>
      <c r="M208" s="17"/>
      <c r="N208" s="16"/>
      <c r="O208" s="1"/>
      <c r="P208" s="18"/>
      <c r="U208" s="114"/>
      <c r="W208" s="114"/>
    </row>
    <row r="209" spans="1:23" ht="9.75" customHeight="1">
      <c r="A209" s="15"/>
      <c r="B209" s="15" t="s">
        <v>43</v>
      </c>
      <c r="C209" s="15"/>
      <c r="D209" s="16"/>
      <c r="E209" s="1"/>
      <c r="F209" s="1"/>
      <c r="G209" s="1"/>
      <c r="H209" s="1"/>
      <c r="I209" s="1"/>
      <c r="J209" s="1"/>
      <c r="K209" s="1"/>
      <c r="L209" s="1"/>
      <c r="M209" s="17"/>
      <c r="N209" s="16"/>
      <c r="O209" s="1"/>
      <c r="P209" s="18"/>
      <c r="U209" s="114"/>
      <c r="W209" s="114"/>
    </row>
    <row r="210" spans="1:23" ht="9.75" customHeight="1">
      <c r="A210" s="15"/>
      <c r="B210" s="15" t="s">
        <v>44</v>
      </c>
      <c r="C210" s="15"/>
      <c r="D210" s="16"/>
      <c r="E210" s="1"/>
      <c r="F210" s="1"/>
      <c r="G210" s="1"/>
      <c r="H210" s="1"/>
      <c r="I210" s="1"/>
      <c r="J210" s="1"/>
      <c r="K210" s="1"/>
      <c r="L210" s="1"/>
      <c r="M210" s="17"/>
      <c r="N210" s="16"/>
      <c r="O210" s="1"/>
      <c r="P210" s="18"/>
      <c r="U210" s="114"/>
      <c r="W210" s="114"/>
    </row>
    <row r="211" spans="1:23" ht="9.75" customHeight="1">
      <c r="A211" s="20"/>
      <c r="B211" s="21" t="s">
        <v>45</v>
      </c>
      <c r="C211" s="21">
        <f t="shared" ref="C211:M211" si="38">SUM(C195:C210)</f>
        <v>13</v>
      </c>
      <c r="D211" s="22">
        <f t="shared" si="38"/>
        <v>12</v>
      </c>
      <c r="E211" s="23">
        <f t="shared" si="38"/>
        <v>1</v>
      </c>
      <c r="F211" s="23">
        <f t="shared" si="38"/>
        <v>1</v>
      </c>
      <c r="G211" s="23">
        <f t="shared" si="38"/>
        <v>1</v>
      </c>
      <c r="H211" s="23">
        <f t="shared" si="38"/>
        <v>0</v>
      </c>
      <c r="I211" s="23">
        <f t="shared" si="38"/>
        <v>0</v>
      </c>
      <c r="J211" s="23">
        <f t="shared" si="38"/>
        <v>0</v>
      </c>
      <c r="K211" s="23">
        <f t="shared" si="38"/>
        <v>2</v>
      </c>
      <c r="L211" s="23">
        <f t="shared" si="38"/>
        <v>3</v>
      </c>
      <c r="M211" s="24">
        <f t="shared" si="38"/>
        <v>4</v>
      </c>
      <c r="N211" s="22">
        <f>MIN(D211:M211)</f>
        <v>0</v>
      </c>
      <c r="O211" s="23">
        <f>C211-N211</f>
        <v>13</v>
      </c>
      <c r="P211" s="25">
        <f>O211/C211</f>
        <v>1</v>
      </c>
      <c r="U211" s="114"/>
      <c r="W211" s="114"/>
    </row>
    <row r="212" spans="1:23" ht="9.75" customHeight="1">
      <c r="A212" s="14" t="s">
        <v>77</v>
      </c>
      <c r="B212" s="14" t="s">
        <v>27</v>
      </c>
      <c r="C212" s="14"/>
      <c r="D212" s="19"/>
      <c r="E212" s="29"/>
      <c r="F212" s="29"/>
      <c r="G212" s="29"/>
      <c r="H212" s="29"/>
      <c r="I212" s="29"/>
      <c r="J212" s="29"/>
      <c r="K212" s="29"/>
      <c r="L212" s="29"/>
      <c r="M212" s="30"/>
      <c r="N212" s="19"/>
      <c r="O212" s="29"/>
      <c r="P212" s="31"/>
      <c r="U212" s="114"/>
      <c r="W212" s="114"/>
    </row>
    <row r="213" spans="1:23" ht="9.75" customHeight="1">
      <c r="A213" s="15"/>
      <c r="B213" s="15" t="s">
        <v>30</v>
      </c>
      <c r="C213" s="32">
        <v>12</v>
      </c>
      <c r="D213" s="33">
        <v>10</v>
      </c>
      <c r="E213" s="34">
        <v>0</v>
      </c>
      <c r="F213" s="34">
        <v>0</v>
      </c>
      <c r="G213" s="34">
        <v>0</v>
      </c>
      <c r="H213" s="34">
        <v>0</v>
      </c>
      <c r="I213" s="34">
        <v>1</v>
      </c>
      <c r="J213" s="34">
        <v>2</v>
      </c>
      <c r="K213" s="34">
        <v>0</v>
      </c>
      <c r="L213" s="34">
        <v>2</v>
      </c>
      <c r="M213" s="35">
        <v>4</v>
      </c>
      <c r="N213" s="16">
        <f>MIN(D213:M213)</f>
        <v>0</v>
      </c>
      <c r="O213" s="1">
        <f>C213-N213</f>
        <v>12</v>
      </c>
      <c r="P213" s="18">
        <f>O213/C213</f>
        <v>1</v>
      </c>
      <c r="U213" s="114"/>
      <c r="W213" s="114"/>
    </row>
    <row r="214" spans="1:23" ht="9.75" customHeight="1">
      <c r="A214" s="15"/>
      <c r="B214" s="15" t="s">
        <v>34</v>
      </c>
      <c r="C214" s="15"/>
      <c r="D214" s="16"/>
      <c r="E214" s="1"/>
      <c r="F214" s="1"/>
      <c r="G214" s="1"/>
      <c r="H214" s="1"/>
      <c r="I214" s="1"/>
      <c r="J214" s="1"/>
      <c r="K214" s="1"/>
      <c r="L214" s="1"/>
      <c r="M214" s="17"/>
      <c r="N214" s="16"/>
      <c r="O214" s="1"/>
      <c r="P214" s="18"/>
      <c r="U214" s="114"/>
      <c r="W214" s="114"/>
    </row>
    <row r="215" spans="1:23" ht="9.75" customHeight="1">
      <c r="A215" s="15"/>
      <c r="B215" s="15" t="s">
        <v>57</v>
      </c>
      <c r="C215" s="15"/>
      <c r="D215" s="16"/>
      <c r="E215" s="1"/>
      <c r="F215" s="1"/>
      <c r="G215" s="1"/>
      <c r="H215" s="1"/>
      <c r="I215" s="1"/>
      <c r="J215" s="1"/>
      <c r="K215" s="1"/>
      <c r="L215" s="1"/>
      <c r="M215" s="17"/>
      <c r="N215" s="16"/>
      <c r="O215" s="1"/>
      <c r="P215" s="18"/>
      <c r="U215" s="114"/>
      <c r="W215" s="114"/>
    </row>
    <row r="216" spans="1:23" ht="9.75" customHeight="1">
      <c r="A216" s="15"/>
      <c r="B216" s="15" t="s">
        <v>57</v>
      </c>
      <c r="C216" s="15"/>
      <c r="D216" s="16"/>
      <c r="E216" s="1"/>
      <c r="F216" s="1"/>
      <c r="G216" s="1"/>
      <c r="H216" s="1"/>
      <c r="I216" s="1"/>
      <c r="J216" s="1"/>
      <c r="K216" s="1"/>
      <c r="L216" s="1"/>
      <c r="M216" s="17"/>
      <c r="N216" s="16"/>
      <c r="O216" s="1"/>
      <c r="P216" s="18"/>
      <c r="U216" s="114"/>
      <c r="W216" s="114"/>
    </row>
    <row r="217" spans="1:23" ht="9.75" customHeight="1">
      <c r="A217" s="15"/>
      <c r="B217" s="15" t="s">
        <v>39</v>
      </c>
      <c r="C217" s="15"/>
      <c r="D217" s="16"/>
      <c r="E217" s="1"/>
      <c r="F217" s="1"/>
      <c r="G217" s="1"/>
      <c r="H217" s="1"/>
      <c r="I217" s="1"/>
      <c r="J217" s="1"/>
      <c r="K217" s="1"/>
      <c r="L217" s="1"/>
      <c r="M217" s="17"/>
      <c r="N217" s="16"/>
      <c r="O217" s="1"/>
      <c r="P217" s="18"/>
      <c r="U217" s="114"/>
      <c r="W217" s="114"/>
    </row>
    <row r="218" spans="1:23" ht="9.75" customHeight="1">
      <c r="A218" s="15"/>
      <c r="B218" s="15" t="s">
        <v>59</v>
      </c>
      <c r="C218" s="32">
        <v>2</v>
      </c>
      <c r="D218" s="33">
        <v>1</v>
      </c>
      <c r="E218" s="34">
        <v>1</v>
      </c>
      <c r="F218" s="34">
        <v>1</v>
      </c>
      <c r="G218" s="34">
        <v>1</v>
      </c>
      <c r="H218" s="34">
        <v>1</v>
      </c>
      <c r="I218" s="34">
        <v>1</v>
      </c>
      <c r="J218" s="34">
        <v>1</v>
      </c>
      <c r="K218" s="34">
        <v>1</v>
      </c>
      <c r="L218" s="34">
        <v>1</v>
      </c>
      <c r="M218" s="35">
        <v>0</v>
      </c>
      <c r="N218" s="16">
        <f>MIN(D218:M218)</f>
        <v>0</v>
      </c>
      <c r="O218" s="1">
        <f>C218-N218</f>
        <v>2</v>
      </c>
      <c r="P218" s="18">
        <f>O218/C218</f>
        <v>1</v>
      </c>
      <c r="U218" s="114"/>
      <c r="W218" s="114"/>
    </row>
    <row r="219" spans="1:23" ht="9.75" customHeight="1">
      <c r="A219" s="15"/>
      <c r="B219" s="15" t="s">
        <v>60</v>
      </c>
      <c r="C219" s="15"/>
      <c r="D219" s="16"/>
      <c r="E219" s="1"/>
      <c r="F219" s="1"/>
      <c r="G219" s="1"/>
      <c r="H219" s="1"/>
      <c r="I219" s="1"/>
      <c r="J219" s="1"/>
      <c r="K219" s="1"/>
      <c r="L219" s="1"/>
      <c r="M219" s="17"/>
      <c r="N219" s="16"/>
      <c r="O219" s="1"/>
      <c r="P219" s="18"/>
      <c r="U219" s="114"/>
      <c r="W219" s="114"/>
    </row>
    <row r="220" spans="1:23" ht="9.75" customHeight="1">
      <c r="A220" s="15"/>
      <c r="B220" s="15" t="s">
        <v>60</v>
      </c>
      <c r="C220" s="15"/>
      <c r="D220" s="16"/>
      <c r="E220" s="1"/>
      <c r="F220" s="1"/>
      <c r="G220" s="1"/>
      <c r="H220" s="1"/>
      <c r="I220" s="1"/>
      <c r="J220" s="1"/>
      <c r="K220" s="1"/>
      <c r="L220" s="1"/>
      <c r="M220" s="17"/>
      <c r="N220" s="16"/>
      <c r="O220" s="1"/>
      <c r="P220" s="18"/>
      <c r="U220" s="114"/>
      <c r="W220" s="114"/>
    </row>
    <row r="221" spans="1:23" ht="9.75" customHeight="1">
      <c r="A221" s="15"/>
      <c r="B221" s="15" t="s">
        <v>60</v>
      </c>
      <c r="C221" s="15"/>
      <c r="D221" s="16"/>
      <c r="E221" s="1"/>
      <c r="F221" s="1"/>
      <c r="G221" s="1"/>
      <c r="H221" s="1"/>
      <c r="I221" s="1"/>
      <c r="J221" s="1"/>
      <c r="K221" s="1"/>
      <c r="L221" s="1"/>
      <c r="M221" s="17"/>
      <c r="N221" s="16"/>
      <c r="O221" s="1"/>
      <c r="P221" s="18"/>
      <c r="U221" s="114"/>
      <c r="W221" s="114"/>
    </row>
    <row r="222" spans="1:23" ht="9.75" customHeight="1">
      <c r="A222" s="15"/>
      <c r="B222" s="15" t="s">
        <v>60</v>
      </c>
      <c r="C222" s="15"/>
      <c r="D222" s="16"/>
      <c r="E222" s="1"/>
      <c r="F222" s="1"/>
      <c r="G222" s="1"/>
      <c r="H222" s="1"/>
      <c r="I222" s="1"/>
      <c r="J222" s="1"/>
      <c r="K222" s="1"/>
      <c r="L222" s="1"/>
      <c r="M222" s="17"/>
      <c r="N222" s="16"/>
      <c r="O222" s="1"/>
      <c r="P222" s="18"/>
      <c r="U222" s="114"/>
      <c r="W222" s="114"/>
    </row>
    <row r="223" spans="1:23" ht="9.75" customHeight="1">
      <c r="A223" s="15"/>
      <c r="B223" s="15" t="s">
        <v>60</v>
      </c>
      <c r="C223" s="15"/>
      <c r="D223" s="16"/>
      <c r="E223" s="1"/>
      <c r="F223" s="1"/>
      <c r="G223" s="1"/>
      <c r="H223" s="1"/>
      <c r="I223" s="1"/>
      <c r="J223" s="1"/>
      <c r="K223" s="1"/>
      <c r="L223" s="1"/>
      <c r="M223" s="17"/>
      <c r="N223" s="16"/>
      <c r="O223" s="1"/>
      <c r="P223" s="18"/>
      <c r="U223" s="114"/>
      <c r="W223" s="114"/>
    </row>
    <row r="224" spans="1:23" ht="9.75" customHeight="1">
      <c r="A224" s="15"/>
      <c r="B224" s="15" t="s">
        <v>41</v>
      </c>
      <c r="C224" s="15">
        <v>1</v>
      </c>
      <c r="D224" s="33">
        <v>1</v>
      </c>
      <c r="E224" s="34">
        <v>1</v>
      </c>
      <c r="F224" s="34">
        <v>1</v>
      </c>
      <c r="G224" s="34">
        <v>1</v>
      </c>
      <c r="H224" s="34">
        <v>1</v>
      </c>
      <c r="I224" s="34">
        <v>1</v>
      </c>
      <c r="J224" s="34">
        <v>1</v>
      </c>
      <c r="K224" s="34">
        <v>1</v>
      </c>
      <c r="L224" s="34">
        <v>1</v>
      </c>
      <c r="M224" s="35">
        <v>1</v>
      </c>
      <c r="N224" s="16">
        <f>MIN(D224:M224)</f>
        <v>1</v>
      </c>
      <c r="O224" s="1">
        <f>C224-N224</f>
        <v>0</v>
      </c>
      <c r="P224" s="18">
        <f>O224/C224</f>
        <v>0</v>
      </c>
      <c r="U224" s="114"/>
      <c r="W224" s="114"/>
    </row>
    <row r="225" spans="1:23" ht="9.75" customHeight="1">
      <c r="A225" s="15"/>
      <c r="B225" s="15" t="s">
        <v>42</v>
      </c>
      <c r="C225" s="15"/>
      <c r="D225" s="16"/>
      <c r="E225" s="1"/>
      <c r="F225" s="1"/>
      <c r="G225" s="1"/>
      <c r="H225" s="1"/>
      <c r="I225" s="1"/>
      <c r="J225" s="1"/>
      <c r="K225" s="1"/>
      <c r="L225" s="1"/>
      <c r="M225" s="17"/>
      <c r="N225" s="16"/>
      <c r="O225" s="1"/>
      <c r="P225" s="18"/>
      <c r="U225" s="114"/>
      <c r="W225" s="114"/>
    </row>
    <row r="226" spans="1:23" ht="9.75" customHeight="1">
      <c r="A226" s="15"/>
      <c r="B226" s="15" t="s">
        <v>43</v>
      </c>
      <c r="C226" s="15"/>
      <c r="D226" s="16"/>
      <c r="E226" s="1"/>
      <c r="F226" s="1"/>
      <c r="G226" s="1"/>
      <c r="H226" s="1"/>
      <c r="I226" s="1"/>
      <c r="J226" s="1"/>
      <c r="K226" s="1"/>
      <c r="L226" s="1"/>
      <c r="M226" s="17"/>
      <c r="N226" s="16"/>
      <c r="O226" s="1"/>
      <c r="P226" s="18"/>
      <c r="U226" s="114"/>
      <c r="W226" s="114"/>
    </row>
    <row r="227" spans="1:23" ht="9.75" customHeight="1">
      <c r="A227" s="15"/>
      <c r="B227" s="15" t="s">
        <v>44</v>
      </c>
      <c r="C227" s="15"/>
      <c r="D227" s="16"/>
      <c r="E227" s="1"/>
      <c r="F227" s="1"/>
      <c r="G227" s="1"/>
      <c r="H227" s="1"/>
      <c r="I227" s="1"/>
      <c r="J227" s="1"/>
      <c r="K227" s="1"/>
      <c r="L227" s="1"/>
      <c r="M227" s="17"/>
      <c r="N227" s="16"/>
      <c r="O227" s="1"/>
      <c r="P227" s="18"/>
      <c r="U227" s="114"/>
      <c r="W227" s="114"/>
    </row>
    <row r="228" spans="1:23" ht="9.75" customHeight="1">
      <c r="A228" s="20"/>
      <c r="B228" s="21" t="s">
        <v>45</v>
      </c>
      <c r="C228" s="21">
        <f t="shared" ref="C228:M228" si="39">SUM(C212:C227)</f>
        <v>15</v>
      </c>
      <c r="D228" s="22">
        <f t="shared" si="39"/>
        <v>12</v>
      </c>
      <c r="E228" s="23">
        <f t="shared" si="39"/>
        <v>2</v>
      </c>
      <c r="F228" s="23">
        <f t="shared" si="39"/>
        <v>2</v>
      </c>
      <c r="G228" s="23">
        <f t="shared" si="39"/>
        <v>2</v>
      </c>
      <c r="H228" s="23">
        <f t="shared" si="39"/>
        <v>2</v>
      </c>
      <c r="I228" s="23">
        <f t="shared" si="39"/>
        <v>3</v>
      </c>
      <c r="J228" s="23">
        <f t="shared" si="39"/>
        <v>4</v>
      </c>
      <c r="K228" s="23">
        <f t="shared" si="39"/>
        <v>2</v>
      </c>
      <c r="L228" s="23">
        <f t="shared" si="39"/>
        <v>4</v>
      </c>
      <c r="M228" s="24">
        <f t="shared" si="39"/>
        <v>5</v>
      </c>
      <c r="N228" s="22">
        <f>MIN(D228:M228)</f>
        <v>2</v>
      </c>
      <c r="O228" s="23">
        <f>C228-N228</f>
        <v>13</v>
      </c>
      <c r="P228" s="25">
        <f>O228/C228</f>
        <v>0.8666666666666667</v>
      </c>
      <c r="U228" s="114"/>
      <c r="W228" s="114"/>
    </row>
    <row r="229" spans="1:23" ht="9.75" customHeight="1">
      <c r="A229" s="14" t="s">
        <v>79</v>
      </c>
      <c r="B229" s="14" t="s">
        <v>27</v>
      </c>
      <c r="C229" s="14"/>
      <c r="D229" s="19"/>
      <c r="E229" s="29"/>
      <c r="F229" s="29"/>
      <c r="G229" s="29"/>
      <c r="H229" s="29"/>
      <c r="I229" s="29"/>
      <c r="J229" s="29"/>
      <c r="K229" s="29"/>
      <c r="L229" s="29"/>
      <c r="M229" s="30"/>
      <c r="N229" s="19"/>
      <c r="O229" s="29"/>
      <c r="P229" s="31"/>
      <c r="U229" s="114"/>
      <c r="W229" s="114"/>
    </row>
    <row r="230" spans="1:23" ht="9.75" customHeight="1">
      <c r="A230" s="15"/>
      <c r="B230" s="15" t="s">
        <v>30</v>
      </c>
      <c r="C230" s="15">
        <v>69</v>
      </c>
      <c r="D230" s="33">
        <v>54</v>
      </c>
      <c r="E230" s="34">
        <v>30</v>
      </c>
      <c r="F230" s="34">
        <v>20</v>
      </c>
      <c r="G230" s="34">
        <v>16</v>
      </c>
      <c r="H230" s="34">
        <v>15</v>
      </c>
      <c r="I230" s="34">
        <v>11</v>
      </c>
      <c r="J230" s="34">
        <v>11</v>
      </c>
      <c r="K230" s="34">
        <v>16</v>
      </c>
      <c r="L230" s="34">
        <v>22</v>
      </c>
      <c r="M230" s="35">
        <v>32</v>
      </c>
      <c r="N230" s="16">
        <f t="shared" ref="N230:N232" si="40">MIN(D230:M230)</f>
        <v>11</v>
      </c>
      <c r="O230" s="1">
        <f t="shared" ref="O230:O232" si="41">C230-N230</f>
        <v>58</v>
      </c>
      <c r="P230" s="18">
        <f t="shared" ref="P230:P232" si="42">O230/C230</f>
        <v>0.84057971014492749</v>
      </c>
      <c r="U230" s="114"/>
      <c r="W230" s="114"/>
    </row>
    <row r="231" spans="1:23" ht="9.75" customHeight="1">
      <c r="A231" s="15"/>
      <c r="B231" s="15" t="s">
        <v>34</v>
      </c>
      <c r="C231" s="15">
        <v>26</v>
      </c>
      <c r="D231" s="33">
        <v>22</v>
      </c>
      <c r="E231" s="34">
        <v>9</v>
      </c>
      <c r="F231" s="34">
        <v>2</v>
      </c>
      <c r="G231" s="34">
        <v>1</v>
      </c>
      <c r="H231" s="34">
        <v>2</v>
      </c>
      <c r="I231" s="34">
        <v>2</v>
      </c>
      <c r="J231" s="34">
        <v>6</v>
      </c>
      <c r="K231" s="34">
        <v>6</v>
      </c>
      <c r="L231" s="34">
        <v>6</v>
      </c>
      <c r="M231" s="35">
        <v>11</v>
      </c>
      <c r="N231" s="16">
        <f t="shared" si="40"/>
        <v>1</v>
      </c>
      <c r="O231" s="1">
        <f t="shared" si="41"/>
        <v>25</v>
      </c>
      <c r="P231" s="18">
        <f t="shared" si="42"/>
        <v>0.96153846153846156</v>
      </c>
      <c r="U231" s="114"/>
      <c r="W231" s="114"/>
    </row>
    <row r="232" spans="1:23" ht="9.75" customHeight="1">
      <c r="A232" s="15"/>
      <c r="B232" s="32" t="s">
        <v>80</v>
      </c>
      <c r="C232" s="15">
        <v>4</v>
      </c>
      <c r="D232" s="33">
        <v>4</v>
      </c>
      <c r="E232" s="34">
        <v>2</v>
      </c>
      <c r="F232" s="34">
        <v>1</v>
      </c>
      <c r="G232" s="34">
        <v>0</v>
      </c>
      <c r="H232" s="34">
        <v>2</v>
      </c>
      <c r="I232" s="34">
        <v>2</v>
      </c>
      <c r="J232" s="34">
        <v>2</v>
      </c>
      <c r="K232" s="34">
        <v>2</v>
      </c>
      <c r="L232" s="34">
        <v>2</v>
      </c>
      <c r="M232" s="35">
        <v>2</v>
      </c>
      <c r="N232" s="16">
        <f t="shared" si="40"/>
        <v>0</v>
      </c>
      <c r="O232" s="1">
        <f t="shared" si="41"/>
        <v>4</v>
      </c>
      <c r="P232" s="18">
        <f t="shared" si="42"/>
        <v>1</v>
      </c>
      <c r="U232" s="114"/>
      <c r="W232" s="114"/>
    </row>
    <row r="233" spans="1:23" ht="9.75" customHeight="1">
      <c r="A233" s="15"/>
      <c r="B233" s="15" t="s">
        <v>57</v>
      </c>
      <c r="C233" s="15"/>
      <c r="D233" s="16"/>
      <c r="E233" s="1"/>
      <c r="F233" s="1"/>
      <c r="G233" s="1"/>
      <c r="H233" s="1"/>
      <c r="I233" s="1"/>
      <c r="J233" s="1"/>
      <c r="K233" s="1"/>
      <c r="L233" s="1"/>
      <c r="M233" s="17"/>
      <c r="N233" s="16"/>
      <c r="O233" s="1"/>
      <c r="P233" s="18"/>
      <c r="U233" s="114"/>
      <c r="W233" s="114"/>
    </row>
    <row r="234" spans="1:23" ht="9.75" customHeight="1">
      <c r="A234" s="15"/>
      <c r="B234" s="15" t="s">
        <v>39</v>
      </c>
      <c r="C234" s="15"/>
      <c r="D234" s="16"/>
      <c r="E234" s="1"/>
      <c r="F234" s="1"/>
      <c r="G234" s="1"/>
      <c r="H234" s="1"/>
      <c r="I234" s="1"/>
      <c r="J234" s="1"/>
      <c r="K234" s="1"/>
      <c r="L234" s="1"/>
      <c r="M234" s="17"/>
      <c r="N234" s="16"/>
      <c r="O234" s="1"/>
      <c r="P234" s="18"/>
      <c r="U234" s="114"/>
      <c r="W234" s="114"/>
    </row>
    <row r="235" spans="1:23" ht="9.75" customHeight="1">
      <c r="A235" s="15"/>
      <c r="B235" s="15" t="s">
        <v>59</v>
      </c>
      <c r="C235" s="15">
        <v>2</v>
      </c>
      <c r="D235" s="33">
        <v>2</v>
      </c>
      <c r="E235" s="34">
        <v>2</v>
      </c>
      <c r="F235" s="34">
        <v>1</v>
      </c>
      <c r="G235" s="34">
        <v>2</v>
      </c>
      <c r="H235" s="34">
        <v>0</v>
      </c>
      <c r="I235" s="34">
        <v>0</v>
      </c>
      <c r="J235" s="34">
        <v>0</v>
      </c>
      <c r="K235" s="34">
        <v>2</v>
      </c>
      <c r="L235" s="34">
        <v>1</v>
      </c>
      <c r="M235" s="35">
        <v>1</v>
      </c>
      <c r="N235" s="16">
        <f>MIN(D235:M235)</f>
        <v>0</v>
      </c>
      <c r="O235" s="1">
        <f>C235-N235</f>
        <v>2</v>
      </c>
      <c r="P235" s="18">
        <f>O235/C235</f>
        <v>1</v>
      </c>
      <c r="U235" s="114"/>
      <c r="W235" s="114"/>
    </row>
    <row r="236" spans="1:23" ht="9.75" customHeight="1">
      <c r="A236" s="15"/>
      <c r="B236" s="15" t="s">
        <v>60</v>
      </c>
      <c r="C236" s="15"/>
      <c r="D236" s="16"/>
      <c r="E236" s="1"/>
      <c r="F236" s="1"/>
      <c r="G236" s="1"/>
      <c r="H236" s="1"/>
      <c r="I236" s="1"/>
      <c r="J236" s="1"/>
      <c r="K236" s="1"/>
      <c r="L236" s="1"/>
      <c r="M236" s="17"/>
      <c r="N236" s="16"/>
      <c r="O236" s="1"/>
      <c r="P236" s="18"/>
      <c r="U236" s="114"/>
      <c r="W236" s="114"/>
    </row>
    <row r="237" spans="1:23" ht="9.75" customHeight="1">
      <c r="A237" s="15"/>
      <c r="B237" s="15" t="s">
        <v>60</v>
      </c>
      <c r="C237" s="15"/>
      <c r="D237" s="16"/>
      <c r="E237" s="1"/>
      <c r="F237" s="1"/>
      <c r="G237" s="1"/>
      <c r="H237" s="1"/>
      <c r="I237" s="1"/>
      <c r="J237" s="1"/>
      <c r="K237" s="1"/>
      <c r="L237" s="1"/>
      <c r="M237" s="17"/>
      <c r="N237" s="16"/>
      <c r="O237" s="1"/>
      <c r="P237" s="18"/>
      <c r="U237" s="114"/>
      <c r="W237" s="114"/>
    </row>
    <row r="238" spans="1:23" ht="9.75" customHeight="1">
      <c r="A238" s="15"/>
      <c r="B238" s="15" t="s">
        <v>60</v>
      </c>
      <c r="C238" s="15"/>
      <c r="D238" s="16"/>
      <c r="E238" s="1"/>
      <c r="F238" s="1"/>
      <c r="G238" s="1"/>
      <c r="H238" s="1"/>
      <c r="I238" s="1"/>
      <c r="J238" s="1"/>
      <c r="K238" s="1"/>
      <c r="L238" s="1"/>
      <c r="M238" s="17"/>
      <c r="N238" s="16"/>
      <c r="O238" s="1"/>
      <c r="P238" s="18"/>
      <c r="U238" s="114"/>
      <c r="W238" s="114"/>
    </row>
    <row r="239" spans="1:23" ht="9.75" customHeight="1">
      <c r="A239" s="15"/>
      <c r="B239" s="15" t="s">
        <v>60</v>
      </c>
      <c r="C239" s="15"/>
      <c r="D239" s="16"/>
      <c r="E239" s="1"/>
      <c r="F239" s="1"/>
      <c r="G239" s="1"/>
      <c r="H239" s="1"/>
      <c r="I239" s="1"/>
      <c r="J239" s="1"/>
      <c r="K239" s="1"/>
      <c r="L239" s="1"/>
      <c r="M239" s="17"/>
      <c r="N239" s="16"/>
      <c r="O239" s="1"/>
      <c r="P239" s="18"/>
      <c r="U239" s="114"/>
      <c r="W239" s="114"/>
    </row>
    <row r="240" spans="1:23" ht="9.75" customHeight="1">
      <c r="A240" s="15"/>
      <c r="B240" s="15" t="s">
        <v>60</v>
      </c>
      <c r="C240" s="15"/>
      <c r="D240" s="16"/>
      <c r="E240" s="1"/>
      <c r="F240" s="1"/>
      <c r="G240" s="1"/>
      <c r="H240" s="1"/>
      <c r="I240" s="1"/>
      <c r="J240" s="1"/>
      <c r="K240" s="1"/>
      <c r="L240" s="1"/>
      <c r="M240" s="17"/>
      <c r="N240" s="16"/>
      <c r="O240" s="1"/>
      <c r="P240" s="18"/>
      <c r="U240" s="114"/>
      <c r="W240" s="114"/>
    </row>
    <row r="241" spans="1:23" ht="9.75" customHeight="1">
      <c r="A241" s="15"/>
      <c r="B241" s="15" t="s">
        <v>41</v>
      </c>
      <c r="C241" s="15">
        <v>4</v>
      </c>
      <c r="D241" s="33">
        <v>4</v>
      </c>
      <c r="E241" s="34">
        <v>2</v>
      </c>
      <c r="F241" s="34">
        <v>1</v>
      </c>
      <c r="G241" s="34">
        <v>2</v>
      </c>
      <c r="H241" s="34">
        <v>2</v>
      </c>
      <c r="I241" s="34">
        <v>3</v>
      </c>
      <c r="J241" s="34">
        <v>3</v>
      </c>
      <c r="K241" s="34">
        <v>2</v>
      </c>
      <c r="L241" s="34">
        <v>3</v>
      </c>
      <c r="M241" s="35">
        <v>3</v>
      </c>
      <c r="N241" s="16">
        <f>MIN(D241:M241)</f>
        <v>1</v>
      </c>
      <c r="O241" s="1">
        <f>C241-N241</f>
        <v>3</v>
      </c>
      <c r="P241" s="18">
        <f>O241/C241</f>
        <v>0.75</v>
      </c>
      <c r="U241" s="114"/>
      <c r="W241" s="114"/>
    </row>
    <row r="242" spans="1:23" ht="9.75" customHeight="1">
      <c r="A242" s="15"/>
      <c r="B242" s="15" t="s">
        <v>42</v>
      </c>
      <c r="C242" s="15"/>
      <c r="D242" s="16"/>
      <c r="E242" s="1"/>
      <c r="F242" s="1"/>
      <c r="G242" s="1"/>
      <c r="H242" s="1"/>
      <c r="I242" s="1"/>
      <c r="J242" s="1"/>
      <c r="K242" s="1"/>
      <c r="L242" s="1"/>
      <c r="M242" s="17"/>
      <c r="N242" s="16"/>
      <c r="O242" s="1"/>
      <c r="P242" s="18"/>
      <c r="U242" s="114"/>
      <c r="W242" s="114"/>
    </row>
    <row r="243" spans="1:23" ht="9.75" customHeight="1">
      <c r="A243" s="15"/>
      <c r="B243" s="15" t="s">
        <v>43</v>
      </c>
      <c r="C243" s="15"/>
      <c r="D243" s="16"/>
      <c r="E243" s="1"/>
      <c r="F243" s="1"/>
      <c r="G243" s="1"/>
      <c r="H243" s="1"/>
      <c r="I243" s="1"/>
      <c r="J243" s="1"/>
      <c r="K243" s="1"/>
      <c r="L243" s="1"/>
      <c r="M243" s="17"/>
      <c r="N243" s="16"/>
      <c r="O243" s="1"/>
      <c r="P243" s="18"/>
      <c r="U243" s="114"/>
      <c r="W243" s="114"/>
    </row>
    <row r="244" spans="1:23" ht="9.75" customHeight="1">
      <c r="A244" s="15"/>
      <c r="B244" s="15" t="s">
        <v>44</v>
      </c>
      <c r="C244" s="15"/>
      <c r="D244" s="16"/>
      <c r="E244" s="1"/>
      <c r="F244" s="1"/>
      <c r="G244" s="1"/>
      <c r="H244" s="1"/>
      <c r="I244" s="1"/>
      <c r="J244" s="1"/>
      <c r="K244" s="1"/>
      <c r="L244" s="1"/>
      <c r="M244" s="17"/>
      <c r="N244" s="16"/>
      <c r="O244" s="1"/>
      <c r="P244" s="18"/>
      <c r="U244" s="114"/>
      <c r="W244" s="114"/>
    </row>
    <row r="245" spans="1:23" ht="9.75" customHeight="1">
      <c r="A245" s="20"/>
      <c r="B245" s="21" t="s">
        <v>45</v>
      </c>
      <c r="C245" s="21">
        <f t="shared" ref="C245:M245" si="43">SUM(C229:C244)</f>
        <v>105</v>
      </c>
      <c r="D245" s="22">
        <f t="shared" si="43"/>
        <v>86</v>
      </c>
      <c r="E245" s="23">
        <f t="shared" si="43"/>
        <v>45</v>
      </c>
      <c r="F245" s="23">
        <f t="shared" si="43"/>
        <v>25</v>
      </c>
      <c r="G245" s="23">
        <f t="shared" si="43"/>
        <v>21</v>
      </c>
      <c r="H245" s="23">
        <f t="shared" si="43"/>
        <v>21</v>
      </c>
      <c r="I245" s="23">
        <f t="shared" si="43"/>
        <v>18</v>
      </c>
      <c r="J245" s="23">
        <f t="shared" si="43"/>
        <v>22</v>
      </c>
      <c r="K245" s="23">
        <f t="shared" si="43"/>
        <v>28</v>
      </c>
      <c r="L245" s="23">
        <f t="shared" si="43"/>
        <v>34</v>
      </c>
      <c r="M245" s="24">
        <f t="shared" si="43"/>
        <v>49</v>
      </c>
      <c r="N245" s="22">
        <f>MIN(D245:M245)</f>
        <v>18</v>
      </c>
      <c r="O245" s="23">
        <f>C245-N245</f>
        <v>87</v>
      </c>
      <c r="P245" s="25">
        <f>O245/C245</f>
        <v>0.82857142857142863</v>
      </c>
      <c r="U245" s="114"/>
      <c r="W245" s="114"/>
    </row>
    <row r="246" spans="1:23" ht="9.75" customHeight="1">
      <c r="A246" s="14" t="s">
        <v>81</v>
      </c>
      <c r="B246" s="14" t="s">
        <v>27</v>
      </c>
      <c r="C246" s="14"/>
      <c r="D246" s="19"/>
      <c r="E246" s="29"/>
      <c r="F246" s="29"/>
      <c r="G246" s="29"/>
      <c r="H246" s="29"/>
      <c r="I246" s="29"/>
      <c r="J246" s="29"/>
      <c r="K246" s="29"/>
      <c r="L246" s="29"/>
      <c r="M246" s="30"/>
      <c r="N246" s="19"/>
      <c r="O246" s="29"/>
      <c r="P246" s="31"/>
      <c r="U246" s="114"/>
      <c r="W246" s="114"/>
    </row>
    <row r="247" spans="1:23" ht="9.75" customHeight="1">
      <c r="A247" s="15"/>
      <c r="B247" s="15" t="s">
        <v>30</v>
      </c>
      <c r="C247" s="15"/>
      <c r="D247" s="16"/>
      <c r="E247" s="1"/>
      <c r="F247" s="1"/>
      <c r="G247" s="1"/>
      <c r="H247" s="1"/>
      <c r="I247" s="1"/>
      <c r="J247" s="1"/>
      <c r="K247" s="1"/>
      <c r="L247" s="1"/>
      <c r="M247" s="17"/>
      <c r="N247" s="16"/>
      <c r="O247" s="1"/>
      <c r="P247" s="18"/>
      <c r="U247" s="114"/>
      <c r="W247" s="114"/>
    </row>
    <row r="248" spans="1:23" ht="9.75" customHeight="1">
      <c r="A248" s="15"/>
      <c r="B248" s="15" t="s">
        <v>34</v>
      </c>
      <c r="C248" s="15"/>
      <c r="D248" s="16"/>
      <c r="E248" s="1"/>
      <c r="F248" s="1"/>
      <c r="G248" s="1"/>
      <c r="H248" s="1"/>
      <c r="I248" s="1"/>
      <c r="J248" s="1"/>
      <c r="K248" s="1"/>
      <c r="L248" s="1"/>
      <c r="M248" s="17"/>
      <c r="N248" s="16"/>
      <c r="O248" s="1"/>
      <c r="P248" s="18"/>
      <c r="U248" s="114"/>
      <c r="W248" s="114"/>
    </row>
    <row r="249" spans="1:23" ht="9.75" customHeight="1">
      <c r="A249" s="15"/>
      <c r="B249" s="15" t="s">
        <v>57</v>
      </c>
      <c r="C249" s="15"/>
      <c r="D249" s="16"/>
      <c r="E249" s="1"/>
      <c r="F249" s="1"/>
      <c r="G249" s="1"/>
      <c r="H249" s="1"/>
      <c r="I249" s="1"/>
      <c r="J249" s="1"/>
      <c r="K249" s="1"/>
      <c r="L249" s="1"/>
      <c r="M249" s="17"/>
      <c r="N249" s="16"/>
      <c r="O249" s="1"/>
      <c r="P249" s="18"/>
      <c r="U249" s="114"/>
      <c r="W249" s="114"/>
    </row>
    <row r="250" spans="1:23" ht="9.75" customHeight="1">
      <c r="A250" s="15"/>
      <c r="B250" s="15" t="s">
        <v>57</v>
      </c>
      <c r="C250" s="15"/>
      <c r="D250" s="16"/>
      <c r="E250" s="1"/>
      <c r="F250" s="1"/>
      <c r="G250" s="1"/>
      <c r="H250" s="1"/>
      <c r="I250" s="1"/>
      <c r="J250" s="1"/>
      <c r="K250" s="1"/>
      <c r="L250" s="1"/>
      <c r="M250" s="17"/>
      <c r="N250" s="16"/>
      <c r="O250" s="1"/>
      <c r="P250" s="18"/>
      <c r="U250" s="114"/>
      <c r="W250" s="114"/>
    </row>
    <row r="251" spans="1:23" ht="9.75" customHeight="1">
      <c r="A251" s="15"/>
      <c r="B251" s="15" t="s">
        <v>39</v>
      </c>
      <c r="C251" s="15"/>
      <c r="D251" s="16"/>
      <c r="E251" s="1"/>
      <c r="F251" s="1"/>
      <c r="G251" s="1"/>
      <c r="H251" s="1"/>
      <c r="I251" s="1"/>
      <c r="J251" s="1"/>
      <c r="K251" s="1"/>
      <c r="L251" s="1"/>
      <c r="M251" s="17"/>
      <c r="N251" s="16"/>
      <c r="O251" s="1"/>
      <c r="P251" s="18"/>
      <c r="U251" s="114"/>
      <c r="W251" s="114"/>
    </row>
    <row r="252" spans="1:23" ht="9.75" customHeight="1">
      <c r="A252" s="15"/>
      <c r="B252" s="15" t="s">
        <v>60</v>
      </c>
      <c r="C252" s="15"/>
      <c r="D252" s="16"/>
      <c r="E252" s="1"/>
      <c r="F252" s="1"/>
      <c r="G252" s="1"/>
      <c r="H252" s="1"/>
      <c r="I252" s="1"/>
      <c r="J252" s="1"/>
      <c r="K252" s="1"/>
      <c r="L252" s="1"/>
      <c r="M252" s="17"/>
      <c r="N252" s="16"/>
      <c r="O252" s="1"/>
      <c r="P252" s="18"/>
      <c r="U252" s="114"/>
      <c r="W252" s="114"/>
    </row>
    <row r="253" spans="1:23" ht="9.75" customHeight="1">
      <c r="A253" s="15"/>
      <c r="B253" s="15" t="s">
        <v>60</v>
      </c>
      <c r="C253" s="15"/>
      <c r="D253" s="16"/>
      <c r="E253" s="1"/>
      <c r="F253" s="1"/>
      <c r="G253" s="1"/>
      <c r="H253" s="1"/>
      <c r="I253" s="1"/>
      <c r="J253" s="1"/>
      <c r="K253" s="1"/>
      <c r="L253" s="1"/>
      <c r="M253" s="17"/>
      <c r="N253" s="16"/>
      <c r="O253" s="1"/>
      <c r="P253" s="18"/>
      <c r="U253" s="114"/>
      <c r="W253" s="114"/>
    </row>
    <row r="254" spans="1:23" ht="9.75" customHeight="1">
      <c r="A254" s="15"/>
      <c r="B254" s="15" t="s">
        <v>60</v>
      </c>
      <c r="C254" s="15"/>
      <c r="D254" s="16"/>
      <c r="E254" s="1"/>
      <c r="F254" s="1"/>
      <c r="G254" s="1"/>
      <c r="H254" s="1"/>
      <c r="I254" s="1"/>
      <c r="J254" s="1"/>
      <c r="K254" s="1"/>
      <c r="L254" s="1"/>
      <c r="M254" s="17"/>
      <c r="N254" s="16"/>
      <c r="O254" s="1"/>
      <c r="P254" s="18"/>
      <c r="U254" s="114"/>
      <c r="W254" s="114"/>
    </row>
    <row r="255" spans="1:23" ht="9.75" customHeight="1">
      <c r="A255" s="15"/>
      <c r="B255" s="15" t="s">
        <v>60</v>
      </c>
      <c r="C255" s="15"/>
      <c r="D255" s="16"/>
      <c r="E255" s="1"/>
      <c r="F255" s="1"/>
      <c r="G255" s="1"/>
      <c r="H255" s="1"/>
      <c r="I255" s="1"/>
      <c r="J255" s="1"/>
      <c r="K255" s="1"/>
      <c r="L255" s="1"/>
      <c r="M255" s="17"/>
      <c r="N255" s="16"/>
      <c r="O255" s="1"/>
      <c r="P255" s="18"/>
      <c r="U255" s="114"/>
      <c r="W255" s="114"/>
    </row>
    <row r="256" spans="1:23" ht="9.75" customHeight="1">
      <c r="A256" s="15"/>
      <c r="B256" s="15" t="s">
        <v>60</v>
      </c>
      <c r="C256" s="15"/>
      <c r="D256" s="16"/>
      <c r="E256" s="1"/>
      <c r="F256" s="1"/>
      <c r="G256" s="1"/>
      <c r="H256" s="1"/>
      <c r="I256" s="1"/>
      <c r="J256" s="1"/>
      <c r="K256" s="1"/>
      <c r="L256" s="1"/>
      <c r="M256" s="17"/>
      <c r="N256" s="16"/>
      <c r="O256" s="1"/>
      <c r="P256" s="18"/>
      <c r="U256" s="114"/>
      <c r="W256" s="114"/>
    </row>
    <row r="257" spans="1:23" ht="9.75" customHeight="1">
      <c r="A257" s="15"/>
      <c r="B257" s="15" t="s">
        <v>60</v>
      </c>
      <c r="C257" s="15"/>
      <c r="D257" s="16"/>
      <c r="E257" s="1"/>
      <c r="F257" s="1"/>
      <c r="G257" s="1"/>
      <c r="H257" s="1"/>
      <c r="I257" s="1"/>
      <c r="J257" s="1"/>
      <c r="K257" s="1"/>
      <c r="L257" s="1"/>
      <c r="M257" s="17"/>
      <c r="N257" s="16"/>
      <c r="O257" s="1"/>
      <c r="P257" s="18"/>
      <c r="U257" s="114"/>
      <c r="W257" s="114"/>
    </row>
    <row r="258" spans="1:23" ht="9.75" customHeight="1">
      <c r="A258" s="15"/>
      <c r="B258" s="15" t="s">
        <v>41</v>
      </c>
      <c r="C258" s="15"/>
      <c r="D258" s="16"/>
      <c r="E258" s="1"/>
      <c r="F258" s="1"/>
      <c r="G258" s="1"/>
      <c r="H258" s="1"/>
      <c r="I258" s="1"/>
      <c r="J258" s="1"/>
      <c r="K258" s="1"/>
      <c r="L258" s="1"/>
      <c r="M258" s="17"/>
      <c r="N258" s="16"/>
      <c r="O258" s="1"/>
      <c r="P258" s="18"/>
      <c r="U258" s="114"/>
      <c r="W258" s="114"/>
    </row>
    <row r="259" spans="1:23" ht="9.75" customHeight="1">
      <c r="A259" s="15"/>
      <c r="B259" s="15" t="s">
        <v>42</v>
      </c>
      <c r="C259" s="15"/>
      <c r="D259" s="16"/>
      <c r="E259" s="1"/>
      <c r="F259" s="1"/>
      <c r="G259" s="1"/>
      <c r="H259" s="1"/>
      <c r="I259" s="1"/>
      <c r="J259" s="1"/>
      <c r="K259" s="1"/>
      <c r="L259" s="1"/>
      <c r="M259" s="17"/>
      <c r="N259" s="16"/>
      <c r="O259" s="1"/>
      <c r="P259" s="18"/>
      <c r="U259" s="114"/>
      <c r="W259" s="114"/>
    </row>
    <row r="260" spans="1:23" ht="9.75" customHeight="1">
      <c r="A260" s="15"/>
      <c r="B260" s="15" t="s">
        <v>43</v>
      </c>
      <c r="C260" s="15"/>
      <c r="D260" s="16"/>
      <c r="E260" s="1"/>
      <c r="F260" s="1"/>
      <c r="G260" s="1"/>
      <c r="H260" s="1"/>
      <c r="I260" s="1"/>
      <c r="J260" s="1"/>
      <c r="K260" s="1"/>
      <c r="L260" s="1"/>
      <c r="M260" s="17"/>
      <c r="N260" s="16"/>
      <c r="O260" s="1"/>
      <c r="P260" s="18"/>
      <c r="U260" s="114"/>
      <c r="W260" s="114"/>
    </row>
    <row r="261" spans="1:23" ht="9.75" customHeight="1">
      <c r="A261" s="15"/>
      <c r="B261" s="15" t="s">
        <v>44</v>
      </c>
      <c r="C261" s="15">
        <v>2</v>
      </c>
      <c r="D261" s="33">
        <v>1</v>
      </c>
      <c r="E261" s="34">
        <v>0</v>
      </c>
      <c r="F261" s="34">
        <v>0</v>
      </c>
      <c r="G261" s="34">
        <v>1</v>
      </c>
      <c r="H261" s="34">
        <v>2</v>
      </c>
      <c r="I261" s="34">
        <v>2</v>
      </c>
      <c r="J261" s="34">
        <v>2</v>
      </c>
      <c r="K261" s="34">
        <v>1</v>
      </c>
      <c r="L261" s="34">
        <v>1</v>
      </c>
      <c r="M261" s="35">
        <v>1</v>
      </c>
      <c r="N261" s="16">
        <f t="shared" ref="N261:N262" si="44">MIN(D261:M261)</f>
        <v>0</v>
      </c>
      <c r="O261" s="1">
        <f t="shared" ref="O261:O262" si="45">C261-N261</f>
        <v>2</v>
      </c>
      <c r="P261" s="18">
        <f t="shared" ref="P261:P262" si="46">O261/C261</f>
        <v>1</v>
      </c>
      <c r="U261" s="114"/>
      <c r="W261" s="114"/>
    </row>
    <row r="262" spans="1:23" ht="9.75" customHeight="1">
      <c r="A262" s="20"/>
      <c r="B262" s="21" t="s">
        <v>45</v>
      </c>
      <c r="C262" s="21">
        <f t="shared" ref="C262:M262" si="47">SUM(C246:C261)</f>
        <v>2</v>
      </c>
      <c r="D262" s="22">
        <f t="shared" si="47"/>
        <v>1</v>
      </c>
      <c r="E262" s="23">
        <f t="shared" si="47"/>
        <v>0</v>
      </c>
      <c r="F262" s="23">
        <f t="shared" si="47"/>
        <v>0</v>
      </c>
      <c r="G262" s="23">
        <f t="shared" si="47"/>
        <v>1</v>
      </c>
      <c r="H262" s="23">
        <f t="shared" si="47"/>
        <v>2</v>
      </c>
      <c r="I262" s="23">
        <f t="shared" si="47"/>
        <v>2</v>
      </c>
      <c r="J262" s="23">
        <f t="shared" si="47"/>
        <v>2</v>
      </c>
      <c r="K262" s="23">
        <f t="shared" si="47"/>
        <v>1</v>
      </c>
      <c r="L262" s="23">
        <f t="shared" si="47"/>
        <v>1</v>
      </c>
      <c r="M262" s="24">
        <f t="shared" si="47"/>
        <v>1</v>
      </c>
      <c r="N262" s="22">
        <f t="shared" si="44"/>
        <v>0</v>
      </c>
      <c r="O262" s="23">
        <f t="shared" si="45"/>
        <v>2</v>
      </c>
      <c r="P262" s="25">
        <f t="shared" si="46"/>
        <v>1</v>
      </c>
      <c r="U262" s="114"/>
      <c r="W262" s="114"/>
    </row>
    <row r="263" spans="1:23" ht="9.75" customHeight="1">
      <c r="A263" s="14" t="s">
        <v>82</v>
      </c>
      <c r="B263" s="14" t="s">
        <v>27</v>
      </c>
      <c r="C263" s="15"/>
      <c r="D263" s="16"/>
      <c r="E263" s="1"/>
      <c r="F263" s="1"/>
      <c r="G263" s="1"/>
      <c r="H263" s="1"/>
      <c r="I263" s="1"/>
      <c r="J263" s="1"/>
      <c r="K263" s="1"/>
      <c r="L263" s="1"/>
      <c r="M263" s="17"/>
      <c r="N263" s="16"/>
      <c r="O263" s="1"/>
      <c r="P263" s="18"/>
      <c r="U263" s="114"/>
      <c r="W263" s="114"/>
    </row>
    <row r="264" spans="1:23" ht="9.75" customHeight="1">
      <c r="A264" s="15"/>
      <c r="B264" s="15" t="s">
        <v>30</v>
      </c>
      <c r="C264" s="15"/>
      <c r="D264" s="16"/>
      <c r="E264" s="1"/>
      <c r="F264" s="1"/>
      <c r="G264" s="1"/>
      <c r="H264" s="1"/>
      <c r="I264" s="1"/>
      <c r="J264" s="1"/>
      <c r="K264" s="1"/>
      <c r="L264" s="1"/>
      <c r="M264" s="17"/>
      <c r="N264" s="16"/>
      <c r="O264" s="1"/>
      <c r="P264" s="18"/>
      <c r="U264" s="114"/>
      <c r="W264" s="114"/>
    </row>
    <row r="265" spans="1:23" ht="9.75" customHeight="1">
      <c r="A265" s="15"/>
      <c r="B265" s="41" t="s">
        <v>34</v>
      </c>
      <c r="C265" s="41">
        <v>42</v>
      </c>
      <c r="D265" s="47">
        <v>26</v>
      </c>
      <c r="E265" s="48">
        <v>21</v>
      </c>
      <c r="F265" s="48">
        <v>14</v>
      </c>
      <c r="G265" s="48">
        <v>10</v>
      </c>
      <c r="H265" s="48">
        <v>12</v>
      </c>
      <c r="I265" s="48">
        <v>12</v>
      </c>
      <c r="J265" s="48">
        <v>14</v>
      </c>
      <c r="K265" s="48">
        <v>17</v>
      </c>
      <c r="L265" s="48">
        <v>19</v>
      </c>
      <c r="M265" s="49">
        <v>22</v>
      </c>
      <c r="N265" s="16">
        <f>MIN(D265:M265)</f>
        <v>10</v>
      </c>
      <c r="O265" s="1">
        <f>C265-N265</f>
        <v>32</v>
      </c>
      <c r="P265" s="18">
        <f>O265/C265</f>
        <v>0.76190476190476186</v>
      </c>
      <c r="U265" s="114"/>
      <c r="W265" s="114"/>
    </row>
    <row r="266" spans="1:23" ht="9.75" customHeight="1">
      <c r="A266" s="15"/>
      <c r="B266" s="15" t="s">
        <v>57</v>
      </c>
      <c r="C266" s="15"/>
      <c r="D266" s="16"/>
      <c r="E266" s="1"/>
      <c r="F266" s="1"/>
      <c r="G266" s="1"/>
      <c r="H266" s="1"/>
      <c r="I266" s="1"/>
      <c r="J266" s="1"/>
      <c r="K266" s="1"/>
      <c r="L266" s="1"/>
      <c r="M266" s="17"/>
      <c r="N266" s="16"/>
      <c r="O266" s="1"/>
      <c r="P266" s="18"/>
      <c r="U266" s="114"/>
      <c r="W266" s="114"/>
    </row>
    <row r="267" spans="1:23" ht="9.75" customHeight="1">
      <c r="A267" s="15"/>
      <c r="B267" s="15" t="s">
        <v>57</v>
      </c>
      <c r="C267" s="15"/>
      <c r="D267" s="16"/>
      <c r="E267" s="1"/>
      <c r="F267" s="1"/>
      <c r="G267" s="1"/>
      <c r="H267" s="1"/>
      <c r="I267" s="1"/>
      <c r="J267" s="1"/>
      <c r="K267" s="1"/>
      <c r="L267" s="1"/>
      <c r="M267" s="17"/>
      <c r="N267" s="16"/>
      <c r="O267" s="1"/>
      <c r="P267" s="18"/>
      <c r="U267" s="114"/>
      <c r="W267" s="114"/>
    </row>
    <row r="268" spans="1:23" ht="9.75" customHeight="1">
      <c r="A268" s="15"/>
      <c r="B268" s="15" t="s">
        <v>39</v>
      </c>
      <c r="C268" s="15"/>
      <c r="D268" s="16"/>
      <c r="E268" s="1"/>
      <c r="F268" s="1"/>
      <c r="G268" s="1"/>
      <c r="H268" s="1"/>
      <c r="I268" s="1"/>
      <c r="J268" s="1"/>
      <c r="K268" s="1"/>
      <c r="L268" s="1"/>
      <c r="M268" s="17"/>
      <c r="N268" s="16"/>
      <c r="O268" s="1"/>
      <c r="P268" s="18"/>
      <c r="U268" s="114"/>
      <c r="W268" s="114"/>
    </row>
    <row r="269" spans="1:23" ht="9.75" customHeight="1">
      <c r="A269" s="15"/>
      <c r="B269" s="15" t="s">
        <v>60</v>
      </c>
      <c r="C269" s="15"/>
      <c r="D269" s="16"/>
      <c r="E269" s="1"/>
      <c r="F269" s="1"/>
      <c r="G269" s="1"/>
      <c r="H269" s="1"/>
      <c r="I269" s="1"/>
      <c r="J269" s="1"/>
      <c r="K269" s="1"/>
      <c r="L269" s="1"/>
      <c r="M269" s="17"/>
      <c r="N269" s="16"/>
      <c r="O269" s="1"/>
      <c r="P269" s="18"/>
      <c r="U269" s="114"/>
      <c r="W269" s="114"/>
    </row>
    <row r="270" spans="1:23" ht="9.75" customHeight="1">
      <c r="A270" s="15"/>
      <c r="B270" s="15" t="s">
        <v>60</v>
      </c>
      <c r="C270" s="15"/>
      <c r="D270" s="16"/>
      <c r="E270" s="1"/>
      <c r="F270" s="1"/>
      <c r="G270" s="1"/>
      <c r="H270" s="1"/>
      <c r="I270" s="1"/>
      <c r="J270" s="1"/>
      <c r="K270" s="1"/>
      <c r="L270" s="1"/>
      <c r="M270" s="17"/>
      <c r="N270" s="16"/>
      <c r="O270" s="1"/>
      <c r="P270" s="18"/>
      <c r="U270" s="114"/>
      <c r="W270" s="114"/>
    </row>
    <row r="271" spans="1:23" ht="9.75" customHeight="1">
      <c r="A271" s="15"/>
      <c r="B271" s="15" t="s">
        <v>60</v>
      </c>
      <c r="C271" s="15"/>
      <c r="D271" s="16"/>
      <c r="E271" s="1"/>
      <c r="F271" s="1"/>
      <c r="G271" s="1"/>
      <c r="H271" s="1"/>
      <c r="I271" s="1"/>
      <c r="J271" s="1"/>
      <c r="K271" s="1"/>
      <c r="L271" s="1"/>
      <c r="M271" s="17"/>
      <c r="N271" s="16"/>
      <c r="O271" s="1"/>
      <c r="P271" s="18"/>
      <c r="U271" s="114"/>
      <c r="W271" s="114"/>
    </row>
    <row r="272" spans="1:23" ht="9.75" customHeight="1">
      <c r="A272" s="15"/>
      <c r="B272" s="15" t="s">
        <v>60</v>
      </c>
      <c r="C272" s="15"/>
      <c r="D272" s="16"/>
      <c r="E272" s="1"/>
      <c r="F272" s="1"/>
      <c r="G272" s="1"/>
      <c r="H272" s="1"/>
      <c r="I272" s="1"/>
      <c r="J272" s="1"/>
      <c r="K272" s="1"/>
      <c r="L272" s="1"/>
      <c r="M272" s="17"/>
      <c r="N272" s="16"/>
      <c r="O272" s="1"/>
      <c r="P272" s="18"/>
      <c r="U272" s="114"/>
      <c r="W272" s="114"/>
    </row>
    <row r="273" spans="1:23" ht="9.75" customHeight="1">
      <c r="A273" s="15"/>
      <c r="B273" s="15" t="s">
        <v>60</v>
      </c>
      <c r="C273" s="15"/>
      <c r="D273" s="16"/>
      <c r="E273" s="1"/>
      <c r="F273" s="1"/>
      <c r="G273" s="1"/>
      <c r="H273" s="1"/>
      <c r="I273" s="1"/>
      <c r="J273" s="1"/>
      <c r="K273" s="1"/>
      <c r="L273" s="1"/>
      <c r="M273" s="17"/>
      <c r="N273" s="16"/>
      <c r="O273" s="1"/>
      <c r="P273" s="18"/>
      <c r="U273" s="114"/>
      <c r="W273" s="114"/>
    </row>
    <row r="274" spans="1:23" ht="9.75" customHeight="1">
      <c r="A274" s="15"/>
      <c r="B274" s="15" t="s">
        <v>60</v>
      </c>
      <c r="C274" s="15"/>
      <c r="D274" s="16"/>
      <c r="E274" s="1"/>
      <c r="F274" s="1"/>
      <c r="G274" s="1"/>
      <c r="H274" s="1"/>
      <c r="I274" s="1"/>
      <c r="J274" s="1"/>
      <c r="K274" s="1"/>
      <c r="L274" s="1"/>
      <c r="M274" s="17"/>
      <c r="N274" s="16"/>
      <c r="O274" s="1"/>
      <c r="P274" s="18"/>
      <c r="U274" s="114"/>
      <c r="W274" s="114"/>
    </row>
    <row r="275" spans="1:23" ht="9.75" customHeight="1">
      <c r="A275" s="15"/>
      <c r="B275" s="15" t="s">
        <v>41</v>
      </c>
      <c r="C275" s="15">
        <v>2</v>
      </c>
      <c r="D275" s="33">
        <v>2</v>
      </c>
      <c r="E275" s="34">
        <v>2</v>
      </c>
      <c r="F275" s="34">
        <v>2</v>
      </c>
      <c r="G275" s="34">
        <v>1</v>
      </c>
      <c r="H275" s="34">
        <v>2</v>
      </c>
      <c r="I275" s="34">
        <v>2</v>
      </c>
      <c r="J275" s="34">
        <v>2</v>
      </c>
      <c r="K275" s="34">
        <v>2</v>
      </c>
      <c r="L275" s="34">
        <v>2</v>
      </c>
      <c r="M275" s="35">
        <v>2</v>
      </c>
      <c r="N275" s="16">
        <f>MIN(D275:M275)</f>
        <v>1</v>
      </c>
      <c r="O275" s="1">
        <f>C275-N275</f>
        <v>1</v>
      </c>
      <c r="P275" s="18">
        <f>O275/C275</f>
        <v>0.5</v>
      </c>
      <c r="U275" s="114"/>
      <c r="W275" s="114"/>
    </row>
    <row r="276" spans="1:23" ht="9.75" customHeight="1">
      <c r="A276" s="15"/>
      <c r="B276" s="15" t="s">
        <v>42</v>
      </c>
      <c r="C276" s="15"/>
      <c r="D276" s="16"/>
      <c r="E276" s="1"/>
      <c r="F276" s="1"/>
      <c r="G276" s="1"/>
      <c r="H276" s="1"/>
      <c r="I276" s="1"/>
      <c r="J276" s="1"/>
      <c r="K276" s="1"/>
      <c r="L276" s="1"/>
      <c r="M276" s="17"/>
      <c r="N276" s="16"/>
      <c r="O276" s="1"/>
      <c r="P276" s="18"/>
      <c r="U276" s="114"/>
      <c r="W276" s="114"/>
    </row>
    <row r="277" spans="1:23" ht="9.75" customHeight="1">
      <c r="A277" s="15"/>
      <c r="B277" s="15" t="s">
        <v>43</v>
      </c>
      <c r="C277" s="15"/>
      <c r="D277" s="16"/>
      <c r="E277" s="1"/>
      <c r="F277" s="1"/>
      <c r="G277" s="1"/>
      <c r="H277" s="1"/>
      <c r="I277" s="1"/>
      <c r="J277" s="1"/>
      <c r="K277" s="1"/>
      <c r="L277" s="1"/>
      <c r="M277" s="17"/>
      <c r="N277" s="16"/>
      <c r="O277" s="1"/>
      <c r="P277" s="18"/>
      <c r="U277" s="114"/>
      <c r="W277" s="114"/>
    </row>
    <row r="278" spans="1:23" ht="9.75" customHeight="1">
      <c r="A278" s="15"/>
      <c r="B278" s="15" t="s">
        <v>44</v>
      </c>
      <c r="C278" s="15"/>
      <c r="D278" s="16"/>
      <c r="E278" s="1"/>
      <c r="F278" s="1"/>
      <c r="G278" s="1"/>
      <c r="H278" s="1"/>
      <c r="I278" s="1"/>
      <c r="J278" s="1"/>
      <c r="K278" s="1"/>
      <c r="L278" s="1"/>
      <c r="M278" s="17"/>
      <c r="N278" s="16"/>
      <c r="O278" s="1"/>
      <c r="P278" s="18"/>
      <c r="U278" s="114"/>
      <c r="W278" s="114"/>
    </row>
    <row r="279" spans="1:23" ht="9.75" customHeight="1">
      <c r="A279" s="20"/>
      <c r="B279" s="21" t="s">
        <v>45</v>
      </c>
      <c r="C279" s="21">
        <f t="shared" ref="C279:M279" si="48">SUM(C263:C278)</f>
        <v>44</v>
      </c>
      <c r="D279" s="22">
        <f t="shared" si="48"/>
        <v>28</v>
      </c>
      <c r="E279" s="23">
        <f t="shared" si="48"/>
        <v>23</v>
      </c>
      <c r="F279" s="23">
        <f t="shared" si="48"/>
        <v>16</v>
      </c>
      <c r="G279" s="23">
        <f t="shared" si="48"/>
        <v>11</v>
      </c>
      <c r="H279" s="23">
        <f t="shared" si="48"/>
        <v>14</v>
      </c>
      <c r="I279" s="23">
        <f t="shared" si="48"/>
        <v>14</v>
      </c>
      <c r="J279" s="23">
        <f t="shared" si="48"/>
        <v>16</v>
      </c>
      <c r="K279" s="23">
        <f t="shared" si="48"/>
        <v>19</v>
      </c>
      <c r="L279" s="23">
        <f t="shared" si="48"/>
        <v>21</v>
      </c>
      <c r="M279" s="24">
        <f t="shared" si="48"/>
        <v>24</v>
      </c>
      <c r="N279" s="22">
        <f>MIN(D279:M279)</f>
        <v>11</v>
      </c>
      <c r="O279" s="23">
        <f>C279-N279</f>
        <v>33</v>
      </c>
      <c r="P279" s="25">
        <f>O279/C279</f>
        <v>0.75</v>
      </c>
      <c r="U279" s="114"/>
      <c r="W279" s="114"/>
    </row>
    <row r="280" spans="1:23" ht="9.75" customHeight="1">
      <c r="A280" s="14" t="s">
        <v>85</v>
      </c>
      <c r="B280" s="14" t="s">
        <v>27</v>
      </c>
      <c r="C280" s="14"/>
      <c r="D280" s="19"/>
      <c r="E280" s="29"/>
      <c r="F280" s="29"/>
      <c r="G280" s="29"/>
      <c r="H280" s="29"/>
      <c r="I280" s="29"/>
      <c r="J280" s="29"/>
      <c r="K280" s="29"/>
      <c r="L280" s="29"/>
      <c r="M280" s="30"/>
      <c r="N280" s="19"/>
      <c r="O280" s="29"/>
      <c r="P280" s="31"/>
      <c r="U280" s="114"/>
      <c r="W280" s="114"/>
    </row>
    <row r="281" spans="1:23" ht="9.75" customHeight="1">
      <c r="A281" s="15"/>
      <c r="B281" s="15" t="s">
        <v>30</v>
      </c>
      <c r="C281" s="15"/>
      <c r="D281" s="16"/>
      <c r="E281" s="1"/>
      <c r="F281" s="1"/>
      <c r="G281" s="1"/>
      <c r="H281" s="1"/>
      <c r="I281" s="1"/>
      <c r="J281" s="1"/>
      <c r="K281" s="1"/>
      <c r="L281" s="1"/>
      <c r="M281" s="17"/>
      <c r="N281" s="16"/>
      <c r="O281" s="1"/>
      <c r="P281" s="18"/>
      <c r="U281" s="114"/>
      <c r="W281" s="114"/>
    </row>
    <row r="282" spans="1:23" ht="9.75" customHeight="1">
      <c r="A282" s="15"/>
      <c r="B282" s="15" t="s">
        <v>34</v>
      </c>
      <c r="C282" s="15"/>
      <c r="D282" s="16"/>
      <c r="E282" s="1"/>
      <c r="F282" s="1"/>
      <c r="G282" s="1"/>
      <c r="H282" s="1"/>
      <c r="I282" s="1"/>
      <c r="J282" s="1"/>
      <c r="K282" s="1"/>
      <c r="L282" s="1"/>
      <c r="M282" s="17"/>
      <c r="N282" s="16"/>
      <c r="O282" s="1"/>
      <c r="P282" s="18"/>
      <c r="U282" s="114"/>
      <c r="W282" s="114"/>
    </row>
    <row r="283" spans="1:23" ht="9.75" customHeight="1">
      <c r="A283" s="15"/>
      <c r="B283" s="15" t="s">
        <v>57</v>
      </c>
      <c r="C283" s="15"/>
      <c r="D283" s="16"/>
      <c r="E283" s="1"/>
      <c r="F283" s="1"/>
      <c r="G283" s="1"/>
      <c r="H283" s="1"/>
      <c r="I283" s="1"/>
      <c r="J283" s="1"/>
      <c r="K283" s="1"/>
      <c r="L283" s="1"/>
      <c r="M283" s="17"/>
      <c r="N283" s="16"/>
      <c r="O283" s="1"/>
      <c r="P283" s="18"/>
      <c r="U283" s="114"/>
      <c r="W283" s="114"/>
    </row>
    <row r="284" spans="1:23" ht="9.75" customHeight="1">
      <c r="A284" s="15"/>
      <c r="B284" s="15" t="s">
        <v>57</v>
      </c>
      <c r="C284" s="15"/>
      <c r="D284" s="16"/>
      <c r="E284" s="1"/>
      <c r="F284" s="1"/>
      <c r="G284" s="1"/>
      <c r="H284" s="1"/>
      <c r="I284" s="1"/>
      <c r="J284" s="1"/>
      <c r="K284" s="1"/>
      <c r="L284" s="1"/>
      <c r="M284" s="17"/>
      <c r="N284" s="16"/>
      <c r="O284" s="1"/>
      <c r="P284" s="18"/>
      <c r="U284" s="114"/>
      <c r="W284" s="114"/>
    </row>
    <row r="285" spans="1:23" ht="9.75" customHeight="1">
      <c r="A285" s="15"/>
      <c r="B285" s="15" t="s">
        <v>39</v>
      </c>
      <c r="C285" s="15"/>
      <c r="D285" s="16"/>
      <c r="E285" s="1"/>
      <c r="F285" s="1"/>
      <c r="G285" s="1"/>
      <c r="H285" s="1"/>
      <c r="I285" s="1"/>
      <c r="J285" s="1"/>
      <c r="K285" s="1"/>
      <c r="L285" s="1"/>
      <c r="M285" s="17"/>
      <c r="N285" s="16"/>
      <c r="O285" s="1"/>
      <c r="P285" s="18"/>
      <c r="U285" s="114"/>
      <c r="W285" s="114"/>
    </row>
    <row r="286" spans="1:23" ht="9.75" customHeight="1">
      <c r="A286" s="15"/>
      <c r="B286" s="15" t="s">
        <v>86</v>
      </c>
      <c r="C286" s="15">
        <v>258</v>
      </c>
      <c r="D286" s="33">
        <v>245</v>
      </c>
      <c r="E286" s="34">
        <v>195</v>
      </c>
      <c r="F286" s="34">
        <v>88</v>
      </c>
      <c r="G286" s="34">
        <v>60</v>
      </c>
      <c r="H286" s="34">
        <v>52</v>
      </c>
      <c r="I286" s="34">
        <v>48</v>
      </c>
      <c r="J286" s="34">
        <v>49</v>
      </c>
      <c r="K286" s="34">
        <v>98</v>
      </c>
      <c r="L286" s="34">
        <v>133</v>
      </c>
      <c r="M286" s="35">
        <v>178</v>
      </c>
      <c r="N286" s="16">
        <f t="shared" ref="N286:N287" si="49">MIN(D286:M286)</f>
        <v>48</v>
      </c>
      <c r="O286" s="1">
        <f t="shared" ref="O286:O287" si="50">C286-N286</f>
        <v>210</v>
      </c>
      <c r="P286" s="18">
        <f t="shared" ref="P286:P287" si="51">O286/C286</f>
        <v>0.81395348837209303</v>
      </c>
      <c r="U286" s="114"/>
      <c r="W286" s="114"/>
    </row>
    <row r="287" spans="1:23" ht="9.75" customHeight="1">
      <c r="A287" s="15"/>
      <c r="B287" s="15" t="s">
        <v>59</v>
      </c>
      <c r="C287" s="32">
        <v>2</v>
      </c>
      <c r="D287" s="33">
        <v>1</v>
      </c>
      <c r="E287" s="34">
        <v>1</v>
      </c>
      <c r="F287" s="34">
        <v>0</v>
      </c>
      <c r="G287" s="34">
        <v>0</v>
      </c>
      <c r="H287" s="34">
        <v>0</v>
      </c>
      <c r="I287" s="34">
        <v>0</v>
      </c>
      <c r="J287" s="34">
        <v>0</v>
      </c>
      <c r="K287" s="34">
        <v>1</v>
      </c>
      <c r="L287" s="34">
        <v>1</v>
      </c>
      <c r="M287" s="35">
        <v>1</v>
      </c>
      <c r="N287" s="16">
        <f t="shared" si="49"/>
        <v>0</v>
      </c>
      <c r="O287" s="1">
        <f t="shared" si="50"/>
        <v>2</v>
      </c>
      <c r="P287" s="18">
        <f t="shared" si="51"/>
        <v>1</v>
      </c>
      <c r="U287" s="114"/>
      <c r="W287" s="114"/>
    </row>
    <row r="288" spans="1:23" ht="9.75" customHeight="1">
      <c r="A288" s="15"/>
      <c r="B288" s="15" t="s">
        <v>60</v>
      </c>
      <c r="C288" s="15"/>
      <c r="D288" s="16"/>
      <c r="E288" s="1"/>
      <c r="F288" s="1"/>
      <c r="G288" s="1"/>
      <c r="H288" s="1"/>
      <c r="I288" s="1"/>
      <c r="J288" s="1"/>
      <c r="K288" s="1"/>
      <c r="L288" s="1"/>
      <c r="M288" s="17"/>
      <c r="N288" s="16"/>
      <c r="O288" s="1"/>
      <c r="P288" s="18"/>
      <c r="U288" s="114"/>
      <c r="W288" s="114"/>
    </row>
    <row r="289" spans="1:23" ht="9.75" customHeight="1">
      <c r="A289" s="15"/>
      <c r="B289" s="15" t="s">
        <v>60</v>
      </c>
      <c r="C289" s="15"/>
      <c r="D289" s="16"/>
      <c r="E289" s="1"/>
      <c r="F289" s="1"/>
      <c r="G289" s="1"/>
      <c r="H289" s="1"/>
      <c r="I289" s="1"/>
      <c r="J289" s="1"/>
      <c r="K289" s="1"/>
      <c r="L289" s="1"/>
      <c r="M289" s="17"/>
      <c r="N289" s="16"/>
      <c r="O289" s="1"/>
      <c r="P289" s="18"/>
      <c r="U289" s="114"/>
      <c r="W289" s="114"/>
    </row>
    <row r="290" spans="1:23" ht="9.75" customHeight="1">
      <c r="A290" s="15"/>
      <c r="B290" s="15" t="s">
        <v>60</v>
      </c>
      <c r="C290" s="15"/>
      <c r="D290" s="16"/>
      <c r="E290" s="1"/>
      <c r="F290" s="1"/>
      <c r="G290" s="1"/>
      <c r="H290" s="1"/>
      <c r="I290" s="1"/>
      <c r="J290" s="1"/>
      <c r="K290" s="1"/>
      <c r="L290" s="1"/>
      <c r="M290" s="17"/>
      <c r="N290" s="16"/>
      <c r="O290" s="1"/>
      <c r="P290" s="18"/>
      <c r="U290" s="114"/>
      <c r="W290" s="114"/>
    </row>
    <row r="291" spans="1:23" ht="9.75" customHeight="1">
      <c r="A291" s="15"/>
      <c r="B291" s="15" t="s">
        <v>60</v>
      </c>
      <c r="C291" s="15"/>
      <c r="D291" s="16"/>
      <c r="E291" s="1"/>
      <c r="F291" s="1"/>
      <c r="G291" s="1"/>
      <c r="H291" s="1"/>
      <c r="I291" s="1"/>
      <c r="J291" s="1"/>
      <c r="K291" s="1"/>
      <c r="L291" s="1"/>
      <c r="M291" s="17"/>
      <c r="N291" s="16"/>
      <c r="O291" s="1"/>
      <c r="P291" s="18"/>
      <c r="U291" s="114"/>
      <c r="W291" s="114"/>
    </row>
    <row r="292" spans="1:23" ht="9.75" customHeight="1">
      <c r="A292" s="15"/>
      <c r="B292" s="15" t="s">
        <v>41</v>
      </c>
      <c r="C292" s="15">
        <v>9</v>
      </c>
      <c r="D292" s="33">
        <v>9</v>
      </c>
      <c r="E292" s="34">
        <v>5</v>
      </c>
      <c r="F292" s="34">
        <v>0</v>
      </c>
      <c r="G292" s="34">
        <v>0</v>
      </c>
      <c r="H292" s="34">
        <v>0</v>
      </c>
      <c r="I292" s="34">
        <v>3</v>
      </c>
      <c r="J292" s="34">
        <v>4</v>
      </c>
      <c r="K292" s="34">
        <v>5</v>
      </c>
      <c r="L292" s="34">
        <v>2</v>
      </c>
      <c r="M292" s="35">
        <v>5</v>
      </c>
      <c r="N292" s="16">
        <f>MIN(D292:M292)</f>
        <v>0</v>
      </c>
      <c r="O292" s="1">
        <f>C292-N292</f>
        <v>9</v>
      </c>
      <c r="P292" s="18">
        <f>O292/C292</f>
        <v>1</v>
      </c>
      <c r="U292" s="114"/>
      <c r="W292" s="114"/>
    </row>
    <row r="293" spans="1:23" ht="9.75" customHeight="1">
      <c r="A293" s="15"/>
      <c r="B293" s="15" t="s">
        <v>42</v>
      </c>
      <c r="C293" s="15"/>
      <c r="D293" s="16"/>
      <c r="E293" s="1"/>
      <c r="F293" s="1"/>
      <c r="G293" s="1"/>
      <c r="H293" s="1"/>
      <c r="I293" s="1"/>
      <c r="J293" s="1"/>
      <c r="K293" s="1"/>
      <c r="L293" s="1"/>
      <c r="M293" s="17"/>
      <c r="N293" s="16"/>
      <c r="O293" s="1"/>
      <c r="P293" s="18"/>
      <c r="U293" s="114"/>
      <c r="W293" s="114"/>
    </row>
    <row r="294" spans="1:23" ht="9.75" customHeight="1">
      <c r="A294" s="15"/>
      <c r="B294" s="15" t="s">
        <v>43</v>
      </c>
      <c r="C294" s="15"/>
      <c r="D294" s="16"/>
      <c r="E294" s="1"/>
      <c r="F294" s="1"/>
      <c r="G294" s="1"/>
      <c r="H294" s="1"/>
      <c r="I294" s="1"/>
      <c r="J294" s="1"/>
      <c r="K294" s="1"/>
      <c r="L294" s="1"/>
      <c r="M294" s="17"/>
      <c r="N294" s="16"/>
      <c r="O294" s="1"/>
      <c r="P294" s="18"/>
      <c r="U294" s="114"/>
      <c r="W294" s="114"/>
    </row>
    <row r="295" spans="1:23" ht="9.75" customHeight="1">
      <c r="A295" s="15"/>
      <c r="B295" s="15" t="s">
        <v>44</v>
      </c>
      <c r="C295" s="15"/>
      <c r="D295" s="16"/>
      <c r="E295" s="1"/>
      <c r="F295" s="1"/>
      <c r="G295" s="1"/>
      <c r="H295" s="1"/>
      <c r="I295" s="1"/>
      <c r="J295" s="1"/>
      <c r="K295" s="1"/>
      <c r="L295" s="1"/>
      <c r="M295" s="17"/>
      <c r="N295" s="16"/>
      <c r="O295" s="1"/>
      <c r="P295" s="18"/>
      <c r="U295" s="114"/>
      <c r="W295" s="114"/>
    </row>
    <row r="296" spans="1:23" ht="9.75" customHeight="1">
      <c r="A296" s="20"/>
      <c r="B296" s="21" t="s">
        <v>45</v>
      </c>
      <c r="C296" s="21">
        <f t="shared" ref="C296:M296" si="52">SUM(C280:C295)</f>
        <v>269</v>
      </c>
      <c r="D296" s="22">
        <f t="shared" si="52"/>
        <v>255</v>
      </c>
      <c r="E296" s="23">
        <f t="shared" si="52"/>
        <v>201</v>
      </c>
      <c r="F296" s="23">
        <f t="shared" si="52"/>
        <v>88</v>
      </c>
      <c r="G296" s="23">
        <f t="shared" si="52"/>
        <v>60</v>
      </c>
      <c r="H296" s="23">
        <f t="shared" si="52"/>
        <v>52</v>
      </c>
      <c r="I296" s="23">
        <f t="shared" si="52"/>
        <v>51</v>
      </c>
      <c r="J296" s="23">
        <f t="shared" si="52"/>
        <v>53</v>
      </c>
      <c r="K296" s="23">
        <f t="shared" si="52"/>
        <v>104</v>
      </c>
      <c r="L296" s="23">
        <f t="shared" si="52"/>
        <v>136</v>
      </c>
      <c r="M296" s="24">
        <f t="shared" si="52"/>
        <v>184</v>
      </c>
      <c r="N296" s="22">
        <f>MIN(D296:M296)</f>
        <v>51</v>
      </c>
      <c r="O296" s="23">
        <f>C296-N296</f>
        <v>218</v>
      </c>
      <c r="P296" s="25">
        <f>O296/C296</f>
        <v>0.81040892193308545</v>
      </c>
      <c r="U296" s="114"/>
      <c r="W296" s="114"/>
    </row>
    <row r="297" spans="1:23" ht="9.75" customHeight="1">
      <c r="A297" s="14" t="s">
        <v>87</v>
      </c>
      <c r="B297" s="14" t="s">
        <v>27</v>
      </c>
      <c r="C297" s="14"/>
      <c r="D297" s="19"/>
      <c r="E297" s="29"/>
      <c r="F297" s="29"/>
      <c r="G297" s="29"/>
      <c r="H297" s="29"/>
      <c r="I297" s="29"/>
      <c r="J297" s="29"/>
      <c r="K297" s="29"/>
      <c r="L297" s="29"/>
      <c r="M297" s="30"/>
      <c r="N297" s="19"/>
      <c r="O297" s="29"/>
      <c r="P297" s="31"/>
      <c r="U297" s="114"/>
      <c r="W297" s="114"/>
    </row>
    <row r="298" spans="1:23" ht="9.75" customHeight="1">
      <c r="A298" s="15"/>
      <c r="B298" s="15" t="s">
        <v>30</v>
      </c>
      <c r="C298" s="15"/>
      <c r="D298" s="16"/>
      <c r="E298" s="1"/>
      <c r="F298" s="1"/>
      <c r="G298" s="1"/>
      <c r="H298" s="1"/>
      <c r="I298" s="1"/>
      <c r="J298" s="1"/>
      <c r="K298" s="1"/>
      <c r="L298" s="1"/>
      <c r="M298" s="17"/>
      <c r="N298" s="16"/>
      <c r="O298" s="1"/>
      <c r="P298" s="18"/>
      <c r="U298" s="114"/>
      <c r="W298" s="114"/>
    </row>
    <row r="299" spans="1:23" ht="9.75" customHeight="1">
      <c r="A299" s="15"/>
      <c r="B299" s="15" t="s">
        <v>34</v>
      </c>
      <c r="C299" s="15">
        <v>71</v>
      </c>
      <c r="D299" s="33">
        <v>52</v>
      </c>
      <c r="E299" s="34">
        <v>32</v>
      </c>
      <c r="F299" s="34">
        <v>23</v>
      </c>
      <c r="G299" s="34">
        <v>20</v>
      </c>
      <c r="H299" s="34">
        <v>20</v>
      </c>
      <c r="I299" s="34">
        <v>20</v>
      </c>
      <c r="J299" s="34">
        <v>18</v>
      </c>
      <c r="K299" s="34">
        <v>23</v>
      </c>
      <c r="L299" s="34">
        <v>28</v>
      </c>
      <c r="M299" s="35">
        <v>40</v>
      </c>
      <c r="N299" s="16">
        <f>MIN(D299:M299)</f>
        <v>18</v>
      </c>
      <c r="O299" s="1">
        <f>C299-N299</f>
        <v>53</v>
      </c>
      <c r="P299" s="18">
        <f>O299/C299</f>
        <v>0.74647887323943662</v>
      </c>
      <c r="U299" s="114"/>
      <c r="W299" s="114"/>
    </row>
    <row r="300" spans="1:23" ht="9.75" customHeight="1">
      <c r="A300" s="15"/>
      <c r="B300" s="15" t="s">
        <v>57</v>
      </c>
      <c r="C300" s="15"/>
      <c r="D300" s="16"/>
      <c r="E300" s="1"/>
      <c r="F300" s="1"/>
      <c r="G300" s="1"/>
      <c r="H300" s="1"/>
      <c r="I300" s="1"/>
      <c r="J300" s="1"/>
      <c r="K300" s="1"/>
      <c r="L300" s="1"/>
      <c r="M300" s="17"/>
      <c r="N300" s="16"/>
      <c r="O300" s="1"/>
      <c r="P300" s="18"/>
      <c r="U300" s="114"/>
      <c r="W300" s="114"/>
    </row>
    <row r="301" spans="1:23" ht="9.75" customHeight="1">
      <c r="A301" s="15"/>
      <c r="B301" s="15" t="s">
        <v>57</v>
      </c>
      <c r="C301" s="15"/>
      <c r="D301" s="16"/>
      <c r="E301" s="1"/>
      <c r="F301" s="1"/>
      <c r="G301" s="1"/>
      <c r="H301" s="1"/>
      <c r="I301" s="1"/>
      <c r="J301" s="1"/>
      <c r="K301" s="1"/>
      <c r="L301" s="1"/>
      <c r="M301" s="17"/>
      <c r="N301" s="16"/>
      <c r="O301" s="1"/>
      <c r="P301" s="18"/>
      <c r="U301" s="114"/>
      <c r="W301" s="114"/>
    </row>
    <row r="302" spans="1:23" ht="9.75" customHeight="1">
      <c r="A302" s="15"/>
      <c r="B302" s="15" t="s">
        <v>39</v>
      </c>
      <c r="C302" s="15"/>
      <c r="D302" s="16"/>
      <c r="E302" s="1"/>
      <c r="F302" s="1"/>
      <c r="G302" s="1"/>
      <c r="H302" s="1"/>
      <c r="I302" s="1"/>
      <c r="J302" s="1"/>
      <c r="K302" s="1"/>
      <c r="L302" s="1"/>
      <c r="M302" s="17"/>
      <c r="N302" s="16"/>
      <c r="O302" s="1"/>
      <c r="P302" s="18"/>
      <c r="U302" s="114"/>
      <c r="W302" s="114"/>
    </row>
    <row r="303" spans="1:23" ht="9.75" customHeight="1">
      <c r="A303" s="15"/>
      <c r="B303" s="15" t="s">
        <v>60</v>
      </c>
      <c r="C303" s="15"/>
      <c r="D303" s="16"/>
      <c r="E303" s="1"/>
      <c r="F303" s="1"/>
      <c r="G303" s="1"/>
      <c r="H303" s="1"/>
      <c r="I303" s="1"/>
      <c r="J303" s="1"/>
      <c r="K303" s="1"/>
      <c r="L303" s="1"/>
      <c r="M303" s="17"/>
      <c r="N303" s="16"/>
      <c r="O303" s="1"/>
      <c r="P303" s="18"/>
      <c r="U303" s="114"/>
      <c r="W303" s="114"/>
    </row>
    <row r="304" spans="1:23" ht="9.75" customHeight="1">
      <c r="A304" s="15"/>
      <c r="B304" s="15" t="s">
        <v>60</v>
      </c>
      <c r="C304" s="15"/>
      <c r="D304" s="16"/>
      <c r="E304" s="1"/>
      <c r="F304" s="1"/>
      <c r="G304" s="1"/>
      <c r="H304" s="1"/>
      <c r="I304" s="1"/>
      <c r="J304" s="1"/>
      <c r="K304" s="1"/>
      <c r="L304" s="1"/>
      <c r="M304" s="17"/>
      <c r="N304" s="16"/>
      <c r="O304" s="1"/>
      <c r="P304" s="18"/>
      <c r="U304" s="114"/>
      <c r="W304" s="114"/>
    </row>
    <row r="305" spans="1:23" ht="9.75" customHeight="1">
      <c r="A305" s="15"/>
      <c r="B305" s="15" t="s">
        <v>60</v>
      </c>
      <c r="C305" s="15"/>
      <c r="D305" s="16"/>
      <c r="E305" s="1"/>
      <c r="F305" s="1"/>
      <c r="G305" s="1"/>
      <c r="H305" s="1"/>
      <c r="I305" s="1"/>
      <c r="J305" s="1"/>
      <c r="K305" s="1"/>
      <c r="L305" s="1"/>
      <c r="M305" s="17"/>
      <c r="N305" s="16"/>
      <c r="O305" s="1"/>
      <c r="P305" s="18"/>
      <c r="U305" s="114"/>
      <c r="W305" s="114"/>
    </row>
    <row r="306" spans="1:23" ht="9.75" customHeight="1">
      <c r="A306" s="15"/>
      <c r="B306" s="15" t="s">
        <v>60</v>
      </c>
      <c r="C306" s="15"/>
      <c r="D306" s="16"/>
      <c r="E306" s="1"/>
      <c r="F306" s="1"/>
      <c r="G306" s="1"/>
      <c r="H306" s="1"/>
      <c r="I306" s="1"/>
      <c r="J306" s="1"/>
      <c r="K306" s="1"/>
      <c r="L306" s="1"/>
      <c r="M306" s="17"/>
      <c r="N306" s="16"/>
      <c r="O306" s="1"/>
      <c r="P306" s="18"/>
      <c r="U306" s="114"/>
      <c r="W306" s="114"/>
    </row>
    <row r="307" spans="1:23" ht="9.75" customHeight="1">
      <c r="A307" s="15"/>
      <c r="B307" s="15" t="s">
        <v>60</v>
      </c>
      <c r="C307" s="15"/>
      <c r="D307" s="16"/>
      <c r="E307" s="1"/>
      <c r="F307" s="1"/>
      <c r="G307" s="1"/>
      <c r="H307" s="1"/>
      <c r="I307" s="1"/>
      <c r="J307" s="1"/>
      <c r="K307" s="1"/>
      <c r="L307" s="1"/>
      <c r="M307" s="17"/>
      <c r="N307" s="16"/>
      <c r="O307" s="1"/>
      <c r="P307" s="18"/>
      <c r="U307" s="114"/>
      <c r="W307" s="114"/>
    </row>
    <row r="308" spans="1:23" ht="9.75" customHeight="1">
      <c r="A308" s="15"/>
      <c r="B308" s="15" t="s">
        <v>60</v>
      </c>
      <c r="C308" s="15"/>
      <c r="D308" s="16"/>
      <c r="E308" s="1"/>
      <c r="F308" s="1"/>
      <c r="G308" s="1"/>
      <c r="H308" s="1"/>
      <c r="I308" s="1"/>
      <c r="J308" s="1"/>
      <c r="K308" s="1"/>
      <c r="L308" s="1"/>
      <c r="M308" s="17"/>
      <c r="N308" s="16"/>
      <c r="O308" s="1"/>
      <c r="P308" s="18"/>
      <c r="U308" s="114"/>
      <c r="W308" s="114"/>
    </row>
    <row r="309" spans="1:23" ht="9.75" customHeight="1">
      <c r="A309" s="15"/>
      <c r="B309" s="15" t="s">
        <v>41</v>
      </c>
      <c r="C309" s="15"/>
      <c r="D309" s="16"/>
      <c r="E309" s="1"/>
      <c r="F309" s="1"/>
      <c r="G309" s="1"/>
      <c r="H309" s="1"/>
      <c r="I309" s="1"/>
      <c r="J309" s="1"/>
      <c r="K309" s="1"/>
      <c r="L309" s="1"/>
      <c r="M309" s="17"/>
      <c r="N309" s="16"/>
      <c r="O309" s="1"/>
      <c r="P309" s="18"/>
      <c r="U309" s="114"/>
      <c r="W309" s="114"/>
    </row>
    <row r="310" spans="1:23" ht="9.75" customHeight="1">
      <c r="A310" s="15"/>
      <c r="B310" s="15" t="s">
        <v>42</v>
      </c>
      <c r="C310" s="15"/>
      <c r="D310" s="16"/>
      <c r="E310" s="1"/>
      <c r="F310" s="1"/>
      <c r="G310" s="1"/>
      <c r="H310" s="1"/>
      <c r="I310" s="1"/>
      <c r="J310" s="1"/>
      <c r="K310" s="1"/>
      <c r="L310" s="1"/>
      <c r="M310" s="17"/>
      <c r="N310" s="16"/>
      <c r="O310" s="1"/>
      <c r="P310" s="18"/>
      <c r="U310" s="114"/>
      <c r="W310" s="114"/>
    </row>
    <row r="311" spans="1:23" ht="9.75" customHeight="1">
      <c r="A311" s="15"/>
      <c r="B311" s="15" t="s">
        <v>43</v>
      </c>
      <c r="C311" s="15"/>
      <c r="D311" s="16"/>
      <c r="E311" s="1"/>
      <c r="F311" s="1"/>
      <c r="G311" s="1"/>
      <c r="H311" s="1"/>
      <c r="I311" s="1"/>
      <c r="J311" s="1"/>
      <c r="K311" s="1"/>
      <c r="L311" s="1"/>
      <c r="M311" s="17"/>
      <c r="N311" s="16"/>
      <c r="O311" s="1"/>
      <c r="P311" s="18"/>
      <c r="U311" s="114"/>
      <c r="W311" s="114"/>
    </row>
    <row r="312" spans="1:23" ht="9.75" customHeight="1">
      <c r="A312" s="15"/>
      <c r="B312" s="15" t="s">
        <v>44</v>
      </c>
      <c r="C312" s="15"/>
      <c r="D312" s="16"/>
      <c r="E312" s="1"/>
      <c r="F312" s="1"/>
      <c r="G312" s="1"/>
      <c r="H312" s="1"/>
      <c r="I312" s="1"/>
      <c r="J312" s="1"/>
      <c r="K312" s="1"/>
      <c r="L312" s="1"/>
      <c r="M312" s="17"/>
      <c r="N312" s="16"/>
      <c r="O312" s="1"/>
      <c r="P312" s="18"/>
      <c r="U312" s="114"/>
      <c r="W312" s="114"/>
    </row>
    <row r="313" spans="1:23" ht="9.75" customHeight="1">
      <c r="A313" s="20"/>
      <c r="B313" s="21" t="s">
        <v>45</v>
      </c>
      <c r="C313" s="21">
        <f t="shared" ref="C313:M313" si="53">SUM(C297:C312)</f>
        <v>71</v>
      </c>
      <c r="D313" s="22">
        <f t="shared" si="53"/>
        <v>52</v>
      </c>
      <c r="E313" s="23">
        <f t="shared" si="53"/>
        <v>32</v>
      </c>
      <c r="F313" s="23">
        <f t="shared" si="53"/>
        <v>23</v>
      </c>
      <c r="G313" s="23">
        <f t="shared" si="53"/>
        <v>20</v>
      </c>
      <c r="H313" s="23">
        <f t="shared" si="53"/>
        <v>20</v>
      </c>
      <c r="I313" s="23">
        <f t="shared" si="53"/>
        <v>20</v>
      </c>
      <c r="J313" s="23">
        <f t="shared" si="53"/>
        <v>18</v>
      </c>
      <c r="K313" s="23">
        <f t="shared" si="53"/>
        <v>23</v>
      </c>
      <c r="L313" s="23">
        <f t="shared" si="53"/>
        <v>28</v>
      </c>
      <c r="M313" s="24">
        <f t="shared" si="53"/>
        <v>40</v>
      </c>
      <c r="N313" s="22">
        <f>MIN(D313:M313)</f>
        <v>18</v>
      </c>
      <c r="O313" s="23">
        <f>C313-N313</f>
        <v>53</v>
      </c>
      <c r="P313" s="25">
        <f>O313/C313</f>
        <v>0.74647887323943662</v>
      </c>
      <c r="U313" s="114"/>
      <c r="W313" s="114"/>
    </row>
    <row r="314" spans="1:23" ht="9.75" customHeight="1">
      <c r="A314" s="14" t="s">
        <v>89</v>
      </c>
      <c r="B314" s="14" t="s">
        <v>27</v>
      </c>
      <c r="C314" s="14"/>
      <c r="D314" s="19"/>
      <c r="E314" s="29"/>
      <c r="F314" s="29"/>
      <c r="G314" s="29"/>
      <c r="H314" s="29"/>
      <c r="I314" s="29"/>
      <c r="J314" s="29"/>
      <c r="K314" s="29"/>
      <c r="L314" s="29"/>
      <c r="M314" s="30"/>
      <c r="N314" s="19"/>
      <c r="O314" s="29"/>
      <c r="P314" s="31"/>
      <c r="U314" s="114"/>
      <c r="W314" s="114"/>
    </row>
    <row r="315" spans="1:23" ht="9.75" customHeight="1">
      <c r="A315" s="15"/>
      <c r="B315" s="15" t="s">
        <v>30</v>
      </c>
      <c r="C315" s="15"/>
      <c r="D315" s="16"/>
      <c r="E315" s="1"/>
      <c r="F315" s="1"/>
      <c r="G315" s="1"/>
      <c r="H315" s="1"/>
      <c r="I315" s="1"/>
      <c r="J315" s="1"/>
      <c r="K315" s="1"/>
      <c r="L315" s="1"/>
      <c r="M315" s="17"/>
      <c r="N315" s="16"/>
      <c r="O315" s="1"/>
      <c r="P315" s="18"/>
      <c r="U315" s="114"/>
      <c r="W315" s="114"/>
    </row>
    <row r="316" spans="1:23" ht="9.75" customHeight="1">
      <c r="A316" s="15"/>
      <c r="B316" s="15" t="s">
        <v>34</v>
      </c>
      <c r="C316" s="15"/>
      <c r="D316" s="16"/>
      <c r="E316" s="1"/>
      <c r="F316" s="1"/>
      <c r="G316" s="1"/>
      <c r="H316" s="1"/>
      <c r="I316" s="1"/>
      <c r="J316" s="1"/>
      <c r="K316" s="1"/>
      <c r="L316" s="1"/>
      <c r="M316" s="17"/>
      <c r="N316" s="16"/>
      <c r="O316" s="1"/>
      <c r="P316" s="18"/>
      <c r="U316" s="114"/>
      <c r="W316" s="114"/>
    </row>
    <row r="317" spans="1:23" ht="9.75" customHeight="1">
      <c r="A317" s="15"/>
      <c r="B317" s="15" t="s">
        <v>57</v>
      </c>
      <c r="C317" s="15"/>
      <c r="D317" s="16"/>
      <c r="E317" s="1"/>
      <c r="F317" s="1"/>
      <c r="G317" s="1"/>
      <c r="H317" s="1"/>
      <c r="I317" s="1"/>
      <c r="J317" s="1"/>
      <c r="K317" s="1"/>
      <c r="L317" s="1"/>
      <c r="M317" s="17"/>
      <c r="N317" s="16"/>
      <c r="O317" s="1"/>
      <c r="P317" s="18"/>
      <c r="U317" s="114"/>
      <c r="W317" s="114"/>
    </row>
    <row r="318" spans="1:23" ht="9.75" customHeight="1">
      <c r="A318" s="15"/>
      <c r="B318" s="15" t="s">
        <v>57</v>
      </c>
      <c r="C318" s="15"/>
      <c r="D318" s="16"/>
      <c r="E318" s="1"/>
      <c r="F318" s="1"/>
      <c r="G318" s="1"/>
      <c r="H318" s="1"/>
      <c r="I318" s="1"/>
      <c r="J318" s="1"/>
      <c r="K318" s="1"/>
      <c r="L318" s="1"/>
      <c r="M318" s="17"/>
      <c r="N318" s="16"/>
      <c r="O318" s="1"/>
      <c r="P318" s="18"/>
      <c r="U318" s="114"/>
      <c r="W318" s="114"/>
    </row>
    <row r="319" spans="1:23" ht="9.75" customHeight="1">
      <c r="A319" s="15"/>
      <c r="B319" s="15" t="s">
        <v>39</v>
      </c>
      <c r="C319" s="15">
        <v>2</v>
      </c>
      <c r="D319" s="33">
        <v>2</v>
      </c>
      <c r="E319" s="34">
        <v>1</v>
      </c>
      <c r="F319" s="34">
        <v>2</v>
      </c>
      <c r="G319" s="34">
        <v>2</v>
      </c>
      <c r="H319" s="34">
        <v>2</v>
      </c>
      <c r="I319" s="34">
        <v>1</v>
      </c>
      <c r="J319" s="34">
        <v>2</v>
      </c>
      <c r="K319" s="34">
        <v>2</v>
      </c>
      <c r="L319" s="34">
        <v>2</v>
      </c>
      <c r="M319" s="35">
        <v>2</v>
      </c>
      <c r="N319" s="16">
        <f>MIN(D319:M319)</f>
        <v>1</v>
      </c>
      <c r="O319" s="1">
        <f>C319-N319</f>
        <v>1</v>
      </c>
      <c r="P319" s="18">
        <f>O319/C319</f>
        <v>0.5</v>
      </c>
      <c r="U319" s="114"/>
      <c r="W319" s="114"/>
    </row>
    <row r="320" spans="1:23" ht="9.75" customHeight="1">
      <c r="A320" s="15"/>
      <c r="B320" s="15" t="s">
        <v>60</v>
      </c>
      <c r="C320" s="15"/>
      <c r="D320" s="16"/>
      <c r="E320" s="1"/>
      <c r="F320" s="1"/>
      <c r="G320" s="1"/>
      <c r="H320" s="1"/>
      <c r="I320" s="1"/>
      <c r="J320" s="1"/>
      <c r="K320" s="1"/>
      <c r="L320" s="1"/>
      <c r="M320" s="17"/>
      <c r="N320" s="16"/>
      <c r="O320" s="1"/>
      <c r="P320" s="18"/>
      <c r="U320" s="114"/>
      <c r="W320" s="114"/>
    </row>
    <row r="321" spans="1:23" ht="9.75" customHeight="1">
      <c r="A321" s="15"/>
      <c r="B321" s="15" t="s">
        <v>60</v>
      </c>
      <c r="C321" s="15"/>
      <c r="D321" s="16"/>
      <c r="E321" s="1"/>
      <c r="F321" s="1"/>
      <c r="G321" s="1"/>
      <c r="H321" s="1"/>
      <c r="I321" s="1"/>
      <c r="J321" s="1"/>
      <c r="K321" s="1"/>
      <c r="L321" s="1"/>
      <c r="M321" s="17"/>
      <c r="N321" s="16"/>
      <c r="O321" s="1"/>
      <c r="P321" s="18"/>
      <c r="U321" s="114"/>
      <c r="W321" s="114"/>
    </row>
    <row r="322" spans="1:23" ht="9.75" customHeight="1">
      <c r="A322" s="15"/>
      <c r="B322" s="15" t="s">
        <v>60</v>
      </c>
      <c r="C322" s="15"/>
      <c r="D322" s="16"/>
      <c r="E322" s="1"/>
      <c r="F322" s="1"/>
      <c r="G322" s="1"/>
      <c r="H322" s="1"/>
      <c r="I322" s="1"/>
      <c r="J322" s="1"/>
      <c r="K322" s="1"/>
      <c r="L322" s="1"/>
      <c r="M322" s="17"/>
      <c r="N322" s="16"/>
      <c r="O322" s="1"/>
      <c r="P322" s="18"/>
      <c r="U322" s="114"/>
      <c r="W322" s="114"/>
    </row>
    <row r="323" spans="1:23" ht="9.75" customHeight="1">
      <c r="A323" s="15"/>
      <c r="B323" s="15" t="s">
        <v>60</v>
      </c>
      <c r="C323" s="15"/>
      <c r="D323" s="16"/>
      <c r="E323" s="1"/>
      <c r="F323" s="1"/>
      <c r="G323" s="1"/>
      <c r="H323" s="1"/>
      <c r="I323" s="1"/>
      <c r="J323" s="1"/>
      <c r="K323" s="1"/>
      <c r="L323" s="1"/>
      <c r="M323" s="17"/>
      <c r="N323" s="16"/>
      <c r="O323" s="1"/>
      <c r="P323" s="18"/>
      <c r="U323" s="114"/>
      <c r="W323" s="114"/>
    </row>
    <row r="324" spans="1:23" ht="9.75" customHeight="1">
      <c r="A324" s="15"/>
      <c r="B324" s="15" t="s">
        <v>60</v>
      </c>
      <c r="C324" s="15"/>
      <c r="D324" s="16"/>
      <c r="E324" s="1"/>
      <c r="F324" s="1"/>
      <c r="G324" s="1"/>
      <c r="H324" s="1"/>
      <c r="I324" s="1"/>
      <c r="J324" s="1"/>
      <c r="K324" s="1"/>
      <c r="L324" s="1"/>
      <c r="M324" s="17"/>
      <c r="N324" s="16"/>
      <c r="O324" s="1"/>
      <c r="P324" s="18"/>
      <c r="U324" s="114"/>
      <c r="W324" s="114"/>
    </row>
    <row r="325" spans="1:23" ht="9.75" customHeight="1">
      <c r="A325" s="15"/>
      <c r="B325" s="15" t="s">
        <v>60</v>
      </c>
      <c r="C325" s="15"/>
      <c r="D325" s="16"/>
      <c r="E325" s="1"/>
      <c r="F325" s="1"/>
      <c r="G325" s="1"/>
      <c r="H325" s="1"/>
      <c r="I325" s="1"/>
      <c r="J325" s="1"/>
      <c r="K325" s="1"/>
      <c r="L325" s="1"/>
      <c r="M325" s="17"/>
      <c r="N325" s="16"/>
      <c r="O325" s="1"/>
      <c r="P325" s="18"/>
      <c r="U325" s="114"/>
      <c r="W325" s="114"/>
    </row>
    <row r="326" spans="1:23" ht="9.75" customHeight="1">
      <c r="A326" s="15"/>
      <c r="B326" s="15" t="s">
        <v>41</v>
      </c>
      <c r="C326" s="15">
        <v>12</v>
      </c>
      <c r="D326" s="33">
        <v>3</v>
      </c>
      <c r="E326" s="34">
        <v>2</v>
      </c>
      <c r="F326" s="34">
        <v>1</v>
      </c>
      <c r="G326" s="34">
        <v>0</v>
      </c>
      <c r="H326" s="34">
        <v>2</v>
      </c>
      <c r="I326" s="34">
        <v>2</v>
      </c>
      <c r="J326" s="34">
        <v>4</v>
      </c>
      <c r="K326" s="34">
        <v>4</v>
      </c>
      <c r="L326" s="34">
        <v>4</v>
      </c>
      <c r="M326" s="35">
        <v>5</v>
      </c>
      <c r="N326" s="16">
        <f>MIN(D326:M326)</f>
        <v>0</v>
      </c>
      <c r="O326" s="1">
        <f>C326-N326</f>
        <v>12</v>
      </c>
      <c r="P326" s="18">
        <f>O326/C326</f>
        <v>1</v>
      </c>
      <c r="U326" s="114"/>
      <c r="W326" s="114"/>
    </row>
    <row r="327" spans="1:23" ht="9.75" customHeight="1">
      <c r="A327" s="15"/>
      <c r="B327" s="15" t="s">
        <v>42</v>
      </c>
      <c r="C327" s="15"/>
      <c r="D327" s="16"/>
      <c r="E327" s="1"/>
      <c r="F327" s="1"/>
      <c r="G327" s="1"/>
      <c r="H327" s="1"/>
      <c r="I327" s="1"/>
      <c r="J327" s="1"/>
      <c r="K327" s="1"/>
      <c r="L327" s="1"/>
      <c r="M327" s="17"/>
      <c r="N327" s="16"/>
      <c r="O327" s="1"/>
      <c r="P327" s="18"/>
      <c r="U327" s="114"/>
      <c r="W327" s="114"/>
    </row>
    <row r="328" spans="1:23" ht="9.75" customHeight="1">
      <c r="A328" s="15"/>
      <c r="B328" s="15" t="s">
        <v>43</v>
      </c>
      <c r="C328" s="15"/>
      <c r="D328" s="16"/>
      <c r="E328" s="1"/>
      <c r="F328" s="1"/>
      <c r="G328" s="1"/>
      <c r="H328" s="1"/>
      <c r="I328" s="1"/>
      <c r="J328" s="1"/>
      <c r="K328" s="1"/>
      <c r="L328" s="1"/>
      <c r="M328" s="17"/>
      <c r="N328" s="16"/>
      <c r="O328" s="1"/>
      <c r="P328" s="18"/>
      <c r="U328" s="114"/>
      <c r="W328" s="114"/>
    </row>
    <row r="329" spans="1:23" ht="9.75" customHeight="1">
      <c r="A329" s="15"/>
      <c r="B329" s="15" t="s">
        <v>44</v>
      </c>
      <c r="C329" s="15"/>
      <c r="D329" s="16"/>
      <c r="E329" s="1"/>
      <c r="F329" s="1"/>
      <c r="G329" s="1"/>
      <c r="H329" s="1"/>
      <c r="I329" s="1"/>
      <c r="J329" s="1"/>
      <c r="K329" s="1"/>
      <c r="L329" s="1"/>
      <c r="M329" s="17"/>
      <c r="N329" s="16"/>
      <c r="O329" s="1"/>
      <c r="P329" s="18"/>
      <c r="U329" s="114"/>
      <c r="W329" s="114"/>
    </row>
    <row r="330" spans="1:23" ht="9.75" customHeight="1">
      <c r="A330" s="20"/>
      <c r="B330" s="21" t="s">
        <v>45</v>
      </c>
      <c r="C330" s="21">
        <f t="shared" ref="C330:M330" si="54">SUM(C314:C329)</f>
        <v>14</v>
      </c>
      <c r="D330" s="22">
        <f t="shared" si="54"/>
        <v>5</v>
      </c>
      <c r="E330" s="23">
        <f t="shared" si="54"/>
        <v>3</v>
      </c>
      <c r="F330" s="23">
        <f t="shared" si="54"/>
        <v>3</v>
      </c>
      <c r="G330" s="23">
        <f t="shared" si="54"/>
        <v>2</v>
      </c>
      <c r="H330" s="23">
        <f t="shared" si="54"/>
        <v>4</v>
      </c>
      <c r="I330" s="23">
        <f t="shared" si="54"/>
        <v>3</v>
      </c>
      <c r="J330" s="23">
        <f t="shared" si="54"/>
        <v>6</v>
      </c>
      <c r="K330" s="23">
        <f t="shared" si="54"/>
        <v>6</v>
      </c>
      <c r="L330" s="23">
        <f t="shared" si="54"/>
        <v>6</v>
      </c>
      <c r="M330" s="24">
        <f t="shared" si="54"/>
        <v>7</v>
      </c>
      <c r="N330" s="22">
        <f>MIN(D330:M330)</f>
        <v>2</v>
      </c>
      <c r="O330" s="23">
        <f>C330-N330</f>
        <v>12</v>
      </c>
      <c r="P330" s="25">
        <f>O330/C330</f>
        <v>0.8571428571428571</v>
      </c>
      <c r="U330" s="114"/>
      <c r="W330" s="114"/>
    </row>
    <row r="331" spans="1:23" ht="9.75" customHeight="1">
      <c r="A331" s="14" t="s">
        <v>91</v>
      </c>
      <c r="B331" s="14" t="s">
        <v>27</v>
      </c>
      <c r="C331" s="14"/>
      <c r="D331" s="19"/>
      <c r="E331" s="29"/>
      <c r="F331" s="29"/>
      <c r="G331" s="29"/>
      <c r="H331" s="29"/>
      <c r="I331" s="29"/>
      <c r="J331" s="29"/>
      <c r="K331" s="29"/>
      <c r="L331" s="29"/>
      <c r="M331" s="30"/>
      <c r="N331" s="19"/>
      <c r="O331" s="29"/>
      <c r="P331" s="31"/>
      <c r="U331" s="114"/>
      <c r="W331" s="114"/>
    </row>
    <row r="332" spans="1:23" ht="9.75" customHeight="1">
      <c r="A332" s="15"/>
      <c r="B332" s="15" t="s">
        <v>30</v>
      </c>
      <c r="C332" s="15">
        <v>348</v>
      </c>
      <c r="D332" s="33">
        <v>232</v>
      </c>
      <c r="E332" s="34">
        <v>81</v>
      </c>
      <c r="F332" s="34">
        <v>27</v>
      </c>
      <c r="G332" s="34">
        <v>6</v>
      </c>
      <c r="H332" s="34">
        <v>2</v>
      </c>
      <c r="I332" s="34">
        <v>12</v>
      </c>
      <c r="J332" s="34">
        <v>6</v>
      </c>
      <c r="K332" s="34">
        <v>21</v>
      </c>
      <c r="L332" s="34">
        <v>50</v>
      </c>
      <c r="M332" s="35">
        <v>83</v>
      </c>
      <c r="N332" s="16">
        <f t="shared" ref="N332:N333" si="55">MIN(D332:M332)</f>
        <v>2</v>
      </c>
      <c r="O332" s="1">
        <f t="shared" ref="O332:O333" si="56">C332-N332</f>
        <v>346</v>
      </c>
      <c r="P332" s="18">
        <f t="shared" ref="P332:P333" si="57">O332/C332</f>
        <v>0.99425287356321834</v>
      </c>
      <c r="U332" s="114"/>
      <c r="W332" s="114"/>
    </row>
    <row r="333" spans="1:23" ht="9.75" customHeight="1">
      <c r="A333" s="15"/>
      <c r="B333" s="15" t="s">
        <v>34</v>
      </c>
      <c r="C333" s="15">
        <v>38</v>
      </c>
      <c r="D333" s="33">
        <v>0</v>
      </c>
      <c r="E333" s="34">
        <v>0</v>
      </c>
      <c r="F333" s="34">
        <v>0</v>
      </c>
      <c r="G333" s="34">
        <v>0</v>
      </c>
      <c r="H333" s="34">
        <v>0</v>
      </c>
      <c r="I333" s="34">
        <v>0</v>
      </c>
      <c r="J333" s="34">
        <v>0</v>
      </c>
      <c r="K333" s="34">
        <v>2</v>
      </c>
      <c r="L333" s="34">
        <v>3</v>
      </c>
      <c r="M333" s="35">
        <v>2</v>
      </c>
      <c r="N333" s="16">
        <f t="shared" si="55"/>
        <v>0</v>
      </c>
      <c r="O333" s="1">
        <f t="shared" si="56"/>
        <v>38</v>
      </c>
      <c r="P333" s="18">
        <f t="shared" si="57"/>
        <v>1</v>
      </c>
      <c r="U333" s="114"/>
      <c r="W333" s="114"/>
    </row>
    <row r="334" spans="1:23" ht="9.75" customHeight="1">
      <c r="A334" s="15"/>
      <c r="B334" s="15" t="s">
        <v>57</v>
      </c>
      <c r="C334" s="15"/>
      <c r="D334" s="16"/>
      <c r="E334" s="1"/>
      <c r="F334" s="1"/>
      <c r="G334" s="1"/>
      <c r="H334" s="1"/>
      <c r="I334" s="1"/>
      <c r="J334" s="1"/>
      <c r="K334" s="1"/>
      <c r="L334" s="1"/>
      <c r="M334" s="17"/>
      <c r="N334" s="16"/>
      <c r="O334" s="1"/>
      <c r="P334" s="18"/>
      <c r="U334" s="114"/>
      <c r="W334" s="114"/>
    </row>
    <row r="335" spans="1:23" ht="9.75" customHeight="1">
      <c r="A335" s="15"/>
      <c r="B335" s="15" t="s">
        <v>57</v>
      </c>
      <c r="C335" s="15"/>
      <c r="D335" s="16"/>
      <c r="E335" s="1"/>
      <c r="F335" s="1"/>
      <c r="G335" s="1"/>
      <c r="H335" s="1"/>
      <c r="I335" s="1"/>
      <c r="J335" s="1"/>
      <c r="K335" s="1"/>
      <c r="L335" s="1"/>
      <c r="M335" s="17"/>
      <c r="N335" s="16"/>
      <c r="O335" s="1"/>
      <c r="P335" s="18"/>
      <c r="U335" s="114"/>
      <c r="W335" s="114"/>
    </row>
    <row r="336" spans="1:23" ht="9.75" customHeight="1">
      <c r="A336" s="15"/>
      <c r="B336" s="15" t="s">
        <v>39</v>
      </c>
      <c r="C336" s="15"/>
      <c r="D336" s="16"/>
      <c r="E336" s="1"/>
      <c r="F336" s="1"/>
      <c r="G336" s="1"/>
      <c r="H336" s="1"/>
      <c r="I336" s="1"/>
      <c r="J336" s="1"/>
      <c r="K336" s="1"/>
      <c r="L336" s="1"/>
      <c r="M336" s="17"/>
      <c r="N336" s="16"/>
      <c r="O336" s="1"/>
      <c r="P336" s="18"/>
      <c r="U336" s="114"/>
      <c r="W336" s="114"/>
    </row>
    <row r="337" spans="1:23" ht="9.75" customHeight="1">
      <c r="A337" s="15"/>
      <c r="B337" s="15" t="s">
        <v>92</v>
      </c>
      <c r="C337" s="15">
        <v>6</v>
      </c>
      <c r="D337" s="33">
        <v>6</v>
      </c>
      <c r="E337" s="34">
        <v>6</v>
      </c>
      <c r="F337" s="34">
        <v>5</v>
      </c>
      <c r="G337" s="34">
        <v>4</v>
      </c>
      <c r="H337" s="34">
        <v>4</v>
      </c>
      <c r="I337" s="34">
        <v>3</v>
      </c>
      <c r="J337" s="34">
        <v>4</v>
      </c>
      <c r="K337" s="34">
        <v>2</v>
      </c>
      <c r="L337" s="34">
        <v>3</v>
      </c>
      <c r="M337" s="35">
        <v>3</v>
      </c>
      <c r="N337" s="16">
        <f t="shared" ref="N337:N338" si="58">MIN(D337:M337)</f>
        <v>2</v>
      </c>
      <c r="O337" s="1">
        <f t="shared" ref="O337:O338" si="59">C337-N337</f>
        <v>4</v>
      </c>
      <c r="P337" s="18">
        <f t="shared" ref="P337:P338" si="60">O337/C337</f>
        <v>0.66666666666666663</v>
      </c>
      <c r="U337" s="114"/>
      <c r="W337" s="114"/>
    </row>
    <row r="338" spans="1:23" ht="9.75" customHeight="1">
      <c r="A338" s="15"/>
      <c r="B338" s="15" t="s">
        <v>93</v>
      </c>
      <c r="C338" s="15">
        <v>9</v>
      </c>
      <c r="D338" s="33">
        <v>9</v>
      </c>
      <c r="E338" s="34">
        <v>8</v>
      </c>
      <c r="F338" s="34">
        <v>7</v>
      </c>
      <c r="G338" s="34">
        <v>6</v>
      </c>
      <c r="H338" s="34">
        <v>7</v>
      </c>
      <c r="I338" s="34">
        <v>7</v>
      </c>
      <c r="J338" s="34">
        <v>7</v>
      </c>
      <c r="K338" s="34">
        <v>7</v>
      </c>
      <c r="L338" s="34">
        <v>7</v>
      </c>
      <c r="M338" s="35">
        <v>6</v>
      </c>
      <c r="N338" s="16">
        <f t="shared" si="58"/>
        <v>6</v>
      </c>
      <c r="O338" s="1">
        <f t="shared" si="59"/>
        <v>3</v>
      </c>
      <c r="P338" s="18">
        <f t="shared" si="60"/>
        <v>0.33333333333333331</v>
      </c>
      <c r="U338" s="114"/>
      <c r="W338" s="114"/>
    </row>
    <row r="339" spans="1:23" ht="9.75" customHeight="1">
      <c r="A339" s="15"/>
      <c r="B339" s="15" t="s">
        <v>60</v>
      </c>
      <c r="C339" s="15"/>
      <c r="D339" s="16"/>
      <c r="E339" s="1"/>
      <c r="F339" s="1"/>
      <c r="G339" s="1"/>
      <c r="H339" s="1"/>
      <c r="I339" s="1"/>
      <c r="J339" s="1"/>
      <c r="K339" s="1"/>
      <c r="L339" s="1"/>
      <c r="M339" s="17"/>
      <c r="N339" s="16"/>
      <c r="O339" s="1"/>
      <c r="P339" s="18"/>
      <c r="U339" s="114"/>
      <c r="W339" s="114"/>
    </row>
    <row r="340" spans="1:23" ht="9.75" customHeight="1">
      <c r="A340" s="15"/>
      <c r="B340" s="15" t="s">
        <v>60</v>
      </c>
      <c r="C340" s="15"/>
      <c r="D340" s="16"/>
      <c r="E340" s="1"/>
      <c r="F340" s="1"/>
      <c r="G340" s="1"/>
      <c r="H340" s="1"/>
      <c r="I340" s="1"/>
      <c r="J340" s="1"/>
      <c r="K340" s="1"/>
      <c r="L340" s="1"/>
      <c r="M340" s="17"/>
      <c r="N340" s="16"/>
      <c r="O340" s="1"/>
      <c r="P340" s="18"/>
      <c r="U340" s="114"/>
      <c r="W340" s="114"/>
    </row>
    <row r="341" spans="1:23" ht="9.75" customHeight="1">
      <c r="A341" s="15"/>
      <c r="B341" s="15" t="s">
        <v>60</v>
      </c>
      <c r="C341" s="15"/>
      <c r="D341" s="16"/>
      <c r="E341" s="1"/>
      <c r="F341" s="1"/>
      <c r="G341" s="1"/>
      <c r="H341" s="1"/>
      <c r="I341" s="1"/>
      <c r="J341" s="1"/>
      <c r="K341" s="1"/>
      <c r="L341" s="1"/>
      <c r="M341" s="17"/>
      <c r="N341" s="16"/>
      <c r="O341" s="1"/>
      <c r="P341" s="18"/>
      <c r="U341" s="114"/>
      <c r="W341" s="114"/>
    </row>
    <row r="342" spans="1:23" ht="9.75" customHeight="1">
      <c r="A342" s="15"/>
      <c r="B342" s="15" t="s">
        <v>60</v>
      </c>
      <c r="C342" s="15"/>
      <c r="D342" s="16"/>
      <c r="E342" s="1"/>
      <c r="F342" s="1"/>
      <c r="G342" s="1"/>
      <c r="H342" s="1"/>
      <c r="I342" s="1"/>
      <c r="J342" s="1"/>
      <c r="K342" s="1"/>
      <c r="L342" s="1"/>
      <c r="M342" s="17"/>
      <c r="N342" s="16"/>
      <c r="O342" s="1"/>
      <c r="P342" s="18"/>
      <c r="U342" s="114"/>
      <c r="W342" s="114"/>
    </row>
    <row r="343" spans="1:23" ht="9.75" customHeight="1">
      <c r="A343" s="15"/>
      <c r="B343" s="15" t="s">
        <v>41</v>
      </c>
      <c r="C343" s="15">
        <v>10</v>
      </c>
      <c r="D343" s="33">
        <v>8</v>
      </c>
      <c r="E343" s="34">
        <v>9</v>
      </c>
      <c r="F343" s="34">
        <v>9</v>
      </c>
      <c r="G343" s="34">
        <v>8</v>
      </c>
      <c r="H343" s="34">
        <v>8</v>
      </c>
      <c r="I343" s="34">
        <v>10</v>
      </c>
      <c r="J343" s="34">
        <v>10</v>
      </c>
      <c r="K343" s="34">
        <v>10</v>
      </c>
      <c r="L343" s="34">
        <v>10</v>
      </c>
      <c r="M343" s="35">
        <v>10</v>
      </c>
      <c r="N343" s="16">
        <f>MIN(D343:M343)</f>
        <v>8</v>
      </c>
      <c r="O343" s="1">
        <f>C343-N343</f>
        <v>2</v>
      </c>
      <c r="P343" s="18">
        <f>O343/C343</f>
        <v>0.2</v>
      </c>
      <c r="U343" s="114"/>
      <c r="W343" s="114"/>
    </row>
    <row r="344" spans="1:23" ht="9.75" customHeight="1">
      <c r="A344" s="15"/>
      <c r="B344" s="15" t="s">
        <v>42</v>
      </c>
      <c r="C344" s="15"/>
      <c r="D344" s="16"/>
      <c r="E344" s="1"/>
      <c r="F344" s="1"/>
      <c r="G344" s="1"/>
      <c r="H344" s="1"/>
      <c r="I344" s="1"/>
      <c r="J344" s="1"/>
      <c r="K344" s="1"/>
      <c r="L344" s="1"/>
      <c r="M344" s="17"/>
      <c r="N344" s="16"/>
      <c r="O344" s="1"/>
      <c r="P344" s="18"/>
      <c r="U344" s="114"/>
      <c r="W344" s="114"/>
    </row>
    <row r="345" spans="1:23" ht="9.75" customHeight="1">
      <c r="A345" s="15"/>
      <c r="B345" s="15" t="s">
        <v>43</v>
      </c>
      <c r="C345" s="15">
        <v>4</v>
      </c>
      <c r="D345" s="33">
        <v>3</v>
      </c>
      <c r="E345" s="34">
        <v>3</v>
      </c>
      <c r="F345" s="34">
        <v>3</v>
      </c>
      <c r="G345" s="34">
        <v>3</v>
      </c>
      <c r="H345" s="34">
        <v>2</v>
      </c>
      <c r="I345" s="34">
        <v>2</v>
      </c>
      <c r="J345" s="34">
        <v>3</v>
      </c>
      <c r="K345" s="34">
        <v>2</v>
      </c>
      <c r="L345" s="34">
        <v>2</v>
      </c>
      <c r="M345" s="35">
        <v>3</v>
      </c>
      <c r="N345" s="16">
        <f>MIN(D345:M345)</f>
        <v>2</v>
      </c>
      <c r="O345" s="1">
        <f>C345-N345</f>
        <v>2</v>
      </c>
      <c r="P345" s="18">
        <f>O345/C345</f>
        <v>0.5</v>
      </c>
      <c r="U345" s="114"/>
      <c r="W345" s="114"/>
    </row>
    <row r="346" spans="1:23" ht="9.75" customHeight="1">
      <c r="A346" s="15"/>
      <c r="B346" s="15" t="s">
        <v>44</v>
      </c>
      <c r="C346" s="15"/>
      <c r="D346" s="16"/>
      <c r="E346" s="1"/>
      <c r="F346" s="1"/>
      <c r="G346" s="1"/>
      <c r="H346" s="1"/>
      <c r="I346" s="1"/>
      <c r="J346" s="1"/>
      <c r="K346" s="1"/>
      <c r="L346" s="1"/>
      <c r="M346" s="17"/>
      <c r="N346" s="16"/>
      <c r="O346" s="1"/>
      <c r="P346" s="18"/>
      <c r="U346" s="114"/>
      <c r="W346" s="114"/>
    </row>
    <row r="347" spans="1:23" ht="9.75" customHeight="1">
      <c r="A347" s="20"/>
      <c r="B347" s="21" t="s">
        <v>45</v>
      </c>
      <c r="C347" s="21">
        <f t="shared" ref="C347:M347" si="61">SUM(C331:C346)</f>
        <v>415</v>
      </c>
      <c r="D347" s="22">
        <f t="shared" si="61"/>
        <v>258</v>
      </c>
      <c r="E347" s="23">
        <f t="shared" si="61"/>
        <v>107</v>
      </c>
      <c r="F347" s="23">
        <f t="shared" si="61"/>
        <v>51</v>
      </c>
      <c r="G347" s="23">
        <f t="shared" si="61"/>
        <v>27</v>
      </c>
      <c r="H347" s="23">
        <f t="shared" si="61"/>
        <v>23</v>
      </c>
      <c r="I347" s="23">
        <f t="shared" si="61"/>
        <v>34</v>
      </c>
      <c r="J347" s="23">
        <f t="shared" si="61"/>
        <v>30</v>
      </c>
      <c r="K347" s="23">
        <f t="shared" si="61"/>
        <v>44</v>
      </c>
      <c r="L347" s="23">
        <f t="shared" si="61"/>
        <v>75</v>
      </c>
      <c r="M347" s="24">
        <f t="shared" si="61"/>
        <v>107</v>
      </c>
      <c r="N347" s="22">
        <f t="shared" ref="N347:N349" si="62">MIN(D347:M347)</f>
        <v>23</v>
      </c>
      <c r="O347" s="23">
        <f t="shared" ref="O347:O349" si="63">C347-N347</f>
        <v>392</v>
      </c>
      <c r="P347" s="25">
        <f t="shared" ref="P347:P349" si="64">O347/C347</f>
        <v>0.944578313253012</v>
      </c>
      <c r="U347" s="114"/>
      <c r="W347" s="114"/>
    </row>
    <row r="348" spans="1:23" ht="9.75" customHeight="1">
      <c r="A348" s="14" t="s">
        <v>94</v>
      </c>
      <c r="B348" s="14" t="s">
        <v>27</v>
      </c>
      <c r="C348" s="15">
        <v>296</v>
      </c>
      <c r="D348" s="33">
        <v>264</v>
      </c>
      <c r="E348" s="34">
        <v>194</v>
      </c>
      <c r="F348" s="34">
        <v>90</v>
      </c>
      <c r="G348" s="34">
        <v>11</v>
      </c>
      <c r="H348" s="34">
        <v>9</v>
      </c>
      <c r="I348" s="34">
        <v>13</v>
      </c>
      <c r="J348" s="34">
        <v>9</v>
      </c>
      <c r="K348" s="34">
        <v>17</v>
      </c>
      <c r="L348" s="34">
        <v>29</v>
      </c>
      <c r="M348" s="35">
        <v>26</v>
      </c>
      <c r="N348" s="16">
        <f t="shared" si="62"/>
        <v>9</v>
      </c>
      <c r="O348" s="1">
        <f t="shared" si="63"/>
        <v>287</v>
      </c>
      <c r="P348" s="18">
        <f t="shared" si="64"/>
        <v>0.96959459459459463</v>
      </c>
      <c r="U348" s="114"/>
      <c r="W348" s="114"/>
    </row>
    <row r="349" spans="1:23" ht="9.75" customHeight="1">
      <c r="A349" s="15"/>
      <c r="B349" s="15" t="s">
        <v>30</v>
      </c>
      <c r="C349" s="15">
        <v>77</v>
      </c>
      <c r="D349" s="33">
        <v>0</v>
      </c>
      <c r="E349" s="34">
        <v>0</v>
      </c>
      <c r="F349" s="34">
        <v>0</v>
      </c>
      <c r="G349" s="34">
        <v>0</v>
      </c>
      <c r="H349" s="34">
        <v>0</v>
      </c>
      <c r="I349" s="34">
        <v>3</v>
      </c>
      <c r="J349" s="34">
        <v>0</v>
      </c>
      <c r="K349" s="34">
        <v>8</v>
      </c>
      <c r="L349" s="34">
        <v>16</v>
      </c>
      <c r="M349" s="35">
        <v>28</v>
      </c>
      <c r="N349" s="16">
        <f t="shared" si="62"/>
        <v>0</v>
      </c>
      <c r="O349" s="1">
        <f t="shared" si="63"/>
        <v>77</v>
      </c>
      <c r="P349" s="18">
        <f t="shared" si="64"/>
        <v>1</v>
      </c>
      <c r="U349" s="114"/>
      <c r="W349" s="114"/>
    </row>
    <row r="350" spans="1:23" ht="9.75" customHeight="1">
      <c r="A350" s="15"/>
      <c r="B350" s="15" t="s">
        <v>34</v>
      </c>
      <c r="C350" s="15"/>
      <c r="D350" s="16"/>
      <c r="E350" s="1"/>
      <c r="F350" s="1"/>
      <c r="G350" s="1"/>
      <c r="H350" s="1"/>
      <c r="I350" s="1"/>
      <c r="J350" s="1"/>
      <c r="K350" s="1"/>
      <c r="L350" s="1"/>
      <c r="M350" s="17"/>
      <c r="N350" s="16"/>
      <c r="O350" s="1"/>
      <c r="P350" s="18"/>
      <c r="U350" s="114"/>
      <c r="W350" s="114"/>
    </row>
    <row r="351" spans="1:23" ht="9.75" customHeight="1">
      <c r="A351" s="15"/>
      <c r="B351" s="32" t="s">
        <v>80</v>
      </c>
      <c r="C351" s="15">
        <v>12</v>
      </c>
      <c r="D351" s="33">
        <v>10</v>
      </c>
      <c r="E351" s="34">
        <v>6</v>
      </c>
      <c r="F351" s="34">
        <v>3</v>
      </c>
      <c r="G351" s="34">
        <v>0</v>
      </c>
      <c r="H351" s="34">
        <v>1</v>
      </c>
      <c r="I351" s="34">
        <v>2</v>
      </c>
      <c r="J351" s="34">
        <v>2</v>
      </c>
      <c r="K351" s="34">
        <v>1</v>
      </c>
      <c r="L351" s="34">
        <v>4</v>
      </c>
      <c r="M351" s="35">
        <v>4</v>
      </c>
      <c r="N351" s="16">
        <f>MIN(D351:M351)</f>
        <v>0</v>
      </c>
      <c r="O351" s="1">
        <f>C351-N351</f>
        <v>12</v>
      </c>
      <c r="P351" s="18">
        <f>O351/C351</f>
        <v>1</v>
      </c>
      <c r="U351" s="114"/>
      <c r="W351" s="114"/>
    </row>
    <row r="352" spans="1:23" ht="9.75" customHeight="1">
      <c r="A352" s="15"/>
      <c r="B352" s="15" t="s">
        <v>57</v>
      </c>
      <c r="C352" s="15"/>
      <c r="D352" s="16"/>
      <c r="E352" s="1"/>
      <c r="F352" s="1"/>
      <c r="G352" s="1"/>
      <c r="H352" s="1"/>
      <c r="I352" s="1"/>
      <c r="J352" s="1"/>
      <c r="K352" s="1"/>
      <c r="L352" s="1"/>
      <c r="M352" s="17"/>
      <c r="N352" s="16"/>
      <c r="O352" s="1"/>
      <c r="P352" s="18"/>
      <c r="U352" s="114"/>
      <c r="W352" s="114"/>
    </row>
    <row r="353" spans="1:23" ht="9.75" customHeight="1">
      <c r="A353" s="15"/>
      <c r="B353" s="15" t="s">
        <v>39</v>
      </c>
      <c r="C353" s="15">
        <v>9</v>
      </c>
      <c r="D353" s="33">
        <v>7</v>
      </c>
      <c r="E353" s="34">
        <v>5</v>
      </c>
      <c r="F353" s="34">
        <v>5</v>
      </c>
      <c r="G353" s="34">
        <v>6</v>
      </c>
      <c r="H353" s="34">
        <v>4</v>
      </c>
      <c r="I353" s="34">
        <v>6</v>
      </c>
      <c r="J353" s="34">
        <v>7</v>
      </c>
      <c r="K353" s="34">
        <v>7</v>
      </c>
      <c r="L353" s="34">
        <v>5</v>
      </c>
      <c r="M353" s="35">
        <v>5</v>
      </c>
      <c r="N353" s="16">
        <f t="shared" ref="N353:N355" si="65">MIN(D353:M353)</f>
        <v>4</v>
      </c>
      <c r="O353" s="1">
        <f t="shared" ref="O353:O355" si="66">C353-N353</f>
        <v>5</v>
      </c>
      <c r="P353" s="18">
        <f t="shared" ref="P353:P355" si="67">O353/C353</f>
        <v>0.55555555555555558</v>
      </c>
      <c r="U353" s="114"/>
      <c r="W353" s="114"/>
    </row>
    <row r="354" spans="1:23" ht="9.75" customHeight="1">
      <c r="A354" s="15"/>
      <c r="B354" s="15" t="s">
        <v>59</v>
      </c>
      <c r="C354" s="15">
        <v>2</v>
      </c>
      <c r="D354" s="33">
        <v>1</v>
      </c>
      <c r="E354" s="34">
        <v>0</v>
      </c>
      <c r="F354" s="34">
        <v>0</v>
      </c>
      <c r="G354" s="34">
        <v>1</v>
      </c>
      <c r="H354" s="34">
        <v>1</v>
      </c>
      <c r="I354" s="34">
        <v>1</v>
      </c>
      <c r="J354" s="34">
        <v>1</v>
      </c>
      <c r="K354" s="34">
        <v>1</v>
      </c>
      <c r="L354" s="34">
        <v>1</v>
      </c>
      <c r="M354" s="35">
        <v>1</v>
      </c>
      <c r="N354" s="16">
        <f t="shared" si="65"/>
        <v>0</v>
      </c>
      <c r="O354" s="1">
        <f t="shared" si="66"/>
        <v>2</v>
      </c>
      <c r="P354" s="18">
        <f t="shared" si="67"/>
        <v>1</v>
      </c>
      <c r="U354" s="114"/>
      <c r="W354" s="114"/>
    </row>
    <row r="355" spans="1:23" ht="9.75" customHeight="1">
      <c r="A355" s="15"/>
      <c r="B355" s="15" t="s">
        <v>95</v>
      </c>
      <c r="C355" s="15">
        <v>3</v>
      </c>
      <c r="D355" s="33">
        <v>1</v>
      </c>
      <c r="E355" s="34">
        <v>1</v>
      </c>
      <c r="F355" s="34">
        <v>1</v>
      </c>
      <c r="G355" s="34">
        <v>2</v>
      </c>
      <c r="H355" s="34">
        <v>2</v>
      </c>
      <c r="I355" s="34">
        <v>2</v>
      </c>
      <c r="J355" s="34">
        <v>1</v>
      </c>
      <c r="K355" s="34">
        <v>2</v>
      </c>
      <c r="L355" s="34">
        <v>2</v>
      </c>
      <c r="M355" s="35">
        <v>1</v>
      </c>
      <c r="N355" s="16">
        <f t="shared" si="65"/>
        <v>1</v>
      </c>
      <c r="O355" s="1">
        <f t="shared" si="66"/>
        <v>2</v>
      </c>
      <c r="P355" s="18">
        <f t="shared" si="67"/>
        <v>0.66666666666666663</v>
      </c>
      <c r="U355" s="114"/>
      <c r="W355" s="114"/>
    </row>
    <row r="356" spans="1:23" ht="9.75" customHeight="1">
      <c r="A356" s="15"/>
      <c r="B356" s="15" t="s">
        <v>60</v>
      </c>
      <c r="C356" s="15"/>
      <c r="D356" s="16"/>
      <c r="E356" s="1"/>
      <c r="F356" s="1"/>
      <c r="G356" s="1"/>
      <c r="H356" s="1"/>
      <c r="I356" s="1"/>
      <c r="J356" s="1"/>
      <c r="K356" s="1"/>
      <c r="L356" s="1"/>
      <c r="M356" s="17"/>
      <c r="N356" s="16"/>
      <c r="O356" s="1"/>
      <c r="P356" s="18"/>
      <c r="U356" s="114"/>
      <c r="W356" s="114"/>
    </row>
    <row r="357" spans="1:23" ht="9.75" customHeight="1">
      <c r="A357" s="15"/>
      <c r="B357" s="15" t="s">
        <v>60</v>
      </c>
      <c r="C357" s="15"/>
      <c r="D357" s="16"/>
      <c r="E357" s="1"/>
      <c r="F357" s="1"/>
      <c r="G357" s="1"/>
      <c r="H357" s="1"/>
      <c r="I357" s="1"/>
      <c r="J357" s="1"/>
      <c r="K357" s="1"/>
      <c r="L357" s="1"/>
      <c r="M357" s="17"/>
      <c r="N357" s="16"/>
      <c r="O357" s="1"/>
      <c r="P357" s="18"/>
      <c r="U357" s="114"/>
      <c r="W357" s="114"/>
    </row>
    <row r="358" spans="1:23" ht="9.75" customHeight="1">
      <c r="A358" s="15"/>
      <c r="B358" s="15" t="s">
        <v>60</v>
      </c>
      <c r="C358" s="15"/>
      <c r="D358" s="16"/>
      <c r="E358" s="1"/>
      <c r="F358" s="1"/>
      <c r="G358" s="1"/>
      <c r="H358" s="1"/>
      <c r="I358" s="1"/>
      <c r="J358" s="1"/>
      <c r="K358" s="1"/>
      <c r="L358" s="1"/>
      <c r="M358" s="17"/>
      <c r="N358" s="16"/>
      <c r="O358" s="1"/>
      <c r="P358" s="18"/>
      <c r="U358" s="114"/>
      <c r="W358" s="114"/>
    </row>
    <row r="359" spans="1:23" ht="9.75" customHeight="1">
      <c r="A359" s="15"/>
      <c r="B359" s="15" t="s">
        <v>60</v>
      </c>
      <c r="C359" s="15"/>
      <c r="D359" s="16"/>
      <c r="E359" s="1"/>
      <c r="F359" s="1"/>
      <c r="G359" s="1"/>
      <c r="H359" s="1"/>
      <c r="I359" s="1"/>
      <c r="J359" s="1"/>
      <c r="K359" s="1"/>
      <c r="L359" s="1"/>
      <c r="M359" s="17"/>
      <c r="N359" s="16"/>
      <c r="O359" s="1"/>
      <c r="P359" s="18"/>
      <c r="U359" s="114"/>
      <c r="W359" s="114"/>
    </row>
    <row r="360" spans="1:23" ht="9.75" customHeight="1">
      <c r="A360" s="15"/>
      <c r="B360" s="15" t="s">
        <v>41</v>
      </c>
      <c r="C360" s="15">
        <v>20</v>
      </c>
      <c r="D360" s="33">
        <v>11</v>
      </c>
      <c r="E360" s="34">
        <v>13</v>
      </c>
      <c r="F360" s="34">
        <v>9</v>
      </c>
      <c r="G360" s="34">
        <v>6</v>
      </c>
      <c r="H360" s="34">
        <v>5</v>
      </c>
      <c r="I360" s="34">
        <v>4</v>
      </c>
      <c r="J360" s="34">
        <v>3</v>
      </c>
      <c r="K360" s="34">
        <v>3</v>
      </c>
      <c r="L360" s="34">
        <v>2</v>
      </c>
      <c r="M360" s="35">
        <v>3</v>
      </c>
      <c r="N360" s="16">
        <f>MIN(D360:M360)</f>
        <v>2</v>
      </c>
      <c r="O360" s="1">
        <f>C360-N360</f>
        <v>18</v>
      </c>
      <c r="P360" s="18">
        <f>O360/C360</f>
        <v>0.9</v>
      </c>
      <c r="U360" s="114"/>
      <c r="W360" s="114"/>
    </row>
    <row r="361" spans="1:23" ht="9.75" customHeight="1">
      <c r="A361" s="15"/>
      <c r="B361" s="15" t="s">
        <v>42</v>
      </c>
      <c r="C361" s="15"/>
      <c r="D361" s="16"/>
      <c r="E361" s="1"/>
      <c r="F361" s="1"/>
      <c r="G361" s="1"/>
      <c r="H361" s="1"/>
      <c r="I361" s="1"/>
      <c r="J361" s="1"/>
      <c r="K361" s="1"/>
      <c r="L361" s="1"/>
      <c r="M361" s="17"/>
      <c r="N361" s="16"/>
      <c r="O361" s="1"/>
      <c r="P361" s="18"/>
      <c r="U361" s="114"/>
      <c r="W361" s="114"/>
    </row>
    <row r="362" spans="1:23" ht="9.75" customHeight="1">
      <c r="A362" s="15"/>
      <c r="B362" s="15" t="s">
        <v>43</v>
      </c>
      <c r="C362" s="15">
        <v>1</v>
      </c>
      <c r="D362" s="33">
        <v>1</v>
      </c>
      <c r="E362" s="34">
        <v>1</v>
      </c>
      <c r="F362" s="34">
        <v>1</v>
      </c>
      <c r="G362" s="34">
        <v>1</v>
      </c>
      <c r="H362" s="34">
        <v>1</v>
      </c>
      <c r="I362" s="34">
        <v>0</v>
      </c>
      <c r="J362" s="34">
        <v>0</v>
      </c>
      <c r="K362" s="34">
        <v>1</v>
      </c>
      <c r="L362" s="34">
        <v>1</v>
      </c>
      <c r="M362" s="35">
        <v>1</v>
      </c>
      <c r="N362" s="16">
        <f t="shared" ref="N362:N364" si="68">MIN(D362:M362)</f>
        <v>0</v>
      </c>
      <c r="O362" s="1">
        <f t="shared" ref="O362:O364" si="69">C362-N362</f>
        <v>1</v>
      </c>
      <c r="P362" s="18">
        <f t="shared" ref="P362:P364" si="70">O362/C362</f>
        <v>1</v>
      </c>
      <c r="U362" s="114"/>
      <c r="W362" s="114"/>
    </row>
    <row r="363" spans="1:23" ht="9.75" customHeight="1">
      <c r="A363" s="15"/>
      <c r="B363" s="15" t="s">
        <v>44</v>
      </c>
      <c r="C363" s="15">
        <v>4</v>
      </c>
      <c r="D363" s="33">
        <v>3</v>
      </c>
      <c r="E363" s="34">
        <v>2</v>
      </c>
      <c r="F363" s="34">
        <v>1</v>
      </c>
      <c r="G363" s="34">
        <v>2</v>
      </c>
      <c r="H363" s="34">
        <v>1</v>
      </c>
      <c r="I363" s="34">
        <v>3</v>
      </c>
      <c r="J363" s="34">
        <v>3</v>
      </c>
      <c r="K363" s="34">
        <v>1</v>
      </c>
      <c r="L363" s="34">
        <v>2</v>
      </c>
      <c r="M363" s="35">
        <v>3</v>
      </c>
      <c r="N363" s="16">
        <f t="shared" si="68"/>
        <v>1</v>
      </c>
      <c r="O363" s="1">
        <f t="shared" si="69"/>
        <v>3</v>
      </c>
      <c r="P363" s="18">
        <f t="shared" si="70"/>
        <v>0.75</v>
      </c>
      <c r="U363" s="114"/>
      <c r="W363" s="114"/>
    </row>
    <row r="364" spans="1:23" ht="9.75" customHeight="1">
      <c r="A364" s="20"/>
      <c r="B364" s="21" t="s">
        <v>45</v>
      </c>
      <c r="C364" s="21">
        <f t="shared" ref="C364:M364" si="71">SUM(C348:C363)</f>
        <v>424</v>
      </c>
      <c r="D364" s="22">
        <f t="shared" si="71"/>
        <v>298</v>
      </c>
      <c r="E364" s="23">
        <f t="shared" si="71"/>
        <v>222</v>
      </c>
      <c r="F364" s="23">
        <f t="shared" si="71"/>
        <v>110</v>
      </c>
      <c r="G364" s="23">
        <f t="shared" si="71"/>
        <v>29</v>
      </c>
      <c r="H364" s="23">
        <f t="shared" si="71"/>
        <v>24</v>
      </c>
      <c r="I364" s="23">
        <f t="shared" si="71"/>
        <v>34</v>
      </c>
      <c r="J364" s="23">
        <f t="shared" si="71"/>
        <v>26</v>
      </c>
      <c r="K364" s="23">
        <f t="shared" si="71"/>
        <v>41</v>
      </c>
      <c r="L364" s="23">
        <f t="shared" si="71"/>
        <v>62</v>
      </c>
      <c r="M364" s="24">
        <f t="shared" si="71"/>
        <v>72</v>
      </c>
      <c r="N364" s="22">
        <f t="shared" si="68"/>
        <v>24</v>
      </c>
      <c r="O364" s="23">
        <f t="shared" si="69"/>
        <v>400</v>
      </c>
      <c r="P364" s="25">
        <f t="shared" si="70"/>
        <v>0.94339622641509435</v>
      </c>
      <c r="U364" s="114"/>
      <c r="W364" s="114"/>
    </row>
    <row r="365" spans="1:23" ht="9.75" customHeight="1">
      <c r="A365" s="14" t="s">
        <v>96</v>
      </c>
      <c r="B365" s="14" t="s">
        <v>27</v>
      </c>
      <c r="C365" s="14"/>
      <c r="D365" s="19"/>
      <c r="E365" s="29"/>
      <c r="F365" s="29"/>
      <c r="G365" s="29"/>
      <c r="H365" s="29"/>
      <c r="I365" s="29"/>
      <c r="J365" s="29"/>
      <c r="K365" s="29"/>
      <c r="L365" s="29"/>
      <c r="M365" s="30"/>
      <c r="N365" s="19"/>
      <c r="O365" s="29"/>
      <c r="P365" s="31"/>
      <c r="U365" s="114"/>
      <c r="W365" s="114"/>
    </row>
    <row r="366" spans="1:23" ht="9.75" customHeight="1">
      <c r="A366" s="15"/>
      <c r="B366" s="15" t="s">
        <v>30</v>
      </c>
      <c r="C366" s="15"/>
      <c r="D366" s="16"/>
      <c r="E366" s="1"/>
      <c r="F366" s="1"/>
      <c r="G366" s="1"/>
      <c r="H366" s="1"/>
      <c r="I366" s="1"/>
      <c r="J366" s="1"/>
      <c r="K366" s="1"/>
      <c r="L366" s="1"/>
      <c r="M366" s="17"/>
      <c r="N366" s="16"/>
      <c r="O366" s="1"/>
      <c r="P366" s="18"/>
      <c r="U366" s="114"/>
      <c r="W366" s="114"/>
    </row>
    <row r="367" spans="1:23" ht="9.75" customHeight="1">
      <c r="A367" s="15"/>
      <c r="B367" s="15" t="s">
        <v>34</v>
      </c>
      <c r="C367" s="15"/>
      <c r="D367" s="16"/>
      <c r="E367" s="1"/>
      <c r="F367" s="1"/>
      <c r="G367" s="1"/>
      <c r="H367" s="1"/>
      <c r="I367" s="1"/>
      <c r="J367" s="1"/>
      <c r="K367" s="1"/>
      <c r="L367" s="1"/>
      <c r="M367" s="17"/>
      <c r="N367" s="16"/>
      <c r="O367" s="1"/>
      <c r="P367" s="18"/>
      <c r="U367" s="114"/>
      <c r="W367" s="114"/>
    </row>
    <row r="368" spans="1:23" ht="9.75" customHeight="1">
      <c r="A368" s="15"/>
      <c r="B368" s="15" t="s">
        <v>57</v>
      </c>
      <c r="C368" s="15"/>
      <c r="D368" s="16"/>
      <c r="E368" s="1"/>
      <c r="F368" s="1"/>
      <c r="G368" s="1"/>
      <c r="H368" s="1"/>
      <c r="I368" s="1"/>
      <c r="J368" s="1"/>
      <c r="K368" s="1"/>
      <c r="L368" s="1"/>
      <c r="M368" s="17"/>
      <c r="N368" s="16"/>
      <c r="O368" s="1"/>
      <c r="P368" s="18"/>
      <c r="U368" s="114"/>
      <c r="W368" s="114"/>
    </row>
    <row r="369" spans="1:23" ht="9.75" customHeight="1">
      <c r="A369" s="15"/>
      <c r="B369" s="15" t="s">
        <v>57</v>
      </c>
      <c r="C369" s="15"/>
      <c r="D369" s="16"/>
      <c r="E369" s="1"/>
      <c r="F369" s="1"/>
      <c r="G369" s="1"/>
      <c r="H369" s="1"/>
      <c r="I369" s="1"/>
      <c r="J369" s="1"/>
      <c r="K369" s="1"/>
      <c r="L369" s="1"/>
      <c r="M369" s="17"/>
      <c r="N369" s="16"/>
      <c r="O369" s="1"/>
      <c r="P369" s="18"/>
      <c r="U369" s="114"/>
      <c r="W369" s="114"/>
    </row>
    <row r="370" spans="1:23" ht="9.75" customHeight="1">
      <c r="A370" s="15"/>
      <c r="B370" s="15" t="s">
        <v>39</v>
      </c>
      <c r="C370" s="15"/>
      <c r="D370" s="16"/>
      <c r="E370" s="1"/>
      <c r="F370" s="1"/>
      <c r="G370" s="1"/>
      <c r="H370" s="1"/>
      <c r="I370" s="1"/>
      <c r="J370" s="1"/>
      <c r="K370" s="1"/>
      <c r="L370" s="1"/>
      <c r="M370" s="17"/>
      <c r="N370" s="16"/>
      <c r="O370" s="1"/>
      <c r="P370" s="18"/>
      <c r="U370" s="114"/>
      <c r="W370" s="114"/>
    </row>
    <row r="371" spans="1:23" ht="9.75" customHeight="1">
      <c r="A371" s="15"/>
      <c r="B371" s="15" t="s">
        <v>97</v>
      </c>
      <c r="C371" s="15">
        <v>8</v>
      </c>
      <c r="D371" s="33">
        <v>8</v>
      </c>
      <c r="E371" s="34">
        <v>4</v>
      </c>
      <c r="F371" s="34">
        <v>5</v>
      </c>
      <c r="G371" s="34">
        <v>7</v>
      </c>
      <c r="H371" s="34">
        <v>7</v>
      </c>
      <c r="I371" s="34">
        <v>5</v>
      </c>
      <c r="J371" s="34">
        <v>8</v>
      </c>
      <c r="K371" s="34">
        <v>8</v>
      </c>
      <c r="L371" s="34">
        <v>6</v>
      </c>
      <c r="M371" s="35">
        <v>5</v>
      </c>
      <c r="N371" s="16">
        <f>MIN(D371:M371)</f>
        <v>4</v>
      </c>
      <c r="O371" s="1">
        <f>C371-N371</f>
        <v>4</v>
      </c>
      <c r="P371" s="18">
        <f>O371/C371</f>
        <v>0.5</v>
      </c>
      <c r="U371" s="114"/>
      <c r="W371" s="114"/>
    </row>
    <row r="372" spans="1:23" ht="9.75" customHeight="1">
      <c r="A372" s="15"/>
      <c r="B372" s="15" t="s">
        <v>60</v>
      </c>
      <c r="C372" s="15"/>
      <c r="D372" s="16"/>
      <c r="E372" s="1"/>
      <c r="F372" s="1"/>
      <c r="G372" s="1"/>
      <c r="H372" s="1"/>
      <c r="I372" s="1"/>
      <c r="J372" s="1"/>
      <c r="K372" s="1"/>
      <c r="L372" s="1"/>
      <c r="M372" s="17"/>
      <c r="N372" s="16"/>
      <c r="O372" s="1"/>
      <c r="P372" s="18"/>
      <c r="U372" s="114"/>
      <c r="W372" s="114"/>
    </row>
    <row r="373" spans="1:23" ht="9.75" customHeight="1">
      <c r="A373" s="15"/>
      <c r="B373" s="15" t="s">
        <v>60</v>
      </c>
      <c r="C373" s="15"/>
      <c r="D373" s="16"/>
      <c r="E373" s="1"/>
      <c r="F373" s="1"/>
      <c r="G373" s="1"/>
      <c r="H373" s="1"/>
      <c r="I373" s="1"/>
      <c r="J373" s="1"/>
      <c r="K373" s="1"/>
      <c r="L373" s="1"/>
      <c r="M373" s="17"/>
      <c r="N373" s="33"/>
      <c r="O373" s="1"/>
      <c r="P373" s="18"/>
      <c r="U373" s="114"/>
      <c r="W373" s="114"/>
    </row>
    <row r="374" spans="1:23" ht="9.75" customHeight="1">
      <c r="A374" s="15"/>
      <c r="B374" s="15" t="s">
        <v>60</v>
      </c>
      <c r="C374" s="15"/>
      <c r="D374" s="16"/>
      <c r="E374" s="1"/>
      <c r="F374" s="1"/>
      <c r="G374" s="1"/>
      <c r="H374" s="1"/>
      <c r="I374" s="1"/>
      <c r="J374" s="1"/>
      <c r="K374" s="1"/>
      <c r="L374" s="1"/>
      <c r="M374" s="17"/>
      <c r="N374" s="16"/>
      <c r="O374" s="1"/>
      <c r="P374" s="18"/>
      <c r="U374" s="114"/>
      <c r="W374" s="114"/>
    </row>
    <row r="375" spans="1:23" ht="9.75" customHeight="1">
      <c r="A375" s="15"/>
      <c r="B375" s="15" t="s">
        <v>60</v>
      </c>
      <c r="C375" s="15"/>
      <c r="D375" s="16"/>
      <c r="E375" s="1"/>
      <c r="F375" s="1"/>
      <c r="G375" s="1"/>
      <c r="H375" s="1"/>
      <c r="I375" s="1"/>
      <c r="J375" s="1"/>
      <c r="K375" s="1"/>
      <c r="L375" s="1"/>
      <c r="M375" s="17"/>
      <c r="N375" s="16"/>
      <c r="O375" s="1"/>
      <c r="P375" s="18"/>
      <c r="U375" s="114"/>
      <c r="W375" s="114"/>
    </row>
    <row r="376" spans="1:23" ht="9.75" customHeight="1">
      <c r="A376" s="15"/>
      <c r="B376" s="15" t="s">
        <v>60</v>
      </c>
      <c r="C376" s="15"/>
      <c r="D376" s="16"/>
      <c r="E376" s="1"/>
      <c r="F376" s="1"/>
      <c r="G376" s="1"/>
      <c r="H376" s="1"/>
      <c r="I376" s="1"/>
      <c r="J376" s="1"/>
      <c r="K376" s="1"/>
      <c r="L376" s="1"/>
      <c r="M376" s="17"/>
      <c r="N376" s="16"/>
      <c r="O376" s="1"/>
      <c r="P376" s="18"/>
      <c r="U376" s="114"/>
      <c r="W376" s="114"/>
    </row>
    <row r="377" spans="1:23" ht="9.75" customHeight="1">
      <c r="A377" s="15"/>
      <c r="B377" s="15" t="s">
        <v>41</v>
      </c>
      <c r="C377" s="15">
        <v>2</v>
      </c>
      <c r="D377" s="33">
        <v>2</v>
      </c>
      <c r="E377" s="34">
        <v>1</v>
      </c>
      <c r="F377" s="34">
        <v>1</v>
      </c>
      <c r="G377" s="34">
        <v>1</v>
      </c>
      <c r="H377" s="34">
        <v>2</v>
      </c>
      <c r="I377" s="34">
        <v>2</v>
      </c>
      <c r="J377" s="34">
        <v>2</v>
      </c>
      <c r="K377" s="34">
        <v>2</v>
      </c>
      <c r="L377" s="34">
        <v>1</v>
      </c>
      <c r="M377" s="35">
        <v>1</v>
      </c>
      <c r="N377" s="16">
        <f>MIN(D377:M377)</f>
        <v>1</v>
      </c>
      <c r="O377" s="1">
        <f>C377-N377</f>
        <v>1</v>
      </c>
      <c r="P377" s="18">
        <f>O377/C377</f>
        <v>0.5</v>
      </c>
      <c r="U377" s="114"/>
      <c r="W377" s="114"/>
    </row>
    <row r="378" spans="1:23" ht="9.75" customHeight="1">
      <c r="A378" s="15"/>
      <c r="B378" s="15" t="s">
        <v>42</v>
      </c>
      <c r="C378" s="15"/>
      <c r="D378" s="16"/>
      <c r="E378" s="1"/>
      <c r="F378" s="1"/>
      <c r="G378" s="1"/>
      <c r="H378" s="1"/>
      <c r="I378" s="1"/>
      <c r="J378" s="1"/>
      <c r="K378" s="1"/>
      <c r="L378" s="1"/>
      <c r="M378" s="17"/>
      <c r="N378" s="16"/>
      <c r="O378" s="1"/>
      <c r="P378" s="18"/>
      <c r="U378" s="114"/>
      <c r="W378" s="114"/>
    </row>
    <row r="379" spans="1:23" ht="9.75" customHeight="1">
      <c r="A379" s="15"/>
      <c r="B379" s="15" t="s">
        <v>43</v>
      </c>
      <c r="C379" s="15"/>
      <c r="D379" s="16"/>
      <c r="E379" s="1"/>
      <c r="F379" s="1"/>
      <c r="G379" s="1"/>
      <c r="H379" s="1"/>
      <c r="I379" s="1"/>
      <c r="J379" s="1"/>
      <c r="K379" s="1"/>
      <c r="L379" s="1"/>
      <c r="M379" s="17"/>
      <c r="N379" s="16"/>
      <c r="O379" s="1"/>
      <c r="P379" s="18"/>
      <c r="U379" s="114"/>
      <c r="W379" s="114"/>
    </row>
    <row r="380" spans="1:23" ht="9.75" customHeight="1">
      <c r="A380" s="15"/>
      <c r="B380" s="15" t="s">
        <v>44</v>
      </c>
      <c r="C380" s="15"/>
      <c r="D380" s="16"/>
      <c r="E380" s="1"/>
      <c r="F380" s="1"/>
      <c r="G380" s="1"/>
      <c r="H380" s="1"/>
      <c r="I380" s="1"/>
      <c r="J380" s="1"/>
      <c r="K380" s="1"/>
      <c r="L380" s="1"/>
      <c r="M380" s="17"/>
      <c r="N380" s="16"/>
      <c r="O380" s="1"/>
      <c r="P380" s="18"/>
      <c r="U380" s="114"/>
      <c r="W380" s="114"/>
    </row>
    <row r="381" spans="1:23" ht="9.75" customHeight="1">
      <c r="A381" s="20"/>
      <c r="B381" s="21" t="s">
        <v>45</v>
      </c>
      <c r="C381" s="21">
        <f t="shared" ref="C381:M381" si="72">SUM(C365:C380)</f>
        <v>10</v>
      </c>
      <c r="D381" s="22">
        <f t="shared" si="72"/>
        <v>10</v>
      </c>
      <c r="E381" s="23">
        <f t="shared" si="72"/>
        <v>5</v>
      </c>
      <c r="F381" s="23">
        <f t="shared" si="72"/>
        <v>6</v>
      </c>
      <c r="G381" s="23">
        <f t="shared" si="72"/>
        <v>8</v>
      </c>
      <c r="H381" s="23">
        <f t="shared" si="72"/>
        <v>9</v>
      </c>
      <c r="I381" s="23">
        <f t="shared" si="72"/>
        <v>7</v>
      </c>
      <c r="J381" s="23">
        <f t="shared" si="72"/>
        <v>10</v>
      </c>
      <c r="K381" s="23">
        <f t="shared" si="72"/>
        <v>10</v>
      </c>
      <c r="L381" s="23">
        <f t="shared" si="72"/>
        <v>7</v>
      </c>
      <c r="M381" s="24">
        <f t="shared" si="72"/>
        <v>6</v>
      </c>
      <c r="N381" s="22">
        <f>MIN(D381:M381)</f>
        <v>5</v>
      </c>
      <c r="O381" s="23">
        <f>C381-N381</f>
        <v>5</v>
      </c>
      <c r="P381" s="25">
        <f>O381/C381</f>
        <v>0.5</v>
      </c>
      <c r="U381" s="114"/>
      <c r="W381" s="114"/>
    </row>
    <row r="382" spans="1:23" ht="9.75" customHeight="1">
      <c r="A382" s="14" t="s">
        <v>107</v>
      </c>
      <c r="B382" s="14" t="s">
        <v>27</v>
      </c>
      <c r="C382" s="14"/>
      <c r="D382" s="19"/>
      <c r="E382" s="29"/>
      <c r="F382" s="29"/>
      <c r="G382" s="29"/>
      <c r="H382" s="29"/>
      <c r="I382" s="29"/>
      <c r="J382" s="29"/>
      <c r="K382" s="29"/>
      <c r="L382" s="29"/>
      <c r="M382" s="30"/>
      <c r="N382" s="19"/>
      <c r="O382" s="29"/>
      <c r="P382" s="31"/>
      <c r="U382" s="114"/>
      <c r="W382" s="114"/>
    </row>
    <row r="383" spans="1:23" ht="9.75" customHeight="1">
      <c r="A383" s="15"/>
      <c r="B383" s="15" t="s">
        <v>30</v>
      </c>
      <c r="C383" s="15"/>
      <c r="D383" s="16"/>
      <c r="E383" s="1"/>
      <c r="F383" s="1"/>
      <c r="G383" s="1"/>
      <c r="H383" s="1"/>
      <c r="I383" s="1"/>
      <c r="J383" s="1"/>
      <c r="K383" s="1"/>
      <c r="L383" s="1"/>
      <c r="M383" s="17"/>
      <c r="N383" s="16"/>
      <c r="O383" s="1"/>
      <c r="P383" s="18"/>
      <c r="U383" s="114"/>
      <c r="W383" s="114"/>
    </row>
    <row r="384" spans="1:23" ht="9.75" customHeight="1">
      <c r="A384" s="15"/>
      <c r="B384" s="15" t="s">
        <v>34</v>
      </c>
      <c r="C384" s="32"/>
      <c r="D384" s="16"/>
      <c r="E384" s="1"/>
      <c r="F384" s="1"/>
      <c r="G384" s="1"/>
      <c r="H384" s="1"/>
      <c r="I384" s="1"/>
      <c r="J384" s="1"/>
      <c r="K384" s="1"/>
      <c r="L384" s="1"/>
      <c r="M384" s="17"/>
      <c r="N384" s="16"/>
      <c r="O384" s="1"/>
      <c r="P384" s="18"/>
      <c r="U384" s="114"/>
      <c r="W384" s="114"/>
    </row>
    <row r="385" spans="1:23" ht="9.75" customHeight="1">
      <c r="A385" s="15"/>
      <c r="B385" s="32" t="s">
        <v>80</v>
      </c>
      <c r="C385" s="32">
        <v>5</v>
      </c>
      <c r="D385" s="33">
        <v>5</v>
      </c>
      <c r="E385" s="34">
        <v>4</v>
      </c>
      <c r="F385" s="34">
        <v>2</v>
      </c>
      <c r="G385" s="34">
        <v>0</v>
      </c>
      <c r="H385" s="34">
        <v>1</v>
      </c>
      <c r="I385" s="34">
        <v>1</v>
      </c>
      <c r="J385" s="34">
        <v>2</v>
      </c>
      <c r="K385" s="34">
        <v>2</v>
      </c>
      <c r="L385" s="34">
        <v>2</v>
      </c>
      <c r="M385" s="35">
        <v>3</v>
      </c>
      <c r="N385" s="16">
        <f>MIN(D385:M385)</f>
        <v>0</v>
      </c>
      <c r="O385" s="1">
        <f>C385-N385</f>
        <v>5</v>
      </c>
      <c r="P385" s="18">
        <f>O385/C385</f>
        <v>1</v>
      </c>
      <c r="U385" s="114"/>
      <c r="W385" s="114"/>
    </row>
    <row r="386" spans="1:23" ht="9.75" customHeight="1">
      <c r="A386" s="15"/>
      <c r="B386" s="15" t="s">
        <v>57</v>
      </c>
      <c r="C386" s="15"/>
      <c r="D386" s="16"/>
      <c r="E386" s="1"/>
      <c r="F386" s="1"/>
      <c r="G386" s="1"/>
      <c r="H386" s="1"/>
      <c r="I386" s="1"/>
      <c r="J386" s="1"/>
      <c r="K386" s="1"/>
      <c r="L386" s="1"/>
      <c r="M386" s="17"/>
      <c r="N386" s="16"/>
      <c r="O386" s="1"/>
      <c r="P386" s="18"/>
      <c r="U386" s="114"/>
      <c r="W386" s="114"/>
    </row>
    <row r="387" spans="1:23" ht="9.75" customHeight="1">
      <c r="A387" s="15"/>
      <c r="B387" s="15" t="s">
        <v>39</v>
      </c>
      <c r="C387" s="32">
        <v>1</v>
      </c>
      <c r="D387" s="33">
        <v>1</v>
      </c>
      <c r="E387" s="34">
        <v>1</v>
      </c>
      <c r="F387" s="34">
        <v>1</v>
      </c>
      <c r="G387" s="34">
        <v>1</v>
      </c>
      <c r="H387" s="34">
        <v>1</v>
      </c>
      <c r="I387" s="34">
        <v>1</v>
      </c>
      <c r="J387" s="34">
        <v>1</v>
      </c>
      <c r="K387" s="34">
        <v>1</v>
      </c>
      <c r="L387" s="34">
        <v>1</v>
      </c>
      <c r="M387" s="35">
        <v>1</v>
      </c>
      <c r="N387" s="16">
        <f>MIN(D387:M387)</f>
        <v>1</v>
      </c>
      <c r="O387" s="1">
        <f>C387-N387</f>
        <v>0</v>
      </c>
      <c r="P387" s="18">
        <f>O387/C387</f>
        <v>0</v>
      </c>
      <c r="U387" s="114"/>
      <c r="W387" s="114"/>
    </row>
    <row r="388" spans="1:23" ht="9.75" customHeight="1">
      <c r="A388" s="15"/>
      <c r="B388" s="15" t="s">
        <v>60</v>
      </c>
      <c r="C388" s="15"/>
      <c r="D388" s="16"/>
      <c r="E388" s="1"/>
      <c r="F388" s="1"/>
      <c r="G388" s="1"/>
      <c r="H388" s="1"/>
      <c r="I388" s="1"/>
      <c r="J388" s="1"/>
      <c r="K388" s="1"/>
      <c r="L388" s="1"/>
      <c r="M388" s="17"/>
      <c r="N388" s="16"/>
      <c r="O388" s="1"/>
      <c r="P388" s="18"/>
      <c r="U388" s="114"/>
      <c r="W388" s="114"/>
    </row>
    <row r="389" spans="1:23" ht="9.75" customHeight="1">
      <c r="A389" s="15"/>
      <c r="B389" s="15" t="s">
        <v>60</v>
      </c>
      <c r="C389" s="15"/>
      <c r="D389" s="16"/>
      <c r="E389" s="1"/>
      <c r="F389" s="1"/>
      <c r="G389" s="1"/>
      <c r="H389" s="1"/>
      <c r="I389" s="1"/>
      <c r="J389" s="1"/>
      <c r="K389" s="1"/>
      <c r="L389" s="1"/>
      <c r="M389" s="17"/>
      <c r="N389" s="16"/>
      <c r="O389" s="1"/>
      <c r="P389" s="18"/>
      <c r="U389" s="114"/>
      <c r="W389" s="114"/>
    </row>
    <row r="390" spans="1:23" ht="9.75" customHeight="1">
      <c r="A390" s="15"/>
      <c r="B390" s="15" t="s">
        <v>60</v>
      </c>
      <c r="C390" s="15"/>
      <c r="D390" s="16"/>
      <c r="E390" s="1"/>
      <c r="F390" s="1"/>
      <c r="G390" s="1"/>
      <c r="H390" s="1"/>
      <c r="I390" s="1"/>
      <c r="J390" s="1"/>
      <c r="K390" s="1"/>
      <c r="L390" s="1"/>
      <c r="M390" s="17"/>
      <c r="N390" s="16"/>
      <c r="O390" s="1"/>
      <c r="P390" s="18"/>
      <c r="U390" s="114"/>
      <c r="W390" s="114"/>
    </row>
    <row r="391" spans="1:23" ht="9.75" customHeight="1">
      <c r="A391" s="15"/>
      <c r="B391" s="15" t="s">
        <v>60</v>
      </c>
      <c r="C391" s="15"/>
      <c r="D391" s="16"/>
      <c r="E391" s="1"/>
      <c r="F391" s="1"/>
      <c r="G391" s="1"/>
      <c r="H391" s="1"/>
      <c r="I391" s="1"/>
      <c r="J391" s="1"/>
      <c r="K391" s="1"/>
      <c r="L391" s="1"/>
      <c r="M391" s="17"/>
      <c r="N391" s="16"/>
      <c r="O391" s="1"/>
      <c r="P391" s="18"/>
      <c r="U391" s="114"/>
      <c r="W391" s="114"/>
    </row>
    <row r="392" spans="1:23" ht="9.75" customHeight="1">
      <c r="A392" s="15"/>
      <c r="B392" s="15" t="s">
        <v>60</v>
      </c>
      <c r="C392" s="15"/>
      <c r="D392" s="16"/>
      <c r="E392" s="1"/>
      <c r="F392" s="1"/>
      <c r="G392" s="1"/>
      <c r="H392" s="1"/>
      <c r="I392" s="1"/>
      <c r="J392" s="1"/>
      <c r="K392" s="1"/>
      <c r="L392" s="1"/>
      <c r="M392" s="17"/>
      <c r="N392" s="16"/>
      <c r="O392" s="1"/>
      <c r="P392" s="18"/>
      <c r="U392" s="114"/>
      <c r="W392" s="114"/>
    </row>
    <row r="393" spans="1:23" ht="9.75" customHeight="1">
      <c r="A393" s="15"/>
      <c r="B393" s="15" t="s">
        <v>60</v>
      </c>
      <c r="C393" s="15"/>
      <c r="D393" s="16"/>
      <c r="E393" s="1"/>
      <c r="F393" s="1"/>
      <c r="G393" s="1"/>
      <c r="H393" s="1"/>
      <c r="I393" s="1"/>
      <c r="J393" s="1"/>
      <c r="K393" s="1"/>
      <c r="L393" s="1"/>
      <c r="M393" s="17"/>
      <c r="N393" s="16"/>
      <c r="O393" s="1"/>
      <c r="P393" s="18"/>
      <c r="U393" s="114"/>
      <c r="W393" s="114"/>
    </row>
    <row r="394" spans="1:23" ht="9.75" customHeight="1">
      <c r="A394" s="15"/>
      <c r="B394" s="15" t="s">
        <v>41</v>
      </c>
      <c r="C394" s="15">
        <v>1</v>
      </c>
      <c r="D394" s="33">
        <v>1</v>
      </c>
      <c r="E394" s="34">
        <v>0</v>
      </c>
      <c r="F394" s="34">
        <v>0</v>
      </c>
      <c r="G394" s="34">
        <v>0</v>
      </c>
      <c r="H394" s="34">
        <v>0</v>
      </c>
      <c r="I394" s="34">
        <v>0</v>
      </c>
      <c r="J394" s="34">
        <v>0</v>
      </c>
      <c r="K394" s="34">
        <v>0</v>
      </c>
      <c r="L394" s="34">
        <v>0</v>
      </c>
      <c r="M394" s="35">
        <v>0</v>
      </c>
      <c r="N394" s="16">
        <f>MIN(D394:M394)</f>
        <v>0</v>
      </c>
      <c r="O394" s="1">
        <f>C394-N394</f>
        <v>1</v>
      </c>
      <c r="P394" s="18">
        <f>O394/C394</f>
        <v>1</v>
      </c>
      <c r="U394" s="114"/>
      <c r="W394" s="114"/>
    </row>
    <row r="395" spans="1:23" ht="9.75" customHeight="1">
      <c r="A395" s="15"/>
      <c r="B395" s="15" t="s">
        <v>42</v>
      </c>
      <c r="C395" s="15"/>
      <c r="D395" s="16"/>
      <c r="E395" s="1"/>
      <c r="F395" s="1"/>
      <c r="G395" s="1"/>
      <c r="H395" s="1"/>
      <c r="I395" s="1"/>
      <c r="J395" s="1"/>
      <c r="K395" s="1"/>
      <c r="L395" s="1"/>
      <c r="M395" s="17"/>
      <c r="N395" s="16"/>
      <c r="O395" s="1"/>
      <c r="P395" s="18"/>
      <c r="U395" s="114"/>
      <c r="W395" s="114"/>
    </row>
    <row r="396" spans="1:23" ht="9.75" customHeight="1">
      <c r="A396" s="15"/>
      <c r="B396" s="15" t="s">
        <v>43</v>
      </c>
      <c r="C396" s="15"/>
      <c r="D396" s="16"/>
      <c r="E396" s="1"/>
      <c r="F396" s="1"/>
      <c r="G396" s="1"/>
      <c r="H396" s="1"/>
      <c r="I396" s="1"/>
      <c r="J396" s="1"/>
      <c r="K396" s="1"/>
      <c r="L396" s="1"/>
      <c r="M396" s="17"/>
      <c r="N396" s="16"/>
      <c r="O396" s="1"/>
      <c r="P396" s="18"/>
      <c r="U396" s="114"/>
      <c r="W396" s="114"/>
    </row>
    <row r="397" spans="1:23" ht="9.75" customHeight="1">
      <c r="A397" s="15"/>
      <c r="B397" s="15" t="s">
        <v>44</v>
      </c>
      <c r="C397" s="15"/>
      <c r="D397" s="16"/>
      <c r="E397" s="1"/>
      <c r="F397" s="1"/>
      <c r="G397" s="1"/>
      <c r="H397" s="1"/>
      <c r="I397" s="1"/>
      <c r="J397" s="1"/>
      <c r="K397" s="1"/>
      <c r="L397" s="1"/>
      <c r="M397" s="17"/>
      <c r="N397" s="16"/>
      <c r="O397" s="1"/>
      <c r="P397" s="18"/>
      <c r="U397" s="114"/>
      <c r="W397" s="114"/>
    </row>
    <row r="398" spans="1:23" ht="9.75" customHeight="1">
      <c r="A398" s="20"/>
      <c r="B398" s="21" t="s">
        <v>45</v>
      </c>
      <c r="C398" s="21">
        <f t="shared" ref="C398:M398" si="73">SUM(C382:C397)</f>
        <v>7</v>
      </c>
      <c r="D398" s="22">
        <f t="shared" si="73"/>
        <v>7</v>
      </c>
      <c r="E398" s="23">
        <f t="shared" si="73"/>
        <v>5</v>
      </c>
      <c r="F398" s="23">
        <f t="shared" si="73"/>
        <v>3</v>
      </c>
      <c r="G398" s="23">
        <f t="shared" si="73"/>
        <v>1</v>
      </c>
      <c r="H398" s="23">
        <f t="shared" si="73"/>
        <v>2</v>
      </c>
      <c r="I398" s="23">
        <f t="shared" si="73"/>
        <v>2</v>
      </c>
      <c r="J398" s="23">
        <f t="shared" si="73"/>
        <v>3</v>
      </c>
      <c r="K398" s="23">
        <f t="shared" si="73"/>
        <v>3</v>
      </c>
      <c r="L398" s="23">
        <f t="shared" si="73"/>
        <v>3</v>
      </c>
      <c r="M398" s="24">
        <f t="shared" si="73"/>
        <v>4</v>
      </c>
      <c r="N398" s="22">
        <f>MIN(D398:M398)</f>
        <v>1</v>
      </c>
      <c r="O398" s="23">
        <f>C398-N398</f>
        <v>6</v>
      </c>
      <c r="P398" s="25">
        <f>O398/C398</f>
        <v>0.8571428571428571</v>
      </c>
      <c r="U398" s="114"/>
      <c r="W398" s="114"/>
    </row>
    <row r="399" spans="1:23" ht="9.75" customHeight="1">
      <c r="A399" s="14" t="s">
        <v>108</v>
      </c>
      <c r="B399" s="14" t="s">
        <v>27</v>
      </c>
      <c r="C399" s="14"/>
      <c r="D399" s="19"/>
      <c r="E399" s="29"/>
      <c r="F399" s="29"/>
      <c r="G399" s="29"/>
      <c r="H399" s="29"/>
      <c r="I399" s="29"/>
      <c r="J399" s="29"/>
      <c r="K399" s="29"/>
      <c r="L399" s="29"/>
      <c r="M399" s="30"/>
      <c r="N399" s="19"/>
      <c r="O399" s="29"/>
      <c r="P399" s="31"/>
      <c r="U399" s="114"/>
      <c r="W399" s="114"/>
    </row>
    <row r="400" spans="1:23" ht="9.75" customHeight="1">
      <c r="A400" s="15"/>
      <c r="B400" s="15" t="s">
        <v>30</v>
      </c>
      <c r="C400" s="15"/>
      <c r="D400" s="16"/>
      <c r="E400" s="1"/>
      <c r="F400" s="1"/>
      <c r="G400" s="1"/>
      <c r="H400" s="1"/>
      <c r="I400" s="1"/>
      <c r="J400" s="1"/>
      <c r="K400" s="1"/>
      <c r="L400" s="1"/>
      <c r="M400" s="17"/>
      <c r="N400" s="16"/>
      <c r="O400" s="1"/>
      <c r="P400" s="18"/>
      <c r="U400" s="114"/>
      <c r="W400" s="114"/>
    </row>
    <row r="401" spans="1:23" ht="9.75" customHeight="1">
      <c r="A401" s="15"/>
      <c r="B401" s="15" t="s">
        <v>34</v>
      </c>
      <c r="C401" s="15"/>
      <c r="D401" s="16"/>
      <c r="E401" s="1"/>
      <c r="F401" s="1"/>
      <c r="G401" s="1"/>
      <c r="H401" s="1"/>
      <c r="I401" s="1"/>
      <c r="J401" s="1"/>
      <c r="K401" s="1"/>
      <c r="L401" s="1"/>
      <c r="M401" s="17"/>
      <c r="N401" s="16"/>
      <c r="O401" s="1"/>
      <c r="P401" s="18"/>
      <c r="U401" s="114"/>
      <c r="W401" s="114"/>
    </row>
    <row r="402" spans="1:23" ht="9.75" customHeight="1">
      <c r="A402" s="15"/>
      <c r="B402" s="15" t="s">
        <v>57</v>
      </c>
      <c r="C402" s="15"/>
      <c r="D402" s="16"/>
      <c r="E402" s="1"/>
      <c r="F402" s="1"/>
      <c r="G402" s="1"/>
      <c r="H402" s="1"/>
      <c r="I402" s="1"/>
      <c r="J402" s="1"/>
      <c r="K402" s="1"/>
      <c r="L402" s="1"/>
      <c r="M402" s="17"/>
      <c r="N402" s="16"/>
      <c r="O402" s="1"/>
      <c r="P402" s="18"/>
      <c r="U402" s="114"/>
      <c r="W402" s="114"/>
    </row>
    <row r="403" spans="1:23" ht="9.75" customHeight="1">
      <c r="A403" s="15"/>
      <c r="B403" s="15" t="s">
        <v>57</v>
      </c>
      <c r="C403" s="15"/>
      <c r="D403" s="16"/>
      <c r="E403" s="1"/>
      <c r="F403" s="1"/>
      <c r="G403" s="1"/>
      <c r="H403" s="1"/>
      <c r="I403" s="1"/>
      <c r="J403" s="1"/>
      <c r="K403" s="1"/>
      <c r="L403" s="1"/>
      <c r="M403" s="17"/>
      <c r="N403" s="16"/>
      <c r="O403" s="1"/>
      <c r="P403" s="18"/>
      <c r="U403" s="114"/>
      <c r="W403" s="114"/>
    </row>
    <row r="404" spans="1:23" ht="9.75" customHeight="1">
      <c r="A404" s="15"/>
      <c r="B404" s="15" t="s">
        <v>39</v>
      </c>
      <c r="C404" s="15"/>
      <c r="D404" s="16"/>
      <c r="E404" s="1"/>
      <c r="F404" s="1"/>
      <c r="G404" s="1"/>
      <c r="H404" s="1"/>
      <c r="I404" s="1"/>
      <c r="J404" s="1"/>
      <c r="K404" s="1"/>
      <c r="L404" s="1"/>
      <c r="M404" s="17"/>
      <c r="N404" s="16"/>
      <c r="O404" s="1"/>
      <c r="P404" s="18"/>
      <c r="U404" s="114"/>
      <c r="W404" s="114"/>
    </row>
    <row r="405" spans="1:23" ht="9.75" customHeight="1">
      <c r="A405" s="15"/>
      <c r="B405" s="15" t="s">
        <v>60</v>
      </c>
      <c r="C405" s="15"/>
      <c r="D405" s="16"/>
      <c r="E405" s="1"/>
      <c r="F405" s="1"/>
      <c r="G405" s="1"/>
      <c r="H405" s="1"/>
      <c r="I405" s="1"/>
      <c r="J405" s="1"/>
      <c r="K405" s="1"/>
      <c r="L405" s="1"/>
      <c r="M405" s="17"/>
      <c r="N405" s="16"/>
      <c r="O405" s="1"/>
      <c r="P405" s="18"/>
      <c r="U405" s="114"/>
      <c r="W405" s="114"/>
    </row>
    <row r="406" spans="1:23" ht="9.75" customHeight="1">
      <c r="A406" s="15"/>
      <c r="B406" s="15" t="s">
        <v>60</v>
      </c>
      <c r="C406" s="15"/>
      <c r="D406" s="16"/>
      <c r="E406" s="1"/>
      <c r="F406" s="1"/>
      <c r="G406" s="1"/>
      <c r="H406" s="1"/>
      <c r="I406" s="1"/>
      <c r="J406" s="1"/>
      <c r="K406" s="1"/>
      <c r="L406" s="1"/>
      <c r="M406" s="17"/>
      <c r="N406" s="16"/>
      <c r="O406" s="1"/>
      <c r="P406" s="18"/>
      <c r="U406" s="114"/>
      <c r="W406" s="114"/>
    </row>
    <row r="407" spans="1:23" ht="9.75" customHeight="1">
      <c r="A407" s="15"/>
      <c r="B407" s="15" t="s">
        <v>60</v>
      </c>
      <c r="C407" s="15"/>
      <c r="D407" s="16"/>
      <c r="E407" s="1"/>
      <c r="F407" s="1"/>
      <c r="G407" s="1"/>
      <c r="H407" s="1"/>
      <c r="I407" s="1"/>
      <c r="J407" s="1"/>
      <c r="K407" s="1"/>
      <c r="L407" s="1"/>
      <c r="M407" s="17"/>
      <c r="N407" s="16"/>
      <c r="O407" s="1"/>
      <c r="P407" s="18"/>
      <c r="U407" s="114"/>
      <c r="W407" s="114"/>
    </row>
    <row r="408" spans="1:23" ht="9.75" customHeight="1">
      <c r="A408" s="15"/>
      <c r="B408" s="15" t="s">
        <v>60</v>
      </c>
      <c r="C408" s="15"/>
      <c r="D408" s="16"/>
      <c r="E408" s="1"/>
      <c r="F408" s="1"/>
      <c r="G408" s="1"/>
      <c r="H408" s="1"/>
      <c r="I408" s="1"/>
      <c r="J408" s="1"/>
      <c r="K408" s="1"/>
      <c r="L408" s="1"/>
      <c r="M408" s="17"/>
      <c r="N408" s="16"/>
      <c r="O408" s="1"/>
      <c r="P408" s="18"/>
      <c r="U408" s="114"/>
      <c r="W408" s="114"/>
    </row>
    <row r="409" spans="1:23" ht="9.75" customHeight="1">
      <c r="A409" s="15"/>
      <c r="B409" s="15" t="s">
        <v>60</v>
      </c>
      <c r="C409" s="15"/>
      <c r="D409" s="16"/>
      <c r="E409" s="1"/>
      <c r="F409" s="1"/>
      <c r="G409" s="1"/>
      <c r="H409" s="1"/>
      <c r="I409" s="1"/>
      <c r="J409" s="1"/>
      <c r="K409" s="1"/>
      <c r="L409" s="1"/>
      <c r="M409" s="17"/>
      <c r="N409" s="16"/>
      <c r="O409" s="1"/>
      <c r="P409" s="18"/>
      <c r="U409" s="114"/>
      <c r="W409" s="114"/>
    </row>
    <row r="410" spans="1:23" ht="9.75" customHeight="1">
      <c r="A410" s="15"/>
      <c r="B410" s="15" t="s">
        <v>60</v>
      </c>
      <c r="C410" s="15"/>
      <c r="D410" s="16"/>
      <c r="E410" s="1"/>
      <c r="F410" s="1"/>
      <c r="G410" s="1"/>
      <c r="H410" s="1"/>
      <c r="I410" s="1"/>
      <c r="J410" s="1"/>
      <c r="K410" s="1"/>
      <c r="L410" s="1"/>
      <c r="M410" s="17"/>
      <c r="N410" s="16"/>
      <c r="O410" s="1"/>
      <c r="P410" s="18"/>
      <c r="U410" s="114"/>
      <c r="W410" s="114"/>
    </row>
    <row r="411" spans="1:23" ht="9.75" customHeight="1">
      <c r="A411" s="15"/>
      <c r="B411" s="15" t="s">
        <v>41</v>
      </c>
      <c r="C411" s="15"/>
      <c r="D411" s="16"/>
      <c r="E411" s="1"/>
      <c r="F411" s="1"/>
      <c r="G411" s="1"/>
      <c r="H411" s="1"/>
      <c r="I411" s="1"/>
      <c r="J411" s="1"/>
      <c r="K411" s="1"/>
      <c r="L411" s="1"/>
      <c r="M411" s="17"/>
      <c r="N411" s="16"/>
      <c r="O411" s="1"/>
      <c r="P411" s="18"/>
      <c r="U411" s="114"/>
      <c r="W411" s="114"/>
    </row>
    <row r="412" spans="1:23" ht="9.75" customHeight="1">
      <c r="A412" s="15"/>
      <c r="B412" s="15" t="s">
        <v>42</v>
      </c>
      <c r="C412" s="15"/>
      <c r="D412" s="16"/>
      <c r="E412" s="1"/>
      <c r="F412" s="1"/>
      <c r="G412" s="1"/>
      <c r="H412" s="1"/>
      <c r="I412" s="1"/>
      <c r="J412" s="1"/>
      <c r="K412" s="1"/>
      <c r="L412" s="1"/>
      <c r="M412" s="17"/>
      <c r="N412" s="16"/>
      <c r="O412" s="1"/>
      <c r="P412" s="18"/>
      <c r="U412" s="114"/>
      <c r="W412" s="114"/>
    </row>
    <row r="413" spans="1:23" ht="9.75" customHeight="1">
      <c r="A413" s="15"/>
      <c r="B413" s="15" t="s">
        <v>43</v>
      </c>
      <c r="C413" s="15">
        <v>2</v>
      </c>
      <c r="D413" s="33">
        <v>1</v>
      </c>
      <c r="E413" s="34">
        <v>1</v>
      </c>
      <c r="F413" s="34">
        <v>1</v>
      </c>
      <c r="G413" s="34">
        <v>0</v>
      </c>
      <c r="H413" s="34">
        <v>0</v>
      </c>
      <c r="I413" s="34">
        <v>0</v>
      </c>
      <c r="J413" s="34">
        <v>0</v>
      </c>
      <c r="K413" s="34">
        <v>0</v>
      </c>
      <c r="L413" s="34">
        <v>0</v>
      </c>
      <c r="M413" s="35">
        <v>0</v>
      </c>
      <c r="N413" s="16">
        <f t="shared" ref="N413:N415" si="74">MIN(D413:M413)</f>
        <v>0</v>
      </c>
      <c r="O413" s="1">
        <f t="shared" ref="O413:O415" si="75">C413-N413</f>
        <v>2</v>
      </c>
      <c r="P413" s="18">
        <f t="shared" ref="P413:P415" si="76">O413/C413</f>
        <v>1</v>
      </c>
      <c r="U413" s="114"/>
      <c r="W413" s="114"/>
    </row>
    <row r="414" spans="1:23" ht="9.75" customHeight="1">
      <c r="A414" s="15"/>
      <c r="B414" s="15" t="s">
        <v>44</v>
      </c>
      <c r="C414" s="15">
        <v>1</v>
      </c>
      <c r="D414" s="33">
        <v>1</v>
      </c>
      <c r="E414" s="34">
        <v>0</v>
      </c>
      <c r="F414" s="34">
        <v>1</v>
      </c>
      <c r="G414" s="34">
        <v>1</v>
      </c>
      <c r="H414" s="34">
        <v>0</v>
      </c>
      <c r="I414" s="34">
        <v>1</v>
      </c>
      <c r="J414" s="34">
        <v>0</v>
      </c>
      <c r="K414" s="34">
        <v>1</v>
      </c>
      <c r="L414" s="34">
        <v>0</v>
      </c>
      <c r="M414" s="35">
        <v>0</v>
      </c>
      <c r="N414" s="16">
        <f t="shared" si="74"/>
        <v>0</v>
      </c>
      <c r="O414" s="1">
        <f t="shared" si="75"/>
        <v>1</v>
      </c>
      <c r="P414" s="18">
        <f t="shared" si="76"/>
        <v>1</v>
      </c>
      <c r="U414" s="114"/>
      <c r="W414" s="114"/>
    </row>
    <row r="415" spans="1:23" ht="9.75" customHeight="1">
      <c r="A415" s="20"/>
      <c r="B415" s="21" t="s">
        <v>45</v>
      </c>
      <c r="C415" s="21">
        <f t="shared" ref="C415:M415" si="77">SUM(C399:C414)</f>
        <v>3</v>
      </c>
      <c r="D415" s="22">
        <f t="shared" si="77"/>
        <v>2</v>
      </c>
      <c r="E415" s="23">
        <f t="shared" si="77"/>
        <v>1</v>
      </c>
      <c r="F415" s="23">
        <f t="shared" si="77"/>
        <v>2</v>
      </c>
      <c r="G415" s="23">
        <f t="shared" si="77"/>
        <v>1</v>
      </c>
      <c r="H415" s="23">
        <f t="shared" si="77"/>
        <v>0</v>
      </c>
      <c r="I415" s="23">
        <f t="shared" si="77"/>
        <v>1</v>
      </c>
      <c r="J415" s="23">
        <f t="shared" si="77"/>
        <v>0</v>
      </c>
      <c r="K415" s="23">
        <f t="shared" si="77"/>
        <v>1</v>
      </c>
      <c r="L415" s="23">
        <f t="shared" si="77"/>
        <v>0</v>
      </c>
      <c r="M415" s="24">
        <f t="shared" si="77"/>
        <v>0</v>
      </c>
      <c r="N415" s="22">
        <f t="shared" si="74"/>
        <v>0</v>
      </c>
      <c r="O415" s="23">
        <f t="shared" si="75"/>
        <v>3</v>
      </c>
      <c r="P415" s="25">
        <f t="shared" si="76"/>
        <v>1</v>
      </c>
      <c r="U415" s="114"/>
      <c r="W415" s="114"/>
    </row>
    <row r="416" spans="1:23" ht="9.75" customHeight="1">
      <c r="A416" s="14" t="s">
        <v>109</v>
      </c>
      <c r="B416" s="14" t="s">
        <v>27</v>
      </c>
      <c r="C416" s="14"/>
      <c r="D416" s="19"/>
      <c r="E416" s="29"/>
      <c r="F416" s="29"/>
      <c r="G416" s="29"/>
      <c r="H416" s="29"/>
      <c r="I416" s="29"/>
      <c r="J416" s="29"/>
      <c r="K416" s="29"/>
      <c r="L416" s="29"/>
      <c r="M416" s="30"/>
      <c r="N416" s="19"/>
      <c r="O416" s="29"/>
      <c r="P416" s="31"/>
      <c r="U416" s="114"/>
      <c r="W416" s="114"/>
    </row>
    <row r="417" spans="1:23" ht="9.75" customHeight="1">
      <c r="A417" s="15"/>
      <c r="B417" s="15" t="s">
        <v>30</v>
      </c>
      <c r="C417" s="15"/>
      <c r="D417" s="16"/>
      <c r="E417" s="1"/>
      <c r="F417" s="1"/>
      <c r="G417" s="1"/>
      <c r="H417" s="1"/>
      <c r="I417" s="1"/>
      <c r="J417" s="1"/>
      <c r="K417" s="1"/>
      <c r="L417" s="1"/>
      <c r="M417" s="17"/>
      <c r="N417" s="16"/>
      <c r="O417" s="1"/>
      <c r="P417" s="18"/>
      <c r="U417" s="114"/>
      <c r="W417" s="114"/>
    </row>
    <row r="418" spans="1:23" ht="9.75" customHeight="1">
      <c r="A418" s="15"/>
      <c r="B418" s="15" t="s">
        <v>34</v>
      </c>
      <c r="C418" s="15"/>
      <c r="D418" s="16"/>
      <c r="E418" s="1"/>
      <c r="F418" s="1"/>
      <c r="G418" s="1"/>
      <c r="H418" s="1"/>
      <c r="I418" s="1"/>
      <c r="J418" s="1"/>
      <c r="K418" s="1"/>
      <c r="L418" s="1"/>
      <c r="M418" s="17"/>
      <c r="N418" s="16"/>
      <c r="O418" s="1"/>
      <c r="P418" s="18"/>
      <c r="U418" s="114"/>
      <c r="W418" s="114"/>
    </row>
    <row r="419" spans="1:23" ht="9.75" customHeight="1">
      <c r="A419" s="15"/>
      <c r="B419" s="15" t="s">
        <v>57</v>
      </c>
      <c r="C419" s="15"/>
      <c r="D419" s="16"/>
      <c r="E419" s="1"/>
      <c r="F419" s="1"/>
      <c r="G419" s="1"/>
      <c r="H419" s="1"/>
      <c r="I419" s="1"/>
      <c r="J419" s="1"/>
      <c r="K419" s="1"/>
      <c r="L419" s="1"/>
      <c r="M419" s="17"/>
      <c r="N419" s="16"/>
      <c r="O419" s="1"/>
      <c r="P419" s="18"/>
      <c r="U419" s="114"/>
      <c r="W419" s="114"/>
    </row>
    <row r="420" spans="1:23" ht="9.75" customHeight="1">
      <c r="A420" s="15"/>
      <c r="B420" s="15" t="s">
        <v>57</v>
      </c>
      <c r="C420" s="15"/>
      <c r="D420" s="16"/>
      <c r="E420" s="1"/>
      <c r="F420" s="1"/>
      <c r="G420" s="1"/>
      <c r="H420" s="1"/>
      <c r="I420" s="1"/>
      <c r="J420" s="1"/>
      <c r="K420" s="1"/>
      <c r="L420" s="1"/>
      <c r="M420" s="17"/>
      <c r="N420" s="16"/>
      <c r="O420" s="1"/>
      <c r="P420" s="18"/>
      <c r="U420" s="114"/>
      <c r="W420" s="114"/>
    </row>
    <row r="421" spans="1:23" ht="9.75" customHeight="1">
      <c r="A421" s="15"/>
      <c r="B421" s="15" t="s">
        <v>39</v>
      </c>
      <c r="C421" s="15"/>
      <c r="D421" s="16"/>
      <c r="E421" s="1"/>
      <c r="F421" s="1"/>
      <c r="G421" s="1"/>
      <c r="H421" s="1"/>
      <c r="I421" s="1"/>
      <c r="J421" s="1"/>
      <c r="K421" s="1"/>
      <c r="L421" s="1"/>
      <c r="M421" s="17"/>
      <c r="N421" s="16"/>
      <c r="O421" s="1"/>
      <c r="P421" s="18"/>
      <c r="U421" s="114"/>
      <c r="W421" s="114"/>
    </row>
    <row r="422" spans="1:23" ht="9.75" customHeight="1">
      <c r="A422" s="15"/>
      <c r="B422" s="15" t="s">
        <v>60</v>
      </c>
      <c r="C422" s="15"/>
      <c r="D422" s="16"/>
      <c r="E422" s="1"/>
      <c r="F422" s="1"/>
      <c r="G422" s="1"/>
      <c r="H422" s="1"/>
      <c r="I422" s="1"/>
      <c r="J422" s="1"/>
      <c r="K422" s="1"/>
      <c r="L422" s="1"/>
      <c r="M422" s="17"/>
      <c r="N422" s="16"/>
      <c r="O422" s="1"/>
      <c r="P422" s="18"/>
      <c r="U422" s="114"/>
      <c r="W422" s="114"/>
    </row>
    <row r="423" spans="1:23" ht="9.75" customHeight="1">
      <c r="A423" s="15"/>
      <c r="B423" s="15" t="s">
        <v>60</v>
      </c>
      <c r="C423" s="15"/>
      <c r="D423" s="16"/>
      <c r="E423" s="1"/>
      <c r="F423" s="1"/>
      <c r="G423" s="1"/>
      <c r="H423" s="1"/>
      <c r="I423" s="1"/>
      <c r="J423" s="1"/>
      <c r="K423" s="1"/>
      <c r="L423" s="1"/>
      <c r="M423" s="17"/>
      <c r="N423" s="16"/>
      <c r="O423" s="1"/>
      <c r="P423" s="18"/>
      <c r="U423" s="114"/>
      <c r="W423" s="114"/>
    </row>
    <row r="424" spans="1:23" ht="9.75" customHeight="1">
      <c r="A424" s="15"/>
      <c r="B424" s="15" t="s">
        <v>60</v>
      </c>
      <c r="C424" s="15"/>
      <c r="D424" s="16"/>
      <c r="E424" s="1"/>
      <c r="F424" s="1"/>
      <c r="G424" s="1"/>
      <c r="H424" s="1"/>
      <c r="I424" s="1"/>
      <c r="J424" s="1"/>
      <c r="K424" s="1"/>
      <c r="L424" s="1"/>
      <c r="M424" s="17"/>
      <c r="N424" s="16"/>
      <c r="O424" s="1"/>
      <c r="P424" s="18"/>
      <c r="U424" s="114"/>
      <c r="W424" s="114"/>
    </row>
    <row r="425" spans="1:23" ht="9.75" customHeight="1">
      <c r="A425" s="15"/>
      <c r="B425" s="15" t="s">
        <v>60</v>
      </c>
      <c r="C425" s="15"/>
      <c r="D425" s="16"/>
      <c r="E425" s="1"/>
      <c r="F425" s="1"/>
      <c r="G425" s="1"/>
      <c r="H425" s="1"/>
      <c r="I425" s="1"/>
      <c r="J425" s="1"/>
      <c r="K425" s="1"/>
      <c r="L425" s="1"/>
      <c r="M425" s="17"/>
      <c r="N425" s="16"/>
      <c r="O425" s="1"/>
      <c r="P425" s="18"/>
      <c r="U425" s="114"/>
      <c r="W425" s="114"/>
    </row>
    <row r="426" spans="1:23" ht="9.75" customHeight="1">
      <c r="A426" s="15"/>
      <c r="B426" s="15" t="s">
        <v>60</v>
      </c>
      <c r="C426" s="15"/>
      <c r="D426" s="16"/>
      <c r="E426" s="1"/>
      <c r="F426" s="1"/>
      <c r="G426" s="1"/>
      <c r="H426" s="1"/>
      <c r="I426" s="1"/>
      <c r="J426" s="1"/>
      <c r="K426" s="1"/>
      <c r="L426" s="1"/>
      <c r="M426" s="17"/>
      <c r="N426" s="16"/>
      <c r="O426" s="1"/>
      <c r="P426" s="18"/>
      <c r="U426" s="114"/>
      <c r="W426" s="114"/>
    </row>
    <row r="427" spans="1:23" ht="9.75" customHeight="1">
      <c r="A427" s="15"/>
      <c r="B427" s="15" t="s">
        <v>60</v>
      </c>
      <c r="C427" s="15"/>
      <c r="D427" s="16"/>
      <c r="E427" s="1"/>
      <c r="F427" s="1"/>
      <c r="G427" s="1"/>
      <c r="H427" s="1"/>
      <c r="I427" s="1"/>
      <c r="J427" s="1"/>
      <c r="K427" s="1"/>
      <c r="L427" s="1"/>
      <c r="M427" s="17"/>
      <c r="N427" s="16"/>
      <c r="O427" s="1"/>
      <c r="P427" s="18"/>
      <c r="U427" s="114"/>
      <c r="W427" s="114"/>
    </row>
    <row r="428" spans="1:23" ht="9.75" customHeight="1">
      <c r="A428" s="15"/>
      <c r="B428" s="15" t="s">
        <v>41</v>
      </c>
      <c r="C428" s="15">
        <v>2</v>
      </c>
      <c r="D428" s="33">
        <v>2</v>
      </c>
      <c r="E428" s="34">
        <v>1</v>
      </c>
      <c r="F428" s="34">
        <v>1</v>
      </c>
      <c r="G428" s="34">
        <v>1</v>
      </c>
      <c r="H428" s="34">
        <v>1</v>
      </c>
      <c r="I428" s="34">
        <v>1</v>
      </c>
      <c r="J428" s="34">
        <v>0</v>
      </c>
      <c r="K428" s="34">
        <v>0</v>
      </c>
      <c r="L428" s="34">
        <v>0</v>
      </c>
      <c r="M428" s="35">
        <v>0</v>
      </c>
      <c r="N428" s="16">
        <f t="shared" ref="N428:N430" si="78">MIN(D428:M428)</f>
        <v>0</v>
      </c>
      <c r="O428" s="1">
        <f t="shared" ref="O428:O430" si="79">C428-N428</f>
        <v>2</v>
      </c>
      <c r="P428" s="18">
        <f t="shared" ref="P428:P430" si="80">O428/C428</f>
        <v>1</v>
      </c>
      <c r="U428" s="114"/>
      <c r="W428" s="114"/>
    </row>
    <row r="429" spans="1:23" ht="9.75" customHeight="1">
      <c r="A429" s="15"/>
      <c r="B429" s="15" t="s">
        <v>42</v>
      </c>
      <c r="C429" s="15">
        <v>4</v>
      </c>
      <c r="D429" s="33">
        <v>2</v>
      </c>
      <c r="E429" s="34">
        <v>1</v>
      </c>
      <c r="F429" s="34">
        <v>2</v>
      </c>
      <c r="G429" s="34">
        <v>2</v>
      </c>
      <c r="H429" s="34">
        <v>2</v>
      </c>
      <c r="I429" s="34">
        <v>2</v>
      </c>
      <c r="J429" s="34">
        <v>1</v>
      </c>
      <c r="K429" s="34">
        <v>1</v>
      </c>
      <c r="L429" s="34">
        <v>1</v>
      </c>
      <c r="M429" s="35">
        <v>2</v>
      </c>
      <c r="N429" s="16">
        <f t="shared" si="78"/>
        <v>1</v>
      </c>
      <c r="O429" s="1">
        <f t="shared" si="79"/>
        <v>3</v>
      </c>
      <c r="P429" s="18">
        <f t="shared" si="80"/>
        <v>0.75</v>
      </c>
      <c r="U429" s="114"/>
      <c r="W429" s="114"/>
    </row>
    <row r="430" spans="1:23" ht="9.75" customHeight="1">
      <c r="A430" s="15"/>
      <c r="B430" s="15" t="s">
        <v>43</v>
      </c>
      <c r="C430" s="15">
        <v>11</v>
      </c>
      <c r="D430" s="33">
        <v>3</v>
      </c>
      <c r="E430" s="34">
        <v>7</v>
      </c>
      <c r="F430" s="34">
        <v>3</v>
      </c>
      <c r="G430" s="34">
        <v>0</v>
      </c>
      <c r="H430" s="34">
        <v>1</v>
      </c>
      <c r="I430" s="34">
        <v>2</v>
      </c>
      <c r="J430" s="34">
        <v>2</v>
      </c>
      <c r="K430" s="34">
        <v>5</v>
      </c>
      <c r="L430" s="34">
        <v>4</v>
      </c>
      <c r="M430" s="35">
        <v>3</v>
      </c>
      <c r="N430" s="16">
        <f t="shared" si="78"/>
        <v>0</v>
      </c>
      <c r="O430" s="1">
        <f t="shared" si="79"/>
        <v>11</v>
      </c>
      <c r="P430" s="18">
        <f t="shared" si="80"/>
        <v>1</v>
      </c>
      <c r="U430" s="114"/>
      <c r="W430" s="114"/>
    </row>
    <row r="431" spans="1:23" ht="9.75" customHeight="1">
      <c r="A431" s="15"/>
      <c r="B431" s="15" t="s">
        <v>44</v>
      </c>
      <c r="C431" s="15"/>
      <c r="D431" s="16"/>
      <c r="E431" s="1"/>
      <c r="F431" s="1"/>
      <c r="G431" s="1"/>
      <c r="H431" s="1"/>
      <c r="I431" s="1"/>
      <c r="J431" s="1"/>
      <c r="K431" s="1"/>
      <c r="L431" s="1"/>
      <c r="M431" s="17"/>
      <c r="N431" s="16"/>
      <c r="O431" s="1"/>
      <c r="P431" s="18"/>
      <c r="U431" s="114"/>
      <c r="W431" s="114"/>
    </row>
    <row r="432" spans="1:23" ht="9.75" customHeight="1">
      <c r="A432" s="20"/>
      <c r="B432" s="21" t="s">
        <v>45</v>
      </c>
      <c r="C432" s="21">
        <f t="shared" ref="C432:M432" si="81">SUM(C416:C431)</f>
        <v>17</v>
      </c>
      <c r="D432" s="22">
        <f t="shared" si="81"/>
        <v>7</v>
      </c>
      <c r="E432" s="23">
        <f t="shared" si="81"/>
        <v>9</v>
      </c>
      <c r="F432" s="23">
        <f t="shared" si="81"/>
        <v>6</v>
      </c>
      <c r="G432" s="23">
        <f t="shared" si="81"/>
        <v>3</v>
      </c>
      <c r="H432" s="23">
        <f t="shared" si="81"/>
        <v>4</v>
      </c>
      <c r="I432" s="23">
        <f t="shared" si="81"/>
        <v>5</v>
      </c>
      <c r="J432" s="23">
        <f t="shared" si="81"/>
        <v>3</v>
      </c>
      <c r="K432" s="23">
        <f t="shared" si="81"/>
        <v>6</v>
      </c>
      <c r="L432" s="23">
        <f t="shared" si="81"/>
        <v>5</v>
      </c>
      <c r="M432" s="24">
        <f t="shared" si="81"/>
        <v>5</v>
      </c>
      <c r="N432" s="22">
        <f>MIN(D432:M432)</f>
        <v>3</v>
      </c>
      <c r="O432" s="23">
        <f>C432-N432</f>
        <v>14</v>
      </c>
      <c r="P432" s="25">
        <f>O432/C432</f>
        <v>0.82352941176470584</v>
      </c>
      <c r="U432" s="114"/>
      <c r="W432" s="114"/>
    </row>
    <row r="433" spans="1:23" ht="9.75" customHeight="1">
      <c r="A433" s="14" t="s">
        <v>110</v>
      </c>
      <c r="B433" s="14" t="s">
        <v>27</v>
      </c>
      <c r="C433" s="14"/>
      <c r="D433" s="19"/>
      <c r="E433" s="29"/>
      <c r="F433" s="29"/>
      <c r="G433" s="29"/>
      <c r="H433" s="29"/>
      <c r="I433" s="29"/>
      <c r="J433" s="29"/>
      <c r="K433" s="29"/>
      <c r="L433" s="29"/>
      <c r="M433" s="30"/>
      <c r="N433" s="19"/>
      <c r="O433" s="29"/>
      <c r="P433" s="31"/>
      <c r="U433" s="114"/>
      <c r="W433" s="114"/>
    </row>
    <row r="434" spans="1:23" ht="9.75" customHeight="1">
      <c r="A434" s="15"/>
      <c r="B434" s="15" t="s">
        <v>30</v>
      </c>
      <c r="C434" s="15"/>
      <c r="D434" s="16"/>
      <c r="E434" s="1"/>
      <c r="F434" s="1"/>
      <c r="G434" s="1"/>
      <c r="H434" s="1"/>
      <c r="I434" s="1"/>
      <c r="J434" s="1"/>
      <c r="K434" s="1"/>
      <c r="L434" s="1"/>
      <c r="M434" s="17"/>
      <c r="N434" s="16"/>
      <c r="O434" s="1"/>
      <c r="P434" s="18"/>
      <c r="U434" s="114"/>
      <c r="W434" s="114"/>
    </row>
    <row r="435" spans="1:23" ht="9.75" customHeight="1">
      <c r="A435" s="15"/>
      <c r="B435" s="15" t="s">
        <v>34</v>
      </c>
      <c r="C435" s="15"/>
      <c r="D435" s="16"/>
      <c r="E435" s="1"/>
      <c r="F435" s="1"/>
      <c r="G435" s="1"/>
      <c r="H435" s="1"/>
      <c r="I435" s="1"/>
      <c r="J435" s="1"/>
      <c r="K435" s="1"/>
      <c r="L435" s="1"/>
      <c r="M435" s="17"/>
      <c r="N435" s="16"/>
      <c r="O435" s="1"/>
      <c r="P435" s="18"/>
      <c r="U435" s="114"/>
      <c r="W435" s="114"/>
    </row>
    <row r="436" spans="1:23" ht="9.75" customHeight="1">
      <c r="A436" s="15"/>
      <c r="B436" s="15" t="s">
        <v>57</v>
      </c>
      <c r="C436" s="15"/>
      <c r="D436" s="16"/>
      <c r="E436" s="1"/>
      <c r="F436" s="1"/>
      <c r="G436" s="1"/>
      <c r="H436" s="1"/>
      <c r="I436" s="1"/>
      <c r="J436" s="1"/>
      <c r="K436" s="1"/>
      <c r="L436" s="1"/>
      <c r="M436" s="17"/>
      <c r="N436" s="16"/>
      <c r="O436" s="1"/>
      <c r="P436" s="18"/>
      <c r="U436" s="114"/>
      <c r="W436" s="114"/>
    </row>
    <row r="437" spans="1:23" ht="9.75" customHeight="1">
      <c r="A437" s="15"/>
      <c r="B437" s="15" t="s">
        <v>57</v>
      </c>
      <c r="C437" s="15"/>
      <c r="D437" s="16"/>
      <c r="E437" s="1"/>
      <c r="F437" s="1"/>
      <c r="G437" s="1"/>
      <c r="H437" s="1"/>
      <c r="I437" s="1"/>
      <c r="J437" s="1"/>
      <c r="K437" s="1"/>
      <c r="L437" s="1"/>
      <c r="M437" s="17"/>
      <c r="N437" s="16"/>
      <c r="O437" s="1"/>
      <c r="P437" s="18"/>
      <c r="U437" s="114"/>
      <c r="W437" s="114"/>
    </row>
    <row r="438" spans="1:23" ht="9.75" customHeight="1">
      <c r="A438" s="15"/>
      <c r="B438" s="15" t="s">
        <v>39</v>
      </c>
      <c r="C438" s="15"/>
      <c r="D438" s="16"/>
      <c r="E438" s="1"/>
      <c r="F438" s="1"/>
      <c r="G438" s="1"/>
      <c r="H438" s="1"/>
      <c r="I438" s="1"/>
      <c r="J438" s="1"/>
      <c r="K438" s="1"/>
      <c r="L438" s="1"/>
      <c r="M438" s="17"/>
      <c r="N438" s="16"/>
      <c r="O438" s="1"/>
      <c r="P438" s="18"/>
      <c r="U438" s="114"/>
      <c r="W438" s="114"/>
    </row>
    <row r="439" spans="1:23" ht="9.75" customHeight="1">
      <c r="A439" s="15"/>
      <c r="B439" s="15" t="s">
        <v>60</v>
      </c>
      <c r="C439" s="15"/>
      <c r="D439" s="16"/>
      <c r="E439" s="1"/>
      <c r="F439" s="1"/>
      <c r="G439" s="1"/>
      <c r="H439" s="1"/>
      <c r="I439" s="1"/>
      <c r="J439" s="1"/>
      <c r="K439" s="1"/>
      <c r="L439" s="1"/>
      <c r="M439" s="17"/>
      <c r="N439" s="16"/>
      <c r="O439" s="1"/>
      <c r="P439" s="18"/>
      <c r="U439" s="114"/>
      <c r="W439" s="114"/>
    </row>
    <row r="440" spans="1:23" ht="9.75" customHeight="1">
      <c r="A440" s="15"/>
      <c r="B440" s="15" t="s">
        <v>60</v>
      </c>
      <c r="C440" s="15"/>
      <c r="D440" s="16"/>
      <c r="E440" s="1"/>
      <c r="F440" s="1"/>
      <c r="G440" s="1"/>
      <c r="H440" s="1"/>
      <c r="I440" s="1"/>
      <c r="J440" s="1"/>
      <c r="K440" s="1"/>
      <c r="L440" s="1"/>
      <c r="M440" s="17"/>
      <c r="N440" s="16"/>
      <c r="O440" s="1"/>
      <c r="P440" s="18"/>
      <c r="U440" s="114"/>
      <c r="W440" s="114"/>
    </row>
    <row r="441" spans="1:23" ht="9.75" customHeight="1">
      <c r="A441" s="15"/>
      <c r="B441" s="15" t="s">
        <v>60</v>
      </c>
      <c r="C441" s="15"/>
      <c r="D441" s="16"/>
      <c r="E441" s="1"/>
      <c r="F441" s="1"/>
      <c r="G441" s="1"/>
      <c r="H441" s="1"/>
      <c r="I441" s="1"/>
      <c r="J441" s="1"/>
      <c r="K441" s="1"/>
      <c r="L441" s="1"/>
      <c r="M441" s="17"/>
      <c r="N441" s="16"/>
      <c r="O441" s="1"/>
      <c r="P441" s="18"/>
      <c r="U441" s="114"/>
      <c r="W441" s="114"/>
    </row>
    <row r="442" spans="1:23" ht="9.75" customHeight="1">
      <c r="A442" s="15"/>
      <c r="B442" s="15" t="s">
        <v>60</v>
      </c>
      <c r="C442" s="15"/>
      <c r="D442" s="16"/>
      <c r="E442" s="1"/>
      <c r="F442" s="1"/>
      <c r="G442" s="1"/>
      <c r="H442" s="1"/>
      <c r="I442" s="1"/>
      <c r="J442" s="1"/>
      <c r="K442" s="1"/>
      <c r="L442" s="1"/>
      <c r="M442" s="17"/>
      <c r="N442" s="16"/>
      <c r="O442" s="1"/>
      <c r="P442" s="18"/>
      <c r="U442" s="114"/>
      <c r="W442" s="114"/>
    </row>
    <row r="443" spans="1:23" ht="9.75" customHeight="1">
      <c r="A443" s="15"/>
      <c r="B443" s="15" t="s">
        <v>60</v>
      </c>
      <c r="C443" s="15"/>
      <c r="D443" s="16"/>
      <c r="E443" s="1"/>
      <c r="F443" s="1"/>
      <c r="G443" s="1"/>
      <c r="H443" s="1"/>
      <c r="I443" s="1"/>
      <c r="J443" s="1"/>
      <c r="K443" s="1"/>
      <c r="L443" s="1"/>
      <c r="M443" s="17"/>
      <c r="N443" s="16"/>
      <c r="O443" s="1"/>
      <c r="P443" s="18"/>
      <c r="U443" s="114"/>
      <c r="W443" s="114"/>
    </row>
    <row r="444" spans="1:23" ht="9.75" customHeight="1">
      <c r="A444" s="15"/>
      <c r="B444" s="15" t="s">
        <v>60</v>
      </c>
      <c r="C444" s="15"/>
      <c r="D444" s="16"/>
      <c r="E444" s="1"/>
      <c r="F444" s="1"/>
      <c r="G444" s="1"/>
      <c r="H444" s="1"/>
      <c r="I444" s="1"/>
      <c r="J444" s="1"/>
      <c r="K444" s="1"/>
      <c r="L444" s="1"/>
      <c r="M444" s="17"/>
      <c r="N444" s="16"/>
      <c r="O444" s="1"/>
      <c r="P444" s="18"/>
      <c r="U444" s="114"/>
      <c r="W444" s="114"/>
    </row>
    <row r="445" spans="1:23" ht="9.75" customHeight="1">
      <c r="A445" s="15"/>
      <c r="B445" s="15" t="s">
        <v>41</v>
      </c>
      <c r="C445" s="15"/>
      <c r="D445" s="16"/>
      <c r="E445" s="1"/>
      <c r="F445" s="1"/>
      <c r="G445" s="1"/>
      <c r="H445" s="1"/>
      <c r="I445" s="1"/>
      <c r="J445" s="1"/>
      <c r="K445" s="1"/>
      <c r="L445" s="1"/>
      <c r="M445" s="17"/>
      <c r="N445" s="16"/>
      <c r="O445" s="1"/>
      <c r="P445" s="18"/>
      <c r="U445" s="114"/>
      <c r="W445" s="114"/>
    </row>
    <row r="446" spans="1:23" ht="9.75" customHeight="1">
      <c r="A446" s="15"/>
      <c r="B446" s="15" t="s">
        <v>42</v>
      </c>
      <c r="C446" s="15"/>
      <c r="D446" s="16"/>
      <c r="E446" s="1"/>
      <c r="F446" s="1"/>
      <c r="G446" s="1"/>
      <c r="H446" s="1"/>
      <c r="I446" s="1"/>
      <c r="J446" s="1"/>
      <c r="K446" s="1"/>
      <c r="L446" s="1"/>
      <c r="M446" s="17"/>
      <c r="N446" s="16"/>
      <c r="O446" s="1"/>
      <c r="P446" s="18"/>
      <c r="U446" s="114"/>
      <c r="W446" s="114"/>
    </row>
    <row r="447" spans="1:23" ht="9.75" customHeight="1">
      <c r="A447" s="15"/>
      <c r="B447" s="15" t="s">
        <v>43</v>
      </c>
      <c r="C447" s="15">
        <v>5</v>
      </c>
      <c r="D447" s="33">
        <v>3</v>
      </c>
      <c r="E447" s="34">
        <v>3</v>
      </c>
      <c r="F447" s="34">
        <v>3</v>
      </c>
      <c r="G447" s="34">
        <v>3</v>
      </c>
      <c r="H447" s="34">
        <v>2</v>
      </c>
      <c r="I447" s="34">
        <v>3</v>
      </c>
      <c r="J447" s="34">
        <v>2</v>
      </c>
      <c r="K447" s="34">
        <v>2</v>
      </c>
      <c r="L447" s="34">
        <v>3</v>
      </c>
      <c r="M447" s="35">
        <v>3</v>
      </c>
      <c r="N447" s="16">
        <f>MIN(D447:M447)</f>
        <v>2</v>
      </c>
      <c r="O447" s="1">
        <f>C447-N447</f>
        <v>3</v>
      </c>
      <c r="P447" s="18">
        <f>O447/C447</f>
        <v>0.6</v>
      </c>
      <c r="U447" s="114"/>
      <c r="W447" s="114"/>
    </row>
    <row r="448" spans="1:23" ht="9.75" customHeight="1">
      <c r="A448" s="15"/>
      <c r="B448" s="15" t="s">
        <v>44</v>
      </c>
      <c r="C448" s="15"/>
      <c r="D448" s="16"/>
      <c r="E448" s="1"/>
      <c r="F448" s="1"/>
      <c r="G448" s="1"/>
      <c r="H448" s="1"/>
      <c r="I448" s="1"/>
      <c r="J448" s="1"/>
      <c r="K448" s="1"/>
      <c r="L448" s="1"/>
      <c r="M448" s="17"/>
      <c r="N448" s="16"/>
      <c r="O448" s="1"/>
      <c r="P448" s="18"/>
      <c r="U448" s="114"/>
      <c r="W448" s="114"/>
    </row>
    <row r="449" spans="1:23" ht="9.75" customHeight="1">
      <c r="A449" s="20"/>
      <c r="B449" s="21" t="s">
        <v>45</v>
      </c>
      <c r="C449" s="21">
        <f t="shared" ref="C449:M449" si="82">SUM(C433:C448)</f>
        <v>5</v>
      </c>
      <c r="D449" s="22">
        <f t="shared" si="82"/>
        <v>3</v>
      </c>
      <c r="E449" s="23">
        <f t="shared" si="82"/>
        <v>3</v>
      </c>
      <c r="F449" s="23">
        <f t="shared" si="82"/>
        <v>3</v>
      </c>
      <c r="G449" s="23">
        <f t="shared" si="82"/>
        <v>3</v>
      </c>
      <c r="H449" s="23">
        <f t="shared" si="82"/>
        <v>2</v>
      </c>
      <c r="I449" s="23">
        <f t="shared" si="82"/>
        <v>3</v>
      </c>
      <c r="J449" s="23">
        <f t="shared" si="82"/>
        <v>2</v>
      </c>
      <c r="K449" s="23">
        <f t="shared" si="82"/>
        <v>2</v>
      </c>
      <c r="L449" s="23">
        <f t="shared" si="82"/>
        <v>3</v>
      </c>
      <c r="M449" s="24">
        <f t="shared" si="82"/>
        <v>3</v>
      </c>
      <c r="N449" s="22">
        <f t="shared" ref="N449:N450" si="83">MIN(D449:M449)</f>
        <v>2</v>
      </c>
      <c r="O449" s="23">
        <f t="shared" ref="O449:O450" si="84">C449-N449</f>
        <v>3</v>
      </c>
      <c r="P449" s="25">
        <f t="shared" ref="P449:P450" si="85">O449/C449</f>
        <v>0.6</v>
      </c>
      <c r="U449" s="114"/>
      <c r="W449" s="114"/>
    </row>
    <row r="450" spans="1:23" ht="9.75" customHeight="1">
      <c r="A450" s="15" t="s">
        <v>111</v>
      </c>
      <c r="B450" s="14" t="s">
        <v>27</v>
      </c>
      <c r="C450" s="14">
        <v>10</v>
      </c>
      <c r="D450" s="51">
        <v>5</v>
      </c>
      <c r="E450" s="52">
        <v>3</v>
      </c>
      <c r="F450" s="52">
        <v>0</v>
      </c>
      <c r="G450" s="52">
        <v>0</v>
      </c>
      <c r="H450" s="52">
        <v>1</v>
      </c>
      <c r="I450" s="52">
        <v>1</v>
      </c>
      <c r="J450" s="52">
        <v>0</v>
      </c>
      <c r="K450" s="52">
        <v>1</v>
      </c>
      <c r="L450" s="52">
        <v>0</v>
      </c>
      <c r="M450" s="53">
        <v>1</v>
      </c>
      <c r="N450" s="16">
        <f t="shared" si="83"/>
        <v>0</v>
      </c>
      <c r="O450" s="29">
        <f t="shared" si="84"/>
        <v>10</v>
      </c>
      <c r="P450" s="31">
        <f t="shared" si="85"/>
        <v>1</v>
      </c>
      <c r="U450" s="114"/>
      <c r="W450" s="114"/>
    </row>
    <row r="451" spans="1:23" ht="9.75" customHeight="1">
      <c r="A451" s="15"/>
      <c r="B451" s="15" t="s">
        <v>30</v>
      </c>
      <c r="C451" s="15"/>
      <c r="D451" s="16"/>
      <c r="E451" s="1"/>
      <c r="F451" s="1"/>
      <c r="G451" s="1"/>
      <c r="H451" s="1"/>
      <c r="I451" s="1"/>
      <c r="J451" s="1"/>
      <c r="K451" s="1"/>
      <c r="L451" s="1"/>
      <c r="M451" s="17"/>
      <c r="N451" s="16"/>
      <c r="O451" s="1"/>
      <c r="P451" s="18"/>
      <c r="U451" s="114"/>
      <c r="W451" s="114"/>
    </row>
    <row r="452" spans="1:23" ht="9.75" customHeight="1">
      <c r="A452" s="15"/>
      <c r="B452" s="15" t="s">
        <v>34</v>
      </c>
      <c r="C452" s="15"/>
      <c r="D452" s="16"/>
      <c r="E452" s="1"/>
      <c r="F452" s="1"/>
      <c r="G452" s="1"/>
      <c r="H452" s="1"/>
      <c r="I452" s="1"/>
      <c r="J452" s="1"/>
      <c r="K452" s="1"/>
      <c r="L452" s="1"/>
      <c r="M452" s="17"/>
      <c r="N452" s="16"/>
      <c r="O452" s="1"/>
      <c r="P452" s="18"/>
      <c r="U452" s="114"/>
      <c r="W452" s="114"/>
    </row>
    <row r="453" spans="1:23" ht="9.75" customHeight="1">
      <c r="A453" s="15"/>
      <c r="B453" s="15" t="s">
        <v>57</v>
      </c>
      <c r="C453" s="15"/>
      <c r="D453" s="16"/>
      <c r="E453" s="1"/>
      <c r="F453" s="1"/>
      <c r="G453" s="1"/>
      <c r="H453" s="1"/>
      <c r="I453" s="1"/>
      <c r="J453" s="1"/>
      <c r="K453" s="1"/>
      <c r="L453" s="1"/>
      <c r="M453" s="17"/>
      <c r="N453" s="16"/>
      <c r="O453" s="1"/>
      <c r="P453" s="18"/>
      <c r="U453" s="114"/>
      <c r="W453" s="114"/>
    </row>
    <row r="454" spans="1:23" ht="9.75" customHeight="1">
      <c r="A454" s="15"/>
      <c r="B454" s="15" t="s">
        <v>57</v>
      </c>
      <c r="C454" s="15"/>
      <c r="D454" s="16"/>
      <c r="E454" s="1"/>
      <c r="F454" s="1"/>
      <c r="G454" s="1"/>
      <c r="H454" s="1"/>
      <c r="I454" s="1"/>
      <c r="J454" s="1"/>
      <c r="K454" s="1"/>
      <c r="L454" s="1"/>
      <c r="M454" s="17"/>
      <c r="N454" s="16"/>
      <c r="O454" s="1"/>
      <c r="P454" s="18"/>
      <c r="U454" s="114"/>
      <c r="W454" s="114"/>
    </row>
    <row r="455" spans="1:23" ht="9.75" customHeight="1">
      <c r="A455" s="15"/>
      <c r="B455" s="15" t="s">
        <v>39</v>
      </c>
      <c r="C455" s="15"/>
      <c r="D455" s="16"/>
      <c r="E455" s="1"/>
      <c r="F455" s="1"/>
      <c r="G455" s="1"/>
      <c r="H455" s="1"/>
      <c r="I455" s="1"/>
      <c r="J455" s="1"/>
      <c r="K455" s="1"/>
      <c r="L455" s="1"/>
      <c r="M455" s="17"/>
      <c r="N455" s="16"/>
      <c r="O455" s="1"/>
      <c r="P455" s="18"/>
      <c r="U455" s="114"/>
      <c r="W455" s="114"/>
    </row>
    <row r="456" spans="1:23" ht="9.75" customHeight="1">
      <c r="A456" s="15"/>
      <c r="B456" s="15" t="s">
        <v>60</v>
      </c>
      <c r="C456" s="15"/>
      <c r="D456" s="16"/>
      <c r="E456" s="1"/>
      <c r="F456" s="1"/>
      <c r="G456" s="1"/>
      <c r="H456" s="1"/>
      <c r="I456" s="1"/>
      <c r="J456" s="1"/>
      <c r="K456" s="1"/>
      <c r="L456" s="1"/>
      <c r="M456" s="17"/>
      <c r="N456" s="16"/>
      <c r="O456" s="1"/>
      <c r="P456" s="18"/>
      <c r="U456" s="114"/>
      <c r="W456" s="114"/>
    </row>
    <row r="457" spans="1:23" ht="9.75" customHeight="1">
      <c r="A457" s="15"/>
      <c r="B457" s="15" t="s">
        <v>60</v>
      </c>
      <c r="C457" s="15"/>
      <c r="D457" s="16"/>
      <c r="E457" s="1"/>
      <c r="F457" s="1"/>
      <c r="G457" s="1"/>
      <c r="H457" s="1"/>
      <c r="I457" s="1"/>
      <c r="J457" s="1"/>
      <c r="K457" s="1"/>
      <c r="L457" s="1"/>
      <c r="M457" s="17"/>
      <c r="N457" s="16"/>
      <c r="O457" s="1"/>
      <c r="P457" s="18"/>
      <c r="U457" s="114"/>
      <c r="W457" s="114"/>
    </row>
    <row r="458" spans="1:23" ht="9.75" customHeight="1">
      <c r="A458" s="15"/>
      <c r="B458" s="15" t="s">
        <v>60</v>
      </c>
      <c r="C458" s="15"/>
      <c r="D458" s="16"/>
      <c r="E458" s="1"/>
      <c r="F458" s="1"/>
      <c r="G458" s="1"/>
      <c r="H458" s="1"/>
      <c r="I458" s="1"/>
      <c r="J458" s="1"/>
      <c r="K458" s="1"/>
      <c r="L458" s="1"/>
      <c r="M458" s="17"/>
      <c r="N458" s="16"/>
      <c r="O458" s="1"/>
      <c r="P458" s="18"/>
      <c r="U458" s="114"/>
      <c r="W458" s="114"/>
    </row>
    <row r="459" spans="1:23" ht="9.75" customHeight="1">
      <c r="A459" s="15"/>
      <c r="B459" s="15" t="s">
        <v>60</v>
      </c>
      <c r="C459" s="15"/>
      <c r="D459" s="16"/>
      <c r="E459" s="1"/>
      <c r="F459" s="1"/>
      <c r="G459" s="1"/>
      <c r="H459" s="1"/>
      <c r="I459" s="1"/>
      <c r="J459" s="1"/>
      <c r="K459" s="1"/>
      <c r="L459" s="1"/>
      <c r="M459" s="17"/>
      <c r="N459" s="16"/>
      <c r="O459" s="1"/>
      <c r="P459" s="18"/>
      <c r="U459" s="114"/>
      <c r="W459" s="114"/>
    </row>
    <row r="460" spans="1:23" ht="9.75" customHeight="1">
      <c r="A460" s="15"/>
      <c r="B460" s="15" t="s">
        <v>60</v>
      </c>
      <c r="C460" s="15"/>
      <c r="D460" s="16"/>
      <c r="E460" s="1"/>
      <c r="F460" s="1"/>
      <c r="G460" s="1"/>
      <c r="H460" s="1"/>
      <c r="I460" s="1"/>
      <c r="J460" s="1"/>
      <c r="K460" s="1"/>
      <c r="L460" s="1"/>
      <c r="M460" s="17"/>
      <c r="N460" s="16"/>
      <c r="O460" s="1"/>
      <c r="P460" s="18"/>
      <c r="U460" s="114"/>
      <c r="W460" s="114"/>
    </row>
    <row r="461" spans="1:23" ht="9.75" customHeight="1">
      <c r="A461" s="15"/>
      <c r="B461" s="15" t="s">
        <v>60</v>
      </c>
      <c r="C461" s="15"/>
      <c r="D461" s="16"/>
      <c r="E461" s="1"/>
      <c r="F461" s="1"/>
      <c r="G461" s="1"/>
      <c r="H461" s="1"/>
      <c r="I461" s="1"/>
      <c r="J461" s="1"/>
      <c r="K461" s="1"/>
      <c r="L461" s="1"/>
      <c r="M461" s="17"/>
      <c r="N461" s="16"/>
      <c r="O461" s="1"/>
      <c r="P461" s="18"/>
      <c r="U461" s="114"/>
      <c r="W461" s="114"/>
    </row>
    <row r="462" spans="1:23" ht="9.75" customHeight="1">
      <c r="A462" s="15"/>
      <c r="B462" s="15" t="s">
        <v>41</v>
      </c>
      <c r="C462" s="15"/>
      <c r="D462" s="16"/>
      <c r="E462" s="1"/>
      <c r="F462" s="1"/>
      <c r="G462" s="1"/>
      <c r="H462" s="1"/>
      <c r="I462" s="1"/>
      <c r="J462" s="1"/>
      <c r="K462" s="1"/>
      <c r="L462" s="1"/>
      <c r="M462" s="17"/>
      <c r="N462" s="16"/>
      <c r="O462" s="1"/>
      <c r="P462" s="18"/>
      <c r="U462" s="114"/>
      <c r="W462" s="114"/>
    </row>
    <row r="463" spans="1:23" ht="9.75" customHeight="1">
      <c r="A463" s="15"/>
      <c r="B463" s="15" t="s">
        <v>42</v>
      </c>
      <c r="C463" s="15"/>
      <c r="D463" s="16"/>
      <c r="E463" s="1"/>
      <c r="F463" s="1"/>
      <c r="G463" s="1"/>
      <c r="H463" s="1"/>
      <c r="I463" s="1"/>
      <c r="J463" s="1"/>
      <c r="K463" s="1"/>
      <c r="L463" s="1"/>
      <c r="M463" s="17"/>
      <c r="N463" s="16"/>
      <c r="O463" s="1"/>
      <c r="P463" s="18"/>
      <c r="U463" s="114"/>
      <c r="W463" s="114"/>
    </row>
    <row r="464" spans="1:23" ht="9.75" customHeight="1">
      <c r="A464" s="15"/>
      <c r="B464" s="15" t="s">
        <v>43</v>
      </c>
      <c r="C464" s="15"/>
      <c r="D464" s="16"/>
      <c r="E464" s="1"/>
      <c r="F464" s="1"/>
      <c r="G464" s="1"/>
      <c r="H464" s="1"/>
      <c r="I464" s="1"/>
      <c r="J464" s="1"/>
      <c r="K464" s="1"/>
      <c r="L464" s="1"/>
      <c r="M464" s="17"/>
      <c r="N464" s="16"/>
      <c r="O464" s="1"/>
      <c r="P464" s="18"/>
      <c r="U464" s="114"/>
      <c r="W464" s="114"/>
    </row>
    <row r="465" spans="1:23" ht="9.75" customHeight="1">
      <c r="A465" s="15"/>
      <c r="B465" s="15" t="s">
        <v>44</v>
      </c>
      <c r="C465" s="15"/>
      <c r="D465" s="16"/>
      <c r="E465" s="1"/>
      <c r="F465" s="1"/>
      <c r="G465" s="1"/>
      <c r="H465" s="1"/>
      <c r="I465" s="1"/>
      <c r="J465" s="1"/>
      <c r="K465" s="1"/>
      <c r="L465" s="1"/>
      <c r="M465" s="17"/>
      <c r="N465" s="16"/>
      <c r="O465" s="1"/>
      <c r="P465" s="18"/>
      <c r="U465" s="114"/>
      <c r="W465" s="114"/>
    </row>
    <row r="466" spans="1:23" ht="9.75" customHeight="1">
      <c r="A466" s="15"/>
      <c r="B466" s="21" t="s">
        <v>45</v>
      </c>
      <c r="C466" s="21">
        <f t="shared" ref="C466:M466" si="86">SUM(C450:C465)</f>
        <v>10</v>
      </c>
      <c r="D466" s="22">
        <f t="shared" si="86"/>
        <v>5</v>
      </c>
      <c r="E466" s="23">
        <f t="shared" si="86"/>
        <v>3</v>
      </c>
      <c r="F466" s="23">
        <f t="shared" si="86"/>
        <v>0</v>
      </c>
      <c r="G466" s="23">
        <f t="shared" si="86"/>
        <v>0</v>
      </c>
      <c r="H466" s="23">
        <f t="shared" si="86"/>
        <v>1</v>
      </c>
      <c r="I466" s="23">
        <f t="shared" si="86"/>
        <v>1</v>
      </c>
      <c r="J466" s="23">
        <f t="shared" si="86"/>
        <v>0</v>
      </c>
      <c r="K466" s="23">
        <f t="shared" si="86"/>
        <v>1</v>
      </c>
      <c r="L466" s="23">
        <f t="shared" si="86"/>
        <v>0</v>
      </c>
      <c r="M466" s="24">
        <f t="shared" si="86"/>
        <v>1</v>
      </c>
      <c r="N466" s="22">
        <f>MIN(D466:M466)</f>
        <v>0</v>
      </c>
      <c r="O466" s="23">
        <f>C466-N466</f>
        <v>10</v>
      </c>
      <c r="P466" s="25">
        <f>O466/C466</f>
        <v>1</v>
      </c>
      <c r="U466" s="114"/>
      <c r="W466" s="114"/>
    </row>
    <row r="467" spans="1:23" ht="9.75" customHeight="1">
      <c r="A467" s="14" t="s">
        <v>112</v>
      </c>
      <c r="B467" s="14" t="s">
        <v>27</v>
      </c>
      <c r="C467" s="14"/>
      <c r="D467" s="19"/>
      <c r="E467" s="29"/>
      <c r="F467" s="29"/>
      <c r="G467" s="29"/>
      <c r="H467" s="29"/>
      <c r="I467" s="29"/>
      <c r="J467" s="29"/>
      <c r="K467" s="29"/>
      <c r="L467" s="29"/>
      <c r="M467" s="30"/>
      <c r="N467" s="19"/>
      <c r="O467" s="29"/>
      <c r="P467" s="31"/>
      <c r="U467" s="114"/>
      <c r="W467" s="114"/>
    </row>
    <row r="468" spans="1:23" ht="9.75" customHeight="1">
      <c r="A468" s="15"/>
      <c r="B468" s="15" t="s">
        <v>30</v>
      </c>
      <c r="C468" s="15"/>
      <c r="D468" s="16"/>
      <c r="E468" s="1"/>
      <c r="F468" s="1"/>
      <c r="G468" s="1"/>
      <c r="H468" s="1"/>
      <c r="I468" s="1"/>
      <c r="J468" s="1"/>
      <c r="K468" s="1"/>
      <c r="L468" s="1"/>
      <c r="M468" s="17"/>
      <c r="N468" s="16"/>
      <c r="O468" s="1"/>
      <c r="P468" s="18"/>
      <c r="U468" s="114"/>
      <c r="W468" s="114"/>
    </row>
    <row r="469" spans="1:23" ht="9.75" customHeight="1">
      <c r="A469" s="15"/>
      <c r="B469" s="15" t="s">
        <v>34</v>
      </c>
      <c r="C469" s="15"/>
      <c r="D469" s="16"/>
      <c r="E469" s="1"/>
      <c r="F469" s="1"/>
      <c r="G469" s="1"/>
      <c r="H469" s="1"/>
      <c r="I469" s="1"/>
      <c r="J469" s="1"/>
      <c r="K469" s="1"/>
      <c r="L469" s="1"/>
      <c r="M469" s="17"/>
      <c r="N469" s="16"/>
      <c r="O469" s="1"/>
      <c r="P469" s="18"/>
      <c r="U469" s="114"/>
      <c r="W469" s="114"/>
    </row>
    <row r="470" spans="1:23" ht="9.75" customHeight="1">
      <c r="A470" s="15"/>
      <c r="B470" s="15" t="s">
        <v>57</v>
      </c>
      <c r="C470" s="15"/>
      <c r="D470" s="16"/>
      <c r="E470" s="1"/>
      <c r="F470" s="1"/>
      <c r="G470" s="1"/>
      <c r="H470" s="1"/>
      <c r="I470" s="1"/>
      <c r="J470" s="1"/>
      <c r="K470" s="1"/>
      <c r="L470" s="1"/>
      <c r="M470" s="17"/>
      <c r="N470" s="16"/>
      <c r="O470" s="1"/>
      <c r="P470" s="18"/>
      <c r="U470" s="114"/>
      <c r="W470" s="114"/>
    </row>
    <row r="471" spans="1:23" ht="9.75" customHeight="1">
      <c r="A471" s="15"/>
      <c r="B471" s="15" t="s">
        <v>57</v>
      </c>
      <c r="C471" s="15"/>
      <c r="D471" s="16"/>
      <c r="E471" s="1"/>
      <c r="F471" s="1"/>
      <c r="G471" s="1"/>
      <c r="H471" s="1"/>
      <c r="I471" s="1"/>
      <c r="J471" s="1"/>
      <c r="K471" s="1"/>
      <c r="L471" s="1"/>
      <c r="M471" s="17"/>
      <c r="N471" s="16"/>
      <c r="O471" s="1"/>
      <c r="P471" s="18"/>
      <c r="U471" s="114"/>
      <c r="W471" s="114"/>
    </row>
    <row r="472" spans="1:23" ht="9.75" customHeight="1">
      <c r="A472" s="15"/>
      <c r="B472" s="15" t="s">
        <v>39</v>
      </c>
      <c r="C472" s="15"/>
      <c r="D472" s="16"/>
      <c r="E472" s="1"/>
      <c r="F472" s="1"/>
      <c r="G472" s="1"/>
      <c r="H472" s="1"/>
      <c r="I472" s="1"/>
      <c r="J472" s="1"/>
      <c r="K472" s="1"/>
      <c r="L472" s="1"/>
      <c r="M472" s="17"/>
      <c r="N472" s="16"/>
      <c r="O472" s="1"/>
      <c r="P472" s="18"/>
      <c r="U472" s="114"/>
      <c r="W472" s="114"/>
    </row>
    <row r="473" spans="1:23" ht="9.75" customHeight="1">
      <c r="A473" s="15"/>
      <c r="B473" s="15" t="s">
        <v>60</v>
      </c>
      <c r="C473" s="15"/>
      <c r="D473" s="16"/>
      <c r="E473" s="1"/>
      <c r="F473" s="1"/>
      <c r="G473" s="1"/>
      <c r="H473" s="1"/>
      <c r="I473" s="1"/>
      <c r="J473" s="1"/>
      <c r="K473" s="1"/>
      <c r="L473" s="1"/>
      <c r="M473" s="17"/>
      <c r="N473" s="16"/>
      <c r="O473" s="1"/>
      <c r="P473" s="18"/>
      <c r="U473" s="114"/>
      <c r="W473" s="114"/>
    </row>
    <row r="474" spans="1:23" ht="9.75" customHeight="1">
      <c r="A474" s="15"/>
      <c r="B474" s="15" t="s">
        <v>60</v>
      </c>
      <c r="C474" s="15"/>
      <c r="D474" s="16"/>
      <c r="E474" s="1"/>
      <c r="F474" s="1"/>
      <c r="G474" s="1"/>
      <c r="H474" s="1"/>
      <c r="I474" s="1"/>
      <c r="J474" s="1"/>
      <c r="K474" s="1"/>
      <c r="L474" s="1"/>
      <c r="M474" s="17"/>
      <c r="N474" s="16"/>
      <c r="O474" s="1"/>
      <c r="P474" s="18"/>
      <c r="U474" s="114"/>
      <c r="W474" s="114"/>
    </row>
    <row r="475" spans="1:23" ht="9.75" customHeight="1">
      <c r="A475" s="15"/>
      <c r="B475" s="15" t="s">
        <v>60</v>
      </c>
      <c r="C475" s="15"/>
      <c r="D475" s="16"/>
      <c r="E475" s="1"/>
      <c r="F475" s="1"/>
      <c r="G475" s="1"/>
      <c r="H475" s="1"/>
      <c r="I475" s="1"/>
      <c r="J475" s="1"/>
      <c r="K475" s="1"/>
      <c r="L475" s="1"/>
      <c r="M475" s="17"/>
      <c r="N475" s="16"/>
      <c r="O475" s="1"/>
      <c r="P475" s="18"/>
      <c r="U475" s="114"/>
      <c r="W475" s="114"/>
    </row>
    <row r="476" spans="1:23" ht="9.75" customHeight="1">
      <c r="A476" s="15"/>
      <c r="B476" s="15" t="s">
        <v>60</v>
      </c>
      <c r="C476" s="15"/>
      <c r="D476" s="16"/>
      <c r="E476" s="1"/>
      <c r="F476" s="1"/>
      <c r="G476" s="1"/>
      <c r="H476" s="1"/>
      <c r="I476" s="1"/>
      <c r="J476" s="1"/>
      <c r="K476" s="1"/>
      <c r="L476" s="1"/>
      <c r="M476" s="17"/>
      <c r="N476" s="16"/>
      <c r="O476" s="1"/>
      <c r="P476" s="18"/>
      <c r="U476" s="114"/>
      <c r="W476" s="114"/>
    </row>
    <row r="477" spans="1:23" ht="9.75" customHeight="1">
      <c r="A477" s="15"/>
      <c r="B477" s="15" t="s">
        <v>60</v>
      </c>
      <c r="C477" s="15"/>
      <c r="D477" s="16"/>
      <c r="E477" s="1"/>
      <c r="F477" s="1"/>
      <c r="G477" s="1"/>
      <c r="H477" s="1"/>
      <c r="I477" s="1"/>
      <c r="J477" s="1"/>
      <c r="K477" s="1"/>
      <c r="L477" s="1"/>
      <c r="M477" s="17"/>
      <c r="N477" s="16"/>
      <c r="O477" s="1"/>
      <c r="P477" s="18"/>
      <c r="U477" s="114"/>
      <c r="W477" s="114"/>
    </row>
    <row r="478" spans="1:23" ht="9.75" customHeight="1">
      <c r="A478" s="15"/>
      <c r="B478" s="15" t="s">
        <v>60</v>
      </c>
      <c r="C478" s="15"/>
      <c r="D478" s="16"/>
      <c r="E478" s="1"/>
      <c r="F478" s="1"/>
      <c r="G478" s="1"/>
      <c r="H478" s="1"/>
      <c r="I478" s="1"/>
      <c r="J478" s="1"/>
      <c r="K478" s="1"/>
      <c r="L478" s="1"/>
      <c r="M478" s="17"/>
      <c r="N478" s="16"/>
      <c r="O478" s="1"/>
      <c r="P478" s="18"/>
      <c r="U478" s="114"/>
      <c r="W478" s="114"/>
    </row>
    <row r="479" spans="1:23" ht="9.75" customHeight="1">
      <c r="A479" s="15"/>
      <c r="B479" s="15" t="s">
        <v>41</v>
      </c>
      <c r="C479" s="15"/>
      <c r="D479" s="16"/>
      <c r="E479" s="1"/>
      <c r="F479" s="1"/>
      <c r="G479" s="1"/>
      <c r="H479" s="1"/>
      <c r="I479" s="1"/>
      <c r="J479" s="1"/>
      <c r="K479" s="1"/>
      <c r="L479" s="1"/>
      <c r="M479" s="17"/>
      <c r="N479" s="16"/>
      <c r="O479" s="1"/>
      <c r="P479" s="18"/>
      <c r="U479" s="114"/>
      <c r="W479" s="114"/>
    </row>
    <row r="480" spans="1:23" ht="9.75" customHeight="1">
      <c r="A480" s="15"/>
      <c r="B480" s="15" t="s">
        <v>42</v>
      </c>
      <c r="C480" s="15"/>
      <c r="D480" s="16"/>
      <c r="E480" s="1"/>
      <c r="F480" s="1"/>
      <c r="G480" s="1"/>
      <c r="H480" s="1"/>
      <c r="I480" s="1"/>
      <c r="J480" s="1"/>
      <c r="K480" s="1"/>
      <c r="L480" s="1"/>
      <c r="M480" s="17"/>
      <c r="N480" s="16"/>
      <c r="O480" s="1"/>
      <c r="P480" s="18"/>
      <c r="U480" s="114"/>
      <c r="W480" s="114"/>
    </row>
    <row r="481" spans="1:23" ht="9.75" customHeight="1">
      <c r="A481" s="15"/>
      <c r="B481" s="15" t="s">
        <v>43</v>
      </c>
      <c r="C481" s="15">
        <v>8</v>
      </c>
      <c r="D481" s="33">
        <v>1</v>
      </c>
      <c r="E481" s="34">
        <v>2</v>
      </c>
      <c r="F481" s="34">
        <v>1</v>
      </c>
      <c r="G481" s="34">
        <v>2</v>
      </c>
      <c r="H481" s="34">
        <v>1</v>
      </c>
      <c r="I481" s="34">
        <v>4</v>
      </c>
      <c r="J481" s="34">
        <v>1</v>
      </c>
      <c r="K481" s="34">
        <v>2</v>
      </c>
      <c r="L481" s="34">
        <v>4</v>
      </c>
      <c r="M481" s="35">
        <v>5</v>
      </c>
      <c r="N481" s="16">
        <f>MIN(D481:M481)</f>
        <v>1</v>
      </c>
      <c r="O481" s="1">
        <f>C481-N481</f>
        <v>7</v>
      </c>
      <c r="P481" s="18">
        <f>O481/C481</f>
        <v>0.875</v>
      </c>
      <c r="U481" s="114"/>
      <c r="W481" s="114"/>
    </row>
    <row r="482" spans="1:23" ht="9.75" customHeight="1">
      <c r="A482" s="15"/>
      <c r="B482" s="15" t="s">
        <v>44</v>
      </c>
      <c r="C482" s="15"/>
      <c r="D482" s="16"/>
      <c r="E482" s="1"/>
      <c r="F482" s="1"/>
      <c r="G482" s="1"/>
      <c r="H482" s="1"/>
      <c r="I482" s="1"/>
      <c r="J482" s="1"/>
      <c r="K482" s="1"/>
      <c r="L482" s="1"/>
      <c r="M482" s="17"/>
      <c r="N482" s="16"/>
      <c r="O482" s="1"/>
      <c r="P482" s="18"/>
      <c r="U482" s="114"/>
      <c r="W482" s="114"/>
    </row>
    <row r="483" spans="1:23" ht="9.75" customHeight="1">
      <c r="A483" s="20"/>
      <c r="B483" s="21" t="s">
        <v>45</v>
      </c>
      <c r="C483" s="21">
        <f t="shared" ref="C483:M483" si="87">SUM(C467:C482)</f>
        <v>8</v>
      </c>
      <c r="D483" s="22">
        <f t="shared" si="87"/>
        <v>1</v>
      </c>
      <c r="E483" s="23">
        <f t="shared" si="87"/>
        <v>2</v>
      </c>
      <c r="F483" s="23">
        <f t="shared" si="87"/>
        <v>1</v>
      </c>
      <c r="G483" s="23">
        <f t="shared" si="87"/>
        <v>2</v>
      </c>
      <c r="H483" s="23">
        <f t="shared" si="87"/>
        <v>1</v>
      </c>
      <c r="I483" s="23">
        <f t="shared" si="87"/>
        <v>4</v>
      </c>
      <c r="J483" s="23">
        <f t="shared" si="87"/>
        <v>1</v>
      </c>
      <c r="K483" s="23">
        <f t="shared" si="87"/>
        <v>2</v>
      </c>
      <c r="L483" s="23">
        <f t="shared" si="87"/>
        <v>4</v>
      </c>
      <c r="M483" s="24">
        <f t="shared" si="87"/>
        <v>5</v>
      </c>
      <c r="N483" s="22">
        <f>MIN(D483:M483)</f>
        <v>1</v>
      </c>
      <c r="O483" s="23">
        <f>C483-N483</f>
        <v>7</v>
      </c>
      <c r="P483" s="25">
        <f>O483/C483</f>
        <v>0.875</v>
      </c>
      <c r="U483" s="114"/>
      <c r="W483" s="114"/>
    </row>
    <row r="484" spans="1:23" ht="9.75" customHeight="1">
      <c r="A484" s="14" t="s">
        <v>113</v>
      </c>
      <c r="B484" s="14" t="s">
        <v>27</v>
      </c>
      <c r="C484" s="14"/>
      <c r="D484" s="19"/>
      <c r="E484" s="29"/>
      <c r="F484" s="29"/>
      <c r="G484" s="29"/>
      <c r="H484" s="29"/>
      <c r="I484" s="29"/>
      <c r="J484" s="29"/>
      <c r="K484" s="29"/>
      <c r="L484" s="29"/>
      <c r="M484" s="30"/>
      <c r="N484" s="19"/>
      <c r="O484" s="29"/>
      <c r="P484" s="31"/>
      <c r="U484" s="114"/>
      <c r="W484" s="114"/>
    </row>
    <row r="485" spans="1:23" ht="9.75" customHeight="1">
      <c r="A485" s="15"/>
      <c r="B485" s="15" t="s">
        <v>30</v>
      </c>
      <c r="C485" s="15"/>
      <c r="D485" s="16"/>
      <c r="E485" s="1"/>
      <c r="F485" s="1"/>
      <c r="G485" s="1"/>
      <c r="H485" s="1"/>
      <c r="I485" s="1"/>
      <c r="J485" s="1"/>
      <c r="K485" s="1"/>
      <c r="L485" s="1"/>
      <c r="M485" s="17"/>
      <c r="N485" s="16"/>
      <c r="O485" s="1"/>
      <c r="P485" s="18"/>
      <c r="U485" s="114"/>
      <c r="W485" s="114"/>
    </row>
    <row r="486" spans="1:23" ht="9.75" customHeight="1">
      <c r="A486" s="15"/>
      <c r="B486" s="15" t="s">
        <v>34</v>
      </c>
      <c r="C486" s="15"/>
      <c r="D486" s="16"/>
      <c r="E486" s="1"/>
      <c r="F486" s="1"/>
      <c r="G486" s="1"/>
      <c r="H486" s="1"/>
      <c r="I486" s="1"/>
      <c r="J486" s="1"/>
      <c r="K486" s="1"/>
      <c r="L486" s="1"/>
      <c r="M486" s="17"/>
      <c r="N486" s="16"/>
      <c r="O486" s="1"/>
      <c r="P486" s="18"/>
      <c r="U486" s="114"/>
      <c r="W486" s="114"/>
    </row>
    <row r="487" spans="1:23" ht="9.75" customHeight="1">
      <c r="A487" s="15"/>
      <c r="B487" s="15" t="s">
        <v>114</v>
      </c>
      <c r="C487" s="15">
        <v>27</v>
      </c>
      <c r="D487" s="33">
        <v>23</v>
      </c>
      <c r="E487" s="34">
        <v>14</v>
      </c>
      <c r="F487" s="34">
        <v>6</v>
      </c>
      <c r="G487" s="34">
        <v>0</v>
      </c>
      <c r="H487" s="34">
        <v>0</v>
      </c>
      <c r="I487" s="34">
        <v>0</v>
      </c>
      <c r="J487" s="34">
        <v>0</v>
      </c>
      <c r="K487" s="34">
        <v>5</v>
      </c>
      <c r="L487" s="34">
        <v>6</v>
      </c>
      <c r="M487" s="35">
        <v>7</v>
      </c>
      <c r="N487" s="16">
        <f>MIN(D487:M487)</f>
        <v>0</v>
      </c>
      <c r="O487" s="1">
        <f>C487-N487</f>
        <v>27</v>
      </c>
      <c r="P487" s="18">
        <f>O487/C487</f>
        <v>1</v>
      </c>
      <c r="U487" s="114"/>
      <c r="W487" s="114"/>
    </row>
    <row r="488" spans="1:23" ht="9.75" customHeight="1">
      <c r="A488" s="15"/>
      <c r="B488" s="15" t="s">
        <v>57</v>
      </c>
      <c r="C488" s="15"/>
      <c r="D488" s="16"/>
      <c r="E488" s="1"/>
      <c r="F488" s="1"/>
      <c r="G488" s="1"/>
      <c r="H488" s="1"/>
      <c r="I488" s="1"/>
      <c r="J488" s="1"/>
      <c r="K488" s="1"/>
      <c r="L488" s="1"/>
      <c r="M488" s="17"/>
      <c r="N488" s="16"/>
      <c r="O488" s="1"/>
      <c r="P488" s="18"/>
      <c r="U488" s="114"/>
      <c r="W488" s="114"/>
    </row>
    <row r="489" spans="1:23" ht="9.75" customHeight="1">
      <c r="A489" s="15"/>
      <c r="B489" s="15" t="s">
        <v>39</v>
      </c>
      <c r="C489" s="15"/>
      <c r="D489" s="16"/>
      <c r="E489" s="1"/>
      <c r="F489" s="1"/>
      <c r="G489" s="1"/>
      <c r="H489" s="1"/>
      <c r="I489" s="1"/>
      <c r="J489" s="1"/>
      <c r="K489" s="1"/>
      <c r="L489" s="1"/>
      <c r="M489" s="17"/>
      <c r="N489" s="16"/>
      <c r="O489" s="1"/>
      <c r="P489" s="18"/>
      <c r="U489" s="114"/>
      <c r="W489" s="114"/>
    </row>
    <row r="490" spans="1:23" ht="9.75" customHeight="1">
      <c r="A490" s="15"/>
      <c r="B490" s="15" t="s">
        <v>60</v>
      </c>
      <c r="C490" s="15"/>
      <c r="D490" s="16"/>
      <c r="E490" s="1"/>
      <c r="F490" s="1"/>
      <c r="G490" s="1"/>
      <c r="H490" s="1"/>
      <c r="I490" s="1"/>
      <c r="J490" s="1"/>
      <c r="K490" s="1"/>
      <c r="L490" s="1"/>
      <c r="M490" s="17"/>
      <c r="N490" s="16"/>
      <c r="O490" s="1"/>
      <c r="P490" s="18"/>
      <c r="U490" s="114"/>
      <c r="W490" s="114"/>
    </row>
    <row r="491" spans="1:23" ht="9.75" customHeight="1">
      <c r="A491" s="15"/>
      <c r="B491" s="15" t="s">
        <v>60</v>
      </c>
      <c r="C491" s="15"/>
      <c r="D491" s="16"/>
      <c r="E491" s="1"/>
      <c r="F491" s="1"/>
      <c r="G491" s="1"/>
      <c r="H491" s="1"/>
      <c r="I491" s="1"/>
      <c r="J491" s="1"/>
      <c r="K491" s="1"/>
      <c r="L491" s="1"/>
      <c r="M491" s="17"/>
      <c r="N491" s="16"/>
      <c r="O491" s="1"/>
      <c r="P491" s="18"/>
      <c r="U491" s="114"/>
      <c r="W491" s="114"/>
    </row>
    <row r="492" spans="1:23" ht="9.75" customHeight="1">
      <c r="A492" s="15"/>
      <c r="B492" s="15" t="s">
        <v>60</v>
      </c>
      <c r="C492" s="15"/>
      <c r="D492" s="16"/>
      <c r="E492" s="1"/>
      <c r="F492" s="1"/>
      <c r="G492" s="1"/>
      <c r="H492" s="1"/>
      <c r="I492" s="1"/>
      <c r="J492" s="1"/>
      <c r="K492" s="1"/>
      <c r="L492" s="1"/>
      <c r="M492" s="17"/>
      <c r="N492" s="16"/>
      <c r="O492" s="1"/>
      <c r="P492" s="18"/>
      <c r="U492" s="114"/>
      <c r="W492" s="114"/>
    </row>
    <row r="493" spans="1:23" ht="9.75" customHeight="1">
      <c r="A493" s="15"/>
      <c r="B493" s="15" t="s">
        <v>60</v>
      </c>
      <c r="C493" s="15"/>
      <c r="D493" s="16"/>
      <c r="E493" s="1"/>
      <c r="F493" s="1"/>
      <c r="G493" s="1"/>
      <c r="H493" s="1"/>
      <c r="I493" s="1"/>
      <c r="J493" s="1"/>
      <c r="K493" s="1"/>
      <c r="L493" s="1"/>
      <c r="M493" s="17"/>
      <c r="N493" s="16"/>
      <c r="O493" s="1"/>
      <c r="P493" s="18"/>
      <c r="U493" s="114"/>
      <c r="W493" s="114"/>
    </row>
    <row r="494" spans="1:23" ht="9.75" customHeight="1">
      <c r="A494" s="15"/>
      <c r="B494" s="15" t="s">
        <v>60</v>
      </c>
      <c r="C494" s="15"/>
      <c r="D494" s="16"/>
      <c r="E494" s="1"/>
      <c r="F494" s="1"/>
      <c r="G494" s="1"/>
      <c r="H494" s="1"/>
      <c r="I494" s="1"/>
      <c r="J494" s="1"/>
      <c r="K494" s="1"/>
      <c r="L494" s="1"/>
      <c r="M494" s="17"/>
      <c r="N494" s="16"/>
      <c r="O494" s="1"/>
      <c r="P494" s="18"/>
      <c r="U494" s="114"/>
      <c r="W494" s="114"/>
    </row>
    <row r="495" spans="1:23" ht="9.75" customHeight="1">
      <c r="A495" s="15"/>
      <c r="B495" s="15" t="s">
        <v>60</v>
      </c>
      <c r="C495" s="15"/>
      <c r="D495" s="16"/>
      <c r="E495" s="1"/>
      <c r="F495" s="1"/>
      <c r="G495" s="1"/>
      <c r="H495" s="1"/>
      <c r="I495" s="1"/>
      <c r="J495" s="1"/>
      <c r="K495" s="1"/>
      <c r="L495" s="1"/>
      <c r="M495" s="17"/>
      <c r="N495" s="16"/>
      <c r="O495" s="1"/>
      <c r="P495" s="18"/>
      <c r="U495" s="114"/>
      <c r="W495" s="114"/>
    </row>
    <row r="496" spans="1:23" ht="9.75" customHeight="1">
      <c r="A496" s="15"/>
      <c r="B496" s="15" t="s">
        <v>41</v>
      </c>
      <c r="C496" s="15">
        <v>2</v>
      </c>
      <c r="D496" s="33">
        <v>1</v>
      </c>
      <c r="E496" s="34">
        <v>1</v>
      </c>
      <c r="F496" s="34">
        <v>0</v>
      </c>
      <c r="G496" s="34">
        <v>0</v>
      </c>
      <c r="H496" s="34">
        <v>1</v>
      </c>
      <c r="I496" s="34">
        <v>1</v>
      </c>
      <c r="J496" s="34">
        <v>2</v>
      </c>
      <c r="K496" s="34">
        <v>1</v>
      </c>
      <c r="L496" s="34">
        <v>2</v>
      </c>
      <c r="M496" s="35">
        <v>1</v>
      </c>
      <c r="N496" s="16">
        <f>MIN(D496:M496)</f>
        <v>0</v>
      </c>
      <c r="O496" s="1">
        <f>C496-N496</f>
        <v>2</v>
      </c>
      <c r="P496" s="18">
        <f>O496/C496</f>
        <v>1</v>
      </c>
      <c r="U496" s="114"/>
      <c r="W496" s="114"/>
    </row>
    <row r="497" spans="1:23" ht="9.75" customHeight="1">
      <c r="A497" s="15"/>
      <c r="B497" s="15" t="s">
        <v>42</v>
      </c>
      <c r="C497" s="15"/>
      <c r="D497" s="16"/>
      <c r="E497" s="1"/>
      <c r="F497" s="1"/>
      <c r="G497" s="1"/>
      <c r="H497" s="1"/>
      <c r="I497" s="1"/>
      <c r="J497" s="1"/>
      <c r="K497" s="1"/>
      <c r="L497" s="1"/>
      <c r="M497" s="17"/>
      <c r="N497" s="16"/>
      <c r="O497" s="1"/>
      <c r="P497" s="18"/>
      <c r="U497" s="114"/>
      <c r="W497" s="114"/>
    </row>
    <row r="498" spans="1:23" ht="9.75" customHeight="1">
      <c r="A498" s="15"/>
      <c r="B498" s="15" t="s">
        <v>43</v>
      </c>
      <c r="C498" s="15"/>
      <c r="D498" s="16"/>
      <c r="E498" s="1"/>
      <c r="F498" s="1"/>
      <c r="G498" s="1"/>
      <c r="H498" s="1"/>
      <c r="I498" s="1"/>
      <c r="J498" s="1"/>
      <c r="K498" s="1"/>
      <c r="L498" s="1"/>
      <c r="M498" s="17"/>
      <c r="N498" s="16"/>
      <c r="O498" s="1"/>
      <c r="P498" s="18"/>
      <c r="U498" s="114"/>
      <c r="W498" s="114"/>
    </row>
    <row r="499" spans="1:23" ht="9.75" customHeight="1">
      <c r="A499" s="15"/>
      <c r="B499" s="15" t="s">
        <v>44</v>
      </c>
      <c r="C499" s="15">
        <v>1</v>
      </c>
      <c r="D499" s="33">
        <v>1</v>
      </c>
      <c r="E499" s="34">
        <v>1</v>
      </c>
      <c r="F499" s="34">
        <v>0</v>
      </c>
      <c r="G499" s="34">
        <v>1</v>
      </c>
      <c r="H499" s="34">
        <v>0</v>
      </c>
      <c r="I499" s="34">
        <v>0</v>
      </c>
      <c r="J499" s="34">
        <v>0</v>
      </c>
      <c r="K499" s="34">
        <v>0</v>
      </c>
      <c r="L499" s="34">
        <v>0</v>
      </c>
      <c r="M499" s="35">
        <v>1</v>
      </c>
      <c r="N499" s="16">
        <f t="shared" ref="N499:N500" si="88">MIN(D499:M499)</f>
        <v>0</v>
      </c>
      <c r="O499" s="1">
        <f t="shared" ref="O499:O500" si="89">C499-N499</f>
        <v>1</v>
      </c>
      <c r="P499" s="18">
        <f t="shared" ref="P499:P500" si="90">O499/C499</f>
        <v>1</v>
      </c>
      <c r="U499" s="114"/>
      <c r="W499" s="114"/>
    </row>
    <row r="500" spans="1:23" ht="9.75" customHeight="1">
      <c r="A500" s="20"/>
      <c r="B500" s="21" t="s">
        <v>45</v>
      </c>
      <c r="C500" s="21">
        <f t="shared" ref="C500:M500" si="91">SUM(C484:C499)</f>
        <v>30</v>
      </c>
      <c r="D500" s="22">
        <f t="shared" si="91"/>
        <v>25</v>
      </c>
      <c r="E500" s="23">
        <f t="shared" si="91"/>
        <v>16</v>
      </c>
      <c r="F500" s="23">
        <f t="shared" si="91"/>
        <v>6</v>
      </c>
      <c r="G500" s="23">
        <f t="shared" si="91"/>
        <v>1</v>
      </c>
      <c r="H500" s="23">
        <f t="shared" si="91"/>
        <v>1</v>
      </c>
      <c r="I500" s="23">
        <f t="shared" si="91"/>
        <v>1</v>
      </c>
      <c r="J500" s="23">
        <f t="shared" si="91"/>
        <v>2</v>
      </c>
      <c r="K500" s="23">
        <f t="shared" si="91"/>
        <v>6</v>
      </c>
      <c r="L500" s="23">
        <f t="shared" si="91"/>
        <v>8</v>
      </c>
      <c r="M500" s="24">
        <f t="shared" si="91"/>
        <v>9</v>
      </c>
      <c r="N500" s="22">
        <f t="shared" si="88"/>
        <v>1</v>
      </c>
      <c r="O500" s="23">
        <f t="shared" si="89"/>
        <v>29</v>
      </c>
      <c r="P500" s="25">
        <f t="shared" si="90"/>
        <v>0.96666666666666667</v>
      </c>
      <c r="U500" s="114"/>
      <c r="W500" s="114"/>
    </row>
    <row r="501" spans="1:23" ht="9.75" customHeight="1">
      <c r="A501" s="14" t="s">
        <v>115</v>
      </c>
      <c r="B501" s="14" t="s">
        <v>27</v>
      </c>
      <c r="C501" s="14"/>
      <c r="D501" s="19"/>
      <c r="E501" s="29"/>
      <c r="F501" s="29"/>
      <c r="G501" s="29"/>
      <c r="H501" s="29"/>
      <c r="I501" s="29"/>
      <c r="J501" s="29"/>
      <c r="K501" s="29"/>
      <c r="L501" s="29"/>
      <c r="M501" s="30"/>
      <c r="N501" s="19"/>
      <c r="O501" s="29"/>
      <c r="P501" s="31"/>
      <c r="U501" s="114"/>
      <c r="W501" s="114"/>
    </row>
    <row r="502" spans="1:23" ht="9.75" customHeight="1">
      <c r="A502" s="15"/>
      <c r="B502" s="15" t="s">
        <v>30</v>
      </c>
      <c r="C502" s="15"/>
      <c r="D502" s="16"/>
      <c r="E502" s="1"/>
      <c r="F502" s="1"/>
      <c r="G502" s="1"/>
      <c r="H502" s="1"/>
      <c r="I502" s="1"/>
      <c r="J502" s="1"/>
      <c r="K502" s="1"/>
      <c r="L502" s="1"/>
      <c r="M502" s="17"/>
      <c r="N502" s="16"/>
      <c r="O502" s="1"/>
      <c r="P502" s="18"/>
      <c r="U502" s="114"/>
      <c r="W502" s="114"/>
    </row>
    <row r="503" spans="1:23" ht="9.75" customHeight="1">
      <c r="A503" s="15"/>
      <c r="B503" s="15" t="s">
        <v>34</v>
      </c>
      <c r="C503" s="15"/>
      <c r="D503" s="16"/>
      <c r="E503" s="1"/>
      <c r="F503" s="1"/>
      <c r="G503" s="1"/>
      <c r="H503" s="1"/>
      <c r="I503" s="1"/>
      <c r="J503" s="1"/>
      <c r="K503" s="1"/>
      <c r="L503" s="1"/>
      <c r="M503" s="17"/>
      <c r="N503" s="16"/>
      <c r="O503" s="1"/>
      <c r="P503" s="18"/>
      <c r="U503" s="114"/>
      <c r="W503" s="114"/>
    </row>
    <row r="504" spans="1:23" ht="9.75" customHeight="1">
      <c r="A504" s="15"/>
      <c r="B504" s="15" t="s">
        <v>57</v>
      </c>
      <c r="C504" s="15"/>
      <c r="D504" s="16"/>
      <c r="E504" s="1"/>
      <c r="F504" s="1"/>
      <c r="G504" s="1"/>
      <c r="H504" s="1"/>
      <c r="I504" s="1"/>
      <c r="J504" s="1"/>
      <c r="K504" s="1"/>
      <c r="L504" s="1"/>
      <c r="M504" s="17"/>
      <c r="N504" s="16"/>
      <c r="O504" s="1"/>
      <c r="P504" s="18"/>
      <c r="U504" s="114"/>
      <c r="W504" s="114"/>
    </row>
    <row r="505" spans="1:23" ht="9.75" customHeight="1">
      <c r="A505" s="15"/>
      <c r="B505" s="15" t="s">
        <v>57</v>
      </c>
      <c r="C505" s="15"/>
      <c r="D505" s="16"/>
      <c r="E505" s="1"/>
      <c r="F505" s="1"/>
      <c r="G505" s="1"/>
      <c r="H505" s="1"/>
      <c r="I505" s="1"/>
      <c r="J505" s="1"/>
      <c r="K505" s="1"/>
      <c r="L505" s="1"/>
      <c r="M505" s="17"/>
      <c r="N505" s="16"/>
      <c r="O505" s="1"/>
      <c r="P505" s="18"/>
      <c r="U505" s="114"/>
      <c r="W505" s="114"/>
    </row>
    <row r="506" spans="1:23" ht="9.75" customHeight="1">
      <c r="A506" s="15"/>
      <c r="B506" s="15" t="s">
        <v>39</v>
      </c>
      <c r="C506" s="15"/>
      <c r="D506" s="16"/>
      <c r="E506" s="1"/>
      <c r="F506" s="1"/>
      <c r="G506" s="1"/>
      <c r="H506" s="1"/>
      <c r="I506" s="1"/>
      <c r="J506" s="1"/>
      <c r="K506" s="1"/>
      <c r="L506" s="1"/>
      <c r="M506" s="17"/>
      <c r="N506" s="16"/>
      <c r="O506" s="1"/>
      <c r="P506" s="18"/>
      <c r="U506" s="114"/>
      <c r="W506" s="114"/>
    </row>
    <row r="507" spans="1:23" ht="9.75" customHeight="1">
      <c r="A507" s="15"/>
      <c r="B507" s="15" t="s">
        <v>60</v>
      </c>
      <c r="C507" s="15"/>
      <c r="D507" s="16"/>
      <c r="E507" s="1"/>
      <c r="F507" s="1"/>
      <c r="G507" s="1"/>
      <c r="H507" s="1"/>
      <c r="I507" s="1"/>
      <c r="J507" s="1"/>
      <c r="K507" s="1"/>
      <c r="L507" s="1"/>
      <c r="M507" s="17"/>
      <c r="N507" s="16"/>
      <c r="O507" s="1"/>
      <c r="P507" s="18"/>
      <c r="U507" s="114"/>
      <c r="W507" s="114"/>
    </row>
    <row r="508" spans="1:23" ht="9.75" customHeight="1">
      <c r="A508" s="15"/>
      <c r="B508" s="15" t="s">
        <v>60</v>
      </c>
      <c r="C508" s="15"/>
      <c r="D508" s="16"/>
      <c r="E508" s="1"/>
      <c r="F508" s="1"/>
      <c r="G508" s="1"/>
      <c r="H508" s="1"/>
      <c r="I508" s="1"/>
      <c r="J508" s="1"/>
      <c r="K508" s="1"/>
      <c r="L508" s="1"/>
      <c r="M508" s="17"/>
      <c r="N508" s="16"/>
      <c r="O508" s="1"/>
      <c r="P508" s="18"/>
      <c r="U508" s="114"/>
      <c r="W508" s="114"/>
    </row>
    <row r="509" spans="1:23" ht="9.75" customHeight="1">
      <c r="A509" s="15"/>
      <c r="B509" s="15" t="s">
        <v>60</v>
      </c>
      <c r="C509" s="15"/>
      <c r="D509" s="16"/>
      <c r="E509" s="1"/>
      <c r="F509" s="1"/>
      <c r="G509" s="1"/>
      <c r="H509" s="1"/>
      <c r="I509" s="1"/>
      <c r="J509" s="1"/>
      <c r="K509" s="1"/>
      <c r="L509" s="1"/>
      <c r="M509" s="17"/>
      <c r="N509" s="16"/>
      <c r="O509" s="1"/>
      <c r="P509" s="18"/>
      <c r="U509" s="114"/>
      <c r="W509" s="114"/>
    </row>
    <row r="510" spans="1:23" ht="9.75" customHeight="1">
      <c r="A510" s="15"/>
      <c r="B510" s="15" t="s">
        <v>60</v>
      </c>
      <c r="C510" s="15"/>
      <c r="D510" s="16"/>
      <c r="E510" s="1"/>
      <c r="F510" s="1"/>
      <c r="G510" s="1"/>
      <c r="H510" s="1"/>
      <c r="I510" s="1"/>
      <c r="J510" s="1"/>
      <c r="K510" s="1"/>
      <c r="L510" s="1"/>
      <c r="M510" s="17"/>
      <c r="N510" s="16"/>
      <c r="O510" s="1"/>
      <c r="P510" s="18"/>
      <c r="U510" s="114"/>
      <c r="W510" s="114"/>
    </row>
    <row r="511" spans="1:23" ht="9.75" customHeight="1">
      <c r="A511" s="15"/>
      <c r="B511" s="15" t="s">
        <v>60</v>
      </c>
      <c r="C511" s="15"/>
      <c r="D511" s="16"/>
      <c r="E511" s="1"/>
      <c r="F511" s="1"/>
      <c r="G511" s="1"/>
      <c r="H511" s="1"/>
      <c r="I511" s="1"/>
      <c r="J511" s="1"/>
      <c r="K511" s="1"/>
      <c r="L511" s="1"/>
      <c r="M511" s="17"/>
      <c r="N511" s="16"/>
      <c r="O511" s="1"/>
      <c r="P511" s="18"/>
      <c r="U511" s="114"/>
      <c r="W511" s="114"/>
    </row>
    <row r="512" spans="1:23" ht="9.75" customHeight="1">
      <c r="A512" s="15"/>
      <c r="B512" s="15" t="s">
        <v>60</v>
      </c>
      <c r="C512" s="15"/>
      <c r="D512" s="16"/>
      <c r="E512" s="1"/>
      <c r="F512" s="1"/>
      <c r="G512" s="1"/>
      <c r="H512" s="1"/>
      <c r="I512" s="1"/>
      <c r="J512" s="1"/>
      <c r="K512" s="1"/>
      <c r="L512" s="1"/>
      <c r="M512" s="17"/>
      <c r="N512" s="16"/>
      <c r="O512" s="1"/>
      <c r="P512" s="18"/>
      <c r="U512" s="114"/>
      <c r="W512" s="114"/>
    </row>
    <row r="513" spans="1:23" ht="9.75" customHeight="1">
      <c r="A513" s="15"/>
      <c r="B513" s="15" t="s">
        <v>41</v>
      </c>
      <c r="C513" s="15"/>
      <c r="D513" s="16"/>
      <c r="E513" s="1"/>
      <c r="F513" s="1"/>
      <c r="G513" s="1"/>
      <c r="H513" s="1"/>
      <c r="I513" s="1"/>
      <c r="J513" s="1"/>
      <c r="K513" s="1"/>
      <c r="L513" s="1"/>
      <c r="M513" s="17"/>
      <c r="N513" s="16"/>
      <c r="O513" s="1"/>
      <c r="P513" s="18"/>
      <c r="U513" s="114"/>
      <c r="W513" s="114"/>
    </row>
    <row r="514" spans="1:23" ht="9.75" customHeight="1">
      <c r="A514" s="15"/>
      <c r="B514" s="15" t="s">
        <v>42</v>
      </c>
      <c r="C514" s="15"/>
      <c r="D514" s="16"/>
      <c r="E514" s="1"/>
      <c r="F514" s="1"/>
      <c r="G514" s="1"/>
      <c r="H514" s="1"/>
      <c r="I514" s="1"/>
      <c r="J514" s="1"/>
      <c r="K514" s="1"/>
      <c r="L514" s="1"/>
      <c r="M514" s="17"/>
      <c r="N514" s="16"/>
      <c r="O514" s="1"/>
      <c r="P514" s="18"/>
      <c r="U514" s="114"/>
      <c r="W514" s="114"/>
    </row>
    <row r="515" spans="1:23" ht="9.75" customHeight="1">
      <c r="A515" s="15"/>
      <c r="B515" s="15" t="s">
        <v>43</v>
      </c>
      <c r="C515" s="32"/>
      <c r="D515" s="16"/>
      <c r="E515" s="1"/>
      <c r="F515" s="1"/>
      <c r="G515" s="1"/>
      <c r="H515" s="1"/>
      <c r="I515" s="1"/>
      <c r="J515" s="1"/>
      <c r="K515" s="1"/>
      <c r="L515" s="1"/>
      <c r="M515" s="17"/>
      <c r="N515" s="16"/>
      <c r="O515" s="1"/>
      <c r="P515" s="18"/>
      <c r="U515" s="114"/>
      <c r="W515" s="114"/>
    </row>
    <row r="516" spans="1:23" ht="9.75" customHeight="1">
      <c r="A516" s="15"/>
      <c r="B516" s="15" t="s">
        <v>44</v>
      </c>
      <c r="C516" s="32">
        <v>2</v>
      </c>
      <c r="D516" s="33">
        <v>2</v>
      </c>
      <c r="E516" s="34">
        <v>1</v>
      </c>
      <c r="F516" s="34">
        <v>1</v>
      </c>
      <c r="G516" s="34">
        <v>0</v>
      </c>
      <c r="H516" s="34">
        <v>0</v>
      </c>
      <c r="I516" s="34">
        <v>1</v>
      </c>
      <c r="J516" s="34">
        <v>0</v>
      </c>
      <c r="K516" s="34">
        <v>0</v>
      </c>
      <c r="L516" s="34">
        <v>0</v>
      </c>
      <c r="M516" s="35">
        <v>0</v>
      </c>
      <c r="N516" s="16">
        <f t="shared" ref="N516:N517" si="92">MIN(D516:M516)</f>
        <v>0</v>
      </c>
      <c r="O516" s="1">
        <f t="shared" ref="O516:O517" si="93">C516-N516</f>
        <v>2</v>
      </c>
      <c r="P516" s="18">
        <f t="shared" ref="P516:P517" si="94">O516/C516</f>
        <v>1</v>
      </c>
      <c r="U516" s="114"/>
      <c r="W516" s="114"/>
    </row>
    <row r="517" spans="1:23" ht="9.75" customHeight="1">
      <c r="A517" s="20"/>
      <c r="B517" s="21" t="s">
        <v>45</v>
      </c>
      <c r="C517" s="21">
        <f t="shared" ref="C517:M517" si="95">SUM(C501:C516)</f>
        <v>2</v>
      </c>
      <c r="D517" s="22">
        <f t="shared" si="95"/>
        <v>2</v>
      </c>
      <c r="E517" s="23">
        <f t="shared" si="95"/>
        <v>1</v>
      </c>
      <c r="F517" s="23">
        <f t="shared" si="95"/>
        <v>1</v>
      </c>
      <c r="G517" s="23">
        <f t="shared" si="95"/>
        <v>0</v>
      </c>
      <c r="H517" s="23">
        <f t="shared" si="95"/>
        <v>0</v>
      </c>
      <c r="I517" s="23">
        <f t="shared" si="95"/>
        <v>1</v>
      </c>
      <c r="J517" s="23">
        <f t="shared" si="95"/>
        <v>0</v>
      </c>
      <c r="K517" s="23">
        <f t="shared" si="95"/>
        <v>0</v>
      </c>
      <c r="L517" s="23">
        <f t="shared" si="95"/>
        <v>0</v>
      </c>
      <c r="M517" s="24">
        <f t="shared" si="95"/>
        <v>0</v>
      </c>
      <c r="N517" s="22">
        <f t="shared" si="92"/>
        <v>0</v>
      </c>
      <c r="O517" s="23">
        <f t="shared" si="93"/>
        <v>2</v>
      </c>
      <c r="P517" s="25">
        <f t="shared" si="94"/>
        <v>1</v>
      </c>
      <c r="U517" s="114"/>
      <c r="W517" s="114"/>
    </row>
    <row r="518" spans="1:23" ht="9.75" customHeight="1">
      <c r="A518" s="14" t="s">
        <v>116</v>
      </c>
      <c r="B518" s="14" t="s">
        <v>27</v>
      </c>
      <c r="C518" s="14"/>
      <c r="D518" s="19"/>
      <c r="E518" s="29"/>
      <c r="F518" s="29"/>
      <c r="G518" s="29"/>
      <c r="H518" s="29"/>
      <c r="I518" s="29"/>
      <c r="J518" s="29"/>
      <c r="K518" s="29"/>
      <c r="L518" s="29"/>
      <c r="M518" s="30"/>
      <c r="N518" s="19"/>
      <c r="O518" s="29"/>
      <c r="P518" s="31"/>
      <c r="U518" s="114"/>
      <c r="W518" s="114"/>
    </row>
    <row r="519" spans="1:23" ht="9.75" customHeight="1">
      <c r="A519" s="15"/>
      <c r="B519" s="15" t="s">
        <v>30</v>
      </c>
      <c r="C519" s="15"/>
      <c r="D519" s="16"/>
      <c r="E519" s="1"/>
      <c r="F519" s="1"/>
      <c r="G519" s="1"/>
      <c r="H519" s="1"/>
      <c r="I519" s="1"/>
      <c r="J519" s="1"/>
      <c r="K519" s="1"/>
      <c r="L519" s="1"/>
      <c r="M519" s="17"/>
      <c r="N519" s="16"/>
      <c r="O519" s="1"/>
      <c r="P519" s="18"/>
      <c r="U519" s="114"/>
      <c r="W519" s="114"/>
    </row>
    <row r="520" spans="1:23" ht="9.75" customHeight="1">
      <c r="A520" s="15"/>
      <c r="B520" s="15" t="s">
        <v>34</v>
      </c>
      <c r="C520" s="15"/>
      <c r="D520" s="16"/>
      <c r="E520" s="1"/>
      <c r="F520" s="1"/>
      <c r="G520" s="1"/>
      <c r="H520" s="1"/>
      <c r="I520" s="1"/>
      <c r="J520" s="1"/>
      <c r="K520" s="1"/>
      <c r="L520" s="1"/>
      <c r="M520" s="17"/>
      <c r="N520" s="16"/>
      <c r="O520" s="1"/>
      <c r="P520" s="18"/>
      <c r="U520" s="114"/>
      <c r="W520" s="114"/>
    </row>
    <row r="521" spans="1:23" ht="9.75" customHeight="1">
      <c r="A521" s="15"/>
      <c r="B521" s="15" t="s">
        <v>57</v>
      </c>
      <c r="C521" s="15"/>
      <c r="D521" s="16"/>
      <c r="E521" s="1"/>
      <c r="F521" s="1"/>
      <c r="G521" s="1"/>
      <c r="H521" s="1"/>
      <c r="I521" s="1"/>
      <c r="J521" s="1"/>
      <c r="K521" s="1"/>
      <c r="L521" s="1"/>
      <c r="M521" s="17"/>
      <c r="N521" s="16"/>
      <c r="O521" s="1"/>
      <c r="P521" s="18"/>
      <c r="U521" s="114"/>
      <c r="W521" s="114"/>
    </row>
    <row r="522" spans="1:23" ht="9.75" customHeight="1">
      <c r="A522" s="15"/>
      <c r="B522" s="15" t="s">
        <v>57</v>
      </c>
      <c r="C522" s="15"/>
      <c r="D522" s="16"/>
      <c r="E522" s="1"/>
      <c r="F522" s="1"/>
      <c r="G522" s="1"/>
      <c r="H522" s="1"/>
      <c r="I522" s="1"/>
      <c r="J522" s="1"/>
      <c r="K522" s="1"/>
      <c r="L522" s="1"/>
      <c r="M522" s="17"/>
      <c r="N522" s="16"/>
      <c r="O522" s="1"/>
      <c r="P522" s="18"/>
      <c r="U522" s="114"/>
      <c r="W522" s="114"/>
    </row>
    <row r="523" spans="1:23" ht="9.75" customHeight="1">
      <c r="A523" s="15"/>
      <c r="B523" s="15" t="s">
        <v>39</v>
      </c>
      <c r="C523" s="15"/>
      <c r="D523" s="16"/>
      <c r="E523" s="1"/>
      <c r="F523" s="1"/>
      <c r="G523" s="1"/>
      <c r="H523" s="1"/>
      <c r="I523" s="1"/>
      <c r="J523" s="1"/>
      <c r="K523" s="1"/>
      <c r="L523" s="1"/>
      <c r="M523" s="17"/>
      <c r="N523" s="16"/>
      <c r="O523" s="1"/>
      <c r="P523" s="18"/>
      <c r="U523" s="114"/>
      <c r="W523" s="114"/>
    </row>
    <row r="524" spans="1:23" ht="9.75" customHeight="1">
      <c r="A524" s="15"/>
      <c r="B524" s="15" t="s">
        <v>117</v>
      </c>
      <c r="C524" s="15">
        <v>5</v>
      </c>
      <c r="D524" s="33">
        <v>2</v>
      </c>
      <c r="E524" s="34">
        <v>0</v>
      </c>
      <c r="F524" s="34">
        <v>0</v>
      </c>
      <c r="G524" s="34">
        <v>2</v>
      </c>
      <c r="H524" s="34">
        <v>1</v>
      </c>
      <c r="I524" s="34">
        <v>1</v>
      </c>
      <c r="J524" s="34">
        <v>0</v>
      </c>
      <c r="K524" s="34">
        <v>1</v>
      </c>
      <c r="L524" s="34">
        <v>1</v>
      </c>
      <c r="M524" s="35">
        <v>1</v>
      </c>
      <c r="N524" s="16">
        <f t="shared" ref="N524:N526" si="96">MIN(D524:M524)</f>
        <v>0</v>
      </c>
      <c r="O524" s="1">
        <f t="shared" ref="O524:O526" si="97">C524-N524</f>
        <v>5</v>
      </c>
      <c r="P524" s="18">
        <f t="shared" ref="P524:P526" si="98">O524/C524</f>
        <v>1</v>
      </c>
      <c r="U524" s="114"/>
      <c r="W524" s="114"/>
    </row>
    <row r="525" spans="1:23" ht="9.75" customHeight="1">
      <c r="A525" s="15"/>
      <c r="B525" s="15" t="s">
        <v>119</v>
      </c>
      <c r="C525" s="15">
        <v>5</v>
      </c>
      <c r="D525" s="33">
        <v>1</v>
      </c>
      <c r="E525" s="34">
        <v>2</v>
      </c>
      <c r="F525" s="34">
        <v>1</v>
      </c>
      <c r="G525" s="34">
        <v>2</v>
      </c>
      <c r="H525" s="34">
        <v>2</v>
      </c>
      <c r="I525" s="34">
        <v>2</v>
      </c>
      <c r="J525" s="34">
        <v>1</v>
      </c>
      <c r="K525" s="34">
        <v>0</v>
      </c>
      <c r="L525" s="34">
        <v>1</v>
      </c>
      <c r="M525" s="35">
        <v>0</v>
      </c>
      <c r="N525" s="16">
        <f t="shared" si="96"/>
        <v>0</v>
      </c>
      <c r="O525" s="1">
        <f t="shared" si="97"/>
        <v>5</v>
      </c>
      <c r="P525" s="18">
        <f t="shared" si="98"/>
        <v>1</v>
      </c>
      <c r="U525" s="114"/>
      <c r="W525" s="114"/>
    </row>
    <row r="526" spans="1:23" ht="9.75" customHeight="1">
      <c r="A526" s="15"/>
      <c r="B526" s="15" t="s">
        <v>120</v>
      </c>
      <c r="C526" s="15">
        <v>1</v>
      </c>
      <c r="D526" s="33">
        <v>0</v>
      </c>
      <c r="E526" s="34">
        <v>0</v>
      </c>
      <c r="F526" s="34">
        <v>0</v>
      </c>
      <c r="G526" s="34">
        <v>0</v>
      </c>
      <c r="H526" s="34">
        <v>0</v>
      </c>
      <c r="I526" s="34">
        <v>0</v>
      </c>
      <c r="J526" s="34">
        <v>0</v>
      </c>
      <c r="K526" s="1">
        <v>0</v>
      </c>
      <c r="L526" s="34">
        <v>0</v>
      </c>
      <c r="M526" s="35">
        <v>0</v>
      </c>
      <c r="N526" s="16">
        <f t="shared" si="96"/>
        <v>0</v>
      </c>
      <c r="O526" s="1">
        <f t="shared" si="97"/>
        <v>1</v>
      </c>
      <c r="P526" s="18">
        <f t="shared" si="98"/>
        <v>1</v>
      </c>
      <c r="U526" s="114"/>
      <c r="W526" s="114"/>
    </row>
    <row r="527" spans="1:23" ht="9.75" customHeight="1">
      <c r="A527" s="15"/>
      <c r="B527" s="15" t="s">
        <v>60</v>
      </c>
      <c r="C527" s="15"/>
      <c r="D527" s="16"/>
      <c r="E527" s="1"/>
      <c r="F527" s="1"/>
      <c r="G527" s="1"/>
      <c r="H527" s="1"/>
      <c r="I527" s="1"/>
      <c r="J527" s="1"/>
      <c r="K527" s="1"/>
      <c r="L527" s="1"/>
      <c r="M527" s="17"/>
      <c r="N527" s="16"/>
      <c r="O527" s="1"/>
      <c r="P527" s="18"/>
      <c r="U527" s="114"/>
      <c r="W527" s="114"/>
    </row>
    <row r="528" spans="1:23" ht="9.75" customHeight="1">
      <c r="A528" s="15"/>
      <c r="B528" s="15" t="s">
        <v>60</v>
      </c>
      <c r="C528" s="15"/>
      <c r="D528" s="16"/>
      <c r="E528" s="1"/>
      <c r="F528" s="1"/>
      <c r="G528" s="1"/>
      <c r="H528" s="1"/>
      <c r="I528" s="1"/>
      <c r="J528" s="1"/>
      <c r="K528" s="1"/>
      <c r="L528" s="1"/>
      <c r="M528" s="17"/>
      <c r="N528" s="16"/>
      <c r="O528" s="1"/>
      <c r="P528" s="18"/>
      <c r="U528" s="114"/>
      <c r="W528" s="114"/>
    </row>
    <row r="529" spans="1:23" ht="9.75" customHeight="1">
      <c r="A529" s="15"/>
      <c r="B529" s="15" t="s">
        <v>60</v>
      </c>
      <c r="C529" s="15"/>
      <c r="D529" s="16"/>
      <c r="E529" s="1"/>
      <c r="F529" s="1"/>
      <c r="G529" s="1"/>
      <c r="H529" s="1"/>
      <c r="I529" s="1"/>
      <c r="J529" s="1"/>
      <c r="K529" s="1"/>
      <c r="L529" s="1"/>
      <c r="M529" s="17"/>
      <c r="N529" s="16"/>
      <c r="O529" s="1"/>
      <c r="P529" s="18"/>
      <c r="U529" s="114"/>
      <c r="W529" s="114"/>
    </row>
    <row r="530" spans="1:23" ht="9.75" customHeight="1">
      <c r="A530" s="15"/>
      <c r="B530" s="15" t="s">
        <v>41</v>
      </c>
      <c r="C530" s="15"/>
      <c r="D530" s="16"/>
      <c r="E530" s="1"/>
      <c r="F530" s="1"/>
      <c r="G530" s="1"/>
      <c r="H530" s="1"/>
      <c r="I530" s="1"/>
      <c r="J530" s="1"/>
      <c r="K530" s="1"/>
      <c r="L530" s="1"/>
      <c r="M530" s="17"/>
      <c r="N530" s="16"/>
      <c r="O530" s="1"/>
      <c r="P530" s="18"/>
      <c r="U530" s="114"/>
      <c r="W530" s="114"/>
    </row>
    <row r="531" spans="1:23" ht="9.75" customHeight="1">
      <c r="A531" s="15"/>
      <c r="B531" s="15" t="s">
        <v>42</v>
      </c>
      <c r="C531" s="15">
        <v>2</v>
      </c>
      <c r="D531" s="33">
        <v>0</v>
      </c>
      <c r="E531" s="34">
        <v>1</v>
      </c>
      <c r="F531" s="34">
        <v>1</v>
      </c>
      <c r="G531" s="34">
        <v>1</v>
      </c>
      <c r="H531" s="34">
        <v>1</v>
      </c>
      <c r="I531" s="34">
        <v>1</v>
      </c>
      <c r="J531" s="34">
        <v>1</v>
      </c>
      <c r="K531" s="34">
        <v>1</v>
      </c>
      <c r="L531" s="34">
        <v>1</v>
      </c>
      <c r="M531" s="35">
        <v>1</v>
      </c>
      <c r="N531" s="16">
        <f>MIN(D531:M531)</f>
        <v>0</v>
      </c>
      <c r="O531" s="1">
        <f>C531-N531</f>
        <v>2</v>
      </c>
      <c r="P531" s="18">
        <f>O531/C531</f>
        <v>1</v>
      </c>
      <c r="U531" s="114"/>
      <c r="W531" s="114"/>
    </row>
    <row r="532" spans="1:23" ht="9.75" customHeight="1">
      <c r="A532" s="15"/>
      <c r="B532" s="15" t="s">
        <v>43</v>
      </c>
      <c r="C532" s="15"/>
      <c r="D532" s="16"/>
      <c r="E532" s="1"/>
      <c r="F532" s="1"/>
      <c r="G532" s="1"/>
      <c r="H532" s="1"/>
      <c r="I532" s="1"/>
      <c r="J532" s="1"/>
      <c r="K532" s="1"/>
      <c r="L532" s="1"/>
      <c r="M532" s="17"/>
      <c r="N532" s="16"/>
      <c r="O532" s="1"/>
      <c r="P532" s="18"/>
      <c r="U532" s="114"/>
      <c r="W532" s="114"/>
    </row>
    <row r="533" spans="1:23" ht="9.75" customHeight="1">
      <c r="A533" s="15"/>
      <c r="B533" s="15" t="s">
        <v>44</v>
      </c>
      <c r="C533" s="15"/>
      <c r="D533" s="16"/>
      <c r="E533" s="1"/>
      <c r="F533" s="1"/>
      <c r="G533" s="1"/>
      <c r="H533" s="1"/>
      <c r="I533" s="1"/>
      <c r="J533" s="1"/>
      <c r="K533" s="1"/>
      <c r="L533" s="1"/>
      <c r="M533" s="17"/>
      <c r="N533" s="16"/>
      <c r="O533" s="1"/>
      <c r="P533" s="18"/>
      <c r="U533" s="114"/>
      <c r="W533" s="114"/>
    </row>
    <row r="534" spans="1:23" ht="9.75" customHeight="1">
      <c r="A534" s="20"/>
      <c r="B534" s="21" t="s">
        <v>45</v>
      </c>
      <c r="C534" s="21">
        <f t="shared" ref="C534:M534" si="99">SUM(C518:C533)</f>
        <v>13</v>
      </c>
      <c r="D534" s="22">
        <f t="shared" si="99"/>
        <v>3</v>
      </c>
      <c r="E534" s="23">
        <f t="shared" si="99"/>
        <v>3</v>
      </c>
      <c r="F534" s="23">
        <f t="shared" si="99"/>
        <v>2</v>
      </c>
      <c r="G534" s="23">
        <f t="shared" si="99"/>
        <v>5</v>
      </c>
      <c r="H534" s="23">
        <f t="shared" si="99"/>
        <v>4</v>
      </c>
      <c r="I534" s="23">
        <f t="shared" si="99"/>
        <v>4</v>
      </c>
      <c r="J534" s="23">
        <f t="shared" si="99"/>
        <v>2</v>
      </c>
      <c r="K534" s="23">
        <f t="shared" si="99"/>
        <v>2</v>
      </c>
      <c r="L534" s="23">
        <f t="shared" si="99"/>
        <v>3</v>
      </c>
      <c r="M534" s="24">
        <f t="shared" si="99"/>
        <v>2</v>
      </c>
      <c r="N534" s="22">
        <f t="shared" ref="N534:N535" si="100">MIN(D534:M534)</f>
        <v>2</v>
      </c>
      <c r="O534" s="23">
        <f t="shared" ref="O534:O535" si="101">C534-N534</f>
        <v>11</v>
      </c>
      <c r="P534" s="25">
        <f t="shared" ref="P534:P535" si="102">O534/C534</f>
        <v>0.84615384615384615</v>
      </c>
      <c r="U534" s="114"/>
      <c r="W534" s="114"/>
    </row>
    <row r="535" spans="1:23" ht="9.75" customHeight="1">
      <c r="A535" s="14" t="s">
        <v>121</v>
      </c>
      <c r="B535" s="14" t="s">
        <v>27</v>
      </c>
      <c r="C535" s="32">
        <v>10</v>
      </c>
      <c r="D535" s="33">
        <v>1</v>
      </c>
      <c r="E535" s="34">
        <v>1</v>
      </c>
      <c r="F535" s="34">
        <v>0</v>
      </c>
      <c r="G535" s="34">
        <v>0</v>
      </c>
      <c r="H535" s="34">
        <v>1</v>
      </c>
      <c r="I535" s="34">
        <v>0</v>
      </c>
      <c r="J535" s="34">
        <v>4</v>
      </c>
      <c r="K535" s="34">
        <v>3</v>
      </c>
      <c r="L535" s="34">
        <v>3</v>
      </c>
      <c r="M535" s="35">
        <v>3</v>
      </c>
      <c r="N535" s="16">
        <f t="shared" si="100"/>
        <v>0</v>
      </c>
      <c r="O535" s="1">
        <f t="shared" si="101"/>
        <v>10</v>
      </c>
      <c r="P535" s="18">
        <f t="shared" si="102"/>
        <v>1</v>
      </c>
      <c r="U535" s="114"/>
      <c r="W535" s="114"/>
    </row>
    <row r="536" spans="1:23" ht="9.75" customHeight="1">
      <c r="A536" s="15"/>
      <c r="B536" s="15" t="s">
        <v>30</v>
      </c>
      <c r="C536" s="15"/>
      <c r="D536" s="16"/>
      <c r="E536" s="1"/>
      <c r="F536" s="1"/>
      <c r="G536" s="1"/>
      <c r="H536" s="1"/>
      <c r="I536" s="1"/>
      <c r="J536" s="1"/>
      <c r="K536" s="1"/>
      <c r="L536" s="1"/>
      <c r="M536" s="17"/>
      <c r="N536" s="16"/>
      <c r="O536" s="1"/>
      <c r="P536" s="18"/>
      <c r="U536" s="114"/>
      <c r="W536" s="114"/>
    </row>
    <row r="537" spans="1:23" ht="9.75" customHeight="1">
      <c r="A537" s="15"/>
      <c r="B537" s="15" t="s">
        <v>34</v>
      </c>
      <c r="C537" s="15"/>
      <c r="D537" s="16"/>
      <c r="E537" s="1"/>
      <c r="F537" s="1"/>
      <c r="G537" s="1"/>
      <c r="H537" s="1"/>
      <c r="I537" s="1"/>
      <c r="J537" s="1"/>
      <c r="K537" s="1"/>
      <c r="L537" s="1"/>
      <c r="M537" s="17"/>
      <c r="N537" s="16"/>
      <c r="O537" s="1"/>
      <c r="P537" s="18"/>
      <c r="U537" s="114"/>
      <c r="W537" s="114"/>
    </row>
    <row r="538" spans="1:23" ht="9.75" customHeight="1">
      <c r="A538" s="15"/>
      <c r="B538" s="15" t="s">
        <v>57</v>
      </c>
      <c r="C538" s="15"/>
      <c r="D538" s="16"/>
      <c r="E538" s="1"/>
      <c r="F538" s="1"/>
      <c r="G538" s="1"/>
      <c r="H538" s="1"/>
      <c r="I538" s="1"/>
      <c r="J538" s="1"/>
      <c r="K538" s="1"/>
      <c r="L538" s="1"/>
      <c r="M538" s="17"/>
      <c r="N538" s="16"/>
      <c r="O538" s="1"/>
      <c r="P538" s="18"/>
      <c r="U538" s="114"/>
      <c r="W538" s="114"/>
    </row>
    <row r="539" spans="1:23" ht="9.75" customHeight="1">
      <c r="A539" s="15"/>
      <c r="B539" s="15" t="s">
        <v>57</v>
      </c>
      <c r="C539" s="15"/>
      <c r="D539" s="16"/>
      <c r="E539" s="1"/>
      <c r="F539" s="1"/>
      <c r="G539" s="1"/>
      <c r="H539" s="1"/>
      <c r="I539" s="1"/>
      <c r="J539" s="1"/>
      <c r="K539" s="1"/>
      <c r="L539" s="1"/>
      <c r="M539" s="17"/>
      <c r="N539" s="16"/>
      <c r="O539" s="1"/>
      <c r="P539" s="18"/>
      <c r="U539" s="114"/>
      <c r="W539" s="114"/>
    </row>
    <row r="540" spans="1:23" ht="9.75" customHeight="1">
      <c r="A540" s="15"/>
      <c r="B540" s="15" t="s">
        <v>39</v>
      </c>
      <c r="C540" s="32"/>
      <c r="D540" s="16"/>
      <c r="E540" s="1"/>
      <c r="F540" s="1"/>
      <c r="G540" s="1"/>
      <c r="H540" s="1"/>
      <c r="I540" s="1"/>
      <c r="J540" s="1"/>
      <c r="K540" s="1"/>
      <c r="L540" s="1"/>
      <c r="M540" s="17"/>
      <c r="N540" s="16"/>
      <c r="O540" s="1"/>
      <c r="P540" s="18"/>
      <c r="U540" s="114"/>
      <c r="W540" s="114"/>
    </row>
    <row r="541" spans="1:23" ht="9.75" customHeight="1">
      <c r="A541" s="15"/>
      <c r="B541" s="15" t="s">
        <v>60</v>
      </c>
      <c r="C541" s="15"/>
      <c r="D541" s="16"/>
      <c r="E541" s="1"/>
      <c r="F541" s="1"/>
      <c r="G541" s="1"/>
      <c r="H541" s="1"/>
      <c r="I541" s="1"/>
      <c r="J541" s="1"/>
      <c r="K541" s="1"/>
      <c r="L541" s="1"/>
      <c r="M541" s="17"/>
      <c r="N541" s="16"/>
      <c r="O541" s="1"/>
      <c r="P541" s="18"/>
      <c r="U541" s="114"/>
      <c r="W541" s="114"/>
    </row>
    <row r="542" spans="1:23" ht="9.75" customHeight="1">
      <c r="A542" s="15"/>
      <c r="B542" s="15" t="s">
        <v>60</v>
      </c>
      <c r="C542" s="15"/>
      <c r="D542" s="16"/>
      <c r="E542" s="1"/>
      <c r="F542" s="1"/>
      <c r="G542" s="1"/>
      <c r="H542" s="1"/>
      <c r="I542" s="1"/>
      <c r="J542" s="1"/>
      <c r="K542" s="1"/>
      <c r="L542" s="1"/>
      <c r="M542" s="17"/>
      <c r="N542" s="16"/>
      <c r="O542" s="1"/>
      <c r="P542" s="18"/>
      <c r="U542" s="114"/>
      <c r="W542" s="114"/>
    </row>
    <row r="543" spans="1:23" ht="9.75" customHeight="1">
      <c r="A543" s="15"/>
      <c r="B543" s="15" t="s">
        <v>60</v>
      </c>
      <c r="C543" s="15"/>
      <c r="D543" s="16"/>
      <c r="E543" s="1"/>
      <c r="F543" s="1"/>
      <c r="G543" s="1"/>
      <c r="H543" s="1"/>
      <c r="I543" s="1"/>
      <c r="J543" s="1"/>
      <c r="K543" s="1"/>
      <c r="L543" s="1"/>
      <c r="M543" s="17"/>
      <c r="N543" s="16"/>
      <c r="O543" s="1"/>
      <c r="P543" s="18"/>
      <c r="U543" s="114"/>
      <c r="W543" s="114"/>
    </row>
    <row r="544" spans="1:23" ht="9.75" customHeight="1">
      <c r="A544" s="15"/>
      <c r="B544" s="15" t="s">
        <v>60</v>
      </c>
      <c r="C544" s="15"/>
      <c r="D544" s="16"/>
      <c r="E544" s="1"/>
      <c r="F544" s="1"/>
      <c r="G544" s="1"/>
      <c r="H544" s="1"/>
      <c r="I544" s="1"/>
      <c r="J544" s="1"/>
      <c r="K544" s="1"/>
      <c r="L544" s="1"/>
      <c r="M544" s="17"/>
      <c r="N544" s="16"/>
      <c r="O544" s="1"/>
      <c r="P544" s="18"/>
      <c r="U544" s="114"/>
      <c r="W544" s="114"/>
    </row>
    <row r="545" spans="1:23" ht="9.75" customHeight="1">
      <c r="A545" s="15"/>
      <c r="B545" s="15" t="s">
        <v>60</v>
      </c>
      <c r="C545" s="15"/>
      <c r="D545" s="16"/>
      <c r="E545" s="1"/>
      <c r="F545" s="1"/>
      <c r="G545" s="1"/>
      <c r="H545" s="1"/>
      <c r="I545" s="1"/>
      <c r="J545" s="1"/>
      <c r="K545" s="1"/>
      <c r="L545" s="1"/>
      <c r="M545" s="17"/>
      <c r="N545" s="16"/>
      <c r="O545" s="1"/>
      <c r="P545" s="18"/>
      <c r="U545" s="114"/>
      <c r="W545" s="114"/>
    </row>
    <row r="546" spans="1:23" ht="9.75" customHeight="1">
      <c r="A546" s="15"/>
      <c r="B546" s="15" t="s">
        <v>60</v>
      </c>
      <c r="C546" s="15"/>
      <c r="D546" s="16"/>
      <c r="E546" s="1"/>
      <c r="F546" s="1"/>
      <c r="G546" s="1"/>
      <c r="H546" s="1"/>
      <c r="I546" s="1"/>
      <c r="J546" s="1"/>
      <c r="K546" s="1"/>
      <c r="L546" s="1"/>
      <c r="M546" s="17"/>
      <c r="N546" s="16"/>
      <c r="O546" s="1"/>
      <c r="P546" s="18"/>
      <c r="U546" s="114"/>
      <c r="W546" s="114"/>
    </row>
    <row r="547" spans="1:23" ht="9.75" customHeight="1">
      <c r="A547" s="15"/>
      <c r="B547" s="15" t="s">
        <v>41</v>
      </c>
      <c r="C547" s="15">
        <v>3</v>
      </c>
      <c r="D547" s="33">
        <v>2</v>
      </c>
      <c r="E547" s="34">
        <v>2</v>
      </c>
      <c r="F547" s="34">
        <v>2</v>
      </c>
      <c r="G547" s="34">
        <v>1</v>
      </c>
      <c r="H547" s="34">
        <v>0</v>
      </c>
      <c r="I547" s="34">
        <v>0</v>
      </c>
      <c r="J547" s="34">
        <v>0</v>
      </c>
      <c r="K547" s="34">
        <v>0</v>
      </c>
      <c r="L547" s="34">
        <v>0</v>
      </c>
      <c r="M547" s="35">
        <v>0</v>
      </c>
      <c r="N547" s="16">
        <f>MIN(D547:M547)</f>
        <v>0</v>
      </c>
      <c r="O547" s="1">
        <f>C547-N547</f>
        <v>3</v>
      </c>
      <c r="P547" s="18">
        <f>O547/C547</f>
        <v>1</v>
      </c>
      <c r="U547" s="114"/>
      <c r="W547" s="114"/>
    </row>
    <row r="548" spans="1:23" ht="9.75" customHeight="1">
      <c r="A548" s="15"/>
      <c r="B548" s="15" t="s">
        <v>42</v>
      </c>
      <c r="C548" s="15"/>
      <c r="D548" s="16"/>
      <c r="E548" s="1"/>
      <c r="F548" s="1"/>
      <c r="G548" s="1"/>
      <c r="H548" s="1"/>
      <c r="I548" s="1"/>
      <c r="J548" s="1"/>
      <c r="K548" s="1"/>
      <c r="L548" s="1"/>
      <c r="M548" s="17"/>
      <c r="N548" s="16"/>
      <c r="O548" s="1"/>
      <c r="P548" s="18"/>
      <c r="U548" s="114"/>
      <c r="W548" s="114"/>
    </row>
    <row r="549" spans="1:23" ht="9.75" customHeight="1">
      <c r="A549" s="15"/>
      <c r="B549" s="15" t="s">
        <v>43</v>
      </c>
      <c r="C549" s="15"/>
      <c r="D549" s="16"/>
      <c r="E549" s="1"/>
      <c r="F549" s="1"/>
      <c r="G549" s="1"/>
      <c r="H549" s="1"/>
      <c r="I549" s="1"/>
      <c r="J549" s="1"/>
      <c r="K549" s="1"/>
      <c r="L549" s="1"/>
      <c r="M549" s="17"/>
      <c r="N549" s="16"/>
      <c r="O549" s="1"/>
      <c r="P549" s="18"/>
      <c r="U549" s="114"/>
      <c r="W549" s="114"/>
    </row>
    <row r="550" spans="1:23" ht="9.75" customHeight="1">
      <c r="A550" s="15"/>
      <c r="B550" s="15" t="s">
        <v>44</v>
      </c>
      <c r="C550" s="15">
        <v>8</v>
      </c>
      <c r="D550" s="33">
        <v>7</v>
      </c>
      <c r="E550" s="34">
        <v>5</v>
      </c>
      <c r="F550" s="34">
        <v>5</v>
      </c>
      <c r="G550" s="34">
        <v>0</v>
      </c>
      <c r="H550" s="34">
        <v>0</v>
      </c>
      <c r="I550" s="34">
        <v>4</v>
      </c>
      <c r="J550" s="34">
        <v>5</v>
      </c>
      <c r="K550" s="34">
        <v>6</v>
      </c>
      <c r="L550" s="34">
        <v>7</v>
      </c>
      <c r="M550" s="35">
        <v>2</v>
      </c>
      <c r="N550" s="16">
        <f t="shared" ref="N550:N551" si="103">MIN(D550:M550)</f>
        <v>0</v>
      </c>
      <c r="O550" s="1">
        <f t="shared" ref="O550:O551" si="104">C550-N550</f>
        <v>8</v>
      </c>
      <c r="P550" s="18">
        <f t="shared" ref="P550:P551" si="105">O550/C550</f>
        <v>1</v>
      </c>
      <c r="U550" s="114"/>
      <c r="W550" s="114"/>
    </row>
    <row r="551" spans="1:23" ht="9.75" customHeight="1">
      <c r="A551" s="20"/>
      <c r="B551" s="21" t="s">
        <v>45</v>
      </c>
      <c r="C551" s="21">
        <f t="shared" ref="C551:M551" si="106">SUM(C535:C550)</f>
        <v>21</v>
      </c>
      <c r="D551" s="22">
        <f t="shared" si="106"/>
        <v>10</v>
      </c>
      <c r="E551" s="23">
        <f t="shared" si="106"/>
        <v>8</v>
      </c>
      <c r="F551" s="23">
        <f t="shared" si="106"/>
        <v>7</v>
      </c>
      <c r="G551" s="23">
        <f t="shared" si="106"/>
        <v>1</v>
      </c>
      <c r="H551" s="23">
        <f t="shared" si="106"/>
        <v>1</v>
      </c>
      <c r="I551" s="23">
        <f t="shared" si="106"/>
        <v>4</v>
      </c>
      <c r="J551" s="23">
        <f t="shared" si="106"/>
        <v>9</v>
      </c>
      <c r="K551" s="23">
        <f t="shared" si="106"/>
        <v>9</v>
      </c>
      <c r="L551" s="23">
        <f t="shared" si="106"/>
        <v>10</v>
      </c>
      <c r="M551" s="24">
        <f t="shared" si="106"/>
        <v>5</v>
      </c>
      <c r="N551" s="22">
        <f t="shared" si="103"/>
        <v>1</v>
      </c>
      <c r="O551" s="23">
        <f t="shared" si="104"/>
        <v>20</v>
      </c>
      <c r="P551" s="25">
        <f t="shared" si="105"/>
        <v>0.95238095238095233</v>
      </c>
      <c r="U551" s="114"/>
      <c r="W551" s="114"/>
    </row>
    <row r="552" spans="1:23" ht="9.75" customHeight="1">
      <c r="A552" s="14" t="s">
        <v>122</v>
      </c>
      <c r="B552" s="14" t="s">
        <v>27</v>
      </c>
      <c r="C552" s="14"/>
      <c r="D552" s="19"/>
      <c r="E552" s="29"/>
      <c r="F552" s="29"/>
      <c r="G552" s="29"/>
      <c r="H552" s="29"/>
      <c r="I552" s="29"/>
      <c r="J552" s="29"/>
      <c r="K552" s="29"/>
      <c r="L552" s="29"/>
      <c r="M552" s="30"/>
      <c r="N552" s="19"/>
      <c r="O552" s="29"/>
      <c r="P552" s="31"/>
      <c r="U552" s="114"/>
      <c r="W552" s="114"/>
    </row>
    <row r="553" spans="1:23" ht="9.75" customHeight="1">
      <c r="A553" s="15"/>
      <c r="B553" s="15" t="s">
        <v>30</v>
      </c>
      <c r="C553" s="15"/>
      <c r="D553" s="16"/>
      <c r="E553" s="1"/>
      <c r="F553" s="1"/>
      <c r="G553" s="1"/>
      <c r="H553" s="1"/>
      <c r="I553" s="1"/>
      <c r="J553" s="1"/>
      <c r="K553" s="1"/>
      <c r="L553" s="1"/>
      <c r="M553" s="17"/>
      <c r="N553" s="16"/>
      <c r="O553" s="1"/>
      <c r="P553" s="18"/>
      <c r="U553" s="114"/>
      <c r="W553" s="114"/>
    </row>
    <row r="554" spans="1:23" ht="9.75" customHeight="1">
      <c r="A554" s="15"/>
      <c r="B554" s="15" t="s">
        <v>34</v>
      </c>
      <c r="C554" s="15"/>
      <c r="D554" s="16"/>
      <c r="E554" s="1"/>
      <c r="F554" s="1"/>
      <c r="G554" s="1"/>
      <c r="H554" s="1"/>
      <c r="I554" s="1"/>
      <c r="J554" s="1"/>
      <c r="K554" s="1"/>
      <c r="L554" s="1"/>
      <c r="M554" s="17"/>
      <c r="N554" s="16"/>
      <c r="O554" s="1"/>
      <c r="P554" s="18"/>
      <c r="U554" s="114"/>
      <c r="W554" s="114"/>
    </row>
    <row r="555" spans="1:23" ht="9.75" customHeight="1">
      <c r="A555" s="15"/>
      <c r="B555" s="15" t="s">
        <v>57</v>
      </c>
      <c r="C555" s="15"/>
      <c r="D555" s="16"/>
      <c r="E555" s="1"/>
      <c r="F555" s="1"/>
      <c r="G555" s="1"/>
      <c r="H555" s="1"/>
      <c r="I555" s="1"/>
      <c r="J555" s="1"/>
      <c r="K555" s="1"/>
      <c r="L555" s="1"/>
      <c r="M555" s="17"/>
      <c r="N555" s="16"/>
      <c r="O555" s="1"/>
      <c r="P555" s="18"/>
      <c r="U555" s="114"/>
      <c r="W555" s="114"/>
    </row>
    <row r="556" spans="1:23" ht="9.75" customHeight="1">
      <c r="A556" s="15"/>
      <c r="B556" s="15" t="s">
        <v>57</v>
      </c>
      <c r="C556" s="15"/>
      <c r="D556" s="16"/>
      <c r="E556" s="1"/>
      <c r="F556" s="1"/>
      <c r="G556" s="1"/>
      <c r="H556" s="1"/>
      <c r="I556" s="1"/>
      <c r="J556" s="1"/>
      <c r="K556" s="1"/>
      <c r="L556" s="1"/>
      <c r="M556" s="17"/>
      <c r="N556" s="16"/>
      <c r="O556" s="1"/>
      <c r="P556" s="18"/>
      <c r="U556" s="114"/>
      <c r="W556" s="114"/>
    </row>
    <row r="557" spans="1:23" ht="9.75" customHeight="1">
      <c r="A557" s="15"/>
      <c r="B557" s="15" t="s">
        <v>39</v>
      </c>
      <c r="C557" s="15"/>
      <c r="D557" s="16"/>
      <c r="E557" s="1"/>
      <c r="F557" s="1"/>
      <c r="G557" s="1"/>
      <c r="H557" s="1"/>
      <c r="I557" s="1"/>
      <c r="J557" s="1"/>
      <c r="K557" s="1"/>
      <c r="L557" s="1"/>
      <c r="M557" s="17"/>
      <c r="N557" s="16"/>
      <c r="O557" s="1"/>
      <c r="P557" s="18"/>
      <c r="U557" s="114"/>
      <c r="W557" s="114"/>
    </row>
    <row r="558" spans="1:23" ht="9.75" customHeight="1">
      <c r="A558" s="15"/>
      <c r="B558" s="15" t="s">
        <v>60</v>
      </c>
      <c r="C558" s="15"/>
      <c r="D558" s="16"/>
      <c r="E558" s="1"/>
      <c r="F558" s="1"/>
      <c r="G558" s="1"/>
      <c r="H558" s="1"/>
      <c r="I558" s="1"/>
      <c r="J558" s="1"/>
      <c r="K558" s="1"/>
      <c r="L558" s="1"/>
      <c r="M558" s="17"/>
      <c r="N558" s="16"/>
      <c r="O558" s="1"/>
      <c r="P558" s="18"/>
      <c r="U558" s="114"/>
      <c r="W558" s="114"/>
    </row>
    <row r="559" spans="1:23" ht="9.75" customHeight="1">
      <c r="A559" s="15"/>
      <c r="B559" s="15" t="s">
        <v>60</v>
      </c>
      <c r="C559" s="15"/>
      <c r="D559" s="16"/>
      <c r="E559" s="1"/>
      <c r="F559" s="1"/>
      <c r="G559" s="1"/>
      <c r="H559" s="1"/>
      <c r="I559" s="1"/>
      <c r="J559" s="1"/>
      <c r="K559" s="1"/>
      <c r="L559" s="1"/>
      <c r="M559" s="17"/>
      <c r="N559" s="16"/>
      <c r="O559" s="1"/>
      <c r="P559" s="18"/>
      <c r="U559" s="114"/>
      <c r="W559" s="114"/>
    </row>
    <row r="560" spans="1:23" ht="9.75" customHeight="1">
      <c r="A560" s="15"/>
      <c r="B560" s="15" t="s">
        <v>60</v>
      </c>
      <c r="C560" s="15"/>
      <c r="D560" s="16"/>
      <c r="E560" s="1"/>
      <c r="F560" s="1"/>
      <c r="G560" s="1"/>
      <c r="H560" s="1"/>
      <c r="I560" s="1"/>
      <c r="J560" s="1"/>
      <c r="K560" s="1"/>
      <c r="L560" s="1"/>
      <c r="M560" s="17"/>
      <c r="N560" s="16"/>
      <c r="O560" s="1"/>
      <c r="P560" s="18"/>
      <c r="U560" s="114"/>
      <c r="W560" s="114"/>
    </row>
    <row r="561" spans="1:23" ht="9.75" customHeight="1">
      <c r="A561" s="15"/>
      <c r="B561" s="15" t="s">
        <v>60</v>
      </c>
      <c r="C561" s="15"/>
      <c r="D561" s="16"/>
      <c r="E561" s="1"/>
      <c r="F561" s="1"/>
      <c r="G561" s="1"/>
      <c r="H561" s="1"/>
      <c r="I561" s="1"/>
      <c r="J561" s="1"/>
      <c r="K561" s="1"/>
      <c r="L561" s="1"/>
      <c r="M561" s="17"/>
      <c r="N561" s="16"/>
      <c r="O561" s="1"/>
      <c r="P561" s="18"/>
      <c r="U561" s="114"/>
      <c r="W561" s="114"/>
    </row>
    <row r="562" spans="1:23" ht="9.75" customHeight="1">
      <c r="A562" s="15"/>
      <c r="B562" s="15" t="s">
        <v>60</v>
      </c>
      <c r="C562" s="15"/>
      <c r="D562" s="16"/>
      <c r="E562" s="1"/>
      <c r="F562" s="1"/>
      <c r="G562" s="1"/>
      <c r="H562" s="1"/>
      <c r="I562" s="1"/>
      <c r="J562" s="1"/>
      <c r="K562" s="1"/>
      <c r="L562" s="1"/>
      <c r="M562" s="17"/>
      <c r="N562" s="16"/>
      <c r="O562" s="1"/>
      <c r="P562" s="18"/>
      <c r="U562" s="114"/>
      <c r="W562" s="114"/>
    </row>
    <row r="563" spans="1:23" ht="9.75" customHeight="1">
      <c r="A563" s="15"/>
      <c r="B563" s="15" t="s">
        <v>60</v>
      </c>
      <c r="C563" s="15"/>
      <c r="D563" s="16"/>
      <c r="E563" s="1"/>
      <c r="F563" s="1"/>
      <c r="G563" s="1"/>
      <c r="H563" s="1"/>
      <c r="I563" s="1"/>
      <c r="J563" s="1"/>
      <c r="K563" s="1"/>
      <c r="L563" s="1"/>
      <c r="M563" s="17"/>
      <c r="N563" s="16"/>
      <c r="O563" s="1"/>
      <c r="P563" s="18"/>
      <c r="U563" s="114"/>
      <c r="W563" s="114"/>
    </row>
    <row r="564" spans="1:23" ht="9.75" customHeight="1">
      <c r="A564" s="15"/>
      <c r="B564" s="15" t="s">
        <v>41</v>
      </c>
      <c r="C564" s="15">
        <v>3</v>
      </c>
      <c r="D564" s="33">
        <v>1</v>
      </c>
      <c r="E564" s="34">
        <v>1</v>
      </c>
      <c r="F564" s="34">
        <v>1</v>
      </c>
      <c r="G564" s="34">
        <v>0</v>
      </c>
      <c r="H564" s="34">
        <v>0</v>
      </c>
      <c r="I564" s="34">
        <v>1</v>
      </c>
      <c r="J564" s="34">
        <v>0</v>
      </c>
      <c r="K564" s="34">
        <v>1</v>
      </c>
      <c r="L564" s="34">
        <v>3</v>
      </c>
      <c r="M564" s="35">
        <v>3</v>
      </c>
      <c r="N564" s="16">
        <f t="shared" ref="N564:N565" si="107">MIN(D564:M564)</f>
        <v>0</v>
      </c>
      <c r="O564" s="1">
        <f t="shared" ref="O564:O565" si="108">C564-N564</f>
        <v>3</v>
      </c>
      <c r="P564" s="18">
        <f t="shared" ref="P564:P565" si="109">O564/C564</f>
        <v>1</v>
      </c>
      <c r="U564" s="114"/>
      <c r="W564" s="114"/>
    </row>
    <row r="565" spans="1:23" ht="9.75" customHeight="1">
      <c r="A565" s="15"/>
      <c r="B565" s="41" t="s">
        <v>42</v>
      </c>
      <c r="C565" s="46">
        <v>2</v>
      </c>
      <c r="D565" s="47">
        <v>2</v>
      </c>
      <c r="E565" s="48">
        <v>0</v>
      </c>
      <c r="F565" s="48">
        <v>0</v>
      </c>
      <c r="G565" s="48">
        <v>1</v>
      </c>
      <c r="H565" s="48">
        <v>0</v>
      </c>
      <c r="I565" s="48">
        <v>0</v>
      </c>
      <c r="J565" s="48">
        <v>0</v>
      </c>
      <c r="K565" s="48">
        <v>0</v>
      </c>
      <c r="L565" s="48">
        <v>0</v>
      </c>
      <c r="M565" s="49">
        <v>1</v>
      </c>
      <c r="N565" s="16">
        <f t="shared" si="107"/>
        <v>0</v>
      </c>
      <c r="O565" s="1">
        <f t="shared" si="108"/>
        <v>2</v>
      </c>
      <c r="P565" s="18">
        <f t="shared" si="109"/>
        <v>1</v>
      </c>
      <c r="U565" s="114"/>
      <c r="W565" s="114"/>
    </row>
    <row r="566" spans="1:23" ht="9.75" customHeight="1">
      <c r="A566" s="15"/>
      <c r="B566" s="15" t="s">
        <v>43</v>
      </c>
      <c r="C566" s="15"/>
      <c r="D566" s="16"/>
      <c r="E566" s="1"/>
      <c r="F566" s="1"/>
      <c r="G566" s="1"/>
      <c r="H566" s="1"/>
      <c r="I566" s="1"/>
      <c r="J566" s="1"/>
      <c r="K566" s="1"/>
      <c r="L566" s="1"/>
      <c r="M566" s="17"/>
      <c r="N566" s="16"/>
      <c r="O566" s="1"/>
      <c r="P566" s="18"/>
      <c r="U566" s="114"/>
      <c r="W566" s="114"/>
    </row>
    <row r="567" spans="1:23" ht="9.75" customHeight="1">
      <c r="A567" s="15"/>
      <c r="B567" s="15" t="s">
        <v>44</v>
      </c>
      <c r="C567" s="32">
        <v>5</v>
      </c>
      <c r="D567" s="33">
        <v>3</v>
      </c>
      <c r="E567" s="34">
        <v>1</v>
      </c>
      <c r="F567" s="34">
        <v>2</v>
      </c>
      <c r="G567" s="34">
        <v>5</v>
      </c>
      <c r="H567" s="34">
        <v>1</v>
      </c>
      <c r="I567" s="34">
        <v>1</v>
      </c>
      <c r="J567" s="34">
        <v>1</v>
      </c>
      <c r="K567" s="34">
        <v>1</v>
      </c>
      <c r="L567" s="34">
        <v>1</v>
      </c>
      <c r="M567" s="35">
        <v>2</v>
      </c>
      <c r="N567" s="16">
        <f t="shared" ref="N567:N568" si="110">MIN(D567:M567)</f>
        <v>1</v>
      </c>
      <c r="O567" s="1">
        <f t="shared" ref="O567:O568" si="111">C567-N567</f>
        <v>4</v>
      </c>
      <c r="P567" s="18">
        <f t="shared" ref="P567:P568" si="112">O567/C567</f>
        <v>0.8</v>
      </c>
      <c r="U567" s="114"/>
      <c r="W567" s="114"/>
    </row>
    <row r="568" spans="1:23" ht="9.75" customHeight="1">
      <c r="A568" s="20"/>
      <c r="B568" s="21" t="s">
        <v>45</v>
      </c>
      <c r="C568" s="21">
        <f t="shared" ref="C568:M568" si="113">SUM(C552:C567)</f>
        <v>10</v>
      </c>
      <c r="D568" s="22">
        <f t="shared" si="113"/>
        <v>6</v>
      </c>
      <c r="E568" s="23">
        <f t="shared" si="113"/>
        <v>2</v>
      </c>
      <c r="F568" s="23">
        <f t="shared" si="113"/>
        <v>3</v>
      </c>
      <c r="G568" s="23">
        <f t="shared" si="113"/>
        <v>6</v>
      </c>
      <c r="H568" s="23">
        <f t="shared" si="113"/>
        <v>1</v>
      </c>
      <c r="I568" s="23">
        <f t="shared" si="113"/>
        <v>2</v>
      </c>
      <c r="J568" s="23">
        <f t="shared" si="113"/>
        <v>1</v>
      </c>
      <c r="K568" s="23">
        <f t="shared" si="113"/>
        <v>2</v>
      </c>
      <c r="L568" s="23">
        <f t="shared" si="113"/>
        <v>4</v>
      </c>
      <c r="M568" s="24">
        <f t="shared" si="113"/>
        <v>6</v>
      </c>
      <c r="N568" s="22">
        <f t="shared" si="110"/>
        <v>1</v>
      </c>
      <c r="O568" s="23">
        <f t="shared" si="111"/>
        <v>9</v>
      </c>
      <c r="P568" s="25">
        <f t="shared" si="112"/>
        <v>0.9</v>
      </c>
      <c r="U568" s="114"/>
      <c r="W568" s="114"/>
    </row>
    <row r="569" spans="1:23" ht="9.75" customHeight="1">
      <c r="A569" s="14" t="s">
        <v>123</v>
      </c>
      <c r="B569" s="14" t="s">
        <v>27</v>
      </c>
      <c r="C569" s="14"/>
      <c r="D569" s="19"/>
      <c r="E569" s="29"/>
      <c r="F569" s="29"/>
      <c r="G569" s="29"/>
      <c r="H569" s="29"/>
      <c r="I569" s="29"/>
      <c r="J569" s="29"/>
      <c r="K569" s="29"/>
      <c r="L569" s="29"/>
      <c r="M569" s="30"/>
      <c r="N569" s="19"/>
      <c r="O569" s="29"/>
      <c r="P569" s="31"/>
      <c r="U569" s="114"/>
      <c r="W569" s="114"/>
    </row>
    <row r="570" spans="1:23" ht="9.75" customHeight="1">
      <c r="A570" s="15"/>
      <c r="B570" s="15" t="s">
        <v>30</v>
      </c>
      <c r="C570" s="15"/>
      <c r="D570" s="16"/>
      <c r="E570" s="1"/>
      <c r="F570" s="1"/>
      <c r="G570" s="1"/>
      <c r="H570" s="1"/>
      <c r="I570" s="1"/>
      <c r="J570" s="1"/>
      <c r="K570" s="1"/>
      <c r="L570" s="1"/>
      <c r="M570" s="17"/>
      <c r="N570" s="16"/>
      <c r="O570" s="1"/>
      <c r="P570" s="18"/>
      <c r="U570" s="114"/>
      <c r="W570" s="114"/>
    </row>
    <row r="571" spans="1:23" ht="9.75" customHeight="1">
      <c r="A571" s="15"/>
      <c r="B571" s="15" t="s">
        <v>34</v>
      </c>
      <c r="C571" s="15"/>
      <c r="D571" s="16"/>
      <c r="E571" s="1"/>
      <c r="F571" s="1"/>
      <c r="G571" s="1"/>
      <c r="H571" s="1"/>
      <c r="I571" s="1"/>
      <c r="J571" s="1"/>
      <c r="K571" s="1"/>
      <c r="L571" s="1"/>
      <c r="M571" s="17"/>
      <c r="N571" s="16"/>
      <c r="O571" s="1"/>
      <c r="P571" s="18"/>
      <c r="U571" s="114"/>
      <c r="W571" s="114"/>
    </row>
    <row r="572" spans="1:23" ht="9.75" customHeight="1">
      <c r="A572" s="15"/>
      <c r="B572" s="15" t="s">
        <v>57</v>
      </c>
      <c r="C572" s="15"/>
      <c r="D572" s="16"/>
      <c r="E572" s="1"/>
      <c r="F572" s="1"/>
      <c r="G572" s="1"/>
      <c r="H572" s="1"/>
      <c r="I572" s="1"/>
      <c r="J572" s="1"/>
      <c r="K572" s="1"/>
      <c r="L572" s="1"/>
      <c r="M572" s="17"/>
      <c r="N572" s="16"/>
      <c r="O572" s="1"/>
      <c r="P572" s="18"/>
      <c r="U572" s="114"/>
      <c r="W572" s="114"/>
    </row>
    <row r="573" spans="1:23" ht="9.75" customHeight="1">
      <c r="A573" s="15"/>
      <c r="B573" s="15" t="s">
        <v>57</v>
      </c>
      <c r="C573" s="15"/>
      <c r="D573" s="16"/>
      <c r="E573" s="1"/>
      <c r="F573" s="1"/>
      <c r="G573" s="1"/>
      <c r="H573" s="1"/>
      <c r="I573" s="1"/>
      <c r="J573" s="1"/>
      <c r="K573" s="1"/>
      <c r="L573" s="1"/>
      <c r="M573" s="17"/>
      <c r="N573" s="16"/>
      <c r="O573" s="1"/>
      <c r="P573" s="18"/>
      <c r="U573" s="114"/>
      <c r="W573" s="114"/>
    </row>
    <row r="574" spans="1:23" ht="9.75" customHeight="1">
      <c r="A574" s="15"/>
      <c r="B574" s="15" t="s">
        <v>39</v>
      </c>
      <c r="C574" s="32">
        <v>5</v>
      </c>
      <c r="D574" s="33">
        <v>1</v>
      </c>
      <c r="E574" s="34">
        <v>0</v>
      </c>
      <c r="F574" s="34">
        <v>2</v>
      </c>
      <c r="G574" s="34">
        <v>3</v>
      </c>
      <c r="H574" s="34">
        <v>2</v>
      </c>
      <c r="I574" s="34">
        <v>2</v>
      </c>
      <c r="J574" s="34">
        <v>3</v>
      </c>
      <c r="K574" s="34">
        <v>2</v>
      </c>
      <c r="L574" s="34">
        <v>3</v>
      </c>
      <c r="M574" s="35">
        <v>3</v>
      </c>
      <c r="N574" s="16">
        <f>MIN(D574:M574)</f>
        <v>0</v>
      </c>
      <c r="O574" s="1">
        <f>C574-N574</f>
        <v>5</v>
      </c>
      <c r="P574" s="18">
        <f>O574/C574</f>
        <v>1</v>
      </c>
      <c r="U574" s="114"/>
      <c r="W574" s="114"/>
    </row>
    <row r="575" spans="1:23" ht="9.75" customHeight="1">
      <c r="A575" s="15"/>
      <c r="B575" s="15" t="s">
        <v>60</v>
      </c>
      <c r="C575" s="15"/>
      <c r="D575" s="16"/>
      <c r="E575" s="1"/>
      <c r="F575" s="1"/>
      <c r="G575" s="1"/>
      <c r="H575" s="1"/>
      <c r="I575" s="1"/>
      <c r="J575" s="1"/>
      <c r="K575" s="1"/>
      <c r="L575" s="1"/>
      <c r="M575" s="17"/>
      <c r="N575" s="16"/>
      <c r="O575" s="1"/>
      <c r="P575" s="18"/>
      <c r="U575" s="114"/>
      <c r="W575" s="114"/>
    </row>
    <row r="576" spans="1:23" ht="9.75" customHeight="1">
      <c r="A576" s="15"/>
      <c r="B576" s="15" t="s">
        <v>60</v>
      </c>
      <c r="C576" s="15"/>
      <c r="D576" s="16"/>
      <c r="E576" s="1"/>
      <c r="F576" s="1"/>
      <c r="G576" s="1"/>
      <c r="H576" s="1"/>
      <c r="I576" s="1"/>
      <c r="J576" s="1"/>
      <c r="K576" s="1"/>
      <c r="L576" s="1"/>
      <c r="M576" s="17"/>
      <c r="N576" s="16"/>
      <c r="O576" s="1"/>
      <c r="P576" s="18"/>
      <c r="U576" s="114"/>
      <c r="W576" s="114"/>
    </row>
    <row r="577" spans="1:23" ht="9.75" customHeight="1">
      <c r="A577" s="15"/>
      <c r="B577" s="15" t="s">
        <v>60</v>
      </c>
      <c r="C577" s="15"/>
      <c r="D577" s="16"/>
      <c r="E577" s="1"/>
      <c r="F577" s="1"/>
      <c r="G577" s="1"/>
      <c r="H577" s="1"/>
      <c r="I577" s="1"/>
      <c r="J577" s="1"/>
      <c r="K577" s="1"/>
      <c r="L577" s="1"/>
      <c r="M577" s="17"/>
      <c r="N577" s="16"/>
      <c r="O577" s="1"/>
      <c r="P577" s="18"/>
      <c r="U577" s="114"/>
      <c r="W577" s="114"/>
    </row>
    <row r="578" spans="1:23" ht="9.75" customHeight="1">
      <c r="A578" s="15"/>
      <c r="B578" s="15" t="s">
        <v>60</v>
      </c>
      <c r="C578" s="15"/>
      <c r="D578" s="16"/>
      <c r="E578" s="1"/>
      <c r="F578" s="1"/>
      <c r="G578" s="1"/>
      <c r="H578" s="1"/>
      <c r="I578" s="1"/>
      <c r="J578" s="1"/>
      <c r="K578" s="1"/>
      <c r="L578" s="1"/>
      <c r="M578" s="17"/>
      <c r="N578" s="16"/>
      <c r="O578" s="1"/>
      <c r="P578" s="18"/>
      <c r="U578" s="114"/>
      <c r="W578" s="114"/>
    </row>
    <row r="579" spans="1:23" ht="9.75" customHeight="1">
      <c r="A579" s="15"/>
      <c r="B579" s="15" t="s">
        <v>60</v>
      </c>
      <c r="C579" s="15"/>
      <c r="D579" s="16"/>
      <c r="E579" s="1"/>
      <c r="F579" s="1"/>
      <c r="G579" s="1"/>
      <c r="H579" s="1"/>
      <c r="I579" s="1"/>
      <c r="J579" s="1"/>
      <c r="K579" s="1"/>
      <c r="L579" s="1"/>
      <c r="M579" s="17"/>
      <c r="N579" s="16"/>
      <c r="O579" s="1"/>
      <c r="P579" s="18"/>
      <c r="U579" s="114"/>
      <c r="W579" s="114"/>
    </row>
    <row r="580" spans="1:23" ht="9.75" customHeight="1">
      <c r="A580" s="15"/>
      <c r="B580" s="15" t="s">
        <v>60</v>
      </c>
      <c r="C580" s="15"/>
      <c r="D580" s="16"/>
      <c r="E580" s="1"/>
      <c r="F580" s="1"/>
      <c r="G580" s="1"/>
      <c r="H580" s="1"/>
      <c r="I580" s="1"/>
      <c r="J580" s="1"/>
      <c r="K580" s="1"/>
      <c r="L580" s="1"/>
      <c r="M580" s="17"/>
      <c r="N580" s="16"/>
      <c r="O580" s="1"/>
      <c r="P580" s="18"/>
      <c r="U580" s="114"/>
      <c r="W580" s="114"/>
    </row>
    <row r="581" spans="1:23" ht="9.75" customHeight="1">
      <c r="A581" s="15"/>
      <c r="B581" s="15" t="s">
        <v>41</v>
      </c>
      <c r="C581" s="15"/>
      <c r="D581" s="16"/>
      <c r="E581" s="1"/>
      <c r="F581" s="1"/>
      <c r="G581" s="1"/>
      <c r="H581" s="1"/>
      <c r="I581" s="1"/>
      <c r="J581" s="1"/>
      <c r="K581" s="1"/>
      <c r="L581" s="1"/>
      <c r="M581" s="17"/>
      <c r="N581" s="16"/>
      <c r="O581" s="1"/>
      <c r="P581" s="18"/>
      <c r="U581" s="114"/>
      <c r="W581" s="114"/>
    </row>
    <row r="582" spans="1:23" ht="9.75" customHeight="1">
      <c r="A582" s="15"/>
      <c r="B582" s="15" t="s">
        <v>42</v>
      </c>
      <c r="C582" s="15"/>
      <c r="D582" s="16"/>
      <c r="E582" s="1"/>
      <c r="F582" s="1"/>
      <c r="G582" s="1"/>
      <c r="H582" s="1"/>
      <c r="I582" s="1"/>
      <c r="J582" s="1"/>
      <c r="K582" s="1"/>
      <c r="L582" s="1"/>
      <c r="M582" s="17"/>
      <c r="N582" s="16"/>
      <c r="O582" s="1"/>
      <c r="P582" s="18"/>
      <c r="U582" s="114"/>
      <c r="W582" s="114"/>
    </row>
    <row r="583" spans="1:23" ht="9.75" customHeight="1">
      <c r="A583" s="15"/>
      <c r="B583" s="15" t="s">
        <v>43</v>
      </c>
      <c r="C583" s="15"/>
      <c r="D583" s="33"/>
      <c r="E583" s="34"/>
      <c r="F583" s="34"/>
      <c r="G583" s="34"/>
      <c r="H583" s="34"/>
      <c r="I583" s="34"/>
      <c r="J583" s="34"/>
      <c r="K583" s="34"/>
      <c r="L583" s="34"/>
      <c r="M583" s="35"/>
      <c r="N583" s="16"/>
      <c r="O583" s="1"/>
      <c r="P583" s="18"/>
      <c r="U583" s="114"/>
      <c r="W583" s="114"/>
    </row>
    <row r="584" spans="1:23" ht="9.75" customHeight="1">
      <c r="A584" s="15"/>
      <c r="B584" s="15" t="s">
        <v>44</v>
      </c>
      <c r="C584" s="15"/>
      <c r="D584" s="16"/>
      <c r="E584" s="1"/>
      <c r="F584" s="1"/>
      <c r="G584" s="1"/>
      <c r="H584" s="1"/>
      <c r="I584" s="1"/>
      <c r="J584" s="1"/>
      <c r="K584" s="1"/>
      <c r="L584" s="1"/>
      <c r="M584" s="17"/>
      <c r="N584" s="16"/>
      <c r="O584" s="1"/>
      <c r="P584" s="18"/>
      <c r="U584" s="114"/>
      <c r="W584" s="114"/>
    </row>
    <row r="585" spans="1:23" ht="9.75" customHeight="1">
      <c r="A585" s="20"/>
      <c r="B585" s="21" t="s">
        <v>45</v>
      </c>
      <c r="C585" s="21">
        <f t="shared" ref="C585:M585" si="114">SUM(C569:C584)</f>
        <v>5</v>
      </c>
      <c r="D585" s="22">
        <f t="shared" si="114"/>
        <v>1</v>
      </c>
      <c r="E585" s="23">
        <f t="shared" si="114"/>
        <v>0</v>
      </c>
      <c r="F585" s="23">
        <f t="shared" si="114"/>
        <v>2</v>
      </c>
      <c r="G585" s="23">
        <f t="shared" si="114"/>
        <v>3</v>
      </c>
      <c r="H585" s="23">
        <f t="shared" si="114"/>
        <v>2</v>
      </c>
      <c r="I585" s="23">
        <f t="shared" si="114"/>
        <v>2</v>
      </c>
      <c r="J585" s="23">
        <f t="shared" si="114"/>
        <v>3</v>
      </c>
      <c r="K585" s="23">
        <f t="shared" si="114"/>
        <v>2</v>
      </c>
      <c r="L585" s="23">
        <f t="shared" si="114"/>
        <v>3</v>
      </c>
      <c r="M585" s="24">
        <f t="shared" si="114"/>
        <v>3</v>
      </c>
      <c r="N585" s="22">
        <f>MIN(D585:M585)</f>
        <v>0</v>
      </c>
      <c r="O585" s="23">
        <f>C585-N585</f>
        <v>5</v>
      </c>
      <c r="P585" s="25">
        <f>O585/C585</f>
        <v>1</v>
      </c>
      <c r="U585" s="114"/>
      <c r="W585" s="114"/>
    </row>
    <row r="586" spans="1:23" ht="9.75" customHeight="1">
      <c r="A586" s="14" t="s">
        <v>124</v>
      </c>
      <c r="B586" s="14" t="s">
        <v>27</v>
      </c>
      <c r="C586" s="14"/>
      <c r="D586" s="19"/>
      <c r="E586" s="29"/>
      <c r="F586" s="29"/>
      <c r="G586" s="29"/>
      <c r="H586" s="29"/>
      <c r="I586" s="29"/>
      <c r="J586" s="29"/>
      <c r="K586" s="29"/>
      <c r="L586" s="29"/>
      <c r="M586" s="30"/>
      <c r="N586" s="19"/>
      <c r="O586" s="29"/>
      <c r="P586" s="31"/>
      <c r="U586" s="114"/>
      <c r="W586" s="114"/>
    </row>
    <row r="587" spans="1:23" ht="9.75" customHeight="1">
      <c r="A587" s="15"/>
      <c r="B587" s="15" t="s">
        <v>30</v>
      </c>
      <c r="C587" s="15"/>
      <c r="D587" s="16"/>
      <c r="E587" s="1"/>
      <c r="F587" s="1"/>
      <c r="G587" s="1"/>
      <c r="H587" s="1"/>
      <c r="I587" s="1"/>
      <c r="J587" s="1"/>
      <c r="K587" s="1"/>
      <c r="L587" s="1"/>
      <c r="M587" s="17"/>
      <c r="N587" s="16"/>
      <c r="O587" s="1"/>
      <c r="P587" s="18"/>
      <c r="U587" s="114"/>
      <c r="W587" s="114"/>
    </row>
    <row r="588" spans="1:23" ht="9.75" customHeight="1">
      <c r="A588" s="15"/>
      <c r="B588" s="15" t="s">
        <v>34</v>
      </c>
      <c r="C588" s="15"/>
      <c r="D588" s="16"/>
      <c r="E588" s="1"/>
      <c r="F588" s="1"/>
      <c r="G588" s="1"/>
      <c r="H588" s="1"/>
      <c r="I588" s="1"/>
      <c r="J588" s="1"/>
      <c r="K588" s="1"/>
      <c r="L588" s="1"/>
      <c r="M588" s="17"/>
      <c r="N588" s="16"/>
      <c r="O588" s="1"/>
      <c r="P588" s="18"/>
      <c r="U588" s="114"/>
      <c r="W588" s="114"/>
    </row>
    <row r="589" spans="1:23" ht="9.75" customHeight="1">
      <c r="A589" s="15"/>
      <c r="B589" s="15" t="s">
        <v>57</v>
      </c>
      <c r="C589" s="15"/>
      <c r="D589" s="16"/>
      <c r="E589" s="1"/>
      <c r="F589" s="1"/>
      <c r="G589" s="1"/>
      <c r="H589" s="1"/>
      <c r="I589" s="1"/>
      <c r="J589" s="1"/>
      <c r="K589" s="1"/>
      <c r="L589" s="1"/>
      <c r="M589" s="17"/>
      <c r="N589" s="16"/>
      <c r="O589" s="1"/>
      <c r="P589" s="18"/>
      <c r="U589" s="114"/>
      <c r="W589" s="114"/>
    </row>
    <row r="590" spans="1:23" ht="9.75" customHeight="1">
      <c r="A590" s="15"/>
      <c r="B590" s="15" t="s">
        <v>57</v>
      </c>
      <c r="C590" s="15"/>
      <c r="D590" s="16"/>
      <c r="E590" s="1"/>
      <c r="F590" s="1"/>
      <c r="G590" s="1"/>
      <c r="H590" s="1"/>
      <c r="I590" s="1"/>
      <c r="J590" s="1"/>
      <c r="K590" s="1"/>
      <c r="L590" s="1"/>
      <c r="M590" s="17"/>
      <c r="N590" s="16"/>
      <c r="O590" s="1"/>
      <c r="P590" s="18"/>
      <c r="U590" s="114"/>
      <c r="W590" s="114"/>
    </row>
    <row r="591" spans="1:23" ht="9.75" customHeight="1">
      <c r="A591" s="15"/>
      <c r="B591" s="15" t="s">
        <v>39</v>
      </c>
      <c r="C591" s="15"/>
      <c r="D591" s="16"/>
      <c r="E591" s="1"/>
      <c r="F591" s="1"/>
      <c r="G591" s="1"/>
      <c r="H591" s="1"/>
      <c r="I591" s="1"/>
      <c r="J591" s="1"/>
      <c r="K591" s="1"/>
      <c r="L591" s="1"/>
      <c r="M591" s="17"/>
      <c r="N591" s="16"/>
      <c r="O591" s="1"/>
      <c r="P591" s="18"/>
      <c r="U591" s="114"/>
      <c r="W591" s="114"/>
    </row>
    <row r="592" spans="1:23" ht="9.75" customHeight="1">
      <c r="A592" s="15"/>
      <c r="B592" s="15" t="s">
        <v>125</v>
      </c>
      <c r="C592" s="15">
        <v>2</v>
      </c>
      <c r="D592" s="33">
        <v>2</v>
      </c>
      <c r="E592" s="34">
        <v>2</v>
      </c>
      <c r="F592" s="34">
        <v>2</v>
      </c>
      <c r="G592" s="34">
        <v>2</v>
      </c>
      <c r="H592" s="34">
        <v>2</v>
      </c>
      <c r="I592" s="34">
        <v>2</v>
      </c>
      <c r="J592" s="34">
        <v>2</v>
      </c>
      <c r="K592" s="34">
        <v>2</v>
      </c>
      <c r="L592" s="34">
        <v>2</v>
      </c>
      <c r="M592" s="35">
        <v>2</v>
      </c>
      <c r="N592" s="16">
        <f>MIN(D592:M592)</f>
        <v>2</v>
      </c>
      <c r="O592" s="1">
        <f>C592-N592</f>
        <v>0</v>
      </c>
      <c r="P592" s="18">
        <f>O592/C592</f>
        <v>0</v>
      </c>
      <c r="U592" s="114"/>
      <c r="W592" s="114"/>
    </row>
    <row r="593" spans="1:23" ht="9.75" customHeight="1">
      <c r="A593" s="15"/>
      <c r="B593" s="15" t="s">
        <v>60</v>
      </c>
      <c r="C593" s="15"/>
      <c r="D593" s="16"/>
      <c r="E593" s="1"/>
      <c r="F593" s="1"/>
      <c r="G593" s="1"/>
      <c r="H593" s="1"/>
      <c r="I593" s="1"/>
      <c r="J593" s="1"/>
      <c r="K593" s="1"/>
      <c r="L593" s="1"/>
      <c r="M593" s="17"/>
      <c r="N593" s="16"/>
      <c r="O593" s="1"/>
      <c r="P593" s="18"/>
      <c r="U593" s="114"/>
      <c r="W593" s="114"/>
    </row>
    <row r="594" spans="1:23" ht="9.75" customHeight="1">
      <c r="A594" s="15"/>
      <c r="B594" s="15" t="s">
        <v>60</v>
      </c>
      <c r="C594" s="15"/>
      <c r="D594" s="16"/>
      <c r="E594" s="1"/>
      <c r="F594" s="1"/>
      <c r="G594" s="1"/>
      <c r="H594" s="1"/>
      <c r="I594" s="1"/>
      <c r="J594" s="1"/>
      <c r="K594" s="1"/>
      <c r="L594" s="1"/>
      <c r="M594" s="17"/>
      <c r="N594" s="16"/>
      <c r="O594" s="1"/>
      <c r="P594" s="18"/>
      <c r="U594" s="114"/>
      <c r="W594" s="114"/>
    </row>
    <row r="595" spans="1:23" ht="9.75" customHeight="1">
      <c r="A595" s="15"/>
      <c r="B595" s="15" t="s">
        <v>60</v>
      </c>
      <c r="C595" s="15"/>
      <c r="D595" s="16"/>
      <c r="E595" s="1"/>
      <c r="F595" s="1"/>
      <c r="G595" s="1"/>
      <c r="H595" s="1"/>
      <c r="I595" s="1"/>
      <c r="J595" s="1"/>
      <c r="K595" s="1"/>
      <c r="L595" s="1"/>
      <c r="M595" s="17"/>
      <c r="N595" s="16"/>
      <c r="O595" s="1"/>
      <c r="P595" s="18"/>
      <c r="U595" s="114"/>
      <c r="W595" s="114"/>
    </row>
    <row r="596" spans="1:23" ht="9.75" customHeight="1">
      <c r="A596" s="15"/>
      <c r="B596" s="15" t="s">
        <v>60</v>
      </c>
      <c r="C596" s="15"/>
      <c r="D596" s="16"/>
      <c r="E596" s="1"/>
      <c r="F596" s="1"/>
      <c r="G596" s="1"/>
      <c r="H596" s="1"/>
      <c r="I596" s="1"/>
      <c r="J596" s="1"/>
      <c r="K596" s="1"/>
      <c r="L596" s="1"/>
      <c r="M596" s="17"/>
      <c r="N596" s="16"/>
      <c r="O596" s="1"/>
      <c r="P596" s="18"/>
      <c r="U596" s="114"/>
      <c r="W596" s="114"/>
    </row>
    <row r="597" spans="1:23" ht="9.75" customHeight="1">
      <c r="A597" s="15"/>
      <c r="B597" s="15" t="s">
        <v>60</v>
      </c>
      <c r="C597" s="15"/>
      <c r="D597" s="16"/>
      <c r="E597" s="1"/>
      <c r="F597" s="1"/>
      <c r="G597" s="1"/>
      <c r="H597" s="1"/>
      <c r="I597" s="1"/>
      <c r="J597" s="1"/>
      <c r="K597" s="1"/>
      <c r="L597" s="1"/>
      <c r="M597" s="17"/>
      <c r="N597" s="16"/>
      <c r="O597" s="1"/>
      <c r="P597" s="18"/>
      <c r="U597" s="114"/>
      <c r="W597" s="114"/>
    </row>
    <row r="598" spans="1:23" ht="9.75" customHeight="1">
      <c r="A598" s="15"/>
      <c r="B598" s="15" t="s">
        <v>41</v>
      </c>
      <c r="C598" s="15"/>
      <c r="D598" s="16"/>
      <c r="E598" s="1"/>
      <c r="F598" s="1"/>
      <c r="G598" s="1"/>
      <c r="H598" s="1"/>
      <c r="I598" s="1"/>
      <c r="J598" s="1"/>
      <c r="K598" s="1"/>
      <c r="L598" s="1"/>
      <c r="M598" s="17"/>
      <c r="N598" s="16"/>
      <c r="O598" s="1"/>
      <c r="P598" s="18"/>
      <c r="U598" s="114"/>
      <c r="W598" s="114"/>
    </row>
    <row r="599" spans="1:23" ht="9.75" customHeight="1">
      <c r="A599" s="15"/>
      <c r="B599" s="15" t="s">
        <v>42</v>
      </c>
      <c r="C599" s="15"/>
      <c r="D599" s="16"/>
      <c r="E599" s="1"/>
      <c r="F599" s="1"/>
      <c r="G599" s="1"/>
      <c r="H599" s="1"/>
      <c r="I599" s="1"/>
      <c r="J599" s="1"/>
      <c r="K599" s="1"/>
      <c r="L599" s="1"/>
      <c r="M599" s="17"/>
      <c r="N599" s="16"/>
      <c r="O599" s="1"/>
      <c r="P599" s="18"/>
      <c r="U599" s="114"/>
      <c r="W599" s="114"/>
    </row>
    <row r="600" spans="1:23" ht="9.75" customHeight="1">
      <c r="A600" s="15"/>
      <c r="B600" s="15" t="s">
        <v>43</v>
      </c>
      <c r="C600" s="15"/>
      <c r="D600" s="16"/>
      <c r="E600" s="1"/>
      <c r="F600" s="1"/>
      <c r="G600" s="1"/>
      <c r="H600" s="1"/>
      <c r="I600" s="1"/>
      <c r="J600" s="1"/>
      <c r="K600" s="1"/>
      <c r="L600" s="1"/>
      <c r="M600" s="17"/>
      <c r="N600" s="16"/>
      <c r="O600" s="1"/>
      <c r="P600" s="18"/>
      <c r="U600" s="114"/>
      <c r="W600" s="114"/>
    </row>
    <row r="601" spans="1:23" ht="9.75" customHeight="1">
      <c r="A601" s="15"/>
      <c r="B601" s="15" t="s">
        <v>44</v>
      </c>
      <c r="C601" s="15"/>
      <c r="D601" s="16"/>
      <c r="E601" s="1"/>
      <c r="F601" s="1"/>
      <c r="G601" s="1"/>
      <c r="H601" s="1"/>
      <c r="I601" s="1"/>
      <c r="J601" s="1"/>
      <c r="K601" s="1"/>
      <c r="L601" s="1"/>
      <c r="M601" s="17"/>
      <c r="N601" s="16"/>
      <c r="O601" s="1"/>
      <c r="P601" s="18"/>
      <c r="U601" s="114"/>
      <c r="W601" s="114"/>
    </row>
    <row r="602" spans="1:23" ht="9.75" customHeight="1">
      <c r="A602" s="20"/>
      <c r="B602" s="21" t="s">
        <v>45</v>
      </c>
      <c r="C602" s="21">
        <f t="shared" ref="C602:M602" si="115">SUM(C586:C601)</f>
        <v>2</v>
      </c>
      <c r="D602" s="22">
        <f t="shared" si="115"/>
        <v>2</v>
      </c>
      <c r="E602" s="23">
        <f t="shared" si="115"/>
        <v>2</v>
      </c>
      <c r="F602" s="23">
        <f t="shared" si="115"/>
        <v>2</v>
      </c>
      <c r="G602" s="23">
        <f t="shared" si="115"/>
        <v>2</v>
      </c>
      <c r="H602" s="23">
        <f t="shared" si="115"/>
        <v>2</v>
      </c>
      <c r="I602" s="23">
        <f t="shared" si="115"/>
        <v>2</v>
      </c>
      <c r="J602" s="23">
        <f t="shared" si="115"/>
        <v>2</v>
      </c>
      <c r="K602" s="23">
        <f t="shared" si="115"/>
        <v>2</v>
      </c>
      <c r="L602" s="23">
        <f t="shared" si="115"/>
        <v>2</v>
      </c>
      <c r="M602" s="24">
        <f t="shared" si="115"/>
        <v>2</v>
      </c>
      <c r="N602" s="22">
        <f>MIN(D602:M602)</f>
        <v>2</v>
      </c>
      <c r="O602" s="23">
        <f>C602-N602</f>
        <v>0</v>
      </c>
      <c r="P602" s="25">
        <f>O602/C602</f>
        <v>0</v>
      </c>
      <c r="U602" s="114"/>
      <c r="W602" s="114"/>
    </row>
    <row r="603" spans="1:23" ht="9.75" customHeight="1">
      <c r="A603" s="14" t="s">
        <v>126</v>
      </c>
      <c r="B603" s="14" t="s">
        <v>27</v>
      </c>
      <c r="C603" s="14"/>
      <c r="D603" s="19"/>
      <c r="E603" s="29"/>
      <c r="F603" s="29"/>
      <c r="G603" s="29"/>
      <c r="H603" s="29"/>
      <c r="I603" s="29"/>
      <c r="J603" s="29"/>
      <c r="K603" s="29"/>
      <c r="L603" s="29"/>
      <c r="M603" s="30"/>
      <c r="N603" s="19"/>
      <c r="O603" s="29"/>
      <c r="P603" s="31"/>
      <c r="U603" s="114"/>
      <c r="W603" s="114"/>
    </row>
    <row r="604" spans="1:23" ht="9.75" customHeight="1">
      <c r="A604" s="15"/>
      <c r="B604" s="15" t="s">
        <v>30</v>
      </c>
      <c r="C604" s="15"/>
      <c r="D604" s="16"/>
      <c r="E604" s="1"/>
      <c r="F604" s="1"/>
      <c r="G604" s="1"/>
      <c r="H604" s="1"/>
      <c r="I604" s="1"/>
      <c r="J604" s="1"/>
      <c r="K604" s="1"/>
      <c r="L604" s="1"/>
      <c r="M604" s="17"/>
      <c r="N604" s="16"/>
      <c r="O604" s="1"/>
      <c r="P604" s="18"/>
      <c r="U604" s="114"/>
      <c r="W604" s="114"/>
    </row>
    <row r="605" spans="1:23" ht="9.75" customHeight="1">
      <c r="A605" s="15"/>
      <c r="B605" s="15" t="s">
        <v>34</v>
      </c>
      <c r="C605" s="15"/>
      <c r="D605" s="16"/>
      <c r="E605" s="1"/>
      <c r="F605" s="1"/>
      <c r="G605" s="1"/>
      <c r="H605" s="1"/>
      <c r="I605" s="1"/>
      <c r="J605" s="1"/>
      <c r="K605" s="1"/>
      <c r="L605" s="1"/>
      <c r="M605" s="17"/>
      <c r="N605" s="16"/>
      <c r="O605" s="1"/>
      <c r="P605" s="18"/>
      <c r="U605" s="114"/>
      <c r="W605" s="114"/>
    </row>
    <row r="606" spans="1:23" ht="9.75" customHeight="1">
      <c r="A606" s="15"/>
      <c r="B606" s="15" t="s">
        <v>57</v>
      </c>
      <c r="C606" s="15"/>
      <c r="D606" s="16"/>
      <c r="E606" s="1"/>
      <c r="F606" s="1"/>
      <c r="G606" s="1"/>
      <c r="H606" s="1"/>
      <c r="I606" s="1"/>
      <c r="J606" s="1"/>
      <c r="K606" s="1"/>
      <c r="L606" s="1"/>
      <c r="M606" s="17"/>
      <c r="N606" s="16"/>
      <c r="O606" s="1"/>
      <c r="P606" s="18"/>
      <c r="U606" s="114"/>
      <c r="W606" s="114"/>
    </row>
    <row r="607" spans="1:23" ht="9.75" customHeight="1">
      <c r="A607" s="15"/>
      <c r="B607" s="15" t="s">
        <v>57</v>
      </c>
      <c r="C607" s="15"/>
      <c r="D607" s="16"/>
      <c r="E607" s="1"/>
      <c r="F607" s="1"/>
      <c r="G607" s="1"/>
      <c r="H607" s="1"/>
      <c r="I607" s="1"/>
      <c r="J607" s="1"/>
      <c r="K607" s="1"/>
      <c r="L607" s="1"/>
      <c r="M607" s="17"/>
      <c r="N607" s="16"/>
      <c r="O607" s="1"/>
      <c r="P607" s="18"/>
      <c r="U607" s="114"/>
      <c r="W607" s="114"/>
    </row>
    <row r="608" spans="1:23" ht="9.75" customHeight="1">
      <c r="A608" s="15"/>
      <c r="B608" s="15" t="s">
        <v>39</v>
      </c>
      <c r="C608" s="15"/>
      <c r="D608" s="16"/>
      <c r="E608" s="1"/>
      <c r="F608" s="1"/>
      <c r="G608" s="1"/>
      <c r="H608" s="1"/>
      <c r="I608" s="1"/>
      <c r="J608" s="1"/>
      <c r="K608" s="1"/>
      <c r="L608" s="1"/>
      <c r="M608" s="17"/>
      <c r="N608" s="16"/>
      <c r="O608" s="1"/>
      <c r="P608" s="18"/>
      <c r="U608" s="114"/>
      <c r="W608" s="114"/>
    </row>
    <row r="609" spans="1:23" ht="9.75" customHeight="1">
      <c r="A609" s="15"/>
      <c r="B609" s="15" t="s">
        <v>60</v>
      </c>
      <c r="C609" s="15"/>
      <c r="D609" s="16"/>
      <c r="E609" s="1"/>
      <c r="F609" s="1"/>
      <c r="G609" s="1"/>
      <c r="H609" s="1"/>
      <c r="I609" s="1"/>
      <c r="J609" s="1"/>
      <c r="K609" s="1"/>
      <c r="L609" s="1"/>
      <c r="M609" s="17"/>
      <c r="N609" s="16"/>
      <c r="O609" s="1"/>
      <c r="P609" s="18"/>
      <c r="U609" s="114"/>
      <c r="W609" s="114"/>
    </row>
    <row r="610" spans="1:23" ht="9.75" customHeight="1">
      <c r="A610" s="15"/>
      <c r="B610" s="15" t="s">
        <v>60</v>
      </c>
      <c r="C610" s="15"/>
      <c r="D610" s="16"/>
      <c r="E610" s="1"/>
      <c r="F610" s="1"/>
      <c r="G610" s="1"/>
      <c r="H610" s="1"/>
      <c r="I610" s="1"/>
      <c r="J610" s="1"/>
      <c r="K610" s="1"/>
      <c r="L610" s="1"/>
      <c r="M610" s="17"/>
      <c r="N610" s="16"/>
      <c r="O610" s="1"/>
      <c r="P610" s="18"/>
      <c r="U610" s="114"/>
      <c r="W610" s="114"/>
    </row>
    <row r="611" spans="1:23" ht="9.75" customHeight="1">
      <c r="A611" s="15"/>
      <c r="B611" s="15" t="s">
        <v>60</v>
      </c>
      <c r="C611" s="15"/>
      <c r="D611" s="16"/>
      <c r="E611" s="1"/>
      <c r="F611" s="1"/>
      <c r="G611" s="1"/>
      <c r="H611" s="1"/>
      <c r="I611" s="1"/>
      <c r="J611" s="1"/>
      <c r="K611" s="1"/>
      <c r="L611" s="1"/>
      <c r="M611" s="17"/>
      <c r="N611" s="16"/>
      <c r="O611" s="1"/>
      <c r="P611" s="18"/>
      <c r="U611" s="114"/>
      <c r="W611" s="114"/>
    </row>
    <row r="612" spans="1:23" ht="9.75" customHeight="1">
      <c r="A612" s="15"/>
      <c r="B612" s="15" t="s">
        <v>60</v>
      </c>
      <c r="C612" s="15"/>
      <c r="D612" s="16"/>
      <c r="E612" s="1"/>
      <c r="F612" s="1"/>
      <c r="G612" s="1"/>
      <c r="H612" s="1"/>
      <c r="I612" s="1"/>
      <c r="J612" s="1"/>
      <c r="K612" s="1"/>
      <c r="L612" s="1"/>
      <c r="M612" s="17"/>
      <c r="N612" s="16"/>
      <c r="O612" s="1"/>
      <c r="P612" s="18"/>
      <c r="U612" s="114"/>
      <c r="W612" s="114"/>
    </row>
    <row r="613" spans="1:23" ht="9.75" customHeight="1">
      <c r="A613" s="15"/>
      <c r="B613" s="15" t="s">
        <v>60</v>
      </c>
      <c r="C613" s="15"/>
      <c r="D613" s="16"/>
      <c r="E613" s="1"/>
      <c r="F613" s="1"/>
      <c r="G613" s="1"/>
      <c r="H613" s="1"/>
      <c r="I613" s="1"/>
      <c r="J613" s="1"/>
      <c r="K613" s="1"/>
      <c r="L613" s="1"/>
      <c r="M613" s="17"/>
      <c r="N613" s="16"/>
      <c r="O613" s="1"/>
      <c r="P613" s="18"/>
      <c r="U613" s="114"/>
      <c r="W613" s="114"/>
    </row>
    <row r="614" spans="1:23" ht="9.75" customHeight="1">
      <c r="A614" s="15"/>
      <c r="B614" s="15" t="s">
        <v>60</v>
      </c>
      <c r="C614" s="15"/>
      <c r="D614" s="16"/>
      <c r="E614" s="1"/>
      <c r="F614" s="1"/>
      <c r="G614" s="1"/>
      <c r="H614" s="1"/>
      <c r="I614" s="1"/>
      <c r="J614" s="1"/>
      <c r="K614" s="1"/>
      <c r="L614" s="1"/>
      <c r="M614" s="17"/>
      <c r="N614" s="16"/>
      <c r="O614" s="1"/>
      <c r="P614" s="18"/>
      <c r="U614" s="114"/>
      <c r="W614" s="114"/>
    </row>
    <row r="615" spans="1:23" ht="9.75" customHeight="1">
      <c r="A615" s="15"/>
      <c r="B615" s="15" t="s">
        <v>41</v>
      </c>
      <c r="C615" s="15"/>
      <c r="D615" s="16"/>
      <c r="E615" s="1"/>
      <c r="F615" s="1"/>
      <c r="G615" s="1"/>
      <c r="H615" s="1"/>
      <c r="I615" s="1"/>
      <c r="J615" s="1"/>
      <c r="K615" s="1"/>
      <c r="L615" s="1"/>
      <c r="M615" s="17"/>
      <c r="N615" s="16"/>
      <c r="O615" s="1"/>
      <c r="P615" s="18"/>
      <c r="U615" s="114"/>
      <c r="W615" s="114"/>
    </row>
    <row r="616" spans="1:23" ht="9.75" customHeight="1">
      <c r="A616" s="15"/>
      <c r="B616" s="15" t="s">
        <v>42</v>
      </c>
      <c r="C616" s="15"/>
      <c r="D616" s="16"/>
      <c r="E616" s="1"/>
      <c r="F616" s="1"/>
      <c r="G616" s="1"/>
      <c r="H616" s="1"/>
      <c r="I616" s="1"/>
      <c r="J616" s="1"/>
      <c r="K616" s="1"/>
      <c r="L616" s="1"/>
      <c r="M616" s="17"/>
      <c r="N616" s="16"/>
      <c r="O616" s="1"/>
      <c r="P616" s="18"/>
      <c r="U616" s="114"/>
      <c r="W616" s="114"/>
    </row>
    <row r="617" spans="1:23" ht="9.75" customHeight="1">
      <c r="A617" s="15"/>
      <c r="B617" s="15" t="s">
        <v>43</v>
      </c>
      <c r="C617" s="15">
        <v>4</v>
      </c>
      <c r="D617" s="33">
        <v>2</v>
      </c>
      <c r="E617" s="34">
        <v>4</v>
      </c>
      <c r="F617" s="34">
        <v>4</v>
      </c>
      <c r="G617" s="34">
        <v>2</v>
      </c>
      <c r="H617" s="34">
        <v>2</v>
      </c>
      <c r="I617" s="34">
        <v>3</v>
      </c>
      <c r="J617" s="34">
        <v>0</v>
      </c>
      <c r="K617" s="34">
        <v>0</v>
      </c>
      <c r="L617" s="34">
        <v>1</v>
      </c>
      <c r="M617" s="35">
        <v>1</v>
      </c>
      <c r="N617" s="16">
        <f>MIN(D617:M617)</f>
        <v>0</v>
      </c>
      <c r="O617" s="1">
        <f>C617-N617</f>
        <v>4</v>
      </c>
      <c r="P617" s="18">
        <f>O617/C617</f>
        <v>1</v>
      </c>
      <c r="U617" s="114"/>
      <c r="W617" s="114"/>
    </row>
    <row r="618" spans="1:23" ht="9.75" customHeight="1">
      <c r="A618" s="15"/>
      <c r="B618" s="15" t="s">
        <v>44</v>
      </c>
      <c r="C618" s="15"/>
      <c r="D618" s="16"/>
      <c r="E618" s="1"/>
      <c r="F618" s="1"/>
      <c r="G618" s="1"/>
      <c r="H618" s="1"/>
      <c r="I618" s="1"/>
      <c r="J618" s="1"/>
      <c r="K618" s="1"/>
      <c r="L618" s="1"/>
      <c r="M618" s="17"/>
      <c r="N618" s="16"/>
      <c r="O618" s="1"/>
      <c r="P618" s="18"/>
      <c r="U618" s="114"/>
      <c r="W618" s="114"/>
    </row>
    <row r="619" spans="1:23" ht="9.75" customHeight="1">
      <c r="A619" s="20"/>
      <c r="B619" s="21" t="s">
        <v>45</v>
      </c>
      <c r="C619" s="21">
        <f t="shared" ref="C619:M619" si="116">SUM(C603:C618)</f>
        <v>4</v>
      </c>
      <c r="D619" s="22">
        <f t="shared" si="116"/>
        <v>2</v>
      </c>
      <c r="E619" s="23">
        <f t="shared" si="116"/>
        <v>4</v>
      </c>
      <c r="F619" s="23">
        <f t="shared" si="116"/>
        <v>4</v>
      </c>
      <c r="G619" s="23">
        <f t="shared" si="116"/>
        <v>2</v>
      </c>
      <c r="H619" s="23">
        <f t="shared" si="116"/>
        <v>2</v>
      </c>
      <c r="I619" s="23">
        <f t="shared" si="116"/>
        <v>3</v>
      </c>
      <c r="J619" s="23">
        <f t="shared" si="116"/>
        <v>0</v>
      </c>
      <c r="K619" s="23">
        <f t="shared" si="116"/>
        <v>0</v>
      </c>
      <c r="L619" s="23">
        <f t="shared" si="116"/>
        <v>1</v>
      </c>
      <c r="M619" s="24">
        <f t="shared" si="116"/>
        <v>1</v>
      </c>
      <c r="N619" s="22">
        <f t="shared" ref="N619:N621" si="117">MIN(D619:M619)</f>
        <v>0</v>
      </c>
      <c r="O619" s="23">
        <f t="shared" ref="O619:O621" si="118">C619-N619</f>
        <v>4</v>
      </c>
      <c r="P619" s="25">
        <f t="shared" ref="P619:P621" si="119">O619/C619</f>
        <v>1</v>
      </c>
      <c r="U619" s="114"/>
      <c r="W619" s="114"/>
    </row>
    <row r="620" spans="1:23" ht="9.75" customHeight="1">
      <c r="A620" s="14" t="s">
        <v>127</v>
      </c>
      <c r="B620" s="14" t="s">
        <v>27</v>
      </c>
      <c r="C620" s="32">
        <v>43</v>
      </c>
      <c r="D620" s="33">
        <v>43</v>
      </c>
      <c r="E620" s="34">
        <v>22</v>
      </c>
      <c r="F620" s="34">
        <v>18</v>
      </c>
      <c r="G620" s="34">
        <v>3</v>
      </c>
      <c r="H620" s="34">
        <v>1</v>
      </c>
      <c r="I620" s="34">
        <v>0</v>
      </c>
      <c r="J620" s="34">
        <v>4</v>
      </c>
      <c r="K620" s="34">
        <v>6</v>
      </c>
      <c r="L620" s="34">
        <v>12</v>
      </c>
      <c r="M620" s="35">
        <v>14</v>
      </c>
      <c r="N620" s="16">
        <f t="shared" si="117"/>
        <v>0</v>
      </c>
      <c r="O620" s="1">
        <f t="shared" si="118"/>
        <v>43</v>
      </c>
      <c r="P620" s="18">
        <f t="shared" si="119"/>
        <v>1</v>
      </c>
      <c r="U620" s="114"/>
      <c r="W620" s="114"/>
    </row>
    <row r="621" spans="1:23" ht="9.75" customHeight="1">
      <c r="A621" s="15"/>
      <c r="B621" s="15" t="s">
        <v>30</v>
      </c>
      <c r="C621" s="32">
        <v>9</v>
      </c>
      <c r="D621" s="33">
        <v>6</v>
      </c>
      <c r="E621" s="34">
        <v>4</v>
      </c>
      <c r="F621" s="34">
        <v>3</v>
      </c>
      <c r="G621" s="34">
        <v>1</v>
      </c>
      <c r="H621" s="34">
        <v>0</v>
      </c>
      <c r="I621" s="34">
        <v>0</v>
      </c>
      <c r="J621" s="34">
        <v>1</v>
      </c>
      <c r="K621" s="34">
        <v>1</v>
      </c>
      <c r="L621" s="34">
        <v>3</v>
      </c>
      <c r="M621" s="35">
        <v>5</v>
      </c>
      <c r="N621" s="16">
        <f t="shared" si="117"/>
        <v>0</v>
      </c>
      <c r="O621" s="1">
        <f t="shared" si="118"/>
        <v>9</v>
      </c>
      <c r="P621" s="18">
        <f t="shared" si="119"/>
        <v>1</v>
      </c>
      <c r="U621" s="114"/>
      <c r="W621" s="114"/>
    </row>
    <row r="622" spans="1:23" ht="9.75" customHeight="1">
      <c r="A622" s="15"/>
      <c r="B622" s="15" t="s">
        <v>34</v>
      </c>
      <c r="C622" s="15"/>
      <c r="D622" s="16"/>
      <c r="E622" s="1"/>
      <c r="F622" s="1"/>
      <c r="G622" s="1"/>
      <c r="H622" s="1"/>
      <c r="I622" s="1"/>
      <c r="J622" s="1"/>
      <c r="K622" s="1"/>
      <c r="L622" s="1"/>
      <c r="M622" s="17"/>
      <c r="N622" s="16"/>
      <c r="O622" s="1"/>
      <c r="P622" s="18"/>
      <c r="U622" s="114"/>
      <c r="W622" s="114"/>
    </row>
    <row r="623" spans="1:23" ht="9.75" customHeight="1">
      <c r="A623" s="15"/>
      <c r="B623" s="15" t="s">
        <v>57</v>
      </c>
      <c r="C623" s="15"/>
      <c r="D623" s="16"/>
      <c r="E623" s="1"/>
      <c r="F623" s="1"/>
      <c r="G623" s="1"/>
      <c r="H623" s="1"/>
      <c r="I623" s="1"/>
      <c r="J623" s="1"/>
      <c r="K623" s="1"/>
      <c r="L623" s="1"/>
      <c r="M623" s="17"/>
      <c r="N623" s="16"/>
      <c r="O623" s="1"/>
      <c r="P623" s="18"/>
      <c r="U623" s="114"/>
      <c r="W623" s="114"/>
    </row>
    <row r="624" spans="1:23" ht="9.75" customHeight="1">
      <c r="A624" s="15"/>
      <c r="B624" s="15" t="s">
        <v>57</v>
      </c>
      <c r="C624" s="15"/>
      <c r="D624" s="16"/>
      <c r="E624" s="1"/>
      <c r="F624" s="1"/>
      <c r="G624" s="1"/>
      <c r="H624" s="1"/>
      <c r="I624" s="1"/>
      <c r="J624" s="1"/>
      <c r="K624" s="1"/>
      <c r="L624" s="1"/>
      <c r="M624" s="17"/>
      <c r="N624" s="16"/>
      <c r="O624" s="1"/>
      <c r="P624" s="18"/>
      <c r="U624" s="114"/>
      <c r="W624" s="114"/>
    </row>
    <row r="625" spans="1:23" ht="9.75" customHeight="1">
      <c r="A625" s="15"/>
      <c r="B625" s="15" t="s">
        <v>39</v>
      </c>
      <c r="C625" s="32">
        <v>15</v>
      </c>
      <c r="D625" s="33">
        <v>11</v>
      </c>
      <c r="E625" s="34">
        <v>10</v>
      </c>
      <c r="F625" s="34">
        <v>9</v>
      </c>
      <c r="G625" s="34">
        <v>10</v>
      </c>
      <c r="H625" s="34">
        <v>10</v>
      </c>
      <c r="I625" s="34">
        <v>10</v>
      </c>
      <c r="J625" s="34">
        <v>9</v>
      </c>
      <c r="K625" s="34">
        <v>11</v>
      </c>
      <c r="L625" s="34">
        <v>9</v>
      </c>
      <c r="M625" s="35">
        <v>9</v>
      </c>
      <c r="N625" s="16">
        <f t="shared" ref="N625:N628" si="120">MIN(D625:M625)</f>
        <v>9</v>
      </c>
      <c r="O625" s="1">
        <f t="shared" ref="O625:O628" si="121">C625-N625</f>
        <v>6</v>
      </c>
      <c r="P625" s="18">
        <f t="shared" ref="P625:P628" si="122">O625/C625</f>
        <v>0.4</v>
      </c>
      <c r="U625" s="114"/>
      <c r="W625" s="114"/>
    </row>
    <row r="626" spans="1:23" ht="9.75" customHeight="1">
      <c r="A626" s="15"/>
      <c r="B626" s="15" t="s">
        <v>59</v>
      </c>
      <c r="C626" s="15">
        <v>1</v>
      </c>
      <c r="D626" s="33">
        <v>0</v>
      </c>
      <c r="E626" s="34">
        <v>0</v>
      </c>
      <c r="F626" s="34">
        <v>0</v>
      </c>
      <c r="G626" s="34">
        <v>0</v>
      </c>
      <c r="H626" s="34">
        <v>1</v>
      </c>
      <c r="I626" s="34">
        <v>1</v>
      </c>
      <c r="J626" s="34">
        <v>0</v>
      </c>
      <c r="K626" s="34">
        <v>0</v>
      </c>
      <c r="L626" s="34">
        <v>0</v>
      </c>
      <c r="M626" s="35">
        <v>0</v>
      </c>
      <c r="N626" s="16">
        <f t="shared" si="120"/>
        <v>0</v>
      </c>
      <c r="O626" s="1">
        <f t="shared" si="121"/>
        <v>1</v>
      </c>
      <c r="P626" s="18">
        <f t="shared" si="122"/>
        <v>1</v>
      </c>
      <c r="U626" s="114"/>
      <c r="W626" s="114"/>
    </row>
    <row r="627" spans="1:23" ht="9.75" customHeight="1">
      <c r="A627" s="15"/>
      <c r="B627" s="15" t="s">
        <v>128</v>
      </c>
      <c r="C627" s="15">
        <v>55</v>
      </c>
      <c r="D627" s="33">
        <v>55</v>
      </c>
      <c r="E627" s="34">
        <v>45</v>
      </c>
      <c r="F627" s="34">
        <v>42</v>
      </c>
      <c r="G627" s="34">
        <v>40</v>
      </c>
      <c r="H627" s="34">
        <v>31</v>
      </c>
      <c r="I627" s="34">
        <v>29</v>
      </c>
      <c r="J627" s="34">
        <v>32</v>
      </c>
      <c r="K627" s="34">
        <v>34</v>
      </c>
      <c r="L627" s="34">
        <v>36</v>
      </c>
      <c r="M627" s="35">
        <v>39</v>
      </c>
      <c r="N627" s="16">
        <f t="shared" si="120"/>
        <v>29</v>
      </c>
      <c r="O627" s="1">
        <f t="shared" si="121"/>
        <v>26</v>
      </c>
      <c r="P627" s="18">
        <f t="shared" si="122"/>
        <v>0.47272727272727272</v>
      </c>
      <c r="U627" s="114"/>
      <c r="W627" s="114"/>
    </row>
    <row r="628" spans="1:23" ht="9.75" customHeight="1">
      <c r="A628" s="15"/>
      <c r="B628" s="15" t="s">
        <v>95</v>
      </c>
      <c r="C628" s="15">
        <v>4</v>
      </c>
      <c r="D628" s="33">
        <v>1</v>
      </c>
      <c r="E628" s="34">
        <v>1</v>
      </c>
      <c r="F628" s="34">
        <v>2</v>
      </c>
      <c r="G628" s="34">
        <v>1</v>
      </c>
      <c r="H628" s="34">
        <v>1</v>
      </c>
      <c r="I628" s="34">
        <v>1</v>
      </c>
      <c r="J628" s="34">
        <v>1</v>
      </c>
      <c r="K628" s="34">
        <v>2</v>
      </c>
      <c r="L628" s="34">
        <v>2</v>
      </c>
      <c r="M628" s="35">
        <v>2</v>
      </c>
      <c r="N628" s="16">
        <f t="shared" si="120"/>
        <v>1</v>
      </c>
      <c r="O628" s="1">
        <f t="shared" si="121"/>
        <v>3</v>
      </c>
      <c r="P628" s="18">
        <f t="shared" si="122"/>
        <v>0.75</v>
      </c>
      <c r="U628" s="114"/>
      <c r="W628" s="114"/>
    </row>
    <row r="629" spans="1:23" ht="9.75" customHeight="1">
      <c r="A629" s="15"/>
      <c r="B629" s="15" t="s">
        <v>60</v>
      </c>
      <c r="C629" s="15"/>
      <c r="D629" s="16"/>
      <c r="E629" s="1"/>
      <c r="F629" s="1"/>
      <c r="G629" s="1"/>
      <c r="H629" s="1"/>
      <c r="I629" s="1"/>
      <c r="J629" s="1"/>
      <c r="K629" s="1"/>
      <c r="L629" s="1"/>
      <c r="M629" s="17"/>
      <c r="N629" s="16"/>
      <c r="O629" s="1"/>
      <c r="P629" s="18"/>
      <c r="U629" s="114"/>
      <c r="W629" s="114"/>
    </row>
    <row r="630" spans="1:23" ht="9.75" customHeight="1">
      <c r="A630" s="15"/>
      <c r="B630" s="15" t="s">
        <v>60</v>
      </c>
      <c r="C630" s="15"/>
      <c r="D630" s="16"/>
      <c r="E630" s="1"/>
      <c r="F630" s="1"/>
      <c r="G630" s="1"/>
      <c r="H630" s="1"/>
      <c r="I630" s="1"/>
      <c r="J630" s="1"/>
      <c r="K630" s="1"/>
      <c r="L630" s="1"/>
      <c r="M630" s="17"/>
      <c r="N630" s="16"/>
      <c r="O630" s="1"/>
      <c r="P630" s="18"/>
      <c r="U630" s="114"/>
      <c r="W630" s="114"/>
    </row>
    <row r="631" spans="1:23" ht="9.75" customHeight="1">
      <c r="A631" s="15"/>
      <c r="B631" s="15" t="s">
        <v>60</v>
      </c>
      <c r="C631" s="15"/>
      <c r="D631" s="16"/>
      <c r="E631" s="1"/>
      <c r="F631" s="1"/>
      <c r="G631" s="1"/>
      <c r="H631" s="1"/>
      <c r="I631" s="1"/>
      <c r="J631" s="1"/>
      <c r="K631" s="1"/>
      <c r="L631" s="1"/>
      <c r="M631" s="17"/>
      <c r="N631" s="16"/>
      <c r="O631" s="1"/>
      <c r="P631" s="18"/>
      <c r="U631" s="114"/>
      <c r="W631" s="114"/>
    </row>
    <row r="632" spans="1:23" ht="9.75" customHeight="1">
      <c r="A632" s="15"/>
      <c r="B632" s="15" t="s">
        <v>41</v>
      </c>
      <c r="C632" s="32">
        <v>15</v>
      </c>
      <c r="D632" s="33">
        <v>5</v>
      </c>
      <c r="E632" s="34">
        <v>2</v>
      </c>
      <c r="F632" s="34">
        <v>3</v>
      </c>
      <c r="G632" s="34">
        <v>1</v>
      </c>
      <c r="H632" s="34">
        <v>2</v>
      </c>
      <c r="I632" s="34">
        <v>2</v>
      </c>
      <c r="J632" s="34">
        <v>3</v>
      </c>
      <c r="K632" s="34">
        <v>3</v>
      </c>
      <c r="L632" s="34">
        <v>4</v>
      </c>
      <c r="M632" s="35">
        <v>4</v>
      </c>
      <c r="N632" s="16">
        <f>MIN(D632:M632)</f>
        <v>1</v>
      </c>
      <c r="O632" s="1">
        <f>C632-N632</f>
        <v>14</v>
      </c>
      <c r="P632" s="18">
        <f>O632/C632</f>
        <v>0.93333333333333335</v>
      </c>
      <c r="U632" s="114"/>
      <c r="W632" s="114"/>
    </row>
    <row r="633" spans="1:23" ht="9.75" customHeight="1">
      <c r="A633" s="15"/>
      <c r="B633" s="15" t="s">
        <v>42</v>
      </c>
      <c r="C633" s="15"/>
      <c r="D633" s="16"/>
      <c r="E633" s="1"/>
      <c r="F633" s="1"/>
      <c r="G633" s="1"/>
      <c r="H633" s="1"/>
      <c r="I633" s="1"/>
      <c r="J633" s="1"/>
      <c r="K633" s="1"/>
      <c r="L633" s="1"/>
      <c r="M633" s="17"/>
      <c r="N633" s="16"/>
      <c r="O633" s="1"/>
      <c r="P633" s="18"/>
      <c r="U633" s="114"/>
      <c r="W633" s="114"/>
    </row>
    <row r="634" spans="1:23" ht="9.75" customHeight="1">
      <c r="A634" s="15"/>
      <c r="B634" s="15" t="s">
        <v>43</v>
      </c>
      <c r="C634" s="15"/>
      <c r="D634" s="16"/>
      <c r="E634" s="1"/>
      <c r="F634" s="1"/>
      <c r="G634" s="1"/>
      <c r="H634" s="1"/>
      <c r="I634" s="1"/>
      <c r="J634" s="1"/>
      <c r="K634" s="1"/>
      <c r="L634" s="1"/>
      <c r="M634" s="17"/>
      <c r="N634" s="16"/>
      <c r="O634" s="1"/>
      <c r="P634" s="18"/>
      <c r="U634" s="114"/>
      <c r="W634" s="114"/>
    </row>
    <row r="635" spans="1:23" ht="9.75" customHeight="1">
      <c r="A635" s="15"/>
      <c r="B635" s="15" t="s">
        <v>44</v>
      </c>
      <c r="C635" s="15"/>
      <c r="D635" s="16"/>
      <c r="E635" s="1"/>
      <c r="F635" s="1"/>
      <c r="G635" s="1"/>
      <c r="H635" s="1"/>
      <c r="I635" s="1"/>
      <c r="J635" s="1"/>
      <c r="K635" s="1"/>
      <c r="L635" s="1"/>
      <c r="M635" s="17"/>
      <c r="N635" s="16"/>
      <c r="O635" s="1"/>
      <c r="P635" s="18"/>
      <c r="U635" s="114"/>
      <c r="W635" s="114"/>
    </row>
    <row r="636" spans="1:23" ht="9.75" customHeight="1">
      <c r="A636" s="20"/>
      <c r="B636" s="21" t="s">
        <v>45</v>
      </c>
      <c r="C636" s="21">
        <f t="shared" ref="C636:M636" si="123">SUM(C620:C635)</f>
        <v>142</v>
      </c>
      <c r="D636" s="22">
        <f t="shared" si="123"/>
        <v>121</v>
      </c>
      <c r="E636" s="23">
        <f t="shared" si="123"/>
        <v>84</v>
      </c>
      <c r="F636" s="23">
        <f t="shared" si="123"/>
        <v>77</v>
      </c>
      <c r="G636" s="23">
        <f t="shared" si="123"/>
        <v>56</v>
      </c>
      <c r="H636" s="23">
        <f t="shared" si="123"/>
        <v>46</v>
      </c>
      <c r="I636" s="23">
        <f t="shared" si="123"/>
        <v>43</v>
      </c>
      <c r="J636" s="23">
        <f t="shared" si="123"/>
        <v>50</v>
      </c>
      <c r="K636" s="23">
        <f t="shared" si="123"/>
        <v>57</v>
      </c>
      <c r="L636" s="23">
        <f t="shared" si="123"/>
        <v>66</v>
      </c>
      <c r="M636" s="24">
        <f t="shared" si="123"/>
        <v>73</v>
      </c>
      <c r="N636" s="22">
        <f t="shared" ref="N636:N638" si="124">MIN(D636:M636)</f>
        <v>43</v>
      </c>
      <c r="O636" s="23">
        <f t="shared" ref="O636:O638" si="125">C636-N636</f>
        <v>99</v>
      </c>
      <c r="P636" s="25">
        <f t="shared" ref="P636:P638" si="126">O636/C636</f>
        <v>0.69718309859154926</v>
      </c>
      <c r="U636" s="114"/>
      <c r="W636" s="114"/>
    </row>
    <row r="637" spans="1:23" ht="9.75" customHeight="1">
      <c r="A637" s="14" t="s">
        <v>129</v>
      </c>
      <c r="B637" s="14" t="s">
        <v>27</v>
      </c>
      <c r="C637" s="14">
        <v>37</v>
      </c>
      <c r="D637" s="51">
        <v>37</v>
      </c>
      <c r="E637" s="52">
        <v>16</v>
      </c>
      <c r="F637" s="52">
        <v>1</v>
      </c>
      <c r="G637" s="52">
        <v>0</v>
      </c>
      <c r="H637" s="52">
        <v>0</v>
      </c>
      <c r="I637" s="52">
        <v>3</v>
      </c>
      <c r="J637" s="52">
        <v>1</v>
      </c>
      <c r="K637" s="52">
        <v>3</v>
      </c>
      <c r="L637" s="52">
        <v>3</v>
      </c>
      <c r="M637" s="53">
        <v>10</v>
      </c>
      <c r="N637" s="19">
        <f t="shared" si="124"/>
        <v>0</v>
      </c>
      <c r="O637" s="29">
        <f t="shared" si="125"/>
        <v>37</v>
      </c>
      <c r="P637" s="31">
        <f t="shared" si="126"/>
        <v>1</v>
      </c>
      <c r="U637" s="114"/>
      <c r="W637" s="114"/>
    </row>
    <row r="638" spans="1:23" ht="9.75" customHeight="1">
      <c r="A638" s="15"/>
      <c r="B638" s="15" t="s">
        <v>30</v>
      </c>
      <c r="C638" s="15">
        <v>74</v>
      </c>
      <c r="D638" s="33">
        <v>29</v>
      </c>
      <c r="E638" s="34">
        <v>0</v>
      </c>
      <c r="F638" s="34">
        <v>0</v>
      </c>
      <c r="G638" s="34">
        <v>1</v>
      </c>
      <c r="H638" s="34">
        <v>0</v>
      </c>
      <c r="I638" s="34">
        <v>2</v>
      </c>
      <c r="J638" s="34">
        <v>3</v>
      </c>
      <c r="K638" s="34">
        <v>3</v>
      </c>
      <c r="L638" s="34">
        <v>5</v>
      </c>
      <c r="M638" s="35">
        <v>28</v>
      </c>
      <c r="N638" s="16">
        <f t="shared" si="124"/>
        <v>0</v>
      </c>
      <c r="O638" s="1">
        <f t="shared" si="125"/>
        <v>74</v>
      </c>
      <c r="P638" s="18">
        <f t="shared" si="126"/>
        <v>1</v>
      </c>
      <c r="U638" s="114"/>
      <c r="W638" s="114"/>
    </row>
    <row r="639" spans="1:23" ht="9.75" customHeight="1">
      <c r="A639" s="15"/>
      <c r="B639" s="15" t="s">
        <v>34</v>
      </c>
      <c r="C639" s="15"/>
      <c r="D639" s="16"/>
      <c r="E639" s="1"/>
      <c r="F639" s="1"/>
      <c r="G639" s="1"/>
      <c r="H639" s="1"/>
      <c r="I639" s="1"/>
      <c r="J639" s="1"/>
      <c r="K639" s="1"/>
      <c r="L639" s="1"/>
      <c r="M639" s="17"/>
      <c r="N639" s="16"/>
      <c r="O639" s="1"/>
      <c r="P639" s="18"/>
      <c r="U639" s="114"/>
      <c r="W639" s="114"/>
    </row>
    <row r="640" spans="1:23" ht="9.75" customHeight="1">
      <c r="A640" s="15"/>
      <c r="B640" s="32" t="s">
        <v>80</v>
      </c>
      <c r="C640" s="15">
        <v>2</v>
      </c>
      <c r="D640" s="33">
        <v>1</v>
      </c>
      <c r="E640" s="34">
        <v>1</v>
      </c>
      <c r="F640" s="34">
        <v>1</v>
      </c>
      <c r="G640" s="34">
        <v>2</v>
      </c>
      <c r="H640" s="34">
        <v>1</v>
      </c>
      <c r="I640" s="34">
        <v>0</v>
      </c>
      <c r="J640" s="34">
        <v>0</v>
      </c>
      <c r="K640" s="34">
        <v>0</v>
      </c>
      <c r="L640" s="34">
        <v>1</v>
      </c>
      <c r="M640" s="35">
        <v>1</v>
      </c>
      <c r="N640" s="16">
        <f>MIN(D640:M640)</f>
        <v>0</v>
      </c>
      <c r="O640" s="1">
        <f>C640-N640</f>
        <v>2</v>
      </c>
      <c r="P640" s="18">
        <f>O640/C640</f>
        <v>1</v>
      </c>
      <c r="U640" s="114"/>
      <c r="W640" s="114"/>
    </row>
    <row r="641" spans="1:23" ht="9.75" customHeight="1">
      <c r="A641" s="15"/>
      <c r="B641" s="15" t="s">
        <v>57</v>
      </c>
      <c r="C641" s="15"/>
      <c r="D641" s="16"/>
      <c r="E641" s="1"/>
      <c r="F641" s="1"/>
      <c r="G641" s="1"/>
      <c r="H641" s="1"/>
      <c r="I641" s="1"/>
      <c r="J641" s="1"/>
      <c r="K641" s="1"/>
      <c r="L641" s="1"/>
      <c r="M641" s="17"/>
      <c r="N641" s="16"/>
      <c r="O641" s="1"/>
      <c r="P641" s="18"/>
      <c r="U641" s="114"/>
      <c r="W641" s="114"/>
    </row>
    <row r="642" spans="1:23" ht="9.75" customHeight="1">
      <c r="A642" s="15"/>
      <c r="B642" s="15" t="s">
        <v>39</v>
      </c>
      <c r="C642" s="15"/>
      <c r="D642" s="16"/>
      <c r="E642" s="1"/>
      <c r="F642" s="1"/>
      <c r="G642" s="1"/>
      <c r="H642" s="1"/>
      <c r="I642" s="1"/>
      <c r="J642" s="1"/>
      <c r="K642" s="1"/>
      <c r="L642" s="1"/>
      <c r="M642" s="17"/>
      <c r="N642" s="16"/>
      <c r="O642" s="1"/>
      <c r="P642" s="18"/>
      <c r="U642" s="114"/>
      <c r="W642" s="114"/>
    </row>
    <row r="643" spans="1:23" ht="9.75" customHeight="1">
      <c r="A643" s="15"/>
      <c r="B643" s="15" t="s">
        <v>60</v>
      </c>
      <c r="C643" s="15"/>
      <c r="D643" s="16"/>
      <c r="E643" s="1"/>
      <c r="F643" s="1"/>
      <c r="G643" s="1"/>
      <c r="H643" s="1"/>
      <c r="I643" s="1"/>
      <c r="J643" s="1"/>
      <c r="K643" s="1"/>
      <c r="L643" s="1"/>
      <c r="M643" s="17"/>
      <c r="N643" s="16"/>
      <c r="O643" s="1"/>
      <c r="P643" s="18"/>
      <c r="U643" s="114"/>
      <c r="W643" s="114"/>
    </row>
    <row r="644" spans="1:23" ht="9.75" customHeight="1">
      <c r="A644" s="15"/>
      <c r="B644" s="15" t="s">
        <v>60</v>
      </c>
      <c r="C644" s="15"/>
      <c r="D644" s="16"/>
      <c r="E644" s="1"/>
      <c r="F644" s="1"/>
      <c r="G644" s="1"/>
      <c r="H644" s="1"/>
      <c r="I644" s="1"/>
      <c r="J644" s="1"/>
      <c r="K644" s="1"/>
      <c r="L644" s="1"/>
      <c r="M644" s="17"/>
      <c r="N644" s="16"/>
      <c r="O644" s="1"/>
      <c r="P644" s="18"/>
      <c r="U644" s="114"/>
      <c r="W644" s="114"/>
    </row>
    <row r="645" spans="1:23" ht="9.75" customHeight="1">
      <c r="A645" s="15"/>
      <c r="B645" s="15" t="s">
        <v>60</v>
      </c>
      <c r="C645" s="15"/>
      <c r="D645" s="16"/>
      <c r="E645" s="1"/>
      <c r="F645" s="1"/>
      <c r="G645" s="1"/>
      <c r="H645" s="1"/>
      <c r="I645" s="1"/>
      <c r="J645" s="1"/>
      <c r="K645" s="1"/>
      <c r="L645" s="1"/>
      <c r="M645" s="17"/>
      <c r="N645" s="16"/>
      <c r="O645" s="1"/>
      <c r="P645" s="18"/>
      <c r="U645" s="114"/>
      <c r="W645" s="114"/>
    </row>
    <row r="646" spans="1:23" ht="9.75" customHeight="1">
      <c r="A646" s="15"/>
      <c r="B646" s="15" t="s">
        <v>60</v>
      </c>
      <c r="C646" s="15"/>
      <c r="D646" s="16"/>
      <c r="E646" s="1"/>
      <c r="F646" s="1"/>
      <c r="G646" s="1"/>
      <c r="H646" s="1"/>
      <c r="I646" s="1"/>
      <c r="J646" s="1"/>
      <c r="K646" s="1"/>
      <c r="L646" s="1"/>
      <c r="M646" s="17"/>
      <c r="N646" s="16"/>
      <c r="O646" s="1"/>
      <c r="P646" s="18"/>
      <c r="U646" s="114"/>
      <c r="W646" s="114"/>
    </row>
    <row r="647" spans="1:23" ht="9.75" customHeight="1">
      <c r="A647" s="15"/>
      <c r="B647" s="15" t="s">
        <v>60</v>
      </c>
      <c r="C647" s="15"/>
      <c r="D647" s="16"/>
      <c r="E647" s="1"/>
      <c r="F647" s="1"/>
      <c r="G647" s="1"/>
      <c r="H647" s="1"/>
      <c r="I647" s="1"/>
      <c r="J647" s="1"/>
      <c r="K647" s="1"/>
      <c r="L647" s="1"/>
      <c r="M647" s="17"/>
      <c r="N647" s="16"/>
      <c r="O647" s="1"/>
      <c r="P647" s="18"/>
      <c r="U647" s="114"/>
      <c r="W647" s="114"/>
    </row>
    <row r="648" spans="1:23" ht="9.75" customHeight="1">
      <c r="A648" s="15"/>
      <c r="B648" s="15" t="s">
        <v>60</v>
      </c>
      <c r="C648" s="15"/>
      <c r="D648" s="16"/>
      <c r="E648" s="1"/>
      <c r="F648" s="1"/>
      <c r="G648" s="1"/>
      <c r="H648" s="1"/>
      <c r="I648" s="1"/>
      <c r="J648" s="1"/>
      <c r="K648" s="1"/>
      <c r="L648" s="1"/>
      <c r="M648" s="17"/>
      <c r="N648" s="16"/>
      <c r="O648" s="1"/>
      <c r="P648" s="18"/>
      <c r="U648" s="114"/>
      <c r="W648" s="114"/>
    </row>
    <row r="649" spans="1:23" ht="9.75" customHeight="1">
      <c r="A649" s="15"/>
      <c r="B649" s="15" t="s">
        <v>41</v>
      </c>
      <c r="C649" s="32">
        <v>5</v>
      </c>
      <c r="D649" s="33">
        <v>5</v>
      </c>
      <c r="E649" s="34">
        <v>4</v>
      </c>
      <c r="F649" s="34">
        <v>4</v>
      </c>
      <c r="G649" s="34">
        <v>4</v>
      </c>
      <c r="H649" s="34">
        <v>4</v>
      </c>
      <c r="I649" s="34">
        <v>4</v>
      </c>
      <c r="J649" s="34">
        <v>3</v>
      </c>
      <c r="K649" s="34">
        <v>3</v>
      </c>
      <c r="L649" s="34">
        <v>3</v>
      </c>
      <c r="M649" s="35">
        <v>4</v>
      </c>
      <c r="N649" s="16">
        <f>MIN(D649:M649)</f>
        <v>3</v>
      </c>
      <c r="O649" s="1">
        <f>C649-N649</f>
        <v>2</v>
      </c>
      <c r="P649" s="18">
        <f>O649/C649</f>
        <v>0.4</v>
      </c>
      <c r="U649" s="114"/>
      <c r="W649" s="114"/>
    </row>
    <row r="650" spans="1:23" ht="9.75" customHeight="1">
      <c r="A650" s="15"/>
      <c r="B650" s="15" t="s">
        <v>42</v>
      </c>
      <c r="C650" s="15"/>
      <c r="D650" s="16"/>
      <c r="E650" s="1"/>
      <c r="F650" s="1"/>
      <c r="G650" s="1"/>
      <c r="H650" s="1"/>
      <c r="I650" s="1"/>
      <c r="J650" s="1"/>
      <c r="K650" s="1"/>
      <c r="L650" s="1"/>
      <c r="M650" s="17"/>
      <c r="N650" s="16"/>
      <c r="O650" s="1"/>
      <c r="P650" s="18"/>
      <c r="U650" s="114"/>
      <c r="W650" s="114"/>
    </row>
    <row r="651" spans="1:23" ht="9.75" customHeight="1">
      <c r="A651" s="15"/>
      <c r="B651" s="15" t="s">
        <v>43</v>
      </c>
      <c r="C651" s="15"/>
      <c r="D651" s="16"/>
      <c r="E651" s="1"/>
      <c r="F651" s="1"/>
      <c r="G651" s="1"/>
      <c r="H651" s="1"/>
      <c r="I651" s="1"/>
      <c r="J651" s="1"/>
      <c r="K651" s="1"/>
      <c r="L651" s="1"/>
      <c r="M651" s="17"/>
      <c r="N651" s="16"/>
      <c r="O651" s="1"/>
      <c r="P651" s="18"/>
      <c r="U651" s="114"/>
      <c r="W651" s="114"/>
    </row>
    <row r="652" spans="1:23" ht="9.75" customHeight="1">
      <c r="A652" s="15"/>
      <c r="B652" s="15" t="s">
        <v>44</v>
      </c>
      <c r="C652" s="15"/>
      <c r="D652" s="16"/>
      <c r="E652" s="1"/>
      <c r="F652" s="1"/>
      <c r="G652" s="1"/>
      <c r="H652" s="1"/>
      <c r="I652" s="1"/>
      <c r="J652" s="1"/>
      <c r="K652" s="1"/>
      <c r="L652" s="1"/>
      <c r="M652" s="17"/>
      <c r="N652" s="16"/>
      <c r="O652" s="1"/>
      <c r="P652" s="18"/>
      <c r="U652" s="114"/>
      <c r="W652" s="114"/>
    </row>
    <row r="653" spans="1:23" ht="9.75" customHeight="1">
      <c r="A653" s="20"/>
      <c r="B653" s="21" t="s">
        <v>45</v>
      </c>
      <c r="C653" s="21">
        <f t="shared" ref="C653:M653" si="127">SUM(C637:C652)</f>
        <v>118</v>
      </c>
      <c r="D653" s="22">
        <f t="shared" si="127"/>
        <v>72</v>
      </c>
      <c r="E653" s="23">
        <f t="shared" si="127"/>
        <v>21</v>
      </c>
      <c r="F653" s="23">
        <f t="shared" si="127"/>
        <v>6</v>
      </c>
      <c r="G653" s="23">
        <f t="shared" si="127"/>
        <v>7</v>
      </c>
      <c r="H653" s="23">
        <f t="shared" si="127"/>
        <v>5</v>
      </c>
      <c r="I653" s="23">
        <f t="shared" si="127"/>
        <v>9</v>
      </c>
      <c r="J653" s="23">
        <f t="shared" si="127"/>
        <v>7</v>
      </c>
      <c r="K653" s="23">
        <f t="shared" si="127"/>
        <v>9</v>
      </c>
      <c r="L653" s="23">
        <f t="shared" si="127"/>
        <v>12</v>
      </c>
      <c r="M653" s="24">
        <f t="shared" si="127"/>
        <v>43</v>
      </c>
      <c r="N653" s="22">
        <f t="shared" ref="N653:N654" si="128">MIN(D653:M653)</f>
        <v>5</v>
      </c>
      <c r="O653" s="23">
        <f t="shared" ref="O653:O654" si="129">C653-N653</f>
        <v>113</v>
      </c>
      <c r="P653" s="25">
        <f t="shared" ref="P653:P654" si="130">O653/C653</f>
        <v>0.9576271186440678</v>
      </c>
      <c r="U653" s="114"/>
      <c r="W653" s="114"/>
    </row>
    <row r="654" spans="1:23" ht="9.75" customHeight="1">
      <c r="A654" s="14" t="s">
        <v>130</v>
      </c>
      <c r="B654" s="14" t="s">
        <v>27</v>
      </c>
      <c r="C654" s="28">
        <v>82</v>
      </c>
      <c r="D654" s="51">
        <v>67</v>
      </c>
      <c r="E654" s="52">
        <v>55</v>
      </c>
      <c r="F654" s="52">
        <v>37</v>
      </c>
      <c r="G654" s="52">
        <v>1</v>
      </c>
      <c r="H654" s="52">
        <v>5</v>
      </c>
      <c r="I654" s="52">
        <v>13</v>
      </c>
      <c r="J654" s="52">
        <v>11</v>
      </c>
      <c r="K654" s="52">
        <v>12</v>
      </c>
      <c r="L654" s="52">
        <v>31</v>
      </c>
      <c r="M654" s="53">
        <v>41</v>
      </c>
      <c r="N654" s="19">
        <f t="shared" si="128"/>
        <v>1</v>
      </c>
      <c r="O654" s="29">
        <f t="shared" si="129"/>
        <v>81</v>
      </c>
      <c r="P654" s="31">
        <f t="shared" si="130"/>
        <v>0.98780487804878048</v>
      </c>
      <c r="U654" s="114"/>
      <c r="W654" s="114"/>
    </row>
    <row r="655" spans="1:23" ht="9.75" customHeight="1">
      <c r="A655" s="15"/>
      <c r="B655" s="15" t="s">
        <v>30</v>
      </c>
      <c r="C655" s="32"/>
      <c r="D655" s="16"/>
      <c r="E655" s="1"/>
      <c r="F655" s="1"/>
      <c r="G655" s="1"/>
      <c r="H655" s="1"/>
      <c r="I655" s="1"/>
      <c r="J655" s="1"/>
      <c r="K655" s="1"/>
      <c r="L655" s="1"/>
      <c r="M655" s="17"/>
      <c r="N655" s="16"/>
      <c r="O655" s="1"/>
      <c r="P655" s="18"/>
      <c r="U655" s="114"/>
      <c r="W655" s="114"/>
    </row>
    <row r="656" spans="1:23" ht="9.75" customHeight="1">
      <c r="A656" s="15"/>
      <c r="B656" s="15" t="s">
        <v>34</v>
      </c>
      <c r="C656" s="15"/>
      <c r="D656" s="16"/>
      <c r="E656" s="1"/>
      <c r="F656" s="1"/>
      <c r="G656" s="1"/>
      <c r="H656" s="1"/>
      <c r="I656" s="1"/>
      <c r="J656" s="1"/>
      <c r="K656" s="1"/>
      <c r="L656" s="1"/>
      <c r="M656" s="17"/>
      <c r="N656" s="16"/>
      <c r="O656" s="1"/>
      <c r="P656" s="18"/>
      <c r="U656" s="114"/>
      <c r="W656" s="114"/>
    </row>
    <row r="657" spans="1:23" ht="9.75" customHeight="1">
      <c r="A657" s="15"/>
      <c r="B657" s="15" t="s">
        <v>131</v>
      </c>
      <c r="C657" s="32">
        <v>27</v>
      </c>
      <c r="D657" s="33">
        <v>25</v>
      </c>
      <c r="E657" s="34">
        <v>17</v>
      </c>
      <c r="F657" s="34">
        <v>6</v>
      </c>
      <c r="G657" s="34">
        <v>0</v>
      </c>
      <c r="H657" s="34">
        <v>0</v>
      </c>
      <c r="I657" s="34">
        <v>3</v>
      </c>
      <c r="J657" s="34">
        <v>2</v>
      </c>
      <c r="K657" s="34">
        <v>7</v>
      </c>
      <c r="L657" s="34">
        <v>10</v>
      </c>
      <c r="M657" s="35">
        <v>13</v>
      </c>
      <c r="N657" s="16">
        <f>MIN(D657:M657)</f>
        <v>0</v>
      </c>
      <c r="O657" s="1">
        <f>C657-N657</f>
        <v>27</v>
      </c>
      <c r="P657" s="18">
        <f>O657/C657</f>
        <v>1</v>
      </c>
      <c r="U657" s="114"/>
      <c r="W657" s="114"/>
    </row>
    <row r="658" spans="1:23" ht="9.75" customHeight="1">
      <c r="A658" s="15"/>
      <c r="B658" s="15" t="s">
        <v>57</v>
      </c>
      <c r="C658" s="15"/>
      <c r="D658" s="16"/>
      <c r="E658" s="1"/>
      <c r="F658" s="1"/>
      <c r="G658" s="1"/>
      <c r="H658" s="1"/>
      <c r="I658" s="1"/>
      <c r="J658" s="1"/>
      <c r="K658" s="1"/>
      <c r="L658" s="1"/>
      <c r="M658" s="17"/>
      <c r="N658" s="16"/>
      <c r="O658" s="1"/>
      <c r="P658" s="18"/>
      <c r="U658" s="114"/>
      <c r="W658" s="114"/>
    </row>
    <row r="659" spans="1:23" ht="9.75" customHeight="1">
      <c r="A659" s="15"/>
      <c r="B659" s="15" t="s">
        <v>39</v>
      </c>
      <c r="C659" s="15">
        <v>4</v>
      </c>
      <c r="D659" s="33">
        <v>4</v>
      </c>
      <c r="E659" s="34">
        <v>4</v>
      </c>
      <c r="F659" s="34">
        <v>3</v>
      </c>
      <c r="G659" s="34">
        <v>1</v>
      </c>
      <c r="H659" s="34">
        <v>2</v>
      </c>
      <c r="I659" s="34">
        <v>4</v>
      </c>
      <c r="J659" s="34">
        <v>2</v>
      </c>
      <c r="K659" s="34">
        <v>3</v>
      </c>
      <c r="L659" s="34">
        <v>0</v>
      </c>
      <c r="M659" s="35">
        <v>3</v>
      </c>
      <c r="N659" s="16">
        <f t="shared" ref="N659:N660" si="131">MIN(D659:M659)</f>
        <v>0</v>
      </c>
      <c r="O659" s="1">
        <f t="shared" ref="O659:O660" si="132">C659-N659</f>
        <v>4</v>
      </c>
      <c r="P659" s="18">
        <f t="shared" ref="P659:P660" si="133">O659/C659</f>
        <v>1</v>
      </c>
      <c r="U659" s="114"/>
      <c r="W659" s="114"/>
    </row>
    <row r="660" spans="1:23" ht="9.75" customHeight="1">
      <c r="A660" s="15"/>
      <c r="B660" s="15" t="s">
        <v>132</v>
      </c>
      <c r="C660" s="15">
        <v>2</v>
      </c>
      <c r="D660" s="33">
        <v>2</v>
      </c>
      <c r="E660" s="34">
        <v>2</v>
      </c>
      <c r="F660" s="34">
        <v>2</v>
      </c>
      <c r="G660" s="34">
        <v>0</v>
      </c>
      <c r="H660" s="34">
        <v>2</v>
      </c>
      <c r="I660" s="34">
        <v>0</v>
      </c>
      <c r="J660" s="34">
        <v>0</v>
      </c>
      <c r="K660" s="34">
        <v>0</v>
      </c>
      <c r="L660" s="34">
        <v>2</v>
      </c>
      <c r="M660" s="35">
        <v>2</v>
      </c>
      <c r="N660" s="16">
        <f t="shared" si="131"/>
        <v>0</v>
      </c>
      <c r="O660" s="1">
        <f t="shared" si="132"/>
        <v>2</v>
      </c>
      <c r="P660" s="18">
        <f t="shared" si="133"/>
        <v>1</v>
      </c>
      <c r="U660" s="114"/>
      <c r="W660" s="114"/>
    </row>
    <row r="661" spans="1:23" ht="9.75" customHeight="1">
      <c r="A661" s="15"/>
      <c r="B661" s="15" t="s">
        <v>60</v>
      </c>
      <c r="C661" s="15"/>
      <c r="D661" s="16"/>
      <c r="E661" s="1"/>
      <c r="F661" s="1"/>
      <c r="G661" s="1"/>
      <c r="H661" s="1"/>
      <c r="I661" s="1"/>
      <c r="J661" s="1"/>
      <c r="K661" s="1"/>
      <c r="L661" s="1"/>
      <c r="M661" s="17"/>
      <c r="N661" s="16"/>
      <c r="O661" s="1"/>
      <c r="P661" s="18"/>
      <c r="U661" s="114"/>
      <c r="W661" s="114"/>
    </row>
    <row r="662" spans="1:23" ht="9.75" customHeight="1">
      <c r="A662" s="15"/>
      <c r="B662" s="15" t="s">
        <v>60</v>
      </c>
      <c r="C662" s="15"/>
      <c r="D662" s="16"/>
      <c r="E662" s="1"/>
      <c r="F662" s="1"/>
      <c r="G662" s="1"/>
      <c r="H662" s="1"/>
      <c r="I662" s="1"/>
      <c r="J662" s="1"/>
      <c r="K662" s="1"/>
      <c r="L662" s="1"/>
      <c r="M662" s="17"/>
      <c r="N662" s="16"/>
      <c r="O662" s="1"/>
      <c r="P662" s="18"/>
      <c r="U662" s="114"/>
      <c r="W662" s="114"/>
    </row>
    <row r="663" spans="1:23" ht="9.75" customHeight="1">
      <c r="A663" s="15"/>
      <c r="B663" s="15" t="s">
        <v>60</v>
      </c>
      <c r="C663" s="15"/>
      <c r="D663" s="16"/>
      <c r="E663" s="1"/>
      <c r="F663" s="1"/>
      <c r="G663" s="1"/>
      <c r="H663" s="1"/>
      <c r="I663" s="1"/>
      <c r="J663" s="1"/>
      <c r="K663" s="1"/>
      <c r="L663" s="1"/>
      <c r="M663" s="17"/>
      <c r="N663" s="16"/>
      <c r="O663" s="1"/>
      <c r="P663" s="18"/>
      <c r="U663" s="114"/>
      <c r="W663" s="114"/>
    </row>
    <row r="664" spans="1:23" ht="9.75" customHeight="1">
      <c r="A664" s="15"/>
      <c r="B664" s="15" t="s">
        <v>60</v>
      </c>
      <c r="C664" s="15"/>
      <c r="D664" s="16"/>
      <c r="E664" s="1"/>
      <c r="F664" s="1"/>
      <c r="G664" s="1"/>
      <c r="H664" s="1"/>
      <c r="I664" s="1"/>
      <c r="J664" s="1"/>
      <c r="K664" s="1"/>
      <c r="L664" s="1"/>
      <c r="M664" s="17"/>
      <c r="N664" s="16"/>
      <c r="O664" s="1"/>
      <c r="P664" s="18"/>
      <c r="U664" s="114"/>
      <c r="W664" s="114"/>
    </row>
    <row r="665" spans="1:23" ht="9.75" customHeight="1">
      <c r="A665" s="15"/>
      <c r="B665" s="15" t="s">
        <v>60</v>
      </c>
      <c r="C665" s="15"/>
      <c r="D665" s="16"/>
      <c r="E665" s="1"/>
      <c r="F665" s="1"/>
      <c r="G665" s="1"/>
      <c r="H665" s="1"/>
      <c r="I665" s="1"/>
      <c r="J665" s="1"/>
      <c r="K665" s="1"/>
      <c r="L665" s="1"/>
      <c r="M665" s="17"/>
      <c r="N665" s="16"/>
      <c r="O665" s="1"/>
      <c r="P665" s="18"/>
      <c r="U665" s="114"/>
      <c r="W665" s="114"/>
    </row>
    <row r="666" spans="1:23" ht="9.75" customHeight="1">
      <c r="A666" s="15"/>
      <c r="B666" s="15" t="s">
        <v>41</v>
      </c>
      <c r="C666" s="15">
        <v>6</v>
      </c>
      <c r="D666" s="33">
        <v>6</v>
      </c>
      <c r="E666" s="34">
        <v>6</v>
      </c>
      <c r="F666" s="34">
        <v>3</v>
      </c>
      <c r="G666" s="34">
        <v>1</v>
      </c>
      <c r="H666" s="34">
        <v>1</v>
      </c>
      <c r="I666" s="34">
        <v>3</v>
      </c>
      <c r="J666" s="34">
        <v>1</v>
      </c>
      <c r="K666" s="34">
        <v>4</v>
      </c>
      <c r="L666" s="34">
        <v>6</v>
      </c>
      <c r="M666" s="35">
        <v>6</v>
      </c>
      <c r="N666" s="16">
        <f>MIN(D666:M666)</f>
        <v>1</v>
      </c>
      <c r="O666" s="1">
        <f>C666-N666</f>
        <v>5</v>
      </c>
      <c r="P666" s="18">
        <f>O666/C666</f>
        <v>0.83333333333333337</v>
      </c>
      <c r="U666" s="114"/>
      <c r="W666" s="114"/>
    </row>
    <row r="667" spans="1:23" ht="9.75" customHeight="1">
      <c r="A667" s="15"/>
      <c r="B667" s="15" t="s">
        <v>42</v>
      </c>
      <c r="C667" s="15"/>
      <c r="D667" s="16"/>
      <c r="E667" s="1"/>
      <c r="F667" s="1"/>
      <c r="G667" s="1"/>
      <c r="H667" s="1"/>
      <c r="I667" s="1"/>
      <c r="J667" s="1"/>
      <c r="K667" s="1"/>
      <c r="L667" s="1"/>
      <c r="M667" s="17"/>
      <c r="N667" s="16"/>
      <c r="O667" s="1"/>
      <c r="P667" s="18"/>
      <c r="U667" s="114"/>
      <c r="W667" s="114"/>
    </row>
    <row r="668" spans="1:23" ht="9.75" customHeight="1">
      <c r="A668" s="15"/>
      <c r="B668" s="15" t="s">
        <v>43</v>
      </c>
      <c r="C668" s="15">
        <v>2</v>
      </c>
      <c r="D668" s="33">
        <v>1</v>
      </c>
      <c r="E668" s="34">
        <v>1</v>
      </c>
      <c r="F668" s="34">
        <v>2</v>
      </c>
      <c r="G668" s="34">
        <v>1</v>
      </c>
      <c r="H668" s="34">
        <v>1</v>
      </c>
      <c r="I668" s="34">
        <v>2</v>
      </c>
      <c r="J668" s="34">
        <v>1</v>
      </c>
      <c r="K668" s="34">
        <v>0</v>
      </c>
      <c r="L668" s="34">
        <v>2</v>
      </c>
      <c r="M668" s="35">
        <v>2</v>
      </c>
      <c r="N668" s="16">
        <f t="shared" ref="N668:N671" si="134">MIN(D668:M668)</f>
        <v>0</v>
      </c>
      <c r="O668" s="1">
        <f t="shared" ref="O668:O671" si="135">C668-N668</f>
        <v>2</v>
      </c>
      <c r="P668" s="18">
        <f t="shared" ref="P668:P671" si="136">O668/C668</f>
        <v>1</v>
      </c>
      <c r="U668" s="114"/>
      <c r="W668" s="114"/>
    </row>
    <row r="669" spans="1:23" ht="9.75" customHeight="1">
      <c r="A669" s="15"/>
      <c r="B669" s="15" t="s">
        <v>44</v>
      </c>
      <c r="C669" s="15">
        <v>2</v>
      </c>
      <c r="D669" s="33">
        <v>2</v>
      </c>
      <c r="E669" s="34">
        <v>1</v>
      </c>
      <c r="F669" s="34">
        <v>2</v>
      </c>
      <c r="G669" s="34">
        <v>0</v>
      </c>
      <c r="H669" s="34">
        <v>0</v>
      </c>
      <c r="I669" s="34">
        <v>1</v>
      </c>
      <c r="J669" s="34">
        <v>2</v>
      </c>
      <c r="K669" s="34">
        <v>1</v>
      </c>
      <c r="L669" s="34">
        <v>1</v>
      </c>
      <c r="M669" s="35">
        <v>2</v>
      </c>
      <c r="N669" s="16">
        <f t="shared" si="134"/>
        <v>0</v>
      </c>
      <c r="O669" s="1">
        <f t="shared" si="135"/>
        <v>2</v>
      </c>
      <c r="P669" s="18">
        <f t="shared" si="136"/>
        <v>1</v>
      </c>
      <c r="U669" s="114"/>
      <c r="W669" s="114"/>
    </row>
    <row r="670" spans="1:23" ht="9.75" customHeight="1">
      <c r="A670" s="20"/>
      <c r="B670" s="21" t="s">
        <v>45</v>
      </c>
      <c r="C670" s="21">
        <f t="shared" ref="C670:M670" si="137">SUM(C654:C669)</f>
        <v>125</v>
      </c>
      <c r="D670" s="22">
        <f t="shared" si="137"/>
        <v>107</v>
      </c>
      <c r="E670" s="23">
        <f t="shared" si="137"/>
        <v>86</v>
      </c>
      <c r="F670" s="23">
        <f t="shared" si="137"/>
        <v>55</v>
      </c>
      <c r="G670" s="23">
        <f t="shared" si="137"/>
        <v>4</v>
      </c>
      <c r="H670" s="23">
        <f t="shared" si="137"/>
        <v>11</v>
      </c>
      <c r="I670" s="23">
        <f t="shared" si="137"/>
        <v>26</v>
      </c>
      <c r="J670" s="23">
        <f t="shared" si="137"/>
        <v>19</v>
      </c>
      <c r="K670" s="23">
        <f t="shared" si="137"/>
        <v>27</v>
      </c>
      <c r="L670" s="23">
        <f t="shared" si="137"/>
        <v>52</v>
      </c>
      <c r="M670" s="24">
        <f t="shared" si="137"/>
        <v>69</v>
      </c>
      <c r="N670" s="22">
        <f t="shared" si="134"/>
        <v>4</v>
      </c>
      <c r="O670" s="23">
        <f t="shared" si="135"/>
        <v>121</v>
      </c>
      <c r="P670" s="25">
        <f t="shared" si="136"/>
        <v>0.96799999999999997</v>
      </c>
      <c r="U670" s="114"/>
      <c r="W670" s="114"/>
    </row>
    <row r="671" spans="1:23" ht="9.75" customHeight="1">
      <c r="A671" s="14" t="s">
        <v>133</v>
      </c>
      <c r="B671" s="14" t="s">
        <v>27</v>
      </c>
      <c r="C671" s="28">
        <v>72</v>
      </c>
      <c r="D671" s="33">
        <v>67</v>
      </c>
      <c r="E671" s="34">
        <v>68</v>
      </c>
      <c r="F671" s="34">
        <v>66</v>
      </c>
      <c r="G671" s="34">
        <v>56</v>
      </c>
      <c r="H671" s="34">
        <v>49</v>
      </c>
      <c r="I671" s="34">
        <v>50</v>
      </c>
      <c r="J671" s="34">
        <v>50</v>
      </c>
      <c r="K671" s="34">
        <v>49</v>
      </c>
      <c r="L671" s="34">
        <v>54</v>
      </c>
      <c r="M671" s="35">
        <v>54</v>
      </c>
      <c r="N671" s="16">
        <f t="shared" si="134"/>
        <v>49</v>
      </c>
      <c r="O671" s="1">
        <f t="shared" si="135"/>
        <v>23</v>
      </c>
      <c r="P671" s="18">
        <f t="shared" si="136"/>
        <v>0.31944444444444442</v>
      </c>
      <c r="U671" s="114"/>
      <c r="W671" s="114"/>
    </row>
    <row r="672" spans="1:23" ht="9.75" customHeight="1">
      <c r="A672" s="15"/>
      <c r="B672" s="15" t="s">
        <v>30</v>
      </c>
      <c r="C672" s="15"/>
      <c r="D672" s="33"/>
      <c r="E672" s="34"/>
      <c r="F672" s="34"/>
      <c r="G672" s="34"/>
      <c r="H672" s="34"/>
      <c r="I672" s="34"/>
      <c r="J672" s="34"/>
      <c r="K672" s="34"/>
      <c r="L672" s="34"/>
      <c r="M672" s="35"/>
      <c r="N672" s="16"/>
      <c r="O672" s="1"/>
      <c r="P672" s="18"/>
      <c r="U672" s="114"/>
      <c r="W672" s="114"/>
    </row>
    <row r="673" spans="1:23" ht="9.75" customHeight="1">
      <c r="A673" s="15"/>
      <c r="B673" s="15" t="s">
        <v>34</v>
      </c>
      <c r="C673" s="15"/>
      <c r="D673" s="33"/>
      <c r="E673" s="34"/>
      <c r="F673" s="34"/>
      <c r="G673" s="34"/>
      <c r="H673" s="34"/>
      <c r="I673" s="34"/>
      <c r="J673" s="34"/>
      <c r="K673" s="34"/>
      <c r="L673" s="34"/>
      <c r="M673" s="35"/>
      <c r="N673" s="16"/>
      <c r="O673" s="1"/>
      <c r="P673" s="18"/>
      <c r="U673" s="114"/>
      <c r="W673" s="114"/>
    </row>
    <row r="674" spans="1:23" ht="9.75" customHeight="1">
      <c r="A674" s="15"/>
      <c r="B674" s="15" t="s">
        <v>57</v>
      </c>
      <c r="C674" s="15"/>
      <c r="D674" s="16"/>
      <c r="E674" s="1"/>
      <c r="F674" s="1"/>
      <c r="G674" s="1"/>
      <c r="H674" s="1"/>
      <c r="I674" s="1"/>
      <c r="J674" s="1"/>
      <c r="K674" s="1"/>
      <c r="L674" s="1"/>
      <c r="M674" s="17"/>
      <c r="N674" s="16"/>
      <c r="O674" s="1"/>
      <c r="P674" s="18"/>
      <c r="U674" s="114"/>
      <c r="W674" s="114"/>
    </row>
    <row r="675" spans="1:23" ht="9.75" customHeight="1">
      <c r="A675" s="15"/>
      <c r="B675" s="15" t="s">
        <v>57</v>
      </c>
      <c r="C675" s="15"/>
      <c r="D675" s="16"/>
      <c r="E675" s="1"/>
      <c r="F675" s="1"/>
      <c r="G675" s="1"/>
      <c r="H675" s="1"/>
      <c r="I675" s="1"/>
      <c r="J675" s="1"/>
      <c r="K675" s="1"/>
      <c r="L675" s="1"/>
      <c r="M675" s="17"/>
      <c r="N675" s="16"/>
      <c r="O675" s="1"/>
      <c r="P675" s="18"/>
      <c r="U675" s="114"/>
      <c r="W675" s="114"/>
    </row>
    <row r="676" spans="1:23" ht="9.75" customHeight="1">
      <c r="A676" s="15"/>
      <c r="B676" s="15" t="s">
        <v>39</v>
      </c>
      <c r="C676" s="15"/>
      <c r="D676" s="16"/>
      <c r="E676" s="1"/>
      <c r="F676" s="1"/>
      <c r="G676" s="1"/>
      <c r="H676" s="1"/>
      <c r="I676" s="1"/>
      <c r="J676" s="1"/>
      <c r="K676" s="1"/>
      <c r="L676" s="1"/>
      <c r="M676" s="17"/>
      <c r="N676" s="16"/>
      <c r="O676" s="1"/>
      <c r="P676" s="18"/>
      <c r="U676" s="114"/>
      <c r="W676" s="114"/>
    </row>
    <row r="677" spans="1:23" ht="9.75" customHeight="1">
      <c r="A677" s="15"/>
      <c r="B677" s="15" t="s">
        <v>60</v>
      </c>
      <c r="C677" s="15"/>
      <c r="D677" s="16"/>
      <c r="E677" s="1"/>
      <c r="F677" s="1"/>
      <c r="G677" s="1"/>
      <c r="H677" s="1"/>
      <c r="I677" s="1"/>
      <c r="J677" s="1"/>
      <c r="K677" s="1"/>
      <c r="L677" s="1"/>
      <c r="M677" s="17"/>
      <c r="N677" s="16"/>
      <c r="O677" s="1"/>
      <c r="P677" s="18"/>
      <c r="U677" s="114"/>
      <c r="W677" s="114"/>
    </row>
    <row r="678" spans="1:23" ht="9.75" customHeight="1">
      <c r="A678" s="15"/>
      <c r="B678" s="15" t="s">
        <v>60</v>
      </c>
      <c r="C678" s="15"/>
      <c r="D678" s="16"/>
      <c r="E678" s="1"/>
      <c r="F678" s="1"/>
      <c r="G678" s="1"/>
      <c r="H678" s="1"/>
      <c r="I678" s="1"/>
      <c r="J678" s="1"/>
      <c r="K678" s="1"/>
      <c r="L678" s="1"/>
      <c r="M678" s="17"/>
      <c r="N678" s="16"/>
      <c r="O678" s="1"/>
      <c r="P678" s="18"/>
      <c r="U678" s="114"/>
      <c r="W678" s="114"/>
    </row>
    <row r="679" spans="1:23" ht="9.75" customHeight="1">
      <c r="A679" s="15"/>
      <c r="B679" s="15" t="s">
        <v>60</v>
      </c>
      <c r="C679" s="15"/>
      <c r="D679" s="16"/>
      <c r="E679" s="1"/>
      <c r="F679" s="1"/>
      <c r="G679" s="1"/>
      <c r="H679" s="1"/>
      <c r="I679" s="1"/>
      <c r="J679" s="1"/>
      <c r="K679" s="1"/>
      <c r="L679" s="1"/>
      <c r="M679" s="17"/>
      <c r="N679" s="16"/>
      <c r="O679" s="1"/>
      <c r="P679" s="18"/>
      <c r="U679" s="114"/>
      <c r="W679" s="114"/>
    </row>
    <row r="680" spans="1:23" ht="9.75" customHeight="1">
      <c r="A680" s="15"/>
      <c r="B680" s="15" t="s">
        <v>60</v>
      </c>
      <c r="C680" s="15"/>
      <c r="D680" s="16"/>
      <c r="E680" s="1"/>
      <c r="F680" s="1"/>
      <c r="G680" s="1"/>
      <c r="H680" s="1"/>
      <c r="I680" s="1"/>
      <c r="J680" s="1"/>
      <c r="K680" s="1"/>
      <c r="L680" s="1"/>
      <c r="M680" s="17"/>
      <c r="N680" s="16"/>
      <c r="O680" s="1"/>
      <c r="P680" s="18"/>
      <c r="U680" s="114"/>
      <c r="W680" s="114"/>
    </row>
    <row r="681" spans="1:23" ht="9.75" customHeight="1">
      <c r="A681" s="15"/>
      <c r="B681" s="15" t="s">
        <v>60</v>
      </c>
      <c r="C681" s="15"/>
      <c r="D681" s="16"/>
      <c r="E681" s="1"/>
      <c r="F681" s="1"/>
      <c r="G681" s="1"/>
      <c r="H681" s="1"/>
      <c r="I681" s="1"/>
      <c r="J681" s="1"/>
      <c r="K681" s="1"/>
      <c r="L681" s="1"/>
      <c r="M681" s="17"/>
      <c r="N681" s="16"/>
      <c r="O681" s="1"/>
      <c r="P681" s="18"/>
      <c r="U681" s="114"/>
      <c r="W681" s="114"/>
    </row>
    <row r="682" spans="1:23" ht="9.75" customHeight="1">
      <c r="A682" s="15"/>
      <c r="B682" s="15" t="s">
        <v>60</v>
      </c>
      <c r="C682" s="15"/>
      <c r="D682" s="16"/>
      <c r="E682" s="1"/>
      <c r="F682" s="1"/>
      <c r="G682" s="1"/>
      <c r="H682" s="1"/>
      <c r="I682" s="1"/>
      <c r="J682" s="1"/>
      <c r="K682" s="1"/>
      <c r="L682" s="1"/>
      <c r="M682" s="17"/>
      <c r="N682" s="16"/>
      <c r="O682" s="1"/>
      <c r="P682" s="18"/>
      <c r="U682" s="114"/>
      <c r="W682" s="114"/>
    </row>
    <row r="683" spans="1:23" ht="9.75" customHeight="1">
      <c r="A683" s="15"/>
      <c r="B683" s="15" t="s">
        <v>41</v>
      </c>
      <c r="C683" s="15">
        <v>2</v>
      </c>
      <c r="D683" s="33">
        <v>2</v>
      </c>
      <c r="E683" s="34">
        <v>1</v>
      </c>
      <c r="F683" s="34">
        <v>1</v>
      </c>
      <c r="G683" s="34">
        <v>1</v>
      </c>
      <c r="H683" s="34">
        <v>0</v>
      </c>
      <c r="I683" s="34">
        <v>0</v>
      </c>
      <c r="J683" s="34">
        <v>1</v>
      </c>
      <c r="K683" s="34">
        <v>2</v>
      </c>
      <c r="L683" s="34">
        <v>2</v>
      </c>
      <c r="M683" s="35">
        <v>2</v>
      </c>
      <c r="N683" s="16">
        <f>MIN(D683:M683)</f>
        <v>0</v>
      </c>
      <c r="O683" s="1">
        <f>C683-N683</f>
        <v>2</v>
      </c>
      <c r="P683" s="18">
        <f>O683/C683</f>
        <v>1</v>
      </c>
      <c r="U683" s="114"/>
      <c r="W683" s="114"/>
    </row>
    <row r="684" spans="1:23" ht="9.75" customHeight="1">
      <c r="A684" s="15"/>
      <c r="B684" s="15" t="s">
        <v>42</v>
      </c>
      <c r="C684" s="15"/>
      <c r="D684" s="16"/>
      <c r="E684" s="1"/>
      <c r="F684" s="1"/>
      <c r="G684" s="1"/>
      <c r="H684" s="1"/>
      <c r="I684" s="1"/>
      <c r="J684" s="1"/>
      <c r="K684" s="1"/>
      <c r="L684" s="1"/>
      <c r="M684" s="17"/>
      <c r="N684" s="16"/>
      <c r="O684" s="1"/>
      <c r="P684" s="18"/>
      <c r="U684" s="114"/>
      <c r="W684" s="114"/>
    </row>
    <row r="685" spans="1:23" ht="9.75" customHeight="1">
      <c r="A685" s="15"/>
      <c r="B685" s="15" t="s">
        <v>43</v>
      </c>
      <c r="C685" s="15">
        <v>2</v>
      </c>
      <c r="D685" s="33">
        <v>0</v>
      </c>
      <c r="E685" s="34">
        <v>1</v>
      </c>
      <c r="F685" s="34">
        <v>1</v>
      </c>
      <c r="G685" s="34">
        <v>1</v>
      </c>
      <c r="H685" s="34">
        <v>1</v>
      </c>
      <c r="I685" s="34">
        <v>1</v>
      </c>
      <c r="J685" s="34">
        <v>1</v>
      </c>
      <c r="K685" s="34">
        <v>1</v>
      </c>
      <c r="L685" s="34">
        <v>0</v>
      </c>
      <c r="M685" s="35">
        <v>0</v>
      </c>
      <c r="N685" s="16">
        <f t="shared" ref="N685:N687" si="138">MIN(D685:M685)</f>
        <v>0</v>
      </c>
      <c r="O685" s="1">
        <f t="shared" ref="O685:O687" si="139">C685-N685</f>
        <v>2</v>
      </c>
      <c r="P685" s="18">
        <f t="shared" ref="P685:P687" si="140">O685/C685</f>
        <v>1</v>
      </c>
      <c r="U685" s="114"/>
      <c r="W685" s="114"/>
    </row>
    <row r="686" spans="1:23" ht="9.75" customHeight="1">
      <c r="A686" s="15"/>
      <c r="B686" s="15" t="s">
        <v>44</v>
      </c>
      <c r="C686" s="15">
        <v>2</v>
      </c>
      <c r="D686" s="33">
        <v>2</v>
      </c>
      <c r="E686" s="34">
        <v>1</v>
      </c>
      <c r="F686" s="34">
        <v>2</v>
      </c>
      <c r="G686" s="34">
        <v>2</v>
      </c>
      <c r="H686" s="34">
        <v>0</v>
      </c>
      <c r="I686" s="34">
        <v>2</v>
      </c>
      <c r="J686" s="34">
        <v>1</v>
      </c>
      <c r="K686" s="34">
        <v>2</v>
      </c>
      <c r="L686" s="34">
        <v>1</v>
      </c>
      <c r="M686" s="35">
        <v>1</v>
      </c>
      <c r="N686" s="16">
        <f t="shared" si="138"/>
        <v>0</v>
      </c>
      <c r="O686" s="1">
        <f t="shared" si="139"/>
        <v>2</v>
      </c>
      <c r="P686" s="18">
        <f t="shared" si="140"/>
        <v>1</v>
      </c>
      <c r="U686" s="114"/>
      <c r="W686" s="114"/>
    </row>
    <row r="687" spans="1:23" ht="9.75" customHeight="1">
      <c r="A687" s="20"/>
      <c r="B687" s="21" t="s">
        <v>45</v>
      </c>
      <c r="C687" s="21">
        <f t="shared" ref="C687:M687" si="141">SUM(C671:C686)</f>
        <v>78</v>
      </c>
      <c r="D687" s="22">
        <f t="shared" si="141"/>
        <v>71</v>
      </c>
      <c r="E687" s="23">
        <f t="shared" si="141"/>
        <v>71</v>
      </c>
      <c r="F687" s="23">
        <f t="shared" si="141"/>
        <v>70</v>
      </c>
      <c r="G687" s="23">
        <f t="shared" si="141"/>
        <v>60</v>
      </c>
      <c r="H687" s="23">
        <f t="shared" si="141"/>
        <v>50</v>
      </c>
      <c r="I687" s="23">
        <f t="shared" si="141"/>
        <v>53</v>
      </c>
      <c r="J687" s="23">
        <f t="shared" si="141"/>
        <v>53</v>
      </c>
      <c r="K687" s="23">
        <f t="shared" si="141"/>
        <v>54</v>
      </c>
      <c r="L687" s="23">
        <f t="shared" si="141"/>
        <v>57</v>
      </c>
      <c r="M687" s="24">
        <f t="shared" si="141"/>
        <v>57</v>
      </c>
      <c r="N687" s="22">
        <f t="shared" si="138"/>
        <v>50</v>
      </c>
      <c r="O687" s="23">
        <f t="shared" si="139"/>
        <v>28</v>
      </c>
      <c r="P687" s="25">
        <f t="shared" si="140"/>
        <v>0.35897435897435898</v>
      </c>
      <c r="U687" s="114"/>
      <c r="W687" s="114"/>
    </row>
    <row r="688" spans="1:23" ht="9.75" customHeight="1">
      <c r="A688" s="14" t="s">
        <v>137</v>
      </c>
      <c r="B688" s="14" t="s">
        <v>27</v>
      </c>
      <c r="C688" s="14"/>
      <c r="D688" s="19"/>
      <c r="E688" s="29"/>
      <c r="F688" s="29"/>
      <c r="G688" s="29"/>
      <c r="H688" s="29"/>
      <c r="I688" s="29"/>
      <c r="J688" s="29"/>
      <c r="K688" s="29"/>
      <c r="L688" s="29"/>
      <c r="M688" s="30"/>
      <c r="N688" s="19"/>
      <c r="O688" s="29"/>
      <c r="P688" s="31"/>
      <c r="U688" s="114"/>
      <c r="W688" s="114"/>
    </row>
    <row r="689" spans="1:23" ht="9.75" customHeight="1">
      <c r="A689" s="15"/>
      <c r="B689" s="15" t="s">
        <v>30</v>
      </c>
      <c r="C689" s="15"/>
      <c r="D689" s="16"/>
      <c r="E689" s="1"/>
      <c r="F689" s="1"/>
      <c r="G689" s="1"/>
      <c r="H689" s="1"/>
      <c r="I689" s="1"/>
      <c r="J689" s="1"/>
      <c r="K689" s="1"/>
      <c r="L689" s="1"/>
      <c r="M689" s="17"/>
      <c r="N689" s="16"/>
      <c r="O689" s="1"/>
      <c r="P689" s="18"/>
      <c r="U689" s="114"/>
      <c r="W689" s="114"/>
    </row>
    <row r="690" spans="1:23" ht="9.75" customHeight="1">
      <c r="A690" s="15"/>
      <c r="B690" s="15" t="s">
        <v>34</v>
      </c>
      <c r="C690" s="15"/>
      <c r="D690" s="16"/>
      <c r="E690" s="1"/>
      <c r="F690" s="1"/>
      <c r="G690" s="1"/>
      <c r="H690" s="1"/>
      <c r="I690" s="1"/>
      <c r="J690" s="1"/>
      <c r="K690" s="1"/>
      <c r="L690" s="1"/>
      <c r="M690" s="17"/>
      <c r="N690" s="16"/>
      <c r="O690" s="1"/>
      <c r="P690" s="18"/>
      <c r="U690" s="114"/>
      <c r="W690" s="114"/>
    </row>
    <row r="691" spans="1:23" ht="9.75" customHeight="1">
      <c r="A691" s="15"/>
      <c r="B691" s="15" t="s">
        <v>57</v>
      </c>
      <c r="C691" s="15"/>
      <c r="D691" s="16"/>
      <c r="E691" s="1"/>
      <c r="F691" s="1"/>
      <c r="G691" s="1"/>
      <c r="H691" s="1"/>
      <c r="I691" s="1"/>
      <c r="J691" s="1"/>
      <c r="K691" s="1"/>
      <c r="L691" s="1"/>
      <c r="M691" s="17"/>
      <c r="N691" s="16"/>
      <c r="O691" s="1"/>
      <c r="P691" s="18"/>
      <c r="U691" s="114"/>
      <c r="W691" s="114"/>
    </row>
    <row r="692" spans="1:23" ht="9.75" customHeight="1">
      <c r="A692" s="15"/>
      <c r="B692" s="15" t="s">
        <v>57</v>
      </c>
      <c r="C692" s="15"/>
      <c r="D692" s="16"/>
      <c r="E692" s="1"/>
      <c r="F692" s="1"/>
      <c r="G692" s="1"/>
      <c r="H692" s="1"/>
      <c r="I692" s="1"/>
      <c r="J692" s="1"/>
      <c r="K692" s="1"/>
      <c r="L692" s="1"/>
      <c r="M692" s="17"/>
      <c r="N692" s="16"/>
      <c r="O692" s="1"/>
      <c r="P692" s="18"/>
      <c r="U692" s="114"/>
      <c r="W692" s="114"/>
    </row>
    <row r="693" spans="1:23" ht="9.75" customHeight="1">
      <c r="A693" s="15"/>
      <c r="B693" s="15" t="s">
        <v>39</v>
      </c>
      <c r="C693" s="15">
        <v>4</v>
      </c>
      <c r="D693" s="33">
        <v>0</v>
      </c>
      <c r="E693" s="34">
        <v>0</v>
      </c>
      <c r="F693" s="34">
        <v>0</v>
      </c>
      <c r="G693" s="34">
        <v>0</v>
      </c>
      <c r="H693" s="34">
        <v>0</v>
      </c>
      <c r="I693" s="34">
        <v>0</v>
      </c>
      <c r="J693" s="34">
        <v>0</v>
      </c>
      <c r="K693" s="34">
        <v>0</v>
      </c>
      <c r="L693" s="34">
        <v>0</v>
      </c>
      <c r="M693" s="35">
        <v>0</v>
      </c>
      <c r="N693" s="16">
        <f>MIN(D693:M693)</f>
        <v>0</v>
      </c>
      <c r="O693" s="1">
        <f>C693-N693</f>
        <v>4</v>
      </c>
      <c r="P693" s="18">
        <f>O693/C693</f>
        <v>1</v>
      </c>
      <c r="U693" s="114"/>
      <c r="W693" s="114"/>
    </row>
    <row r="694" spans="1:23" ht="9.75" customHeight="1">
      <c r="A694" s="15"/>
      <c r="B694" s="15" t="s">
        <v>60</v>
      </c>
      <c r="C694" s="15"/>
      <c r="D694" s="16"/>
      <c r="E694" s="1"/>
      <c r="F694" s="1"/>
      <c r="G694" s="1"/>
      <c r="H694" s="1"/>
      <c r="I694" s="1"/>
      <c r="J694" s="1"/>
      <c r="K694" s="1"/>
      <c r="L694" s="1"/>
      <c r="M694" s="17"/>
      <c r="N694" s="16"/>
      <c r="O694" s="1"/>
      <c r="P694" s="18"/>
      <c r="U694" s="114"/>
      <c r="W694" s="114"/>
    </row>
    <row r="695" spans="1:23" ht="9.75" customHeight="1">
      <c r="A695" s="15"/>
      <c r="B695" s="15" t="s">
        <v>60</v>
      </c>
      <c r="C695" s="15"/>
      <c r="D695" s="16"/>
      <c r="E695" s="1"/>
      <c r="F695" s="1"/>
      <c r="G695" s="1"/>
      <c r="H695" s="1"/>
      <c r="I695" s="1"/>
      <c r="J695" s="1"/>
      <c r="K695" s="1"/>
      <c r="L695" s="1"/>
      <c r="M695" s="17"/>
      <c r="N695" s="16"/>
      <c r="O695" s="1"/>
      <c r="P695" s="18"/>
      <c r="U695" s="114"/>
      <c r="W695" s="114"/>
    </row>
    <row r="696" spans="1:23" ht="9.75" customHeight="1">
      <c r="A696" s="15"/>
      <c r="B696" s="15" t="s">
        <v>60</v>
      </c>
      <c r="C696" s="15"/>
      <c r="D696" s="16"/>
      <c r="E696" s="1"/>
      <c r="F696" s="1"/>
      <c r="G696" s="1"/>
      <c r="H696" s="1"/>
      <c r="I696" s="1"/>
      <c r="J696" s="1"/>
      <c r="K696" s="1"/>
      <c r="L696" s="1"/>
      <c r="M696" s="17"/>
      <c r="N696" s="16"/>
      <c r="O696" s="1"/>
      <c r="P696" s="18"/>
      <c r="U696" s="114"/>
      <c r="W696" s="114"/>
    </row>
    <row r="697" spans="1:23" ht="9.75" customHeight="1">
      <c r="A697" s="15"/>
      <c r="B697" s="15" t="s">
        <v>60</v>
      </c>
      <c r="C697" s="15"/>
      <c r="D697" s="16"/>
      <c r="E697" s="1"/>
      <c r="F697" s="1"/>
      <c r="G697" s="1"/>
      <c r="H697" s="1"/>
      <c r="I697" s="1"/>
      <c r="J697" s="1"/>
      <c r="K697" s="1"/>
      <c r="L697" s="1"/>
      <c r="M697" s="17"/>
      <c r="N697" s="16"/>
      <c r="O697" s="1"/>
      <c r="P697" s="18"/>
      <c r="U697" s="114"/>
      <c r="W697" s="114"/>
    </row>
    <row r="698" spans="1:23" ht="9.75" customHeight="1">
      <c r="A698" s="15"/>
      <c r="B698" s="15" t="s">
        <v>60</v>
      </c>
      <c r="C698" s="15"/>
      <c r="D698" s="16"/>
      <c r="E698" s="1"/>
      <c r="F698" s="1"/>
      <c r="G698" s="1"/>
      <c r="H698" s="1"/>
      <c r="I698" s="1"/>
      <c r="J698" s="1"/>
      <c r="K698" s="1"/>
      <c r="L698" s="1"/>
      <c r="M698" s="17"/>
      <c r="N698" s="16"/>
      <c r="O698" s="1"/>
      <c r="P698" s="18"/>
      <c r="U698" s="114"/>
      <c r="W698" s="114"/>
    </row>
    <row r="699" spans="1:23" ht="9.75" customHeight="1">
      <c r="A699" s="15"/>
      <c r="B699" s="15" t="s">
        <v>60</v>
      </c>
      <c r="C699" s="15"/>
      <c r="D699" s="16"/>
      <c r="E699" s="1"/>
      <c r="F699" s="1"/>
      <c r="G699" s="1"/>
      <c r="H699" s="1"/>
      <c r="I699" s="1"/>
      <c r="J699" s="1"/>
      <c r="K699" s="1"/>
      <c r="L699" s="1"/>
      <c r="M699" s="17"/>
      <c r="N699" s="16"/>
      <c r="O699" s="1"/>
      <c r="P699" s="18"/>
      <c r="U699" s="114"/>
      <c r="W699" s="114"/>
    </row>
    <row r="700" spans="1:23" ht="9.75" customHeight="1">
      <c r="A700" s="15"/>
      <c r="B700" s="15" t="s">
        <v>41</v>
      </c>
      <c r="C700" s="15">
        <v>3</v>
      </c>
      <c r="D700" s="33">
        <v>3</v>
      </c>
      <c r="E700" s="34">
        <v>3</v>
      </c>
      <c r="F700" s="34">
        <v>2</v>
      </c>
      <c r="G700" s="34">
        <v>2</v>
      </c>
      <c r="H700" s="34">
        <v>2</v>
      </c>
      <c r="I700" s="34">
        <v>3</v>
      </c>
      <c r="J700" s="34">
        <v>3</v>
      </c>
      <c r="K700" s="34">
        <v>3</v>
      </c>
      <c r="L700" s="34">
        <v>2</v>
      </c>
      <c r="M700" s="35">
        <v>3</v>
      </c>
      <c r="N700" s="16">
        <f t="shared" ref="N700:N701" si="142">MIN(D700:M700)</f>
        <v>2</v>
      </c>
      <c r="O700" s="1">
        <f t="shared" ref="O700:O701" si="143">C700-N700</f>
        <v>1</v>
      </c>
      <c r="P700" s="18">
        <f t="shared" ref="P700:P701" si="144">O700/C700</f>
        <v>0.33333333333333331</v>
      </c>
      <c r="U700" s="114"/>
      <c r="W700" s="114"/>
    </row>
    <row r="701" spans="1:23" ht="9.75" customHeight="1">
      <c r="A701" s="15"/>
      <c r="B701" s="15" t="s">
        <v>42</v>
      </c>
      <c r="C701" s="15">
        <v>3</v>
      </c>
      <c r="D701" s="33">
        <v>0</v>
      </c>
      <c r="E701" s="34">
        <v>0</v>
      </c>
      <c r="F701" s="34">
        <v>0</v>
      </c>
      <c r="G701" s="34">
        <v>1</v>
      </c>
      <c r="H701" s="34">
        <v>1</v>
      </c>
      <c r="I701" s="34">
        <v>0</v>
      </c>
      <c r="J701" s="34">
        <v>0</v>
      </c>
      <c r="K701" s="34">
        <v>0</v>
      </c>
      <c r="L701" s="34">
        <v>1</v>
      </c>
      <c r="M701" s="35">
        <v>0</v>
      </c>
      <c r="N701" s="16">
        <f t="shared" si="142"/>
        <v>0</v>
      </c>
      <c r="O701" s="1">
        <f t="shared" si="143"/>
        <v>3</v>
      </c>
      <c r="P701" s="18">
        <f t="shared" si="144"/>
        <v>1</v>
      </c>
      <c r="U701" s="114"/>
      <c r="W701" s="114"/>
    </row>
    <row r="702" spans="1:23" ht="9.75" customHeight="1">
      <c r="A702" s="15"/>
      <c r="B702" s="15" t="s">
        <v>43</v>
      </c>
      <c r="C702" s="15"/>
      <c r="D702" s="16"/>
      <c r="E702" s="1"/>
      <c r="F702" s="1"/>
      <c r="G702" s="1"/>
      <c r="H702" s="1"/>
      <c r="I702" s="1"/>
      <c r="J702" s="1"/>
      <c r="K702" s="1"/>
      <c r="L702" s="1"/>
      <c r="M702" s="17"/>
      <c r="N702" s="16"/>
      <c r="O702" s="1"/>
      <c r="P702" s="18"/>
      <c r="U702" s="114"/>
      <c r="W702" s="114"/>
    </row>
    <row r="703" spans="1:23" ht="9.75" customHeight="1">
      <c r="A703" s="15"/>
      <c r="B703" s="15" t="s">
        <v>44</v>
      </c>
      <c r="C703" s="15">
        <v>4</v>
      </c>
      <c r="D703" s="33">
        <v>2</v>
      </c>
      <c r="E703" s="34">
        <v>2</v>
      </c>
      <c r="F703" s="34">
        <v>3</v>
      </c>
      <c r="G703" s="34">
        <v>2</v>
      </c>
      <c r="H703" s="34">
        <v>2</v>
      </c>
      <c r="I703" s="34">
        <v>2</v>
      </c>
      <c r="J703" s="34">
        <v>2</v>
      </c>
      <c r="K703" s="34">
        <v>2</v>
      </c>
      <c r="L703" s="34">
        <v>2</v>
      </c>
      <c r="M703" s="35">
        <v>2</v>
      </c>
      <c r="N703" s="16">
        <f t="shared" ref="N703:N704" si="145">MIN(D703:M703)</f>
        <v>2</v>
      </c>
      <c r="O703" s="1">
        <f t="shared" ref="O703:O704" si="146">C703-N703</f>
        <v>2</v>
      </c>
      <c r="P703" s="18">
        <f t="shared" ref="P703:P704" si="147">O703/C703</f>
        <v>0.5</v>
      </c>
      <c r="U703" s="114"/>
      <c r="W703" s="114"/>
    </row>
    <row r="704" spans="1:23" ht="9.75" customHeight="1">
      <c r="A704" s="20"/>
      <c r="B704" s="21" t="s">
        <v>45</v>
      </c>
      <c r="C704" s="21">
        <f t="shared" ref="C704:M704" si="148">SUM(C688:C703)</f>
        <v>14</v>
      </c>
      <c r="D704" s="22">
        <f t="shared" si="148"/>
        <v>5</v>
      </c>
      <c r="E704" s="23">
        <f t="shared" si="148"/>
        <v>5</v>
      </c>
      <c r="F704" s="23">
        <f t="shared" si="148"/>
        <v>5</v>
      </c>
      <c r="G704" s="23">
        <f t="shared" si="148"/>
        <v>5</v>
      </c>
      <c r="H704" s="23">
        <f t="shared" si="148"/>
        <v>5</v>
      </c>
      <c r="I704" s="23">
        <f t="shared" si="148"/>
        <v>5</v>
      </c>
      <c r="J704" s="23">
        <f t="shared" si="148"/>
        <v>5</v>
      </c>
      <c r="K704" s="23">
        <f t="shared" si="148"/>
        <v>5</v>
      </c>
      <c r="L704" s="23">
        <f t="shared" si="148"/>
        <v>5</v>
      </c>
      <c r="M704" s="24">
        <f t="shared" si="148"/>
        <v>5</v>
      </c>
      <c r="N704" s="22">
        <f t="shared" si="145"/>
        <v>5</v>
      </c>
      <c r="O704" s="23">
        <f t="shared" si="146"/>
        <v>9</v>
      </c>
      <c r="P704" s="25">
        <f t="shared" si="147"/>
        <v>0.6428571428571429</v>
      </c>
      <c r="U704" s="114"/>
      <c r="W704" s="114"/>
    </row>
    <row r="705" spans="1:23" ht="9.75" customHeight="1">
      <c r="A705" s="14" t="s">
        <v>138</v>
      </c>
      <c r="B705" s="14" t="s">
        <v>27</v>
      </c>
      <c r="C705" s="14"/>
      <c r="D705" s="19"/>
      <c r="E705" s="29"/>
      <c r="F705" s="29"/>
      <c r="G705" s="29"/>
      <c r="H705" s="29"/>
      <c r="I705" s="29"/>
      <c r="J705" s="29"/>
      <c r="K705" s="29"/>
      <c r="L705" s="29"/>
      <c r="M705" s="30"/>
      <c r="N705" s="19"/>
      <c r="O705" s="29"/>
      <c r="P705" s="31"/>
      <c r="U705" s="114"/>
      <c r="W705" s="114"/>
    </row>
    <row r="706" spans="1:23" ht="9.75" customHeight="1">
      <c r="A706" s="15"/>
      <c r="B706" s="15" t="s">
        <v>30</v>
      </c>
      <c r="C706" s="32">
        <v>97</v>
      </c>
      <c r="D706" s="33">
        <v>53</v>
      </c>
      <c r="E706" s="34">
        <v>16</v>
      </c>
      <c r="F706" s="34">
        <v>6</v>
      </c>
      <c r="G706" s="34">
        <v>0</v>
      </c>
      <c r="H706" s="34">
        <v>0</v>
      </c>
      <c r="I706" s="34">
        <v>5</v>
      </c>
      <c r="J706" s="34">
        <v>7</v>
      </c>
      <c r="K706" s="34">
        <v>14</v>
      </c>
      <c r="L706" s="34">
        <v>28</v>
      </c>
      <c r="M706" s="35">
        <v>40</v>
      </c>
      <c r="N706" s="16">
        <f>MIN(D706:M706)</f>
        <v>0</v>
      </c>
      <c r="O706" s="1">
        <f>C706-N706</f>
        <v>97</v>
      </c>
      <c r="P706" s="18">
        <f>O706/C706</f>
        <v>1</v>
      </c>
      <c r="U706" s="114"/>
      <c r="W706" s="114"/>
    </row>
    <row r="707" spans="1:23" ht="9.75" customHeight="1">
      <c r="A707" s="15"/>
      <c r="B707" s="15" t="s">
        <v>34</v>
      </c>
      <c r="C707" s="15"/>
      <c r="D707" s="16"/>
      <c r="E707" s="1"/>
      <c r="F707" s="1"/>
      <c r="G707" s="1"/>
      <c r="H707" s="1"/>
      <c r="I707" s="1"/>
      <c r="J707" s="1"/>
      <c r="K707" s="1"/>
      <c r="L707" s="1"/>
      <c r="M707" s="17"/>
      <c r="N707" s="16"/>
      <c r="O707" s="1"/>
      <c r="P707" s="18"/>
      <c r="U707" s="114"/>
      <c r="W707" s="114"/>
    </row>
    <row r="708" spans="1:23" ht="9.75" customHeight="1">
      <c r="A708" s="15"/>
      <c r="B708" s="15" t="s">
        <v>57</v>
      </c>
      <c r="C708" s="15"/>
      <c r="D708" s="16"/>
      <c r="E708" s="1"/>
      <c r="F708" s="1"/>
      <c r="G708" s="1"/>
      <c r="H708" s="1"/>
      <c r="I708" s="1"/>
      <c r="J708" s="1"/>
      <c r="K708" s="1"/>
      <c r="L708" s="1"/>
      <c r="M708" s="17"/>
      <c r="N708" s="16"/>
      <c r="O708" s="1"/>
      <c r="P708" s="18"/>
      <c r="U708" s="114"/>
      <c r="W708" s="114"/>
    </row>
    <row r="709" spans="1:23" ht="9.75" customHeight="1">
      <c r="A709" s="15"/>
      <c r="B709" s="15" t="s">
        <v>57</v>
      </c>
      <c r="C709" s="15"/>
      <c r="D709" s="16"/>
      <c r="E709" s="1"/>
      <c r="F709" s="1"/>
      <c r="G709" s="1"/>
      <c r="H709" s="1"/>
      <c r="I709" s="1"/>
      <c r="J709" s="1"/>
      <c r="K709" s="1"/>
      <c r="L709" s="1"/>
      <c r="M709" s="17"/>
      <c r="N709" s="16"/>
      <c r="O709" s="1"/>
      <c r="P709" s="18"/>
      <c r="U709" s="114"/>
      <c r="W709" s="114"/>
    </row>
    <row r="710" spans="1:23" ht="9.75" customHeight="1">
      <c r="A710" s="15"/>
      <c r="B710" s="15" t="s">
        <v>39</v>
      </c>
      <c r="C710" s="15">
        <v>1</v>
      </c>
      <c r="D710" s="33">
        <v>0</v>
      </c>
      <c r="E710" s="34">
        <v>0</v>
      </c>
      <c r="F710" s="34">
        <v>0</v>
      </c>
      <c r="G710" s="34">
        <v>0</v>
      </c>
      <c r="H710" s="34">
        <v>0</v>
      </c>
      <c r="I710" s="34">
        <v>0</v>
      </c>
      <c r="J710" s="34">
        <v>1</v>
      </c>
      <c r="K710" s="34">
        <v>0</v>
      </c>
      <c r="L710" s="34">
        <v>0</v>
      </c>
      <c r="M710" s="35">
        <v>0</v>
      </c>
      <c r="N710" s="16">
        <f t="shared" ref="N710:N711" si="149">MIN(D710:M710)</f>
        <v>0</v>
      </c>
      <c r="O710" s="1">
        <f t="shared" ref="O710:O711" si="150">C710-N710</f>
        <v>1</v>
      </c>
      <c r="P710" s="18">
        <f t="shared" ref="P710:P711" si="151">O710/C710</f>
        <v>1</v>
      </c>
      <c r="U710" s="114"/>
      <c r="W710" s="114"/>
    </row>
    <row r="711" spans="1:23" ht="9.75" customHeight="1">
      <c r="A711" s="15"/>
      <c r="B711" s="15" t="s">
        <v>117</v>
      </c>
      <c r="C711" s="15">
        <v>3</v>
      </c>
      <c r="D711" s="33">
        <v>2</v>
      </c>
      <c r="E711" s="34">
        <v>2</v>
      </c>
      <c r="F711" s="34">
        <v>2</v>
      </c>
      <c r="G711" s="34">
        <v>2</v>
      </c>
      <c r="H711" s="34">
        <v>2</v>
      </c>
      <c r="I711" s="34">
        <v>2</v>
      </c>
      <c r="J711" s="34">
        <v>2</v>
      </c>
      <c r="K711" s="34">
        <v>2</v>
      </c>
      <c r="L711" s="34">
        <v>2</v>
      </c>
      <c r="M711" s="35">
        <v>2</v>
      </c>
      <c r="N711" s="16">
        <f t="shared" si="149"/>
        <v>2</v>
      </c>
      <c r="O711" s="1">
        <f t="shared" si="150"/>
        <v>1</v>
      </c>
      <c r="P711" s="18">
        <f t="shared" si="151"/>
        <v>0.33333333333333331</v>
      </c>
      <c r="U711" s="114"/>
      <c r="W711" s="114"/>
    </row>
    <row r="712" spans="1:23" ht="9.75" customHeight="1">
      <c r="A712" s="15"/>
      <c r="B712" s="15" t="s">
        <v>60</v>
      </c>
      <c r="C712" s="15"/>
      <c r="D712" s="16"/>
      <c r="E712" s="1"/>
      <c r="F712" s="1"/>
      <c r="G712" s="1"/>
      <c r="H712" s="1"/>
      <c r="I712" s="1"/>
      <c r="J712" s="1"/>
      <c r="K712" s="1"/>
      <c r="L712" s="1"/>
      <c r="M712" s="17"/>
      <c r="N712" s="16"/>
      <c r="O712" s="1"/>
      <c r="P712" s="18"/>
      <c r="U712" s="114"/>
      <c r="W712" s="114"/>
    </row>
    <row r="713" spans="1:23" ht="9.75" customHeight="1">
      <c r="A713" s="15"/>
      <c r="B713" s="15" t="s">
        <v>60</v>
      </c>
      <c r="C713" s="15"/>
      <c r="D713" s="16"/>
      <c r="E713" s="1"/>
      <c r="F713" s="1"/>
      <c r="G713" s="1"/>
      <c r="H713" s="1"/>
      <c r="I713" s="1"/>
      <c r="J713" s="1"/>
      <c r="K713" s="1"/>
      <c r="L713" s="1"/>
      <c r="M713" s="17"/>
      <c r="N713" s="16"/>
      <c r="O713" s="1"/>
      <c r="P713" s="18"/>
      <c r="U713" s="114"/>
      <c r="W713" s="114"/>
    </row>
    <row r="714" spans="1:23" ht="9.75" customHeight="1">
      <c r="A714" s="15"/>
      <c r="B714" s="15" t="s">
        <v>60</v>
      </c>
      <c r="C714" s="15"/>
      <c r="D714" s="16"/>
      <c r="E714" s="1"/>
      <c r="F714" s="1"/>
      <c r="G714" s="1"/>
      <c r="H714" s="1"/>
      <c r="I714" s="1"/>
      <c r="J714" s="1"/>
      <c r="K714" s="1"/>
      <c r="L714" s="1"/>
      <c r="M714" s="17"/>
      <c r="N714" s="16"/>
      <c r="O714" s="1"/>
      <c r="P714" s="18"/>
      <c r="U714" s="114"/>
      <c r="W714" s="114"/>
    </row>
    <row r="715" spans="1:23" ht="9.75" customHeight="1">
      <c r="A715" s="15"/>
      <c r="B715" s="15" t="s">
        <v>60</v>
      </c>
      <c r="C715" s="15"/>
      <c r="D715" s="16"/>
      <c r="E715" s="1"/>
      <c r="F715" s="1"/>
      <c r="G715" s="1"/>
      <c r="H715" s="1"/>
      <c r="I715" s="1"/>
      <c r="J715" s="1"/>
      <c r="K715" s="1"/>
      <c r="L715" s="1"/>
      <c r="M715" s="17"/>
      <c r="N715" s="16"/>
      <c r="O715" s="1"/>
      <c r="P715" s="18"/>
      <c r="U715" s="114"/>
      <c r="W715" s="114"/>
    </row>
    <row r="716" spans="1:23" ht="9.75" customHeight="1">
      <c r="A716" s="15"/>
      <c r="B716" s="15" t="s">
        <v>60</v>
      </c>
      <c r="C716" s="15"/>
      <c r="D716" s="16"/>
      <c r="E716" s="1"/>
      <c r="F716" s="1"/>
      <c r="G716" s="1"/>
      <c r="H716" s="1"/>
      <c r="I716" s="1"/>
      <c r="J716" s="1"/>
      <c r="K716" s="1"/>
      <c r="L716" s="1"/>
      <c r="M716" s="17"/>
      <c r="N716" s="16"/>
      <c r="O716" s="1"/>
      <c r="P716" s="18"/>
      <c r="U716" s="114"/>
      <c r="W716" s="114"/>
    </row>
    <row r="717" spans="1:23" ht="9.75" customHeight="1">
      <c r="A717" s="15"/>
      <c r="B717" s="15" t="s">
        <v>41</v>
      </c>
      <c r="C717" s="15">
        <v>2</v>
      </c>
      <c r="D717" s="33">
        <v>1</v>
      </c>
      <c r="E717" s="34">
        <v>1</v>
      </c>
      <c r="F717" s="34">
        <v>1</v>
      </c>
      <c r="G717" s="34">
        <v>1</v>
      </c>
      <c r="H717" s="34">
        <v>0</v>
      </c>
      <c r="I717" s="34">
        <v>2</v>
      </c>
      <c r="J717" s="34">
        <v>2</v>
      </c>
      <c r="K717" s="34">
        <v>2</v>
      </c>
      <c r="L717" s="34">
        <v>1</v>
      </c>
      <c r="M717" s="35">
        <v>1</v>
      </c>
      <c r="N717" s="16">
        <f>MIN(D717:M717)</f>
        <v>0</v>
      </c>
      <c r="O717" s="1">
        <f>C717-N717</f>
        <v>2</v>
      </c>
      <c r="P717" s="18">
        <f>O717/C717</f>
        <v>1</v>
      </c>
      <c r="U717" s="114"/>
      <c r="W717" s="114"/>
    </row>
    <row r="718" spans="1:23" ht="9.75" customHeight="1">
      <c r="A718" s="15"/>
      <c r="B718" s="15" t="s">
        <v>42</v>
      </c>
      <c r="C718" s="15"/>
      <c r="D718" s="16"/>
      <c r="E718" s="1"/>
      <c r="F718" s="1"/>
      <c r="G718" s="1"/>
      <c r="H718" s="1"/>
      <c r="I718" s="1"/>
      <c r="J718" s="1"/>
      <c r="K718" s="1"/>
      <c r="L718" s="1"/>
      <c r="M718" s="17"/>
      <c r="N718" s="16"/>
      <c r="O718" s="1"/>
      <c r="P718" s="18"/>
      <c r="U718" s="114"/>
      <c r="W718" s="114"/>
    </row>
    <row r="719" spans="1:23" ht="9.75" customHeight="1">
      <c r="A719" s="15"/>
      <c r="B719" s="15" t="s">
        <v>43</v>
      </c>
      <c r="C719" s="15">
        <v>3</v>
      </c>
      <c r="D719" s="33">
        <v>0</v>
      </c>
      <c r="E719" s="34">
        <v>0</v>
      </c>
      <c r="F719" s="34">
        <v>0</v>
      </c>
      <c r="G719" s="34">
        <v>0</v>
      </c>
      <c r="H719" s="34">
        <v>0</v>
      </c>
      <c r="I719" s="34">
        <v>0</v>
      </c>
      <c r="J719" s="34">
        <v>0</v>
      </c>
      <c r="K719" s="34">
        <v>0</v>
      </c>
      <c r="L719" s="34">
        <v>0</v>
      </c>
      <c r="M719" s="35">
        <v>0</v>
      </c>
      <c r="N719" s="16">
        <f t="shared" ref="N719:N722" si="152">MIN(D719:M719)</f>
        <v>0</v>
      </c>
      <c r="O719" s="1">
        <f t="shared" ref="O719:O722" si="153">C719-N719</f>
        <v>3</v>
      </c>
      <c r="P719" s="18">
        <f t="shared" ref="P719:P722" si="154">O719/C719</f>
        <v>1</v>
      </c>
      <c r="U719" s="114"/>
      <c r="W719" s="114"/>
    </row>
    <row r="720" spans="1:23" ht="9.75" customHeight="1">
      <c r="A720" s="15"/>
      <c r="B720" s="15" t="s">
        <v>44</v>
      </c>
      <c r="C720" s="15">
        <v>2</v>
      </c>
      <c r="D720" s="33">
        <v>2</v>
      </c>
      <c r="E720" s="34">
        <v>1</v>
      </c>
      <c r="F720" s="34">
        <v>1</v>
      </c>
      <c r="G720" s="34">
        <v>1</v>
      </c>
      <c r="H720" s="34">
        <v>2</v>
      </c>
      <c r="I720" s="34">
        <v>1</v>
      </c>
      <c r="J720" s="34">
        <v>1</v>
      </c>
      <c r="K720" s="34">
        <v>1</v>
      </c>
      <c r="L720" s="34">
        <v>2</v>
      </c>
      <c r="M720" s="35">
        <v>2</v>
      </c>
      <c r="N720" s="16">
        <f t="shared" si="152"/>
        <v>1</v>
      </c>
      <c r="O720" s="1">
        <f t="shared" si="153"/>
        <v>1</v>
      </c>
      <c r="P720" s="18">
        <f t="shared" si="154"/>
        <v>0.5</v>
      </c>
      <c r="U720" s="114"/>
      <c r="W720" s="114"/>
    </row>
    <row r="721" spans="1:23" ht="9.75" customHeight="1">
      <c r="A721" s="20"/>
      <c r="B721" s="21" t="s">
        <v>45</v>
      </c>
      <c r="C721" s="21">
        <f t="shared" ref="C721:M721" si="155">SUM(C705:C720)</f>
        <v>108</v>
      </c>
      <c r="D721" s="22">
        <f t="shared" si="155"/>
        <v>58</v>
      </c>
      <c r="E721" s="23">
        <f t="shared" si="155"/>
        <v>20</v>
      </c>
      <c r="F721" s="23">
        <f t="shared" si="155"/>
        <v>10</v>
      </c>
      <c r="G721" s="23">
        <f t="shared" si="155"/>
        <v>4</v>
      </c>
      <c r="H721" s="23">
        <f t="shared" si="155"/>
        <v>4</v>
      </c>
      <c r="I721" s="23">
        <f t="shared" si="155"/>
        <v>10</v>
      </c>
      <c r="J721" s="23">
        <f t="shared" si="155"/>
        <v>13</v>
      </c>
      <c r="K721" s="23">
        <f t="shared" si="155"/>
        <v>19</v>
      </c>
      <c r="L721" s="23">
        <f t="shared" si="155"/>
        <v>33</v>
      </c>
      <c r="M721" s="24">
        <f t="shared" si="155"/>
        <v>45</v>
      </c>
      <c r="N721" s="22">
        <f t="shared" si="152"/>
        <v>4</v>
      </c>
      <c r="O721" s="23">
        <f t="shared" si="153"/>
        <v>104</v>
      </c>
      <c r="P721" s="25">
        <f t="shared" si="154"/>
        <v>0.96296296296296291</v>
      </c>
      <c r="U721" s="114"/>
      <c r="W721" s="114"/>
    </row>
    <row r="722" spans="1:23" ht="9.75" customHeight="1">
      <c r="A722" s="14" t="s">
        <v>139</v>
      </c>
      <c r="B722" s="14" t="s">
        <v>27</v>
      </c>
      <c r="C722" s="15">
        <v>30</v>
      </c>
      <c r="D722" s="33">
        <v>26</v>
      </c>
      <c r="E722" s="34">
        <v>16</v>
      </c>
      <c r="F722" s="34">
        <v>9</v>
      </c>
      <c r="G722" s="34">
        <v>1</v>
      </c>
      <c r="H722" s="34">
        <v>0</v>
      </c>
      <c r="I722" s="34">
        <v>2</v>
      </c>
      <c r="J722" s="34">
        <v>1</v>
      </c>
      <c r="K722" s="34">
        <v>1</v>
      </c>
      <c r="L722" s="34">
        <v>5</v>
      </c>
      <c r="M722" s="35">
        <v>6</v>
      </c>
      <c r="N722" s="16">
        <f t="shared" si="152"/>
        <v>0</v>
      </c>
      <c r="O722" s="1">
        <f t="shared" si="153"/>
        <v>30</v>
      </c>
      <c r="P722" s="18">
        <f t="shared" si="154"/>
        <v>1</v>
      </c>
      <c r="U722" s="114"/>
      <c r="W722" s="114"/>
    </row>
    <row r="723" spans="1:23" ht="9.75" customHeight="1">
      <c r="A723" s="15"/>
      <c r="B723" s="15" t="s">
        <v>30</v>
      </c>
      <c r="C723" s="15"/>
      <c r="D723" s="16"/>
      <c r="E723" s="1"/>
      <c r="F723" s="1"/>
      <c r="G723" s="1"/>
      <c r="H723" s="1"/>
      <c r="I723" s="1"/>
      <c r="J723" s="1"/>
      <c r="K723" s="1"/>
      <c r="L723" s="1"/>
      <c r="M723" s="17"/>
      <c r="N723" s="16"/>
      <c r="O723" s="1"/>
      <c r="P723" s="18"/>
      <c r="U723" s="114"/>
      <c r="W723" s="114"/>
    </row>
    <row r="724" spans="1:23" ht="9.75" customHeight="1">
      <c r="A724" s="15"/>
      <c r="B724" s="15" t="s">
        <v>34</v>
      </c>
      <c r="C724" s="15"/>
      <c r="D724" s="16"/>
      <c r="E724" s="1"/>
      <c r="F724" s="1"/>
      <c r="G724" s="1"/>
      <c r="H724" s="1"/>
      <c r="I724" s="1"/>
      <c r="J724" s="1"/>
      <c r="K724" s="1"/>
      <c r="L724" s="1"/>
      <c r="M724" s="17"/>
      <c r="N724" s="16"/>
      <c r="O724" s="1"/>
      <c r="P724" s="18"/>
      <c r="U724" s="114"/>
      <c r="W724" s="114"/>
    </row>
    <row r="725" spans="1:23" ht="9.75" customHeight="1">
      <c r="A725" s="15"/>
      <c r="B725" s="15" t="s">
        <v>57</v>
      </c>
      <c r="C725" s="15"/>
      <c r="D725" s="16"/>
      <c r="E725" s="1"/>
      <c r="F725" s="1"/>
      <c r="G725" s="1"/>
      <c r="H725" s="1"/>
      <c r="I725" s="1"/>
      <c r="J725" s="1"/>
      <c r="K725" s="1"/>
      <c r="L725" s="1"/>
      <c r="M725" s="17"/>
      <c r="N725" s="16"/>
      <c r="O725" s="1"/>
      <c r="P725" s="18"/>
      <c r="U725" s="114"/>
      <c r="W725" s="114"/>
    </row>
    <row r="726" spans="1:23" ht="9.75" customHeight="1">
      <c r="A726" s="15"/>
      <c r="B726" s="15" t="s">
        <v>57</v>
      </c>
      <c r="C726" s="15"/>
      <c r="D726" s="16"/>
      <c r="E726" s="1"/>
      <c r="F726" s="1"/>
      <c r="G726" s="1"/>
      <c r="H726" s="1"/>
      <c r="I726" s="1"/>
      <c r="J726" s="1"/>
      <c r="K726" s="1"/>
      <c r="L726" s="1"/>
      <c r="M726" s="17"/>
      <c r="N726" s="16"/>
      <c r="O726" s="1"/>
      <c r="P726" s="18"/>
      <c r="U726" s="114"/>
      <c r="W726" s="114"/>
    </row>
    <row r="727" spans="1:23" ht="9.75" customHeight="1">
      <c r="A727" s="15"/>
      <c r="B727" s="15" t="s">
        <v>39</v>
      </c>
      <c r="C727" s="15">
        <v>3</v>
      </c>
      <c r="D727" s="33">
        <v>3</v>
      </c>
      <c r="E727" s="34">
        <v>0</v>
      </c>
      <c r="F727" s="34">
        <v>1</v>
      </c>
      <c r="G727" s="34">
        <v>1</v>
      </c>
      <c r="H727" s="34">
        <v>1</v>
      </c>
      <c r="I727" s="34">
        <v>1</v>
      </c>
      <c r="J727" s="34">
        <v>0</v>
      </c>
      <c r="K727" s="34">
        <v>0</v>
      </c>
      <c r="L727" s="34">
        <v>0</v>
      </c>
      <c r="M727" s="35">
        <v>0</v>
      </c>
      <c r="N727" s="16">
        <f>MIN(D727:M727)</f>
        <v>0</v>
      </c>
      <c r="O727" s="1">
        <f>C727-N727</f>
        <v>3</v>
      </c>
      <c r="P727" s="18">
        <f>O727/C727</f>
        <v>1</v>
      </c>
      <c r="U727" s="114"/>
      <c r="W727" s="114"/>
    </row>
    <row r="728" spans="1:23" ht="9.75" customHeight="1">
      <c r="A728" s="15"/>
      <c r="B728" s="15" t="s">
        <v>60</v>
      </c>
      <c r="C728" s="15"/>
      <c r="D728" s="16"/>
      <c r="E728" s="1"/>
      <c r="F728" s="1"/>
      <c r="G728" s="1"/>
      <c r="H728" s="1"/>
      <c r="I728" s="1"/>
      <c r="J728" s="1"/>
      <c r="K728" s="1"/>
      <c r="L728" s="1"/>
      <c r="M728" s="17"/>
      <c r="N728" s="16"/>
      <c r="O728" s="1"/>
      <c r="P728" s="18"/>
      <c r="U728" s="114"/>
      <c r="W728" s="114"/>
    </row>
    <row r="729" spans="1:23" ht="9.75" customHeight="1">
      <c r="A729" s="15"/>
      <c r="B729" s="15" t="s">
        <v>60</v>
      </c>
      <c r="C729" s="15"/>
      <c r="D729" s="16"/>
      <c r="E729" s="1"/>
      <c r="F729" s="1"/>
      <c r="G729" s="1"/>
      <c r="H729" s="1"/>
      <c r="I729" s="1"/>
      <c r="J729" s="1"/>
      <c r="K729" s="1"/>
      <c r="L729" s="1"/>
      <c r="M729" s="17"/>
      <c r="N729" s="16"/>
      <c r="O729" s="1"/>
      <c r="P729" s="18"/>
      <c r="U729" s="114"/>
      <c r="W729" s="114"/>
    </row>
    <row r="730" spans="1:23" ht="9.75" customHeight="1">
      <c r="A730" s="15"/>
      <c r="B730" s="15" t="s">
        <v>60</v>
      </c>
      <c r="C730" s="15"/>
      <c r="D730" s="16"/>
      <c r="E730" s="1"/>
      <c r="F730" s="1"/>
      <c r="G730" s="1"/>
      <c r="H730" s="1"/>
      <c r="I730" s="1"/>
      <c r="J730" s="1"/>
      <c r="K730" s="1"/>
      <c r="L730" s="1"/>
      <c r="M730" s="17"/>
      <c r="N730" s="16"/>
      <c r="O730" s="1"/>
      <c r="P730" s="18"/>
      <c r="U730" s="114"/>
      <c r="W730" s="114"/>
    </row>
    <row r="731" spans="1:23" ht="9.75" customHeight="1">
      <c r="A731" s="15"/>
      <c r="B731" s="15" t="s">
        <v>60</v>
      </c>
      <c r="C731" s="15"/>
      <c r="D731" s="16"/>
      <c r="E731" s="1"/>
      <c r="F731" s="1"/>
      <c r="G731" s="1"/>
      <c r="H731" s="1"/>
      <c r="I731" s="1"/>
      <c r="J731" s="1"/>
      <c r="K731" s="1"/>
      <c r="L731" s="1"/>
      <c r="M731" s="17"/>
      <c r="N731" s="16"/>
      <c r="O731" s="1"/>
      <c r="P731" s="18"/>
      <c r="U731" s="114"/>
      <c r="W731" s="114"/>
    </row>
    <row r="732" spans="1:23" ht="9.75" customHeight="1">
      <c r="A732" s="15"/>
      <c r="B732" s="15" t="s">
        <v>60</v>
      </c>
      <c r="C732" s="15"/>
      <c r="D732" s="16"/>
      <c r="E732" s="1"/>
      <c r="F732" s="1"/>
      <c r="G732" s="1"/>
      <c r="H732" s="1"/>
      <c r="I732" s="1"/>
      <c r="J732" s="1"/>
      <c r="K732" s="1"/>
      <c r="L732" s="1"/>
      <c r="M732" s="17"/>
      <c r="N732" s="16"/>
      <c r="O732" s="1"/>
      <c r="P732" s="18"/>
      <c r="U732" s="114"/>
      <c r="W732" s="114"/>
    </row>
    <row r="733" spans="1:23" ht="9.75" customHeight="1">
      <c r="A733" s="15"/>
      <c r="B733" s="15" t="s">
        <v>60</v>
      </c>
      <c r="C733" s="15"/>
      <c r="D733" s="16"/>
      <c r="E733" s="1"/>
      <c r="F733" s="1"/>
      <c r="G733" s="1"/>
      <c r="H733" s="1"/>
      <c r="I733" s="1"/>
      <c r="J733" s="1"/>
      <c r="K733" s="1"/>
      <c r="L733" s="1"/>
      <c r="M733" s="17"/>
      <c r="N733" s="16"/>
      <c r="O733" s="1"/>
      <c r="P733" s="18"/>
      <c r="U733" s="114"/>
      <c r="W733" s="114"/>
    </row>
    <row r="734" spans="1:23" ht="9.75" customHeight="1">
      <c r="A734" s="15"/>
      <c r="B734" s="15" t="s">
        <v>41</v>
      </c>
      <c r="C734" s="15">
        <v>9</v>
      </c>
      <c r="D734" s="33">
        <v>8</v>
      </c>
      <c r="E734" s="34">
        <v>8</v>
      </c>
      <c r="F734" s="34">
        <v>7</v>
      </c>
      <c r="G734" s="34">
        <v>3</v>
      </c>
      <c r="H734" s="34">
        <v>2</v>
      </c>
      <c r="I734" s="34">
        <v>2</v>
      </c>
      <c r="J734" s="34">
        <v>6</v>
      </c>
      <c r="K734" s="34">
        <v>5</v>
      </c>
      <c r="L734" s="34">
        <v>4</v>
      </c>
      <c r="M734" s="35">
        <v>5</v>
      </c>
      <c r="N734" s="16">
        <f>MIN(D734:M734)</f>
        <v>2</v>
      </c>
      <c r="O734" s="1">
        <f>C734-N734</f>
        <v>7</v>
      </c>
      <c r="P734" s="18">
        <f>O734/C734</f>
        <v>0.77777777777777779</v>
      </c>
      <c r="U734" s="114"/>
      <c r="W734" s="114"/>
    </row>
    <row r="735" spans="1:23" ht="9.75" customHeight="1">
      <c r="A735" s="15"/>
      <c r="B735" s="15" t="s">
        <v>42</v>
      </c>
      <c r="C735" s="15"/>
      <c r="D735" s="16"/>
      <c r="E735" s="1"/>
      <c r="F735" s="1"/>
      <c r="G735" s="1"/>
      <c r="H735" s="1"/>
      <c r="I735" s="1"/>
      <c r="J735" s="1"/>
      <c r="K735" s="1"/>
      <c r="L735" s="1"/>
      <c r="M735" s="17"/>
      <c r="N735" s="16"/>
      <c r="O735" s="1"/>
      <c r="P735" s="18"/>
      <c r="U735" s="114"/>
      <c r="W735" s="114"/>
    </row>
    <row r="736" spans="1:23" ht="9.75" customHeight="1">
      <c r="A736" s="15"/>
      <c r="B736" s="15" t="s">
        <v>43</v>
      </c>
      <c r="C736" s="15"/>
      <c r="D736" s="16"/>
      <c r="E736" s="1"/>
      <c r="F736" s="1"/>
      <c r="G736" s="1"/>
      <c r="H736" s="1"/>
      <c r="I736" s="1"/>
      <c r="J736" s="1"/>
      <c r="K736" s="1"/>
      <c r="L736" s="1"/>
      <c r="M736" s="17"/>
      <c r="N736" s="16"/>
      <c r="O736" s="1"/>
      <c r="P736" s="18"/>
      <c r="U736" s="114"/>
      <c r="W736" s="114"/>
    </row>
    <row r="737" spans="1:23" ht="9.75" customHeight="1">
      <c r="A737" s="15"/>
      <c r="B737" s="15" t="s">
        <v>44</v>
      </c>
      <c r="C737" s="15">
        <v>1</v>
      </c>
      <c r="D737" s="33">
        <v>0</v>
      </c>
      <c r="E737" s="34">
        <v>1</v>
      </c>
      <c r="F737" s="34">
        <v>0</v>
      </c>
      <c r="G737" s="34">
        <v>0</v>
      </c>
      <c r="H737" s="34">
        <v>0</v>
      </c>
      <c r="I737" s="34">
        <v>0</v>
      </c>
      <c r="J737" s="34">
        <v>0</v>
      </c>
      <c r="K737" s="34">
        <v>0</v>
      </c>
      <c r="L737" s="34">
        <v>0</v>
      </c>
      <c r="M737" s="35">
        <v>1</v>
      </c>
      <c r="N737" s="16">
        <f t="shared" ref="N737:N738" si="156">MIN(D737:M737)</f>
        <v>0</v>
      </c>
      <c r="O737" s="1">
        <f t="shared" ref="O737:O738" si="157">C737-N737</f>
        <v>1</v>
      </c>
      <c r="P737" s="18">
        <f t="shared" ref="P737:P738" si="158">O737/C737</f>
        <v>1</v>
      </c>
      <c r="U737" s="114"/>
      <c r="W737" s="114"/>
    </row>
    <row r="738" spans="1:23" ht="9.75" customHeight="1">
      <c r="A738" s="20"/>
      <c r="B738" s="21" t="s">
        <v>45</v>
      </c>
      <c r="C738" s="21">
        <f t="shared" ref="C738:M738" si="159">SUM(C722:C737)</f>
        <v>43</v>
      </c>
      <c r="D738" s="22">
        <f t="shared" si="159"/>
        <v>37</v>
      </c>
      <c r="E738" s="23">
        <f t="shared" si="159"/>
        <v>25</v>
      </c>
      <c r="F738" s="23">
        <f t="shared" si="159"/>
        <v>17</v>
      </c>
      <c r="G738" s="23">
        <f t="shared" si="159"/>
        <v>5</v>
      </c>
      <c r="H738" s="23">
        <f t="shared" si="159"/>
        <v>3</v>
      </c>
      <c r="I738" s="23">
        <f t="shared" si="159"/>
        <v>5</v>
      </c>
      <c r="J738" s="23">
        <f t="shared" si="159"/>
        <v>7</v>
      </c>
      <c r="K738" s="23">
        <f t="shared" si="159"/>
        <v>6</v>
      </c>
      <c r="L738" s="23">
        <f t="shared" si="159"/>
        <v>9</v>
      </c>
      <c r="M738" s="24">
        <f t="shared" si="159"/>
        <v>12</v>
      </c>
      <c r="N738" s="22">
        <f t="shared" si="156"/>
        <v>3</v>
      </c>
      <c r="O738" s="23">
        <f t="shared" si="157"/>
        <v>40</v>
      </c>
      <c r="P738" s="25">
        <f t="shared" si="158"/>
        <v>0.93023255813953487</v>
      </c>
      <c r="U738" s="114"/>
      <c r="W738" s="114"/>
    </row>
    <row r="739" spans="1:23" ht="9.75" customHeight="1">
      <c r="A739" s="14" t="s">
        <v>140</v>
      </c>
      <c r="B739" s="14" t="s">
        <v>27</v>
      </c>
      <c r="C739" s="14"/>
      <c r="D739" s="19"/>
      <c r="E739" s="29"/>
      <c r="F739" s="29"/>
      <c r="G739" s="29"/>
      <c r="H739" s="29"/>
      <c r="I739" s="29"/>
      <c r="J739" s="29"/>
      <c r="K739" s="29"/>
      <c r="L739" s="29"/>
      <c r="M739" s="30"/>
      <c r="N739" s="19"/>
      <c r="O739" s="29"/>
      <c r="P739" s="31"/>
      <c r="U739" s="114"/>
      <c r="W739" s="114"/>
    </row>
    <row r="740" spans="1:23" ht="9.75" customHeight="1">
      <c r="A740" s="15"/>
      <c r="B740" s="15" t="s">
        <v>30</v>
      </c>
      <c r="C740" s="15"/>
      <c r="D740" s="16"/>
      <c r="E740" s="1"/>
      <c r="F740" s="1"/>
      <c r="G740" s="1"/>
      <c r="H740" s="1"/>
      <c r="I740" s="1"/>
      <c r="J740" s="1"/>
      <c r="K740" s="1"/>
      <c r="L740" s="1"/>
      <c r="M740" s="17"/>
      <c r="N740" s="16"/>
      <c r="O740" s="1"/>
      <c r="P740" s="18"/>
      <c r="U740" s="114"/>
      <c r="W740" s="114"/>
    </row>
    <row r="741" spans="1:23" ht="9.75" customHeight="1">
      <c r="A741" s="15"/>
      <c r="B741" s="15" t="s">
        <v>34</v>
      </c>
      <c r="C741" s="15"/>
      <c r="D741" s="16"/>
      <c r="E741" s="1"/>
      <c r="F741" s="1"/>
      <c r="G741" s="1"/>
      <c r="H741" s="1"/>
      <c r="I741" s="1"/>
      <c r="J741" s="1"/>
      <c r="K741" s="1"/>
      <c r="L741" s="1"/>
      <c r="M741" s="17"/>
      <c r="N741" s="16"/>
      <c r="O741" s="1"/>
      <c r="P741" s="18"/>
      <c r="U741" s="114"/>
      <c r="W741" s="114"/>
    </row>
    <row r="742" spans="1:23" ht="9.75" customHeight="1">
      <c r="A742" s="15"/>
      <c r="B742" s="15" t="s">
        <v>57</v>
      </c>
      <c r="C742" s="15"/>
      <c r="D742" s="16"/>
      <c r="E742" s="1"/>
      <c r="F742" s="1"/>
      <c r="G742" s="1"/>
      <c r="H742" s="1"/>
      <c r="I742" s="1"/>
      <c r="J742" s="1"/>
      <c r="K742" s="1"/>
      <c r="L742" s="1"/>
      <c r="M742" s="17"/>
      <c r="N742" s="16"/>
      <c r="O742" s="1"/>
      <c r="P742" s="18"/>
      <c r="U742" s="114"/>
      <c r="W742" s="114"/>
    </row>
    <row r="743" spans="1:23" ht="9.75" customHeight="1">
      <c r="A743" s="15"/>
      <c r="B743" s="15" t="s">
        <v>57</v>
      </c>
      <c r="C743" s="15"/>
      <c r="D743" s="16"/>
      <c r="E743" s="1"/>
      <c r="F743" s="1"/>
      <c r="G743" s="1"/>
      <c r="H743" s="1"/>
      <c r="I743" s="1"/>
      <c r="J743" s="1"/>
      <c r="K743" s="1"/>
      <c r="L743" s="1"/>
      <c r="M743" s="17"/>
      <c r="N743" s="16"/>
      <c r="O743" s="1"/>
      <c r="P743" s="18"/>
      <c r="U743" s="114"/>
      <c r="W743" s="114"/>
    </row>
    <row r="744" spans="1:23" ht="9.75" customHeight="1">
      <c r="A744" s="15"/>
      <c r="B744" s="15" t="s">
        <v>39</v>
      </c>
      <c r="C744" s="15"/>
      <c r="D744" s="16"/>
      <c r="E744" s="1"/>
      <c r="F744" s="1"/>
      <c r="G744" s="1"/>
      <c r="H744" s="1"/>
      <c r="I744" s="1"/>
      <c r="J744" s="1"/>
      <c r="K744" s="1"/>
      <c r="L744" s="1"/>
      <c r="M744" s="17"/>
      <c r="N744" s="16"/>
      <c r="O744" s="1"/>
      <c r="P744" s="18"/>
      <c r="U744" s="114"/>
      <c r="W744" s="114"/>
    </row>
    <row r="745" spans="1:23" ht="9.75" customHeight="1">
      <c r="A745" s="15"/>
      <c r="B745" s="15" t="s">
        <v>60</v>
      </c>
      <c r="C745" s="15"/>
      <c r="D745" s="16"/>
      <c r="E745" s="1"/>
      <c r="F745" s="1"/>
      <c r="G745" s="1"/>
      <c r="H745" s="1"/>
      <c r="I745" s="1"/>
      <c r="J745" s="1"/>
      <c r="K745" s="1"/>
      <c r="L745" s="1"/>
      <c r="M745" s="17"/>
      <c r="N745" s="16"/>
      <c r="O745" s="1"/>
      <c r="P745" s="18"/>
      <c r="U745" s="114"/>
      <c r="W745" s="114"/>
    </row>
    <row r="746" spans="1:23" ht="9.75" customHeight="1">
      <c r="A746" s="15"/>
      <c r="B746" s="15" t="s">
        <v>60</v>
      </c>
      <c r="C746" s="15"/>
      <c r="D746" s="16"/>
      <c r="E746" s="1"/>
      <c r="F746" s="1"/>
      <c r="G746" s="1"/>
      <c r="H746" s="1"/>
      <c r="I746" s="1"/>
      <c r="J746" s="1"/>
      <c r="K746" s="1"/>
      <c r="L746" s="1"/>
      <c r="M746" s="17"/>
      <c r="N746" s="16"/>
      <c r="O746" s="1"/>
      <c r="P746" s="18"/>
      <c r="U746" s="114"/>
      <c r="W746" s="114"/>
    </row>
    <row r="747" spans="1:23" ht="9.75" customHeight="1">
      <c r="A747" s="15"/>
      <c r="B747" s="15" t="s">
        <v>60</v>
      </c>
      <c r="C747" s="15"/>
      <c r="D747" s="16"/>
      <c r="E747" s="1"/>
      <c r="F747" s="1"/>
      <c r="G747" s="1"/>
      <c r="H747" s="1"/>
      <c r="I747" s="1"/>
      <c r="J747" s="1"/>
      <c r="K747" s="1"/>
      <c r="L747" s="1"/>
      <c r="M747" s="17"/>
      <c r="N747" s="16"/>
      <c r="O747" s="1"/>
      <c r="P747" s="18"/>
      <c r="U747" s="114"/>
      <c r="W747" s="114"/>
    </row>
    <row r="748" spans="1:23" ht="9.75" customHeight="1">
      <c r="A748" s="15"/>
      <c r="B748" s="15" t="s">
        <v>60</v>
      </c>
      <c r="C748" s="15"/>
      <c r="D748" s="16"/>
      <c r="E748" s="1"/>
      <c r="F748" s="1"/>
      <c r="G748" s="1"/>
      <c r="H748" s="1"/>
      <c r="I748" s="1"/>
      <c r="J748" s="1"/>
      <c r="K748" s="1"/>
      <c r="L748" s="1"/>
      <c r="M748" s="17"/>
      <c r="N748" s="16"/>
      <c r="O748" s="1"/>
      <c r="P748" s="18"/>
      <c r="U748" s="114"/>
      <c r="W748" s="114"/>
    </row>
    <row r="749" spans="1:23" ht="9.75" customHeight="1">
      <c r="A749" s="15"/>
      <c r="B749" s="15" t="s">
        <v>60</v>
      </c>
      <c r="C749" s="15"/>
      <c r="D749" s="16"/>
      <c r="E749" s="1"/>
      <c r="F749" s="1"/>
      <c r="G749" s="1"/>
      <c r="H749" s="1"/>
      <c r="I749" s="1"/>
      <c r="J749" s="1"/>
      <c r="K749" s="1"/>
      <c r="L749" s="1"/>
      <c r="M749" s="17"/>
      <c r="N749" s="16"/>
      <c r="O749" s="1"/>
      <c r="P749" s="18"/>
      <c r="U749" s="114"/>
      <c r="W749" s="114"/>
    </row>
    <row r="750" spans="1:23" ht="9.75" customHeight="1">
      <c r="A750" s="15"/>
      <c r="B750" s="15" t="s">
        <v>60</v>
      </c>
      <c r="C750" s="15"/>
      <c r="D750" s="16"/>
      <c r="E750" s="1"/>
      <c r="F750" s="1"/>
      <c r="G750" s="1"/>
      <c r="H750" s="1"/>
      <c r="I750" s="1"/>
      <c r="J750" s="1"/>
      <c r="K750" s="1"/>
      <c r="L750" s="1"/>
      <c r="M750" s="17"/>
      <c r="N750" s="16"/>
      <c r="O750" s="1"/>
      <c r="P750" s="18"/>
      <c r="U750" s="114"/>
      <c r="W750" s="114"/>
    </row>
    <row r="751" spans="1:23" ht="9.75" customHeight="1">
      <c r="A751" s="15"/>
      <c r="B751" s="15" t="s">
        <v>41</v>
      </c>
      <c r="C751" s="15">
        <v>2</v>
      </c>
      <c r="D751" s="33">
        <v>2</v>
      </c>
      <c r="E751" s="34">
        <v>2</v>
      </c>
      <c r="F751" s="34">
        <v>1</v>
      </c>
      <c r="G751" s="34">
        <v>2</v>
      </c>
      <c r="H751" s="34">
        <v>1</v>
      </c>
      <c r="I751" s="34">
        <v>1</v>
      </c>
      <c r="J751" s="34">
        <v>1</v>
      </c>
      <c r="K751" s="34">
        <v>1</v>
      </c>
      <c r="L751" s="34">
        <v>1</v>
      </c>
      <c r="M751" s="35">
        <v>1</v>
      </c>
      <c r="N751" s="16">
        <f>MIN(D751:M751)</f>
        <v>1</v>
      </c>
      <c r="O751" s="1">
        <f>C751-N751</f>
        <v>1</v>
      </c>
      <c r="P751" s="18">
        <f>O751/C751</f>
        <v>0.5</v>
      </c>
      <c r="U751" s="114"/>
      <c r="W751" s="114"/>
    </row>
    <row r="752" spans="1:23" ht="9.75" customHeight="1">
      <c r="A752" s="15"/>
      <c r="B752" s="15" t="s">
        <v>42</v>
      </c>
      <c r="C752" s="15"/>
      <c r="D752" s="16"/>
      <c r="E752" s="1"/>
      <c r="F752" s="1"/>
      <c r="G752" s="1"/>
      <c r="H752" s="1"/>
      <c r="I752" s="1"/>
      <c r="J752" s="1"/>
      <c r="K752" s="1"/>
      <c r="L752" s="1"/>
      <c r="M752" s="17"/>
      <c r="N752" s="16"/>
      <c r="O752" s="1"/>
      <c r="P752" s="18"/>
      <c r="U752" s="114"/>
      <c r="W752" s="114"/>
    </row>
    <row r="753" spans="1:23" ht="9.75" customHeight="1">
      <c r="A753" s="15"/>
      <c r="B753" s="15" t="s">
        <v>43</v>
      </c>
      <c r="C753" s="15"/>
      <c r="D753" s="16"/>
      <c r="E753" s="1"/>
      <c r="F753" s="1"/>
      <c r="G753" s="1"/>
      <c r="H753" s="1"/>
      <c r="I753" s="1"/>
      <c r="J753" s="1"/>
      <c r="K753" s="1"/>
      <c r="L753" s="1"/>
      <c r="M753" s="17"/>
      <c r="N753" s="16"/>
      <c r="O753" s="1"/>
      <c r="P753" s="18"/>
      <c r="U753" s="114"/>
      <c r="W753" s="114"/>
    </row>
    <row r="754" spans="1:23" ht="9.75" customHeight="1">
      <c r="A754" s="15"/>
      <c r="B754" s="15" t="s">
        <v>44</v>
      </c>
      <c r="C754" s="15">
        <v>2</v>
      </c>
      <c r="D754" s="33">
        <v>2</v>
      </c>
      <c r="E754" s="34">
        <v>1</v>
      </c>
      <c r="F754" s="34">
        <v>2</v>
      </c>
      <c r="G754" s="34">
        <v>1</v>
      </c>
      <c r="H754" s="34">
        <v>1</v>
      </c>
      <c r="I754" s="34">
        <v>0</v>
      </c>
      <c r="J754" s="34">
        <v>1</v>
      </c>
      <c r="K754" s="34">
        <v>1</v>
      </c>
      <c r="L754" s="34">
        <v>1</v>
      </c>
      <c r="M754" s="35">
        <v>0</v>
      </c>
      <c r="N754" s="16">
        <f t="shared" ref="N754:N755" si="160">MIN(D754:M754)</f>
        <v>0</v>
      </c>
      <c r="O754" s="1">
        <f t="shared" ref="O754:O755" si="161">C754-N754</f>
        <v>2</v>
      </c>
      <c r="P754" s="18">
        <f t="shared" ref="P754:P755" si="162">O754/C754</f>
        <v>1</v>
      </c>
      <c r="U754" s="114"/>
      <c r="W754" s="114"/>
    </row>
    <row r="755" spans="1:23" ht="9.75" customHeight="1">
      <c r="A755" s="20"/>
      <c r="B755" s="21" t="s">
        <v>45</v>
      </c>
      <c r="C755" s="21">
        <f t="shared" ref="C755:M755" si="163">SUM(C739:C754)</f>
        <v>4</v>
      </c>
      <c r="D755" s="22">
        <f t="shared" si="163"/>
        <v>4</v>
      </c>
      <c r="E755" s="23">
        <f t="shared" si="163"/>
        <v>3</v>
      </c>
      <c r="F755" s="23">
        <f t="shared" si="163"/>
        <v>3</v>
      </c>
      <c r="G755" s="23">
        <f t="shared" si="163"/>
        <v>3</v>
      </c>
      <c r="H755" s="23">
        <f t="shared" si="163"/>
        <v>2</v>
      </c>
      <c r="I755" s="23">
        <f t="shared" si="163"/>
        <v>1</v>
      </c>
      <c r="J755" s="23">
        <f t="shared" si="163"/>
        <v>2</v>
      </c>
      <c r="K755" s="23">
        <f t="shared" si="163"/>
        <v>2</v>
      </c>
      <c r="L755" s="23">
        <f t="shared" si="163"/>
        <v>2</v>
      </c>
      <c r="M755" s="24">
        <f t="shared" si="163"/>
        <v>1</v>
      </c>
      <c r="N755" s="22">
        <f t="shared" si="160"/>
        <v>1</v>
      </c>
      <c r="O755" s="23">
        <f t="shared" si="161"/>
        <v>3</v>
      </c>
      <c r="P755" s="25">
        <f t="shared" si="162"/>
        <v>0.75</v>
      </c>
      <c r="U755" s="114"/>
      <c r="W755" s="114"/>
    </row>
    <row r="756" spans="1:23" ht="9.75" customHeight="1">
      <c r="A756" s="14" t="s">
        <v>141</v>
      </c>
      <c r="B756" s="14" t="s">
        <v>27</v>
      </c>
      <c r="C756" s="14"/>
      <c r="D756" s="19"/>
      <c r="E756" s="29"/>
      <c r="F756" s="29"/>
      <c r="G756" s="29"/>
      <c r="H756" s="29"/>
      <c r="I756" s="29"/>
      <c r="J756" s="29"/>
      <c r="K756" s="29"/>
      <c r="L756" s="29"/>
      <c r="M756" s="30"/>
      <c r="N756" s="19"/>
      <c r="O756" s="29"/>
      <c r="P756" s="31"/>
      <c r="U756" s="114"/>
      <c r="W756" s="114"/>
    </row>
    <row r="757" spans="1:23" ht="9.75" customHeight="1">
      <c r="A757" s="15"/>
      <c r="B757" s="15" t="s">
        <v>30</v>
      </c>
      <c r="C757" s="15"/>
      <c r="D757" s="16"/>
      <c r="E757" s="1"/>
      <c r="F757" s="1"/>
      <c r="G757" s="1"/>
      <c r="H757" s="1"/>
      <c r="I757" s="1"/>
      <c r="J757" s="1"/>
      <c r="K757" s="1"/>
      <c r="L757" s="1"/>
      <c r="M757" s="17"/>
      <c r="N757" s="16"/>
      <c r="O757" s="1"/>
      <c r="P757" s="18"/>
      <c r="U757" s="114"/>
      <c r="W757" s="114"/>
    </row>
    <row r="758" spans="1:23" ht="9.75" customHeight="1">
      <c r="A758" s="15"/>
      <c r="B758" s="15" t="s">
        <v>34</v>
      </c>
      <c r="C758" s="32">
        <v>222</v>
      </c>
      <c r="D758" s="33">
        <v>220</v>
      </c>
      <c r="E758" s="34">
        <v>196</v>
      </c>
      <c r="F758" s="34">
        <v>84</v>
      </c>
      <c r="G758" s="34">
        <v>52</v>
      </c>
      <c r="H758" s="34">
        <v>13</v>
      </c>
      <c r="I758" s="34">
        <v>13</v>
      </c>
      <c r="J758" s="34">
        <v>12</v>
      </c>
      <c r="K758" s="34">
        <v>12</v>
      </c>
      <c r="L758" s="34">
        <v>14</v>
      </c>
      <c r="M758" s="35">
        <v>13</v>
      </c>
      <c r="N758" s="16">
        <f>MIN(D758:M758)</f>
        <v>12</v>
      </c>
      <c r="O758" s="1">
        <f>C758-N758</f>
        <v>210</v>
      </c>
      <c r="P758" s="18">
        <f>O758/C758</f>
        <v>0.94594594594594594</v>
      </c>
      <c r="U758" s="114"/>
      <c r="W758" s="114"/>
    </row>
    <row r="759" spans="1:23" ht="9.75" customHeight="1">
      <c r="A759" s="15"/>
      <c r="B759" s="15" t="s">
        <v>57</v>
      </c>
      <c r="C759" s="15"/>
      <c r="D759" s="16"/>
      <c r="E759" s="1"/>
      <c r="F759" s="1"/>
      <c r="G759" s="1"/>
      <c r="H759" s="1"/>
      <c r="I759" s="1"/>
      <c r="J759" s="1"/>
      <c r="K759" s="1"/>
      <c r="L759" s="1"/>
      <c r="M759" s="17"/>
      <c r="N759" s="16"/>
      <c r="O759" s="1"/>
      <c r="P759" s="18"/>
      <c r="U759" s="114"/>
      <c r="W759" s="114"/>
    </row>
    <row r="760" spans="1:23" ht="9.75" customHeight="1">
      <c r="A760" s="15"/>
      <c r="B760" s="15" t="s">
        <v>57</v>
      </c>
      <c r="C760" s="15"/>
      <c r="D760" s="16"/>
      <c r="E760" s="1"/>
      <c r="F760" s="1"/>
      <c r="G760" s="1"/>
      <c r="H760" s="1"/>
      <c r="I760" s="1"/>
      <c r="J760" s="1"/>
      <c r="K760" s="1"/>
      <c r="L760" s="1"/>
      <c r="M760" s="17"/>
      <c r="N760" s="16"/>
      <c r="O760" s="1"/>
      <c r="P760" s="18"/>
      <c r="U760" s="114"/>
      <c r="W760" s="114"/>
    </row>
    <row r="761" spans="1:23" ht="9.75" customHeight="1">
      <c r="A761" s="15"/>
      <c r="B761" s="15" t="s">
        <v>39</v>
      </c>
      <c r="C761" s="15"/>
      <c r="D761" s="16"/>
      <c r="E761" s="1"/>
      <c r="F761" s="1"/>
      <c r="G761" s="1"/>
      <c r="H761" s="1"/>
      <c r="I761" s="1"/>
      <c r="J761" s="1"/>
      <c r="K761" s="1"/>
      <c r="L761" s="1"/>
      <c r="M761" s="17"/>
      <c r="N761" s="16"/>
      <c r="O761" s="1"/>
      <c r="P761" s="18"/>
      <c r="U761" s="114"/>
      <c r="W761" s="114"/>
    </row>
    <row r="762" spans="1:23" ht="9.75" customHeight="1">
      <c r="A762" s="15"/>
      <c r="B762" s="15" t="s">
        <v>59</v>
      </c>
      <c r="C762" s="32">
        <v>2</v>
      </c>
      <c r="D762" s="33">
        <v>2</v>
      </c>
      <c r="E762" s="34">
        <v>2</v>
      </c>
      <c r="F762" s="34">
        <v>2</v>
      </c>
      <c r="G762" s="34">
        <v>2</v>
      </c>
      <c r="H762" s="34">
        <v>2</v>
      </c>
      <c r="I762" s="34">
        <v>2</v>
      </c>
      <c r="J762" s="34">
        <v>2</v>
      </c>
      <c r="K762" s="34">
        <v>2</v>
      </c>
      <c r="L762" s="34">
        <v>2</v>
      </c>
      <c r="M762" s="35">
        <v>2</v>
      </c>
      <c r="N762" s="16">
        <f>MIN(D762:M762)</f>
        <v>2</v>
      </c>
      <c r="O762" s="1">
        <f>C762-N762</f>
        <v>0</v>
      </c>
      <c r="P762" s="18">
        <f>O762/C762</f>
        <v>0</v>
      </c>
      <c r="U762" s="114"/>
      <c r="W762" s="114"/>
    </row>
    <row r="763" spans="1:23" ht="9.75" customHeight="1">
      <c r="A763" s="15"/>
      <c r="B763" s="15" t="s">
        <v>60</v>
      </c>
      <c r="C763" s="15"/>
      <c r="D763" s="16"/>
      <c r="E763" s="1"/>
      <c r="F763" s="1"/>
      <c r="G763" s="1"/>
      <c r="H763" s="1"/>
      <c r="I763" s="1"/>
      <c r="J763" s="1"/>
      <c r="K763" s="1"/>
      <c r="L763" s="1"/>
      <c r="M763" s="17"/>
      <c r="N763" s="16"/>
      <c r="O763" s="1"/>
      <c r="P763" s="18"/>
      <c r="U763" s="114"/>
      <c r="W763" s="114"/>
    </row>
    <row r="764" spans="1:23" ht="9.75" customHeight="1">
      <c r="A764" s="15"/>
      <c r="B764" s="15" t="s">
        <v>60</v>
      </c>
      <c r="C764" s="15"/>
      <c r="D764" s="16"/>
      <c r="E764" s="1"/>
      <c r="F764" s="1"/>
      <c r="G764" s="1"/>
      <c r="H764" s="1"/>
      <c r="I764" s="1"/>
      <c r="J764" s="1"/>
      <c r="K764" s="1"/>
      <c r="L764" s="1"/>
      <c r="M764" s="17"/>
      <c r="N764" s="16"/>
      <c r="O764" s="1"/>
      <c r="P764" s="18"/>
      <c r="U764" s="114"/>
      <c r="W764" s="114"/>
    </row>
    <row r="765" spans="1:23" ht="9.75" customHeight="1">
      <c r="A765" s="15"/>
      <c r="B765" s="15" t="s">
        <v>60</v>
      </c>
      <c r="C765" s="15"/>
      <c r="D765" s="16"/>
      <c r="E765" s="1"/>
      <c r="F765" s="1"/>
      <c r="G765" s="1"/>
      <c r="H765" s="1"/>
      <c r="I765" s="1"/>
      <c r="J765" s="1"/>
      <c r="K765" s="1"/>
      <c r="L765" s="1"/>
      <c r="M765" s="17"/>
      <c r="N765" s="16"/>
      <c r="O765" s="1"/>
      <c r="P765" s="18"/>
      <c r="U765" s="114"/>
      <c r="W765" s="114"/>
    </row>
    <row r="766" spans="1:23" ht="9.75" customHeight="1">
      <c r="A766" s="15"/>
      <c r="B766" s="15" t="s">
        <v>60</v>
      </c>
      <c r="C766" s="15"/>
      <c r="D766" s="16"/>
      <c r="E766" s="1"/>
      <c r="F766" s="1"/>
      <c r="G766" s="1"/>
      <c r="H766" s="1"/>
      <c r="I766" s="1"/>
      <c r="J766" s="1"/>
      <c r="K766" s="1"/>
      <c r="L766" s="1"/>
      <c r="M766" s="17"/>
      <c r="N766" s="16"/>
      <c r="O766" s="1"/>
      <c r="P766" s="18"/>
      <c r="U766" s="114"/>
      <c r="W766" s="114"/>
    </row>
    <row r="767" spans="1:23" ht="9.75" customHeight="1">
      <c r="A767" s="15"/>
      <c r="B767" s="32" t="s">
        <v>142</v>
      </c>
      <c r="C767" s="32">
        <v>2</v>
      </c>
      <c r="D767" s="33">
        <v>2</v>
      </c>
      <c r="E767" s="34">
        <v>2</v>
      </c>
      <c r="F767" s="34">
        <v>1</v>
      </c>
      <c r="G767" s="34">
        <v>1</v>
      </c>
      <c r="H767" s="34">
        <v>1</v>
      </c>
      <c r="I767" s="34">
        <v>1</v>
      </c>
      <c r="J767" s="34">
        <v>1</v>
      </c>
      <c r="K767" s="34">
        <v>1</v>
      </c>
      <c r="L767" s="34">
        <v>1</v>
      </c>
      <c r="M767" s="35">
        <v>1</v>
      </c>
      <c r="N767" s="16">
        <f>MIN(D767:M767)</f>
        <v>1</v>
      </c>
      <c r="O767" s="1">
        <f>C767-N767</f>
        <v>1</v>
      </c>
      <c r="P767" s="18">
        <f>O767/C767</f>
        <v>0.5</v>
      </c>
      <c r="U767" s="114"/>
      <c r="W767" s="114"/>
    </row>
    <row r="768" spans="1:23" ht="9.75" customHeight="1">
      <c r="A768" s="15"/>
      <c r="B768" s="15" t="s">
        <v>41</v>
      </c>
      <c r="C768" s="15"/>
      <c r="D768" s="16"/>
      <c r="E768" s="1"/>
      <c r="F768" s="1"/>
      <c r="G768" s="1"/>
      <c r="H768" s="1"/>
      <c r="I768" s="1"/>
      <c r="J768" s="1"/>
      <c r="K768" s="1"/>
      <c r="L768" s="1"/>
      <c r="M768" s="17"/>
      <c r="N768" s="16"/>
      <c r="O768" s="1"/>
      <c r="P768" s="18"/>
      <c r="U768" s="114"/>
      <c r="W768" s="114"/>
    </row>
    <row r="769" spans="1:23" ht="9.75" customHeight="1">
      <c r="A769" s="15"/>
      <c r="B769" s="15" t="s">
        <v>42</v>
      </c>
      <c r="C769" s="15">
        <v>6</v>
      </c>
      <c r="D769" s="33">
        <v>1</v>
      </c>
      <c r="E769" s="34">
        <v>1</v>
      </c>
      <c r="F769" s="34">
        <v>2</v>
      </c>
      <c r="G769" s="34">
        <v>2</v>
      </c>
      <c r="H769" s="34">
        <v>1</v>
      </c>
      <c r="I769" s="34">
        <v>2</v>
      </c>
      <c r="J769" s="34">
        <v>2</v>
      </c>
      <c r="K769" s="34">
        <v>1</v>
      </c>
      <c r="L769" s="34">
        <v>2</v>
      </c>
      <c r="M769" s="35">
        <v>0</v>
      </c>
      <c r="N769" s="16">
        <f>MIN(D769:M769)</f>
        <v>0</v>
      </c>
      <c r="O769" s="1">
        <f>C769-N769</f>
        <v>6</v>
      </c>
      <c r="P769" s="18">
        <f>O769/C769</f>
        <v>1</v>
      </c>
      <c r="U769" s="114"/>
      <c r="W769" s="114"/>
    </row>
    <row r="770" spans="1:23" ht="9.75" customHeight="1">
      <c r="A770" s="15"/>
      <c r="B770" s="15" t="s">
        <v>43</v>
      </c>
      <c r="C770" s="15"/>
      <c r="D770" s="16"/>
      <c r="E770" s="1"/>
      <c r="F770" s="1"/>
      <c r="G770" s="1"/>
      <c r="H770" s="1"/>
      <c r="I770" s="1"/>
      <c r="J770" s="1"/>
      <c r="K770" s="1"/>
      <c r="L770" s="1"/>
      <c r="M770" s="17"/>
      <c r="N770" s="16"/>
      <c r="O770" s="1"/>
      <c r="P770" s="18"/>
      <c r="U770" s="114"/>
      <c r="W770" s="114"/>
    </row>
    <row r="771" spans="1:23" ht="9.75" customHeight="1">
      <c r="A771" s="15"/>
      <c r="B771" s="15" t="s">
        <v>44</v>
      </c>
      <c r="C771" s="15"/>
      <c r="D771" s="16"/>
      <c r="E771" s="1"/>
      <c r="F771" s="1"/>
      <c r="G771" s="1"/>
      <c r="H771" s="1"/>
      <c r="I771" s="1"/>
      <c r="J771" s="1"/>
      <c r="K771" s="1"/>
      <c r="L771" s="1"/>
      <c r="M771" s="17"/>
      <c r="N771" s="16"/>
      <c r="O771" s="1"/>
      <c r="P771" s="18"/>
      <c r="U771" s="114"/>
      <c r="W771" s="114"/>
    </row>
    <row r="772" spans="1:23" ht="9.75" customHeight="1">
      <c r="A772" s="20"/>
      <c r="B772" s="21" t="s">
        <v>45</v>
      </c>
      <c r="C772" s="21">
        <f t="shared" ref="C772:M772" si="164">SUM(C756:C771)</f>
        <v>232</v>
      </c>
      <c r="D772" s="22">
        <f t="shared" si="164"/>
        <v>225</v>
      </c>
      <c r="E772" s="23">
        <f t="shared" si="164"/>
        <v>201</v>
      </c>
      <c r="F772" s="23">
        <f t="shared" si="164"/>
        <v>89</v>
      </c>
      <c r="G772" s="23">
        <f t="shared" si="164"/>
        <v>57</v>
      </c>
      <c r="H772" s="23">
        <f t="shared" si="164"/>
        <v>17</v>
      </c>
      <c r="I772" s="23">
        <f t="shared" si="164"/>
        <v>18</v>
      </c>
      <c r="J772" s="23">
        <f t="shared" si="164"/>
        <v>17</v>
      </c>
      <c r="K772" s="23">
        <f t="shared" si="164"/>
        <v>16</v>
      </c>
      <c r="L772" s="23">
        <f t="shared" si="164"/>
        <v>19</v>
      </c>
      <c r="M772" s="24">
        <f t="shared" si="164"/>
        <v>16</v>
      </c>
      <c r="N772" s="22">
        <f>MIN(D772:M772)</f>
        <v>16</v>
      </c>
      <c r="O772" s="23">
        <f>C772-N772</f>
        <v>216</v>
      </c>
      <c r="P772" s="25">
        <f>O772/C772</f>
        <v>0.93103448275862066</v>
      </c>
      <c r="U772" s="114"/>
      <c r="W772" s="114"/>
    </row>
    <row r="773" spans="1:23" ht="9.75" customHeight="1">
      <c r="A773" s="14" t="s">
        <v>144</v>
      </c>
      <c r="B773" s="14" t="s">
        <v>27</v>
      </c>
      <c r="C773" s="14"/>
      <c r="D773" s="19"/>
      <c r="E773" s="29"/>
      <c r="F773" s="29"/>
      <c r="G773" s="29"/>
      <c r="H773" s="29"/>
      <c r="I773" s="29"/>
      <c r="J773" s="29"/>
      <c r="K773" s="29"/>
      <c r="L773" s="29"/>
      <c r="M773" s="30"/>
      <c r="N773" s="19"/>
      <c r="O773" s="29"/>
      <c r="P773" s="31"/>
      <c r="U773" s="114"/>
      <c r="W773" s="114"/>
    </row>
    <row r="774" spans="1:23" ht="9.75" customHeight="1">
      <c r="A774" s="15"/>
      <c r="B774" s="15" t="s">
        <v>30</v>
      </c>
      <c r="C774" s="15"/>
      <c r="D774" s="16"/>
      <c r="E774" s="1"/>
      <c r="F774" s="1"/>
      <c r="G774" s="1"/>
      <c r="H774" s="1"/>
      <c r="I774" s="1"/>
      <c r="J774" s="1"/>
      <c r="K774" s="1"/>
      <c r="L774" s="1"/>
      <c r="M774" s="17"/>
      <c r="N774" s="16"/>
      <c r="O774" s="1"/>
      <c r="P774" s="18"/>
      <c r="U774" s="114"/>
      <c r="W774" s="114"/>
    </row>
    <row r="775" spans="1:23" ht="9.75" customHeight="1">
      <c r="A775" s="15"/>
      <c r="B775" s="15" t="s">
        <v>34</v>
      </c>
      <c r="C775" s="32">
        <v>168</v>
      </c>
      <c r="D775" s="33">
        <v>32</v>
      </c>
      <c r="E775" s="34">
        <v>160</v>
      </c>
      <c r="F775" s="34">
        <v>1</v>
      </c>
      <c r="G775" s="34">
        <v>0</v>
      </c>
      <c r="H775" s="34">
        <v>4</v>
      </c>
      <c r="I775" s="34">
        <v>0</v>
      </c>
      <c r="J775" s="34">
        <v>0</v>
      </c>
      <c r="K775" s="34">
        <v>0</v>
      </c>
      <c r="L775" s="34">
        <v>0</v>
      </c>
      <c r="M775" s="35">
        <v>2</v>
      </c>
      <c r="N775" s="16">
        <f>MIN(D775:M775)</f>
        <v>0</v>
      </c>
      <c r="O775" s="1">
        <f>C775-N775</f>
        <v>168</v>
      </c>
      <c r="P775" s="18">
        <f>O775/C775</f>
        <v>1</v>
      </c>
      <c r="U775" s="114"/>
      <c r="W775" s="114"/>
    </row>
    <row r="776" spans="1:23" ht="9.75" customHeight="1">
      <c r="A776" s="15"/>
      <c r="B776" s="15" t="s">
        <v>57</v>
      </c>
      <c r="C776" s="15"/>
      <c r="D776" s="16"/>
      <c r="E776" s="1"/>
      <c r="F776" s="1"/>
      <c r="G776" s="1"/>
      <c r="H776" s="1"/>
      <c r="I776" s="1"/>
      <c r="J776" s="1"/>
      <c r="K776" s="1"/>
      <c r="L776" s="1"/>
      <c r="M776" s="17"/>
      <c r="N776" s="16"/>
      <c r="O776" s="1"/>
      <c r="P776" s="18"/>
      <c r="U776" s="114"/>
      <c r="W776" s="114"/>
    </row>
    <row r="777" spans="1:23" ht="9.75" customHeight="1">
      <c r="A777" s="15"/>
      <c r="B777" s="15" t="s">
        <v>57</v>
      </c>
      <c r="C777" s="15"/>
      <c r="D777" s="16"/>
      <c r="E777" s="1"/>
      <c r="F777" s="1"/>
      <c r="G777" s="1"/>
      <c r="H777" s="1"/>
      <c r="I777" s="1"/>
      <c r="J777" s="1"/>
      <c r="K777" s="1"/>
      <c r="L777" s="1"/>
      <c r="M777" s="17"/>
      <c r="N777" s="16"/>
      <c r="O777" s="1"/>
      <c r="P777" s="18"/>
      <c r="U777" s="114"/>
      <c r="W777" s="114"/>
    </row>
    <row r="778" spans="1:23" ht="9.75" customHeight="1">
      <c r="A778" s="15"/>
      <c r="B778" s="15" t="s">
        <v>39</v>
      </c>
      <c r="C778" s="32">
        <v>3</v>
      </c>
      <c r="D778" s="33">
        <v>3</v>
      </c>
      <c r="E778" s="34">
        <v>3</v>
      </c>
      <c r="F778" s="34">
        <v>2</v>
      </c>
      <c r="G778" s="34">
        <v>2</v>
      </c>
      <c r="H778" s="34">
        <v>2</v>
      </c>
      <c r="I778" s="34">
        <v>2</v>
      </c>
      <c r="J778" s="34">
        <v>2</v>
      </c>
      <c r="K778" s="34">
        <v>2</v>
      </c>
      <c r="L778" s="34">
        <v>2</v>
      </c>
      <c r="M778" s="35">
        <v>2</v>
      </c>
      <c r="N778" s="16">
        <f t="shared" ref="N778:N781" si="165">MIN(D778:M778)</f>
        <v>2</v>
      </c>
      <c r="O778" s="1">
        <f t="shared" ref="O778:O781" si="166">C778-N778</f>
        <v>1</v>
      </c>
      <c r="P778" s="18">
        <f t="shared" ref="P778:P781" si="167">O778/C778</f>
        <v>0.33333333333333331</v>
      </c>
      <c r="U778" s="114"/>
      <c r="W778" s="114"/>
    </row>
    <row r="779" spans="1:23" ht="9.75" customHeight="1">
      <c r="A779" s="15"/>
      <c r="B779" s="15" t="s">
        <v>145</v>
      </c>
      <c r="C779" s="15">
        <v>1</v>
      </c>
      <c r="D779" s="33">
        <v>0</v>
      </c>
      <c r="E779" s="34">
        <v>0</v>
      </c>
      <c r="F779" s="34">
        <v>0</v>
      </c>
      <c r="G779" s="34">
        <v>0</v>
      </c>
      <c r="H779" s="34">
        <v>0</v>
      </c>
      <c r="I779" s="34">
        <v>0</v>
      </c>
      <c r="J779" s="34">
        <v>0</v>
      </c>
      <c r="K779" s="34">
        <v>0</v>
      </c>
      <c r="L779" s="34">
        <v>0</v>
      </c>
      <c r="M779" s="35">
        <v>0</v>
      </c>
      <c r="N779" s="16">
        <f t="shared" si="165"/>
        <v>0</v>
      </c>
      <c r="O779" s="1">
        <f t="shared" si="166"/>
        <v>1</v>
      </c>
      <c r="P779" s="18">
        <f t="shared" si="167"/>
        <v>1</v>
      </c>
      <c r="U779" s="114"/>
      <c r="W779" s="114"/>
    </row>
    <row r="780" spans="1:23" ht="9.75" customHeight="1">
      <c r="A780" s="15"/>
      <c r="B780" s="32" t="s">
        <v>59</v>
      </c>
      <c r="C780" s="32">
        <v>10</v>
      </c>
      <c r="D780" s="33">
        <v>9</v>
      </c>
      <c r="E780" s="34">
        <v>8</v>
      </c>
      <c r="F780" s="34">
        <v>6</v>
      </c>
      <c r="G780" s="34">
        <v>6</v>
      </c>
      <c r="H780" s="34">
        <v>6</v>
      </c>
      <c r="I780" s="34">
        <v>6</v>
      </c>
      <c r="J780" s="34">
        <v>6</v>
      </c>
      <c r="K780" s="34">
        <v>6</v>
      </c>
      <c r="L780" s="34">
        <v>6</v>
      </c>
      <c r="M780" s="35">
        <v>8</v>
      </c>
      <c r="N780" s="16">
        <f t="shared" si="165"/>
        <v>6</v>
      </c>
      <c r="O780" s="1">
        <f t="shared" si="166"/>
        <v>4</v>
      </c>
      <c r="P780" s="18">
        <f t="shared" si="167"/>
        <v>0.4</v>
      </c>
      <c r="U780" s="114"/>
      <c r="W780" s="114"/>
    </row>
    <row r="781" spans="1:23" ht="9.75" customHeight="1">
      <c r="A781" s="15"/>
      <c r="B781" s="32" t="s">
        <v>142</v>
      </c>
      <c r="C781" s="32">
        <v>3</v>
      </c>
      <c r="D781" s="33">
        <v>3</v>
      </c>
      <c r="E781" s="34">
        <v>3</v>
      </c>
      <c r="F781" s="34">
        <v>3</v>
      </c>
      <c r="G781" s="34">
        <v>3</v>
      </c>
      <c r="H781" s="34">
        <v>3</v>
      </c>
      <c r="I781" s="34">
        <v>3</v>
      </c>
      <c r="J781" s="34">
        <v>3</v>
      </c>
      <c r="K781" s="34">
        <v>3</v>
      </c>
      <c r="L781" s="34">
        <v>3</v>
      </c>
      <c r="M781" s="35">
        <v>3</v>
      </c>
      <c r="N781" s="16">
        <f t="shared" si="165"/>
        <v>3</v>
      </c>
      <c r="O781" s="1">
        <f t="shared" si="166"/>
        <v>0</v>
      </c>
      <c r="P781" s="18">
        <f t="shared" si="167"/>
        <v>0</v>
      </c>
      <c r="U781" s="114"/>
      <c r="W781" s="114"/>
    </row>
    <row r="782" spans="1:23" ht="9.75" customHeight="1">
      <c r="A782" s="15"/>
      <c r="B782" s="32" t="s">
        <v>60</v>
      </c>
      <c r="C782" s="32"/>
      <c r="D782" s="33"/>
      <c r="E782" s="34"/>
      <c r="F782" s="34"/>
      <c r="G782" s="34"/>
      <c r="H782" s="34"/>
      <c r="I782" s="34"/>
      <c r="J782" s="34"/>
      <c r="K782" s="34"/>
      <c r="L782" s="34"/>
      <c r="M782" s="35"/>
      <c r="N782" s="16"/>
      <c r="O782" s="1"/>
      <c r="P782" s="18"/>
      <c r="U782" s="114"/>
      <c r="W782" s="114"/>
    </row>
    <row r="783" spans="1:23" ht="9.75" customHeight="1">
      <c r="A783" s="15"/>
      <c r="B783" s="15" t="s">
        <v>60</v>
      </c>
      <c r="C783" s="15"/>
      <c r="D783" s="16"/>
      <c r="E783" s="1"/>
      <c r="F783" s="1"/>
      <c r="G783" s="1"/>
      <c r="H783" s="1"/>
      <c r="I783" s="1"/>
      <c r="J783" s="1"/>
      <c r="K783" s="1"/>
      <c r="L783" s="1"/>
      <c r="M783" s="17"/>
      <c r="N783" s="16"/>
      <c r="O783" s="1"/>
      <c r="P783" s="18"/>
      <c r="U783" s="114"/>
      <c r="W783" s="114"/>
    </row>
    <row r="784" spans="1:23" ht="9.75" customHeight="1">
      <c r="A784" s="15"/>
      <c r="B784" s="15" t="s">
        <v>60</v>
      </c>
      <c r="C784" s="15"/>
      <c r="D784" s="16"/>
      <c r="E784" s="1"/>
      <c r="F784" s="1"/>
      <c r="G784" s="1"/>
      <c r="H784" s="1"/>
      <c r="I784" s="1"/>
      <c r="J784" s="1"/>
      <c r="K784" s="1"/>
      <c r="L784" s="1"/>
      <c r="M784" s="17"/>
      <c r="N784" s="16"/>
      <c r="O784" s="1"/>
      <c r="P784" s="18"/>
      <c r="U784" s="114"/>
      <c r="W784" s="114"/>
    </row>
    <row r="785" spans="1:23" ht="9.75" customHeight="1">
      <c r="A785" s="15"/>
      <c r="B785" s="15" t="s">
        <v>41</v>
      </c>
      <c r="C785" s="15">
        <v>5</v>
      </c>
      <c r="D785" s="33">
        <v>4</v>
      </c>
      <c r="E785" s="34">
        <v>3</v>
      </c>
      <c r="F785" s="34">
        <v>3</v>
      </c>
      <c r="G785" s="34">
        <v>3</v>
      </c>
      <c r="H785" s="34">
        <v>2</v>
      </c>
      <c r="I785" s="34">
        <v>1</v>
      </c>
      <c r="J785" s="34">
        <v>1</v>
      </c>
      <c r="K785" s="34">
        <v>1</v>
      </c>
      <c r="L785" s="34">
        <v>3</v>
      </c>
      <c r="M785" s="35">
        <v>2</v>
      </c>
      <c r="N785" s="16">
        <f>MIN(D785:M785)</f>
        <v>1</v>
      </c>
      <c r="O785" s="1">
        <f>C785-N785</f>
        <v>4</v>
      </c>
      <c r="P785" s="18">
        <f>O785/C785</f>
        <v>0.8</v>
      </c>
      <c r="U785" s="114"/>
      <c r="W785" s="114"/>
    </row>
    <row r="786" spans="1:23" ht="9.75" customHeight="1">
      <c r="A786" s="15"/>
      <c r="B786" s="15" t="s">
        <v>42</v>
      </c>
      <c r="C786" s="15"/>
      <c r="D786" s="16"/>
      <c r="E786" s="1"/>
      <c r="F786" s="1"/>
      <c r="G786" s="1"/>
      <c r="H786" s="1"/>
      <c r="I786" s="1"/>
      <c r="J786" s="1"/>
      <c r="K786" s="1"/>
      <c r="L786" s="1"/>
      <c r="M786" s="17"/>
      <c r="N786" s="16"/>
      <c r="O786" s="1"/>
      <c r="P786" s="18"/>
      <c r="U786" s="114"/>
      <c r="W786" s="114"/>
    </row>
    <row r="787" spans="1:23" ht="9.75" customHeight="1">
      <c r="A787" s="15"/>
      <c r="B787" s="15" t="s">
        <v>43</v>
      </c>
      <c r="C787" s="15"/>
      <c r="D787" s="16"/>
      <c r="E787" s="1"/>
      <c r="F787" s="1"/>
      <c r="G787" s="1"/>
      <c r="H787" s="1"/>
      <c r="I787" s="1"/>
      <c r="J787" s="1"/>
      <c r="K787" s="1"/>
      <c r="L787" s="1"/>
      <c r="M787" s="17"/>
      <c r="N787" s="16"/>
      <c r="O787" s="1"/>
      <c r="P787" s="18"/>
      <c r="U787" s="114"/>
      <c r="W787" s="114"/>
    </row>
    <row r="788" spans="1:23" ht="9.75" customHeight="1">
      <c r="A788" s="15"/>
      <c r="B788" s="15" t="s">
        <v>44</v>
      </c>
      <c r="C788" s="15"/>
      <c r="D788" s="16"/>
      <c r="E788" s="1"/>
      <c r="F788" s="1"/>
      <c r="G788" s="1"/>
      <c r="H788" s="1"/>
      <c r="I788" s="1"/>
      <c r="J788" s="1"/>
      <c r="K788" s="1"/>
      <c r="L788" s="1"/>
      <c r="M788" s="17"/>
      <c r="N788" s="16"/>
      <c r="O788" s="1"/>
      <c r="P788" s="18"/>
      <c r="U788" s="114"/>
      <c r="W788" s="114"/>
    </row>
    <row r="789" spans="1:23" ht="9.75" customHeight="1">
      <c r="A789" s="20"/>
      <c r="B789" s="21" t="s">
        <v>45</v>
      </c>
      <c r="C789" s="21">
        <f t="shared" ref="C789:M789" si="168">SUM(C773:C788)</f>
        <v>190</v>
      </c>
      <c r="D789" s="22">
        <f t="shared" si="168"/>
        <v>51</v>
      </c>
      <c r="E789" s="23">
        <f t="shared" si="168"/>
        <v>177</v>
      </c>
      <c r="F789" s="23">
        <f t="shared" si="168"/>
        <v>15</v>
      </c>
      <c r="G789" s="23">
        <f t="shared" si="168"/>
        <v>14</v>
      </c>
      <c r="H789" s="23">
        <f t="shared" si="168"/>
        <v>17</v>
      </c>
      <c r="I789" s="23">
        <f t="shared" si="168"/>
        <v>12</v>
      </c>
      <c r="J789" s="23">
        <f t="shared" si="168"/>
        <v>12</v>
      </c>
      <c r="K789" s="23">
        <f t="shared" si="168"/>
        <v>12</v>
      </c>
      <c r="L789" s="23">
        <f t="shared" si="168"/>
        <v>14</v>
      </c>
      <c r="M789" s="24">
        <f t="shared" si="168"/>
        <v>17</v>
      </c>
      <c r="N789" s="22">
        <f>MIN(D789:M789)</f>
        <v>12</v>
      </c>
      <c r="O789" s="23">
        <f>C789-N789</f>
        <v>178</v>
      </c>
      <c r="P789" s="25">
        <f>O789/C789</f>
        <v>0.93684210526315792</v>
      </c>
      <c r="U789" s="114"/>
      <c r="W789" s="114"/>
    </row>
    <row r="790" spans="1:23" ht="9.75" customHeight="1">
      <c r="A790" s="14" t="s">
        <v>146</v>
      </c>
      <c r="B790" s="14" t="s">
        <v>27</v>
      </c>
      <c r="C790" s="14"/>
      <c r="D790" s="19"/>
      <c r="E790" s="29"/>
      <c r="F790" s="29"/>
      <c r="G790" s="29"/>
      <c r="H790" s="29"/>
      <c r="I790" s="29"/>
      <c r="J790" s="29"/>
      <c r="K790" s="29"/>
      <c r="L790" s="29"/>
      <c r="M790" s="30"/>
      <c r="N790" s="19"/>
      <c r="O790" s="29"/>
      <c r="P790" s="31"/>
      <c r="U790" s="114"/>
      <c r="W790" s="114"/>
    </row>
    <row r="791" spans="1:23" ht="9.75" customHeight="1">
      <c r="A791" s="15"/>
      <c r="B791" s="15" t="s">
        <v>30</v>
      </c>
      <c r="C791" s="32">
        <v>211</v>
      </c>
      <c r="D791" s="33">
        <v>181</v>
      </c>
      <c r="E791" s="34">
        <v>165</v>
      </c>
      <c r="F791" s="34">
        <v>105</v>
      </c>
      <c r="G791" s="34">
        <v>92</v>
      </c>
      <c r="H791" s="34">
        <v>74</v>
      </c>
      <c r="I791" s="34">
        <v>91</v>
      </c>
      <c r="J791" s="34">
        <v>81</v>
      </c>
      <c r="K791" s="34">
        <v>80</v>
      </c>
      <c r="L791" s="34">
        <v>82</v>
      </c>
      <c r="M791" s="35">
        <v>94</v>
      </c>
      <c r="N791" s="16">
        <f>MIN(D791:M791)</f>
        <v>74</v>
      </c>
      <c r="O791" s="1">
        <f>C791-N791</f>
        <v>137</v>
      </c>
      <c r="P791" s="18">
        <f>O791/C791</f>
        <v>0.64928909952606639</v>
      </c>
      <c r="U791" s="114"/>
      <c r="W791" s="114"/>
    </row>
    <row r="792" spans="1:23" ht="9.75" customHeight="1">
      <c r="A792" s="15"/>
      <c r="B792" s="15" t="s">
        <v>34</v>
      </c>
      <c r="C792" s="15"/>
      <c r="D792" s="16"/>
      <c r="E792" s="1"/>
      <c r="F792" s="1"/>
      <c r="G792" s="1"/>
      <c r="H792" s="1"/>
      <c r="I792" s="1"/>
      <c r="J792" s="1"/>
      <c r="K792" s="1"/>
      <c r="L792" s="1"/>
      <c r="M792" s="17"/>
      <c r="N792" s="16"/>
      <c r="O792" s="1"/>
      <c r="P792" s="18"/>
      <c r="U792" s="114"/>
      <c r="W792" s="114"/>
    </row>
    <row r="793" spans="1:23" ht="9.75" customHeight="1">
      <c r="A793" s="15"/>
      <c r="B793" s="15" t="s">
        <v>57</v>
      </c>
      <c r="C793" s="15"/>
      <c r="D793" s="16"/>
      <c r="E793" s="1"/>
      <c r="F793" s="1"/>
      <c r="G793" s="1"/>
      <c r="H793" s="1"/>
      <c r="I793" s="1"/>
      <c r="J793" s="1"/>
      <c r="K793" s="1"/>
      <c r="L793" s="1"/>
      <c r="M793" s="17"/>
      <c r="N793" s="16"/>
      <c r="O793" s="1"/>
      <c r="P793" s="18"/>
      <c r="U793" s="114"/>
      <c r="W793" s="114"/>
    </row>
    <row r="794" spans="1:23" ht="9.75" customHeight="1">
      <c r="A794" s="15"/>
      <c r="B794" s="15" t="s">
        <v>57</v>
      </c>
      <c r="C794" s="15"/>
      <c r="D794" s="16"/>
      <c r="E794" s="1"/>
      <c r="F794" s="1"/>
      <c r="G794" s="1"/>
      <c r="H794" s="1"/>
      <c r="I794" s="1"/>
      <c r="J794" s="1"/>
      <c r="K794" s="1"/>
      <c r="L794" s="1"/>
      <c r="M794" s="17"/>
      <c r="N794" s="16"/>
      <c r="O794" s="1"/>
      <c r="P794" s="18"/>
      <c r="U794" s="114"/>
      <c r="W794" s="114"/>
    </row>
    <row r="795" spans="1:23" ht="9.75" customHeight="1">
      <c r="A795" s="15"/>
      <c r="B795" s="15" t="s">
        <v>39</v>
      </c>
      <c r="C795" s="15"/>
      <c r="D795" s="16"/>
      <c r="E795" s="1"/>
      <c r="F795" s="1"/>
      <c r="G795" s="1"/>
      <c r="H795" s="1"/>
      <c r="I795" s="1"/>
      <c r="J795" s="1"/>
      <c r="K795" s="1"/>
      <c r="L795" s="1"/>
      <c r="M795" s="17"/>
      <c r="N795" s="16"/>
      <c r="O795" s="1"/>
      <c r="P795" s="18"/>
      <c r="U795" s="114"/>
      <c r="W795" s="114"/>
    </row>
    <row r="796" spans="1:23" ht="9.75" customHeight="1">
      <c r="A796" s="15"/>
      <c r="B796" s="15" t="s">
        <v>59</v>
      </c>
      <c r="C796" s="15">
        <v>1</v>
      </c>
      <c r="D796" s="33">
        <v>0</v>
      </c>
      <c r="E796" s="34">
        <v>0</v>
      </c>
      <c r="F796" s="34">
        <v>0</v>
      </c>
      <c r="G796" s="34">
        <v>0</v>
      </c>
      <c r="H796" s="34">
        <v>0</v>
      </c>
      <c r="I796" s="34">
        <v>0</v>
      </c>
      <c r="J796" s="34">
        <v>0</v>
      </c>
      <c r="K796" s="34">
        <v>0</v>
      </c>
      <c r="L796" s="34">
        <v>0</v>
      </c>
      <c r="M796" s="35">
        <v>0</v>
      </c>
      <c r="N796" s="16">
        <f>MIN(D796:M796)</f>
        <v>0</v>
      </c>
      <c r="O796" s="1">
        <f>C796-N796</f>
        <v>1</v>
      </c>
      <c r="P796" s="18">
        <f>O796/C796</f>
        <v>1</v>
      </c>
      <c r="U796" s="114"/>
      <c r="W796" s="114"/>
    </row>
    <row r="797" spans="1:23" ht="9.75" customHeight="1">
      <c r="A797" s="15"/>
      <c r="B797" s="15" t="s">
        <v>60</v>
      </c>
      <c r="C797" s="15"/>
      <c r="D797" s="16"/>
      <c r="E797" s="1"/>
      <c r="F797" s="1"/>
      <c r="G797" s="1"/>
      <c r="H797" s="1"/>
      <c r="I797" s="1"/>
      <c r="J797" s="1"/>
      <c r="K797" s="1"/>
      <c r="L797" s="1"/>
      <c r="M797" s="17"/>
      <c r="N797" s="16"/>
      <c r="O797" s="1"/>
      <c r="P797" s="18"/>
      <c r="U797" s="114"/>
      <c r="W797" s="114"/>
    </row>
    <row r="798" spans="1:23" ht="9.75" customHeight="1">
      <c r="A798" s="15"/>
      <c r="B798" s="15" t="s">
        <v>60</v>
      </c>
      <c r="C798" s="15"/>
      <c r="D798" s="16"/>
      <c r="E798" s="1"/>
      <c r="F798" s="1"/>
      <c r="G798" s="1"/>
      <c r="H798" s="1"/>
      <c r="I798" s="1"/>
      <c r="J798" s="1"/>
      <c r="K798" s="1"/>
      <c r="L798" s="1"/>
      <c r="M798" s="17"/>
      <c r="N798" s="16"/>
      <c r="O798" s="1"/>
      <c r="P798" s="18"/>
      <c r="U798" s="114"/>
      <c r="W798" s="114"/>
    </row>
    <row r="799" spans="1:23" ht="9.75" customHeight="1">
      <c r="A799" s="15"/>
      <c r="B799" s="15" t="s">
        <v>60</v>
      </c>
      <c r="C799" s="15"/>
      <c r="D799" s="16"/>
      <c r="E799" s="1"/>
      <c r="F799" s="1"/>
      <c r="G799" s="1"/>
      <c r="H799" s="1"/>
      <c r="I799" s="1"/>
      <c r="J799" s="1"/>
      <c r="K799" s="1"/>
      <c r="L799" s="1"/>
      <c r="M799" s="17"/>
      <c r="N799" s="16"/>
      <c r="O799" s="1"/>
      <c r="P799" s="18"/>
      <c r="U799" s="114"/>
      <c r="W799" s="114"/>
    </row>
    <row r="800" spans="1:23" ht="9.75" customHeight="1">
      <c r="A800" s="15"/>
      <c r="B800" s="15" t="s">
        <v>60</v>
      </c>
      <c r="C800" s="15"/>
      <c r="D800" s="16"/>
      <c r="E800" s="1"/>
      <c r="F800" s="1"/>
      <c r="G800" s="1"/>
      <c r="H800" s="1"/>
      <c r="I800" s="1"/>
      <c r="J800" s="1"/>
      <c r="K800" s="1"/>
      <c r="L800" s="1"/>
      <c r="M800" s="17"/>
      <c r="N800" s="16"/>
      <c r="O800" s="1"/>
      <c r="P800" s="18"/>
      <c r="U800" s="114"/>
      <c r="W800" s="114"/>
    </row>
    <row r="801" spans="1:23" ht="9.75" customHeight="1">
      <c r="A801" s="15"/>
      <c r="B801" s="15" t="s">
        <v>60</v>
      </c>
      <c r="C801" s="15"/>
      <c r="D801" s="16"/>
      <c r="E801" s="1"/>
      <c r="F801" s="1"/>
      <c r="G801" s="1"/>
      <c r="H801" s="1"/>
      <c r="I801" s="1"/>
      <c r="J801" s="1"/>
      <c r="K801" s="1"/>
      <c r="L801" s="1"/>
      <c r="M801" s="17"/>
      <c r="N801" s="16"/>
      <c r="O801" s="1"/>
      <c r="P801" s="18"/>
      <c r="U801" s="114"/>
      <c r="W801" s="114"/>
    </row>
    <row r="802" spans="1:23" ht="9.75" customHeight="1">
      <c r="A802" s="15"/>
      <c r="B802" s="15" t="s">
        <v>41</v>
      </c>
      <c r="C802" s="15"/>
      <c r="D802" s="16"/>
      <c r="E802" s="1"/>
      <c r="F802" s="1"/>
      <c r="G802" s="1"/>
      <c r="H802" s="1"/>
      <c r="I802" s="1"/>
      <c r="J802" s="1"/>
      <c r="K802" s="1"/>
      <c r="L802" s="1"/>
      <c r="M802" s="17"/>
      <c r="N802" s="16"/>
      <c r="O802" s="1"/>
      <c r="P802" s="18"/>
      <c r="U802" s="114"/>
      <c r="W802" s="114"/>
    </row>
    <row r="803" spans="1:23" ht="9.75" customHeight="1">
      <c r="A803" s="15"/>
      <c r="B803" s="15" t="s">
        <v>42</v>
      </c>
      <c r="C803" s="15"/>
      <c r="D803" s="16"/>
      <c r="E803" s="1"/>
      <c r="F803" s="1"/>
      <c r="G803" s="1"/>
      <c r="H803" s="1"/>
      <c r="I803" s="1"/>
      <c r="J803" s="1"/>
      <c r="K803" s="1"/>
      <c r="L803" s="1"/>
      <c r="M803" s="17"/>
      <c r="N803" s="16"/>
      <c r="O803" s="1"/>
      <c r="P803" s="18"/>
      <c r="U803" s="114"/>
      <c r="W803" s="114"/>
    </row>
    <row r="804" spans="1:23" ht="9.75" customHeight="1">
      <c r="A804" s="15"/>
      <c r="B804" s="15" t="s">
        <v>43</v>
      </c>
      <c r="C804" s="15"/>
      <c r="D804" s="16"/>
      <c r="E804" s="1"/>
      <c r="F804" s="1"/>
      <c r="G804" s="1"/>
      <c r="H804" s="1"/>
      <c r="I804" s="1"/>
      <c r="J804" s="1"/>
      <c r="K804" s="1"/>
      <c r="L804" s="1"/>
      <c r="M804" s="17"/>
      <c r="N804" s="16"/>
      <c r="O804" s="1"/>
      <c r="P804" s="18"/>
      <c r="U804" s="114"/>
      <c r="W804" s="114"/>
    </row>
    <row r="805" spans="1:23" ht="9.75" customHeight="1">
      <c r="A805" s="15"/>
      <c r="B805" s="15" t="s">
        <v>44</v>
      </c>
      <c r="C805" s="15"/>
      <c r="D805" s="16"/>
      <c r="E805" s="1"/>
      <c r="F805" s="1"/>
      <c r="G805" s="1"/>
      <c r="H805" s="1"/>
      <c r="I805" s="1"/>
      <c r="J805" s="1"/>
      <c r="K805" s="1"/>
      <c r="L805" s="1"/>
      <c r="M805" s="17"/>
      <c r="N805" s="16"/>
      <c r="O805" s="1"/>
      <c r="P805" s="18"/>
      <c r="U805" s="114"/>
      <c r="W805" s="114"/>
    </row>
    <row r="806" spans="1:23" ht="9.75" customHeight="1">
      <c r="A806" s="20"/>
      <c r="B806" s="21" t="s">
        <v>45</v>
      </c>
      <c r="C806" s="21">
        <f t="shared" ref="C806:M806" si="169">SUM(C790:C805)</f>
        <v>212</v>
      </c>
      <c r="D806" s="22">
        <f t="shared" si="169"/>
        <v>181</v>
      </c>
      <c r="E806" s="23">
        <f t="shared" si="169"/>
        <v>165</v>
      </c>
      <c r="F806" s="23">
        <f t="shared" si="169"/>
        <v>105</v>
      </c>
      <c r="G806" s="23">
        <f t="shared" si="169"/>
        <v>92</v>
      </c>
      <c r="H806" s="23">
        <f t="shared" si="169"/>
        <v>74</v>
      </c>
      <c r="I806" s="23">
        <f t="shared" si="169"/>
        <v>91</v>
      </c>
      <c r="J806" s="23">
        <f t="shared" si="169"/>
        <v>81</v>
      </c>
      <c r="K806" s="23">
        <f t="shared" si="169"/>
        <v>80</v>
      </c>
      <c r="L806" s="23">
        <f t="shared" si="169"/>
        <v>82</v>
      </c>
      <c r="M806" s="24">
        <f t="shared" si="169"/>
        <v>94</v>
      </c>
      <c r="N806" s="22">
        <f>MIN(D806:M806)</f>
        <v>74</v>
      </c>
      <c r="O806" s="23">
        <f>C806-N806</f>
        <v>138</v>
      </c>
      <c r="P806" s="25">
        <f>O806/C806</f>
        <v>0.65094339622641506</v>
      </c>
      <c r="U806" s="114"/>
      <c r="W806" s="114"/>
    </row>
    <row r="807" spans="1:23" ht="9.75" customHeight="1">
      <c r="A807" s="14" t="s">
        <v>147</v>
      </c>
      <c r="B807" s="14" t="s">
        <v>27</v>
      </c>
      <c r="C807" s="14"/>
      <c r="D807" s="19"/>
      <c r="E807" s="29"/>
      <c r="F807" s="29"/>
      <c r="G807" s="29"/>
      <c r="H807" s="29"/>
      <c r="I807" s="29"/>
      <c r="J807" s="29"/>
      <c r="K807" s="29"/>
      <c r="L807" s="29"/>
      <c r="M807" s="30"/>
      <c r="N807" s="19"/>
      <c r="O807" s="29"/>
      <c r="P807" s="31"/>
      <c r="U807" s="114"/>
      <c r="W807" s="114"/>
    </row>
    <row r="808" spans="1:23" ht="9.75" customHeight="1">
      <c r="A808" s="15"/>
      <c r="B808" s="15" t="s">
        <v>30</v>
      </c>
      <c r="C808" s="15">
        <v>209</v>
      </c>
      <c r="D808" s="33">
        <v>196</v>
      </c>
      <c r="E808" s="34">
        <v>194</v>
      </c>
      <c r="F808" s="34">
        <v>183</v>
      </c>
      <c r="G808" s="34">
        <v>174</v>
      </c>
      <c r="H808" s="34">
        <v>173</v>
      </c>
      <c r="I808" s="34">
        <v>174</v>
      </c>
      <c r="J808" s="34">
        <v>175</v>
      </c>
      <c r="K808" s="34">
        <v>175</v>
      </c>
      <c r="L808" s="34">
        <v>182</v>
      </c>
      <c r="M808" s="35">
        <v>189</v>
      </c>
      <c r="N808" s="16">
        <f>MIN(D808:M808)</f>
        <v>173</v>
      </c>
      <c r="O808" s="1">
        <f>C808-N808</f>
        <v>36</v>
      </c>
      <c r="P808" s="18">
        <f>O808/C808</f>
        <v>0.17224880382775121</v>
      </c>
      <c r="U808" s="114"/>
      <c r="W808" s="114"/>
    </row>
    <row r="809" spans="1:23" ht="9.75" customHeight="1">
      <c r="A809" s="15"/>
      <c r="B809" s="15" t="s">
        <v>34</v>
      </c>
      <c r="C809" s="15"/>
      <c r="D809" s="16"/>
      <c r="E809" s="1"/>
      <c r="F809" s="1"/>
      <c r="G809" s="1"/>
      <c r="H809" s="1"/>
      <c r="I809" s="1"/>
      <c r="J809" s="1"/>
      <c r="K809" s="1"/>
      <c r="L809" s="1"/>
      <c r="M809" s="17"/>
      <c r="N809" s="16"/>
      <c r="O809" s="1"/>
      <c r="P809" s="18"/>
      <c r="U809" s="114"/>
      <c r="W809" s="114"/>
    </row>
    <row r="810" spans="1:23" ht="9.75" customHeight="1">
      <c r="A810" s="15"/>
      <c r="B810" s="15" t="s">
        <v>57</v>
      </c>
      <c r="C810" s="15"/>
      <c r="D810" s="16"/>
      <c r="E810" s="1"/>
      <c r="F810" s="1"/>
      <c r="G810" s="1"/>
      <c r="H810" s="1"/>
      <c r="I810" s="1"/>
      <c r="J810" s="1"/>
      <c r="K810" s="1"/>
      <c r="L810" s="1"/>
      <c r="M810" s="17"/>
      <c r="N810" s="16"/>
      <c r="O810" s="1"/>
      <c r="P810" s="18"/>
      <c r="U810" s="114"/>
      <c r="W810" s="114"/>
    </row>
    <row r="811" spans="1:23" ht="9.75" customHeight="1">
      <c r="A811" s="15"/>
      <c r="B811" s="15" t="s">
        <v>57</v>
      </c>
      <c r="C811" s="15"/>
      <c r="D811" s="16"/>
      <c r="E811" s="1"/>
      <c r="F811" s="1"/>
      <c r="G811" s="1"/>
      <c r="H811" s="1"/>
      <c r="I811" s="1"/>
      <c r="J811" s="1"/>
      <c r="K811" s="1"/>
      <c r="L811" s="1"/>
      <c r="M811" s="17"/>
      <c r="N811" s="16"/>
      <c r="O811" s="1"/>
      <c r="P811" s="18"/>
      <c r="U811" s="114"/>
      <c r="W811" s="114"/>
    </row>
    <row r="812" spans="1:23" ht="9.75" customHeight="1">
      <c r="A812" s="15"/>
      <c r="B812" s="15" t="s">
        <v>39</v>
      </c>
      <c r="C812" s="15"/>
      <c r="D812" s="16"/>
      <c r="E812" s="1"/>
      <c r="F812" s="1"/>
      <c r="G812" s="1"/>
      <c r="H812" s="1"/>
      <c r="I812" s="1"/>
      <c r="J812" s="1"/>
      <c r="K812" s="1"/>
      <c r="L812" s="1"/>
      <c r="M812" s="17"/>
      <c r="N812" s="16"/>
      <c r="O812" s="1"/>
      <c r="P812" s="18"/>
      <c r="U812" s="114"/>
      <c r="W812" s="114"/>
    </row>
    <row r="813" spans="1:23" ht="9.75" customHeight="1">
      <c r="A813" s="15"/>
      <c r="B813" s="15" t="s">
        <v>60</v>
      </c>
      <c r="C813" s="15"/>
      <c r="D813" s="16"/>
      <c r="E813" s="1"/>
      <c r="F813" s="1"/>
      <c r="G813" s="1"/>
      <c r="H813" s="1"/>
      <c r="I813" s="1"/>
      <c r="J813" s="1"/>
      <c r="K813" s="1"/>
      <c r="L813" s="1"/>
      <c r="M813" s="17"/>
      <c r="N813" s="16"/>
      <c r="O813" s="1"/>
      <c r="P813" s="18"/>
      <c r="U813" s="114"/>
      <c r="W813" s="114"/>
    </row>
    <row r="814" spans="1:23" ht="9.75" customHeight="1">
      <c r="A814" s="15"/>
      <c r="B814" s="15" t="s">
        <v>60</v>
      </c>
      <c r="C814" s="15"/>
      <c r="D814" s="16"/>
      <c r="E814" s="1"/>
      <c r="F814" s="1"/>
      <c r="G814" s="1"/>
      <c r="H814" s="1"/>
      <c r="I814" s="1"/>
      <c r="J814" s="1"/>
      <c r="K814" s="1"/>
      <c r="L814" s="1"/>
      <c r="M814" s="17"/>
      <c r="N814" s="16"/>
      <c r="O814" s="1"/>
      <c r="P814" s="18"/>
      <c r="U814" s="114"/>
      <c r="W814" s="114"/>
    </row>
    <row r="815" spans="1:23" ht="9.75" customHeight="1">
      <c r="A815" s="15"/>
      <c r="B815" s="15" t="s">
        <v>60</v>
      </c>
      <c r="C815" s="15"/>
      <c r="D815" s="16"/>
      <c r="E815" s="1"/>
      <c r="F815" s="1"/>
      <c r="G815" s="1"/>
      <c r="H815" s="1"/>
      <c r="I815" s="1"/>
      <c r="J815" s="1"/>
      <c r="K815" s="1"/>
      <c r="L815" s="1"/>
      <c r="M815" s="17"/>
      <c r="N815" s="16"/>
      <c r="O815" s="1"/>
      <c r="P815" s="18"/>
      <c r="U815" s="114"/>
      <c r="W815" s="114"/>
    </row>
    <row r="816" spans="1:23" ht="9.75" customHeight="1">
      <c r="A816" s="15"/>
      <c r="B816" s="15" t="s">
        <v>60</v>
      </c>
      <c r="C816" s="15"/>
      <c r="D816" s="16"/>
      <c r="E816" s="1"/>
      <c r="F816" s="1"/>
      <c r="G816" s="1"/>
      <c r="H816" s="1"/>
      <c r="I816" s="1"/>
      <c r="J816" s="1"/>
      <c r="K816" s="1"/>
      <c r="L816" s="1"/>
      <c r="M816" s="17"/>
      <c r="N816" s="16"/>
      <c r="O816" s="1"/>
      <c r="P816" s="18"/>
      <c r="U816" s="114"/>
      <c r="W816" s="114"/>
    </row>
    <row r="817" spans="1:23" ht="9.75" customHeight="1">
      <c r="A817" s="15"/>
      <c r="B817" s="15" t="s">
        <v>60</v>
      </c>
      <c r="C817" s="15"/>
      <c r="D817" s="16"/>
      <c r="E817" s="1"/>
      <c r="F817" s="1"/>
      <c r="G817" s="1"/>
      <c r="H817" s="1"/>
      <c r="I817" s="1"/>
      <c r="J817" s="1"/>
      <c r="K817" s="1"/>
      <c r="L817" s="1"/>
      <c r="M817" s="17"/>
      <c r="N817" s="16"/>
      <c r="O817" s="1"/>
      <c r="P817" s="18"/>
      <c r="U817" s="114"/>
      <c r="W817" s="114"/>
    </row>
    <row r="818" spans="1:23" ht="9.75" customHeight="1">
      <c r="A818" s="15"/>
      <c r="B818" s="15" t="s">
        <v>60</v>
      </c>
      <c r="C818" s="15"/>
      <c r="D818" s="16"/>
      <c r="E818" s="1"/>
      <c r="F818" s="1"/>
      <c r="G818" s="1"/>
      <c r="H818" s="1"/>
      <c r="I818" s="1"/>
      <c r="J818" s="1"/>
      <c r="K818" s="1"/>
      <c r="L818" s="1"/>
      <c r="M818" s="17"/>
      <c r="N818" s="16"/>
      <c r="O818" s="1"/>
      <c r="P818" s="18"/>
      <c r="U818" s="114"/>
      <c r="W818" s="114"/>
    </row>
    <row r="819" spans="1:23" ht="9.75" customHeight="1">
      <c r="A819" s="15"/>
      <c r="B819" s="15" t="s">
        <v>41</v>
      </c>
      <c r="C819" s="15"/>
      <c r="D819" s="16"/>
      <c r="E819" s="1"/>
      <c r="F819" s="1"/>
      <c r="G819" s="1"/>
      <c r="H819" s="1"/>
      <c r="I819" s="1"/>
      <c r="J819" s="1"/>
      <c r="K819" s="1"/>
      <c r="L819" s="1"/>
      <c r="M819" s="17"/>
      <c r="N819" s="16"/>
      <c r="O819" s="1"/>
      <c r="P819" s="18"/>
      <c r="U819" s="114"/>
      <c r="W819" s="114"/>
    </row>
    <row r="820" spans="1:23" ht="9.75" customHeight="1">
      <c r="A820" s="15"/>
      <c r="B820" s="15" t="s">
        <v>42</v>
      </c>
      <c r="C820" s="15"/>
      <c r="D820" s="16"/>
      <c r="E820" s="1"/>
      <c r="F820" s="1"/>
      <c r="G820" s="1"/>
      <c r="H820" s="1"/>
      <c r="I820" s="1"/>
      <c r="J820" s="1"/>
      <c r="K820" s="1"/>
      <c r="L820" s="1"/>
      <c r="M820" s="17"/>
      <c r="N820" s="16"/>
      <c r="O820" s="1"/>
      <c r="P820" s="18"/>
      <c r="U820" s="114"/>
      <c r="W820" s="114"/>
    </row>
    <row r="821" spans="1:23" ht="9.75" customHeight="1">
      <c r="A821" s="15"/>
      <c r="B821" s="15" t="s">
        <v>43</v>
      </c>
      <c r="C821" s="15"/>
      <c r="D821" s="16"/>
      <c r="E821" s="1"/>
      <c r="F821" s="1"/>
      <c r="G821" s="1"/>
      <c r="H821" s="1"/>
      <c r="I821" s="1"/>
      <c r="J821" s="1"/>
      <c r="K821" s="1"/>
      <c r="L821" s="1"/>
      <c r="M821" s="17"/>
      <c r="N821" s="16"/>
      <c r="O821" s="1"/>
      <c r="P821" s="18"/>
      <c r="U821" s="114"/>
      <c r="W821" s="114"/>
    </row>
    <row r="822" spans="1:23" ht="9.75" customHeight="1">
      <c r="A822" s="15"/>
      <c r="B822" s="15" t="s">
        <v>44</v>
      </c>
      <c r="C822" s="15"/>
      <c r="D822" s="16"/>
      <c r="E822" s="1"/>
      <c r="F822" s="1"/>
      <c r="G822" s="1"/>
      <c r="H822" s="1"/>
      <c r="I822" s="1"/>
      <c r="J822" s="1"/>
      <c r="K822" s="1"/>
      <c r="L822" s="1"/>
      <c r="M822" s="17"/>
      <c r="N822" s="16"/>
      <c r="O822" s="1"/>
      <c r="P822" s="18"/>
      <c r="U822" s="114"/>
      <c r="W822" s="114"/>
    </row>
    <row r="823" spans="1:23" ht="9.75" customHeight="1">
      <c r="A823" s="20"/>
      <c r="B823" s="21" t="s">
        <v>45</v>
      </c>
      <c r="C823" s="21">
        <f t="shared" ref="C823:M823" si="170">SUM(C807:C822)</f>
        <v>209</v>
      </c>
      <c r="D823" s="22">
        <f t="shared" si="170"/>
        <v>196</v>
      </c>
      <c r="E823" s="23">
        <f t="shared" si="170"/>
        <v>194</v>
      </c>
      <c r="F823" s="23">
        <f t="shared" si="170"/>
        <v>183</v>
      </c>
      <c r="G823" s="23">
        <f t="shared" si="170"/>
        <v>174</v>
      </c>
      <c r="H823" s="23">
        <f t="shared" si="170"/>
        <v>173</v>
      </c>
      <c r="I823" s="23">
        <f t="shared" si="170"/>
        <v>174</v>
      </c>
      <c r="J823" s="23">
        <f t="shared" si="170"/>
        <v>175</v>
      </c>
      <c r="K823" s="23">
        <f t="shared" si="170"/>
        <v>175</v>
      </c>
      <c r="L823" s="23">
        <f t="shared" si="170"/>
        <v>182</v>
      </c>
      <c r="M823" s="24">
        <f t="shared" si="170"/>
        <v>189</v>
      </c>
      <c r="N823" s="22">
        <f>MIN(D823:M823)</f>
        <v>173</v>
      </c>
      <c r="O823" s="23">
        <f>C823-N823</f>
        <v>36</v>
      </c>
      <c r="P823" s="25">
        <f>O823/C823</f>
        <v>0.17224880382775121</v>
      </c>
      <c r="U823" s="114"/>
      <c r="W823" s="114"/>
    </row>
    <row r="824" spans="1:23" ht="9.75" customHeight="1">
      <c r="A824" s="14" t="s">
        <v>149</v>
      </c>
      <c r="B824" s="14" t="s">
        <v>27</v>
      </c>
      <c r="C824" s="14"/>
      <c r="D824" s="19"/>
      <c r="E824" s="29"/>
      <c r="F824" s="29"/>
      <c r="G824" s="29"/>
      <c r="H824" s="29"/>
      <c r="I824" s="29"/>
      <c r="J824" s="29"/>
      <c r="K824" s="29"/>
      <c r="L824" s="29"/>
      <c r="M824" s="30"/>
      <c r="N824" s="19"/>
      <c r="O824" s="29"/>
      <c r="P824" s="31"/>
      <c r="U824" s="114"/>
      <c r="W824" s="114"/>
    </row>
    <row r="825" spans="1:23" ht="9.75" customHeight="1">
      <c r="A825" s="15"/>
      <c r="B825" s="15" t="s">
        <v>30</v>
      </c>
      <c r="C825" s="32">
        <v>197</v>
      </c>
      <c r="D825" s="33">
        <v>154</v>
      </c>
      <c r="E825" s="34">
        <v>141</v>
      </c>
      <c r="F825" s="34">
        <v>101</v>
      </c>
      <c r="G825" s="34">
        <v>82</v>
      </c>
      <c r="H825" s="34">
        <v>76</v>
      </c>
      <c r="I825" s="34">
        <v>73</v>
      </c>
      <c r="J825" s="34">
        <v>73</v>
      </c>
      <c r="K825" s="34">
        <v>76</v>
      </c>
      <c r="L825" s="34">
        <v>82</v>
      </c>
      <c r="M825" s="35">
        <v>91</v>
      </c>
      <c r="N825" s="16">
        <f>MIN(D825:M825)</f>
        <v>73</v>
      </c>
      <c r="O825" s="1">
        <f>C825-N825</f>
        <v>124</v>
      </c>
      <c r="P825" s="18">
        <f>O825/C825</f>
        <v>0.62944162436548223</v>
      </c>
      <c r="U825" s="114"/>
      <c r="W825" s="114"/>
    </row>
    <row r="826" spans="1:23" ht="9.75" customHeight="1">
      <c r="A826" s="15"/>
      <c r="B826" s="15" t="s">
        <v>34</v>
      </c>
      <c r="C826" s="15"/>
      <c r="D826" s="16"/>
      <c r="E826" s="1"/>
      <c r="F826" s="1"/>
      <c r="G826" s="1"/>
      <c r="H826" s="1"/>
      <c r="I826" s="1"/>
      <c r="J826" s="1"/>
      <c r="K826" s="1"/>
      <c r="L826" s="1"/>
      <c r="M826" s="17"/>
      <c r="N826" s="16"/>
      <c r="O826" s="1"/>
      <c r="P826" s="18"/>
      <c r="U826" s="114"/>
      <c r="W826" s="114"/>
    </row>
    <row r="827" spans="1:23" ht="9.75" customHeight="1">
      <c r="A827" s="15"/>
      <c r="B827" s="15" t="s">
        <v>57</v>
      </c>
      <c r="C827" s="15"/>
      <c r="D827" s="16"/>
      <c r="E827" s="1"/>
      <c r="F827" s="1"/>
      <c r="G827" s="1"/>
      <c r="H827" s="1"/>
      <c r="I827" s="1"/>
      <c r="J827" s="1"/>
      <c r="K827" s="1"/>
      <c r="L827" s="1"/>
      <c r="M827" s="17"/>
      <c r="N827" s="16"/>
      <c r="O827" s="1"/>
      <c r="P827" s="18"/>
      <c r="U827" s="114"/>
      <c r="W827" s="114"/>
    </row>
    <row r="828" spans="1:23" ht="9.75" customHeight="1">
      <c r="A828" s="15"/>
      <c r="B828" s="15" t="s">
        <v>57</v>
      </c>
      <c r="C828" s="15"/>
      <c r="D828" s="16"/>
      <c r="E828" s="1"/>
      <c r="F828" s="1"/>
      <c r="G828" s="1"/>
      <c r="H828" s="1"/>
      <c r="I828" s="1"/>
      <c r="J828" s="1"/>
      <c r="K828" s="1"/>
      <c r="L828" s="1"/>
      <c r="M828" s="17"/>
      <c r="N828" s="16"/>
      <c r="O828" s="1"/>
      <c r="P828" s="18"/>
      <c r="U828" s="114"/>
      <c r="W828" s="114"/>
    </row>
    <row r="829" spans="1:23" ht="9.75" customHeight="1">
      <c r="A829" s="15"/>
      <c r="B829" s="15" t="s">
        <v>39</v>
      </c>
      <c r="C829" s="15"/>
      <c r="D829" s="16"/>
      <c r="E829" s="1"/>
      <c r="F829" s="1"/>
      <c r="G829" s="1"/>
      <c r="H829" s="1"/>
      <c r="I829" s="1"/>
      <c r="J829" s="1"/>
      <c r="K829" s="1"/>
      <c r="L829" s="1"/>
      <c r="M829" s="17"/>
      <c r="N829" s="16"/>
      <c r="O829" s="1"/>
      <c r="P829" s="18"/>
      <c r="U829" s="114"/>
      <c r="W829" s="114"/>
    </row>
    <row r="830" spans="1:23" ht="9.75" customHeight="1">
      <c r="A830" s="15"/>
      <c r="B830" s="15" t="s">
        <v>93</v>
      </c>
      <c r="C830" s="15">
        <v>12</v>
      </c>
      <c r="D830" s="33">
        <v>11</v>
      </c>
      <c r="E830" s="34">
        <v>11</v>
      </c>
      <c r="F830" s="34">
        <v>11</v>
      </c>
      <c r="G830" s="34">
        <v>11</v>
      </c>
      <c r="H830" s="34">
        <v>11</v>
      </c>
      <c r="I830" s="34">
        <v>11</v>
      </c>
      <c r="J830" s="34">
        <v>11</v>
      </c>
      <c r="K830" s="34">
        <v>11</v>
      </c>
      <c r="L830" s="34">
        <v>11</v>
      </c>
      <c r="M830" s="35">
        <v>11</v>
      </c>
      <c r="N830" s="16">
        <f>MIN(D830:M830)</f>
        <v>11</v>
      </c>
      <c r="O830" s="1">
        <f>C830-N830</f>
        <v>1</v>
      </c>
      <c r="P830" s="18">
        <f>O830/C830</f>
        <v>8.3333333333333329E-2</v>
      </c>
      <c r="U830" s="114"/>
      <c r="W830" s="114"/>
    </row>
    <row r="831" spans="1:23" ht="9.75" customHeight="1">
      <c r="A831" s="15"/>
      <c r="B831" s="15" t="s">
        <v>60</v>
      </c>
      <c r="C831" s="15"/>
      <c r="D831" s="16"/>
      <c r="E831" s="1"/>
      <c r="F831" s="1"/>
      <c r="G831" s="1"/>
      <c r="H831" s="1"/>
      <c r="I831" s="1"/>
      <c r="J831" s="1"/>
      <c r="K831" s="1"/>
      <c r="L831" s="1"/>
      <c r="M831" s="17"/>
      <c r="N831" s="16"/>
      <c r="O831" s="1"/>
      <c r="P831" s="18"/>
      <c r="U831" s="114"/>
      <c r="W831" s="114"/>
    </row>
    <row r="832" spans="1:23" ht="9.75" customHeight="1">
      <c r="A832" s="15"/>
      <c r="B832" s="15" t="s">
        <v>60</v>
      </c>
      <c r="C832" s="15"/>
      <c r="D832" s="16"/>
      <c r="E832" s="1"/>
      <c r="F832" s="1"/>
      <c r="G832" s="1"/>
      <c r="H832" s="1"/>
      <c r="I832" s="1"/>
      <c r="J832" s="1"/>
      <c r="K832" s="1"/>
      <c r="L832" s="1"/>
      <c r="M832" s="17"/>
      <c r="N832" s="16"/>
      <c r="O832" s="1"/>
      <c r="P832" s="18"/>
      <c r="U832" s="114"/>
      <c r="W832" s="114"/>
    </row>
    <row r="833" spans="1:23" ht="9.75" customHeight="1">
      <c r="A833" s="15"/>
      <c r="B833" s="15" t="s">
        <v>60</v>
      </c>
      <c r="C833" s="15"/>
      <c r="D833" s="16"/>
      <c r="E833" s="1"/>
      <c r="F833" s="1"/>
      <c r="G833" s="1"/>
      <c r="H833" s="1"/>
      <c r="I833" s="1"/>
      <c r="J833" s="1"/>
      <c r="K833" s="1"/>
      <c r="L833" s="1"/>
      <c r="M833" s="17"/>
      <c r="N833" s="16"/>
      <c r="O833" s="1"/>
      <c r="P833" s="18"/>
      <c r="U833" s="114"/>
      <c r="W833" s="114"/>
    </row>
    <row r="834" spans="1:23" ht="9.75" customHeight="1">
      <c r="A834" s="15"/>
      <c r="B834" s="15" t="s">
        <v>60</v>
      </c>
      <c r="C834" s="15"/>
      <c r="D834" s="16"/>
      <c r="E834" s="1"/>
      <c r="F834" s="1"/>
      <c r="G834" s="1"/>
      <c r="H834" s="1"/>
      <c r="I834" s="1"/>
      <c r="J834" s="1"/>
      <c r="K834" s="1"/>
      <c r="L834" s="1"/>
      <c r="M834" s="17"/>
      <c r="N834" s="16"/>
      <c r="O834" s="1"/>
      <c r="P834" s="18"/>
      <c r="U834" s="114"/>
      <c r="W834" s="114"/>
    </row>
    <row r="835" spans="1:23" ht="9.75" customHeight="1">
      <c r="A835" s="15"/>
      <c r="B835" s="15" t="s">
        <v>60</v>
      </c>
      <c r="C835" s="15"/>
      <c r="D835" s="16"/>
      <c r="E835" s="1"/>
      <c r="F835" s="1"/>
      <c r="G835" s="1"/>
      <c r="H835" s="1"/>
      <c r="I835" s="1"/>
      <c r="J835" s="1"/>
      <c r="K835" s="1"/>
      <c r="L835" s="1"/>
      <c r="M835" s="17"/>
      <c r="N835" s="16"/>
      <c r="O835" s="1"/>
      <c r="P835" s="18"/>
      <c r="U835" s="114"/>
      <c r="W835" s="114"/>
    </row>
    <row r="836" spans="1:23" ht="9.75" customHeight="1">
      <c r="A836" s="15"/>
      <c r="B836" s="15" t="s">
        <v>41</v>
      </c>
      <c r="C836" s="15">
        <v>1</v>
      </c>
      <c r="D836" s="33">
        <v>1</v>
      </c>
      <c r="E836" s="34">
        <v>0</v>
      </c>
      <c r="F836" s="34">
        <v>1</v>
      </c>
      <c r="G836" s="34">
        <v>1</v>
      </c>
      <c r="H836" s="34">
        <v>1</v>
      </c>
      <c r="I836" s="34">
        <v>1</v>
      </c>
      <c r="J836" s="34">
        <v>1</v>
      </c>
      <c r="K836" s="34">
        <v>1</v>
      </c>
      <c r="L836" s="34">
        <v>1</v>
      </c>
      <c r="M836" s="35">
        <v>1</v>
      </c>
      <c r="N836" s="16">
        <f>MIN(D836:M836)</f>
        <v>0</v>
      </c>
      <c r="O836" s="1">
        <f>C836-N836</f>
        <v>1</v>
      </c>
      <c r="P836" s="18">
        <f>O836/C836</f>
        <v>1</v>
      </c>
      <c r="U836" s="114"/>
      <c r="W836" s="114"/>
    </row>
    <row r="837" spans="1:23" ht="9.75" customHeight="1">
      <c r="A837" s="15"/>
      <c r="B837" s="15" t="s">
        <v>42</v>
      </c>
      <c r="C837" s="15"/>
      <c r="D837" s="16"/>
      <c r="E837" s="1"/>
      <c r="F837" s="1"/>
      <c r="G837" s="1"/>
      <c r="H837" s="1"/>
      <c r="I837" s="1"/>
      <c r="J837" s="1"/>
      <c r="K837" s="1"/>
      <c r="L837" s="1"/>
      <c r="M837" s="17"/>
      <c r="N837" s="16"/>
      <c r="O837" s="1"/>
      <c r="P837" s="18"/>
      <c r="U837" s="114"/>
      <c r="W837" s="114"/>
    </row>
    <row r="838" spans="1:23" ht="9.75" customHeight="1">
      <c r="A838" s="15"/>
      <c r="B838" s="15" t="s">
        <v>43</v>
      </c>
      <c r="C838" s="15"/>
      <c r="D838" s="16"/>
      <c r="E838" s="1"/>
      <c r="F838" s="1"/>
      <c r="G838" s="1"/>
      <c r="H838" s="1"/>
      <c r="I838" s="1"/>
      <c r="J838" s="1"/>
      <c r="K838" s="1"/>
      <c r="L838" s="1"/>
      <c r="M838" s="17"/>
      <c r="N838" s="16"/>
      <c r="O838" s="1"/>
      <c r="P838" s="18"/>
      <c r="U838" s="114"/>
      <c r="W838" s="114"/>
    </row>
    <row r="839" spans="1:23" ht="9.75" customHeight="1">
      <c r="A839" s="15"/>
      <c r="B839" s="15" t="s">
        <v>44</v>
      </c>
      <c r="C839" s="15"/>
      <c r="D839" s="16"/>
      <c r="E839" s="1"/>
      <c r="F839" s="1"/>
      <c r="G839" s="1"/>
      <c r="H839" s="1"/>
      <c r="I839" s="1"/>
      <c r="J839" s="1"/>
      <c r="K839" s="1"/>
      <c r="L839" s="1"/>
      <c r="M839" s="17"/>
      <c r="N839" s="16"/>
      <c r="O839" s="1"/>
      <c r="P839" s="18"/>
      <c r="U839" s="114"/>
      <c r="W839" s="114"/>
    </row>
    <row r="840" spans="1:23" ht="9.75" customHeight="1">
      <c r="A840" s="20"/>
      <c r="B840" s="21" t="s">
        <v>45</v>
      </c>
      <c r="C840" s="21">
        <f t="shared" ref="C840:M840" si="171">SUM(C824:C839)</f>
        <v>210</v>
      </c>
      <c r="D840" s="22">
        <f t="shared" si="171"/>
        <v>166</v>
      </c>
      <c r="E840" s="23">
        <f t="shared" si="171"/>
        <v>152</v>
      </c>
      <c r="F840" s="23">
        <f t="shared" si="171"/>
        <v>113</v>
      </c>
      <c r="G840" s="23">
        <f t="shared" si="171"/>
        <v>94</v>
      </c>
      <c r="H840" s="23">
        <f t="shared" si="171"/>
        <v>88</v>
      </c>
      <c r="I840" s="23">
        <f t="shared" si="171"/>
        <v>85</v>
      </c>
      <c r="J840" s="23">
        <f t="shared" si="171"/>
        <v>85</v>
      </c>
      <c r="K840" s="23">
        <f t="shared" si="171"/>
        <v>88</v>
      </c>
      <c r="L840" s="23">
        <f t="shared" si="171"/>
        <v>94</v>
      </c>
      <c r="M840" s="24">
        <f t="shared" si="171"/>
        <v>103</v>
      </c>
      <c r="N840" s="22">
        <f t="shared" ref="N840:N842" si="172">MIN(D840:M840)</f>
        <v>85</v>
      </c>
      <c r="O840" s="23">
        <f t="shared" ref="O840:O842" si="173">C840-N840</f>
        <v>125</v>
      </c>
      <c r="P840" s="25">
        <f t="shared" ref="P840:P842" si="174">O840/C840</f>
        <v>0.59523809523809523</v>
      </c>
      <c r="U840" s="114"/>
      <c r="W840" s="114"/>
    </row>
    <row r="841" spans="1:23" ht="9.75" customHeight="1">
      <c r="A841" s="14" t="s">
        <v>150</v>
      </c>
      <c r="B841" s="14" t="s">
        <v>27</v>
      </c>
      <c r="C841" s="15">
        <v>80</v>
      </c>
      <c r="D841" s="33">
        <v>66</v>
      </c>
      <c r="E841" s="34">
        <v>59</v>
      </c>
      <c r="F841" s="34">
        <v>35</v>
      </c>
      <c r="G841" s="34">
        <v>48</v>
      </c>
      <c r="H841" s="34">
        <v>24</v>
      </c>
      <c r="I841" s="34">
        <v>19</v>
      </c>
      <c r="J841" s="34">
        <v>21</v>
      </c>
      <c r="K841" s="34">
        <v>22</v>
      </c>
      <c r="L841" s="34">
        <v>29</v>
      </c>
      <c r="M841" s="35">
        <v>34</v>
      </c>
      <c r="N841" s="16">
        <f t="shared" si="172"/>
        <v>19</v>
      </c>
      <c r="O841" s="1">
        <f t="shared" si="173"/>
        <v>61</v>
      </c>
      <c r="P841" s="18">
        <f t="shared" si="174"/>
        <v>0.76249999999999996</v>
      </c>
      <c r="U841" s="114"/>
      <c r="W841" s="114"/>
    </row>
    <row r="842" spans="1:23" ht="9.75" customHeight="1">
      <c r="A842" s="15"/>
      <c r="B842" s="15" t="s">
        <v>30</v>
      </c>
      <c r="C842" s="32">
        <v>96</v>
      </c>
      <c r="D842" s="33">
        <v>77</v>
      </c>
      <c r="E842" s="34">
        <v>59</v>
      </c>
      <c r="F842" s="34">
        <v>34</v>
      </c>
      <c r="G842" s="34">
        <v>32</v>
      </c>
      <c r="H842" s="34">
        <v>29</v>
      </c>
      <c r="I842" s="34">
        <v>29</v>
      </c>
      <c r="J842" s="34">
        <v>29</v>
      </c>
      <c r="K842" s="34">
        <v>32</v>
      </c>
      <c r="L842" s="34">
        <v>37</v>
      </c>
      <c r="M842" s="35">
        <v>42</v>
      </c>
      <c r="N842" s="16">
        <f t="shared" si="172"/>
        <v>29</v>
      </c>
      <c r="O842" s="1">
        <f t="shared" si="173"/>
        <v>67</v>
      </c>
      <c r="P842" s="18">
        <f t="shared" si="174"/>
        <v>0.69791666666666663</v>
      </c>
      <c r="U842" s="114"/>
      <c r="W842" s="114"/>
    </row>
    <row r="843" spans="1:23" ht="9.75" customHeight="1">
      <c r="A843" s="15"/>
      <c r="B843" s="15" t="s">
        <v>34</v>
      </c>
      <c r="C843" s="15"/>
      <c r="D843" s="16"/>
      <c r="E843" s="1"/>
      <c r="F843" s="1"/>
      <c r="G843" s="1"/>
      <c r="H843" s="1"/>
      <c r="I843" s="1"/>
      <c r="J843" s="1"/>
      <c r="K843" s="1"/>
      <c r="L843" s="1"/>
      <c r="M843" s="17"/>
      <c r="N843" s="16"/>
      <c r="O843" s="1"/>
      <c r="P843" s="18"/>
      <c r="U843" s="114"/>
      <c r="W843" s="114"/>
    </row>
    <row r="844" spans="1:23" ht="9.75" customHeight="1">
      <c r="A844" s="15"/>
      <c r="B844" s="15" t="s">
        <v>57</v>
      </c>
      <c r="C844" s="15"/>
      <c r="D844" s="16"/>
      <c r="E844" s="1"/>
      <c r="F844" s="1"/>
      <c r="G844" s="1"/>
      <c r="H844" s="1"/>
      <c r="I844" s="1"/>
      <c r="J844" s="1"/>
      <c r="K844" s="1"/>
      <c r="L844" s="1"/>
      <c r="M844" s="17"/>
      <c r="N844" s="16"/>
      <c r="O844" s="1"/>
      <c r="P844" s="18"/>
      <c r="U844" s="114"/>
      <c r="W844" s="114"/>
    </row>
    <row r="845" spans="1:23" ht="9.75" customHeight="1">
      <c r="A845" s="15"/>
      <c r="B845" s="15" t="s">
        <v>57</v>
      </c>
      <c r="C845" s="15"/>
      <c r="D845" s="16"/>
      <c r="E845" s="1"/>
      <c r="F845" s="1"/>
      <c r="G845" s="1"/>
      <c r="H845" s="1"/>
      <c r="I845" s="1"/>
      <c r="J845" s="1"/>
      <c r="K845" s="1"/>
      <c r="L845" s="1"/>
      <c r="M845" s="17"/>
      <c r="N845" s="16"/>
      <c r="O845" s="1"/>
      <c r="P845" s="18"/>
      <c r="U845" s="114"/>
      <c r="W845" s="114"/>
    </row>
    <row r="846" spans="1:23" ht="9.75" customHeight="1">
      <c r="A846" s="15"/>
      <c r="B846" s="15" t="s">
        <v>39</v>
      </c>
      <c r="C846" s="15"/>
      <c r="D846" s="16"/>
      <c r="E846" s="1"/>
      <c r="F846" s="1"/>
      <c r="G846" s="1"/>
      <c r="H846" s="1"/>
      <c r="I846" s="1"/>
      <c r="J846" s="1"/>
      <c r="K846" s="1"/>
      <c r="L846" s="1"/>
      <c r="M846" s="17"/>
      <c r="N846" s="16"/>
      <c r="O846" s="1"/>
      <c r="P846" s="18"/>
      <c r="U846" s="114"/>
      <c r="W846" s="114"/>
    </row>
    <row r="847" spans="1:23" ht="9.75" customHeight="1">
      <c r="A847" s="15"/>
      <c r="B847" s="15" t="s">
        <v>60</v>
      </c>
      <c r="C847" s="15"/>
      <c r="D847" s="16"/>
      <c r="E847" s="1"/>
      <c r="F847" s="1"/>
      <c r="G847" s="1"/>
      <c r="H847" s="1"/>
      <c r="I847" s="1"/>
      <c r="J847" s="1"/>
      <c r="K847" s="1"/>
      <c r="L847" s="1"/>
      <c r="M847" s="17"/>
      <c r="N847" s="16"/>
      <c r="O847" s="1"/>
      <c r="P847" s="18"/>
      <c r="U847" s="114"/>
      <c r="W847" s="114"/>
    </row>
    <row r="848" spans="1:23" ht="9.75" customHeight="1">
      <c r="A848" s="15"/>
      <c r="B848" s="15" t="s">
        <v>60</v>
      </c>
      <c r="C848" s="15"/>
      <c r="D848" s="16"/>
      <c r="E848" s="1"/>
      <c r="F848" s="1"/>
      <c r="G848" s="1"/>
      <c r="H848" s="1"/>
      <c r="I848" s="1"/>
      <c r="J848" s="1"/>
      <c r="K848" s="1"/>
      <c r="L848" s="1"/>
      <c r="M848" s="17"/>
      <c r="N848" s="16"/>
      <c r="O848" s="1"/>
      <c r="P848" s="18"/>
      <c r="U848" s="114"/>
      <c r="W848" s="114"/>
    </row>
    <row r="849" spans="1:23" ht="9.75" customHeight="1">
      <c r="A849" s="15"/>
      <c r="B849" s="15" t="s">
        <v>60</v>
      </c>
      <c r="C849" s="15"/>
      <c r="D849" s="16"/>
      <c r="E849" s="1"/>
      <c r="F849" s="1"/>
      <c r="G849" s="1"/>
      <c r="H849" s="1"/>
      <c r="I849" s="1"/>
      <c r="J849" s="1"/>
      <c r="K849" s="1"/>
      <c r="L849" s="1"/>
      <c r="M849" s="17"/>
      <c r="N849" s="16"/>
      <c r="O849" s="1"/>
      <c r="P849" s="18"/>
      <c r="U849" s="114"/>
      <c r="W849" s="114"/>
    </row>
    <row r="850" spans="1:23" ht="9.75" customHeight="1">
      <c r="A850" s="15"/>
      <c r="B850" s="15" t="s">
        <v>60</v>
      </c>
      <c r="C850" s="15"/>
      <c r="D850" s="16"/>
      <c r="E850" s="1"/>
      <c r="F850" s="1"/>
      <c r="G850" s="1"/>
      <c r="H850" s="1"/>
      <c r="I850" s="1"/>
      <c r="J850" s="1"/>
      <c r="K850" s="1"/>
      <c r="L850" s="1"/>
      <c r="M850" s="17"/>
      <c r="N850" s="16"/>
      <c r="O850" s="1"/>
      <c r="P850" s="18"/>
      <c r="U850" s="114"/>
      <c r="W850" s="114"/>
    </row>
    <row r="851" spans="1:23" ht="9.75" customHeight="1">
      <c r="A851" s="15"/>
      <c r="B851" s="15" t="s">
        <v>60</v>
      </c>
      <c r="C851" s="15"/>
      <c r="D851" s="16"/>
      <c r="E851" s="1"/>
      <c r="F851" s="1"/>
      <c r="G851" s="1"/>
      <c r="H851" s="1"/>
      <c r="I851" s="1"/>
      <c r="J851" s="1"/>
      <c r="K851" s="1"/>
      <c r="L851" s="1"/>
      <c r="M851" s="17"/>
      <c r="N851" s="16"/>
      <c r="O851" s="1"/>
      <c r="P851" s="18"/>
      <c r="U851" s="114"/>
      <c r="W851" s="114"/>
    </row>
    <row r="852" spans="1:23" ht="9.75" customHeight="1">
      <c r="A852" s="15"/>
      <c r="B852" s="15" t="s">
        <v>60</v>
      </c>
      <c r="C852" s="15"/>
      <c r="D852" s="16"/>
      <c r="E852" s="1"/>
      <c r="F852" s="1"/>
      <c r="G852" s="1"/>
      <c r="H852" s="1"/>
      <c r="I852" s="1"/>
      <c r="J852" s="1"/>
      <c r="K852" s="1"/>
      <c r="L852" s="1"/>
      <c r="M852" s="17"/>
      <c r="N852" s="16"/>
      <c r="O852" s="1"/>
      <c r="P852" s="18"/>
      <c r="U852" s="114"/>
      <c r="W852" s="114"/>
    </row>
    <row r="853" spans="1:23" ht="9.75" customHeight="1">
      <c r="A853" s="15"/>
      <c r="B853" s="15" t="s">
        <v>41</v>
      </c>
      <c r="C853" s="15">
        <v>16</v>
      </c>
      <c r="D853" s="33">
        <v>16</v>
      </c>
      <c r="E853" s="34">
        <v>13</v>
      </c>
      <c r="F853" s="34">
        <v>12</v>
      </c>
      <c r="G853" s="34">
        <v>11</v>
      </c>
      <c r="H853" s="34">
        <v>10</v>
      </c>
      <c r="I853" s="34">
        <v>10</v>
      </c>
      <c r="J853" s="34">
        <v>10</v>
      </c>
      <c r="K853" s="34">
        <v>11</v>
      </c>
      <c r="L853" s="34">
        <v>13</v>
      </c>
      <c r="M853" s="35">
        <v>11</v>
      </c>
      <c r="N853" s="16">
        <f>MIN(D853:M853)</f>
        <v>10</v>
      </c>
      <c r="O853" s="1">
        <f>C853-N853</f>
        <v>6</v>
      </c>
      <c r="P853" s="18">
        <f>O853/C853</f>
        <v>0.375</v>
      </c>
      <c r="U853" s="114"/>
      <c r="W853" s="114"/>
    </row>
    <row r="854" spans="1:23" ht="9.75" customHeight="1">
      <c r="A854" s="15"/>
      <c r="B854" s="15" t="s">
        <v>42</v>
      </c>
      <c r="C854" s="15"/>
      <c r="D854" s="16"/>
      <c r="E854" s="1"/>
      <c r="F854" s="1"/>
      <c r="G854" s="1"/>
      <c r="H854" s="1"/>
      <c r="I854" s="1"/>
      <c r="J854" s="1"/>
      <c r="K854" s="1"/>
      <c r="L854" s="1"/>
      <c r="M854" s="17"/>
      <c r="N854" s="16"/>
      <c r="O854" s="1"/>
      <c r="P854" s="18"/>
      <c r="U854" s="114"/>
      <c r="W854" s="114"/>
    </row>
    <row r="855" spans="1:23" ht="9.75" customHeight="1">
      <c r="A855" s="15"/>
      <c r="B855" s="15" t="s">
        <v>43</v>
      </c>
      <c r="C855" s="15"/>
      <c r="D855" s="16"/>
      <c r="E855" s="1"/>
      <c r="F855" s="1"/>
      <c r="G855" s="1"/>
      <c r="H855" s="1"/>
      <c r="I855" s="1"/>
      <c r="J855" s="1"/>
      <c r="K855" s="1"/>
      <c r="L855" s="1"/>
      <c r="M855" s="17"/>
      <c r="N855" s="16"/>
      <c r="O855" s="1"/>
      <c r="P855" s="18"/>
      <c r="U855" s="114"/>
      <c r="W855" s="114"/>
    </row>
    <row r="856" spans="1:23" ht="9.75" customHeight="1">
      <c r="A856" s="15"/>
      <c r="B856" s="15" t="s">
        <v>44</v>
      </c>
      <c r="C856" s="15"/>
      <c r="D856" s="16"/>
      <c r="E856" s="1"/>
      <c r="F856" s="1"/>
      <c r="G856" s="1"/>
      <c r="H856" s="1"/>
      <c r="I856" s="1"/>
      <c r="J856" s="1"/>
      <c r="K856" s="1"/>
      <c r="L856" s="1"/>
      <c r="M856" s="17"/>
      <c r="N856" s="16"/>
      <c r="O856" s="1"/>
      <c r="P856" s="18"/>
      <c r="U856" s="114"/>
      <c r="W856" s="114"/>
    </row>
    <row r="857" spans="1:23" ht="9.75" customHeight="1">
      <c r="A857" s="20"/>
      <c r="B857" s="21" t="s">
        <v>45</v>
      </c>
      <c r="C857" s="21">
        <f t="shared" ref="C857:M857" si="175">SUM(C841:C856)</f>
        <v>192</v>
      </c>
      <c r="D857" s="22">
        <f t="shared" si="175"/>
        <v>159</v>
      </c>
      <c r="E857" s="23">
        <f t="shared" si="175"/>
        <v>131</v>
      </c>
      <c r="F857" s="23">
        <f t="shared" si="175"/>
        <v>81</v>
      </c>
      <c r="G857" s="23">
        <f t="shared" si="175"/>
        <v>91</v>
      </c>
      <c r="H857" s="23">
        <f t="shared" si="175"/>
        <v>63</v>
      </c>
      <c r="I857" s="23">
        <f t="shared" si="175"/>
        <v>58</v>
      </c>
      <c r="J857" s="23">
        <f t="shared" si="175"/>
        <v>60</v>
      </c>
      <c r="K857" s="23">
        <f t="shared" si="175"/>
        <v>65</v>
      </c>
      <c r="L857" s="23">
        <f t="shared" si="175"/>
        <v>79</v>
      </c>
      <c r="M857" s="24">
        <f t="shared" si="175"/>
        <v>87</v>
      </c>
      <c r="N857" s="22">
        <f>MIN(D857:M857)</f>
        <v>58</v>
      </c>
      <c r="O857" s="23">
        <f>C857-N857</f>
        <v>134</v>
      </c>
      <c r="P857" s="25">
        <f>O857/C857</f>
        <v>0.69791666666666663</v>
      </c>
      <c r="U857" s="114"/>
      <c r="W857" s="114"/>
    </row>
    <row r="858" spans="1:23" ht="9.75" customHeight="1">
      <c r="A858" s="54" t="s">
        <v>151</v>
      </c>
      <c r="B858" s="14" t="s">
        <v>27</v>
      </c>
      <c r="C858" s="14"/>
      <c r="D858" s="19"/>
      <c r="E858" s="29"/>
      <c r="F858" s="29"/>
      <c r="G858" s="29"/>
      <c r="H858" s="29"/>
      <c r="I858" s="29"/>
      <c r="J858" s="29"/>
      <c r="K858" s="29"/>
      <c r="L858" s="29"/>
      <c r="M858" s="30"/>
      <c r="N858" s="19"/>
      <c r="O858" s="29"/>
      <c r="P858" s="31"/>
      <c r="U858" s="114"/>
      <c r="W858" s="114"/>
    </row>
    <row r="859" spans="1:23" ht="9.75" customHeight="1">
      <c r="A859" s="15"/>
      <c r="B859" s="15" t="s">
        <v>30</v>
      </c>
      <c r="C859" s="15"/>
      <c r="D859" s="16"/>
      <c r="E859" s="1"/>
      <c r="F859" s="1"/>
      <c r="G859" s="1"/>
      <c r="H859" s="1"/>
      <c r="I859" s="1"/>
      <c r="J859" s="1"/>
      <c r="K859" s="1"/>
      <c r="L859" s="1"/>
      <c r="M859" s="17"/>
      <c r="N859" s="16"/>
      <c r="O859" s="1"/>
      <c r="P859" s="18"/>
      <c r="U859" s="114"/>
      <c r="W859" s="114"/>
    </row>
    <row r="860" spans="1:23" ht="9.75" customHeight="1">
      <c r="A860" s="15"/>
      <c r="B860" s="15" t="s">
        <v>34</v>
      </c>
      <c r="C860" s="15">
        <v>58</v>
      </c>
      <c r="D860" s="33">
        <v>7</v>
      </c>
      <c r="E860" s="34">
        <v>0</v>
      </c>
      <c r="F860" s="34">
        <v>3</v>
      </c>
      <c r="G860" s="34">
        <v>0</v>
      </c>
      <c r="H860" s="34">
        <v>2</v>
      </c>
      <c r="I860" s="34">
        <v>4</v>
      </c>
      <c r="J860" s="34">
        <v>2</v>
      </c>
      <c r="K860" s="34">
        <v>0</v>
      </c>
      <c r="L860" s="34">
        <v>4</v>
      </c>
      <c r="M860" s="35">
        <v>4</v>
      </c>
      <c r="N860" s="16">
        <f t="shared" ref="N860:N861" si="176">MIN(D860:M860)</f>
        <v>0</v>
      </c>
      <c r="O860" s="1">
        <f t="shared" ref="O860:O861" si="177">C860-N860</f>
        <v>58</v>
      </c>
      <c r="P860" s="18">
        <f t="shared" ref="P860:P861" si="178">O860/C860</f>
        <v>1</v>
      </c>
      <c r="U860" s="114"/>
      <c r="W860" s="114"/>
    </row>
    <row r="861" spans="1:23" ht="9.75" customHeight="1">
      <c r="A861" s="15"/>
      <c r="B861" s="15" t="s">
        <v>131</v>
      </c>
      <c r="C861" s="15">
        <v>91</v>
      </c>
      <c r="D861" s="33">
        <v>80</v>
      </c>
      <c r="E861" s="34">
        <v>77</v>
      </c>
      <c r="F861" s="34">
        <v>64</v>
      </c>
      <c r="G861" s="34">
        <v>63</v>
      </c>
      <c r="H861" s="34">
        <v>58</v>
      </c>
      <c r="I861" s="34">
        <v>56</v>
      </c>
      <c r="J861" s="34">
        <v>55</v>
      </c>
      <c r="K861" s="34">
        <v>57</v>
      </c>
      <c r="L861" s="34">
        <v>59</v>
      </c>
      <c r="M861" s="35">
        <v>57</v>
      </c>
      <c r="N861" s="16">
        <f t="shared" si="176"/>
        <v>55</v>
      </c>
      <c r="O861" s="1">
        <f t="shared" si="177"/>
        <v>36</v>
      </c>
      <c r="P861" s="18">
        <f t="shared" si="178"/>
        <v>0.39560439560439559</v>
      </c>
      <c r="U861" s="114"/>
      <c r="W861" s="114"/>
    </row>
    <row r="862" spans="1:23" ht="9.75" customHeight="1">
      <c r="A862" s="15"/>
      <c r="B862" s="15" t="s">
        <v>57</v>
      </c>
      <c r="C862" s="15"/>
      <c r="D862" s="16"/>
      <c r="E862" s="1"/>
      <c r="F862" s="1"/>
      <c r="G862" s="1"/>
      <c r="H862" s="1"/>
      <c r="I862" s="1"/>
      <c r="J862" s="1"/>
      <c r="K862" s="1"/>
      <c r="L862" s="1"/>
      <c r="M862" s="17"/>
      <c r="N862" s="16"/>
      <c r="O862" s="1"/>
      <c r="P862" s="18"/>
      <c r="U862" s="114"/>
      <c r="W862" s="114"/>
    </row>
    <row r="863" spans="1:23" ht="9.75" customHeight="1">
      <c r="A863" s="15"/>
      <c r="B863" s="15" t="s">
        <v>39</v>
      </c>
      <c r="C863" s="15">
        <v>2</v>
      </c>
      <c r="D863" s="33">
        <v>1</v>
      </c>
      <c r="E863" s="34">
        <v>1</v>
      </c>
      <c r="F863" s="34">
        <v>0</v>
      </c>
      <c r="G863" s="34">
        <v>1</v>
      </c>
      <c r="H863" s="34">
        <v>1</v>
      </c>
      <c r="I863" s="34">
        <v>1</v>
      </c>
      <c r="J863" s="34">
        <v>1</v>
      </c>
      <c r="K863" s="34">
        <v>1</v>
      </c>
      <c r="L863" s="34">
        <v>1</v>
      </c>
      <c r="M863" s="35">
        <v>2</v>
      </c>
      <c r="N863" s="16">
        <f>MIN(D863:M863)</f>
        <v>0</v>
      </c>
      <c r="O863" s="1">
        <f>C863-N863</f>
        <v>2</v>
      </c>
      <c r="P863" s="18">
        <f>O863/C863</f>
        <v>1</v>
      </c>
      <c r="U863" s="114"/>
      <c r="W863" s="114"/>
    </row>
    <row r="864" spans="1:23" ht="9.75" customHeight="1">
      <c r="A864" s="15"/>
      <c r="B864" s="15" t="s">
        <v>60</v>
      </c>
      <c r="C864" s="15"/>
      <c r="D864" s="16"/>
      <c r="E864" s="1"/>
      <c r="F864" s="1"/>
      <c r="G864" s="1"/>
      <c r="H864" s="1"/>
      <c r="I864" s="1"/>
      <c r="J864" s="1"/>
      <c r="K864" s="1"/>
      <c r="L864" s="1"/>
      <c r="M864" s="17"/>
      <c r="N864" s="16"/>
      <c r="O864" s="1"/>
      <c r="P864" s="18"/>
      <c r="U864" s="114"/>
      <c r="W864" s="114"/>
    </row>
    <row r="865" spans="1:23" ht="9.75" customHeight="1">
      <c r="A865" s="15"/>
      <c r="B865" s="15" t="s">
        <v>60</v>
      </c>
      <c r="C865" s="15"/>
      <c r="D865" s="16"/>
      <c r="E865" s="1"/>
      <c r="F865" s="1"/>
      <c r="G865" s="1"/>
      <c r="H865" s="1"/>
      <c r="I865" s="1"/>
      <c r="J865" s="1"/>
      <c r="K865" s="1"/>
      <c r="L865" s="1"/>
      <c r="M865" s="17"/>
      <c r="N865" s="16"/>
      <c r="O865" s="1"/>
      <c r="P865" s="18"/>
      <c r="U865" s="114"/>
      <c r="W865" s="114"/>
    </row>
    <row r="866" spans="1:23" ht="9.75" customHeight="1">
      <c r="A866" s="15"/>
      <c r="B866" s="15" t="s">
        <v>60</v>
      </c>
      <c r="C866" s="15"/>
      <c r="D866" s="16"/>
      <c r="E866" s="1"/>
      <c r="F866" s="1"/>
      <c r="G866" s="1"/>
      <c r="H866" s="1"/>
      <c r="I866" s="1"/>
      <c r="J866" s="1"/>
      <c r="K866" s="1"/>
      <c r="L866" s="1"/>
      <c r="M866" s="17"/>
      <c r="N866" s="16"/>
      <c r="O866" s="1"/>
      <c r="P866" s="18"/>
      <c r="U866" s="114"/>
      <c r="W866" s="114"/>
    </row>
    <row r="867" spans="1:23" ht="9.75" customHeight="1">
      <c r="A867" s="15"/>
      <c r="B867" s="15" t="s">
        <v>60</v>
      </c>
      <c r="C867" s="15"/>
      <c r="D867" s="16"/>
      <c r="E867" s="1"/>
      <c r="F867" s="1"/>
      <c r="G867" s="1"/>
      <c r="H867" s="1"/>
      <c r="I867" s="1"/>
      <c r="J867" s="1"/>
      <c r="K867" s="1"/>
      <c r="L867" s="1"/>
      <c r="M867" s="17"/>
      <c r="N867" s="16"/>
      <c r="O867" s="1"/>
      <c r="P867" s="18"/>
      <c r="U867" s="114"/>
      <c r="W867" s="114"/>
    </row>
    <row r="868" spans="1:23" ht="9.75" customHeight="1">
      <c r="A868" s="15"/>
      <c r="B868" s="15" t="s">
        <v>60</v>
      </c>
      <c r="C868" s="15"/>
      <c r="D868" s="16"/>
      <c r="E868" s="1"/>
      <c r="F868" s="1"/>
      <c r="G868" s="1"/>
      <c r="H868" s="1"/>
      <c r="I868" s="1"/>
      <c r="J868" s="1"/>
      <c r="K868" s="1"/>
      <c r="L868" s="1"/>
      <c r="M868" s="17"/>
      <c r="N868" s="16"/>
      <c r="O868" s="1"/>
      <c r="P868" s="18"/>
      <c r="U868" s="114"/>
      <c r="W868" s="114"/>
    </row>
    <row r="869" spans="1:23" ht="9.75" customHeight="1">
      <c r="A869" s="15"/>
      <c r="B869" s="15" t="s">
        <v>60</v>
      </c>
      <c r="C869" s="15"/>
      <c r="D869" s="16"/>
      <c r="E869" s="1"/>
      <c r="F869" s="1"/>
      <c r="G869" s="1"/>
      <c r="H869" s="1"/>
      <c r="I869" s="1"/>
      <c r="J869" s="1"/>
      <c r="K869" s="1"/>
      <c r="L869" s="1"/>
      <c r="M869" s="17"/>
      <c r="N869" s="16"/>
      <c r="O869" s="1"/>
      <c r="P869" s="18"/>
      <c r="U869" s="114"/>
      <c r="W869" s="114"/>
    </row>
    <row r="870" spans="1:23" ht="9.75" customHeight="1">
      <c r="A870" s="15"/>
      <c r="B870" s="15" t="s">
        <v>41</v>
      </c>
      <c r="C870" s="15">
        <v>3</v>
      </c>
      <c r="D870" s="33">
        <v>3</v>
      </c>
      <c r="E870" s="34">
        <v>3</v>
      </c>
      <c r="F870" s="34">
        <v>3</v>
      </c>
      <c r="G870" s="34">
        <v>3</v>
      </c>
      <c r="H870" s="34">
        <v>3</v>
      </c>
      <c r="I870" s="34">
        <v>3</v>
      </c>
      <c r="J870" s="34">
        <v>3</v>
      </c>
      <c r="K870" s="34">
        <v>3</v>
      </c>
      <c r="L870" s="34">
        <v>3</v>
      </c>
      <c r="M870" s="35">
        <v>3</v>
      </c>
      <c r="N870" s="16">
        <f>MIN(D870:M870)</f>
        <v>3</v>
      </c>
      <c r="O870" s="1">
        <f>C870-N870</f>
        <v>0</v>
      </c>
      <c r="P870" s="18">
        <f>O870/C870</f>
        <v>0</v>
      </c>
      <c r="U870" s="114"/>
      <c r="W870" s="114"/>
    </row>
    <row r="871" spans="1:23" ht="9.75" customHeight="1">
      <c r="A871" s="15"/>
      <c r="B871" s="15" t="s">
        <v>42</v>
      </c>
      <c r="C871" s="15"/>
      <c r="D871" s="16"/>
      <c r="E871" s="1"/>
      <c r="F871" s="1"/>
      <c r="G871" s="1"/>
      <c r="H871" s="1"/>
      <c r="I871" s="1"/>
      <c r="J871" s="1"/>
      <c r="K871" s="1"/>
      <c r="L871" s="1"/>
      <c r="M871" s="17"/>
      <c r="N871" s="16"/>
      <c r="O871" s="1"/>
      <c r="P871" s="18"/>
      <c r="U871" s="114"/>
      <c r="W871" s="114"/>
    </row>
    <row r="872" spans="1:23" ht="9.75" customHeight="1">
      <c r="A872" s="15"/>
      <c r="B872" s="15" t="s">
        <v>43</v>
      </c>
      <c r="C872" s="15"/>
      <c r="D872" s="16"/>
      <c r="E872" s="1"/>
      <c r="F872" s="1"/>
      <c r="G872" s="1"/>
      <c r="H872" s="1"/>
      <c r="I872" s="1"/>
      <c r="J872" s="1"/>
      <c r="K872" s="1"/>
      <c r="L872" s="1"/>
      <c r="M872" s="17"/>
      <c r="N872" s="16"/>
      <c r="O872" s="1"/>
      <c r="P872" s="18"/>
      <c r="U872" s="114"/>
      <c r="W872" s="114"/>
    </row>
    <row r="873" spans="1:23" ht="9.75" customHeight="1">
      <c r="A873" s="15"/>
      <c r="B873" s="15" t="s">
        <v>44</v>
      </c>
      <c r="C873" s="15"/>
      <c r="D873" s="16"/>
      <c r="E873" s="1"/>
      <c r="F873" s="1"/>
      <c r="G873" s="1"/>
      <c r="H873" s="1"/>
      <c r="I873" s="1"/>
      <c r="J873" s="1"/>
      <c r="K873" s="1"/>
      <c r="L873" s="1"/>
      <c r="M873" s="17"/>
      <c r="N873" s="16"/>
      <c r="O873" s="1"/>
      <c r="P873" s="18"/>
      <c r="U873" s="114"/>
      <c r="W873" s="114"/>
    </row>
    <row r="874" spans="1:23" ht="9.75" customHeight="1">
      <c r="A874" s="20"/>
      <c r="B874" s="21" t="s">
        <v>45</v>
      </c>
      <c r="C874" s="21">
        <f t="shared" ref="C874:M874" si="179">SUM(C858:C873)</f>
        <v>154</v>
      </c>
      <c r="D874" s="22">
        <f t="shared" si="179"/>
        <v>91</v>
      </c>
      <c r="E874" s="23">
        <f t="shared" si="179"/>
        <v>81</v>
      </c>
      <c r="F874" s="23">
        <f t="shared" si="179"/>
        <v>70</v>
      </c>
      <c r="G874" s="23">
        <f t="shared" si="179"/>
        <v>67</v>
      </c>
      <c r="H874" s="23">
        <f t="shared" si="179"/>
        <v>64</v>
      </c>
      <c r="I874" s="23">
        <f t="shared" si="179"/>
        <v>64</v>
      </c>
      <c r="J874" s="23">
        <f t="shared" si="179"/>
        <v>61</v>
      </c>
      <c r="K874" s="23">
        <f t="shared" si="179"/>
        <v>61</v>
      </c>
      <c r="L874" s="23">
        <f t="shared" si="179"/>
        <v>67</v>
      </c>
      <c r="M874" s="24">
        <f t="shared" si="179"/>
        <v>66</v>
      </c>
      <c r="N874" s="22">
        <f t="shared" ref="N874:N875" si="180">MIN(D874:M874)</f>
        <v>61</v>
      </c>
      <c r="O874" s="23">
        <f t="shared" ref="O874:O875" si="181">C874-N874</f>
        <v>93</v>
      </c>
      <c r="P874" s="25">
        <f t="shared" ref="P874:P875" si="182">O874/C874</f>
        <v>0.60389610389610393</v>
      </c>
      <c r="U874" s="114"/>
      <c r="W874" s="114"/>
    </row>
    <row r="875" spans="1:23" ht="9.75" customHeight="1">
      <c r="A875" s="14" t="s">
        <v>152</v>
      </c>
      <c r="B875" s="14" t="s">
        <v>27</v>
      </c>
      <c r="C875" s="15">
        <v>24</v>
      </c>
      <c r="D875" s="33">
        <v>16</v>
      </c>
      <c r="E875" s="34">
        <v>14</v>
      </c>
      <c r="F875" s="34">
        <v>4</v>
      </c>
      <c r="G875" s="34">
        <v>0</v>
      </c>
      <c r="H875" s="34">
        <v>2</v>
      </c>
      <c r="I875" s="34">
        <v>2</v>
      </c>
      <c r="J875" s="34">
        <v>4</v>
      </c>
      <c r="K875" s="34">
        <v>6</v>
      </c>
      <c r="L875" s="34">
        <v>8</v>
      </c>
      <c r="M875" s="35">
        <v>7</v>
      </c>
      <c r="N875" s="16">
        <f t="shared" si="180"/>
        <v>0</v>
      </c>
      <c r="O875" s="1">
        <f t="shared" si="181"/>
        <v>24</v>
      </c>
      <c r="P875" s="18">
        <f t="shared" si="182"/>
        <v>1</v>
      </c>
      <c r="U875" s="114"/>
      <c r="W875" s="114"/>
    </row>
    <row r="876" spans="1:23" ht="9.75" customHeight="1">
      <c r="A876" s="15"/>
      <c r="B876" s="15" t="s">
        <v>30</v>
      </c>
      <c r="C876" s="15"/>
      <c r="D876" s="16"/>
      <c r="E876" s="1"/>
      <c r="F876" s="1"/>
      <c r="G876" s="1"/>
      <c r="H876" s="1"/>
      <c r="I876" s="1"/>
      <c r="J876" s="1"/>
      <c r="K876" s="1"/>
      <c r="L876" s="1"/>
      <c r="M876" s="17"/>
      <c r="N876" s="16"/>
      <c r="O876" s="1"/>
      <c r="P876" s="18"/>
      <c r="U876" s="114"/>
      <c r="W876" s="114"/>
    </row>
    <row r="877" spans="1:23" ht="9.75" customHeight="1">
      <c r="A877" s="15"/>
      <c r="B877" s="15" t="s">
        <v>34</v>
      </c>
      <c r="C877" s="15"/>
      <c r="D877" s="16"/>
      <c r="E877" s="1"/>
      <c r="F877" s="1"/>
      <c r="G877" s="1"/>
      <c r="H877" s="1"/>
      <c r="I877" s="1"/>
      <c r="J877" s="1"/>
      <c r="K877" s="1"/>
      <c r="L877" s="1"/>
      <c r="M877" s="17"/>
      <c r="N877" s="16"/>
      <c r="O877" s="1"/>
      <c r="P877" s="18"/>
      <c r="U877" s="114"/>
      <c r="W877" s="114"/>
    </row>
    <row r="878" spans="1:23" ht="9.75" customHeight="1">
      <c r="A878" s="15"/>
      <c r="B878" s="15" t="s">
        <v>57</v>
      </c>
      <c r="C878" s="15"/>
      <c r="D878" s="16"/>
      <c r="E878" s="1"/>
      <c r="F878" s="1"/>
      <c r="G878" s="1"/>
      <c r="H878" s="1"/>
      <c r="I878" s="1"/>
      <c r="J878" s="1"/>
      <c r="K878" s="1"/>
      <c r="L878" s="1"/>
      <c r="M878" s="17"/>
      <c r="N878" s="16"/>
      <c r="O878" s="1"/>
      <c r="P878" s="18"/>
      <c r="U878" s="114"/>
      <c r="W878" s="114"/>
    </row>
    <row r="879" spans="1:23" ht="9.75" customHeight="1">
      <c r="A879" s="15"/>
      <c r="B879" s="15" t="s">
        <v>57</v>
      </c>
      <c r="C879" s="15"/>
      <c r="D879" s="16"/>
      <c r="E879" s="1"/>
      <c r="F879" s="1"/>
      <c r="G879" s="1"/>
      <c r="H879" s="1"/>
      <c r="I879" s="1"/>
      <c r="J879" s="1"/>
      <c r="K879" s="1"/>
      <c r="L879" s="1"/>
      <c r="M879" s="17"/>
      <c r="N879" s="16"/>
      <c r="O879" s="1"/>
      <c r="P879" s="18"/>
      <c r="U879" s="114"/>
      <c r="W879" s="114"/>
    </row>
    <row r="880" spans="1:23" ht="9.75" customHeight="1">
      <c r="A880" s="15"/>
      <c r="B880" s="15" t="s">
        <v>39</v>
      </c>
      <c r="C880" s="15">
        <v>7</v>
      </c>
      <c r="D880" s="33">
        <v>3</v>
      </c>
      <c r="E880" s="34">
        <v>2</v>
      </c>
      <c r="F880" s="34">
        <v>2</v>
      </c>
      <c r="G880" s="34">
        <v>3</v>
      </c>
      <c r="H880" s="34">
        <v>3</v>
      </c>
      <c r="I880" s="34">
        <v>4</v>
      </c>
      <c r="J880" s="34">
        <v>3</v>
      </c>
      <c r="K880" s="34">
        <v>4</v>
      </c>
      <c r="L880" s="34">
        <v>5</v>
      </c>
      <c r="M880" s="35">
        <v>4</v>
      </c>
      <c r="N880" s="16">
        <f t="shared" ref="N880:N881" si="183">MIN(D880:M880)</f>
        <v>2</v>
      </c>
      <c r="O880" s="1">
        <f t="shared" ref="O880:O881" si="184">C880-N880</f>
        <v>5</v>
      </c>
      <c r="P880" s="18">
        <f t="shared" ref="P880:P881" si="185">O880/C880</f>
        <v>0.7142857142857143</v>
      </c>
      <c r="U880" s="114"/>
      <c r="W880" s="114"/>
    </row>
    <row r="881" spans="1:23" ht="9.75" customHeight="1">
      <c r="A881" s="15"/>
      <c r="B881" s="15" t="s">
        <v>153</v>
      </c>
      <c r="C881" s="15">
        <v>3</v>
      </c>
      <c r="D881" s="33">
        <v>3</v>
      </c>
      <c r="E881" s="34">
        <v>3</v>
      </c>
      <c r="F881" s="34">
        <v>3</v>
      </c>
      <c r="G881" s="34">
        <v>3</v>
      </c>
      <c r="H881" s="34">
        <v>2</v>
      </c>
      <c r="I881" s="34">
        <v>1</v>
      </c>
      <c r="J881" s="34">
        <v>3</v>
      </c>
      <c r="K881" s="34">
        <v>2</v>
      </c>
      <c r="L881" s="34">
        <v>2</v>
      </c>
      <c r="M881" s="35">
        <v>2</v>
      </c>
      <c r="N881" s="16">
        <f t="shared" si="183"/>
        <v>1</v>
      </c>
      <c r="O881" s="1">
        <f t="shared" si="184"/>
        <v>2</v>
      </c>
      <c r="P881" s="18">
        <f t="shared" si="185"/>
        <v>0.66666666666666663</v>
      </c>
      <c r="U881" s="114"/>
      <c r="W881" s="114"/>
    </row>
    <row r="882" spans="1:23" ht="9.75" customHeight="1">
      <c r="A882" s="15"/>
      <c r="B882" s="15" t="s">
        <v>60</v>
      </c>
      <c r="C882" s="15"/>
      <c r="D882" s="16"/>
      <c r="E882" s="1"/>
      <c r="F882" s="1"/>
      <c r="G882" s="1"/>
      <c r="H882" s="1"/>
      <c r="I882" s="1"/>
      <c r="J882" s="1"/>
      <c r="K882" s="1"/>
      <c r="L882" s="1"/>
      <c r="M882" s="17"/>
      <c r="N882" s="16"/>
      <c r="O882" s="1"/>
      <c r="P882" s="18"/>
      <c r="U882" s="114"/>
      <c r="W882" s="114"/>
    </row>
    <row r="883" spans="1:23" ht="9.75" customHeight="1">
      <c r="A883" s="15"/>
      <c r="B883" s="15" t="s">
        <v>60</v>
      </c>
      <c r="C883" s="15"/>
      <c r="D883" s="16"/>
      <c r="E883" s="1"/>
      <c r="F883" s="1"/>
      <c r="G883" s="1"/>
      <c r="H883" s="1"/>
      <c r="I883" s="1"/>
      <c r="J883" s="1"/>
      <c r="K883" s="1"/>
      <c r="L883" s="1"/>
      <c r="M883" s="17"/>
      <c r="N883" s="16"/>
      <c r="O883" s="1"/>
      <c r="P883" s="18"/>
      <c r="U883" s="114"/>
      <c r="W883" s="114"/>
    </row>
    <row r="884" spans="1:23" ht="9.75" customHeight="1">
      <c r="A884" s="15"/>
      <c r="B884" s="15" t="s">
        <v>60</v>
      </c>
      <c r="C884" s="15"/>
      <c r="D884" s="16"/>
      <c r="E884" s="1"/>
      <c r="F884" s="1"/>
      <c r="G884" s="1"/>
      <c r="H884" s="1"/>
      <c r="I884" s="1"/>
      <c r="J884" s="1"/>
      <c r="K884" s="1"/>
      <c r="L884" s="1"/>
      <c r="M884" s="17"/>
      <c r="N884" s="16"/>
      <c r="O884" s="1"/>
      <c r="P884" s="18"/>
      <c r="U884" s="114"/>
      <c r="W884" s="114"/>
    </row>
    <row r="885" spans="1:23" ht="9.75" customHeight="1">
      <c r="A885" s="15"/>
      <c r="B885" s="15" t="s">
        <v>60</v>
      </c>
      <c r="C885" s="15"/>
      <c r="D885" s="16"/>
      <c r="E885" s="1"/>
      <c r="F885" s="1"/>
      <c r="G885" s="1"/>
      <c r="H885" s="1"/>
      <c r="I885" s="1"/>
      <c r="J885" s="1"/>
      <c r="K885" s="1"/>
      <c r="L885" s="1"/>
      <c r="M885" s="17"/>
      <c r="N885" s="16"/>
      <c r="O885" s="1"/>
      <c r="P885" s="18"/>
      <c r="U885" s="114"/>
      <c r="W885" s="114"/>
    </row>
    <row r="886" spans="1:23" ht="9.75" customHeight="1">
      <c r="A886" s="15"/>
      <c r="B886" s="15" t="s">
        <v>60</v>
      </c>
      <c r="C886" s="15"/>
      <c r="D886" s="16"/>
      <c r="E886" s="1"/>
      <c r="F886" s="1"/>
      <c r="G886" s="1"/>
      <c r="H886" s="1"/>
      <c r="I886" s="1"/>
      <c r="J886" s="1"/>
      <c r="K886" s="1"/>
      <c r="L886" s="1"/>
      <c r="M886" s="17"/>
      <c r="N886" s="16"/>
      <c r="O886" s="1"/>
      <c r="P886" s="18"/>
      <c r="U886" s="114"/>
      <c r="W886" s="114"/>
    </row>
    <row r="887" spans="1:23" ht="9.75" customHeight="1">
      <c r="A887" s="15"/>
      <c r="B887" s="15" t="s">
        <v>41</v>
      </c>
      <c r="C887" s="15"/>
      <c r="D887" s="16"/>
      <c r="E887" s="1"/>
      <c r="F887" s="1"/>
      <c r="G887" s="1"/>
      <c r="H887" s="1"/>
      <c r="I887" s="1"/>
      <c r="J887" s="1"/>
      <c r="K887" s="1"/>
      <c r="L887" s="1"/>
      <c r="M887" s="17"/>
      <c r="N887" s="16"/>
      <c r="O887" s="1"/>
      <c r="P887" s="18"/>
      <c r="U887" s="114"/>
      <c r="W887" s="114"/>
    </row>
    <row r="888" spans="1:23" ht="9.75" customHeight="1">
      <c r="A888" s="15"/>
      <c r="B888" s="15" t="s">
        <v>42</v>
      </c>
      <c r="C888" s="15"/>
      <c r="D888" s="16"/>
      <c r="E888" s="1"/>
      <c r="F888" s="1"/>
      <c r="G888" s="1"/>
      <c r="H888" s="1"/>
      <c r="I888" s="1"/>
      <c r="J888" s="1"/>
      <c r="K888" s="1"/>
      <c r="L888" s="1"/>
      <c r="M888" s="17"/>
      <c r="N888" s="16"/>
      <c r="O888" s="1"/>
      <c r="P888" s="18"/>
      <c r="U888" s="114"/>
      <c r="W888" s="114"/>
    </row>
    <row r="889" spans="1:23" ht="9.75" customHeight="1">
      <c r="A889" s="15"/>
      <c r="B889" s="15" t="s">
        <v>43</v>
      </c>
      <c r="C889" s="15"/>
      <c r="D889" s="16"/>
      <c r="E889" s="1"/>
      <c r="F889" s="1"/>
      <c r="G889" s="1"/>
      <c r="H889" s="1"/>
      <c r="I889" s="1"/>
      <c r="J889" s="1"/>
      <c r="K889" s="1"/>
      <c r="L889" s="1"/>
      <c r="M889" s="17"/>
      <c r="N889" s="16"/>
      <c r="O889" s="1"/>
      <c r="P889" s="18"/>
      <c r="U889" s="114"/>
      <c r="W889" s="114"/>
    </row>
    <row r="890" spans="1:23" ht="9.75" customHeight="1">
      <c r="A890" s="15"/>
      <c r="B890" s="15" t="s">
        <v>44</v>
      </c>
      <c r="C890" s="15"/>
      <c r="D890" s="16"/>
      <c r="E890" s="1"/>
      <c r="F890" s="1"/>
      <c r="G890" s="1"/>
      <c r="H890" s="1"/>
      <c r="I890" s="1"/>
      <c r="J890" s="1"/>
      <c r="K890" s="1"/>
      <c r="L890" s="1"/>
      <c r="M890" s="17"/>
      <c r="N890" s="16"/>
      <c r="O890" s="1"/>
      <c r="P890" s="18"/>
      <c r="U890" s="114"/>
      <c r="W890" s="114"/>
    </row>
    <row r="891" spans="1:23" ht="9.75" customHeight="1">
      <c r="A891" s="20"/>
      <c r="B891" s="21" t="s">
        <v>45</v>
      </c>
      <c r="C891" s="21">
        <f t="shared" ref="C891:M891" si="186">SUM(C875:C890)</f>
        <v>34</v>
      </c>
      <c r="D891" s="22">
        <f t="shared" si="186"/>
        <v>22</v>
      </c>
      <c r="E891" s="23">
        <f t="shared" si="186"/>
        <v>19</v>
      </c>
      <c r="F891" s="23">
        <f t="shared" si="186"/>
        <v>9</v>
      </c>
      <c r="G891" s="23">
        <f t="shared" si="186"/>
        <v>6</v>
      </c>
      <c r="H891" s="23">
        <f t="shared" si="186"/>
        <v>7</v>
      </c>
      <c r="I891" s="23">
        <f t="shared" si="186"/>
        <v>7</v>
      </c>
      <c r="J891" s="23">
        <f t="shared" si="186"/>
        <v>10</v>
      </c>
      <c r="K891" s="23">
        <f t="shared" si="186"/>
        <v>12</v>
      </c>
      <c r="L891" s="23">
        <f t="shared" si="186"/>
        <v>15</v>
      </c>
      <c r="M891" s="24">
        <f t="shared" si="186"/>
        <v>13</v>
      </c>
      <c r="N891" s="22">
        <f>MIN(D891:M891)</f>
        <v>6</v>
      </c>
      <c r="O891" s="23">
        <f>C891-N891</f>
        <v>28</v>
      </c>
      <c r="P891" s="25">
        <f>O891/C891</f>
        <v>0.82352941176470584</v>
      </c>
      <c r="U891" s="114"/>
      <c r="W891" s="114"/>
    </row>
    <row r="892" spans="1:23" ht="9.75" customHeight="1">
      <c r="A892" s="14" t="s">
        <v>154</v>
      </c>
      <c r="B892" s="14" t="s">
        <v>27</v>
      </c>
      <c r="C892" s="14"/>
      <c r="D892" s="19"/>
      <c r="E892" s="29"/>
      <c r="F892" s="29"/>
      <c r="G892" s="29"/>
      <c r="H892" s="29"/>
      <c r="I892" s="29"/>
      <c r="J892" s="29"/>
      <c r="K892" s="29"/>
      <c r="L892" s="29"/>
      <c r="M892" s="30"/>
      <c r="N892" s="19"/>
      <c r="O892" s="29"/>
      <c r="P892" s="31"/>
      <c r="U892" s="114"/>
      <c r="W892" s="114"/>
    </row>
    <row r="893" spans="1:23" ht="9.75" customHeight="1">
      <c r="A893" s="15"/>
      <c r="B893" s="15" t="s">
        <v>30</v>
      </c>
      <c r="C893" s="15"/>
      <c r="D893" s="16"/>
      <c r="E893" s="1"/>
      <c r="F893" s="1"/>
      <c r="G893" s="1"/>
      <c r="H893" s="1"/>
      <c r="I893" s="1"/>
      <c r="J893" s="1"/>
      <c r="K893" s="1"/>
      <c r="L893" s="1"/>
      <c r="M893" s="17"/>
      <c r="N893" s="16"/>
      <c r="O893" s="1"/>
      <c r="P893" s="18"/>
      <c r="U893" s="114"/>
      <c r="W893" s="114"/>
    </row>
    <row r="894" spans="1:23" ht="9.75" customHeight="1">
      <c r="A894" s="15"/>
      <c r="B894" s="15" t="s">
        <v>34</v>
      </c>
      <c r="C894" s="15"/>
      <c r="D894" s="16"/>
      <c r="E894" s="1"/>
      <c r="F894" s="1"/>
      <c r="G894" s="1"/>
      <c r="H894" s="1"/>
      <c r="I894" s="1"/>
      <c r="J894" s="1"/>
      <c r="K894" s="1"/>
      <c r="L894" s="1"/>
      <c r="M894" s="17"/>
      <c r="N894" s="16"/>
      <c r="O894" s="1"/>
      <c r="P894" s="18"/>
      <c r="U894" s="114"/>
      <c r="W894" s="114"/>
    </row>
    <row r="895" spans="1:23" ht="9.75" customHeight="1">
      <c r="A895" s="15"/>
      <c r="B895" s="15" t="s">
        <v>57</v>
      </c>
      <c r="C895" s="15"/>
      <c r="D895" s="16"/>
      <c r="E895" s="1"/>
      <c r="F895" s="1"/>
      <c r="G895" s="1"/>
      <c r="H895" s="1"/>
      <c r="I895" s="1"/>
      <c r="J895" s="1"/>
      <c r="K895" s="1"/>
      <c r="L895" s="1"/>
      <c r="M895" s="17"/>
      <c r="N895" s="16"/>
      <c r="O895" s="1"/>
      <c r="P895" s="18"/>
      <c r="U895" s="114"/>
      <c r="W895" s="114"/>
    </row>
    <row r="896" spans="1:23" ht="9.75" customHeight="1">
      <c r="A896" s="15"/>
      <c r="B896" s="15" t="s">
        <v>57</v>
      </c>
      <c r="C896" s="15"/>
      <c r="D896" s="16"/>
      <c r="E896" s="1"/>
      <c r="F896" s="1"/>
      <c r="G896" s="1"/>
      <c r="H896" s="1"/>
      <c r="I896" s="1"/>
      <c r="J896" s="1"/>
      <c r="K896" s="1"/>
      <c r="L896" s="1"/>
      <c r="M896" s="17"/>
      <c r="N896" s="16"/>
      <c r="O896" s="1"/>
      <c r="P896" s="18"/>
      <c r="U896" s="114"/>
      <c r="W896" s="114"/>
    </row>
    <row r="897" spans="1:23" ht="9.75" customHeight="1">
      <c r="A897" s="15"/>
      <c r="B897" s="15" t="s">
        <v>39</v>
      </c>
      <c r="C897" s="15"/>
      <c r="D897" s="16"/>
      <c r="E897" s="1"/>
      <c r="F897" s="1"/>
      <c r="G897" s="1"/>
      <c r="H897" s="1"/>
      <c r="I897" s="1"/>
      <c r="J897" s="1"/>
      <c r="K897" s="1"/>
      <c r="L897" s="1"/>
      <c r="M897" s="17"/>
      <c r="N897" s="16"/>
      <c r="O897" s="1"/>
      <c r="P897" s="18"/>
      <c r="U897" s="114"/>
      <c r="W897" s="114"/>
    </row>
    <row r="898" spans="1:23" ht="9.75" customHeight="1">
      <c r="A898" s="15"/>
      <c r="B898" s="15" t="s">
        <v>60</v>
      </c>
      <c r="C898" s="15"/>
      <c r="D898" s="16"/>
      <c r="E898" s="1"/>
      <c r="F898" s="1"/>
      <c r="G898" s="1"/>
      <c r="H898" s="1"/>
      <c r="I898" s="1"/>
      <c r="J898" s="1"/>
      <c r="K898" s="1"/>
      <c r="L898" s="1"/>
      <c r="M898" s="17"/>
      <c r="N898" s="16"/>
      <c r="O898" s="1"/>
      <c r="P898" s="18"/>
      <c r="U898" s="114"/>
      <c r="W898" s="114"/>
    </row>
    <row r="899" spans="1:23" ht="9.75" customHeight="1">
      <c r="A899" s="15"/>
      <c r="B899" s="15" t="s">
        <v>60</v>
      </c>
      <c r="C899" s="15"/>
      <c r="D899" s="16"/>
      <c r="E899" s="1"/>
      <c r="F899" s="1"/>
      <c r="G899" s="1"/>
      <c r="H899" s="1"/>
      <c r="I899" s="1"/>
      <c r="J899" s="1"/>
      <c r="K899" s="1"/>
      <c r="L899" s="1"/>
      <c r="M899" s="17"/>
      <c r="N899" s="16"/>
      <c r="O899" s="1"/>
      <c r="P899" s="18"/>
      <c r="U899" s="114"/>
      <c r="W899" s="114"/>
    </row>
    <row r="900" spans="1:23" ht="9.75" customHeight="1">
      <c r="A900" s="15"/>
      <c r="B900" s="15" t="s">
        <v>60</v>
      </c>
      <c r="C900" s="15"/>
      <c r="D900" s="16"/>
      <c r="E900" s="1"/>
      <c r="F900" s="1"/>
      <c r="G900" s="1"/>
      <c r="H900" s="1"/>
      <c r="I900" s="1"/>
      <c r="J900" s="1"/>
      <c r="K900" s="1"/>
      <c r="L900" s="1"/>
      <c r="M900" s="17"/>
      <c r="N900" s="16"/>
      <c r="O900" s="1"/>
      <c r="P900" s="18"/>
      <c r="U900" s="114"/>
      <c r="W900" s="114"/>
    </row>
    <row r="901" spans="1:23" ht="9.75" customHeight="1">
      <c r="A901" s="15"/>
      <c r="B901" s="15" t="s">
        <v>60</v>
      </c>
      <c r="C901" s="15"/>
      <c r="D901" s="16"/>
      <c r="E901" s="1"/>
      <c r="F901" s="1"/>
      <c r="G901" s="1"/>
      <c r="H901" s="1"/>
      <c r="I901" s="1"/>
      <c r="J901" s="1"/>
      <c r="K901" s="1"/>
      <c r="L901" s="1"/>
      <c r="M901" s="17"/>
      <c r="N901" s="16"/>
      <c r="O901" s="1"/>
      <c r="P901" s="18"/>
      <c r="U901" s="114"/>
      <c r="W901" s="114"/>
    </row>
    <row r="902" spans="1:23" ht="9.75" customHeight="1">
      <c r="A902" s="15"/>
      <c r="B902" s="15" t="s">
        <v>60</v>
      </c>
      <c r="C902" s="15"/>
      <c r="D902" s="16"/>
      <c r="E902" s="1"/>
      <c r="F902" s="1"/>
      <c r="G902" s="1"/>
      <c r="H902" s="1"/>
      <c r="I902" s="1"/>
      <c r="J902" s="1"/>
      <c r="K902" s="1"/>
      <c r="L902" s="1"/>
      <c r="M902" s="17"/>
      <c r="N902" s="16"/>
      <c r="O902" s="1"/>
      <c r="P902" s="18"/>
      <c r="U902" s="114"/>
      <c r="W902" s="114"/>
    </row>
    <row r="903" spans="1:23" ht="9.75" customHeight="1">
      <c r="A903" s="15"/>
      <c r="B903" s="15" t="s">
        <v>60</v>
      </c>
      <c r="C903" s="15"/>
      <c r="D903" s="16"/>
      <c r="E903" s="1"/>
      <c r="F903" s="1"/>
      <c r="G903" s="1"/>
      <c r="H903" s="1"/>
      <c r="I903" s="1"/>
      <c r="J903" s="1"/>
      <c r="K903" s="1"/>
      <c r="L903" s="1"/>
      <c r="M903" s="17"/>
      <c r="N903" s="16"/>
      <c r="O903" s="1"/>
      <c r="P903" s="18"/>
      <c r="U903" s="114"/>
      <c r="W903" s="114"/>
    </row>
    <row r="904" spans="1:23" ht="9.75" customHeight="1">
      <c r="A904" s="15"/>
      <c r="B904" s="15" t="s">
        <v>41</v>
      </c>
      <c r="C904" s="15">
        <v>1</v>
      </c>
      <c r="D904" s="33">
        <v>1</v>
      </c>
      <c r="E904" s="34">
        <v>1</v>
      </c>
      <c r="F904" s="34">
        <v>1</v>
      </c>
      <c r="G904" s="34">
        <v>1</v>
      </c>
      <c r="H904" s="34">
        <v>1</v>
      </c>
      <c r="I904" s="34">
        <v>0</v>
      </c>
      <c r="J904" s="34">
        <v>1</v>
      </c>
      <c r="K904" s="34">
        <v>1</v>
      </c>
      <c r="L904" s="34">
        <v>1</v>
      </c>
      <c r="M904" s="35">
        <v>1</v>
      </c>
      <c r="N904" s="16">
        <f>MIN(D904:M904)</f>
        <v>0</v>
      </c>
      <c r="O904" s="1">
        <f>C904-N904</f>
        <v>1</v>
      </c>
      <c r="P904" s="18">
        <f>O904/C904</f>
        <v>1</v>
      </c>
      <c r="U904" s="114"/>
      <c r="W904" s="114"/>
    </row>
    <row r="905" spans="1:23" ht="9.75" customHeight="1">
      <c r="A905" s="15"/>
      <c r="B905" s="15" t="s">
        <v>42</v>
      </c>
      <c r="C905" s="15"/>
      <c r="D905" s="16"/>
      <c r="E905" s="1"/>
      <c r="F905" s="1"/>
      <c r="G905" s="1"/>
      <c r="H905" s="1"/>
      <c r="I905" s="1"/>
      <c r="J905" s="1"/>
      <c r="K905" s="1"/>
      <c r="L905" s="1"/>
      <c r="M905" s="17"/>
      <c r="N905" s="16"/>
      <c r="O905" s="1"/>
      <c r="P905" s="18"/>
      <c r="U905" s="114"/>
      <c r="W905" s="114"/>
    </row>
    <row r="906" spans="1:23" ht="9.75" customHeight="1">
      <c r="A906" s="15"/>
      <c r="B906" s="15" t="s">
        <v>43</v>
      </c>
      <c r="C906" s="15">
        <v>2</v>
      </c>
      <c r="D906" s="33">
        <v>0</v>
      </c>
      <c r="E906" s="34">
        <v>0</v>
      </c>
      <c r="F906" s="34">
        <v>0</v>
      </c>
      <c r="G906" s="34">
        <v>0</v>
      </c>
      <c r="H906" s="34">
        <v>0</v>
      </c>
      <c r="I906" s="34">
        <v>0</v>
      </c>
      <c r="J906" s="34">
        <v>0</v>
      </c>
      <c r="K906" s="34">
        <v>0</v>
      </c>
      <c r="L906" s="34">
        <v>0</v>
      </c>
      <c r="M906" s="35">
        <v>0</v>
      </c>
      <c r="N906" s="16">
        <f t="shared" ref="N906:N908" si="187">MIN(D906:M906)</f>
        <v>0</v>
      </c>
      <c r="O906" s="1">
        <f t="shared" ref="O906:O908" si="188">C906-N906</f>
        <v>2</v>
      </c>
      <c r="P906" s="18">
        <f t="shared" ref="P906:P908" si="189">O906/C906</f>
        <v>1</v>
      </c>
      <c r="U906" s="114"/>
      <c r="W906" s="114"/>
    </row>
    <row r="907" spans="1:23" ht="9.75" customHeight="1">
      <c r="A907" s="15"/>
      <c r="B907" s="15" t="s">
        <v>44</v>
      </c>
      <c r="C907" s="15">
        <v>1</v>
      </c>
      <c r="D907" s="33">
        <v>0</v>
      </c>
      <c r="E907" s="34">
        <v>0</v>
      </c>
      <c r="F907" s="34">
        <v>0</v>
      </c>
      <c r="G907" s="34">
        <v>0</v>
      </c>
      <c r="H907" s="34">
        <v>0</v>
      </c>
      <c r="I907" s="34">
        <v>0</v>
      </c>
      <c r="J907" s="34">
        <v>0</v>
      </c>
      <c r="K907" s="34">
        <v>0</v>
      </c>
      <c r="L907" s="34">
        <v>0</v>
      </c>
      <c r="M907" s="35">
        <v>0</v>
      </c>
      <c r="N907" s="16">
        <f t="shared" si="187"/>
        <v>0</v>
      </c>
      <c r="O907" s="1">
        <f t="shared" si="188"/>
        <v>1</v>
      </c>
      <c r="P907" s="18">
        <f t="shared" si="189"/>
        <v>1</v>
      </c>
      <c r="U907" s="114"/>
      <c r="W907" s="114"/>
    </row>
    <row r="908" spans="1:23" ht="9.75" customHeight="1">
      <c r="A908" s="20"/>
      <c r="B908" s="21" t="s">
        <v>45</v>
      </c>
      <c r="C908" s="21">
        <f t="shared" ref="C908:M908" si="190">SUM(C892:C907)</f>
        <v>4</v>
      </c>
      <c r="D908" s="22">
        <f t="shared" si="190"/>
        <v>1</v>
      </c>
      <c r="E908" s="23">
        <f t="shared" si="190"/>
        <v>1</v>
      </c>
      <c r="F908" s="23">
        <f t="shared" si="190"/>
        <v>1</v>
      </c>
      <c r="G908" s="23">
        <f t="shared" si="190"/>
        <v>1</v>
      </c>
      <c r="H908" s="23">
        <f t="shared" si="190"/>
        <v>1</v>
      </c>
      <c r="I908" s="23">
        <f t="shared" si="190"/>
        <v>0</v>
      </c>
      <c r="J908" s="23">
        <f t="shared" si="190"/>
        <v>1</v>
      </c>
      <c r="K908" s="23">
        <f t="shared" si="190"/>
        <v>1</v>
      </c>
      <c r="L908" s="23">
        <f t="shared" si="190"/>
        <v>1</v>
      </c>
      <c r="M908" s="24">
        <f t="shared" si="190"/>
        <v>1</v>
      </c>
      <c r="N908" s="22">
        <f t="shared" si="187"/>
        <v>0</v>
      </c>
      <c r="O908" s="23">
        <f t="shared" si="188"/>
        <v>4</v>
      </c>
      <c r="P908" s="25">
        <f t="shared" si="189"/>
        <v>1</v>
      </c>
      <c r="U908" s="114"/>
      <c r="W908" s="114"/>
    </row>
    <row r="909" spans="1:23" ht="9.75" customHeight="1">
      <c r="A909" s="14" t="s">
        <v>156</v>
      </c>
      <c r="B909" s="14" t="s">
        <v>27</v>
      </c>
      <c r="C909" s="14"/>
      <c r="D909" s="19"/>
      <c r="E909" s="29"/>
      <c r="F909" s="29"/>
      <c r="G909" s="29"/>
      <c r="H909" s="29"/>
      <c r="I909" s="29"/>
      <c r="J909" s="29"/>
      <c r="K909" s="29"/>
      <c r="L909" s="29"/>
      <c r="M909" s="30"/>
      <c r="N909" s="19"/>
      <c r="O909" s="29"/>
      <c r="P909" s="31"/>
      <c r="U909" s="114"/>
      <c r="W909" s="114"/>
    </row>
    <row r="910" spans="1:23" ht="9.75" customHeight="1">
      <c r="A910" s="15"/>
      <c r="B910" s="15" t="s">
        <v>30</v>
      </c>
      <c r="C910" s="15"/>
      <c r="D910" s="16"/>
      <c r="E910" s="1"/>
      <c r="F910" s="1"/>
      <c r="G910" s="1"/>
      <c r="H910" s="1"/>
      <c r="I910" s="1"/>
      <c r="J910" s="1"/>
      <c r="K910" s="1"/>
      <c r="L910" s="1"/>
      <c r="M910" s="17"/>
      <c r="N910" s="16"/>
      <c r="O910" s="1"/>
      <c r="P910" s="18"/>
      <c r="U910" s="114"/>
      <c r="W910" s="114"/>
    </row>
    <row r="911" spans="1:23" ht="9.75" customHeight="1">
      <c r="A911" s="15"/>
      <c r="B911" s="15" t="s">
        <v>34</v>
      </c>
      <c r="C911" s="15"/>
      <c r="D911" s="16"/>
      <c r="E911" s="1"/>
      <c r="F911" s="1"/>
      <c r="G911" s="1"/>
      <c r="H911" s="1"/>
      <c r="I911" s="1"/>
      <c r="J911" s="1"/>
      <c r="K911" s="1"/>
      <c r="L911" s="1"/>
      <c r="M911" s="17"/>
      <c r="N911" s="16"/>
      <c r="O911" s="1"/>
      <c r="P911" s="18"/>
      <c r="U911" s="114"/>
      <c r="W911" s="114"/>
    </row>
    <row r="912" spans="1:23" ht="9.75" customHeight="1">
      <c r="A912" s="15"/>
      <c r="B912" s="15" t="s">
        <v>57</v>
      </c>
      <c r="C912" s="15"/>
      <c r="D912" s="16"/>
      <c r="E912" s="1"/>
      <c r="F912" s="1"/>
      <c r="G912" s="1"/>
      <c r="H912" s="1"/>
      <c r="I912" s="1"/>
      <c r="J912" s="1"/>
      <c r="K912" s="1"/>
      <c r="L912" s="1"/>
      <c r="M912" s="17"/>
      <c r="N912" s="16"/>
      <c r="O912" s="1"/>
      <c r="P912" s="18"/>
      <c r="U912" s="114"/>
      <c r="W912" s="114"/>
    </row>
    <row r="913" spans="1:23" ht="9.75" customHeight="1">
      <c r="A913" s="15"/>
      <c r="B913" s="15" t="s">
        <v>57</v>
      </c>
      <c r="C913" s="15"/>
      <c r="D913" s="16"/>
      <c r="E913" s="1"/>
      <c r="F913" s="1"/>
      <c r="G913" s="1"/>
      <c r="H913" s="1"/>
      <c r="I913" s="1"/>
      <c r="J913" s="1"/>
      <c r="K913" s="1"/>
      <c r="L913" s="1"/>
      <c r="M913" s="17"/>
      <c r="N913" s="16"/>
      <c r="O913" s="1"/>
      <c r="P913" s="18"/>
      <c r="U913" s="114"/>
      <c r="W913" s="114"/>
    </row>
    <row r="914" spans="1:23" ht="9.75" customHeight="1">
      <c r="A914" s="15"/>
      <c r="B914" s="15" t="s">
        <v>39</v>
      </c>
      <c r="C914" s="15"/>
      <c r="D914" s="16"/>
      <c r="E914" s="1"/>
      <c r="F914" s="1"/>
      <c r="G914" s="1"/>
      <c r="H914" s="1"/>
      <c r="I914" s="1"/>
      <c r="J914" s="1"/>
      <c r="K914" s="1"/>
      <c r="L914" s="1"/>
      <c r="M914" s="17"/>
      <c r="N914" s="16"/>
      <c r="O914" s="1"/>
      <c r="P914" s="18"/>
      <c r="U914" s="114"/>
      <c r="W914" s="114"/>
    </row>
    <row r="915" spans="1:23" ht="9.75" customHeight="1">
      <c r="A915" s="15"/>
      <c r="B915" s="15" t="s">
        <v>157</v>
      </c>
      <c r="C915" s="15">
        <v>1</v>
      </c>
      <c r="D915" s="33">
        <v>1</v>
      </c>
      <c r="E915" s="34">
        <v>1</v>
      </c>
      <c r="F915" s="34">
        <v>1</v>
      </c>
      <c r="G915" s="34">
        <v>1</v>
      </c>
      <c r="H915" s="34">
        <v>0</v>
      </c>
      <c r="I915" s="34">
        <v>0</v>
      </c>
      <c r="J915" s="34">
        <v>0</v>
      </c>
      <c r="K915" s="34">
        <v>0</v>
      </c>
      <c r="L915" s="34">
        <v>1</v>
      </c>
      <c r="M915" s="35">
        <v>1</v>
      </c>
      <c r="N915" s="16">
        <f>MIN(D915:M915)</f>
        <v>0</v>
      </c>
      <c r="O915" s="1">
        <f>C915-N915</f>
        <v>1</v>
      </c>
      <c r="P915" s="18">
        <f>O915/C915</f>
        <v>1</v>
      </c>
      <c r="U915" s="114"/>
      <c r="W915" s="114"/>
    </row>
    <row r="916" spans="1:23" ht="9.75" customHeight="1">
      <c r="A916" s="15"/>
      <c r="B916" s="15" t="s">
        <v>60</v>
      </c>
      <c r="C916" s="15"/>
      <c r="D916" s="16"/>
      <c r="E916" s="1"/>
      <c r="F916" s="1"/>
      <c r="G916" s="1"/>
      <c r="H916" s="1"/>
      <c r="I916" s="1"/>
      <c r="J916" s="1"/>
      <c r="K916" s="1"/>
      <c r="L916" s="1"/>
      <c r="M916" s="17"/>
      <c r="N916" s="16"/>
      <c r="O916" s="1"/>
      <c r="P916" s="18"/>
      <c r="U916" s="114"/>
      <c r="W916" s="114"/>
    </row>
    <row r="917" spans="1:23" ht="9.75" customHeight="1">
      <c r="A917" s="15"/>
      <c r="B917" s="15" t="s">
        <v>60</v>
      </c>
      <c r="C917" s="15"/>
      <c r="D917" s="16"/>
      <c r="E917" s="1"/>
      <c r="F917" s="1"/>
      <c r="G917" s="1"/>
      <c r="H917" s="1"/>
      <c r="I917" s="1"/>
      <c r="J917" s="1"/>
      <c r="K917" s="1"/>
      <c r="L917" s="1"/>
      <c r="M917" s="17"/>
      <c r="N917" s="16"/>
      <c r="O917" s="1"/>
      <c r="P917" s="18"/>
      <c r="U917" s="114"/>
      <c r="W917" s="114"/>
    </row>
    <row r="918" spans="1:23" ht="9.75" customHeight="1">
      <c r="A918" s="15"/>
      <c r="B918" s="15" t="s">
        <v>60</v>
      </c>
      <c r="C918" s="15"/>
      <c r="D918" s="16"/>
      <c r="E918" s="1"/>
      <c r="F918" s="1"/>
      <c r="G918" s="1"/>
      <c r="H918" s="1"/>
      <c r="I918" s="1"/>
      <c r="J918" s="1"/>
      <c r="K918" s="1"/>
      <c r="L918" s="1"/>
      <c r="M918" s="17"/>
      <c r="N918" s="16"/>
      <c r="O918" s="1"/>
      <c r="P918" s="18"/>
      <c r="U918" s="114"/>
      <c r="W918" s="114"/>
    </row>
    <row r="919" spans="1:23" ht="9.75" customHeight="1">
      <c r="A919" s="15"/>
      <c r="B919" s="15" t="s">
        <v>60</v>
      </c>
      <c r="C919" s="15"/>
      <c r="D919" s="16"/>
      <c r="E919" s="1"/>
      <c r="F919" s="1"/>
      <c r="G919" s="1"/>
      <c r="H919" s="1"/>
      <c r="I919" s="1"/>
      <c r="J919" s="1"/>
      <c r="K919" s="1"/>
      <c r="L919" s="1"/>
      <c r="M919" s="17"/>
      <c r="N919" s="16"/>
      <c r="O919" s="1"/>
      <c r="P919" s="18"/>
      <c r="U919" s="114"/>
      <c r="W919" s="114"/>
    </row>
    <row r="920" spans="1:23" ht="9.75" customHeight="1">
      <c r="A920" s="15"/>
      <c r="B920" s="15" t="s">
        <v>60</v>
      </c>
      <c r="C920" s="15"/>
      <c r="D920" s="16"/>
      <c r="E920" s="1"/>
      <c r="F920" s="1"/>
      <c r="G920" s="1"/>
      <c r="H920" s="1"/>
      <c r="I920" s="1"/>
      <c r="J920" s="1"/>
      <c r="K920" s="1"/>
      <c r="L920" s="1"/>
      <c r="M920" s="17"/>
      <c r="N920" s="16"/>
      <c r="O920" s="1"/>
      <c r="P920" s="18"/>
      <c r="U920" s="114"/>
      <c r="W920" s="114"/>
    </row>
    <row r="921" spans="1:23" ht="9.75" customHeight="1">
      <c r="A921" s="15"/>
      <c r="B921" s="15" t="s">
        <v>41</v>
      </c>
      <c r="C921" s="15">
        <v>4</v>
      </c>
      <c r="D921" s="33">
        <v>0</v>
      </c>
      <c r="E921" s="34">
        <v>0</v>
      </c>
      <c r="F921" s="34">
        <v>0</v>
      </c>
      <c r="G921" s="34">
        <v>0</v>
      </c>
      <c r="H921" s="34">
        <v>0</v>
      </c>
      <c r="I921" s="34">
        <v>0</v>
      </c>
      <c r="J921" s="34">
        <v>0</v>
      </c>
      <c r="K921" s="34">
        <v>0</v>
      </c>
      <c r="L921" s="34">
        <v>0</v>
      </c>
      <c r="M921" s="35">
        <v>1</v>
      </c>
      <c r="N921" s="16">
        <f t="shared" ref="N921:N922" si="191">MIN(D921:M921)</f>
        <v>0</v>
      </c>
      <c r="O921" s="1">
        <f t="shared" ref="O921:O922" si="192">C921-N921</f>
        <v>4</v>
      </c>
      <c r="P921" s="18">
        <f t="shared" ref="P921:P922" si="193">O921/C921</f>
        <v>1</v>
      </c>
      <c r="U921" s="114"/>
      <c r="W921" s="114"/>
    </row>
    <row r="922" spans="1:23" ht="9.75" customHeight="1">
      <c r="A922" s="15"/>
      <c r="B922" s="15" t="s">
        <v>42</v>
      </c>
      <c r="C922" s="15">
        <v>1</v>
      </c>
      <c r="D922" s="33">
        <v>1</v>
      </c>
      <c r="E922" s="34">
        <v>0</v>
      </c>
      <c r="F922" s="34">
        <v>0</v>
      </c>
      <c r="G922" s="34">
        <v>0</v>
      </c>
      <c r="H922" s="34">
        <v>0</v>
      </c>
      <c r="I922" s="34">
        <v>1</v>
      </c>
      <c r="J922" s="34">
        <v>1</v>
      </c>
      <c r="K922" s="34">
        <v>1</v>
      </c>
      <c r="L922" s="34">
        <v>0</v>
      </c>
      <c r="M922" s="35">
        <v>1</v>
      </c>
      <c r="N922" s="16">
        <f t="shared" si="191"/>
        <v>0</v>
      </c>
      <c r="O922" s="1">
        <f t="shared" si="192"/>
        <v>1</v>
      </c>
      <c r="P922" s="18">
        <f t="shared" si="193"/>
        <v>1</v>
      </c>
      <c r="U922" s="114"/>
      <c r="W922" s="114"/>
    </row>
    <row r="923" spans="1:23" ht="9.75" customHeight="1">
      <c r="A923" s="15"/>
      <c r="B923" s="15" t="s">
        <v>43</v>
      </c>
      <c r="C923" s="15"/>
      <c r="D923" s="16"/>
      <c r="E923" s="1"/>
      <c r="F923" s="1"/>
      <c r="G923" s="1"/>
      <c r="H923" s="1"/>
      <c r="I923" s="1"/>
      <c r="J923" s="1"/>
      <c r="K923" s="1"/>
      <c r="L923" s="1"/>
      <c r="M923" s="17"/>
      <c r="N923" s="16"/>
      <c r="O923" s="1"/>
      <c r="P923" s="18"/>
      <c r="U923" s="114"/>
      <c r="W923" s="114"/>
    </row>
    <row r="924" spans="1:23" ht="9.75" customHeight="1">
      <c r="A924" s="15"/>
      <c r="B924" s="15" t="s">
        <v>44</v>
      </c>
      <c r="C924" s="15">
        <v>13</v>
      </c>
      <c r="D924" s="33">
        <v>6</v>
      </c>
      <c r="E924" s="34">
        <v>4</v>
      </c>
      <c r="F924" s="34">
        <v>8</v>
      </c>
      <c r="G924" s="34">
        <v>5</v>
      </c>
      <c r="H924" s="34">
        <v>2</v>
      </c>
      <c r="I924" s="34">
        <v>6</v>
      </c>
      <c r="J924" s="34">
        <v>6</v>
      </c>
      <c r="K924" s="34">
        <v>8</v>
      </c>
      <c r="L924" s="34">
        <v>5</v>
      </c>
      <c r="M924" s="35">
        <v>4</v>
      </c>
      <c r="N924" s="16">
        <f t="shared" ref="N924:N925" si="194">MIN(D924:M924)</f>
        <v>2</v>
      </c>
      <c r="O924" s="1">
        <f t="shared" ref="O924:O925" si="195">C924-N924</f>
        <v>11</v>
      </c>
      <c r="P924" s="18">
        <f t="shared" ref="P924:P925" si="196">O924/C924</f>
        <v>0.84615384615384615</v>
      </c>
      <c r="U924" s="114"/>
      <c r="W924" s="114"/>
    </row>
    <row r="925" spans="1:23" ht="9.75" customHeight="1">
      <c r="A925" s="20"/>
      <c r="B925" s="21" t="s">
        <v>45</v>
      </c>
      <c r="C925" s="21">
        <f t="shared" ref="C925:M925" si="197">SUM(C909:C924)</f>
        <v>19</v>
      </c>
      <c r="D925" s="22">
        <f t="shared" si="197"/>
        <v>8</v>
      </c>
      <c r="E925" s="23">
        <f t="shared" si="197"/>
        <v>5</v>
      </c>
      <c r="F925" s="23">
        <f t="shared" si="197"/>
        <v>9</v>
      </c>
      <c r="G925" s="23">
        <f t="shared" si="197"/>
        <v>6</v>
      </c>
      <c r="H925" s="23">
        <f t="shared" si="197"/>
        <v>2</v>
      </c>
      <c r="I925" s="23">
        <f t="shared" si="197"/>
        <v>7</v>
      </c>
      <c r="J925" s="23">
        <f t="shared" si="197"/>
        <v>7</v>
      </c>
      <c r="K925" s="23">
        <f t="shared" si="197"/>
        <v>9</v>
      </c>
      <c r="L925" s="23">
        <f t="shared" si="197"/>
        <v>6</v>
      </c>
      <c r="M925" s="24">
        <f t="shared" si="197"/>
        <v>7</v>
      </c>
      <c r="N925" s="22">
        <f t="shared" si="194"/>
        <v>2</v>
      </c>
      <c r="O925" s="23">
        <f t="shared" si="195"/>
        <v>17</v>
      </c>
      <c r="P925" s="25">
        <f t="shared" si="196"/>
        <v>0.89473684210526316</v>
      </c>
      <c r="U925" s="114"/>
      <c r="W925" s="114"/>
    </row>
    <row r="926" spans="1:23" ht="9.75" customHeight="1">
      <c r="A926" s="14" t="s">
        <v>158</v>
      </c>
      <c r="B926" s="14" t="s">
        <v>27</v>
      </c>
      <c r="C926" s="14"/>
      <c r="D926" s="19"/>
      <c r="E926" s="29"/>
      <c r="F926" s="29"/>
      <c r="G926" s="29"/>
      <c r="H926" s="29"/>
      <c r="I926" s="29"/>
      <c r="J926" s="29"/>
      <c r="K926" s="29"/>
      <c r="L926" s="29"/>
      <c r="M926" s="30"/>
      <c r="N926" s="19"/>
      <c r="O926" s="29"/>
      <c r="P926" s="31"/>
      <c r="U926" s="114"/>
      <c r="W926" s="114"/>
    </row>
    <row r="927" spans="1:23" ht="9.75" customHeight="1">
      <c r="A927" s="15"/>
      <c r="B927" s="15" t="s">
        <v>30</v>
      </c>
      <c r="C927" s="15"/>
      <c r="D927" s="16"/>
      <c r="E927" s="1"/>
      <c r="F927" s="1"/>
      <c r="G927" s="1"/>
      <c r="H927" s="1"/>
      <c r="I927" s="1"/>
      <c r="J927" s="1"/>
      <c r="K927" s="1"/>
      <c r="L927" s="1"/>
      <c r="M927" s="17"/>
      <c r="N927" s="16"/>
      <c r="O927" s="1"/>
      <c r="P927" s="18"/>
      <c r="U927" s="114"/>
      <c r="W927" s="114"/>
    </row>
    <row r="928" spans="1:23" ht="9.75" customHeight="1">
      <c r="A928" s="15"/>
      <c r="B928" s="15" t="s">
        <v>34</v>
      </c>
      <c r="C928" s="15"/>
      <c r="D928" s="16"/>
      <c r="E928" s="1"/>
      <c r="F928" s="1"/>
      <c r="G928" s="1"/>
      <c r="H928" s="1"/>
      <c r="I928" s="1"/>
      <c r="J928" s="1"/>
      <c r="K928" s="1"/>
      <c r="L928" s="1"/>
      <c r="M928" s="17"/>
      <c r="N928" s="16"/>
      <c r="O928" s="1"/>
      <c r="P928" s="18"/>
      <c r="U928" s="114"/>
      <c r="W928" s="114"/>
    </row>
    <row r="929" spans="1:23" ht="9.75" customHeight="1">
      <c r="A929" s="15"/>
      <c r="B929" s="15" t="s">
        <v>57</v>
      </c>
      <c r="C929" s="15"/>
      <c r="D929" s="16"/>
      <c r="E929" s="1"/>
      <c r="F929" s="1"/>
      <c r="G929" s="1"/>
      <c r="H929" s="1"/>
      <c r="I929" s="1"/>
      <c r="J929" s="1"/>
      <c r="K929" s="1"/>
      <c r="L929" s="1"/>
      <c r="M929" s="17"/>
      <c r="N929" s="16"/>
      <c r="O929" s="1"/>
      <c r="P929" s="18"/>
      <c r="U929" s="114"/>
      <c r="W929" s="114"/>
    </row>
    <row r="930" spans="1:23" ht="9.75" customHeight="1">
      <c r="A930" s="15"/>
      <c r="B930" s="15" t="s">
        <v>57</v>
      </c>
      <c r="C930" s="15"/>
      <c r="D930" s="16"/>
      <c r="E930" s="1"/>
      <c r="F930" s="1"/>
      <c r="G930" s="1"/>
      <c r="H930" s="1"/>
      <c r="I930" s="1"/>
      <c r="J930" s="1"/>
      <c r="K930" s="1"/>
      <c r="L930" s="1"/>
      <c r="M930" s="17"/>
      <c r="N930" s="16"/>
      <c r="O930" s="1"/>
      <c r="P930" s="18"/>
      <c r="U930" s="114"/>
      <c r="W930" s="114"/>
    </row>
    <row r="931" spans="1:23" ht="9.75" customHeight="1">
      <c r="A931" s="15"/>
      <c r="B931" s="15" t="s">
        <v>39</v>
      </c>
      <c r="C931" s="15"/>
      <c r="D931" s="16"/>
      <c r="E931" s="1"/>
      <c r="F931" s="1"/>
      <c r="G931" s="1"/>
      <c r="H931" s="1"/>
      <c r="I931" s="1"/>
      <c r="J931" s="1"/>
      <c r="K931" s="1"/>
      <c r="L931" s="1"/>
      <c r="M931" s="17"/>
      <c r="N931" s="16"/>
      <c r="O931" s="1"/>
      <c r="P931" s="18"/>
      <c r="U931" s="114"/>
      <c r="W931" s="114"/>
    </row>
    <row r="932" spans="1:23" ht="9.75" customHeight="1">
      <c r="A932" s="15"/>
      <c r="B932" s="15" t="s">
        <v>60</v>
      </c>
      <c r="C932" s="15"/>
      <c r="D932" s="16"/>
      <c r="E932" s="1"/>
      <c r="F932" s="1"/>
      <c r="G932" s="1"/>
      <c r="H932" s="1"/>
      <c r="I932" s="1"/>
      <c r="J932" s="1"/>
      <c r="K932" s="1"/>
      <c r="L932" s="1"/>
      <c r="M932" s="17"/>
      <c r="N932" s="16"/>
      <c r="O932" s="1"/>
      <c r="P932" s="18"/>
      <c r="U932" s="114"/>
      <c r="W932" s="114"/>
    </row>
    <row r="933" spans="1:23" ht="9.75" customHeight="1">
      <c r="A933" s="15"/>
      <c r="B933" s="15" t="s">
        <v>60</v>
      </c>
      <c r="C933" s="15"/>
      <c r="D933" s="16"/>
      <c r="E933" s="1"/>
      <c r="F933" s="1"/>
      <c r="G933" s="1"/>
      <c r="H933" s="1"/>
      <c r="I933" s="1"/>
      <c r="J933" s="1"/>
      <c r="K933" s="1"/>
      <c r="L933" s="1"/>
      <c r="M933" s="17"/>
      <c r="N933" s="16"/>
      <c r="O933" s="1"/>
      <c r="P933" s="18"/>
      <c r="U933" s="114"/>
      <c r="W933" s="114"/>
    </row>
    <row r="934" spans="1:23" ht="9.75" customHeight="1">
      <c r="A934" s="15"/>
      <c r="B934" s="15" t="s">
        <v>60</v>
      </c>
      <c r="C934" s="15"/>
      <c r="D934" s="16"/>
      <c r="E934" s="1"/>
      <c r="F934" s="1"/>
      <c r="G934" s="1"/>
      <c r="H934" s="1"/>
      <c r="I934" s="1"/>
      <c r="J934" s="1"/>
      <c r="K934" s="1"/>
      <c r="L934" s="1"/>
      <c r="M934" s="17"/>
      <c r="N934" s="16"/>
      <c r="O934" s="1"/>
      <c r="P934" s="18"/>
      <c r="U934" s="114"/>
      <c r="W934" s="114"/>
    </row>
    <row r="935" spans="1:23" ht="9.75" customHeight="1">
      <c r="A935" s="15"/>
      <c r="B935" s="15" t="s">
        <v>60</v>
      </c>
      <c r="C935" s="15"/>
      <c r="D935" s="16"/>
      <c r="E935" s="1"/>
      <c r="F935" s="1"/>
      <c r="G935" s="1"/>
      <c r="H935" s="1"/>
      <c r="I935" s="1"/>
      <c r="J935" s="1"/>
      <c r="K935" s="1"/>
      <c r="L935" s="1"/>
      <c r="M935" s="17"/>
      <c r="N935" s="16"/>
      <c r="O935" s="1"/>
      <c r="P935" s="18"/>
      <c r="U935" s="114"/>
      <c r="W935" s="114"/>
    </row>
    <row r="936" spans="1:23" ht="9.75" customHeight="1">
      <c r="A936" s="15"/>
      <c r="B936" s="15" t="s">
        <v>60</v>
      </c>
      <c r="C936" s="15"/>
      <c r="D936" s="16"/>
      <c r="E936" s="1"/>
      <c r="F936" s="1"/>
      <c r="G936" s="1"/>
      <c r="H936" s="1"/>
      <c r="I936" s="1"/>
      <c r="J936" s="1"/>
      <c r="K936" s="1"/>
      <c r="L936" s="1"/>
      <c r="M936" s="17"/>
      <c r="N936" s="16"/>
      <c r="O936" s="1"/>
      <c r="P936" s="18"/>
      <c r="U936" s="114"/>
      <c r="W936" s="114"/>
    </row>
    <row r="937" spans="1:23" ht="9.75" customHeight="1">
      <c r="A937" s="15"/>
      <c r="B937" s="15" t="s">
        <v>60</v>
      </c>
      <c r="C937" s="15"/>
      <c r="D937" s="16"/>
      <c r="E937" s="1"/>
      <c r="F937" s="1"/>
      <c r="G937" s="1"/>
      <c r="H937" s="1"/>
      <c r="I937" s="1"/>
      <c r="J937" s="1"/>
      <c r="K937" s="1"/>
      <c r="L937" s="1"/>
      <c r="M937" s="17"/>
      <c r="N937" s="16"/>
      <c r="O937" s="1"/>
      <c r="P937" s="18"/>
      <c r="U937" s="114"/>
      <c r="W937" s="114"/>
    </row>
    <row r="938" spans="1:23" ht="9.75" customHeight="1">
      <c r="A938" s="15"/>
      <c r="B938" s="15" t="s">
        <v>41</v>
      </c>
      <c r="C938" s="15">
        <v>4</v>
      </c>
      <c r="D938" s="33">
        <v>4</v>
      </c>
      <c r="E938" s="34">
        <v>2</v>
      </c>
      <c r="F938" s="34">
        <v>3</v>
      </c>
      <c r="G938" s="34">
        <v>3</v>
      </c>
      <c r="H938" s="34">
        <v>3</v>
      </c>
      <c r="I938" s="34">
        <v>2</v>
      </c>
      <c r="J938" s="34">
        <v>3</v>
      </c>
      <c r="K938" s="34">
        <v>4</v>
      </c>
      <c r="L938" s="34">
        <v>3</v>
      </c>
      <c r="M938" s="35">
        <v>4</v>
      </c>
      <c r="N938" s="16">
        <f t="shared" ref="N938:N940" si="198">MIN(D938:M938)</f>
        <v>2</v>
      </c>
      <c r="O938" s="1">
        <f t="shared" ref="O938:O940" si="199">C938-N938</f>
        <v>2</v>
      </c>
      <c r="P938" s="18">
        <f t="shared" ref="P938:P940" si="200">O938/C938</f>
        <v>0.5</v>
      </c>
      <c r="U938" s="114"/>
      <c r="W938" s="114"/>
    </row>
    <row r="939" spans="1:23" ht="9.75" customHeight="1">
      <c r="A939" s="15"/>
      <c r="B939" s="15" t="s">
        <v>42</v>
      </c>
      <c r="C939" s="15">
        <v>2</v>
      </c>
      <c r="D939" s="33">
        <v>1</v>
      </c>
      <c r="E939" s="34">
        <v>0</v>
      </c>
      <c r="F939" s="34">
        <v>1</v>
      </c>
      <c r="G939" s="34">
        <v>1</v>
      </c>
      <c r="H939" s="34">
        <v>1</v>
      </c>
      <c r="I939" s="34">
        <v>0</v>
      </c>
      <c r="J939" s="34">
        <v>0</v>
      </c>
      <c r="K939" s="34">
        <v>0</v>
      </c>
      <c r="L939" s="34">
        <v>0</v>
      </c>
      <c r="M939" s="35">
        <v>0</v>
      </c>
      <c r="N939" s="16">
        <f t="shared" si="198"/>
        <v>0</v>
      </c>
      <c r="O939" s="1">
        <f t="shared" si="199"/>
        <v>2</v>
      </c>
      <c r="P939" s="18">
        <f t="shared" si="200"/>
        <v>1</v>
      </c>
      <c r="U939" s="114"/>
      <c r="W939" s="114"/>
    </row>
    <row r="940" spans="1:23" ht="9.75" customHeight="1">
      <c r="A940" s="15"/>
      <c r="B940" s="15" t="s">
        <v>43</v>
      </c>
      <c r="C940" s="32">
        <v>8</v>
      </c>
      <c r="D940" s="33">
        <v>2</v>
      </c>
      <c r="E940" s="34">
        <v>3</v>
      </c>
      <c r="F940" s="34">
        <v>2</v>
      </c>
      <c r="G940" s="34">
        <v>0</v>
      </c>
      <c r="H940" s="34">
        <v>1</v>
      </c>
      <c r="I940" s="34">
        <v>1</v>
      </c>
      <c r="J940" s="34">
        <v>1</v>
      </c>
      <c r="K940" s="34">
        <v>2</v>
      </c>
      <c r="L940" s="34">
        <v>0</v>
      </c>
      <c r="M940" s="35">
        <v>0</v>
      </c>
      <c r="N940" s="16">
        <f t="shared" si="198"/>
        <v>0</v>
      </c>
      <c r="O940" s="1">
        <f t="shared" si="199"/>
        <v>8</v>
      </c>
      <c r="P940" s="18">
        <f t="shared" si="200"/>
        <v>1</v>
      </c>
      <c r="U940" s="114"/>
      <c r="W940" s="114"/>
    </row>
    <row r="941" spans="1:23" ht="9.75" customHeight="1">
      <c r="A941" s="15"/>
      <c r="B941" s="15" t="s">
        <v>44</v>
      </c>
      <c r="C941" s="15"/>
      <c r="D941" s="16"/>
      <c r="E941" s="1"/>
      <c r="F941" s="1"/>
      <c r="G941" s="1"/>
      <c r="H941" s="1"/>
      <c r="I941" s="1"/>
      <c r="J941" s="1"/>
      <c r="K941" s="1"/>
      <c r="L941" s="1"/>
      <c r="M941" s="17"/>
      <c r="N941" s="16"/>
      <c r="O941" s="1"/>
      <c r="P941" s="18"/>
      <c r="U941" s="114"/>
      <c r="W941" s="114"/>
    </row>
    <row r="942" spans="1:23" ht="9.75" customHeight="1">
      <c r="A942" s="20"/>
      <c r="B942" s="21" t="s">
        <v>45</v>
      </c>
      <c r="C942" s="21">
        <f t="shared" ref="C942:M942" si="201">SUM(C926:C941)</f>
        <v>14</v>
      </c>
      <c r="D942" s="22">
        <f t="shared" si="201"/>
        <v>7</v>
      </c>
      <c r="E942" s="23">
        <f t="shared" si="201"/>
        <v>5</v>
      </c>
      <c r="F942" s="23">
        <f t="shared" si="201"/>
        <v>6</v>
      </c>
      <c r="G942" s="23">
        <f t="shared" si="201"/>
        <v>4</v>
      </c>
      <c r="H942" s="23">
        <f t="shared" si="201"/>
        <v>5</v>
      </c>
      <c r="I942" s="23">
        <f t="shared" si="201"/>
        <v>3</v>
      </c>
      <c r="J942" s="23">
        <f t="shared" si="201"/>
        <v>4</v>
      </c>
      <c r="K942" s="23">
        <f t="shared" si="201"/>
        <v>6</v>
      </c>
      <c r="L942" s="23">
        <f t="shared" si="201"/>
        <v>3</v>
      </c>
      <c r="M942" s="24">
        <f t="shared" si="201"/>
        <v>4</v>
      </c>
      <c r="N942" s="22">
        <f>MIN(D942:M942)</f>
        <v>3</v>
      </c>
      <c r="O942" s="23">
        <f>C942-N942</f>
        <v>11</v>
      </c>
      <c r="P942" s="25">
        <f>O942/C942</f>
        <v>0.7857142857142857</v>
      </c>
      <c r="U942" s="114"/>
      <c r="W942" s="114"/>
    </row>
    <row r="943" spans="1:23" ht="9.75" customHeight="1">
      <c r="A943" s="14" t="s">
        <v>159</v>
      </c>
      <c r="B943" s="14" t="s">
        <v>27</v>
      </c>
      <c r="C943" s="14"/>
      <c r="D943" s="19"/>
      <c r="E943" s="29"/>
      <c r="F943" s="29"/>
      <c r="G943" s="29"/>
      <c r="H943" s="29"/>
      <c r="I943" s="29"/>
      <c r="J943" s="29"/>
      <c r="K943" s="29"/>
      <c r="L943" s="29"/>
      <c r="M943" s="30"/>
      <c r="N943" s="19"/>
      <c r="O943" s="29"/>
      <c r="P943" s="31"/>
      <c r="U943" s="114"/>
      <c r="W943" s="114"/>
    </row>
    <row r="944" spans="1:23" ht="9.75" customHeight="1">
      <c r="A944" s="15"/>
      <c r="B944" s="15" t="s">
        <v>30</v>
      </c>
      <c r="C944" s="15">
        <v>125</v>
      </c>
      <c r="D944" s="33">
        <v>99</v>
      </c>
      <c r="E944" s="34">
        <v>48</v>
      </c>
      <c r="F944" s="34">
        <v>24</v>
      </c>
      <c r="G944" s="34">
        <v>13</v>
      </c>
      <c r="H944" s="34">
        <v>16</v>
      </c>
      <c r="I944" s="34">
        <v>12</v>
      </c>
      <c r="J944" s="34">
        <v>20</v>
      </c>
      <c r="K944" s="34">
        <v>27</v>
      </c>
      <c r="L944" s="34">
        <v>38</v>
      </c>
      <c r="M944" s="35">
        <v>51</v>
      </c>
      <c r="N944" s="16">
        <f>MIN(D944:M944)</f>
        <v>12</v>
      </c>
      <c r="O944" s="1">
        <f>C944-N944</f>
        <v>113</v>
      </c>
      <c r="P944" s="18">
        <f>O944/C944</f>
        <v>0.90400000000000003</v>
      </c>
      <c r="U944" s="114"/>
      <c r="W944" s="114"/>
    </row>
    <row r="945" spans="1:23" ht="9.75" customHeight="1">
      <c r="A945" s="15"/>
      <c r="B945" s="15" t="s">
        <v>34</v>
      </c>
      <c r="C945" s="15"/>
      <c r="D945" s="16"/>
      <c r="E945" s="1"/>
      <c r="F945" s="1"/>
      <c r="G945" s="1"/>
      <c r="H945" s="1"/>
      <c r="I945" s="1"/>
      <c r="J945" s="1"/>
      <c r="K945" s="1"/>
      <c r="L945" s="1"/>
      <c r="M945" s="17"/>
      <c r="N945" s="16"/>
      <c r="O945" s="1"/>
      <c r="P945" s="18"/>
      <c r="U945" s="114"/>
      <c r="W945" s="114"/>
    </row>
    <row r="946" spans="1:23" ht="9.75" customHeight="1">
      <c r="A946" s="15"/>
      <c r="B946" s="15" t="s">
        <v>131</v>
      </c>
      <c r="C946" s="15">
        <v>13</v>
      </c>
      <c r="D946" s="33">
        <v>12</v>
      </c>
      <c r="E946" s="34">
        <v>4</v>
      </c>
      <c r="F946" s="34">
        <v>7</v>
      </c>
      <c r="G946" s="34">
        <v>4</v>
      </c>
      <c r="H946" s="34">
        <v>4</v>
      </c>
      <c r="I946" s="34">
        <v>7</v>
      </c>
      <c r="J946" s="34">
        <v>10</v>
      </c>
      <c r="K946" s="34">
        <v>8</v>
      </c>
      <c r="L946" s="34">
        <v>9</v>
      </c>
      <c r="M946" s="35">
        <v>9</v>
      </c>
      <c r="N946" s="16">
        <f>MIN(D946:M946)</f>
        <v>4</v>
      </c>
      <c r="O946" s="1">
        <f>C946-N946</f>
        <v>9</v>
      </c>
      <c r="P946" s="18">
        <f>O946/C946</f>
        <v>0.69230769230769229</v>
      </c>
      <c r="U946" s="114"/>
      <c r="W946" s="114"/>
    </row>
    <row r="947" spans="1:23" ht="9.75" customHeight="1">
      <c r="A947" s="15"/>
      <c r="B947" s="15" t="s">
        <v>57</v>
      </c>
      <c r="C947" s="15"/>
      <c r="D947" s="16"/>
      <c r="E947" s="1"/>
      <c r="F947" s="1"/>
      <c r="G947" s="1"/>
      <c r="H947" s="1"/>
      <c r="I947" s="1"/>
      <c r="J947" s="1"/>
      <c r="K947" s="1"/>
      <c r="L947" s="1"/>
      <c r="M947" s="17"/>
      <c r="N947" s="16"/>
      <c r="O947" s="1"/>
      <c r="P947" s="18"/>
      <c r="U947" s="114"/>
      <c r="W947" s="114"/>
    </row>
    <row r="948" spans="1:23" ht="9.75" customHeight="1">
      <c r="A948" s="15"/>
      <c r="B948" s="15" t="s">
        <v>39</v>
      </c>
      <c r="C948" s="15">
        <v>2</v>
      </c>
      <c r="D948" s="33">
        <v>0</v>
      </c>
      <c r="E948" s="34">
        <v>1</v>
      </c>
      <c r="F948" s="34">
        <v>1</v>
      </c>
      <c r="G948" s="34">
        <v>1</v>
      </c>
      <c r="H948" s="34">
        <v>1</v>
      </c>
      <c r="I948" s="34">
        <v>1</v>
      </c>
      <c r="J948" s="34">
        <v>1</v>
      </c>
      <c r="K948" s="34">
        <v>1</v>
      </c>
      <c r="L948" s="34">
        <v>1</v>
      </c>
      <c r="M948" s="35">
        <v>1</v>
      </c>
      <c r="N948" s="16">
        <f t="shared" ref="N948:N949" si="202">MIN(D948:M948)</f>
        <v>0</v>
      </c>
      <c r="O948" s="1">
        <f t="shared" ref="O948:O949" si="203">C948-N948</f>
        <v>2</v>
      </c>
      <c r="P948" s="18">
        <f t="shared" ref="P948:P949" si="204">O948/C948</f>
        <v>1</v>
      </c>
      <c r="U948" s="114"/>
      <c r="W948" s="114"/>
    </row>
    <row r="949" spans="1:23" ht="9.75" customHeight="1">
      <c r="A949" s="15"/>
      <c r="B949" s="15" t="s">
        <v>59</v>
      </c>
      <c r="C949" s="32">
        <v>8</v>
      </c>
      <c r="D949" s="33">
        <v>2</v>
      </c>
      <c r="E949" s="34">
        <v>0</v>
      </c>
      <c r="F949" s="34">
        <v>0</v>
      </c>
      <c r="G949" s="34">
        <v>1</v>
      </c>
      <c r="H949" s="34">
        <v>1</v>
      </c>
      <c r="I949" s="34">
        <v>2</v>
      </c>
      <c r="J949" s="34">
        <v>2</v>
      </c>
      <c r="K949" s="34">
        <v>1</v>
      </c>
      <c r="L949" s="34">
        <v>4</v>
      </c>
      <c r="M949" s="35">
        <v>4</v>
      </c>
      <c r="N949" s="16">
        <f t="shared" si="202"/>
        <v>0</v>
      </c>
      <c r="O949" s="1">
        <f t="shared" si="203"/>
        <v>8</v>
      </c>
      <c r="P949" s="18">
        <f t="shared" si="204"/>
        <v>1</v>
      </c>
      <c r="U949" s="114"/>
      <c r="W949" s="114"/>
    </row>
    <row r="950" spans="1:23" ht="9.75" customHeight="1">
      <c r="A950" s="15"/>
      <c r="B950" s="15" t="s">
        <v>60</v>
      </c>
      <c r="C950" s="15"/>
      <c r="D950" s="16"/>
      <c r="E950" s="1"/>
      <c r="F950" s="1"/>
      <c r="G950" s="1"/>
      <c r="H950" s="1"/>
      <c r="I950" s="1"/>
      <c r="J950" s="1"/>
      <c r="K950" s="1"/>
      <c r="L950" s="1"/>
      <c r="M950" s="17"/>
      <c r="N950" s="16"/>
      <c r="O950" s="1"/>
      <c r="P950" s="18"/>
      <c r="U950" s="114"/>
      <c r="W950" s="114"/>
    </row>
    <row r="951" spans="1:23" ht="9.75" customHeight="1">
      <c r="A951" s="15"/>
      <c r="B951" s="15" t="s">
        <v>60</v>
      </c>
      <c r="C951" s="15"/>
      <c r="D951" s="16"/>
      <c r="E951" s="1"/>
      <c r="F951" s="1"/>
      <c r="G951" s="1"/>
      <c r="H951" s="1"/>
      <c r="I951" s="1"/>
      <c r="J951" s="1"/>
      <c r="K951" s="1"/>
      <c r="L951" s="1"/>
      <c r="M951" s="17"/>
      <c r="N951" s="16"/>
      <c r="O951" s="1"/>
      <c r="P951" s="18"/>
      <c r="U951" s="114"/>
      <c r="W951" s="114"/>
    </row>
    <row r="952" spans="1:23" ht="9.75" customHeight="1">
      <c r="A952" s="15"/>
      <c r="B952" s="15" t="s">
        <v>60</v>
      </c>
      <c r="C952" s="15"/>
      <c r="D952" s="16"/>
      <c r="E952" s="1"/>
      <c r="F952" s="1"/>
      <c r="G952" s="1"/>
      <c r="H952" s="1"/>
      <c r="I952" s="1"/>
      <c r="J952" s="1"/>
      <c r="K952" s="1"/>
      <c r="L952" s="1"/>
      <c r="M952" s="17"/>
      <c r="N952" s="16"/>
      <c r="O952" s="1"/>
      <c r="P952" s="18"/>
      <c r="U952" s="114"/>
      <c r="W952" s="114"/>
    </row>
    <row r="953" spans="1:23" ht="9.75" customHeight="1">
      <c r="A953" s="15"/>
      <c r="B953" s="32" t="s">
        <v>142</v>
      </c>
      <c r="C953" s="32">
        <v>2</v>
      </c>
      <c r="D953" s="33">
        <v>0</v>
      </c>
      <c r="E953" s="34">
        <v>0</v>
      </c>
      <c r="F953" s="34">
        <v>0</v>
      </c>
      <c r="G953" s="34">
        <v>0</v>
      </c>
      <c r="H953" s="34">
        <v>0</v>
      </c>
      <c r="I953" s="34">
        <v>0</v>
      </c>
      <c r="J953" s="34">
        <v>0</v>
      </c>
      <c r="K953" s="34">
        <v>0</v>
      </c>
      <c r="L953" s="34">
        <v>0</v>
      </c>
      <c r="M953" s="35">
        <v>0</v>
      </c>
      <c r="N953" s="16">
        <f>MIN(D953:M953)</f>
        <v>0</v>
      </c>
      <c r="O953" s="1">
        <f>C953-N953</f>
        <v>2</v>
      </c>
      <c r="P953" s="18">
        <f>O953/C953</f>
        <v>1</v>
      </c>
      <c r="U953" s="114"/>
      <c r="W953" s="114"/>
    </row>
    <row r="954" spans="1:23" ht="9.75" customHeight="1">
      <c r="A954" s="15"/>
      <c r="B954" s="15" t="s">
        <v>60</v>
      </c>
      <c r="C954" s="15"/>
      <c r="D954" s="16"/>
      <c r="E954" s="1"/>
      <c r="F954" s="1"/>
      <c r="G954" s="1"/>
      <c r="H954" s="1"/>
      <c r="I954" s="1"/>
      <c r="J954" s="1"/>
      <c r="K954" s="1"/>
      <c r="L954" s="1"/>
      <c r="M954" s="17"/>
      <c r="N954" s="16"/>
      <c r="O954" s="1"/>
      <c r="P954" s="18"/>
      <c r="U954" s="114"/>
      <c r="W954" s="114"/>
    </row>
    <row r="955" spans="1:23" ht="9.75" customHeight="1">
      <c r="A955" s="15"/>
      <c r="B955" s="15" t="s">
        <v>41</v>
      </c>
      <c r="C955" s="15">
        <v>6</v>
      </c>
      <c r="D955" s="33">
        <v>5</v>
      </c>
      <c r="E955" s="34">
        <v>3</v>
      </c>
      <c r="F955" s="34">
        <v>3</v>
      </c>
      <c r="G955" s="34">
        <v>3</v>
      </c>
      <c r="H955" s="34">
        <v>4</v>
      </c>
      <c r="I955" s="34">
        <v>4</v>
      </c>
      <c r="J955" s="34">
        <v>4</v>
      </c>
      <c r="K955" s="34">
        <v>4</v>
      </c>
      <c r="L955" s="34">
        <v>4</v>
      </c>
      <c r="M955" s="35">
        <v>5</v>
      </c>
      <c r="N955" s="16">
        <f>MIN(D955:M955)</f>
        <v>3</v>
      </c>
      <c r="O955" s="1">
        <f>C955-N955</f>
        <v>3</v>
      </c>
      <c r="P955" s="18">
        <f>O955/C955</f>
        <v>0.5</v>
      </c>
      <c r="U955" s="114"/>
      <c r="W955" s="114"/>
    </row>
    <row r="956" spans="1:23" ht="9.75" customHeight="1">
      <c r="A956" s="15"/>
      <c r="B956" s="15" t="s">
        <v>42</v>
      </c>
      <c r="C956" s="15"/>
      <c r="D956" s="16"/>
      <c r="E956" s="1"/>
      <c r="F956" s="1"/>
      <c r="G956" s="1"/>
      <c r="H956" s="1"/>
      <c r="I956" s="1"/>
      <c r="J956" s="1"/>
      <c r="K956" s="1"/>
      <c r="L956" s="1"/>
      <c r="M956" s="17"/>
      <c r="N956" s="16"/>
      <c r="O956" s="1"/>
      <c r="P956" s="18"/>
      <c r="U956" s="114"/>
      <c r="W956" s="114"/>
    </row>
    <row r="957" spans="1:23" ht="9.75" customHeight="1">
      <c r="A957" s="15"/>
      <c r="B957" s="15" t="s">
        <v>43</v>
      </c>
      <c r="C957" s="15">
        <v>2</v>
      </c>
      <c r="D957" s="33">
        <v>1</v>
      </c>
      <c r="E957" s="34">
        <v>1</v>
      </c>
      <c r="F957" s="34">
        <v>1</v>
      </c>
      <c r="G957" s="34">
        <v>0</v>
      </c>
      <c r="H957" s="34">
        <v>1</v>
      </c>
      <c r="I957" s="34">
        <v>2</v>
      </c>
      <c r="J957" s="34">
        <v>2</v>
      </c>
      <c r="K957" s="34">
        <v>1</v>
      </c>
      <c r="L957" s="34">
        <v>1</v>
      </c>
      <c r="M957" s="35">
        <v>1</v>
      </c>
      <c r="N957" s="16">
        <f>MIN(D957:M957)</f>
        <v>0</v>
      </c>
      <c r="O957" s="1">
        <f>C957-N957</f>
        <v>2</v>
      </c>
      <c r="P957" s="18">
        <f>O957/C957</f>
        <v>1</v>
      </c>
      <c r="U957" s="114"/>
      <c r="W957" s="114"/>
    </row>
    <row r="958" spans="1:23" ht="9.75" customHeight="1">
      <c r="A958" s="15"/>
      <c r="B958" s="15" t="s">
        <v>44</v>
      </c>
      <c r="C958" s="15"/>
      <c r="D958" s="16"/>
      <c r="E958" s="1"/>
      <c r="F958" s="1"/>
      <c r="G958" s="1"/>
      <c r="H958" s="1"/>
      <c r="I958" s="1"/>
      <c r="J958" s="1"/>
      <c r="K958" s="1"/>
      <c r="L958" s="1"/>
      <c r="M958" s="17"/>
      <c r="N958" s="16"/>
      <c r="O958" s="1"/>
      <c r="P958" s="18"/>
      <c r="U958" s="114"/>
      <c r="W958" s="114"/>
    </row>
    <row r="959" spans="1:23" ht="9.75" customHeight="1">
      <c r="A959" s="20"/>
      <c r="B959" s="21" t="s">
        <v>45</v>
      </c>
      <c r="C959" s="21">
        <f t="shared" ref="C959:M959" si="205">SUM(C943:C958)</f>
        <v>158</v>
      </c>
      <c r="D959" s="22">
        <f t="shared" si="205"/>
        <v>119</v>
      </c>
      <c r="E959" s="23">
        <f t="shared" si="205"/>
        <v>57</v>
      </c>
      <c r="F959" s="23">
        <f t="shared" si="205"/>
        <v>36</v>
      </c>
      <c r="G959" s="23">
        <f t="shared" si="205"/>
        <v>22</v>
      </c>
      <c r="H959" s="23">
        <f t="shared" si="205"/>
        <v>27</v>
      </c>
      <c r="I959" s="23">
        <f t="shared" si="205"/>
        <v>28</v>
      </c>
      <c r="J959" s="23">
        <f t="shared" si="205"/>
        <v>39</v>
      </c>
      <c r="K959" s="23">
        <f t="shared" si="205"/>
        <v>42</v>
      </c>
      <c r="L959" s="23">
        <f t="shared" si="205"/>
        <v>57</v>
      </c>
      <c r="M959" s="24">
        <f t="shared" si="205"/>
        <v>71</v>
      </c>
      <c r="N959" s="22">
        <f>MIN(D959:M959)</f>
        <v>22</v>
      </c>
      <c r="O959" s="23">
        <f>C959-N959</f>
        <v>136</v>
      </c>
      <c r="P959" s="25">
        <f>O959/C959</f>
        <v>0.86075949367088611</v>
      </c>
      <c r="U959" s="114"/>
      <c r="W959" s="114"/>
    </row>
    <row r="960" spans="1:23" ht="9.75" customHeight="1">
      <c r="A960" s="14" t="s">
        <v>162</v>
      </c>
      <c r="B960" s="14" t="s">
        <v>27</v>
      </c>
      <c r="C960" s="14"/>
      <c r="D960" s="19"/>
      <c r="E960" s="29"/>
      <c r="F960" s="29"/>
      <c r="G960" s="29"/>
      <c r="H960" s="29"/>
      <c r="I960" s="29"/>
      <c r="J960" s="29"/>
      <c r="K960" s="29"/>
      <c r="L960" s="29"/>
      <c r="M960" s="30"/>
      <c r="N960" s="19"/>
      <c r="O960" s="29"/>
      <c r="P960" s="31"/>
      <c r="U960" s="114"/>
      <c r="W960" s="114"/>
    </row>
    <row r="961" spans="1:23" ht="9.75" customHeight="1">
      <c r="A961" s="15"/>
      <c r="B961" s="15" t="s">
        <v>30</v>
      </c>
      <c r="C961" s="15"/>
      <c r="D961" s="16"/>
      <c r="E961" s="1"/>
      <c r="F961" s="1"/>
      <c r="G961" s="1"/>
      <c r="H961" s="1"/>
      <c r="I961" s="1"/>
      <c r="J961" s="1"/>
      <c r="K961" s="1"/>
      <c r="L961" s="1"/>
      <c r="M961" s="17"/>
      <c r="N961" s="16"/>
      <c r="O961" s="1"/>
      <c r="P961" s="18"/>
      <c r="U961" s="114"/>
      <c r="W961" s="114"/>
    </row>
    <row r="962" spans="1:23" ht="9.75" customHeight="1">
      <c r="A962" s="15"/>
      <c r="B962" s="15" t="s">
        <v>34</v>
      </c>
      <c r="C962" s="15"/>
      <c r="D962" s="16"/>
      <c r="E962" s="1"/>
      <c r="F962" s="1"/>
      <c r="G962" s="1"/>
      <c r="H962" s="1"/>
      <c r="I962" s="1"/>
      <c r="J962" s="1"/>
      <c r="K962" s="1"/>
      <c r="L962" s="1"/>
      <c r="M962" s="17"/>
      <c r="N962" s="16"/>
      <c r="O962" s="1"/>
      <c r="P962" s="18"/>
      <c r="U962" s="114"/>
      <c r="W962" s="114"/>
    </row>
    <row r="963" spans="1:23" ht="9.75" customHeight="1">
      <c r="A963" s="15"/>
      <c r="B963" s="15" t="s">
        <v>57</v>
      </c>
      <c r="C963" s="15"/>
      <c r="D963" s="16"/>
      <c r="E963" s="1"/>
      <c r="F963" s="1"/>
      <c r="G963" s="1"/>
      <c r="H963" s="1"/>
      <c r="I963" s="1"/>
      <c r="J963" s="1"/>
      <c r="K963" s="1"/>
      <c r="L963" s="1"/>
      <c r="M963" s="17"/>
      <c r="N963" s="16"/>
      <c r="O963" s="1"/>
      <c r="P963" s="18"/>
      <c r="U963" s="114"/>
      <c r="W963" s="114"/>
    </row>
    <row r="964" spans="1:23" ht="9.75" customHeight="1">
      <c r="A964" s="15"/>
      <c r="B964" s="15" t="s">
        <v>57</v>
      </c>
      <c r="C964" s="15"/>
      <c r="D964" s="16"/>
      <c r="E964" s="1"/>
      <c r="F964" s="1"/>
      <c r="G964" s="1"/>
      <c r="H964" s="1"/>
      <c r="I964" s="1"/>
      <c r="J964" s="1"/>
      <c r="K964" s="1"/>
      <c r="L964" s="1"/>
      <c r="M964" s="17"/>
      <c r="N964" s="16"/>
      <c r="O964" s="1"/>
      <c r="P964" s="18"/>
      <c r="U964" s="114"/>
      <c r="W964" s="114"/>
    </row>
    <row r="965" spans="1:23" ht="9.75" customHeight="1">
      <c r="A965" s="15"/>
      <c r="B965" s="15" t="s">
        <v>39</v>
      </c>
      <c r="C965" s="15"/>
      <c r="D965" s="16"/>
      <c r="E965" s="1"/>
      <c r="F965" s="1"/>
      <c r="G965" s="1"/>
      <c r="H965" s="1"/>
      <c r="I965" s="1"/>
      <c r="J965" s="1"/>
      <c r="K965" s="1"/>
      <c r="L965" s="1"/>
      <c r="M965" s="17"/>
      <c r="N965" s="16"/>
      <c r="O965" s="1"/>
      <c r="P965" s="18"/>
      <c r="U965" s="114"/>
      <c r="W965" s="114"/>
    </row>
    <row r="966" spans="1:23" ht="9.75" customHeight="1">
      <c r="A966" s="15"/>
      <c r="B966" s="15" t="s">
        <v>60</v>
      </c>
      <c r="C966" s="15"/>
      <c r="D966" s="16"/>
      <c r="E966" s="1"/>
      <c r="F966" s="1"/>
      <c r="G966" s="1"/>
      <c r="H966" s="1"/>
      <c r="I966" s="1"/>
      <c r="J966" s="1"/>
      <c r="K966" s="1"/>
      <c r="L966" s="1"/>
      <c r="M966" s="17"/>
      <c r="N966" s="16"/>
      <c r="O966" s="1"/>
      <c r="P966" s="18"/>
      <c r="U966" s="114"/>
      <c r="W966" s="114"/>
    </row>
    <row r="967" spans="1:23" ht="9.75" customHeight="1">
      <c r="A967" s="15"/>
      <c r="B967" s="15" t="s">
        <v>60</v>
      </c>
      <c r="C967" s="15"/>
      <c r="D967" s="16"/>
      <c r="E967" s="1"/>
      <c r="F967" s="1"/>
      <c r="G967" s="1"/>
      <c r="H967" s="1"/>
      <c r="I967" s="1"/>
      <c r="J967" s="1"/>
      <c r="K967" s="1"/>
      <c r="L967" s="1"/>
      <c r="M967" s="17"/>
      <c r="N967" s="16"/>
      <c r="O967" s="1"/>
      <c r="P967" s="18"/>
      <c r="U967" s="114"/>
      <c r="W967" s="114"/>
    </row>
    <row r="968" spans="1:23" ht="9.75" customHeight="1">
      <c r="A968" s="15"/>
      <c r="B968" s="15" t="s">
        <v>60</v>
      </c>
      <c r="C968" s="15"/>
      <c r="D968" s="16"/>
      <c r="E968" s="1"/>
      <c r="F968" s="1"/>
      <c r="G968" s="1"/>
      <c r="H968" s="1"/>
      <c r="I968" s="1"/>
      <c r="J968" s="1"/>
      <c r="K968" s="1"/>
      <c r="L968" s="1"/>
      <c r="M968" s="17"/>
      <c r="N968" s="16"/>
      <c r="O968" s="1"/>
      <c r="P968" s="18"/>
      <c r="U968" s="114"/>
      <c r="W968" s="114"/>
    </row>
    <row r="969" spans="1:23" ht="9.75" customHeight="1">
      <c r="A969" s="15"/>
      <c r="B969" s="15" t="s">
        <v>60</v>
      </c>
      <c r="C969" s="15"/>
      <c r="D969" s="16"/>
      <c r="E969" s="1"/>
      <c r="F969" s="1"/>
      <c r="G969" s="1"/>
      <c r="H969" s="1"/>
      <c r="I969" s="1"/>
      <c r="J969" s="1"/>
      <c r="K969" s="1"/>
      <c r="L969" s="1"/>
      <c r="M969" s="17"/>
      <c r="N969" s="16"/>
      <c r="O969" s="1"/>
      <c r="P969" s="18"/>
      <c r="U969" s="114"/>
      <c r="W969" s="114"/>
    </row>
    <row r="970" spans="1:23" ht="9.75" customHeight="1">
      <c r="A970" s="15"/>
      <c r="B970" s="15" t="s">
        <v>60</v>
      </c>
      <c r="C970" s="15"/>
      <c r="D970" s="16"/>
      <c r="E970" s="1"/>
      <c r="F970" s="1"/>
      <c r="G970" s="1"/>
      <c r="H970" s="1"/>
      <c r="I970" s="1"/>
      <c r="J970" s="1"/>
      <c r="K970" s="1"/>
      <c r="L970" s="1"/>
      <c r="M970" s="17"/>
      <c r="N970" s="16"/>
      <c r="O970" s="1"/>
      <c r="P970" s="18"/>
      <c r="U970" s="114"/>
      <c r="W970" s="114"/>
    </row>
    <row r="971" spans="1:23" ht="9.75" customHeight="1">
      <c r="A971" s="15"/>
      <c r="B971" s="15" t="s">
        <v>60</v>
      </c>
      <c r="C971" s="15"/>
      <c r="D971" s="16"/>
      <c r="E971" s="1"/>
      <c r="F971" s="1"/>
      <c r="G971" s="1"/>
      <c r="H971" s="1"/>
      <c r="I971" s="1"/>
      <c r="J971" s="1"/>
      <c r="K971" s="1"/>
      <c r="L971" s="1"/>
      <c r="M971" s="17"/>
      <c r="N971" s="16"/>
      <c r="O971" s="1"/>
      <c r="P971" s="18"/>
      <c r="U971" s="114"/>
      <c r="W971" s="114"/>
    </row>
    <row r="972" spans="1:23" ht="9.75" customHeight="1">
      <c r="A972" s="15"/>
      <c r="B972" s="15" t="s">
        <v>41</v>
      </c>
      <c r="C972" s="15"/>
      <c r="D972" s="16"/>
      <c r="E972" s="1"/>
      <c r="F972" s="1"/>
      <c r="G972" s="1"/>
      <c r="H972" s="1"/>
      <c r="I972" s="1"/>
      <c r="J972" s="1"/>
      <c r="K972" s="1"/>
      <c r="L972" s="1"/>
      <c r="M972" s="17"/>
      <c r="N972" s="16"/>
      <c r="O972" s="1"/>
      <c r="P972" s="18"/>
      <c r="U972" s="114"/>
      <c r="W972" s="114"/>
    </row>
    <row r="973" spans="1:23" ht="9.75" customHeight="1">
      <c r="A973" s="15"/>
      <c r="B973" s="15" t="s">
        <v>42</v>
      </c>
      <c r="C973" s="15">
        <v>1</v>
      </c>
      <c r="D973" s="33">
        <v>1</v>
      </c>
      <c r="E973" s="34">
        <v>1</v>
      </c>
      <c r="F973" s="34">
        <v>1</v>
      </c>
      <c r="G973" s="34">
        <v>1</v>
      </c>
      <c r="H973" s="34">
        <v>1</v>
      </c>
      <c r="I973" s="34">
        <v>1</v>
      </c>
      <c r="J973" s="34">
        <v>1</v>
      </c>
      <c r="K973" s="34">
        <v>1</v>
      </c>
      <c r="L973" s="34">
        <v>1</v>
      </c>
      <c r="M973" s="35">
        <v>1</v>
      </c>
      <c r="N973" s="16">
        <f>MIN(D973:M973)</f>
        <v>1</v>
      </c>
      <c r="O973" s="1">
        <f>C973-N973</f>
        <v>0</v>
      </c>
      <c r="P973" s="18">
        <f>O973/C973</f>
        <v>0</v>
      </c>
      <c r="U973" s="114"/>
      <c r="W973" s="114"/>
    </row>
    <row r="974" spans="1:23" ht="9.75" customHeight="1">
      <c r="A974" s="15"/>
      <c r="B974" s="15" t="s">
        <v>43</v>
      </c>
      <c r="C974" s="15"/>
      <c r="D974" s="16"/>
      <c r="E974" s="1"/>
      <c r="F974" s="1"/>
      <c r="G974" s="1"/>
      <c r="H974" s="1"/>
      <c r="I974" s="1"/>
      <c r="J974" s="1"/>
      <c r="K974" s="1"/>
      <c r="L974" s="1"/>
      <c r="M974" s="17"/>
      <c r="N974" s="16"/>
      <c r="O974" s="1"/>
      <c r="P974" s="18"/>
      <c r="U974" s="114"/>
      <c r="W974" s="114"/>
    </row>
    <row r="975" spans="1:23" ht="9.75" customHeight="1">
      <c r="A975" s="15"/>
      <c r="B975" s="15" t="s">
        <v>44</v>
      </c>
      <c r="C975" s="15"/>
      <c r="D975" s="16"/>
      <c r="E975" s="1"/>
      <c r="F975" s="1"/>
      <c r="G975" s="1"/>
      <c r="H975" s="1"/>
      <c r="I975" s="1"/>
      <c r="J975" s="1"/>
      <c r="K975" s="1"/>
      <c r="L975" s="1"/>
      <c r="M975" s="17"/>
      <c r="N975" s="16"/>
      <c r="O975" s="1"/>
      <c r="P975" s="18"/>
      <c r="U975" s="114"/>
      <c r="W975" s="114"/>
    </row>
    <row r="976" spans="1:23" ht="9.75" customHeight="1">
      <c r="A976" s="20"/>
      <c r="B976" s="21" t="s">
        <v>45</v>
      </c>
      <c r="C976" s="21">
        <f t="shared" ref="C976:M976" si="206">SUM(C960:C975)</f>
        <v>1</v>
      </c>
      <c r="D976" s="22">
        <f t="shared" si="206"/>
        <v>1</v>
      </c>
      <c r="E976" s="23">
        <f t="shared" si="206"/>
        <v>1</v>
      </c>
      <c r="F976" s="23">
        <f t="shared" si="206"/>
        <v>1</v>
      </c>
      <c r="G976" s="23">
        <f t="shared" si="206"/>
        <v>1</v>
      </c>
      <c r="H976" s="23">
        <f t="shared" si="206"/>
        <v>1</v>
      </c>
      <c r="I976" s="23">
        <f t="shared" si="206"/>
        <v>1</v>
      </c>
      <c r="J976" s="23">
        <f t="shared" si="206"/>
        <v>1</v>
      </c>
      <c r="K976" s="23">
        <f t="shared" si="206"/>
        <v>1</v>
      </c>
      <c r="L976" s="23">
        <f t="shared" si="206"/>
        <v>1</v>
      </c>
      <c r="M976" s="24">
        <f t="shared" si="206"/>
        <v>1</v>
      </c>
      <c r="N976" s="22">
        <f>MIN(D976:M976)</f>
        <v>1</v>
      </c>
      <c r="O976" s="23">
        <f>C976-N976</f>
        <v>0</v>
      </c>
      <c r="P976" s="25">
        <f>O976/C976</f>
        <v>0</v>
      </c>
      <c r="U976" s="114"/>
      <c r="W976" s="114"/>
    </row>
    <row r="977" spans="1:23" ht="9.75" customHeight="1">
      <c r="A977" s="14" t="s">
        <v>163</v>
      </c>
      <c r="B977" s="14" t="s">
        <v>27</v>
      </c>
      <c r="C977" s="14"/>
      <c r="D977" s="19"/>
      <c r="E977" s="29"/>
      <c r="F977" s="29"/>
      <c r="G977" s="29"/>
      <c r="H977" s="29"/>
      <c r="I977" s="29"/>
      <c r="J977" s="29"/>
      <c r="K977" s="29"/>
      <c r="L977" s="29"/>
      <c r="M977" s="30"/>
      <c r="N977" s="19"/>
      <c r="O977" s="29"/>
      <c r="P977" s="31"/>
      <c r="U977" s="114"/>
      <c r="W977" s="114"/>
    </row>
    <row r="978" spans="1:23" ht="9.75" customHeight="1">
      <c r="A978" s="15"/>
      <c r="B978" s="15" t="s">
        <v>30</v>
      </c>
      <c r="C978" s="15">
        <v>56</v>
      </c>
      <c r="D978" s="33">
        <v>34</v>
      </c>
      <c r="E978" s="34">
        <v>27</v>
      </c>
      <c r="F978" s="34">
        <v>29</v>
      </c>
      <c r="G978" s="34">
        <v>27</v>
      </c>
      <c r="H978" s="34">
        <v>25</v>
      </c>
      <c r="I978" s="34">
        <v>30</v>
      </c>
      <c r="J978" s="34">
        <v>35</v>
      </c>
      <c r="K978" s="34">
        <v>35</v>
      </c>
      <c r="L978" s="34">
        <v>41</v>
      </c>
      <c r="M978" s="35">
        <v>4</v>
      </c>
      <c r="N978" s="16">
        <f>MIN(D978:M978)</f>
        <v>4</v>
      </c>
      <c r="O978" s="1">
        <f>C978-N978</f>
        <v>52</v>
      </c>
      <c r="P978" s="18">
        <f>O978/C978</f>
        <v>0.9285714285714286</v>
      </c>
      <c r="U978" s="114"/>
      <c r="W978" s="114"/>
    </row>
    <row r="979" spans="1:23" ht="9.75" customHeight="1">
      <c r="A979" s="15"/>
      <c r="B979" s="15" t="s">
        <v>34</v>
      </c>
      <c r="C979" s="15"/>
      <c r="D979" s="16"/>
      <c r="E979" s="1"/>
      <c r="F979" s="1"/>
      <c r="G979" s="1"/>
      <c r="H979" s="1"/>
      <c r="I979" s="1"/>
      <c r="J979" s="1"/>
      <c r="K979" s="1"/>
      <c r="L979" s="1"/>
      <c r="M979" s="17"/>
      <c r="N979" s="16"/>
      <c r="O979" s="1"/>
      <c r="P979" s="18"/>
      <c r="U979" s="114"/>
      <c r="W979" s="114"/>
    </row>
    <row r="980" spans="1:23" ht="9.75" customHeight="1">
      <c r="A980" s="15"/>
      <c r="B980" s="15" t="s">
        <v>57</v>
      </c>
      <c r="C980" s="15"/>
      <c r="D980" s="16"/>
      <c r="E980" s="1"/>
      <c r="F980" s="1"/>
      <c r="G980" s="1"/>
      <c r="H980" s="1"/>
      <c r="I980" s="1"/>
      <c r="J980" s="1"/>
      <c r="K980" s="1"/>
      <c r="L980" s="1"/>
      <c r="M980" s="17"/>
      <c r="N980" s="16"/>
      <c r="O980" s="1"/>
      <c r="P980" s="18"/>
      <c r="U980" s="114"/>
      <c r="W980" s="114"/>
    </row>
    <row r="981" spans="1:23" ht="9.75" customHeight="1">
      <c r="A981" s="15"/>
      <c r="B981" s="15" t="s">
        <v>57</v>
      </c>
      <c r="C981" s="15"/>
      <c r="D981" s="16"/>
      <c r="E981" s="1"/>
      <c r="F981" s="1"/>
      <c r="G981" s="1"/>
      <c r="H981" s="1"/>
      <c r="I981" s="1"/>
      <c r="J981" s="1"/>
      <c r="K981" s="1"/>
      <c r="L981" s="1"/>
      <c r="M981" s="17"/>
      <c r="N981" s="16"/>
      <c r="O981" s="1"/>
      <c r="P981" s="18"/>
      <c r="U981" s="114"/>
      <c r="W981" s="114"/>
    </row>
    <row r="982" spans="1:23" ht="9.75" customHeight="1">
      <c r="A982" s="15"/>
      <c r="B982" s="15" t="s">
        <v>39</v>
      </c>
      <c r="C982" s="15"/>
      <c r="D982" s="16"/>
      <c r="E982" s="1"/>
      <c r="F982" s="1"/>
      <c r="G982" s="1"/>
      <c r="H982" s="1"/>
      <c r="I982" s="1"/>
      <c r="J982" s="1"/>
      <c r="K982" s="1"/>
      <c r="L982" s="1"/>
      <c r="M982" s="17"/>
      <c r="N982" s="16"/>
      <c r="O982" s="1"/>
      <c r="P982" s="18"/>
      <c r="U982" s="114"/>
      <c r="W982" s="114"/>
    </row>
    <row r="983" spans="1:23" ht="9.75" customHeight="1">
      <c r="A983" s="15"/>
      <c r="B983" s="15" t="s">
        <v>60</v>
      </c>
      <c r="C983" s="15"/>
      <c r="D983" s="16"/>
      <c r="E983" s="1"/>
      <c r="F983" s="1"/>
      <c r="G983" s="1"/>
      <c r="H983" s="1"/>
      <c r="I983" s="1"/>
      <c r="J983" s="1"/>
      <c r="K983" s="1"/>
      <c r="L983" s="1"/>
      <c r="M983" s="17"/>
      <c r="N983" s="16"/>
      <c r="O983" s="1"/>
      <c r="P983" s="18"/>
      <c r="U983" s="114"/>
      <c r="W983" s="114"/>
    </row>
    <row r="984" spans="1:23" ht="9.75" customHeight="1">
      <c r="A984" s="15"/>
      <c r="B984" s="15" t="s">
        <v>60</v>
      </c>
      <c r="C984" s="15"/>
      <c r="D984" s="16"/>
      <c r="E984" s="1"/>
      <c r="F984" s="1"/>
      <c r="G984" s="1"/>
      <c r="H984" s="1"/>
      <c r="I984" s="1"/>
      <c r="J984" s="1"/>
      <c r="K984" s="1"/>
      <c r="L984" s="1"/>
      <c r="M984" s="17"/>
      <c r="N984" s="16"/>
      <c r="O984" s="1"/>
      <c r="P984" s="18"/>
      <c r="U984" s="114"/>
      <c r="W984" s="114"/>
    </row>
    <row r="985" spans="1:23" ht="9.75" customHeight="1">
      <c r="A985" s="15"/>
      <c r="B985" s="15" t="s">
        <v>60</v>
      </c>
      <c r="C985" s="15"/>
      <c r="D985" s="16"/>
      <c r="E985" s="1"/>
      <c r="F985" s="1"/>
      <c r="G985" s="1"/>
      <c r="H985" s="1"/>
      <c r="I985" s="1"/>
      <c r="J985" s="1"/>
      <c r="K985" s="1"/>
      <c r="L985" s="1"/>
      <c r="M985" s="17"/>
      <c r="N985" s="16"/>
      <c r="O985" s="1"/>
      <c r="P985" s="18"/>
      <c r="U985" s="114"/>
      <c r="W985" s="114"/>
    </row>
    <row r="986" spans="1:23" ht="9.75" customHeight="1">
      <c r="A986" s="15"/>
      <c r="B986" s="15" t="s">
        <v>60</v>
      </c>
      <c r="C986" s="15"/>
      <c r="D986" s="16"/>
      <c r="E986" s="1"/>
      <c r="F986" s="1"/>
      <c r="G986" s="1"/>
      <c r="H986" s="1"/>
      <c r="I986" s="1"/>
      <c r="J986" s="1"/>
      <c r="K986" s="1"/>
      <c r="L986" s="1"/>
      <c r="M986" s="17"/>
      <c r="N986" s="16"/>
      <c r="O986" s="1"/>
      <c r="P986" s="18"/>
      <c r="U986" s="114"/>
      <c r="W986" s="114"/>
    </row>
    <row r="987" spans="1:23" ht="9.75" customHeight="1">
      <c r="A987" s="15"/>
      <c r="B987" s="15" t="s">
        <v>60</v>
      </c>
      <c r="C987" s="15"/>
      <c r="D987" s="16"/>
      <c r="E987" s="1"/>
      <c r="F987" s="1"/>
      <c r="G987" s="1"/>
      <c r="H987" s="1"/>
      <c r="I987" s="1"/>
      <c r="J987" s="1"/>
      <c r="K987" s="1"/>
      <c r="L987" s="1"/>
      <c r="M987" s="17"/>
      <c r="N987" s="16"/>
      <c r="O987" s="1"/>
      <c r="P987" s="18"/>
      <c r="U987" s="114"/>
      <c r="W987" s="114"/>
    </row>
    <row r="988" spans="1:23" ht="9.75" customHeight="1">
      <c r="A988" s="15"/>
      <c r="B988" s="15" t="s">
        <v>60</v>
      </c>
      <c r="C988" s="15"/>
      <c r="D988" s="16"/>
      <c r="E988" s="1"/>
      <c r="F988" s="1"/>
      <c r="G988" s="1"/>
      <c r="H988" s="1"/>
      <c r="I988" s="1"/>
      <c r="J988" s="1"/>
      <c r="K988" s="1"/>
      <c r="L988" s="1"/>
      <c r="M988" s="17"/>
      <c r="N988" s="16"/>
      <c r="O988" s="1"/>
      <c r="P988" s="18"/>
      <c r="U988" s="114"/>
      <c r="W988" s="114"/>
    </row>
    <row r="989" spans="1:23" ht="9.75" customHeight="1">
      <c r="A989" s="15"/>
      <c r="B989" s="15" t="s">
        <v>41</v>
      </c>
      <c r="C989" s="15"/>
      <c r="D989" s="16"/>
      <c r="E989" s="1"/>
      <c r="F989" s="1"/>
      <c r="G989" s="1"/>
      <c r="H989" s="1"/>
      <c r="I989" s="1"/>
      <c r="J989" s="1"/>
      <c r="K989" s="1"/>
      <c r="L989" s="1"/>
      <c r="M989" s="17"/>
      <c r="N989" s="16"/>
      <c r="O989" s="1"/>
      <c r="P989" s="18"/>
      <c r="U989" s="114"/>
      <c r="W989" s="114"/>
    </row>
    <row r="990" spans="1:23" ht="9.75" customHeight="1">
      <c r="A990" s="15"/>
      <c r="B990" s="15" t="s">
        <v>42</v>
      </c>
      <c r="C990" s="15"/>
      <c r="D990" s="16"/>
      <c r="E990" s="1"/>
      <c r="F990" s="1"/>
      <c r="G990" s="1"/>
      <c r="H990" s="1"/>
      <c r="I990" s="1"/>
      <c r="J990" s="1"/>
      <c r="K990" s="1"/>
      <c r="L990" s="1"/>
      <c r="M990" s="17"/>
      <c r="N990" s="16"/>
      <c r="O990" s="1"/>
      <c r="P990" s="18"/>
      <c r="U990" s="114"/>
      <c r="W990" s="114"/>
    </row>
    <row r="991" spans="1:23" ht="9.75" customHeight="1">
      <c r="A991" s="15"/>
      <c r="B991" s="15" t="s">
        <v>43</v>
      </c>
      <c r="C991" s="15"/>
      <c r="D991" s="16"/>
      <c r="E991" s="1"/>
      <c r="F991" s="1"/>
      <c r="G991" s="1"/>
      <c r="H991" s="1"/>
      <c r="I991" s="1"/>
      <c r="J991" s="1"/>
      <c r="K991" s="1"/>
      <c r="L991" s="1"/>
      <c r="M991" s="17"/>
      <c r="N991" s="16"/>
      <c r="O991" s="1"/>
      <c r="P991" s="18"/>
      <c r="U991" s="114"/>
      <c r="W991" s="114"/>
    </row>
    <row r="992" spans="1:23" ht="9.75" customHeight="1">
      <c r="A992" s="15"/>
      <c r="B992" s="15" t="s">
        <v>44</v>
      </c>
      <c r="C992" s="15"/>
      <c r="D992" s="16"/>
      <c r="E992" s="1"/>
      <c r="F992" s="1"/>
      <c r="G992" s="1"/>
      <c r="H992" s="1"/>
      <c r="I992" s="1"/>
      <c r="J992" s="1"/>
      <c r="K992" s="1"/>
      <c r="L992" s="1"/>
      <c r="M992" s="17"/>
      <c r="N992" s="16"/>
      <c r="O992" s="1"/>
      <c r="P992" s="18"/>
      <c r="U992" s="114"/>
      <c r="W992" s="114"/>
    </row>
    <row r="993" spans="1:23" ht="9.75" customHeight="1">
      <c r="A993" s="20"/>
      <c r="B993" s="21" t="s">
        <v>45</v>
      </c>
      <c r="C993" s="21">
        <f t="shared" ref="C993:M993" si="207">SUM(C977:C992)</f>
        <v>56</v>
      </c>
      <c r="D993" s="22">
        <f t="shared" si="207"/>
        <v>34</v>
      </c>
      <c r="E993" s="23">
        <f t="shared" si="207"/>
        <v>27</v>
      </c>
      <c r="F993" s="23">
        <f t="shared" si="207"/>
        <v>29</v>
      </c>
      <c r="G993" s="23">
        <f t="shared" si="207"/>
        <v>27</v>
      </c>
      <c r="H993" s="23">
        <f t="shared" si="207"/>
        <v>25</v>
      </c>
      <c r="I993" s="23">
        <f t="shared" si="207"/>
        <v>30</v>
      </c>
      <c r="J993" s="23">
        <f t="shared" si="207"/>
        <v>35</v>
      </c>
      <c r="K993" s="23">
        <f t="shared" si="207"/>
        <v>35</v>
      </c>
      <c r="L993" s="23">
        <f t="shared" si="207"/>
        <v>41</v>
      </c>
      <c r="M993" s="24">
        <f t="shared" si="207"/>
        <v>4</v>
      </c>
      <c r="N993" s="22">
        <f>MIN(D993:M993)</f>
        <v>4</v>
      </c>
      <c r="O993" s="23">
        <f>C993-N993</f>
        <v>52</v>
      </c>
      <c r="P993" s="25">
        <f>O993/C993</f>
        <v>0.9285714285714286</v>
      </c>
      <c r="U993" s="114"/>
      <c r="W993" s="114"/>
    </row>
    <row r="994" spans="1:23" ht="9.75" customHeight="1">
      <c r="A994" s="14" t="s">
        <v>164</v>
      </c>
      <c r="B994" s="14" t="s">
        <v>27</v>
      </c>
      <c r="C994" s="14"/>
      <c r="D994" s="19"/>
      <c r="E994" s="29"/>
      <c r="F994" s="29"/>
      <c r="G994" s="29"/>
      <c r="H994" s="29"/>
      <c r="I994" s="29"/>
      <c r="J994" s="29"/>
      <c r="K994" s="29"/>
      <c r="L994" s="29"/>
      <c r="M994" s="30"/>
      <c r="N994" s="19"/>
      <c r="O994" s="29"/>
      <c r="P994" s="31"/>
      <c r="U994" s="114"/>
      <c r="W994" s="114"/>
    </row>
    <row r="995" spans="1:23" ht="9.75" customHeight="1">
      <c r="A995" s="15"/>
      <c r="B995" s="15" t="s">
        <v>30</v>
      </c>
      <c r="C995" s="15"/>
      <c r="D995" s="16"/>
      <c r="E995" s="1"/>
      <c r="F995" s="1"/>
      <c r="G995" s="1"/>
      <c r="H995" s="1"/>
      <c r="I995" s="1"/>
      <c r="J995" s="1"/>
      <c r="K995" s="1"/>
      <c r="L995" s="1"/>
      <c r="M995" s="17"/>
      <c r="N995" s="16"/>
      <c r="O995" s="1"/>
      <c r="P995" s="18"/>
      <c r="U995" s="114"/>
      <c r="W995" s="114"/>
    </row>
    <row r="996" spans="1:23" ht="9.75" customHeight="1">
      <c r="A996" s="15"/>
      <c r="B996" s="15" t="s">
        <v>34</v>
      </c>
      <c r="C996" s="15">
        <v>126</v>
      </c>
      <c r="D996" s="33">
        <v>118</v>
      </c>
      <c r="E996" s="34">
        <v>89</v>
      </c>
      <c r="F996" s="34">
        <v>57</v>
      </c>
      <c r="G996" s="34">
        <v>58</v>
      </c>
      <c r="H996" s="34">
        <v>40</v>
      </c>
      <c r="I996" s="34">
        <v>31</v>
      </c>
      <c r="J996" s="34">
        <v>31</v>
      </c>
      <c r="K996" s="34">
        <v>38</v>
      </c>
      <c r="L996" s="34">
        <v>41</v>
      </c>
      <c r="M996" s="35">
        <v>46</v>
      </c>
      <c r="N996" s="16">
        <f>MIN(D996:M996)</f>
        <v>31</v>
      </c>
      <c r="O996" s="1">
        <f>C996-N996</f>
        <v>95</v>
      </c>
      <c r="P996" s="18">
        <f>O996/C996</f>
        <v>0.75396825396825395</v>
      </c>
      <c r="U996" s="114"/>
      <c r="W996" s="114"/>
    </row>
    <row r="997" spans="1:23" ht="9.75" customHeight="1">
      <c r="A997" s="15"/>
      <c r="B997" s="15" t="s">
        <v>57</v>
      </c>
      <c r="C997" s="15"/>
      <c r="D997" s="16"/>
      <c r="E997" s="1"/>
      <c r="F997" s="1"/>
      <c r="G997" s="1"/>
      <c r="H997" s="1"/>
      <c r="I997" s="1"/>
      <c r="J997" s="1"/>
      <c r="K997" s="1"/>
      <c r="L997" s="1"/>
      <c r="M997" s="17"/>
      <c r="N997" s="16"/>
      <c r="O997" s="1"/>
      <c r="P997" s="18"/>
      <c r="U997" s="114"/>
      <c r="W997" s="114"/>
    </row>
    <row r="998" spans="1:23" ht="9.75" customHeight="1">
      <c r="A998" s="15"/>
      <c r="B998" s="15" t="s">
        <v>57</v>
      </c>
      <c r="C998" s="15"/>
      <c r="D998" s="16"/>
      <c r="E998" s="1"/>
      <c r="F998" s="1"/>
      <c r="G998" s="1"/>
      <c r="H998" s="1"/>
      <c r="I998" s="1"/>
      <c r="J998" s="1"/>
      <c r="K998" s="1"/>
      <c r="L998" s="1"/>
      <c r="M998" s="17"/>
      <c r="N998" s="16"/>
      <c r="O998" s="1"/>
      <c r="P998" s="18"/>
      <c r="U998" s="114"/>
      <c r="W998" s="114"/>
    </row>
    <row r="999" spans="1:23" ht="9.75" customHeight="1">
      <c r="A999" s="15"/>
      <c r="B999" s="15" t="s">
        <v>39</v>
      </c>
      <c r="C999" s="15"/>
      <c r="D999" s="16"/>
      <c r="E999" s="1"/>
      <c r="F999" s="1"/>
      <c r="G999" s="1"/>
      <c r="H999" s="1"/>
      <c r="I999" s="1"/>
      <c r="J999" s="1"/>
      <c r="K999" s="1"/>
      <c r="L999" s="1"/>
      <c r="M999" s="17"/>
      <c r="N999" s="16"/>
      <c r="O999" s="1"/>
      <c r="P999" s="18"/>
      <c r="U999" s="114"/>
      <c r="W999" s="114"/>
    </row>
    <row r="1000" spans="1:23" ht="9.75" customHeight="1">
      <c r="A1000" s="15"/>
      <c r="B1000" s="15" t="s">
        <v>60</v>
      </c>
      <c r="C1000" s="15"/>
      <c r="D1000" s="16"/>
      <c r="E1000" s="1"/>
      <c r="F1000" s="1"/>
      <c r="G1000" s="1"/>
      <c r="H1000" s="1"/>
      <c r="I1000" s="1"/>
      <c r="J1000" s="1"/>
      <c r="K1000" s="1"/>
      <c r="L1000" s="1"/>
      <c r="M1000" s="17"/>
      <c r="N1000" s="16"/>
      <c r="O1000" s="1"/>
      <c r="P1000" s="18"/>
      <c r="U1000" s="114"/>
      <c r="W1000" s="114"/>
    </row>
    <row r="1001" spans="1:23" ht="9.75" customHeight="1">
      <c r="A1001" s="15"/>
      <c r="B1001" s="15" t="s">
        <v>60</v>
      </c>
      <c r="C1001" s="15"/>
      <c r="D1001" s="16"/>
      <c r="E1001" s="1"/>
      <c r="F1001" s="1"/>
      <c r="G1001" s="1"/>
      <c r="H1001" s="1"/>
      <c r="I1001" s="1"/>
      <c r="J1001" s="1"/>
      <c r="K1001" s="1"/>
      <c r="L1001" s="1"/>
      <c r="M1001" s="17"/>
      <c r="N1001" s="16"/>
      <c r="O1001" s="1"/>
      <c r="P1001" s="18"/>
      <c r="U1001" s="114"/>
      <c r="W1001" s="114"/>
    </row>
    <row r="1002" spans="1:23" ht="9.75" customHeight="1">
      <c r="A1002" s="15"/>
      <c r="B1002" s="15" t="s">
        <v>60</v>
      </c>
      <c r="C1002" s="15"/>
      <c r="D1002" s="16"/>
      <c r="E1002" s="1"/>
      <c r="F1002" s="1"/>
      <c r="G1002" s="1"/>
      <c r="H1002" s="1"/>
      <c r="I1002" s="1"/>
      <c r="J1002" s="1"/>
      <c r="K1002" s="1"/>
      <c r="L1002" s="1"/>
      <c r="M1002" s="17"/>
      <c r="N1002" s="16"/>
      <c r="O1002" s="1"/>
      <c r="P1002" s="18"/>
      <c r="U1002" s="114"/>
      <c r="W1002" s="114"/>
    </row>
    <row r="1003" spans="1:23" ht="9.75" customHeight="1">
      <c r="A1003" s="15"/>
      <c r="B1003" s="15" t="s">
        <v>60</v>
      </c>
      <c r="C1003" s="15"/>
      <c r="D1003" s="16"/>
      <c r="E1003" s="1"/>
      <c r="F1003" s="1"/>
      <c r="G1003" s="1"/>
      <c r="H1003" s="1"/>
      <c r="I1003" s="1"/>
      <c r="J1003" s="1"/>
      <c r="K1003" s="1"/>
      <c r="L1003" s="1"/>
      <c r="M1003" s="17"/>
      <c r="N1003" s="16"/>
      <c r="O1003" s="1"/>
      <c r="P1003" s="18"/>
      <c r="U1003" s="114"/>
      <c r="W1003" s="114"/>
    </row>
    <row r="1004" spans="1:23" ht="9.75" customHeight="1">
      <c r="A1004" s="15"/>
      <c r="B1004" s="15" t="s">
        <v>60</v>
      </c>
      <c r="C1004" s="15"/>
      <c r="D1004" s="16"/>
      <c r="E1004" s="1"/>
      <c r="F1004" s="1"/>
      <c r="G1004" s="1"/>
      <c r="H1004" s="1"/>
      <c r="I1004" s="1"/>
      <c r="J1004" s="1"/>
      <c r="K1004" s="1"/>
      <c r="L1004" s="1"/>
      <c r="M1004" s="17"/>
      <c r="N1004" s="16"/>
      <c r="O1004" s="1"/>
      <c r="P1004" s="18"/>
      <c r="U1004" s="114"/>
      <c r="W1004" s="114"/>
    </row>
    <row r="1005" spans="1:23" ht="9.75" customHeight="1">
      <c r="A1005" s="15"/>
      <c r="B1005" s="15" t="s">
        <v>60</v>
      </c>
      <c r="C1005" s="15"/>
      <c r="D1005" s="16"/>
      <c r="E1005" s="1"/>
      <c r="F1005" s="1"/>
      <c r="G1005" s="1"/>
      <c r="H1005" s="1"/>
      <c r="I1005" s="1"/>
      <c r="J1005" s="1"/>
      <c r="K1005" s="1"/>
      <c r="L1005" s="1"/>
      <c r="M1005" s="17"/>
      <c r="N1005" s="16"/>
      <c r="O1005" s="1"/>
      <c r="P1005" s="18"/>
      <c r="U1005" s="114"/>
      <c r="W1005" s="114"/>
    </row>
    <row r="1006" spans="1:23" ht="9.75" customHeight="1">
      <c r="A1006" s="15"/>
      <c r="B1006" s="15" t="s">
        <v>41</v>
      </c>
      <c r="C1006" s="15"/>
      <c r="D1006" s="16"/>
      <c r="E1006" s="1"/>
      <c r="F1006" s="1"/>
      <c r="G1006" s="1"/>
      <c r="H1006" s="1"/>
      <c r="I1006" s="1"/>
      <c r="J1006" s="1"/>
      <c r="K1006" s="1"/>
      <c r="L1006" s="1"/>
      <c r="M1006" s="17"/>
      <c r="N1006" s="16"/>
      <c r="O1006" s="1"/>
      <c r="P1006" s="18"/>
      <c r="U1006" s="114"/>
      <c r="W1006" s="114"/>
    </row>
    <row r="1007" spans="1:23" ht="9.75" customHeight="1">
      <c r="A1007" s="15"/>
      <c r="B1007" s="15" t="s">
        <v>42</v>
      </c>
      <c r="C1007" s="15"/>
      <c r="D1007" s="16"/>
      <c r="E1007" s="1"/>
      <c r="F1007" s="1"/>
      <c r="G1007" s="1"/>
      <c r="H1007" s="1"/>
      <c r="I1007" s="1"/>
      <c r="J1007" s="1"/>
      <c r="K1007" s="1"/>
      <c r="L1007" s="1"/>
      <c r="M1007" s="17"/>
      <c r="N1007" s="16"/>
      <c r="O1007" s="1"/>
      <c r="P1007" s="18"/>
      <c r="U1007" s="114"/>
      <c r="W1007" s="114"/>
    </row>
    <row r="1008" spans="1:23" ht="9.75" customHeight="1">
      <c r="A1008" s="15"/>
      <c r="B1008" s="15" t="s">
        <v>43</v>
      </c>
      <c r="C1008" s="15"/>
      <c r="D1008" s="16"/>
      <c r="E1008" s="1"/>
      <c r="F1008" s="1"/>
      <c r="G1008" s="1"/>
      <c r="H1008" s="1"/>
      <c r="I1008" s="1"/>
      <c r="J1008" s="1"/>
      <c r="K1008" s="1"/>
      <c r="L1008" s="1"/>
      <c r="M1008" s="17"/>
      <c r="N1008" s="16"/>
      <c r="O1008" s="1"/>
      <c r="P1008" s="18"/>
      <c r="U1008" s="114"/>
      <c r="W1008" s="114"/>
    </row>
    <row r="1009" spans="1:23" ht="9.75" customHeight="1">
      <c r="A1009" s="15"/>
      <c r="B1009" s="15" t="s">
        <v>44</v>
      </c>
      <c r="C1009" s="15"/>
      <c r="D1009" s="16"/>
      <c r="E1009" s="1"/>
      <c r="F1009" s="1"/>
      <c r="G1009" s="1"/>
      <c r="H1009" s="1"/>
      <c r="I1009" s="1"/>
      <c r="J1009" s="1"/>
      <c r="K1009" s="1"/>
      <c r="L1009" s="1"/>
      <c r="M1009" s="17"/>
      <c r="N1009" s="16"/>
      <c r="O1009" s="1"/>
      <c r="P1009" s="18"/>
      <c r="U1009" s="114"/>
      <c r="W1009" s="114"/>
    </row>
    <row r="1010" spans="1:23" ht="9.75" customHeight="1">
      <c r="A1010" s="20"/>
      <c r="B1010" s="21" t="s">
        <v>45</v>
      </c>
      <c r="C1010" s="21">
        <f t="shared" ref="C1010:M1010" si="208">SUM(C994:C1009)</f>
        <v>126</v>
      </c>
      <c r="D1010" s="22">
        <f t="shared" si="208"/>
        <v>118</v>
      </c>
      <c r="E1010" s="23">
        <f t="shared" si="208"/>
        <v>89</v>
      </c>
      <c r="F1010" s="23">
        <f t="shared" si="208"/>
        <v>57</v>
      </c>
      <c r="G1010" s="23">
        <f t="shared" si="208"/>
        <v>58</v>
      </c>
      <c r="H1010" s="23">
        <f t="shared" si="208"/>
        <v>40</v>
      </c>
      <c r="I1010" s="23">
        <f t="shared" si="208"/>
        <v>31</v>
      </c>
      <c r="J1010" s="23">
        <f t="shared" si="208"/>
        <v>31</v>
      </c>
      <c r="K1010" s="23">
        <f t="shared" si="208"/>
        <v>38</v>
      </c>
      <c r="L1010" s="23">
        <f t="shared" si="208"/>
        <v>41</v>
      </c>
      <c r="M1010" s="24">
        <f t="shared" si="208"/>
        <v>46</v>
      </c>
      <c r="N1010" s="22">
        <f>MIN(D1010:M1010)</f>
        <v>31</v>
      </c>
      <c r="O1010" s="23">
        <f>C1010-N1010</f>
        <v>95</v>
      </c>
      <c r="P1010" s="25">
        <f>O1010/C1010</f>
        <v>0.75396825396825395</v>
      </c>
      <c r="U1010" s="114"/>
      <c r="W1010" s="114"/>
    </row>
    <row r="1011" spans="1:23" ht="9.75" customHeight="1">
      <c r="A1011" s="14" t="s">
        <v>165</v>
      </c>
      <c r="B1011" s="14" t="s">
        <v>27</v>
      </c>
      <c r="C1011" s="14"/>
      <c r="D1011" s="19"/>
      <c r="E1011" s="29"/>
      <c r="F1011" s="29"/>
      <c r="G1011" s="29"/>
      <c r="H1011" s="29"/>
      <c r="I1011" s="29"/>
      <c r="J1011" s="29"/>
      <c r="K1011" s="29"/>
      <c r="L1011" s="29"/>
      <c r="M1011" s="30"/>
      <c r="N1011" s="19"/>
      <c r="O1011" s="29"/>
      <c r="P1011" s="31"/>
      <c r="U1011" s="114"/>
      <c r="W1011" s="114"/>
    </row>
    <row r="1012" spans="1:23" ht="9.75" customHeight="1">
      <c r="A1012" s="15"/>
      <c r="B1012" s="15" t="s">
        <v>30</v>
      </c>
      <c r="C1012" s="15"/>
      <c r="D1012" s="16"/>
      <c r="E1012" s="1"/>
      <c r="F1012" s="1"/>
      <c r="G1012" s="1"/>
      <c r="H1012" s="1"/>
      <c r="I1012" s="1"/>
      <c r="J1012" s="1"/>
      <c r="K1012" s="1"/>
      <c r="L1012" s="1"/>
      <c r="M1012" s="17"/>
      <c r="N1012" s="16"/>
      <c r="O1012" s="1"/>
      <c r="P1012" s="18"/>
      <c r="U1012" s="114"/>
      <c r="W1012" s="114"/>
    </row>
    <row r="1013" spans="1:23" ht="9.75" customHeight="1">
      <c r="A1013" s="15"/>
      <c r="B1013" s="15" t="s">
        <v>34</v>
      </c>
      <c r="C1013" s="15">
        <v>184</v>
      </c>
      <c r="D1013" s="33">
        <v>68</v>
      </c>
      <c r="E1013" s="34">
        <v>22</v>
      </c>
      <c r="F1013" s="34">
        <v>13</v>
      </c>
      <c r="G1013" s="34">
        <v>12</v>
      </c>
      <c r="H1013" s="34">
        <v>2</v>
      </c>
      <c r="I1013" s="34">
        <v>4</v>
      </c>
      <c r="J1013" s="34">
        <v>3</v>
      </c>
      <c r="K1013" s="34">
        <v>2</v>
      </c>
      <c r="L1013" s="34">
        <v>6</v>
      </c>
      <c r="M1013" s="35">
        <v>9</v>
      </c>
      <c r="N1013" s="16">
        <f>MIN(D1013:M1013)</f>
        <v>2</v>
      </c>
      <c r="O1013" s="1">
        <f>C1013-N1013</f>
        <v>182</v>
      </c>
      <c r="P1013" s="18">
        <f>O1013/C1013</f>
        <v>0.98913043478260865</v>
      </c>
      <c r="U1013" s="114"/>
      <c r="W1013" s="114"/>
    </row>
    <row r="1014" spans="1:23" ht="9.75" customHeight="1">
      <c r="A1014" s="15"/>
      <c r="B1014" s="15" t="s">
        <v>57</v>
      </c>
      <c r="C1014" s="15"/>
      <c r="D1014" s="16"/>
      <c r="E1014" s="1"/>
      <c r="F1014" s="1"/>
      <c r="G1014" s="1"/>
      <c r="H1014" s="1"/>
      <c r="I1014" s="1"/>
      <c r="J1014" s="1"/>
      <c r="K1014" s="1"/>
      <c r="L1014" s="1"/>
      <c r="M1014" s="17"/>
      <c r="N1014" s="16"/>
      <c r="O1014" s="1"/>
      <c r="P1014" s="18"/>
      <c r="U1014" s="114"/>
      <c r="W1014" s="114"/>
    </row>
    <row r="1015" spans="1:23" ht="9.75" customHeight="1">
      <c r="A1015" s="15"/>
      <c r="B1015" s="15" t="s">
        <v>57</v>
      </c>
      <c r="C1015" s="15"/>
      <c r="D1015" s="16"/>
      <c r="E1015" s="1"/>
      <c r="F1015" s="1"/>
      <c r="G1015" s="1"/>
      <c r="H1015" s="1"/>
      <c r="I1015" s="1"/>
      <c r="J1015" s="1"/>
      <c r="K1015" s="1"/>
      <c r="L1015" s="1"/>
      <c r="M1015" s="17"/>
      <c r="N1015" s="16"/>
      <c r="O1015" s="1"/>
      <c r="P1015" s="18"/>
      <c r="U1015" s="114"/>
      <c r="W1015" s="114"/>
    </row>
    <row r="1016" spans="1:23" ht="9.75" customHeight="1">
      <c r="A1016" s="15"/>
      <c r="B1016" s="15" t="s">
        <v>39</v>
      </c>
      <c r="C1016" s="15"/>
      <c r="D1016" s="16"/>
      <c r="E1016" s="1"/>
      <c r="F1016" s="1"/>
      <c r="G1016" s="1"/>
      <c r="H1016" s="1"/>
      <c r="I1016" s="1"/>
      <c r="J1016" s="1"/>
      <c r="K1016" s="1"/>
      <c r="L1016" s="1"/>
      <c r="M1016" s="17"/>
      <c r="N1016" s="16"/>
      <c r="O1016" s="1"/>
      <c r="P1016" s="18"/>
      <c r="U1016" s="114"/>
      <c r="W1016" s="114"/>
    </row>
    <row r="1017" spans="1:23" ht="9.75" customHeight="1">
      <c r="A1017" s="15"/>
      <c r="B1017" s="15" t="s">
        <v>60</v>
      </c>
      <c r="C1017" s="15"/>
      <c r="D1017" s="16"/>
      <c r="E1017" s="1"/>
      <c r="F1017" s="1"/>
      <c r="G1017" s="1"/>
      <c r="H1017" s="1"/>
      <c r="I1017" s="1"/>
      <c r="J1017" s="1"/>
      <c r="K1017" s="1"/>
      <c r="L1017" s="1"/>
      <c r="M1017" s="17"/>
      <c r="N1017" s="16"/>
      <c r="O1017" s="1"/>
      <c r="P1017" s="18"/>
      <c r="U1017" s="114"/>
      <c r="W1017" s="114"/>
    </row>
    <row r="1018" spans="1:23" ht="9.75" customHeight="1">
      <c r="A1018" s="15"/>
      <c r="B1018" s="15" t="s">
        <v>60</v>
      </c>
      <c r="C1018" s="15"/>
      <c r="D1018" s="16"/>
      <c r="E1018" s="1"/>
      <c r="F1018" s="1"/>
      <c r="G1018" s="1"/>
      <c r="H1018" s="1"/>
      <c r="I1018" s="1"/>
      <c r="J1018" s="1"/>
      <c r="K1018" s="1"/>
      <c r="L1018" s="1"/>
      <c r="M1018" s="17"/>
      <c r="N1018" s="16"/>
      <c r="O1018" s="1"/>
      <c r="P1018" s="18"/>
      <c r="U1018" s="114"/>
      <c r="W1018" s="114"/>
    </row>
    <row r="1019" spans="1:23" ht="9.75" customHeight="1">
      <c r="A1019" s="15"/>
      <c r="B1019" s="15" t="s">
        <v>60</v>
      </c>
      <c r="C1019" s="15"/>
      <c r="D1019" s="16"/>
      <c r="E1019" s="1"/>
      <c r="F1019" s="1"/>
      <c r="G1019" s="1"/>
      <c r="H1019" s="1"/>
      <c r="I1019" s="1"/>
      <c r="J1019" s="1"/>
      <c r="K1019" s="1"/>
      <c r="L1019" s="1"/>
      <c r="M1019" s="17"/>
      <c r="N1019" s="16"/>
      <c r="O1019" s="1"/>
      <c r="P1019" s="18"/>
      <c r="U1019" s="114"/>
      <c r="W1019" s="114"/>
    </row>
    <row r="1020" spans="1:23" ht="9.75" customHeight="1">
      <c r="A1020" s="15"/>
      <c r="B1020" s="15" t="s">
        <v>60</v>
      </c>
      <c r="C1020" s="15"/>
      <c r="D1020" s="16"/>
      <c r="E1020" s="1"/>
      <c r="F1020" s="1"/>
      <c r="G1020" s="1"/>
      <c r="H1020" s="1"/>
      <c r="I1020" s="1"/>
      <c r="J1020" s="1"/>
      <c r="K1020" s="1"/>
      <c r="L1020" s="1"/>
      <c r="M1020" s="17"/>
      <c r="N1020" s="16"/>
      <c r="O1020" s="1"/>
      <c r="P1020" s="18"/>
      <c r="U1020" s="114"/>
      <c r="W1020" s="114"/>
    </row>
    <row r="1021" spans="1:23" ht="9.75" customHeight="1">
      <c r="A1021" s="15"/>
      <c r="B1021" s="15" t="s">
        <v>60</v>
      </c>
      <c r="C1021" s="15"/>
      <c r="D1021" s="16"/>
      <c r="E1021" s="1"/>
      <c r="F1021" s="1"/>
      <c r="G1021" s="1"/>
      <c r="H1021" s="1"/>
      <c r="I1021" s="1"/>
      <c r="J1021" s="1"/>
      <c r="K1021" s="1"/>
      <c r="L1021" s="1"/>
      <c r="M1021" s="17"/>
      <c r="N1021" s="16"/>
      <c r="O1021" s="1"/>
      <c r="P1021" s="18"/>
      <c r="U1021" s="114"/>
      <c r="W1021" s="114"/>
    </row>
    <row r="1022" spans="1:23" ht="9.75" customHeight="1">
      <c r="A1022" s="15"/>
      <c r="B1022" s="15" t="s">
        <v>60</v>
      </c>
      <c r="C1022" s="15"/>
      <c r="D1022" s="16"/>
      <c r="E1022" s="1"/>
      <c r="F1022" s="1"/>
      <c r="G1022" s="1"/>
      <c r="H1022" s="1"/>
      <c r="I1022" s="1"/>
      <c r="J1022" s="1"/>
      <c r="K1022" s="1"/>
      <c r="L1022" s="1"/>
      <c r="M1022" s="17"/>
      <c r="N1022" s="16"/>
      <c r="O1022" s="1"/>
      <c r="P1022" s="18"/>
      <c r="U1022" s="114"/>
      <c r="W1022" s="114"/>
    </row>
    <row r="1023" spans="1:23" ht="9.75" customHeight="1">
      <c r="A1023" s="15"/>
      <c r="B1023" s="15" t="s">
        <v>41</v>
      </c>
      <c r="C1023" s="15"/>
      <c r="D1023" s="16"/>
      <c r="E1023" s="1"/>
      <c r="F1023" s="1"/>
      <c r="G1023" s="1"/>
      <c r="H1023" s="1"/>
      <c r="I1023" s="1"/>
      <c r="J1023" s="1"/>
      <c r="K1023" s="1"/>
      <c r="L1023" s="1"/>
      <c r="M1023" s="17"/>
      <c r="N1023" s="16"/>
      <c r="O1023" s="1"/>
      <c r="P1023" s="18"/>
      <c r="U1023" s="114"/>
      <c r="W1023" s="114"/>
    </row>
    <row r="1024" spans="1:23" ht="9.75" customHeight="1">
      <c r="A1024" s="15"/>
      <c r="B1024" s="15" t="s">
        <v>42</v>
      </c>
      <c r="C1024" s="15">
        <v>1</v>
      </c>
      <c r="D1024" s="33">
        <v>1</v>
      </c>
      <c r="E1024" s="34">
        <v>1</v>
      </c>
      <c r="F1024" s="34">
        <v>1</v>
      </c>
      <c r="G1024" s="34">
        <v>1</v>
      </c>
      <c r="H1024" s="34">
        <v>1</v>
      </c>
      <c r="I1024" s="34">
        <v>1</v>
      </c>
      <c r="J1024" s="34">
        <v>1</v>
      </c>
      <c r="K1024" s="34">
        <v>1</v>
      </c>
      <c r="L1024" s="34">
        <v>1</v>
      </c>
      <c r="M1024" s="35">
        <v>1</v>
      </c>
      <c r="N1024" s="16">
        <f>MIN(D1024:M1024)</f>
        <v>1</v>
      </c>
      <c r="O1024" s="1">
        <f>C1024-N1024</f>
        <v>0</v>
      </c>
      <c r="P1024" s="18">
        <f>O1024/C1024</f>
        <v>0</v>
      </c>
      <c r="U1024" s="114"/>
      <c r="W1024" s="114"/>
    </row>
    <row r="1025" spans="1:23" ht="9.75" customHeight="1">
      <c r="A1025" s="15"/>
      <c r="B1025" s="15" t="s">
        <v>43</v>
      </c>
      <c r="C1025" s="15"/>
      <c r="D1025" s="16"/>
      <c r="E1025" s="1"/>
      <c r="F1025" s="1"/>
      <c r="G1025" s="1"/>
      <c r="H1025" s="1"/>
      <c r="I1025" s="1"/>
      <c r="J1025" s="1"/>
      <c r="K1025" s="1"/>
      <c r="L1025" s="1"/>
      <c r="M1025" s="17"/>
      <c r="N1025" s="16"/>
      <c r="O1025" s="1"/>
      <c r="P1025" s="18"/>
      <c r="U1025" s="114"/>
      <c r="W1025" s="114"/>
    </row>
    <row r="1026" spans="1:23" ht="9.75" customHeight="1">
      <c r="A1026" s="15"/>
      <c r="B1026" s="15" t="s">
        <v>44</v>
      </c>
      <c r="C1026" s="15"/>
      <c r="D1026" s="16"/>
      <c r="E1026" s="1"/>
      <c r="F1026" s="1"/>
      <c r="G1026" s="1"/>
      <c r="H1026" s="1"/>
      <c r="I1026" s="1"/>
      <c r="J1026" s="1"/>
      <c r="K1026" s="1"/>
      <c r="L1026" s="1"/>
      <c r="M1026" s="17"/>
      <c r="N1026" s="16"/>
      <c r="O1026" s="1"/>
      <c r="P1026" s="18"/>
      <c r="U1026" s="114"/>
      <c r="W1026" s="114"/>
    </row>
    <row r="1027" spans="1:23" ht="9.75" customHeight="1">
      <c r="A1027" s="20"/>
      <c r="B1027" s="21" t="s">
        <v>45</v>
      </c>
      <c r="C1027" s="21">
        <f t="shared" ref="C1027:M1027" si="209">SUM(C1011:C1026)</f>
        <v>185</v>
      </c>
      <c r="D1027" s="22">
        <f t="shared" si="209"/>
        <v>69</v>
      </c>
      <c r="E1027" s="23">
        <f t="shared" si="209"/>
        <v>23</v>
      </c>
      <c r="F1027" s="23">
        <f t="shared" si="209"/>
        <v>14</v>
      </c>
      <c r="G1027" s="23">
        <f t="shared" si="209"/>
        <v>13</v>
      </c>
      <c r="H1027" s="23">
        <f t="shared" si="209"/>
        <v>3</v>
      </c>
      <c r="I1027" s="23">
        <f t="shared" si="209"/>
        <v>5</v>
      </c>
      <c r="J1027" s="23">
        <f t="shared" si="209"/>
        <v>4</v>
      </c>
      <c r="K1027" s="23">
        <f t="shared" si="209"/>
        <v>3</v>
      </c>
      <c r="L1027" s="23">
        <f t="shared" si="209"/>
        <v>7</v>
      </c>
      <c r="M1027" s="24">
        <f t="shared" si="209"/>
        <v>10</v>
      </c>
      <c r="N1027" s="22">
        <f>MIN(D1027:M1027)</f>
        <v>3</v>
      </c>
      <c r="O1027" s="23">
        <f>C1027-N1027</f>
        <v>182</v>
      </c>
      <c r="P1027" s="25">
        <f>O1027/C1027</f>
        <v>0.98378378378378384</v>
      </c>
      <c r="U1027" s="114"/>
      <c r="W1027" s="114"/>
    </row>
    <row r="1028" spans="1:23" ht="9.75" customHeight="1">
      <c r="A1028" s="14" t="s">
        <v>166</v>
      </c>
      <c r="B1028" s="14" t="s">
        <v>27</v>
      </c>
      <c r="C1028" s="14"/>
      <c r="D1028" s="19"/>
      <c r="E1028" s="29"/>
      <c r="F1028" s="29"/>
      <c r="G1028" s="29"/>
      <c r="H1028" s="29"/>
      <c r="I1028" s="29"/>
      <c r="J1028" s="29"/>
      <c r="K1028" s="29"/>
      <c r="L1028" s="29"/>
      <c r="M1028" s="30"/>
      <c r="N1028" s="19"/>
      <c r="O1028" s="29"/>
      <c r="P1028" s="31"/>
      <c r="U1028" s="114"/>
      <c r="W1028" s="114"/>
    </row>
    <row r="1029" spans="1:23" ht="9.75" customHeight="1">
      <c r="A1029" s="15"/>
      <c r="B1029" s="15" t="s">
        <v>30</v>
      </c>
      <c r="C1029" s="32">
        <v>159</v>
      </c>
      <c r="D1029" s="33">
        <v>156</v>
      </c>
      <c r="E1029" s="34">
        <v>156</v>
      </c>
      <c r="F1029" s="34">
        <v>152</v>
      </c>
      <c r="G1029" s="34">
        <v>151</v>
      </c>
      <c r="H1029" s="34">
        <v>146</v>
      </c>
      <c r="I1029" s="34">
        <v>147</v>
      </c>
      <c r="J1029" s="34">
        <v>146</v>
      </c>
      <c r="K1029" s="34">
        <v>145</v>
      </c>
      <c r="L1029" s="34">
        <v>146</v>
      </c>
      <c r="M1029" s="35">
        <v>149</v>
      </c>
      <c r="N1029" s="16">
        <f t="shared" ref="N1029:N1030" si="210">MIN(D1029:M1029)</f>
        <v>145</v>
      </c>
      <c r="O1029" s="1">
        <f t="shared" ref="O1029:O1030" si="211">C1029-N1029</f>
        <v>14</v>
      </c>
      <c r="P1029" s="18">
        <f t="shared" ref="P1029:P1030" si="212">O1029/C1029</f>
        <v>8.8050314465408799E-2</v>
      </c>
      <c r="U1029" s="114"/>
      <c r="W1029" s="114"/>
    </row>
    <row r="1030" spans="1:23" ht="9.75" customHeight="1">
      <c r="A1030" s="15"/>
      <c r="B1030" s="15" t="s">
        <v>34</v>
      </c>
      <c r="C1030" s="32">
        <v>30</v>
      </c>
      <c r="D1030" s="33">
        <v>0</v>
      </c>
      <c r="E1030" s="34">
        <v>0</v>
      </c>
      <c r="F1030" s="34">
        <v>0</v>
      </c>
      <c r="G1030" s="34">
        <v>0</v>
      </c>
      <c r="H1030" s="34">
        <v>0</v>
      </c>
      <c r="I1030" s="34">
        <v>0</v>
      </c>
      <c r="J1030" s="34">
        <v>0</v>
      </c>
      <c r="K1030" s="34">
        <v>2</v>
      </c>
      <c r="L1030" s="34">
        <v>0</v>
      </c>
      <c r="M1030" s="35">
        <v>2</v>
      </c>
      <c r="N1030" s="16">
        <f t="shared" si="210"/>
        <v>0</v>
      </c>
      <c r="O1030" s="1">
        <f t="shared" si="211"/>
        <v>30</v>
      </c>
      <c r="P1030" s="18">
        <f t="shared" si="212"/>
        <v>1</v>
      </c>
      <c r="U1030" s="114"/>
      <c r="W1030" s="114"/>
    </row>
    <row r="1031" spans="1:23" ht="9.75" customHeight="1">
      <c r="A1031" s="15"/>
      <c r="B1031" s="15" t="s">
        <v>57</v>
      </c>
      <c r="C1031" s="15"/>
      <c r="D1031" s="16"/>
      <c r="E1031" s="1"/>
      <c r="F1031" s="1"/>
      <c r="G1031" s="1"/>
      <c r="H1031" s="1"/>
      <c r="I1031" s="1"/>
      <c r="J1031" s="1"/>
      <c r="K1031" s="1"/>
      <c r="L1031" s="1"/>
      <c r="M1031" s="17"/>
      <c r="N1031" s="16"/>
      <c r="O1031" s="1"/>
      <c r="P1031" s="18"/>
      <c r="U1031" s="114"/>
      <c r="W1031" s="114"/>
    </row>
    <row r="1032" spans="1:23" ht="9.75" customHeight="1">
      <c r="A1032" s="15"/>
      <c r="B1032" s="15" t="s">
        <v>57</v>
      </c>
      <c r="C1032" s="15"/>
      <c r="D1032" s="16"/>
      <c r="E1032" s="1"/>
      <c r="F1032" s="1"/>
      <c r="G1032" s="1"/>
      <c r="H1032" s="1"/>
      <c r="I1032" s="1"/>
      <c r="J1032" s="1"/>
      <c r="K1032" s="1"/>
      <c r="L1032" s="1"/>
      <c r="M1032" s="17"/>
      <c r="N1032" s="16"/>
      <c r="O1032" s="1"/>
      <c r="P1032" s="18"/>
      <c r="U1032" s="114"/>
      <c r="W1032" s="114"/>
    </row>
    <row r="1033" spans="1:23" ht="9.75" customHeight="1">
      <c r="A1033" s="15"/>
      <c r="B1033" s="15" t="s">
        <v>39</v>
      </c>
      <c r="C1033" s="15"/>
      <c r="D1033" s="16"/>
      <c r="E1033" s="1"/>
      <c r="F1033" s="1"/>
      <c r="G1033" s="1"/>
      <c r="H1033" s="1"/>
      <c r="I1033" s="1"/>
      <c r="J1033" s="1"/>
      <c r="K1033" s="1"/>
      <c r="L1033" s="1"/>
      <c r="M1033" s="17"/>
      <c r="N1033" s="16"/>
      <c r="O1033" s="1"/>
      <c r="P1033" s="18"/>
      <c r="U1033" s="114"/>
      <c r="W1033" s="114"/>
    </row>
    <row r="1034" spans="1:23" ht="9.75" customHeight="1">
      <c r="A1034" s="15"/>
      <c r="B1034" s="15" t="s">
        <v>60</v>
      </c>
      <c r="C1034" s="15"/>
      <c r="D1034" s="16"/>
      <c r="E1034" s="1"/>
      <c r="F1034" s="1"/>
      <c r="G1034" s="1"/>
      <c r="H1034" s="1"/>
      <c r="I1034" s="1"/>
      <c r="J1034" s="1"/>
      <c r="K1034" s="1"/>
      <c r="L1034" s="1"/>
      <c r="M1034" s="17"/>
      <c r="N1034" s="16"/>
      <c r="O1034" s="1"/>
      <c r="P1034" s="18"/>
      <c r="U1034" s="114"/>
      <c r="W1034" s="114"/>
    </row>
    <row r="1035" spans="1:23" ht="9.75" customHeight="1">
      <c r="A1035" s="15"/>
      <c r="B1035" s="15" t="s">
        <v>60</v>
      </c>
      <c r="C1035" s="15"/>
      <c r="D1035" s="16"/>
      <c r="E1035" s="1"/>
      <c r="F1035" s="1"/>
      <c r="G1035" s="1"/>
      <c r="H1035" s="1"/>
      <c r="I1035" s="1"/>
      <c r="J1035" s="1"/>
      <c r="K1035" s="1"/>
      <c r="L1035" s="1"/>
      <c r="M1035" s="17"/>
      <c r="N1035" s="16"/>
      <c r="O1035" s="1"/>
      <c r="P1035" s="18"/>
      <c r="U1035" s="114"/>
      <c r="W1035" s="114"/>
    </row>
    <row r="1036" spans="1:23" ht="9.75" customHeight="1">
      <c r="A1036" s="15"/>
      <c r="B1036" s="15" t="s">
        <v>60</v>
      </c>
      <c r="C1036" s="15"/>
      <c r="D1036" s="16"/>
      <c r="E1036" s="1"/>
      <c r="F1036" s="1"/>
      <c r="G1036" s="1"/>
      <c r="H1036" s="1"/>
      <c r="I1036" s="1"/>
      <c r="J1036" s="1"/>
      <c r="K1036" s="1"/>
      <c r="L1036" s="1"/>
      <c r="M1036" s="17"/>
      <c r="N1036" s="16"/>
      <c r="O1036" s="1"/>
      <c r="P1036" s="18"/>
      <c r="U1036" s="114"/>
      <c r="W1036" s="114"/>
    </row>
    <row r="1037" spans="1:23" ht="9.75" customHeight="1">
      <c r="A1037" s="15"/>
      <c r="B1037" s="15" t="s">
        <v>60</v>
      </c>
      <c r="C1037" s="15"/>
      <c r="D1037" s="16"/>
      <c r="E1037" s="1"/>
      <c r="F1037" s="1"/>
      <c r="G1037" s="1"/>
      <c r="H1037" s="1"/>
      <c r="I1037" s="1"/>
      <c r="J1037" s="1"/>
      <c r="K1037" s="1"/>
      <c r="L1037" s="1"/>
      <c r="M1037" s="17"/>
      <c r="N1037" s="16"/>
      <c r="O1037" s="1"/>
      <c r="P1037" s="18"/>
      <c r="U1037" s="114"/>
      <c r="W1037" s="114"/>
    </row>
    <row r="1038" spans="1:23" ht="9.75" customHeight="1">
      <c r="A1038" s="15"/>
      <c r="B1038" s="15" t="s">
        <v>60</v>
      </c>
      <c r="C1038" s="15"/>
      <c r="D1038" s="16"/>
      <c r="E1038" s="1"/>
      <c r="F1038" s="1"/>
      <c r="G1038" s="1"/>
      <c r="H1038" s="1"/>
      <c r="I1038" s="1"/>
      <c r="J1038" s="1"/>
      <c r="K1038" s="1"/>
      <c r="L1038" s="1"/>
      <c r="M1038" s="17"/>
      <c r="N1038" s="16"/>
      <c r="O1038" s="1"/>
      <c r="P1038" s="18"/>
      <c r="U1038" s="114"/>
      <c r="W1038" s="114"/>
    </row>
    <row r="1039" spans="1:23" ht="9.75" customHeight="1">
      <c r="A1039" s="15"/>
      <c r="B1039" s="15" t="s">
        <v>60</v>
      </c>
      <c r="C1039" s="15"/>
      <c r="D1039" s="16"/>
      <c r="E1039" s="1"/>
      <c r="F1039" s="1"/>
      <c r="G1039" s="1"/>
      <c r="H1039" s="1"/>
      <c r="I1039" s="1"/>
      <c r="J1039" s="1"/>
      <c r="K1039" s="1"/>
      <c r="L1039" s="1"/>
      <c r="M1039" s="17"/>
      <c r="N1039" s="16"/>
      <c r="O1039" s="1"/>
      <c r="P1039" s="18"/>
      <c r="U1039" s="114"/>
      <c r="W1039" s="114"/>
    </row>
    <row r="1040" spans="1:23" ht="9.75" customHeight="1">
      <c r="A1040" s="15"/>
      <c r="B1040" s="15" t="s">
        <v>41</v>
      </c>
      <c r="C1040" s="15"/>
      <c r="D1040" s="16"/>
      <c r="E1040" s="1"/>
      <c r="F1040" s="1"/>
      <c r="G1040" s="1"/>
      <c r="H1040" s="1"/>
      <c r="I1040" s="1"/>
      <c r="J1040" s="1"/>
      <c r="K1040" s="1"/>
      <c r="L1040" s="1"/>
      <c r="M1040" s="17"/>
      <c r="N1040" s="16"/>
      <c r="O1040" s="1"/>
      <c r="P1040" s="18"/>
      <c r="U1040" s="114"/>
      <c r="W1040" s="114"/>
    </row>
    <row r="1041" spans="1:23" ht="9.75" customHeight="1">
      <c r="A1041" s="15"/>
      <c r="B1041" s="15" t="s">
        <v>42</v>
      </c>
      <c r="C1041" s="15"/>
      <c r="D1041" s="16"/>
      <c r="E1041" s="1"/>
      <c r="F1041" s="1"/>
      <c r="G1041" s="1"/>
      <c r="H1041" s="1"/>
      <c r="I1041" s="1"/>
      <c r="J1041" s="1"/>
      <c r="K1041" s="1"/>
      <c r="L1041" s="1"/>
      <c r="M1041" s="17"/>
      <c r="N1041" s="16"/>
      <c r="O1041" s="1"/>
      <c r="P1041" s="18"/>
      <c r="U1041" s="114"/>
      <c r="W1041" s="114"/>
    </row>
    <row r="1042" spans="1:23" ht="9.75" customHeight="1">
      <c r="A1042" s="15"/>
      <c r="B1042" s="15" t="s">
        <v>43</v>
      </c>
      <c r="C1042" s="15"/>
      <c r="D1042" s="16"/>
      <c r="E1042" s="1"/>
      <c r="F1042" s="1"/>
      <c r="G1042" s="1"/>
      <c r="H1042" s="1"/>
      <c r="I1042" s="1"/>
      <c r="J1042" s="1"/>
      <c r="K1042" s="1"/>
      <c r="L1042" s="1"/>
      <c r="M1042" s="17"/>
      <c r="N1042" s="16"/>
      <c r="O1042" s="1"/>
      <c r="P1042" s="18"/>
      <c r="U1042" s="114"/>
      <c r="W1042" s="114"/>
    </row>
    <row r="1043" spans="1:23" ht="9.75" customHeight="1">
      <c r="A1043" s="15"/>
      <c r="B1043" s="15" t="s">
        <v>44</v>
      </c>
      <c r="C1043" s="15"/>
      <c r="D1043" s="16"/>
      <c r="E1043" s="1"/>
      <c r="F1043" s="1"/>
      <c r="G1043" s="1"/>
      <c r="H1043" s="1"/>
      <c r="I1043" s="1"/>
      <c r="J1043" s="1"/>
      <c r="K1043" s="1"/>
      <c r="L1043" s="1"/>
      <c r="M1043" s="17"/>
      <c r="N1043" s="16"/>
      <c r="O1043" s="1"/>
      <c r="P1043" s="18"/>
      <c r="U1043" s="114"/>
      <c r="W1043" s="114"/>
    </row>
    <row r="1044" spans="1:23" ht="9.75" customHeight="1">
      <c r="A1044" s="20"/>
      <c r="B1044" s="21" t="s">
        <v>45</v>
      </c>
      <c r="C1044" s="21">
        <f t="shared" ref="C1044:M1044" si="213">SUM(C1028:C1043)</f>
        <v>189</v>
      </c>
      <c r="D1044" s="22">
        <f t="shared" si="213"/>
        <v>156</v>
      </c>
      <c r="E1044" s="23">
        <f t="shared" si="213"/>
        <v>156</v>
      </c>
      <c r="F1044" s="23">
        <f t="shared" si="213"/>
        <v>152</v>
      </c>
      <c r="G1044" s="23">
        <f t="shared" si="213"/>
        <v>151</v>
      </c>
      <c r="H1044" s="23">
        <f t="shared" si="213"/>
        <v>146</v>
      </c>
      <c r="I1044" s="23">
        <f t="shared" si="213"/>
        <v>147</v>
      </c>
      <c r="J1044" s="23">
        <f t="shared" si="213"/>
        <v>146</v>
      </c>
      <c r="K1044" s="23">
        <f t="shared" si="213"/>
        <v>147</v>
      </c>
      <c r="L1044" s="23">
        <f t="shared" si="213"/>
        <v>146</v>
      </c>
      <c r="M1044" s="24">
        <f t="shared" si="213"/>
        <v>151</v>
      </c>
      <c r="N1044" s="22">
        <f>MIN(D1044:M1044)</f>
        <v>146</v>
      </c>
      <c r="O1044" s="23">
        <f>C1044-N1044</f>
        <v>43</v>
      </c>
      <c r="P1044" s="25">
        <f>O1044/C1044</f>
        <v>0.2275132275132275</v>
      </c>
      <c r="U1044" s="114"/>
      <c r="W1044" s="114"/>
    </row>
    <row r="1045" spans="1:23" ht="9.75" customHeight="1">
      <c r="A1045" s="14" t="s">
        <v>167</v>
      </c>
      <c r="B1045" s="14" t="s">
        <v>27</v>
      </c>
      <c r="C1045" s="14"/>
      <c r="D1045" s="19"/>
      <c r="E1045" s="29"/>
      <c r="F1045" s="29"/>
      <c r="G1045" s="29"/>
      <c r="H1045" s="29"/>
      <c r="I1045" s="29"/>
      <c r="J1045" s="29"/>
      <c r="K1045" s="29"/>
      <c r="L1045" s="29"/>
      <c r="M1045" s="30"/>
      <c r="N1045" s="19"/>
      <c r="O1045" s="29"/>
      <c r="P1045" s="31"/>
      <c r="U1045" s="114"/>
      <c r="W1045" s="114"/>
    </row>
    <row r="1046" spans="1:23" ht="9.75" customHeight="1">
      <c r="A1046" s="15"/>
      <c r="B1046" s="15" t="s">
        <v>30</v>
      </c>
      <c r="C1046" s="32">
        <v>169</v>
      </c>
      <c r="D1046" s="33">
        <v>103</v>
      </c>
      <c r="E1046" s="34">
        <v>75</v>
      </c>
      <c r="F1046" s="34">
        <v>50</v>
      </c>
      <c r="G1046" s="34">
        <v>40</v>
      </c>
      <c r="H1046" s="34">
        <v>35</v>
      </c>
      <c r="I1046" s="34">
        <v>30</v>
      </c>
      <c r="J1046" s="34">
        <v>30</v>
      </c>
      <c r="K1046" s="34">
        <v>31</v>
      </c>
      <c r="L1046" s="34">
        <v>30</v>
      </c>
      <c r="M1046" s="35">
        <v>36</v>
      </c>
      <c r="N1046" s="16">
        <f>MIN(D1046:M1046)</f>
        <v>30</v>
      </c>
      <c r="O1046" s="1">
        <f>C1046-N1046</f>
        <v>139</v>
      </c>
      <c r="P1046" s="18">
        <f>O1046/C1046</f>
        <v>0.8224852071005917</v>
      </c>
      <c r="U1046" s="114"/>
      <c r="W1046" s="114"/>
    </row>
    <row r="1047" spans="1:23" ht="9.75" customHeight="1">
      <c r="A1047" s="15"/>
      <c r="B1047" s="15" t="s">
        <v>34</v>
      </c>
      <c r="C1047" s="15"/>
      <c r="D1047" s="16"/>
      <c r="E1047" s="1"/>
      <c r="F1047" s="1"/>
      <c r="G1047" s="1"/>
      <c r="H1047" s="1"/>
      <c r="I1047" s="1"/>
      <c r="J1047" s="1"/>
      <c r="K1047" s="1"/>
      <c r="L1047" s="1"/>
      <c r="M1047" s="17"/>
      <c r="N1047" s="16"/>
      <c r="O1047" s="1"/>
      <c r="P1047" s="18"/>
      <c r="U1047" s="114"/>
      <c r="W1047" s="114"/>
    </row>
    <row r="1048" spans="1:23" ht="9.75" customHeight="1">
      <c r="A1048" s="15"/>
      <c r="B1048" s="15" t="s">
        <v>57</v>
      </c>
      <c r="C1048" s="15"/>
      <c r="D1048" s="16"/>
      <c r="E1048" s="1"/>
      <c r="F1048" s="1"/>
      <c r="G1048" s="1"/>
      <c r="H1048" s="1"/>
      <c r="I1048" s="1"/>
      <c r="J1048" s="1"/>
      <c r="K1048" s="1"/>
      <c r="L1048" s="1"/>
      <c r="M1048" s="17"/>
      <c r="N1048" s="16"/>
      <c r="O1048" s="1"/>
      <c r="P1048" s="18"/>
      <c r="U1048" s="114"/>
      <c r="W1048" s="114"/>
    </row>
    <row r="1049" spans="1:23" ht="9.75" customHeight="1">
      <c r="A1049" s="15"/>
      <c r="B1049" s="15" t="s">
        <v>57</v>
      </c>
      <c r="C1049" s="15"/>
      <c r="D1049" s="16"/>
      <c r="E1049" s="1"/>
      <c r="F1049" s="1"/>
      <c r="G1049" s="1"/>
      <c r="H1049" s="1"/>
      <c r="I1049" s="1"/>
      <c r="J1049" s="1"/>
      <c r="K1049" s="1"/>
      <c r="L1049" s="1"/>
      <c r="M1049" s="17"/>
      <c r="N1049" s="16"/>
      <c r="O1049" s="1"/>
      <c r="P1049" s="18"/>
      <c r="U1049" s="114"/>
      <c r="W1049" s="114"/>
    </row>
    <row r="1050" spans="1:23" ht="9.75" customHeight="1">
      <c r="A1050" s="15"/>
      <c r="B1050" s="15" t="s">
        <v>39</v>
      </c>
      <c r="C1050" s="15"/>
      <c r="D1050" s="16"/>
      <c r="E1050" s="1"/>
      <c r="F1050" s="1"/>
      <c r="G1050" s="1"/>
      <c r="H1050" s="1"/>
      <c r="I1050" s="1"/>
      <c r="J1050" s="1"/>
      <c r="K1050" s="1"/>
      <c r="L1050" s="1"/>
      <c r="M1050" s="17"/>
      <c r="N1050" s="16"/>
      <c r="O1050" s="1"/>
      <c r="P1050" s="18"/>
      <c r="U1050" s="114"/>
      <c r="W1050" s="114"/>
    </row>
    <row r="1051" spans="1:23" ht="9.75" customHeight="1">
      <c r="A1051" s="15"/>
      <c r="B1051" s="15" t="s">
        <v>59</v>
      </c>
      <c r="C1051" s="32">
        <v>10</v>
      </c>
      <c r="D1051" s="33">
        <v>10</v>
      </c>
      <c r="E1051" s="34">
        <v>10</v>
      </c>
      <c r="F1051" s="34">
        <v>8</v>
      </c>
      <c r="G1051" s="34">
        <v>7</v>
      </c>
      <c r="H1051" s="34">
        <v>7</v>
      </c>
      <c r="I1051" s="34">
        <v>8</v>
      </c>
      <c r="J1051" s="34">
        <v>8</v>
      </c>
      <c r="K1051" s="34">
        <v>8</v>
      </c>
      <c r="L1051" s="34">
        <v>9</v>
      </c>
      <c r="M1051" s="35">
        <v>8</v>
      </c>
      <c r="N1051" s="16">
        <f>MIN(D1051:M1051)</f>
        <v>7</v>
      </c>
      <c r="O1051" s="1">
        <f>C1051-N1051</f>
        <v>3</v>
      </c>
      <c r="P1051" s="18">
        <f>O1051/C1051</f>
        <v>0.3</v>
      </c>
      <c r="U1051" s="114"/>
      <c r="W1051" s="114"/>
    </row>
    <row r="1052" spans="1:23" ht="9.75" customHeight="1">
      <c r="A1052" s="15"/>
      <c r="B1052" s="15" t="s">
        <v>60</v>
      </c>
      <c r="C1052" s="15"/>
      <c r="D1052" s="16"/>
      <c r="E1052" s="1"/>
      <c r="F1052" s="1"/>
      <c r="G1052" s="1"/>
      <c r="H1052" s="1"/>
      <c r="I1052" s="1"/>
      <c r="J1052" s="1"/>
      <c r="K1052" s="1"/>
      <c r="L1052" s="1"/>
      <c r="M1052" s="17"/>
      <c r="N1052" s="16"/>
      <c r="O1052" s="1"/>
      <c r="P1052" s="18"/>
      <c r="U1052" s="114"/>
      <c r="W1052" s="114"/>
    </row>
    <row r="1053" spans="1:23" ht="9.75" customHeight="1">
      <c r="A1053" s="15"/>
      <c r="B1053" s="15" t="s">
        <v>60</v>
      </c>
      <c r="C1053" s="15"/>
      <c r="D1053" s="16"/>
      <c r="E1053" s="1"/>
      <c r="F1053" s="1"/>
      <c r="G1053" s="1"/>
      <c r="H1053" s="1"/>
      <c r="I1053" s="1"/>
      <c r="J1053" s="1"/>
      <c r="K1053" s="1"/>
      <c r="L1053" s="1"/>
      <c r="M1053" s="17"/>
      <c r="N1053" s="16"/>
      <c r="O1053" s="1"/>
      <c r="P1053" s="18"/>
      <c r="U1053" s="114"/>
      <c r="W1053" s="114"/>
    </row>
    <row r="1054" spans="1:23" ht="9.75" customHeight="1">
      <c r="A1054" s="15"/>
      <c r="B1054" s="15" t="s">
        <v>60</v>
      </c>
      <c r="C1054" s="15"/>
      <c r="D1054" s="16"/>
      <c r="E1054" s="1"/>
      <c r="F1054" s="1"/>
      <c r="G1054" s="1"/>
      <c r="H1054" s="1"/>
      <c r="I1054" s="1"/>
      <c r="J1054" s="1"/>
      <c r="K1054" s="1"/>
      <c r="L1054" s="1"/>
      <c r="M1054" s="17"/>
      <c r="N1054" s="16"/>
      <c r="O1054" s="1"/>
      <c r="P1054" s="18"/>
      <c r="U1054" s="114"/>
      <c r="W1054" s="114"/>
    </row>
    <row r="1055" spans="1:23" ht="9.75" customHeight="1">
      <c r="A1055" s="15"/>
      <c r="B1055" s="15" t="s">
        <v>60</v>
      </c>
      <c r="C1055" s="15"/>
      <c r="D1055" s="16"/>
      <c r="E1055" s="1"/>
      <c r="F1055" s="1"/>
      <c r="G1055" s="1"/>
      <c r="H1055" s="1"/>
      <c r="I1055" s="1"/>
      <c r="J1055" s="1"/>
      <c r="K1055" s="1"/>
      <c r="L1055" s="1"/>
      <c r="M1055" s="17"/>
      <c r="N1055" s="16"/>
      <c r="O1055" s="1"/>
      <c r="P1055" s="18"/>
      <c r="U1055" s="114"/>
      <c r="W1055" s="114"/>
    </row>
    <row r="1056" spans="1:23" ht="9.75" customHeight="1">
      <c r="A1056" s="15"/>
      <c r="B1056" s="15" t="s">
        <v>60</v>
      </c>
      <c r="C1056" s="15"/>
      <c r="D1056" s="16"/>
      <c r="E1056" s="1"/>
      <c r="F1056" s="1"/>
      <c r="G1056" s="1"/>
      <c r="H1056" s="1"/>
      <c r="I1056" s="1"/>
      <c r="J1056" s="1"/>
      <c r="K1056" s="1"/>
      <c r="L1056" s="1"/>
      <c r="M1056" s="17"/>
      <c r="N1056" s="16"/>
      <c r="O1056" s="1"/>
      <c r="P1056" s="18"/>
      <c r="U1056" s="114"/>
      <c r="W1056" s="114"/>
    </row>
    <row r="1057" spans="1:23" ht="9.75" customHeight="1">
      <c r="A1057" s="15"/>
      <c r="B1057" s="15" t="s">
        <v>41</v>
      </c>
      <c r="C1057" s="15"/>
      <c r="D1057" s="16"/>
      <c r="E1057" s="1"/>
      <c r="F1057" s="1"/>
      <c r="G1057" s="1"/>
      <c r="H1057" s="1"/>
      <c r="I1057" s="1"/>
      <c r="J1057" s="1"/>
      <c r="K1057" s="1"/>
      <c r="L1057" s="1"/>
      <c r="M1057" s="17"/>
      <c r="N1057" s="16"/>
      <c r="O1057" s="1"/>
      <c r="P1057" s="18"/>
      <c r="U1057" s="114"/>
      <c r="W1057" s="114"/>
    </row>
    <row r="1058" spans="1:23" ht="9.75" customHeight="1">
      <c r="A1058" s="15"/>
      <c r="B1058" s="15" t="s">
        <v>42</v>
      </c>
      <c r="C1058" s="15"/>
      <c r="D1058" s="16"/>
      <c r="E1058" s="1"/>
      <c r="F1058" s="1"/>
      <c r="G1058" s="1"/>
      <c r="H1058" s="1"/>
      <c r="I1058" s="1"/>
      <c r="J1058" s="1"/>
      <c r="K1058" s="1"/>
      <c r="L1058" s="1"/>
      <c r="M1058" s="17"/>
      <c r="N1058" s="16"/>
      <c r="O1058" s="1"/>
      <c r="P1058" s="18"/>
      <c r="U1058" s="114"/>
      <c r="W1058" s="114"/>
    </row>
    <row r="1059" spans="1:23" ht="9.75" customHeight="1">
      <c r="A1059" s="15"/>
      <c r="B1059" s="15" t="s">
        <v>43</v>
      </c>
      <c r="C1059" s="15"/>
      <c r="D1059" s="16"/>
      <c r="E1059" s="1"/>
      <c r="F1059" s="1"/>
      <c r="G1059" s="1"/>
      <c r="H1059" s="1"/>
      <c r="I1059" s="1"/>
      <c r="J1059" s="1"/>
      <c r="K1059" s="1"/>
      <c r="L1059" s="1"/>
      <c r="M1059" s="17"/>
      <c r="N1059" s="16"/>
      <c r="O1059" s="1"/>
      <c r="P1059" s="18"/>
      <c r="U1059" s="114"/>
      <c r="W1059" s="114"/>
    </row>
    <row r="1060" spans="1:23" ht="9.75" customHeight="1">
      <c r="A1060" s="15"/>
      <c r="B1060" s="15" t="s">
        <v>44</v>
      </c>
      <c r="C1060" s="15"/>
      <c r="D1060" s="16"/>
      <c r="E1060" s="1"/>
      <c r="F1060" s="1"/>
      <c r="G1060" s="1"/>
      <c r="H1060" s="1"/>
      <c r="I1060" s="1"/>
      <c r="J1060" s="1"/>
      <c r="K1060" s="1"/>
      <c r="L1060" s="1"/>
      <c r="M1060" s="17"/>
      <c r="N1060" s="16"/>
      <c r="O1060" s="1"/>
      <c r="P1060" s="18"/>
      <c r="U1060" s="114"/>
      <c r="W1060" s="114"/>
    </row>
    <row r="1061" spans="1:23" ht="9.75" customHeight="1">
      <c r="A1061" s="20"/>
      <c r="B1061" s="21" t="s">
        <v>45</v>
      </c>
      <c r="C1061" s="21">
        <f t="shared" ref="C1061:M1061" si="214">SUM(C1045:C1060)</f>
        <v>179</v>
      </c>
      <c r="D1061" s="22">
        <f t="shared" si="214"/>
        <v>113</v>
      </c>
      <c r="E1061" s="23">
        <f t="shared" si="214"/>
        <v>85</v>
      </c>
      <c r="F1061" s="23">
        <f t="shared" si="214"/>
        <v>58</v>
      </c>
      <c r="G1061" s="23">
        <f t="shared" si="214"/>
        <v>47</v>
      </c>
      <c r="H1061" s="23">
        <f t="shared" si="214"/>
        <v>42</v>
      </c>
      <c r="I1061" s="23">
        <f t="shared" si="214"/>
        <v>38</v>
      </c>
      <c r="J1061" s="23">
        <f t="shared" si="214"/>
        <v>38</v>
      </c>
      <c r="K1061" s="23">
        <f t="shared" si="214"/>
        <v>39</v>
      </c>
      <c r="L1061" s="23">
        <f t="shared" si="214"/>
        <v>39</v>
      </c>
      <c r="M1061" s="24">
        <f t="shared" si="214"/>
        <v>44</v>
      </c>
      <c r="N1061" s="22">
        <f t="shared" ref="N1061:N1062" si="215">MIN(D1061:M1061)</f>
        <v>38</v>
      </c>
      <c r="O1061" s="23">
        <f t="shared" ref="O1061:O1062" si="216">C1061-N1061</f>
        <v>141</v>
      </c>
      <c r="P1061" s="25">
        <f t="shared" ref="P1061:P1062" si="217">O1061/C1061</f>
        <v>0.78770949720670391</v>
      </c>
      <c r="U1061" s="114"/>
      <c r="W1061" s="114"/>
    </row>
    <row r="1062" spans="1:23" ht="9.75" customHeight="1">
      <c r="A1062" s="14" t="s">
        <v>169</v>
      </c>
      <c r="B1062" s="14" t="s">
        <v>27</v>
      </c>
      <c r="C1062" s="28">
        <v>91</v>
      </c>
      <c r="D1062" s="51">
        <v>70</v>
      </c>
      <c r="E1062" s="52">
        <v>65</v>
      </c>
      <c r="F1062" s="52">
        <v>55</v>
      </c>
      <c r="G1062" s="52">
        <v>47</v>
      </c>
      <c r="H1062" s="52">
        <v>50</v>
      </c>
      <c r="I1062" s="52">
        <v>41</v>
      </c>
      <c r="J1062" s="52">
        <v>41</v>
      </c>
      <c r="K1062" s="52">
        <v>47</v>
      </c>
      <c r="L1062" s="52">
        <v>50</v>
      </c>
      <c r="M1062" s="53">
        <v>52</v>
      </c>
      <c r="N1062" s="19">
        <f t="shared" si="215"/>
        <v>41</v>
      </c>
      <c r="O1062" s="29">
        <f t="shared" si="216"/>
        <v>50</v>
      </c>
      <c r="P1062" s="31">
        <f t="shared" si="217"/>
        <v>0.5494505494505495</v>
      </c>
      <c r="U1062" s="114"/>
      <c r="W1062" s="114"/>
    </row>
    <row r="1063" spans="1:23" ht="9.75" customHeight="1">
      <c r="A1063" s="15"/>
      <c r="B1063" s="15" t="s">
        <v>30</v>
      </c>
      <c r="C1063" s="15"/>
      <c r="D1063" s="16"/>
      <c r="E1063" s="1"/>
      <c r="F1063" s="1"/>
      <c r="G1063" s="1"/>
      <c r="H1063" s="1"/>
      <c r="I1063" s="1"/>
      <c r="J1063" s="1"/>
      <c r="K1063" s="1"/>
      <c r="L1063" s="1"/>
      <c r="M1063" s="17"/>
      <c r="N1063" s="16"/>
      <c r="O1063" s="1"/>
      <c r="P1063" s="18"/>
      <c r="U1063" s="114"/>
      <c r="W1063" s="114"/>
    </row>
    <row r="1064" spans="1:23" ht="9.75" customHeight="1">
      <c r="A1064" s="15"/>
      <c r="B1064" s="15" t="s">
        <v>34</v>
      </c>
      <c r="C1064" s="15"/>
      <c r="D1064" s="16"/>
      <c r="E1064" s="1"/>
      <c r="F1064" s="1"/>
      <c r="G1064" s="1"/>
      <c r="H1064" s="1"/>
      <c r="I1064" s="1"/>
      <c r="J1064" s="1"/>
      <c r="K1064" s="1"/>
      <c r="L1064" s="1"/>
      <c r="M1064" s="17"/>
      <c r="N1064" s="16"/>
      <c r="O1064" s="1"/>
      <c r="P1064" s="18"/>
      <c r="U1064" s="114"/>
      <c r="W1064" s="114"/>
    </row>
    <row r="1065" spans="1:23" ht="9.75" customHeight="1">
      <c r="A1065" s="15"/>
      <c r="B1065" s="32" t="s">
        <v>131</v>
      </c>
      <c r="C1065" s="32">
        <v>46</v>
      </c>
      <c r="D1065" s="33">
        <v>43</v>
      </c>
      <c r="E1065" s="34">
        <v>42</v>
      </c>
      <c r="F1065" s="34">
        <v>39</v>
      </c>
      <c r="G1065" s="34">
        <v>33</v>
      </c>
      <c r="H1065" s="34">
        <v>30</v>
      </c>
      <c r="I1065" s="34">
        <v>30</v>
      </c>
      <c r="J1065" s="34">
        <v>30</v>
      </c>
      <c r="K1065" s="34">
        <v>29</v>
      </c>
      <c r="L1065" s="34">
        <v>33</v>
      </c>
      <c r="M1065" s="35">
        <v>39</v>
      </c>
      <c r="N1065" s="16">
        <f>MIN(D1065:M1065)</f>
        <v>29</v>
      </c>
      <c r="O1065" s="1">
        <f>C1065-N1065</f>
        <v>17</v>
      </c>
      <c r="P1065" s="18">
        <f>O1065/C1065</f>
        <v>0.36956521739130432</v>
      </c>
      <c r="U1065" s="114"/>
      <c r="W1065" s="114"/>
    </row>
    <row r="1066" spans="1:23" ht="9.75" customHeight="1">
      <c r="A1066" s="15"/>
      <c r="B1066" s="15" t="s">
        <v>57</v>
      </c>
      <c r="C1066" s="15"/>
      <c r="D1066" s="16"/>
      <c r="E1066" s="1"/>
      <c r="F1066" s="1"/>
      <c r="G1066" s="1"/>
      <c r="H1066" s="1"/>
      <c r="I1066" s="1"/>
      <c r="J1066" s="1"/>
      <c r="K1066" s="1"/>
      <c r="L1066" s="1"/>
      <c r="M1066" s="17"/>
      <c r="N1066" s="16"/>
      <c r="O1066" s="1"/>
      <c r="P1066" s="18"/>
      <c r="U1066" s="114"/>
      <c r="W1066" s="114"/>
    </row>
    <row r="1067" spans="1:23" ht="9.75" customHeight="1">
      <c r="A1067" s="15"/>
      <c r="B1067" s="15" t="s">
        <v>39</v>
      </c>
      <c r="C1067" s="32">
        <v>8</v>
      </c>
      <c r="D1067" s="33">
        <v>2</v>
      </c>
      <c r="E1067" s="34">
        <v>3</v>
      </c>
      <c r="F1067" s="34">
        <v>2</v>
      </c>
      <c r="G1067" s="34">
        <v>1</v>
      </c>
      <c r="H1067" s="34">
        <v>1</v>
      </c>
      <c r="I1067" s="34">
        <v>1</v>
      </c>
      <c r="J1067" s="34">
        <v>1</v>
      </c>
      <c r="K1067" s="34">
        <v>1</v>
      </c>
      <c r="L1067" s="34">
        <v>2</v>
      </c>
      <c r="M1067" s="35">
        <v>2</v>
      </c>
      <c r="N1067" s="16">
        <f>MIN(D1067:M1067)</f>
        <v>1</v>
      </c>
      <c r="O1067" s="1">
        <f>C1067-N1067</f>
        <v>7</v>
      </c>
      <c r="P1067" s="18">
        <f>O1067/C1067</f>
        <v>0.875</v>
      </c>
      <c r="U1067" s="114"/>
      <c r="W1067" s="114"/>
    </row>
    <row r="1068" spans="1:23" ht="9.75" customHeight="1">
      <c r="A1068" s="15"/>
      <c r="B1068" s="15" t="s">
        <v>170</v>
      </c>
      <c r="C1068" s="32"/>
      <c r="D1068" s="16"/>
      <c r="E1068" s="1"/>
      <c r="F1068" s="1"/>
      <c r="G1068" s="1"/>
      <c r="H1068" s="1"/>
      <c r="I1068" s="1"/>
      <c r="J1068" s="1"/>
      <c r="K1068" s="1"/>
      <c r="L1068" s="1"/>
      <c r="M1068" s="17"/>
      <c r="N1068" s="16"/>
      <c r="O1068" s="1"/>
      <c r="P1068" s="18"/>
      <c r="U1068" s="114"/>
      <c r="W1068" s="114"/>
    </row>
    <row r="1069" spans="1:23" ht="9.75" customHeight="1">
      <c r="A1069" s="15"/>
      <c r="B1069" s="15" t="s">
        <v>59</v>
      </c>
      <c r="C1069" s="15">
        <v>6</v>
      </c>
      <c r="D1069" s="33">
        <v>3</v>
      </c>
      <c r="E1069" s="34">
        <v>1</v>
      </c>
      <c r="F1069" s="34">
        <v>1</v>
      </c>
      <c r="G1069" s="34">
        <v>1</v>
      </c>
      <c r="H1069" s="34">
        <v>1</v>
      </c>
      <c r="I1069" s="34">
        <v>3</v>
      </c>
      <c r="J1069" s="34">
        <v>2</v>
      </c>
      <c r="K1069" s="34">
        <v>1</v>
      </c>
      <c r="L1069" s="34">
        <v>1</v>
      </c>
      <c r="M1069" s="35">
        <v>1</v>
      </c>
      <c r="N1069" s="16">
        <f>MIN(D1069:M1069)</f>
        <v>1</v>
      </c>
      <c r="O1069" s="1">
        <f>C1069-N1069</f>
        <v>5</v>
      </c>
      <c r="P1069" s="18">
        <f>O1069/C1069</f>
        <v>0.83333333333333337</v>
      </c>
      <c r="U1069" s="114"/>
      <c r="W1069" s="114"/>
    </row>
    <row r="1070" spans="1:23" ht="9.75" customHeight="1">
      <c r="A1070" s="15"/>
      <c r="B1070" s="15" t="s">
        <v>60</v>
      </c>
      <c r="C1070" s="15"/>
      <c r="D1070" s="16"/>
      <c r="E1070" s="1"/>
      <c r="F1070" s="1"/>
      <c r="G1070" s="1"/>
      <c r="H1070" s="1"/>
      <c r="I1070" s="1"/>
      <c r="J1070" s="1"/>
      <c r="K1070" s="1"/>
      <c r="L1070" s="1"/>
      <c r="M1070" s="17"/>
      <c r="N1070" s="16"/>
      <c r="O1070" s="1"/>
      <c r="P1070" s="18"/>
      <c r="U1070" s="114"/>
      <c r="W1070" s="114"/>
    </row>
    <row r="1071" spans="1:23" ht="9.75" customHeight="1">
      <c r="A1071" s="15"/>
      <c r="B1071" s="15" t="s">
        <v>60</v>
      </c>
      <c r="C1071" s="15"/>
      <c r="D1071" s="16"/>
      <c r="E1071" s="1"/>
      <c r="F1071" s="1"/>
      <c r="G1071" s="1"/>
      <c r="H1071" s="1"/>
      <c r="I1071" s="1"/>
      <c r="J1071" s="1"/>
      <c r="K1071" s="1"/>
      <c r="L1071" s="1"/>
      <c r="M1071" s="17"/>
      <c r="N1071" s="16"/>
      <c r="O1071" s="1"/>
      <c r="P1071" s="18"/>
      <c r="U1071" s="114"/>
      <c r="W1071" s="114"/>
    </row>
    <row r="1072" spans="1:23" ht="9.75" customHeight="1">
      <c r="A1072" s="15"/>
      <c r="B1072" s="15" t="s">
        <v>60</v>
      </c>
      <c r="C1072" s="15"/>
      <c r="D1072" s="16"/>
      <c r="E1072" s="1"/>
      <c r="F1072" s="1"/>
      <c r="G1072" s="1"/>
      <c r="H1072" s="1"/>
      <c r="I1072" s="1"/>
      <c r="J1072" s="1"/>
      <c r="K1072" s="1"/>
      <c r="L1072" s="1"/>
      <c r="M1072" s="17"/>
      <c r="N1072" s="16"/>
      <c r="O1072" s="1"/>
      <c r="P1072" s="18"/>
      <c r="U1072" s="114"/>
      <c r="W1072" s="114"/>
    </row>
    <row r="1073" spans="1:23" ht="9.75" customHeight="1">
      <c r="A1073" s="15"/>
      <c r="B1073" s="15" t="s">
        <v>60</v>
      </c>
      <c r="C1073" s="15"/>
      <c r="D1073" s="16"/>
      <c r="E1073" s="1"/>
      <c r="F1073" s="1"/>
      <c r="G1073" s="1"/>
      <c r="H1073" s="1"/>
      <c r="I1073" s="1"/>
      <c r="J1073" s="1"/>
      <c r="K1073" s="1"/>
      <c r="L1073" s="1"/>
      <c r="M1073" s="17"/>
      <c r="N1073" s="16"/>
      <c r="O1073" s="1"/>
      <c r="P1073" s="18"/>
      <c r="U1073" s="114"/>
      <c r="W1073" s="114"/>
    </row>
    <row r="1074" spans="1:23" ht="9.75" customHeight="1">
      <c r="A1074" s="15"/>
      <c r="B1074" s="15" t="s">
        <v>41</v>
      </c>
      <c r="C1074" s="15">
        <v>5</v>
      </c>
      <c r="D1074" s="33">
        <v>1</v>
      </c>
      <c r="E1074" s="34">
        <v>1</v>
      </c>
      <c r="F1074" s="34">
        <v>0</v>
      </c>
      <c r="G1074" s="34">
        <v>1</v>
      </c>
      <c r="H1074" s="34">
        <v>1</v>
      </c>
      <c r="I1074" s="34">
        <v>1</v>
      </c>
      <c r="J1074" s="34">
        <v>0</v>
      </c>
      <c r="K1074" s="34">
        <v>1</v>
      </c>
      <c r="L1074" s="34">
        <v>0</v>
      </c>
      <c r="M1074" s="35">
        <v>0</v>
      </c>
      <c r="N1074" s="16">
        <f t="shared" ref="N1074:N1075" si="218">MIN(D1074:M1074)</f>
        <v>0</v>
      </c>
      <c r="O1074" s="1">
        <f t="shared" ref="O1074:O1075" si="219">C1074-N1074</f>
        <v>5</v>
      </c>
      <c r="P1074" s="18">
        <f t="shared" ref="P1074:P1075" si="220">O1074/C1074</f>
        <v>1</v>
      </c>
      <c r="U1074" s="114"/>
      <c r="W1074" s="114"/>
    </row>
    <row r="1075" spans="1:23" ht="9.75" customHeight="1">
      <c r="A1075" s="15"/>
      <c r="B1075" s="15" t="s">
        <v>42</v>
      </c>
      <c r="C1075" s="15">
        <v>8</v>
      </c>
      <c r="D1075" s="33">
        <v>2</v>
      </c>
      <c r="E1075" s="34">
        <v>3</v>
      </c>
      <c r="F1075" s="34">
        <v>5</v>
      </c>
      <c r="G1075" s="34">
        <v>4</v>
      </c>
      <c r="H1075" s="34">
        <v>4</v>
      </c>
      <c r="I1075" s="34">
        <v>4</v>
      </c>
      <c r="J1075" s="34">
        <v>4</v>
      </c>
      <c r="K1075" s="34">
        <v>5</v>
      </c>
      <c r="L1075" s="34">
        <v>7</v>
      </c>
      <c r="M1075" s="35">
        <v>5</v>
      </c>
      <c r="N1075" s="16">
        <f t="shared" si="218"/>
        <v>2</v>
      </c>
      <c r="O1075" s="1">
        <f t="shared" si="219"/>
        <v>6</v>
      </c>
      <c r="P1075" s="18">
        <f t="shared" si="220"/>
        <v>0.75</v>
      </c>
      <c r="U1075" s="114"/>
      <c r="W1075" s="114"/>
    </row>
    <row r="1076" spans="1:23" ht="9.75" customHeight="1">
      <c r="A1076" s="15"/>
      <c r="B1076" s="15" t="s">
        <v>43</v>
      </c>
      <c r="C1076" s="15"/>
      <c r="D1076" s="16"/>
      <c r="E1076" s="1"/>
      <c r="F1076" s="1"/>
      <c r="G1076" s="1"/>
      <c r="H1076" s="1"/>
      <c r="I1076" s="1"/>
      <c r="J1076" s="1"/>
      <c r="K1076" s="1"/>
      <c r="L1076" s="1"/>
      <c r="M1076" s="17"/>
      <c r="N1076" s="16"/>
      <c r="O1076" s="1"/>
      <c r="P1076" s="18"/>
      <c r="U1076" s="114"/>
      <c r="W1076" s="114"/>
    </row>
    <row r="1077" spans="1:23" ht="9.75" customHeight="1">
      <c r="A1077" s="15"/>
      <c r="B1077" s="15" t="s">
        <v>44</v>
      </c>
      <c r="C1077" s="15"/>
      <c r="D1077" s="16"/>
      <c r="E1077" s="1"/>
      <c r="F1077" s="1"/>
      <c r="G1077" s="1"/>
      <c r="H1077" s="1"/>
      <c r="I1077" s="1"/>
      <c r="J1077" s="1"/>
      <c r="K1077" s="1"/>
      <c r="L1077" s="1"/>
      <c r="M1077" s="17"/>
      <c r="N1077" s="16"/>
      <c r="O1077" s="1"/>
      <c r="P1077" s="18"/>
      <c r="U1077" s="114"/>
      <c r="W1077" s="114"/>
    </row>
    <row r="1078" spans="1:23" ht="9.75" customHeight="1">
      <c r="A1078" s="20"/>
      <c r="B1078" s="21" t="s">
        <v>45</v>
      </c>
      <c r="C1078" s="21">
        <f t="shared" ref="C1078:M1078" si="221">SUM(C1062:C1077)</f>
        <v>164</v>
      </c>
      <c r="D1078" s="22">
        <f t="shared" si="221"/>
        <v>121</v>
      </c>
      <c r="E1078" s="23">
        <f t="shared" si="221"/>
        <v>115</v>
      </c>
      <c r="F1078" s="23">
        <f t="shared" si="221"/>
        <v>102</v>
      </c>
      <c r="G1078" s="23">
        <f t="shared" si="221"/>
        <v>87</v>
      </c>
      <c r="H1078" s="23">
        <f t="shared" si="221"/>
        <v>87</v>
      </c>
      <c r="I1078" s="23">
        <f t="shared" si="221"/>
        <v>80</v>
      </c>
      <c r="J1078" s="23">
        <f t="shared" si="221"/>
        <v>78</v>
      </c>
      <c r="K1078" s="23">
        <f t="shared" si="221"/>
        <v>84</v>
      </c>
      <c r="L1078" s="23">
        <f t="shared" si="221"/>
        <v>93</v>
      </c>
      <c r="M1078" s="24">
        <f t="shared" si="221"/>
        <v>99</v>
      </c>
      <c r="N1078" s="22">
        <f>MIN(D1078:M1078)</f>
        <v>78</v>
      </c>
      <c r="O1078" s="23">
        <f>C1078-N1078</f>
        <v>86</v>
      </c>
      <c r="P1078" s="25">
        <f>O1078/C1078</f>
        <v>0.52439024390243905</v>
      </c>
      <c r="U1078" s="114"/>
      <c r="W1078" s="114"/>
    </row>
    <row r="1079" spans="1:23" ht="9.75" customHeight="1">
      <c r="A1079" s="14" t="s">
        <v>171</v>
      </c>
      <c r="B1079" s="14" t="s">
        <v>27</v>
      </c>
      <c r="C1079" s="14"/>
      <c r="D1079" s="19"/>
      <c r="E1079" s="29"/>
      <c r="F1079" s="29"/>
      <c r="G1079" s="29"/>
      <c r="H1079" s="29"/>
      <c r="I1079" s="29"/>
      <c r="J1079" s="29"/>
      <c r="K1079" s="29"/>
      <c r="L1079" s="29"/>
      <c r="M1079" s="30"/>
      <c r="N1079" s="19"/>
      <c r="O1079" s="29"/>
      <c r="P1079" s="31"/>
      <c r="U1079" s="114"/>
      <c r="W1079" s="114"/>
    </row>
    <row r="1080" spans="1:23" ht="9.75" customHeight="1">
      <c r="A1080" s="15"/>
      <c r="B1080" s="15" t="s">
        <v>30</v>
      </c>
      <c r="C1080" s="15"/>
      <c r="D1080" s="16"/>
      <c r="E1080" s="1"/>
      <c r="F1080" s="1"/>
      <c r="G1080" s="1"/>
      <c r="H1080" s="1"/>
      <c r="I1080" s="1"/>
      <c r="J1080" s="1"/>
      <c r="K1080" s="1"/>
      <c r="L1080" s="1"/>
      <c r="M1080" s="17"/>
      <c r="N1080" s="16"/>
      <c r="O1080" s="1"/>
      <c r="P1080" s="18"/>
      <c r="U1080" s="114"/>
      <c r="W1080" s="114"/>
    </row>
    <row r="1081" spans="1:23" ht="9.75" customHeight="1">
      <c r="A1081" s="15"/>
      <c r="B1081" s="15" t="s">
        <v>34</v>
      </c>
      <c r="C1081" s="15"/>
      <c r="D1081" s="16"/>
      <c r="E1081" s="1"/>
      <c r="F1081" s="1"/>
      <c r="G1081" s="1"/>
      <c r="H1081" s="1"/>
      <c r="I1081" s="1"/>
      <c r="J1081" s="1"/>
      <c r="K1081" s="1"/>
      <c r="L1081" s="1"/>
      <c r="M1081" s="17"/>
      <c r="N1081" s="16"/>
      <c r="O1081" s="1"/>
      <c r="P1081" s="18"/>
      <c r="U1081" s="114"/>
      <c r="W1081" s="114"/>
    </row>
    <row r="1082" spans="1:23" ht="9.75" customHeight="1">
      <c r="A1082" s="15"/>
      <c r="B1082" s="15" t="s">
        <v>131</v>
      </c>
      <c r="C1082" s="15">
        <v>100</v>
      </c>
      <c r="D1082" s="33">
        <v>90</v>
      </c>
      <c r="E1082" s="34">
        <v>89</v>
      </c>
      <c r="F1082" s="34">
        <v>67</v>
      </c>
      <c r="G1082" s="34">
        <v>81</v>
      </c>
      <c r="H1082" s="34">
        <v>82</v>
      </c>
      <c r="I1082" s="34">
        <v>83</v>
      </c>
      <c r="J1082" s="34">
        <v>83</v>
      </c>
      <c r="K1082" s="34">
        <v>86</v>
      </c>
      <c r="L1082" s="34">
        <v>90</v>
      </c>
      <c r="M1082" s="35">
        <v>89</v>
      </c>
      <c r="N1082" s="16">
        <f>MIN(D1082:M1082)</f>
        <v>67</v>
      </c>
      <c r="O1082" s="1">
        <f>C1082-N1082</f>
        <v>33</v>
      </c>
      <c r="P1082" s="18">
        <f>O1082/C1082</f>
        <v>0.33</v>
      </c>
      <c r="U1082" s="114"/>
      <c r="W1082" s="114"/>
    </row>
    <row r="1083" spans="1:23" ht="9.75" customHeight="1">
      <c r="A1083" s="15"/>
      <c r="B1083" s="15" t="s">
        <v>57</v>
      </c>
      <c r="C1083" s="15"/>
      <c r="D1083" s="16"/>
      <c r="E1083" s="1"/>
      <c r="F1083" s="1"/>
      <c r="G1083" s="1"/>
      <c r="H1083" s="1"/>
      <c r="I1083" s="1"/>
      <c r="J1083" s="1"/>
      <c r="K1083" s="1"/>
      <c r="L1083" s="1"/>
      <c r="M1083" s="17"/>
      <c r="N1083" s="16"/>
      <c r="O1083" s="1"/>
      <c r="P1083" s="18"/>
      <c r="U1083" s="114"/>
      <c r="W1083" s="114"/>
    </row>
    <row r="1084" spans="1:23" ht="9.75" customHeight="1">
      <c r="A1084" s="15"/>
      <c r="B1084" s="15" t="s">
        <v>39</v>
      </c>
      <c r="C1084" s="15"/>
      <c r="D1084" s="16"/>
      <c r="E1084" s="1"/>
      <c r="F1084" s="1"/>
      <c r="G1084" s="1"/>
      <c r="H1084" s="1"/>
      <c r="I1084" s="1"/>
      <c r="J1084" s="1"/>
      <c r="K1084" s="1"/>
      <c r="L1084" s="1"/>
      <c r="M1084" s="17"/>
      <c r="N1084" s="16"/>
      <c r="O1084" s="1"/>
      <c r="P1084" s="18"/>
      <c r="U1084" s="114"/>
      <c r="W1084" s="114"/>
    </row>
    <row r="1085" spans="1:23" ht="9.75" customHeight="1">
      <c r="A1085" s="15"/>
      <c r="B1085" s="15" t="s">
        <v>95</v>
      </c>
      <c r="C1085" s="15">
        <v>3</v>
      </c>
      <c r="D1085" s="33">
        <v>1</v>
      </c>
      <c r="E1085" s="34">
        <v>1</v>
      </c>
      <c r="F1085" s="34">
        <v>0</v>
      </c>
      <c r="G1085" s="34">
        <v>0</v>
      </c>
      <c r="H1085" s="34">
        <v>1</v>
      </c>
      <c r="I1085" s="34">
        <v>1</v>
      </c>
      <c r="J1085" s="34">
        <v>1</v>
      </c>
      <c r="K1085" s="34">
        <v>1</v>
      </c>
      <c r="L1085" s="34">
        <v>1</v>
      </c>
      <c r="M1085" s="35">
        <v>2</v>
      </c>
      <c r="N1085" s="16">
        <f>MIN(D1085:M1085)</f>
        <v>0</v>
      </c>
      <c r="O1085" s="1">
        <f>C1085-N1085</f>
        <v>3</v>
      </c>
      <c r="P1085" s="18">
        <f>O1085/C1085</f>
        <v>1</v>
      </c>
      <c r="U1085" s="114"/>
      <c r="W1085" s="114"/>
    </row>
    <row r="1086" spans="1:23" ht="9.75" customHeight="1">
      <c r="A1086" s="15"/>
      <c r="B1086" s="15" t="s">
        <v>60</v>
      </c>
      <c r="C1086" s="15"/>
      <c r="D1086" s="16"/>
      <c r="E1086" s="1"/>
      <c r="F1086" s="1"/>
      <c r="G1086" s="1"/>
      <c r="H1086" s="1"/>
      <c r="I1086" s="1"/>
      <c r="J1086" s="1"/>
      <c r="K1086" s="1"/>
      <c r="L1086" s="1"/>
      <c r="M1086" s="17"/>
      <c r="N1086" s="16"/>
      <c r="O1086" s="1"/>
      <c r="P1086" s="18"/>
      <c r="U1086" s="114"/>
      <c r="W1086" s="114"/>
    </row>
    <row r="1087" spans="1:23" ht="9.75" customHeight="1">
      <c r="A1087" s="15"/>
      <c r="B1087" s="15" t="s">
        <v>60</v>
      </c>
      <c r="C1087" s="15"/>
      <c r="D1087" s="16"/>
      <c r="E1087" s="1"/>
      <c r="F1087" s="1"/>
      <c r="G1087" s="1"/>
      <c r="H1087" s="1"/>
      <c r="I1087" s="1"/>
      <c r="J1087" s="1"/>
      <c r="K1087" s="1"/>
      <c r="L1087" s="1"/>
      <c r="M1087" s="17"/>
      <c r="N1087" s="16"/>
      <c r="O1087" s="1"/>
      <c r="P1087" s="18"/>
      <c r="U1087" s="114"/>
      <c r="W1087" s="114"/>
    </row>
    <row r="1088" spans="1:23" ht="9.75" customHeight="1">
      <c r="A1088" s="15"/>
      <c r="B1088" s="15" t="s">
        <v>60</v>
      </c>
      <c r="C1088" s="15"/>
      <c r="D1088" s="16"/>
      <c r="E1088" s="1"/>
      <c r="F1088" s="1"/>
      <c r="G1088" s="1"/>
      <c r="H1088" s="1"/>
      <c r="I1088" s="1"/>
      <c r="J1088" s="1"/>
      <c r="K1088" s="1"/>
      <c r="L1088" s="1"/>
      <c r="M1088" s="17"/>
      <c r="N1088" s="16"/>
      <c r="O1088" s="1"/>
      <c r="P1088" s="18"/>
      <c r="U1088" s="114"/>
      <c r="W1088" s="114"/>
    </row>
    <row r="1089" spans="1:23" ht="9.75" customHeight="1">
      <c r="A1089" s="15"/>
      <c r="B1089" s="15" t="s">
        <v>60</v>
      </c>
      <c r="C1089" s="15"/>
      <c r="D1089" s="16"/>
      <c r="E1089" s="1"/>
      <c r="F1089" s="1"/>
      <c r="G1089" s="1"/>
      <c r="H1089" s="1"/>
      <c r="I1089" s="1"/>
      <c r="J1089" s="1"/>
      <c r="K1089" s="1"/>
      <c r="L1089" s="1"/>
      <c r="M1089" s="17"/>
      <c r="N1089" s="16"/>
      <c r="O1089" s="1"/>
      <c r="P1089" s="18"/>
      <c r="U1089" s="114"/>
      <c r="W1089" s="114"/>
    </row>
    <row r="1090" spans="1:23" ht="9.75" customHeight="1">
      <c r="A1090" s="15"/>
      <c r="B1090" s="15" t="s">
        <v>60</v>
      </c>
      <c r="C1090" s="15"/>
      <c r="D1090" s="16"/>
      <c r="E1090" s="1"/>
      <c r="F1090" s="1"/>
      <c r="G1090" s="1"/>
      <c r="H1090" s="1"/>
      <c r="I1090" s="1"/>
      <c r="J1090" s="1"/>
      <c r="K1090" s="1"/>
      <c r="L1090" s="1"/>
      <c r="M1090" s="17"/>
      <c r="N1090" s="16"/>
      <c r="O1090" s="1"/>
      <c r="P1090" s="18"/>
      <c r="U1090" s="114"/>
      <c r="W1090" s="114"/>
    </row>
    <row r="1091" spans="1:23" ht="9.75" customHeight="1">
      <c r="A1091" s="15"/>
      <c r="B1091" s="15" t="s">
        <v>41</v>
      </c>
      <c r="C1091" s="15">
        <v>10</v>
      </c>
      <c r="D1091" s="33">
        <v>9</v>
      </c>
      <c r="E1091" s="34">
        <v>9</v>
      </c>
      <c r="F1091" s="34">
        <v>9</v>
      </c>
      <c r="G1091" s="34">
        <v>9</v>
      </c>
      <c r="H1091" s="34">
        <v>9</v>
      </c>
      <c r="I1091" s="34">
        <v>9</v>
      </c>
      <c r="J1091" s="34">
        <v>9</v>
      </c>
      <c r="K1091" s="34">
        <v>9</v>
      </c>
      <c r="L1091" s="34">
        <v>9</v>
      </c>
      <c r="M1091" s="35">
        <v>9</v>
      </c>
      <c r="N1091" s="16">
        <f>MIN(D1091:M1091)</f>
        <v>9</v>
      </c>
      <c r="O1091" s="1">
        <f>C1091-N1091</f>
        <v>1</v>
      </c>
      <c r="P1091" s="18">
        <f>O1091/C1091</f>
        <v>0.1</v>
      </c>
      <c r="U1091" s="114"/>
      <c r="W1091" s="114"/>
    </row>
    <row r="1092" spans="1:23" ht="9.75" customHeight="1">
      <c r="A1092" s="15"/>
      <c r="B1092" s="15" t="s">
        <v>42</v>
      </c>
      <c r="C1092" s="15"/>
      <c r="D1092" s="16"/>
      <c r="E1092" s="1"/>
      <c r="F1092" s="1"/>
      <c r="G1092" s="1"/>
      <c r="H1092" s="1"/>
      <c r="I1092" s="1"/>
      <c r="J1092" s="1"/>
      <c r="K1092" s="1"/>
      <c r="L1092" s="1"/>
      <c r="M1092" s="17"/>
      <c r="N1092" s="16"/>
      <c r="O1092" s="1"/>
      <c r="P1092" s="18"/>
      <c r="U1092" s="114"/>
      <c r="W1092" s="114"/>
    </row>
    <row r="1093" spans="1:23" ht="9.75" customHeight="1">
      <c r="A1093" s="15"/>
      <c r="B1093" s="15" t="s">
        <v>43</v>
      </c>
      <c r="C1093" s="15"/>
      <c r="D1093" s="16"/>
      <c r="E1093" s="1"/>
      <c r="F1093" s="1"/>
      <c r="G1093" s="1"/>
      <c r="H1093" s="1"/>
      <c r="I1093" s="1"/>
      <c r="J1093" s="1"/>
      <c r="K1093" s="1"/>
      <c r="L1093" s="1"/>
      <c r="M1093" s="17"/>
      <c r="N1093" s="16"/>
      <c r="O1093" s="1"/>
      <c r="P1093" s="18"/>
      <c r="U1093" s="114"/>
      <c r="W1093" s="114"/>
    </row>
    <row r="1094" spans="1:23" ht="9.75" customHeight="1">
      <c r="A1094" s="15"/>
      <c r="B1094" s="15" t="s">
        <v>44</v>
      </c>
      <c r="C1094" s="15"/>
      <c r="D1094" s="16"/>
      <c r="E1094" s="1"/>
      <c r="F1094" s="1"/>
      <c r="G1094" s="1"/>
      <c r="H1094" s="1"/>
      <c r="I1094" s="1"/>
      <c r="J1094" s="1"/>
      <c r="K1094" s="1"/>
      <c r="L1094" s="1"/>
      <c r="M1094" s="17"/>
      <c r="N1094" s="16"/>
      <c r="O1094" s="1"/>
      <c r="P1094" s="18"/>
      <c r="U1094" s="114"/>
      <c r="W1094" s="114"/>
    </row>
    <row r="1095" spans="1:23" ht="9.75" customHeight="1">
      <c r="A1095" s="20"/>
      <c r="B1095" s="21" t="s">
        <v>45</v>
      </c>
      <c r="C1095" s="21">
        <f t="shared" ref="C1095:M1095" si="222">SUM(C1079:C1094)</f>
        <v>113</v>
      </c>
      <c r="D1095" s="22">
        <f t="shared" si="222"/>
        <v>100</v>
      </c>
      <c r="E1095" s="23">
        <f t="shared" si="222"/>
        <v>99</v>
      </c>
      <c r="F1095" s="23">
        <f t="shared" si="222"/>
        <v>76</v>
      </c>
      <c r="G1095" s="23">
        <f t="shared" si="222"/>
        <v>90</v>
      </c>
      <c r="H1095" s="23">
        <f t="shared" si="222"/>
        <v>92</v>
      </c>
      <c r="I1095" s="23">
        <f t="shared" si="222"/>
        <v>93</v>
      </c>
      <c r="J1095" s="23">
        <f t="shared" si="222"/>
        <v>93</v>
      </c>
      <c r="K1095" s="23">
        <f t="shared" si="222"/>
        <v>96</v>
      </c>
      <c r="L1095" s="23">
        <f t="shared" si="222"/>
        <v>100</v>
      </c>
      <c r="M1095" s="24">
        <f t="shared" si="222"/>
        <v>100</v>
      </c>
      <c r="N1095" s="22">
        <f>MIN(D1095:M1095)</f>
        <v>76</v>
      </c>
      <c r="O1095" s="23">
        <f>C1095-N1095</f>
        <v>37</v>
      </c>
      <c r="P1095" s="25">
        <f>O1095/C1095</f>
        <v>0.32743362831858408</v>
      </c>
      <c r="U1095" s="114"/>
      <c r="W1095" s="114"/>
    </row>
    <row r="1096" spans="1:23" ht="9.75" customHeight="1">
      <c r="A1096" s="14" t="s">
        <v>172</v>
      </c>
      <c r="B1096" s="14" t="s">
        <v>27</v>
      </c>
      <c r="C1096" s="14"/>
      <c r="D1096" s="19"/>
      <c r="E1096" s="29"/>
      <c r="F1096" s="29"/>
      <c r="G1096" s="29"/>
      <c r="H1096" s="29"/>
      <c r="I1096" s="29"/>
      <c r="J1096" s="29"/>
      <c r="K1096" s="29"/>
      <c r="L1096" s="29"/>
      <c r="M1096" s="30"/>
      <c r="N1096" s="19"/>
      <c r="O1096" s="29"/>
      <c r="P1096" s="31"/>
      <c r="U1096" s="114"/>
      <c r="W1096" s="114"/>
    </row>
    <row r="1097" spans="1:23" ht="9.75" customHeight="1">
      <c r="A1097" s="15"/>
      <c r="B1097" s="15" t="s">
        <v>30</v>
      </c>
      <c r="C1097" s="15">
        <v>105</v>
      </c>
      <c r="D1097" s="33">
        <v>79</v>
      </c>
      <c r="E1097" s="34">
        <v>73</v>
      </c>
      <c r="F1097" s="34">
        <v>72</v>
      </c>
      <c r="G1097" s="34">
        <v>64</v>
      </c>
      <c r="H1097" s="34">
        <v>66</v>
      </c>
      <c r="I1097" s="34">
        <v>66</v>
      </c>
      <c r="J1097" s="34">
        <v>68</v>
      </c>
      <c r="K1097" s="34">
        <v>71</v>
      </c>
      <c r="L1097" s="34">
        <v>79</v>
      </c>
      <c r="M1097" s="35">
        <v>82</v>
      </c>
      <c r="N1097" s="16">
        <f>MIN(D1097:M1097)</f>
        <v>64</v>
      </c>
      <c r="O1097" s="1">
        <f>C1097-N1097</f>
        <v>41</v>
      </c>
      <c r="P1097" s="18">
        <f>O1097/C1097</f>
        <v>0.39047619047619048</v>
      </c>
      <c r="U1097" s="114"/>
      <c r="W1097" s="114"/>
    </row>
    <row r="1098" spans="1:23" ht="9.75" customHeight="1">
      <c r="A1098" s="15"/>
      <c r="B1098" s="15" t="s">
        <v>34</v>
      </c>
      <c r="C1098" s="15"/>
      <c r="D1098" s="16"/>
      <c r="E1098" s="1"/>
      <c r="F1098" s="1"/>
      <c r="G1098" s="1"/>
      <c r="H1098" s="1"/>
      <c r="I1098" s="1"/>
      <c r="J1098" s="1"/>
      <c r="K1098" s="1"/>
      <c r="L1098" s="1"/>
      <c r="M1098" s="17"/>
      <c r="N1098" s="16"/>
      <c r="O1098" s="1"/>
      <c r="P1098" s="18"/>
      <c r="U1098" s="114"/>
      <c r="W1098" s="114"/>
    </row>
    <row r="1099" spans="1:23" ht="9.75" customHeight="1">
      <c r="A1099" s="15"/>
      <c r="B1099" s="15" t="s">
        <v>57</v>
      </c>
      <c r="C1099" s="15"/>
      <c r="D1099" s="16"/>
      <c r="E1099" s="1"/>
      <c r="F1099" s="1"/>
      <c r="G1099" s="1"/>
      <c r="H1099" s="1"/>
      <c r="I1099" s="1"/>
      <c r="J1099" s="1"/>
      <c r="K1099" s="1"/>
      <c r="L1099" s="1"/>
      <c r="M1099" s="17"/>
      <c r="N1099" s="16"/>
      <c r="O1099" s="1"/>
      <c r="P1099" s="18"/>
      <c r="U1099" s="114"/>
      <c r="W1099" s="114"/>
    </row>
    <row r="1100" spans="1:23" ht="9.75" customHeight="1">
      <c r="A1100" s="15"/>
      <c r="B1100" s="15" t="s">
        <v>57</v>
      </c>
      <c r="C1100" s="15"/>
      <c r="D1100" s="16"/>
      <c r="E1100" s="1"/>
      <c r="F1100" s="1"/>
      <c r="G1100" s="1"/>
      <c r="H1100" s="1"/>
      <c r="I1100" s="1"/>
      <c r="J1100" s="1"/>
      <c r="K1100" s="1"/>
      <c r="L1100" s="1"/>
      <c r="M1100" s="17"/>
      <c r="N1100" s="16"/>
      <c r="O1100" s="1"/>
      <c r="P1100" s="18"/>
      <c r="U1100" s="114"/>
      <c r="W1100" s="114"/>
    </row>
    <row r="1101" spans="1:23" ht="9.75" customHeight="1">
      <c r="A1101" s="15"/>
      <c r="B1101" s="15" t="s">
        <v>39</v>
      </c>
      <c r="C1101" s="15">
        <v>2</v>
      </c>
      <c r="D1101" s="33">
        <v>1</v>
      </c>
      <c r="E1101" s="34">
        <v>1</v>
      </c>
      <c r="F1101" s="34">
        <v>1</v>
      </c>
      <c r="G1101" s="34">
        <v>2</v>
      </c>
      <c r="H1101" s="34">
        <v>2</v>
      </c>
      <c r="I1101" s="34">
        <v>2</v>
      </c>
      <c r="J1101" s="34">
        <v>2</v>
      </c>
      <c r="K1101" s="34">
        <v>1</v>
      </c>
      <c r="L1101" s="34">
        <v>2</v>
      </c>
      <c r="M1101" s="35">
        <v>2</v>
      </c>
      <c r="N1101" s="16">
        <f t="shared" ref="N1101:N1109" si="223">MIN(D1101:M1101)</f>
        <v>1</v>
      </c>
      <c r="O1101" s="1">
        <f t="shared" ref="O1101:O1109" si="224">C1101-N1101</f>
        <v>1</v>
      </c>
      <c r="P1101" s="18">
        <f t="shared" ref="P1101:P1109" si="225">O1101/C1101</f>
        <v>0.5</v>
      </c>
      <c r="U1101" s="114"/>
      <c r="W1101" s="114"/>
    </row>
    <row r="1102" spans="1:23" ht="9.75" customHeight="1">
      <c r="A1102" s="15"/>
      <c r="B1102" s="15" t="s">
        <v>173</v>
      </c>
      <c r="C1102" s="15">
        <v>2</v>
      </c>
      <c r="D1102" s="33">
        <v>1</v>
      </c>
      <c r="E1102" s="34">
        <v>1</v>
      </c>
      <c r="F1102" s="34">
        <v>1</v>
      </c>
      <c r="G1102" s="34">
        <v>1</v>
      </c>
      <c r="H1102" s="34">
        <v>1</v>
      </c>
      <c r="I1102" s="34">
        <v>2</v>
      </c>
      <c r="J1102" s="34">
        <v>2</v>
      </c>
      <c r="K1102" s="34">
        <v>2</v>
      </c>
      <c r="L1102" s="34">
        <v>2</v>
      </c>
      <c r="M1102" s="35">
        <v>2</v>
      </c>
      <c r="N1102" s="16">
        <f t="shared" si="223"/>
        <v>1</v>
      </c>
      <c r="O1102" s="1">
        <f t="shared" si="224"/>
        <v>1</v>
      </c>
      <c r="P1102" s="18">
        <f t="shared" si="225"/>
        <v>0.5</v>
      </c>
      <c r="U1102" s="114"/>
      <c r="W1102" s="114"/>
    </row>
    <row r="1103" spans="1:23" ht="9.75" customHeight="1">
      <c r="A1103" s="15"/>
      <c r="B1103" s="15" t="s">
        <v>174</v>
      </c>
      <c r="C1103" s="15">
        <v>1</v>
      </c>
      <c r="D1103" s="33">
        <v>0</v>
      </c>
      <c r="E1103" s="34">
        <v>0</v>
      </c>
      <c r="F1103" s="34">
        <v>0</v>
      </c>
      <c r="G1103" s="34">
        <v>0</v>
      </c>
      <c r="H1103" s="34">
        <v>0</v>
      </c>
      <c r="I1103" s="34">
        <v>0</v>
      </c>
      <c r="J1103" s="34">
        <v>0</v>
      </c>
      <c r="K1103" s="34">
        <v>0</v>
      </c>
      <c r="L1103" s="34">
        <v>0</v>
      </c>
      <c r="M1103" s="35">
        <v>0</v>
      </c>
      <c r="N1103" s="16">
        <f t="shared" si="223"/>
        <v>0</v>
      </c>
      <c r="O1103" s="1">
        <f t="shared" si="224"/>
        <v>1</v>
      </c>
      <c r="P1103" s="18">
        <f t="shared" si="225"/>
        <v>1</v>
      </c>
      <c r="U1103" s="114"/>
      <c r="W1103" s="114"/>
    </row>
    <row r="1104" spans="1:23" ht="9.75" customHeight="1">
      <c r="A1104" s="15"/>
      <c r="B1104" s="15" t="s">
        <v>175</v>
      </c>
      <c r="C1104" s="32">
        <v>2</v>
      </c>
      <c r="D1104" s="33">
        <v>1</v>
      </c>
      <c r="E1104" s="34">
        <v>1</v>
      </c>
      <c r="F1104" s="34">
        <v>1</v>
      </c>
      <c r="G1104" s="34">
        <v>1</v>
      </c>
      <c r="H1104" s="34">
        <v>1</v>
      </c>
      <c r="I1104" s="34">
        <v>1</v>
      </c>
      <c r="J1104" s="34">
        <v>1</v>
      </c>
      <c r="K1104" s="34">
        <v>1</v>
      </c>
      <c r="L1104" s="34">
        <v>1</v>
      </c>
      <c r="M1104" s="35">
        <v>1</v>
      </c>
      <c r="N1104" s="16">
        <f t="shared" si="223"/>
        <v>1</v>
      </c>
      <c r="O1104" s="1">
        <f t="shared" si="224"/>
        <v>1</v>
      </c>
      <c r="P1104" s="18">
        <f t="shared" si="225"/>
        <v>0.5</v>
      </c>
      <c r="U1104" s="114"/>
      <c r="W1104" s="114"/>
    </row>
    <row r="1105" spans="1:23" ht="9.75" customHeight="1">
      <c r="A1105" s="15"/>
      <c r="B1105" s="15" t="s">
        <v>176</v>
      </c>
      <c r="C1105" s="15">
        <v>1</v>
      </c>
      <c r="D1105" s="33">
        <v>0</v>
      </c>
      <c r="E1105" s="34">
        <v>0</v>
      </c>
      <c r="F1105" s="34">
        <v>0</v>
      </c>
      <c r="G1105" s="34">
        <v>1</v>
      </c>
      <c r="H1105" s="34">
        <v>0</v>
      </c>
      <c r="I1105" s="34">
        <v>0</v>
      </c>
      <c r="J1105" s="34">
        <v>0</v>
      </c>
      <c r="K1105" s="34">
        <v>0</v>
      </c>
      <c r="L1105" s="34">
        <v>0</v>
      </c>
      <c r="M1105" s="35">
        <v>0</v>
      </c>
      <c r="N1105" s="16">
        <f t="shared" si="223"/>
        <v>0</v>
      </c>
      <c r="O1105" s="1">
        <f t="shared" si="224"/>
        <v>1</v>
      </c>
      <c r="P1105" s="18">
        <f t="shared" si="225"/>
        <v>1</v>
      </c>
      <c r="U1105" s="114"/>
      <c r="W1105" s="114"/>
    </row>
    <row r="1106" spans="1:23" ht="9.75" customHeight="1">
      <c r="A1106" s="15"/>
      <c r="B1106" s="15" t="s">
        <v>177</v>
      </c>
      <c r="C1106" s="15">
        <v>2</v>
      </c>
      <c r="D1106" s="33">
        <v>2</v>
      </c>
      <c r="E1106" s="34">
        <v>1</v>
      </c>
      <c r="F1106" s="34">
        <v>2</v>
      </c>
      <c r="G1106" s="34">
        <v>1</v>
      </c>
      <c r="H1106" s="34">
        <v>1</v>
      </c>
      <c r="I1106" s="34">
        <v>1</v>
      </c>
      <c r="J1106" s="34">
        <v>2</v>
      </c>
      <c r="K1106" s="34">
        <v>2</v>
      </c>
      <c r="L1106" s="34">
        <v>2</v>
      </c>
      <c r="M1106" s="35">
        <v>1</v>
      </c>
      <c r="N1106" s="16">
        <f t="shared" si="223"/>
        <v>1</v>
      </c>
      <c r="O1106" s="1">
        <f t="shared" si="224"/>
        <v>1</v>
      </c>
      <c r="P1106" s="18">
        <f t="shared" si="225"/>
        <v>0.5</v>
      </c>
      <c r="U1106" s="114"/>
      <c r="W1106" s="114"/>
    </row>
    <row r="1107" spans="1:23" ht="9.75" customHeight="1">
      <c r="A1107" s="15"/>
      <c r="B1107" s="15" t="s">
        <v>178</v>
      </c>
      <c r="C1107" s="15">
        <v>2</v>
      </c>
      <c r="D1107" s="33">
        <v>0</v>
      </c>
      <c r="E1107" s="34">
        <v>0</v>
      </c>
      <c r="F1107" s="34">
        <v>0</v>
      </c>
      <c r="G1107" s="34">
        <v>0</v>
      </c>
      <c r="H1107" s="34">
        <v>0</v>
      </c>
      <c r="I1107" s="34">
        <v>0</v>
      </c>
      <c r="J1107" s="34">
        <v>0</v>
      </c>
      <c r="K1107" s="34">
        <v>0</v>
      </c>
      <c r="L1107" s="34">
        <v>0</v>
      </c>
      <c r="M1107" s="35">
        <v>0</v>
      </c>
      <c r="N1107" s="16">
        <f t="shared" si="223"/>
        <v>0</v>
      </c>
      <c r="O1107" s="1">
        <f t="shared" si="224"/>
        <v>2</v>
      </c>
      <c r="P1107" s="18">
        <f t="shared" si="225"/>
        <v>1</v>
      </c>
      <c r="U1107" s="114"/>
      <c r="W1107" s="114"/>
    </row>
    <row r="1108" spans="1:23" ht="9.75" customHeight="1">
      <c r="A1108" s="15"/>
      <c r="B1108" s="15" t="s">
        <v>41</v>
      </c>
      <c r="C1108" s="15">
        <v>6</v>
      </c>
      <c r="D1108" s="33">
        <v>3</v>
      </c>
      <c r="E1108" s="34">
        <v>0</v>
      </c>
      <c r="F1108" s="34">
        <v>0</v>
      </c>
      <c r="G1108" s="34">
        <v>1</v>
      </c>
      <c r="H1108" s="34">
        <v>0</v>
      </c>
      <c r="I1108" s="34">
        <v>0</v>
      </c>
      <c r="J1108" s="34">
        <v>0</v>
      </c>
      <c r="K1108" s="34">
        <v>0</v>
      </c>
      <c r="L1108" s="34">
        <v>0</v>
      </c>
      <c r="M1108" s="35">
        <v>1</v>
      </c>
      <c r="N1108" s="16">
        <f t="shared" si="223"/>
        <v>0</v>
      </c>
      <c r="O1108" s="1">
        <f t="shared" si="224"/>
        <v>6</v>
      </c>
      <c r="P1108" s="18">
        <f t="shared" si="225"/>
        <v>1</v>
      </c>
      <c r="U1108" s="114"/>
      <c r="W1108" s="114"/>
    </row>
    <row r="1109" spans="1:23" ht="9.75" customHeight="1">
      <c r="A1109" s="15"/>
      <c r="B1109" s="15" t="s">
        <v>42</v>
      </c>
      <c r="C1109" s="32">
        <v>6</v>
      </c>
      <c r="D1109" s="33">
        <v>6</v>
      </c>
      <c r="E1109" s="34">
        <v>4</v>
      </c>
      <c r="F1109" s="34">
        <v>4</v>
      </c>
      <c r="G1109" s="34">
        <v>3</v>
      </c>
      <c r="H1109" s="34">
        <v>1</v>
      </c>
      <c r="I1109" s="34">
        <v>1</v>
      </c>
      <c r="J1109" s="34">
        <v>1</v>
      </c>
      <c r="K1109" s="34">
        <v>1</v>
      </c>
      <c r="L1109" s="34">
        <v>3</v>
      </c>
      <c r="M1109" s="35">
        <v>3</v>
      </c>
      <c r="N1109" s="16">
        <f t="shared" si="223"/>
        <v>1</v>
      </c>
      <c r="O1109" s="1">
        <f t="shared" si="224"/>
        <v>5</v>
      </c>
      <c r="P1109" s="18">
        <f t="shared" si="225"/>
        <v>0.83333333333333337</v>
      </c>
      <c r="U1109" s="114"/>
      <c r="W1109" s="114"/>
    </row>
    <row r="1110" spans="1:23" ht="9.75" customHeight="1">
      <c r="A1110" s="15"/>
      <c r="B1110" s="15" t="s">
        <v>43</v>
      </c>
      <c r="C1110" s="15"/>
      <c r="D1110" s="16"/>
      <c r="E1110" s="1"/>
      <c r="F1110" s="1"/>
      <c r="G1110" s="1"/>
      <c r="H1110" s="1"/>
      <c r="I1110" s="1"/>
      <c r="J1110" s="1"/>
      <c r="K1110" s="1"/>
      <c r="L1110" s="1"/>
      <c r="M1110" s="17"/>
      <c r="N1110" s="16"/>
      <c r="O1110" s="1"/>
      <c r="P1110" s="18"/>
      <c r="U1110" s="114"/>
      <c r="W1110" s="114"/>
    </row>
    <row r="1111" spans="1:23" ht="9.75" customHeight="1">
      <c r="A1111" s="15"/>
      <c r="B1111" s="15" t="s">
        <v>44</v>
      </c>
      <c r="C1111" s="15">
        <v>1</v>
      </c>
      <c r="D1111" s="33">
        <v>1</v>
      </c>
      <c r="E1111" s="34">
        <v>1</v>
      </c>
      <c r="F1111" s="34">
        <v>1</v>
      </c>
      <c r="G1111" s="34">
        <v>1</v>
      </c>
      <c r="H1111" s="34">
        <v>1</v>
      </c>
      <c r="I1111" s="34">
        <v>1</v>
      </c>
      <c r="J1111" s="34">
        <v>1</v>
      </c>
      <c r="K1111" s="34">
        <v>1</v>
      </c>
      <c r="L1111" s="34">
        <v>1</v>
      </c>
      <c r="M1111" s="35">
        <v>1</v>
      </c>
      <c r="N1111" s="16">
        <f t="shared" ref="N1111:N1112" si="226">MIN(D1111:M1111)</f>
        <v>1</v>
      </c>
      <c r="O1111" s="1">
        <f t="shared" ref="O1111:O1112" si="227">C1111-N1111</f>
        <v>0</v>
      </c>
      <c r="P1111" s="18">
        <f t="shared" ref="P1111:P1112" si="228">O1111/C1111</f>
        <v>0</v>
      </c>
      <c r="U1111" s="114"/>
      <c r="W1111" s="114"/>
    </row>
    <row r="1112" spans="1:23" ht="9.75" customHeight="1">
      <c r="A1112" s="20"/>
      <c r="B1112" s="21" t="s">
        <v>45</v>
      </c>
      <c r="C1112" s="21">
        <f t="shared" ref="C1112:M1112" si="229">SUM(C1096:C1111)</f>
        <v>130</v>
      </c>
      <c r="D1112" s="22">
        <f t="shared" si="229"/>
        <v>94</v>
      </c>
      <c r="E1112" s="23">
        <f t="shared" si="229"/>
        <v>82</v>
      </c>
      <c r="F1112" s="23">
        <f t="shared" si="229"/>
        <v>82</v>
      </c>
      <c r="G1112" s="23">
        <f t="shared" si="229"/>
        <v>75</v>
      </c>
      <c r="H1112" s="23">
        <f t="shared" si="229"/>
        <v>73</v>
      </c>
      <c r="I1112" s="23">
        <f t="shared" si="229"/>
        <v>74</v>
      </c>
      <c r="J1112" s="23">
        <f t="shared" si="229"/>
        <v>77</v>
      </c>
      <c r="K1112" s="23">
        <f t="shared" si="229"/>
        <v>79</v>
      </c>
      <c r="L1112" s="23">
        <f t="shared" si="229"/>
        <v>90</v>
      </c>
      <c r="M1112" s="24">
        <f t="shared" si="229"/>
        <v>93</v>
      </c>
      <c r="N1112" s="22">
        <f t="shared" si="226"/>
        <v>73</v>
      </c>
      <c r="O1112" s="23">
        <f t="shared" si="227"/>
        <v>57</v>
      </c>
      <c r="P1112" s="25">
        <f t="shared" si="228"/>
        <v>0.43846153846153846</v>
      </c>
      <c r="U1112" s="114"/>
      <c r="W1112" s="114"/>
    </row>
    <row r="1113" spans="1:23" ht="9.75" customHeight="1">
      <c r="A1113" s="14" t="s">
        <v>180</v>
      </c>
      <c r="B1113" s="14" t="s">
        <v>27</v>
      </c>
      <c r="C1113" s="14"/>
      <c r="D1113" s="19"/>
      <c r="E1113" s="29"/>
      <c r="F1113" s="29"/>
      <c r="G1113" s="29"/>
      <c r="H1113" s="29"/>
      <c r="I1113" s="29"/>
      <c r="J1113" s="29"/>
      <c r="K1113" s="29"/>
      <c r="L1113" s="29"/>
      <c r="M1113" s="30"/>
      <c r="N1113" s="19"/>
      <c r="O1113" s="29"/>
      <c r="P1113" s="31"/>
      <c r="U1113" s="114"/>
      <c r="W1113" s="114"/>
    </row>
    <row r="1114" spans="1:23" ht="9.75" customHeight="1">
      <c r="A1114" s="15"/>
      <c r="B1114" s="15" t="s">
        <v>30</v>
      </c>
      <c r="C1114" s="15">
        <v>285</v>
      </c>
      <c r="D1114" s="33">
        <v>193</v>
      </c>
      <c r="E1114" s="34">
        <v>130</v>
      </c>
      <c r="F1114" s="34">
        <v>113</v>
      </c>
      <c r="G1114" s="34">
        <v>105</v>
      </c>
      <c r="H1114" s="34">
        <v>128</v>
      </c>
      <c r="I1114" s="34">
        <v>109</v>
      </c>
      <c r="J1114" s="34">
        <v>112</v>
      </c>
      <c r="K1114" s="34">
        <v>118</v>
      </c>
      <c r="L1114" s="34">
        <v>126</v>
      </c>
      <c r="M1114" s="35">
        <v>133</v>
      </c>
      <c r="N1114" s="16">
        <f t="shared" ref="N1114:N1116" si="230">MIN(D1114:M1114)</f>
        <v>105</v>
      </c>
      <c r="O1114" s="1">
        <f t="shared" ref="O1114:O1116" si="231">C1114-N1114</f>
        <v>180</v>
      </c>
      <c r="P1114" s="18">
        <f t="shared" ref="P1114:P1116" si="232">O1114/C1114</f>
        <v>0.63157894736842102</v>
      </c>
      <c r="U1114" s="114"/>
      <c r="W1114" s="114"/>
    </row>
    <row r="1115" spans="1:23" ht="9.75" customHeight="1">
      <c r="A1115" s="15"/>
      <c r="B1115" s="15" t="s">
        <v>34</v>
      </c>
      <c r="C1115" s="15">
        <v>4</v>
      </c>
      <c r="D1115" s="33">
        <v>3</v>
      </c>
      <c r="E1115" s="34">
        <v>2</v>
      </c>
      <c r="F1115" s="34">
        <v>3</v>
      </c>
      <c r="G1115" s="34">
        <v>3</v>
      </c>
      <c r="H1115" s="34">
        <v>3</v>
      </c>
      <c r="I1115" s="34">
        <v>3</v>
      </c>
      <c r="J1115" s="34">
        <v>3</v>
      </c>
      <c r="K1115" s="34">
        <v>3</v>
      </c>
      <c r="L1115" s="34">
        <v>3</v>
      </c>
      <c r="M1115" s="35">
        <v>4</v>
      </c>
      <c r="N1115" s="16">
        <f t="shared" si="230"/>
        <v>2</v>
      </c>
      <c r="O1115" s="1">
        <f t="shared" si="231"/>
        <v>2</v>
      </c>
      <c r="P1115" s="18">
        <f t="shared" si="232"/>
        <v>0.5</v>
      </c>
      <c r="U1115" s="114"/>
      <c r="W1115" s="114"/>
    </row>
    <row r="1116" spans="1:23" ht="9.75" customHeight="1">
      <c r="A1116" s="15"/>
      <c r="B1116" s="32" t="s">
        <v>80</v>
      </c>
      <c r="C1116" s="15">
        <v>9</v>
      </c>
      <c r="D1116" s="33">
        <v>9</v>
      </c>
      <c r="E1116" s="34">
        <v>7</v>
      </c>
      <c r="F1116" s="34">
        <v>7</v>
      </c>
      <c r="G1116" s="34">
        <v>5</v>
      </c>
      <c r="H1116" s="34">
        <v>3</v>
      </c>
      <c r="I1116" s="34">
        <v>1</v>
      </c>
      <c r="J1116" s="34">
        <v>1</v>
      </c>
      <c r="K1116" s="34">
        <v>0</v>
      </c>
      <c r="L1116" s="34">
        <v>1</v>
      </c>
      <c r="M1116" s="35">
        <v>5</v>
      </c>
      <c r="N1116" s="16">
        <f t="shared" si="230"/>
        <v>0</v>
      </c>
      <c r="O1116" s="1">
        <f t="shared" si="231"/>
        <v>9</v>
      </c>
      <c r="P1116" s="18">
        <f t="shared" si="232"/>
        <v>1</v>
      </c>
      <c r="U1116" s="114"/>
      <c r="W1116" s="114"/>
    </row>
    <row r="1117" spans="1:23" ht="9.75" customHeight="1">
      <c r="A1117" s="15"/>
      <c r="B1117" s="15" t="s">
        <v>57</v>
      </c>
      <c r="C1117" s="15"/>
      <c r="D1117" s="16"/>
      <c r="E1117" s="1"/>
      <c r="F1117" s="1"/>
      <c r="G1117" s="1"/>
      <c r="H1117" s="1"/>
      <c r="I1117" s="1"/>
      <c r="J1117" s="34"/>
      <c r="K1117" s="34"/>
      <c r="L1117" s="34"/>
      <c r="M1117" s="17"/>
      <c r="N1117" s="16"/>
      <c r="O1117" s="1"/>
      <c r="P1117" s="18"/>
      <c r="U1117" s="114"/>
      <c r="W1117" s="114"/>
    </row>
    <row r="1118" spans="1:23" ht="9.75" customHeight="1">
      <c r="A1118" s="15"/>
      <c r="B1118" s="15" t="s">
        <v>39</v>
      </c>
      <c r="C1118" s="15">
        <v>2</v>
      </c>
      <c r="D1118" s="33">
        <v>1</v>
      </c>
      <c r="E1118" s="34">
        <v>1</v>
      </c>
      <c r="F1118" s="34">
        <v>1</v>
      </c>
      <c r="G1118" s="34">
        <v>1</v>
      </c>
      <c r="H1118" s="34">
        <v>1</v>
      </c>
      <c r="I1118" s="34">
        <v>1</v>
      </c>
      <c r="J1118" s="34">
        <v>1</v>
      </c>
      <c r="K1118" s="34">
        <v>2</v>
      </c>
      <c r="L1118" s="34">
        <v>2</v>
      </c>
      <c r="M1118" s="35">
        <v>2</v>
      </c>
      <c r="N1118" s="16">
        <f t="shared" ref="N1118:N1120" si="233">MIN(D1118:M1118)</f>
        <v>1</v>
      </c>
      <c r="O1118" s="1">
        <f t="shared" ref="O1118:O1120" si="234">C1118-N1118</f>
        <v>1</v>
      </c>
      <c r="P1118" s="18">
        <f t="shared" ref="P1118:P1120" si="235">O1118/C1118</f>
        <v>0.5</v>
      </c>
      <c r="U1118" s="114"/>
      <c r="W1118" s="114"/>
    </row>
    <row r="1119" spans="1:23" ht="9.75" customHeight="1">
      <c r="A1119" s="15"/>
      <c r="B1119" s="15" t="s">
        <v>173</v>
      </c>
      <c r="C1119" s="15">
        <v>6</v>
      </c>
      <c r="D1119" s="33">
        <v>6</v>
      </c>
      <c r="E1119" s="34">
        <v>6</v>
      </c>
      <c r="F1119" s="34">
        <v>6</v>
      </c>
      <c r="G1119" s="34">
        <v>6</v>
      </c>
      <c r="H1119" s="34">
        <v>6</v>
      </c>
      <c r="I1119" s="34">
        <v>6</v>
      </c>
      <c r="J1119" s="34">
        <v>5</v>
      </c>
      <c r="K1119" s="34">
        <v>5</v>
      </c>
      <c r="L1119" s="34">
        <v>5</v>
      </c>
      <c r="M1119" s="35">
        <v>6</v>
      </c>
      <c r="N1119" s="16">
        <f t="shared" si="233"/>
        <v>5</v>
      </c>
      <c r="O1119" s="1">
        <f t="shared" si="234"/>
        <v>1</v>
      </c>
      <c r="P1119" s="18">
        <f t="shared" si="235"/>
        <v>0.16666666666666666</v>
      </c>
      <c r="U1119" s="114"/>
      <c r="W1119" s="114"/>
    </row>
    <row r="1120" spans="1:23" ht="9.75" customHeight="1">
      <c r="A1120" s="15"/>
      <c r="B1120" s="15" t="s">
        <v>176</v>
      </c>
      <c r="C1120" s="15">
        <v>1</v>
      </c>
      <c r="D1120" s="33">
        <v>0</v>
      </c>
      <c r="E1120" s="34">
        <v>0</v>
      </c>
      <c r="F1120" s="34">
        <v>1</v>
      </c>
      <c r="G1120" s="34">
        <v>1</v>
      </c>
      <c r="H1120" s="34">
        <v>1</v>
      </c>
      <c r="I1120" s="34">
        <v>0</v>
      </c>
      <c r="J1120" s="34">
        <v>0</v>
      </c>
      <c r="K1120" s="34">
        <v>0</v>
      </c>
      <c r="L1120" s="34">
        <v>0</v>
      </c>
      <c r="M1120" s="35">
        <v>0</v>
      </c>
      <c r="N1120" s="16">
        <f t="shared" si="233"/>
        <v>0</v>
      </c>
      <c r="O1120" s="1">
        <f t="shared" si="234"/>
        <v>1</v>
      </c>
      <c r="P1120" s="18">
        <f t="shared" si="235"/>
        <v>1</v>
      </c>
      <c r="U1120" s="114"/>
      <c r="W1120" s="114"/>
    </row>
    <row r="1121" spans="1:23" ht="9.75" customHeight="1">
      <c r="A1121" s="15"/>
      <c r="B1121" s="15" t="s">
        <v>60</v>
      </c>
      <c r="C1121" s="15"/>
      <c r="D1121" s="16"/>
      <c r="E1121" s="1"/>
      <c r="F1121" s="1"/>
      <c r="G1121" s="1"/>
      <c r="H1121" s="1"/>
      <c r="I1121" s="1"/>
      <c r="J1121" s="1"/>
      <c r="K1121" s="1"/>
      <c r="L1121" s="1"/>
      <c r="M1121" s="17"/>
      <c r="N1121" s="16"/>
      <c r="O1121" s="1"/>
      <c r="P1121" s="18"/>
      <c r="U1121" s="114"/>
      <c r="W1121" s="114"/>
    </row>
    <row r="1122" spans="1:23" ht="9.75" customHeight="1">
      <c r="A1122" s="15"/>
      <c r="B1122" s="15" t="s">
        <v>60</v>
      </c>
      <c r="C1122" s="15"/>
      <c r="D1122" s="16"/>
      <c r="E1122" s="1"/>
      <c r="F1122" s="1"/>
      <c r="G1122" s="1"/>
      <c r="H1122" s="1"/>
      <c r="I1122" s="1"/>
      <c r="J1122" s="1"/>
      <c r="K1122" s="1"/>
      <c r="L1122" s="1"/>
      <c r="M1122" s="17"/>
      <c r="N1122" s="16"/>
      <c r="O1122" s="1"/>
      <c r="P1122" s="18"/>
      <c r="U1122" s="114"/>
      <c r="W1122" s="114"/>
    </row>
    <row r="1123" spans="1:23" ht="9.75" customHeight="1">
      <c r="A1123" s="15"/>
      <c r="B1123" s="15" t="s">
        <v>60</v>
      </c>
      <c r="C1123" s="15"/>
      <c r="D1123" s="16"/>
      <c r="E1123" s="1"/>
      <c r="F1123" s="1"/>
      <c r="G1123" s="1"/>
      <c r="H1123" s="1"/>
      <c r="I1123" s="1"/>
      <c r="J1123" s="1"/>
      <c r="K1123" s="1"/>
      <c r="L1123" s="1"/>
      <c r="M1123" s="17"/>
      <c r="N1123" s="16"/>
      <c r="O1123" s="1"/>
      <c r="P1123" s="18"/>
      <c r="U1123" s="114"/>
      <c r="W1123" s="114"/>
    </row>
    <row r="1124" spans="1:23" ht="9.75" customHeight="1">
      <c r="A1124" s="15"/>
      <c r="B1124" s="15" t="s">
        <v>60</v>
      </c>
      <c r="C1124" s="15"/>
      <c r="D1124" s="16"/>
      <c r="E1124" s="1"/>
      <c r="F1124" s="1"/>
      <c r="G1124" s="1"/>
      <c r="H1124" s="1"/>
      <c r="I1124" s="1"/>
      <c r="J1124" s="1"/>
      <c r="K1124" s="1"/>
      <c r="L1124" s="1"/>
      <c r="M1124" s="17"/>
      <c r="N1124" s="16"/>
      <c r="O1124" s="1"/>
      <c r="P1124" s="18"/>
      <c r="U1124" s="114"/>
      <c r="W1124" s="114"/>
    </row>
    <row r="1125" spans="1:23" ht="9.75" customHeight="1">
      <c r="A1125" s="15"/>
      <c r="B1125" s="15" t="s">
        <v>41</v>
      </c>
      <c r="C1125" s="15">
        <v>4</v>
      </c>
      <c r="D1125" s="33">
        <v>2</v>
      </c>
      <c r="E1125" s="34">
        <v>2</v>
      </c>
      <c r="F1125" s="34">
        <v>2</v>
      </c>
      <c r="G1125" s="34">
        <v>2</v>
      </c>
      <c r="H1125" s="34">
        <v>0</v>
      </c>
      <c r="I1125" s="34">
        <v>0</v>
      </c>
      <c r="J1125" s="34">
        <v>1</v>
      </c>
      <c r="K1125" s="34">
        <v>1</v>
      </c>
      <c r="L1125" s="34">
        <v>1</v>
      </c>
      <c r="M1125" s="35">
        <v>3</v>
      </c>
      <c r="N1125" s="16">
        <f>MIN(D1125:M1125)</f>
        <v>0</v>
      </c>
      <c r="O1125" s="1">
        <f>C1125-N1125</f>
        <v>4</v>
      </c>
      <c r="P1125" s="18">
        <f>O1125/C1125</f>
        <v>1</v>
      </c>
      <c r="U1125" s="114"/>
      <c r="W1125" s="114"/>
    </row>
    <row r="1126" spans="1:23" ht="9.75" customHeight="1">
      <c r="A1126" s="15"/>
      <c r="B1126" s="15" t="s">
        <v>42</v>
      </c>
      <c r="C1126" s="15"/>
      <c r="D1126" s="16"/>
      <c r="E1126" s="1"/>
      <c r="F1126" s="1"/>
      <c r="G1126" s="1"/>
      <c r="H1126" s="1"/>
      <c r="I1126" s="1"/>
      <c r="J1126" s="1"/>
      <c r="K1126" s="1"/>
      <c r="L1126" s="1"/>
      <c r="M1126" s="17"/>
      <c r="N1126" s="16"/>
      <c r="O1126" s="1"/>
      <c r="P1126" s="18"/>
      <c r="U1126" s="114"/>
      <c r="W1126" s="114"/>
    </row>
    <row r="1127" spans="1:23" ht="9.75" customHeight="1">
      <c r="A1127" s="15"/>
      <c r="B1127" s="15" t="s">
        <v>43</v>
      </c>
      <c r="C1127" s="15"/>
      <c r="D1127" s="16"/>
      <c r="E1127" s="1"/>
      <c r="F1127" s="1"/>
      <c r="G1127" s="1"/>
      <c r="H1127" s="1"/>
      <c r="I1127" s="1"/>
      <c r="J1127" s="1"/>
      <c r="K1127" s="1"/>
      <c r="L1127" s="1"/>
      <c r="M1127" s="17"/>
      <c r="N1127" s="16"/>
      <c r="O1127" s="1"/>
      <c r="P1127" s="18"/>
      <c r="U1127" s="114"/>
      <c r="W1127" s="114"/>
    </row>
    <row r="1128" spans="1:23" ht="9.75" customHeight="1">
      <c r="A1128" s="15"/>
      <c r="B1128" s="15" t="s">
        <v>44</v>
      </c>
      <c r="C1128" s="15"/>
      <c r="D1128" s="16"/>
      <c r="E1128" s="1"/>
      <c r="F1128" s="1"/>
      <c r="G1128" s="1"/>
      <c r="H1128" s="1"/>
      <c r="I1128" s="1"/>
      <c r="J1128" s="1"/>
      <c r="K1128" s="1"/>
      <c r="L1128" s="1"/>
      <c r="M1128" s="17"/>
      <c r="N1128" s="16"/>
      <c r="O1128" s="1"/>
      <c r="P1128" s="18"/>
      <c r="U1128" s="114"/>
      <c r="W1128" s="114"/>
    </row>
    <row r="1129" spans="1:23" ht="9.75" customHeight="1">
      <c r="A1129" s="20"/>
      <c r="B1129" s="21" t="s">
        <v>45</v>
      </c>
      <c r="C1129" s="21">
        <f t="shared" ref="C1129:M1129" si="236">SUM(C1113:C1128)</f>
        <v>311</v>
      </c>
      <c r="D1129" s="22">
        <f t="shared" si="236"/>
        <v>214</v>
      </c>
      <c r="E1129" s="23">
        <f t="shared" si="236"/>
        <v>148</v>
      </c>
      <c r="F1129" s="23">
        <f t="shared" si="236"/>
        <v>133</v>
      </c>
      <c r="G1129" s="23">
        <f t="shared" si="236"/>
        <v>123</v>
      </c>
      <c r="H1129" s="23">
        <f t="shared" si="236"/>
        <v>142</v>
      </c>
      <c r="I1129" s="23">
        <f t="shared" si="236"/>
        <v>120</v>
      </c>
      <c r="J1129" s="23">
        <f t="shared" si="236"/>
        <v>123</v>
      </c>
      <c r="K1129" s="23">
        <f t="shared" si="236"/>
        <v>129</v>
      </c>
      <c r="L1129" s="23">
        <f t="shared" si="236"/>
        <v>138</v>
      </c>
      <c r="M1129" s="24">
        <f t="shared" si="236"/>
        <v>153</v>
      </c>
      <c r="N1129" s="22">
        <f>MIN(D1129:M1129)</f>
        <v>120</v>
      </c>
      <c r="O1129" s="23">
        <f>C1129-N1129</f>
        <v>191</v>
      </c>
      <c r="P1129" s="25">
        <f>O1129/C1129</f>
        <v>0.61414790996784563</v>
      </c>
      <c r="U1129" s="114"/>
      <c r="W1129" s="114"/>
    </row>
    <row r="1130" spans="1:23" ht="9.75" customHeight="1">
      <c r="A1130" s="14" t="s">
        <v>181</v>
      </c>
      <c r="B1130" s="14" t="s">
        <v>27</v>
      </c>
      <c r="C1130" s="14"/>
      <c r="D1130" s="19"/>
      <c r="E1130" s="29"/>
      <c r="F1130" s="29"/>
      <c r="G1130" s="29"/>
      <c r="H1130" s="29"/>
      <c r="I1130" s="29"/>
      <c r="J1130" s="29"/>
      <c r="K1130" s="29"/>
      <c r="L1130" s="29"/>
      <c r="M1130" s="30"/>
      <c r="N1130" s="19"/>
      <c r="O1130" s="29"/>
      <c r="P1130" s="31"/>
      <c r="U1130" s="114"/>
      <c r="W1130" s="114"/>
    </row>
    <row r="1131" spans="1:23" ht="9.75" customHeight="1">
      <c r="A1131" s="15"/>
      <c r="B1131" s="15" t="s">
        <v>30</v>
      </c>
      <c r="C1131" s="15"/>
      <c r="D1131" s="16"/>
      <c r="E1131" s="1"/>
      <c r="F1131" s="1"/>
      <c r="G1131" s="1"/>
      <c r="H1131" s="1"/>
      <c r="I1131" s="1"/>
      <c r="J1131" s="1"/>
      <c r="K1131" s="1"/>
      <c r="L1131" s="1"/>
      <c r="M1131" s="17"/>
      <c r="N1131" s="16"/>
      <c r="O1131" s="1"/>
      <c r="P1131" s="18"/>
      <c r="U1131" s="114"/>
      <c r="W1131" s="114"/>
    </row>
    <row r="1132" spans="1:23" ht="9.75" customHeight="1">
      <c r="A1132" s="15"/>
      <c r="B1132" s="15" t="s">
        <v>34</v>
      </c>
      <c r="C1132" s="15"/>
      <c r="D1132" s="16"/>
      <c r="E1132" s="1"/>
      <c r="F1132" s="1"/>
      <c r="G1132" s="1"/>
      <c r="H1132" s="1"/>
      <c r="I1132" s="1"/>
      <c r="J1132" s="1"/>
      <c r="K1132" s="1"/>
      <c r="L1132" s="1"/>
      <c r="M1132" s="17"/>
      <c r="N1132" s="16"/>
      <c r="O1132" s="1"/>
      <c r="P1132" s="18"/>
      <c r="U1132" s="114"/>
      <c r="W1132" s="114"/>
    </row>
    <row r="1133" spans="1:23" ht="9.75" customHeight="1">
      <c r="A1133" s="15"/>
      <c r="B1133" s="32" t="s">
        <v>80</v>
      </c>
      <c r="C1133" s="15">
        <v>8</v>
      </c>
      <c r="D1133" s="33">
        <v>5</v>
      </c>
      <c r="E1133" s="34">
        <v>0</v>
      </c>
      <c r="F1133" s="34">
        <v>2</v>
      </c>
      <c r="G1133" s="34">
        <v>2</v>
      </c>
      <c r="H1133" s="34">
        <v>1</v>
      </c>
      <c r="I1133" s="34">
        <v>0</v>
      </c>
      <c r="J1133" s="34">
        <v>2</v>
      </c>
      <c r="K1133" s="34">
        <v>3</v>
      </c>
      <c r="L1133" s="34">
        <v>4</v>
      </c>
      <c r="M1133" s="35">
        <v>7</v>
      </c>
      <c r="N1133" s="16">
        <f>MIN(D1133:M1133)</f>
        <v>0</v>
      </c>
      <c r="O1133" s="1">
        <f>C1133-N1133</f>
        <v>8</v>
      </c>
      <c r="P1133" s="18">
        <f>O1133/C1133</f>
        <v>1</v>
      </c>
      <c r="U1133" s="114"/>
      <c r="W1133" s="114"/>
    </row>
    <row r="1134" spans="1:23" ht="9.75" customHeight="1">
      <c r="A1134" s="15"/>
      <c r="B1134" s="15" t="s">
        <v>57</v>
      </c>
      <c r="C1134" s="15"/>
      <c r="D1134" s="16"/>
      <c r="E1134" s="1"/>
      <c r="F1134" s="1"/>
      <c r="G1134" s="1"/>
      <c r="H1134" s="1"/>
      <c r="I1134" s="1"/>
      <c r="J1134" s="1"/>
      <c r="K1134" s="1"/>
      <c r="L1134" s="1"/>
      <c r="M1134" s="17"/>
      <c r="N1134" s="16"/>
      <c r="O1134" s="1"/>
      <c r="P1134" s="18"/>
      <c r="U1134" s="114"/>
      <c r="W1134" s="114"/>
    </row>
    <row r="1135" spans="1:23" ht="9.75" customHeight="1">
      <c r="A1135" s="15"/>
      <c r="B1135" s="15" t="s">
        <v>39</v>
      </c>
      <c r="C1135" s="15"/>
      <c r="D1135" s="16"/>
      <c r="E1135" s="1"/>
      <c r="F1135" s="1"/>
      <c r="G1135" s="1"/>
      <c r="H1135" s="1"/>
      <c r="I1135" s="1"/>
      <c r="J1135" s="1"/>
      <c r="K1135" s="1"/>
      <c r="L1135" s="1"/>
      <c r="M1135" s="17"/>
      <c r="N1135" s="16"/>
      <c r="O1135" s="1"/>
      <c r="P1135" s="18"/>
      <c r="U1135" s="114"/>
      <c r="W1135" s="114"/>
    </row>
    <row r="1136" spans="1:23" ht="9.75" customHeight="1">
      <c r="A1136" s="15"/>
      <c r="B1136" s="15" t="s">
        <v>60</v>
      </c>
      <c r="C1136" s="15"/>
      <c r="D1136" s="16"/>
      <c r="E1136" s="1"/>
      <c r="F1136" s="1"/>
      <c r="G1136" s="1"/>
      <c r="H1136" s="1"/>
      <c r="I1136" s="1"/>
      <c r="J1136" s="1"/>
      <c r="K1136" s="1"/>
      <c r="L1136" s="1"/>
      <c r="M1136" s="17"/>
      <c r="N1136" s="16"/>
      <c r="O1136" s="1"/>
      <c r="P1136" s="18"/>
      <c r="U1136" s="114"/>
      <c r="W1136" s="114"/>
    </row>
    <row r="1137" spans="1:23" ht="9.75" customHeight="1">
      <c r="A1137" s="15"/>
      <c r="B1137" s="15" t="s">
        <v>60</v>
      </c>
      <c r="C1137" s="15"/>
      <c r="D1137" s="16"/>
      <c r="E1137" s="1"/>
      <c r="F1137" s="1"/>
      <c r="G1137" s="1"/>
      <c r="H1137" s="1"/>
      <c r="I1137" s="1"/>
      <c r="J1137" s="1"/>
      <c r="K1137" s="1"/>
      <c r="L1137" s="1"/>
      <c r="M1137" s="17"/>
      <c r="N1137" s="16"/>
      <c r="O1137" s="1"/>
      <c r="P1137" s="18"/>
      <c r="U1137" s="114"/>
      <c r="W1137" s="114"/>
    </row>
    <row r="1138" spans="1:23" ht="9.75" customHeight="1">
      <c r="A1138" s="15"/>
      <c r="B1138" s="15" t="s">
        <v>60</v>
      </c>
      <c r="C1138" s="15"/>
      <c r="D1138" s="16"/>
      <c r="E1138" s="1"/>
      <c r="F1138" s="1"/>
      <c r="G1138" s="1"/>
      <c r="H1138" s="1"/>
      <c r="I1138" s="1"/>
      <c r="J1138" s="1"/>
      <c r="K1138" s="1"/>
      <c r="L1138" s="1"/>
      <c r="M1138" s="17"/>
      <c r="N1138" s="16"/>
      <c r="O1138" s="1"/>
      <c r="P1138" s="18"/>
      <c r="U1138" s="114"/>
      <c r="W1138" s="114"/>
    </row>
    <row r="1139" spans="1:23" ht="9.75" customHeight="1">
      <c r="A1139" s="15"/>
      <c r="B1139" s="15" t="s">
        <v>60</v>
      </c>
      <c r="C1139" s="15"/>
      <c r="D1139" s="16"/>
      <c r="E1139" s="1"/>
      <c r="F1139" s="1"/>
      <c r="G1139" s="1"/>
      <c r="H1139" s="1"/>
      <c r="I1139" s="1"/>
      <c r="J1139" s="1"/>
      <c r="K1139" s="1"/>
      <c r="L1139" s="1"/>
      <c r="M1139" s="17"/>
      <c r="N1139" s="16"/>
      <c r="O1139" s="1"/>
      <c r="P1139" s="18"/>
      <c r="U1139" s="114"/>
      <c r="W1139" s="114"/>
    </row>
    <row r="1140" spans="1:23" ht="9.75" customHeight="1">
      <c r="A1140" s="15"/>
      <c r="B1140" s="15" t="s">
        <v>60</v>
      </c>
      <c r="C1140" s="15"/>
      <c r="D1140" s="16"/>
      <c r="E1140" s="1"/>
      <c r="F1140" s="1"/>
      <c r="G1140" s="1"/>
      <c r="H1140" s="1"/>
      <c r="I1140" s="1"/>
      <c r="J1140" s="1"/>
      <c r="K1140" s="1"/>
      <c r="L1140" s="1"/>
      <c r="M1140" s="17"/>
      <c r="N1140" s="16"/>
      <c r="O1140" s="1"/>
      <c r="P1140" s="18"/>
      <c r="U1140" s="114"/>
      <c r="W1140" s="114"/>
    </row>
    <row r="1141" spans="1:23" ht="9.75" customHeight="1">
      <c r="A1141" s="15"/>
      <c r="B1141" s="15" t="s">
        <v>60</v>
      </c>
      <c r="C1141" s="15"/>
      <c r="D1141" s="16"/>
      <c r="E1141" s="1"/>
      <c r="F1141" s="1"/>
      <c r="G1141" s="1"/>
      <c r="H1141" s="1"/>
      <c r="I1141" s="1"/>
      <c r="J1141" s="1"/>
      <c r="K1141" s="1"/>
      <c r="L1141" s="1"/>
      <c r="M1141" s="17"/>
      <c r="N1141" s="16"/>
      <c r="O1141" s="1"/>
      <c r="P1141" s="18"/>
      <c r="U1141" s="114"/>
      <c r="W1141" s="114"/>
    </row>
    <row r="1142" spans="1:23" ht="9.75" customHeight="1">
      <c r="A1142" s="15"/>
      <c r="B1142" s="15" t="s">
        <v>41</v>
      </c>
      <c r="C1142" s="15">
        <v>1</v>
      </c>
      <c r="D1142" s="33">
        <v>1</v>
      </c>
      <c r="E1142" s="34">
        <v>1</v>
      </c>
      <c r="F1142" s="34">
        <v>1</v>
      </c>
      <c r="G1142" s="34">
        <v>0</v>
      </c>
      <c r="H1142" s="34">
        <v>1</v>
      </c>
      <c r="I1142" s="34">
        <v>1</v>
      </c>
      <c r="J1142" s="34">
        <v>1</v>
      </c>
      <c r="K1142" s="34">
        <v>1</v>
      </c>
      <c r="L1142" s="34">
        <v>1</v>
      </c>
      <c r="M1142" s="35">
        <v>1</v>
      </c>
      <c r="N1142" s="16">
        <f t="shared" ref="N1142:N1143" si="237">MIN(D1142:M1142)</f>
        <v>0</v>
      </c>
      <c r="O1142" s="1">
        <f t="shared" ref="O1142:O1143" si="238">C1142-N1142</f>
        <v>1</v>
      </c>
      <c r="P1142" s="18">
        <f t="shared" ref="P1142:P1143" si="239">O1142/C1142</f>
        <v>1</v>
      </c>
      <c r="U1142" s="114"/>
      <c r="W1142" s="114"/>
    </row>
    <row r="1143" spans="1:23" ht="9.75" customHeight="1">
      <c r="A1143" s="15"/>
      <c r="B1143" s="15" t="s">
        <v>42</v>
      </c>
      <c r="C1143" s="15">
        <v>15</v>
      </c>
      <c r="D1143" s="33">
        <v>7</v>
      </c>
      <c r="E1143" s="34">
        <v>11</v>
      </c>
      <c r="F1143" s="34">
        <v>6</v>
      </c>
      <c r="G1143" s="34">
        <v>3</v>
      </c>
      <c r="H1143" s="34">
        <v>7</v>
      </c>
      <c r="I1143" s="34">
        <v>4</v>
      </c>
      <c r="J1143" s="34">
        <v>6</v>
      </c>
      <c r="K1143" s="34">
        <v>9</v>
      </c>
      <c r="L1143" s="34">
        <v>10</v>
      </c>
      <c r="M1143" s="35">
        <v>12</v>
      </c>
      <c r="N1143" s="16">
        <f t="shared" si="237"/>
        <v>3</v>
      </c>
      <c r="O1143" s="1">
        <f t="shared" si="238"/>
        <v>12</v>
      </c>
      <c r="P1143" s="18">
        <f t="shared" si="239"/>
        <v>0.8</v>
      </c>
      <c r="U1143" s="114"/>
      <c r="W1143" s="114"/>
    </row>
    <row r="1144" spans="1:23" ht="9.75" customHeight="1">
      <c r="A1144" s="15"/>
      <c r="B1144" s="15" t="s">
        <v>43</v>
      </c>
      <c r="C1144" s="15"/>
      <c r="D1144" s="16"/>
      <c r="E1144" s="1"/>
      <c r="F1144" s="1"/>
      <c r="G1144" s="1"/>
      <c r="H1144" s="1"/>
      <c r="I1144" s="1"/>
      <c r="J1144" s="1"/>
      <c r="K1144" s="1"/>
      <c r="L1144" s="1"/>
      <c r="M1144" s="17"/>
      <c r="N1144" s="16"/>
      <c r="O1144" s="1"/>
      <c r="P1144" s="18"/>
      <c r="U1144" s="114"/>
      <c r="W1144" s="114"/>
    </row>
    <row r="1145" spans="1:23" ht="9.75" customHeight="1">
      <c r="A1145" s="15"/>
      <c r="B1145" s="15" t="s">
        <v>44</v>
      </c>
      <c r="C1145" s="15">
        <v>4</v>
      </c>
      <c r="D1145" s="33">
        <v>0</v>
      </c>
      <c r="E1145" s="34">
        <v>1</v>
      </c>
      <c r="F1145" s="34">
        <v>1</v>
      </c>
      <c r="G1145" s="34">
        <v>0</v>
      </c>
      <c r="H1145" s="34">
        <v>1</v>
      </c>
      <c r="I1145" s="34">
        <v>0</v>
      </c>
      <c r="J1145" s="34">
        <v>1</v>
      </c>
      <c r="K1145" s="34">
        <v>1</v>
      </c>
      <c r="L1145" s="34">
        <v>1</v>
      </c>
      <c r="M1145" s="35">
        <v>1</v>
      </c>
      <c r="N1145" s="16">
        <f t="shared" ref="N1145:N1146" si="240">MIN(D1145:M1145)</f>
        <v>0</v>
      </c>
      <c r="O1145" s="1">
        <f t="shared" ref="O1145:O1146" si="241">C1145-N1145</f>
        <v>4</v>
      </c>
      <c r="P1145" s="18">
        <f t="shared" ref="P1145:P1146" si="242">O1145/C1145</f>
        <v>1</v>
      </c>
      <c r="U1145" s="114"/>
      <c r="W1145" s="114"/>
    </row>
    <row r="1146" spans="1:23" ht="9.75" customHeight="1">
      <c r="A1146" s="20"/>
      <c r="B1146" s="21" t="s">
        <v>45</v>
      </c>
      <c r="C1146" s="21">
        <f t="shared" ref="C1146:M1146" si="243">SUM(C1130:C1145)</f>
        <v>28</v>
      </c>
      <c r="D1146" s="22">
        <f t="shared" si="243"/>
        <v>13</v>
      </c>
      <c r="E1146" s="23">
        <f t="shared" si="243"/>
        <v>13</v>
      </c>
      <c r="F1146" s="23">
        <f t="shared" si="243"/>
        <v>10</v>
      </c>
      <c r="G1146" s="23">
        <f t="shared" si="243"/>
        <v>5</v>
      </c>
      <c r="H1146" s="23">
        <f t="shared" si="243"/>
        <v>10</v>
      </c>
      <c r="I1146" s="23">
        <f t="shared" si="243"/>
        <v>5</v>
      </c>
      <c r="J1146" s="23">
        <f t="shared" si="243"/>
        <v>10</v>
      </c>
      <c r="K1146" s="23">
        <f t="shared" si="243"/>
        <v>14</v>
      </c>
      <c r="L1146" s="23">
        <f t="shared" si="243"/>
        <v>16</v>
      </c>
      <c r="M1146" s="24">
        <f t="shared" si="243"/>
        <v>21</v>
      </c>
      <c r="N1146" s="22">
        <f t="shared" si="240"/>
        <v>5</v>
      </c>
      <c r="O1146" s="23">
        <f t="shared" si="241"/>
        <v>23</v>
      </c>
      <c r="P1146" s="25">
        <f t="shared" si="242"/>
        <v>0.8214285714285714</v>
      </c>
      <c r="U1146" s="114"/>
      <c r="W1146" s="114"/>
    </row>
    <row r="1147" spans="1:23" ht="9.75" customHeight="1">
      <c r="A1147" s="14" t="s">
        <v>182</v>
      </c>
      <c r="B1147" s="14" t="s">
        <v>27</v>
      </c>
      <c r="C1147" s="14"/>
      <c r="D1147" s="19"/>
      <c r="E1147" s="29"/>
      <c r="F1147" s="29"/>
      <c r="G1147" s="29"/>
      <c r="H1147" s="29"/>
      <c r="I1147" s="29"/>
      <c r="J1147" s="29"/>
      <c r="K1147" s="29"/>
      <c r="L1147" s="29"/>
      <c r="M1147" s="30"/>
      <c r="N1147" s="19"/>
      <c r="O1147" s="29"/>
      <c r="P1147" s="31"/>
      <c r="U1147" s="114"/>
      <c r="W1147" s="114"/>
    </row>
    <row r="1148" spans="1:23" ht="9.75" customHeight="1">
      <c r="A1148" s="15"/>
      <c r="B1148" s="15" t="s">
        <v>30</v>
      </c>
      <c r="C1148" s="32">
        <v>134</v>
      </c>
      <c r="D1148" s="33">
        <v>129</v>
      </c>
      <c r="E1148" s="34">
        <v>98</v>
      </c>
      <c r="F1148" s="34">
        <v>86</v>
      </c>
      <c r="G1148" s="34">
        <v>60</v>
      </c>
      <c r="H1148" s="34">
        <v>56</v>
      </c>
      <c r="I1148" s="34">
        <v>59</v>
      </c>
      <c r="J1148" s="34">
        <v>60</v>
      </c>
      <c r="K1148" s="34">
        <v>61</v>
      </c>
      <c r="L1148" s="34">
        <v>69</v>
      </c>
      <c r="M1148" s="35">
        <v>78</v>
      </c>
      <c r="N1148" s="16">
        <f>MIN(D1148:M1148)</f>
        <v>56</v>
      </c>
      <c r="O1148" s="1">
        <f>C1148-N1148</f>
        <v>78</v>
      </c>
      <c r="P1148" s="18">
        <f>O1148/C1148</f>
        <v>0.58208955223880599</v>
      </c>
      <c r="U1148" s="114"/>
      <c r="W1148" s="114"/>
    </row>
    <row r="1149" spans="1:23" ht="9.75" customHeight="1">
      <c r="A1149" s="15"/>
      <c r="B1149" s="15" t="s">
        <v>34</v>
      </c>
      <c r="C1149" s="15"/>
      <c r="D1149" s="16"/>
      <c r="E1149" s="1"/>
      <c r="F1149" s="1"/>
      <c r="G1149" s="1"/>
      <c r="H1149" s="1"/>
      <c r="I1149" s="1"/>
      <c r="J1149" s="1"/>
      <c r="K1149" s="1"/>
      <c r="L1149" s="1"/>
      <c r="M1149" s="17"/>
      <c r="N1149" s="16"/>
      <c r="O1149" s="1"/>
      <c r="P1149" s="18"/>
      <c r="U1149" s="114"/>
      <c r="W1149" s="114"/>
    </row>
    <row r="1150" spans="1:23" ht="9.75" customHeight="1">
      <c r="A1150" s="15"/>
      <c r="B1150" s="15" t="s">
        <v>57</v>
      </c>
      <c r="C1150" s="15"/>
      <c r="D1150" s="16"/>
      <c r="E1150" s="1"/>
      <c r="F1150" s="1"/>
      <c r="G1150" s="1"/>
      <c r="H1150" s="1"/>
      <c r="I1150" s="1"/>
      <c r="J1150" s="1"/>
      <c r="K1150" s="1"/>
      <c r="L1150" s="1"/>
      <c r="M1150" s="17"/>
      <c r="N1150" s="16"/>
      <c r="O1150" s="1"/>
      <c r="P1150" s="18"/>
      <c r="U1150" s="114"/>
      <c r="W1150" s="114"/>
    </row>
    <row r="1151" spans="1:23" ht="9.75" customHeight="1">
      <c r="A1151" s="15"/>
      <c r="B1151" s="15" t="s">
        <v>57</v>
      </c>
      <c r="C1151" s="15"/>
      <c r="D1151" s="16"/>
      <c r="E1151" s="1"/>
      <c r="F1151" s="1"/>
      <c r="G1151" s="1"/>
      <c r="H1151" s="1"/>
      <c r="I1151" s="1"/>
      <c r="J1151" s="1"/>
      <c r="K1151" s="1"/>
      <c r="L1151" s="1"/>
      <c r="M1151" s="17"/>
      <c r="N1151" s="16"/>
      <c r="O1151" s="1"/>
      <c r="P1151" s="18"/>
      <c r="U1151" s="114"/>
      <c r="W1151" s="114"/>
    </row>
    <row r="1152" spans="1:23" ht="9.75" customHeight="1">
      <c r="A1152" s="15"/>
      <c r="B1152" s="15" t="s">
        <v>39</v>
      </c>
      <c r="C1152" s="15"/>
      <c r="D1152" s="16"/>
      <c r="E1152" s="1"/>
      <c r="F1152" s="1"/>
      <c r="G1152" s="1"/>
      <c r="H1152" s="1"/>
      <c r="I1152" s="1"/>
      <c r="J1152" s="1"/>
      <c r="K1152" s="1"/>
      <c r="L1152" s="1"/>
      <c r="M1152" s="17"/>
      <c r="N1152" s="16"/>
      <c r="O1152" s="1"/>
      <c r="P1152" s="18"/>
      <c r="U1152" s="114"/>
      <c r="W1152" s="114"/>
    </row>
    <row r="1153" spans="1:23" ht="9.75" customHeight="1">
      <c r="A1153" s="15"/>
      <c r="B1153" s="15" t="s">
        <v>183</v>
      </c>
      <c r="C1153" s="32">
        <v>52</v>
      </c>
      <c r="D1153" s="33">
        <v>22</v>
      </c>
      <c r="E1153" s="34">
        <v>0</v>
      </c>
      <c r="F1153" s="34">
        <v>0</v>
      </c>
      <c r="G1153" s="34">
        <v>0</v>
      </c>
      <c r="H1153" s="34">
        <v>0</v>
      </c>
      <c r="I1153" s="34">
        <v>2</v>
      </c>
      <c r="J1153" s="34">
        <v>3</v>
      </c>
      <c r="K1153" s="34">
        <v>4</v>
      </c>
      <c r="L1153" s="34">
        <v>7</v>
      </c>
      <c r="M1153" s="35">
        <v>12</v>
      </c>
      <c r="N1153" s="16">
        <f>MIN(D1153:M1153)</f>
        <v>0</v>
      </c>
      <c r="O1153" s="1">
        <f>C1153-N1153</f>
        <v>52</v>
      </c>
      <c r="P1153" s="18">
        <f>O1153/C1153</f>
        <v>1</v>
      </c>
      <c r="U1153" s="114"/>
      <c r="W1153" s="114"/>
    </row>
    <row r="1154" spans="1:23" ht="9.75" customHeight="1">
      <c r="A1154" s="15"/>
      <c r="B1154" s="15" t="s">
        <v>60</v>
      </c>
      <c r="C1154" s="15"/>
      <c r="D1154" s="16"/>
      <c r="E1154" s="1"/>
      <c r="F1154" s="1"/>
      <c r="G1154" s="1"/>
      <c r="H1154" s="1"/>
      <c r="I1154" s="1"/>
      <c r="J1154" s="1"/>
      <c r="K1154" s="1"/>
      <c r="L1154" s="1"/>
      <c r="M1154" s="17"/>
      <c r="N1154" s="16"/>
      <c r="O1154" s="1"/>
      <c r="P1154" s="18"/>
      <c r="U1154" s="114"/>
      <c r="W1154" s="114"/>
    </row>
    <row r="1155" spans="1:23" ht="9.75" customHeight="1">
      <c r="A1155" s="15"/>
      <c r="B1155" s="15" t="s">
        <v>60</v>
      </c>
      <c r="C1155" s="15"/>
      <c r="D1155" s="16"/>
      <c r="E1155" s="1"/>
      <c r="F1155" s="1"/>
      <c r="G1155" s="1"/>
      <c r="H1155" s="1"/>
      <c r="I1155" s="1"/>
      <c r="J1155" s="1"/>
      <c r="K1155" s="1"/>
      <c r="L1155" s="1"/>
      <c r="M1155" s="17"/>
      <c r="N1155" s="16"/>
      <c r="O1155" s="1"/>
      <c r="P1155" s="18"/>
      <c r="U1155" s="114"/>
      <c r="W1155" s="114"/>
    </row>
    <row r="1156" spans="1:23" ht="9.75" customHeight="1">
      <c r="A1156" s="15"/>
      <c r="B1156" s="15" t="s">
        <v>60</v>
      </c>
      <c r="C1156" s="15"/>
      <c r="D1156" s="16"/>
      <c r="E1156" s="1"/>
      <c r="F1156" s="1"/>
      <c r="G1156" s="1"/>
      <c r="H1156" s="1"/>
      <c r="I1156" s="1"/>
      <c r="J1156" s="1"/>
      <c r="K1156" s="1"/>
      <c r="L1156" s="1"/>
      <c r="M1156" s="17"/>
      <c r="N1156" s="16"/>
      <c r="O1156" s="1"/>
      <c r="P1156" s="18"/>
      <c r="U1156" s="114"/>
      <c r="W1156" s="114"/>
    </row>
    <row r="1157" spans="1:23" ht="9.75" customHeight="1">
      <c r="A1157" s="15"/>
      <c r="B1157" s="15" t="s">
        <v>60</v>
      </c>
      <c r="C1157" s="15"/>
      <c r="D1157" s="16"/>
      <c r="E1157" s="1"/>
      <c r="F1157" s="1"/>
      <c r="G1157" s="1"/>
      <c r="H1157" s="1"/>
      <c r="I1157" s="1"/>
      <c r="J1157" s="1"/>
      <c r="K1157" s="1"/>
      <c r="L1157" s="1"/>
      <c r="M1157" s="17"/>
      <c r="N1157" s="16"/>
      <c r="O1157" s="1"/>
      <c r="P1157" s="18"/>
      <c r="U1157" s="114"/>
      <c r="W1157" s="114"/>
    </row>
    <row r="1158" spans="1:23" ht="9.75" customHeight="1">
      <c r="A1158" s="15"/>
      <c r="B1158" s="15" t="s">
        <v>60</v>
      </c>
      <c r="C1158" s="15"/>
      <c r="D1158" s="16"/>
      <c r="E1158" s="1"/>
      <c r="F1158" s="1"/>
      <c r="G1158" s="1"/>
      <c r="H1158" s="1"/>
      <c r="I1158" s="1"/>
      <c r="J1158" s="1"/>
      <c r="K1158" s="1"/>
      <c r="L1158" s="1"/>
      <c r="M1158" s="17"/>
      <c r="N1158" s="16"/>
      <c r="O1158" s="1"/>
      <c r="P1158" s="18"/>
      <c r="U1158" s="114"/>
      <c r="W1158" s="114"/>
    </row>
    <row r="1159" spans="1:23" ht="9.75" customHeight="1">
      <c r="A1159" s="15"/>
      <c r="B1159" s="15" t="s">
        <v>41</v>
      </c>
      <c r="C1159" s="15"/>
      <c r="D1159" s="16"/>
      <c r="E1159" s="1"/>
      <c r="F1159" s="1"/>
      <c r="G1159" s="1"/>
      <c r="H1159" s="1"/>
      <c r="I1159" s="1"/>
      <c r="J1159" s="1"/>
      <c r="K1159" s="1"/>
      <c r="L1159" s="1"/>
      <c r="M1159" s="17"/>
      <c r="N1159" s="16"/>
      <c r="O1159" s="1"/>
      <c r="P1159" s="18"/>
      <c r="U1159" s="114"/>
      <c r="W1159" s="114"/>
    </row>
    <row r="1160" spans="1:23" ht="9.75" customHeight="1">
      <c r="A1160" s="15"/>
      <c r="B1160" s="15" t="s">
        <v>42</v>
      </c>
      <c r="C1160" s="15"/>
      <c r="D1160" s="16"/>
      <c r="E1160" s="1"/>
      <c r="F1160" s="1"/>
      <c r="G1160" s="1"/>
      <c r="H1160" s="1"/>
      <c r="I1160" s="1"/>
      <c r="J1160" s="1"/>
      <c r="K1160" s="1"/>
      <c r="L1160" s="1"/>
      <c r="M1160" s="17"/>
      <c r="N1160" s="16"/>
      <c r="O1160" s="1"/>
      <c r="P1160" s="18"/>
      <c r="U1160" s="114"/>
      <c r="W1160" s="114"/>
    </row>
    <row r="1161" spans="1:23" ht="9.75" customHeight="1">
      <c r="A1161" s="15"/>
      <c r="B1161" s="15" t="s">
        <v>43</v>
      </c>
      <c r="C1161" s="15"/>
      <c r="D1161" s="16"/>
      <c r="E1161" s="1"/>
      <c r="F1161" s="1"/>
      <c r="G1161" s="1"/>
      <c r="H1161" s="1"/>
      <c r="I1161" s="1"/>
      <c r="J1161" s="1"/>
      <c r="K1161" s="1"/>
      <c r="L1161" s="1"/>
      <c r="M1161" s="17"/>
      <c r="N1161" s="16"/>
      <c r="O1161" s="1"/>
      <c r="P1161" s="18"/>
      <c r="U1161" s="114"/>
      <c r="W1161" s="114"/>
    </row>
    <row r="1162" spans="1:23" ht="9.75" customHeight="1">
      <c r="A1162" s="15"/>
      <c r="B1162" s="15" t="s">
        <v>44</v>
      </c>
      <c r="C1162" s="15"/>
      <c r="D1162" s="16"/>
      <c r="E1162" s="1"/>
      <c r="F1162" s="1"/>
      <c r="G1162" s="1"/>
      <c r="H1162" s="1"/>
      <c r="I1162" s="1"/>
      <c r="J1162" s="1"/>
      <c r="K1162" s="1"/>
      <c r="L1162" s="1"/>
      <c r="M1162" s="17"/>
      <c r="N1162" s="16"/>
      <c r="O1162" s="1"/>
      <c r="P1162" s="18"/>
      <c r="U1162" s="114"/>
      <c r="W1162" s="114"/>
    </row>
    <row r="1163" spans="1:23" ht="9.75" customHeight="1">
      <c r="A1163" s="20"/>
      <c r="B1163" s="21" t="s">
        <v>45</v>
      </c>
      <c r="C1163" s="21">
        <f t="shared" ref="C1163:M1163" si="244">SUM(C1147:C1162)</f>
        <v>186</v>
      </c>
      <c r="D1163" s="22">
        <f t="shared" si="244"/>
        <v>151</v>
      </c>
      <c r="E1163" s="23">
        <f t="shared" si="244"/>
        <v>98</v>
      </c>
      <c r="F1163" s="23">
        <f t="shared" si="244"/>
        <v>86</v>
      </c>
      <c r="G1163" s="23">
        <f t="shared" si="244"/>
        <v>60</v>
      </c>
      <c r="H1163" s="23">
        <f t="shared" si="244"/>
        <v>56</v>
      </c>
      <c r="I1163" s="23">
        <f t="shared" si="244"/>
        <v>61</v>
      </c>
      <c r="J1163" s="23">
        <f t="shared" si="244"/>
        <v>63</v>
      </c>
      <c r="K1163" s="23">
        <f t="shared" si="244"/>
        <v>65</v>
      </c>
      <c r="L1163" s="23">
        <f t="shared" si="244"/>
        <v>76</v>
      </c>
      <c r="M1163" s="24">
        <f t="shared" si="244"/>
        <v>90</v>
      </c>
      <c r="N1163" s="22">
        <f>MIN(D1163:M1163)</f>
        <v>56</v>
      </c>
      <c r="O1163" s="23">
        <f>C1163-N1163</f>
        <v>130</v>
      </c>
      <c r="P1163" s="25">
        <f>O1163/C1163</f>
        <v>0.69892473118279574</v>
      </c>
      <c r="U1163" s="114"/>
      <c r="W1163" s="114"/>
    </row>
    <row r="1164" spans="1:23" ht="9.75" customHeight="1">
      <c r="A1164" s="14" t="s">
        <v>184</v>
      </c>
      <c r="B1164" s="14" t="s">
        <v>27</v>
      </c>
      <c r="C1164" s="14"/>
      <c r="D1164" s="19"/>
      <c r="E1164" s="29"/>
      <c r="F1164" s="29"/>
      <c r="G1164" s="29"/>
      <c r="H1164" s="29"/>
      <c r="I1164" s="29"/>
      <c r="J1164" s="29"/>
      <c r="K1164" s="29"/>
      <c r="L1164" s="29"/>
      <c r="M1164" s="30"/>
      <c r="N1164" s="19"/>
      <c r="O1164" s="29"/>
      <c r="P1164" s="31"/>
      <c r="U1164" s="114"/>
      <c r="W1164" s="114"/>
    </row>
    <row r="1165" spans="1:23" ht="9.75" customHeight="1">
      <c r="A1165" s="15"/>
      <c r="B1165" s="15" t="s">
        <v>30</v>
      </c>
      <c r="C1165" s="15"/>
      <c r="D1165" s="16"/>
      <c r="E1165" s="1"/>
      <c r="F1165" s="1"/>
      <c r="G1165" s="1"/>
      <c r="H1165" s="1"/>
      <c r="I1165" s="1"/>
      <c r="J1165" s="1"/>
      <c r="K1165" s="1"/>
      <c r="L1165" s="1"/>
      <c r="M1165" s="17"/>
      <c r="N1165" s="16"/>
      <c r="O1165" s="1"/>
      <c r="P1165" s="18"/>
      <c r="U1165" s="114"/>
      <c r="W1165" s="114"/>
    </row>
    <row r="1166" spans="1:23" ht="9.75" customHeight="1">
      <c r="A1166" s="15"/>
      <c r="B1166" s="15" t="s">
        <v>34</v>
      </c>
      <c r="C1166" s="15"/>
      <c r="D1166" s="16"/>
      <c r="E1166" s="1"/>
      <c r="F1166" s="1"/>
      <c r="G1166" s="1"/>
      <c r="H1166" s="1"/>
      <c r="I1166" s="1"/>
      <c r="J1166" s="1"/>
      <c r="K1166" s="1"/>
      <c r="L1166" s="1"/>
      <c r="M1166" s="17"/>
      <c r="N1166" s="16"/>
      <c r="O1166" s="1"/>
      <c r="P1166" s="18"/>
      <c r="U1166" s="114"/>
      <c r="W1166" s="114"/>
    </row>
    <row r="1167" spans="1:23" ht="9.75" customHeight="1">
      <c r="A1167" s="15"/>
      <c r="B1167" s="15" t="s">
        <v>114</v>
      </c>
      <c r="C1167" s="32">
        <v>221</v>
      </c>
      <c r="D1167" s="33">
        <v>190</v>
      </c>
      <c r="E1167" s="34">
        <v>156</v>
      </c>
      <c r="F1167" s="34">
        <v>153</v>
      </c>
      <c r="G1167" s="34">
        <v>52</v>
      </c>
      <c r="H1167" s="34">
        <v>57</v>
      </c>
      <c r="I1167" s="34">
        <v>87</v>
      </c>
      <c r="J1167" s="34">
        <v>86</v>
      </c>
      <c r="K1167" s="34">
        <v>100</v>
      </c>
      <c r="L1167" s="34">
        <v>109</v>
      </c>
      <c r="M1167" s="35">
        <v>114</v>
      </c>
      <c r="N1167" s="16">
        <f>MIN(D1167:M1167)</f>
        <v>52</v>
      </c>
      <c r="O1167" s="1">
        <f>C1167-N1167</f>
        <v>169</v>
      </c>
      <c r="P1167" s="18">
        <f>O1167/C1167</f>
        <v>0.76470588235294112</v>
      </c>
      <c r="U1167" s="114"/>
      <c r="W1167" s="114"/>
    </row>
    <row r="1168" spans="1:23" ht="9.75" customHeight="1">
      <c r="A1168" s="15"/>
      <c r="B1168" s="15" t="s">
        <v>57</v>
      </c>
      <c r="C1168" s="15"/>
      <c r="D1168" s="16"/>
      <c r="E1168" s="1"/>
      <c r="F1168" s="1"/>
      <c r="G1168" s="1"/>
      <c r="H1168" s="1"/>
      <c r="I1168" s="1"/>
      <c r="J1168" s="1"/>
      <c r="K1168" s="1"/>
      <c r="L1168" s="1"/>
      <c r="M1168" s="17"/>
      <c r="N1168" s="16"/>
      <c r="O1168" s="1"/>
      <c r="P1168" s="18"/>
      <c r="U1168" s="114"/>
      <c r="W1168" s="114"/>
    </row>
    <row r="1169" spans="1:23" ht="9.75" customHeight="1">
      <c r="A1169" s="15"/>
      <c r="B1169" s="15" t="s">
        <v>39</v>
      </c>
      <c r="C1169" s="15"/>
      <c r="D1169" s="16"/>
      <c r="E1169" s="1"/>
      <c r="F1169" s="1"/>
      <c r="G1169" s="1"/>
      <c r="H1169" s="1"/>
      <c r="I1169" s="1"/>
      <c r="J1169" s="1"/>
      <c r="K1169" s="1"/>
      <c r="L1169" s="1"/>
      <c r="M1169" s="17"/>
      <c r="N1169" s="16"/>
      <c r="O1169" s="1"/>
      <c r="P1169" s="18"/>
      <c r="U1169" s="114"/>
      <c r="W1169" s="114"/>
    </row>
    <row r="1170" spans="1:23" ht="9.75" customHeight="1">
      <c r="A1170" s="15"/>
      <c r="B1170" s="15" t="s">
        <v>60</v>
      </c>
      <c r="C1170" s="15"/>
      <c r="D1170" s="16"/>
      <c r="E1170" s="1"/>
      <c r="F1170" s="1"/>
      <c r="G1170" s="1"/>
      <c r="H1170" s="1"/>
      <c r="I1170" s="1"/>
      <c r="J1170" s="1"/>
      <c r="K1170" s="1"/>
      <c r="L1170" s="1"/>
      <c r="M1170" s="17"/>
      <c r="N1170" s="16"/>
      <c r="O1170" s="1"/>
      <c r="P1170" s="18"/>
      <c r="U1170" s="114"/>
      <c r="W1170" s="114"/>
    </row>
    <row r="1171" spans="1:23" ht="9.75" customHeight="1">
      <c r="A1171" s="15"/>
      <c r="B1171" s="15" t="s">
        <v>60</v>
      </c>
      <c r="C1171" s="15"/>
      <c r="D1171" s="16"/>
      <c r="E1171" s="1"/>
      <c r="F1171" s="1"/>
      <c r="G1171" s="1"/>
      <c r="H1171" s="1"/>
      <c r="I1171" s="1"/>
      <c r="J1171" s="1"/>
      <c r="K1171" s="1"/>
      <c r="L1171" s="1"/>
      <c r="M1171" s="17"/>
      <c r="N1171" s="16"/>
      <c r="O1171" s="1"/>
      <c r="P1171" s="18"/>
      <c r="U1171" s="114"/>
      <c r="W1171" s="114"/>
    </row>
    <row r="1172" spans="1:23" ht="9.75" customHeight="1">
      <c r="A1172" s="15"/>
      <c r="B1172" s="15" t="s">
        <v>60</v>
      </c>
      <c r="C1172" s="15"/>
      <c r="D1172" s="16"/>
      <c r="E1172" s="1"/>
      <c r="F1172" s="1"/>
      <c r="G1172" s="1"/>
      <c r="H1172" s="1"/>
      <c r="I1172" s="1"/>
      <c r="J1172" s="1"/>
      <c r="K1172" s="1"/>
      <c r="L1172" s="1"/>
      <c r="M1172" s="17"/>
      <c r="N1172" s="16"/>
      <c r="O1172" s="1"/>
      <c r="P1172" s="18"/>
      <c r="U1172" s="114"/>
      <c r="W1172" s="114"/>
    </row>
    <row r="1173" spans="1:23" ht="9.75" customHeight="1">
      <c r="A1173" s="15"/>
      <c r="B1173" s="15" t="s">
        <v>60</v>
      </c>
      <c r="C1173" s="15"/>
      <c r="D1173" s="16"/>
      <c r="E1173" s="1"/>
      <c r="F1173" s="1"/>
      <c r="G1173" s="1"/>
      <c r="H1173" s="1"/>
      <c r="I1173" s="1"/>
      <c r="J1173" s="1"/>
      <c r="K1173" s="1"/>
      <c r="L1173" s="1"/>
      <c r="M1173" s="17"/>
      <c r="N1173" s="16"/>
      <c r="O1173" s="1"/>
      <c r="P1173" s="18"/>
      <c r="U1173" s="114"/>
      <c r="W1173" s="114"/>
    </row>
    <row r="1174" spans="1:23" ht="9.75" customHeight="1">
      <c r="A1174" s="15"/>
      <c r="B1174" s="15" t="s">
        <v>60</v>
      </c>
      <c r="C1174" s="15"/>
      <c r="D1174" s="16"/>
      <c r="E1174" s="1"/>
      <c r="F1174" s="1"/>
      <c r="G1174" s="1"/>
      <c r="H1174" s="1"/>
      <c r="I1174" s="1"/>
      <c r="J1174" s="1"/>
      <c r="K1174" s="1"/>
      <c r="L1174" s="1"/>
      <c r="M1174" s="17"/>
      <c r="N1174" s="16"/>
      <c r="O1174" s="1"/>
      <c r="P1174" s="18"/>
      <c r="U1174" s="114"/>
      <c r="W1174" s="114"/>
    </row>
    <row r="1175" spans="1:23" ht="9.75" customHeight="1">
      <c r="A1175" s="15"/>
      <c r="B1175" s="15" t="s">
        <v>60</v>
      </c>
      <c r="C1175" s="15"/>
      <c r="D1175" s="16"/>
      <c r="E1175" s="1"/>
      <c r="F1175" s="1"/>
      <c r="G1175" s="1"/>
      <c r="H1175" s="1"/>
      <c r="I1175" s="1"/>
      <c r="J1175" s="1"/>
      <c r="K1175" s="1"/>
      <c r="L1175" s="1"/>
      <c r="M1175" s="17"/>
      <c r="N1175" s="16"/>
      <c r="O1175" s="1"/>
      <c r="P1175" s="18"/>
      <c r="U1175" s="114"/>
      <c r="W1175" s="114"/>
    </row>
    <row r="1176" spans="1:23" ht="9.75" customHeight="1">
      <c r="A1176" s="15"/>
      <c r="B1176" s="15" t="s">
        <v>41</v>
      </c>
      <c r="C1176" s="15">
        <v>10</v>
      </c>
      <c r="D1176" s="33">
        <v>10</v>
      </c>
      <c r="E1176" s="34">
        <v>9</v>
      </c>
      <c r="F1176" s="34">
        <v>7</v>
      </c>
      <c r="G1176" s="34">
        <v>5</v>
      </c>
      <c r="H1176" s="34">
        <v>5</v>
      </c>
      <c r="I1176" s="34">
        <v>6</v>
      </c>
      <c r="J1176" s="34">
        <v>7</v>
      </c>
      <c r="K1176" s="34">
        <v>7</v>
      </c>
      <c r="L1176" s="34">
        <v>7</v>
      </c>
      <c r="M1176" s="35">
        <v>10</v>
      </c>
      <c r="N1176" s="16">
        <f t="shared" ref="N1176:N1177" si="245">MIN(D1176:M1176)</f>
        <v>5</v>
      </c>
      <c r="O1176" s="1">
        <f t="shared" ref="O1176:O1177" si="246">C1176-N1176</f>
        <v>5</v>
      </c>
      <c r="P1176" s="18">
        <f t="shared" ref="P1176:P1177" si="247">O1176/C1176</f>
        <v>0.5</v>
      </c>
      <c r="U1176" s="114"/>
      <c r="W1176" s="114"/>
    </row>
    <row r="1177" spans="1:23" ht="9.75" customHeight="1">
      <c r="A1177" s="15"/>
      <c r="B1177" s="32" t="s">
        <v>39</v>
      </c>
      <c r="C1177" s="32">
        <v>7</v>
      </c>
      <c r="D1177" s="33">
        <v>6</v>
      </c>
      <c r="E1177" s="34">
        <v>7</v>
      </c>
      <c r="F1177" s="34">
        <v>7</v>
      </c>
      <c r="G1177" s="34">
        <v>5</v>
      </c>
      <c r="H1177" s="34">
        <v>5</v>
      </c>
      <c r="I1177" s="34">
        <v>6</v>
      </c>
      <c r="J1177" s="34">
        <v>7</v>
      </c>
      <c r="K1177" s="34">
        <v>7</v>
      </c>
      <c r="L1177" s="34">
        <v>7</v>
      </c>
      <c r="M1177" s="35">
        <v>10</v>
      </c>
      <c r="N1177" s="16">
        <f t="shared" si="245"/>
        <v>5</v>
      </c>
      <c r="O1177" s="1">
        <f t="shared" si="246"/>
        <v>2</v>
      </c>
      <c r="P1177" s="18">
        <f t="shared" si="247"/>
        <v>0.2857142857142857</v>
      </c>
      <c r="U1177" s="114"/>
      <c r="W1177" s="114"/>
    </row>
    <row r="1178" spans="1:23" ht="9.75" customHeight="1">
      <c r="A1178" s="15"/>
      <c r="B1178" s="15" t="s">
        <v>42</v>
      </c>
      <c r="C1178" s="15"/>
      <c r="D1178" s="16"/>
      <c r="E1178" s="1"/>
      <c r="F1178" s="1"/>
      <c r="G1178" s="1"/>
      <c r="H1178" s="1"/>
      <c r="I1178" s="1"/>
      <c r="J1178" s="1"/>
      <c r="K1178" s="1"/>
      <c r="L1178" s="1"/>
      <c r="M1178" s="17"/>
      <c r="N1178" s="16"/>
      <c r="O1178" s="1"/>
      <c r="P1178" s="18"/>
      <c r="U1178" s="114"/>
      <c r="W1178" s="114"/>
    </row>
    <row r="1179" spans="1:23" ht="9.75" customHeight="1">
      <c r="A1179" s="15"/>
      <c r="B1179" s="15" t="s">
        <v>43</v>
      </c>
      <c r="C1179" s="15"/>
      <c r="D1179" s="16"/>
      <c r="E1179" s="1"/>
      <c r="F1179" s="1"/>
      <c r="G1179" s="1"/>
      <c r="H1179" s="1"/>
      <c r="I1179" s="1"/>
      <c r="J1179" s="1"/>
      <c r="K1179" s="1"/>
      <c r="L1179" s="1"/>
      <c r="M1179" s="17"/>
      <c r="N1179" s="16"/>
      <c r="O1179" s="1"/>
      <c r="P1179" s="18"/>
      <c r="U1179" s="114"/>
      <c r="W1179" s="114"/>
    </row>
    <row r="1180" spans="1:23" ht="9.75" customHeight="1">
      <c r="A1180" s="15"/>
      <c r="B1180" s="15" t="s">
        <v>44</v>
      </c>
      <c r="C1180" s="15"/>
      <c r="D1180" s="16"/>
      <c r="E1180" s="1"/>
      <c r="F1180" s="1"/>
      <c r="G1180" s="1"/>
      <c r="H1180" s="1"/>
      <c r="I1180" s="1"/>
      <c r="J1180" s="1"/>
      <c r="K1180" s="1"/>
      <c r="L1180" s="1"/>
      <c r="M1180" s="17"/>
      <c r="N1180" s="16"/>
      <c r="O1180" s="1"/>
      <c r="P1180" s="18"/>
      <c r="U1180" s="114"/>
      <c r="W1180" s="114"/>
    </row>
    <row r="1181" spans="1:23" ht="9.75" customHeight="1">
      <c r="A1181" s="20"/>
      <c r="B1181" s="21" t="s">
        <v>45</v>
      </c>
      <c r="C1181" s="21">
        <f t="shared" ref="C1181:M1181" si="248">SUM(C1164:C1180)</f>
        <v>238</v>
      </c>
      <c r="D1181" s="22">
        <f t="shared" si="248"/>
        <v>206</v>
      </c>
      <c r="E1181" s="23">
        <f t="shared" si="248"/>
        <v>172</v>
      </c>
      <c r="F1181" s="23">
        <f t="shared" si="248"/>
        <v>167</v>
      </c>
      <c r="G1181" s="23">
        <f t="shared" si="248"/>
        <v>62</v>
      </c>
      <c r="H1181" s="23">
        <f t="shared" si="248"/>
        <v>67</v>
      </c>
      <c r="I1181" s="23">
        <f t="shared" si="248"/>
        <v>99</v>
      </c>
      <c r="J1181" s="23">
        <f t="shared" si="248"/>
        <v>100</v>
      </c>
      <c r="K1181" s="23">
        <f t="shared" si="248"/>
        <v>114</v>
      </c>
      <c r="L1181" s="23">
        <f t="shared" si="248"/>
        <v>123</v>
      </c>
      <c r="M1181" s="24">
        <f t="shared" si="248"/>
        <v>134</v>
      </c>
      <c r="N1181" s="22">
        <f>MIN(D1181:M1181)</f>
        <v>62</v>
      </c>
      <c r="O1181" s="23">
        <f>C1181-N1181</f>
        <v>176</v>
      </c>
      <c r="P1181" s="25">
        <f>O1181/C1181</f>
        <v>0.73949579831932777</v>
      </c>
      <c r="U1181" s="114"/>
      <c r="W1181" s="114"/>
    </row>
    <row r="1182" spans="1:23" ht="9.75" customHeight="1">
      <c r="A1182" s="14" t="s">
        <v>185</v>
      </c>
      <c r="B1182" s="14" t="s">
        <v>27</v>
      </c>
      <c r="C1182" s="14"/>
      <c r="D1182" s="19"/>
      <c r="E1182" s="29"/>
      <c r="F1182" s="29"/>
      <c r="G1182" s="29"/>
      <c r="H1182" s="29"/>
      <c r="I1182" s="29"/>
      <c r="J1182" s="29"/>
      <c r="K1182" s="29"/>
      <c r="L1182" s="29"/>
      <c r="M1182" s="30"/>
      <c r="N1182" s="19"/>
      <c r="O1182" s="29"/>
      <c r="P1182" s="31"/>
      <c r="U1182" s="114"/>
      <c r="W1182" s="114"/>
    </row>
    <row r="1183" spans="1:23" ht="9.75" customHeight="1">
      <c r="A1183" s="15"/>
      <c r="B1183" s="15" t="s">
        <v>30</v>
      </c>
      <c r="C1183" s="15"/>
      <c r="D1183" s="16"/>
      <c r="E1183" s="1"/>
      <c r="F1183" s="1"/>
      <c r="G1183" s="1"/>
      <c r="H1183" s="1"/>
      <c r="I1183" s="1"/>
      <c r="J1183" s="1"/>
      <c r="K1183" s="1"/>
      <c r="L1183" s="1"/>
      <c r="M1183" s="17"/>
      <c r="N1183" s="16"/>
      <c r="O1183" s="1"/>
      <c r="P1183" s="18"/>
      <c r="U1183" s="114"/>
      <c r="W1183" s="114"/>
    </row>
    <row r="1184" spans="1:23" ht="9.75" customHeight="1">
      <c r="A1184" s="15"/>
      <c r="B1184" s="15" t="s">
        <v>34</v>
      </c>
      <c r="C1184" s="32">
        <v>398</v>
      </c>
      <c r="D1184" s="33">
        <v>339</v>
      </c>
      <c r="E1184" s="34">
        <v>345</v>
      </c>
      <c r="F1184" s="34">
        <v>311</v>
      </c>
      <c r="G1184" s="34">
        <v>267</v>
      </c>
      <c r="H1184" s="34">
        <v>288</v>
      </c>
      <c r="I1184" s="34">
        <v>269</v>
      </c>
      <c r="J1184" s="34">
        <v>270</v>
      </c>
      <c r="K1184" s="34">
        <v>276</v>
      </c>
      <c r="L1184" s="34">
        <v>282</v>
      </c>
      <c r="M1184" s="35">
        <v>310</v>
      </c>
      <c r="N1184" s="16">
        <f>MIN(D1184:M1184)</f>
        <v>267</v>
      </c>
      <c r="O1184" s="1">
        <f>C1184-N1184</f>
        <v>131</v>
      </c>
      <c r="P1184" s="18">
        <f>O1184/C1184</f>
        <v>0.32914572864321606</v>
      </c>
      <c r="U1184" s="114"/>
      <c r="W1184" s="114"/>
    </row>
    <row r="1185" spans="1:23" ht="9.75" customHeight="1">
      <c r="A1185" s="15"/>
      <c r="B1185" s="15" t="s">
        <v>57</v>
      </c>
      <c r="C1185" s="15"/>
      <c r="D1185" s="16"/>
      <c r="E1185" s="1"/>
      <c r="F1185" s="1"/>
      <c r="G1185" s="1"/>
      <c r="H1185" s="1"/>
      <c r="I1185" s="1"/>
      <c r="J1185" s="1"/>
      <c r="K1185" s="1"/>
      <c r="L1185" s="1"/>
      <c r="M1185" s="17"/>
      <c r="N1185" s="16"/>
      <c r="O1185" s="1"/>
      <c r="P1185" s="18"/>
      <c r="U1185" s="114"/>
      <c r="W1185" s="114"/>
    </row>
    <row r="1186" spans="1:23" ht="9.75" customHeight="1">
      <c r="A1186" s="15"/>
      <c r="B1186" s="15" t="s">
        <v>57</v>
      </c>
      <c r="C1186" s="15"/>
      <c r="D1186" s="16"/>
      <c r="E1186" s="1"/>
      <c r="F1186" s="1"/>
      <c r="G1186" s="1"/>
      <c r="H1186" s="1"/>
      <c r="I1186" s="1"/>
      <c r="J1186" s="1"/>
      <c r="K1186" s="1"/>
      <c r="L1186" s="1"/>
      <c r="M1186" s="17"/>
      <c r="N1186" s="16"/>
      <c r="O1186" s="1"/>
      <c r="P1186" s="18"/>
      <c r="U1186" s="114"/>
      <c r="W1186" s="114"/>
    </row>
    <row r="1187" spans="1:23" ht="9.75" customHeight="1">
      <c r="A1187" s="15"/>
      <c r="B1187" s="15" t="s">
        <v>39</v>
      </c>
      <c r="C1187" s="15"/>
      <c r="D1187" s="16"/>
      <c r="E1187" s="1"/>
      <c r="F1187" s="1"/>
      <c r="G1187" s="1"/>
      <c r="H1187" s="1"/>
      <c r="I1187" s="1"/>
      <c r="J1187" s="1"/>
      <c r="K1187" s="1"/>
      <c r="L1187" s="1"/>
      <c r="M1187" s="17"/>
      <c r="N1187" s="16"/>
      <c r="O1187" s="1"/>
      <c r="P1187" s="18"/>
      <c r="U1187" s="114"/>
      <c r="W1187" s="114"/>
    </row>
    <row r="1188" spans="1:23" ht="9.75" customHeight="1">
      <c r="A1188" s="15"/>
      <c r="B1188" s="15" t="s">
        <v>60</v>
      </c>
      <c r="C1188" s="15"/>
      <c r="D1188" s="16"/>
      <c r="E1188" s="1"/>
      <c r="F1188" s="1"/>
      <c r="G1188" s="1"/>
      <c r="H1188" s="1"/>
      <c r="I1188" s="1"/>
      <c r="J1188" s="1"/>
      <c r="K1188" s="1"/>
      <c r="L1188" s="1"/>
      <c r="M1188" s="17"/>
      <c r="N1188" s="16"/>
      <c r="O1188" s="1"/>
      <c r="P1188" s="18"/>
      <c r="U1188" s="114"/>
      <c r="W1188" s="114"/>
    </row>
    <row r="1189" spans="1:23" ht="9.75" customHeight="1">
      <c r="A1189" s="15"/>
      <c r="B1189" s="15" t="s">
        <v>60</v>
      </c>
      <c r="C1189" s="15"/>
      <c r="D1189" s="16"/>
      <c r="E1189" s="1"/>
      <c r="F1189" s="1"/>
      <c r="G1189" s="1"/>
      <c r="H1189" s="1"/>
      <c r="I1189" s="1"/>
      <c r="J1189" s="1"/>
      <c r="K1189" s="1"/>
      <c r="L1189" s="1"/>
      <c r="M1189" s="17"/>
      <c r="N1189" s="16"/>
      <c r="O1189" s="1"/>
      <c r="P1189" s="18"/>
      <c r="U1189" s="114"/>
      <c r="W1189" s="114"/>
    </row>
    <row r="1190" spans="1:23" ht="9.75" customHeight="1">
      <c r="A1190" s="15"/>
      <c r="B1190" s="15" t="s">
        <v>60</v>
      </c>
      <c r="C1190" s="15"/>
      <c r="D1190" s="16"/>
      <c r="E1190" s="1"/>
      <c r="F1190" s="1"/>
      <c r="G1190" s="1"/>
      <c r="H1190" s="1"/>
      <c r="I1190" s="1"/>
      <c r="J1190" s="1"/>
      <c r="K1190" s="1"/>
      <c r="L1190" s="1"/>
      <c r="M1190" s="17"/>
      <c r="N1190" s="16"/>
      <c r="O1190" s="1"/>
      <c r="P1190" s="18"/>
      <c r="U1190" s="114"/>
      <c r="W1190" s="114"/>
    </row>
    <row r="1191" spans="1:23" ht="9.75" customHeight="1">
      <c r="A1191" s="15"/>
      <c r="B1191" s="15" t="s">
        <v>60</v>
      </c>
      <c r="C1191" s="15"/>
      <c r="D1191" s="16"/>
      <c r="E1191" s="1"/>
      <c r="F1191" s="1"/>
      <c r="G1191" s="1"/>
      <c r="H1191" s="1"/>
      <c r="I1191" s="1"/>
      <c r="J1191" s="1"/>
      <c r="K1191" s="1"/>
      <c r="L1191" s="1"/>
      <c r="M1191" s="17"/>
      <c r="N1191" s="16"/>
      <c r="O1191" s="1"/>
      <c r="P1191" s="18"/>
      <c r="U1191" s="114"/>
      <c r="W1191" s="114"/>
    </row>
    <row r="1192" spans="1:23" ht="9.75" customHeight="1">
      <c r="A1192" s="15"/>
      <c r="B1192" s="15" t="s">
        <v>60</v>
      </c>
      <c r="C1192" s="15"/>
      <c r="D1192" s="16"/>
      <c r="E1192" s="1"/>
      <c r="F1192" s="1"/>
      <c r="G1192" s="1"/>
      <c r="H1192" s="1"/>
      <c r="I1192" s="1"/>
      <c r="J1192" s="1"/>
      <c r="K1192" s="1"/>
      <c r="L1192" s="1"/>
      <c r="M1192" s="17"/>
      <c r="N1192" s="16"/>
      <c r="O1192" s="1"/>
      <c r="P1192" s="18"/>
      <c r="U1192" s="114"/>
      <c r="W1192" s="114"/>
    </row>
    <row r="1193" spans="1:23" ht="9.75" customHeight="1">
      <c r="A1193" s="15"/>
      <c r="B1193" s="15" t="s">
        <v>60</v>
      </c>
      <c r="C1193" s="15"/>
      <c r="D1193" s="16"/>
      <c r="E1193" s="1"/>
      <c r="F1193" s="1"/>
      <c r="G1193" s="1"/>
      <c r="H1193" s="1"/>
      <c r="I1193" s="1"/>
      <c r="J1193" s="1"/>
      <c r="K1193" s="1"/>
      <c r="L1193" s="1"/>
      <c r="M1193" s="17"/>
      <c r="N1193" s="16"/>
      <c r="O1193" s="1"/>
      <c r="P1193" s="18"/>
      <c r="U1193" s="114"/>
      <c r="W1193" s="114"/>
    </row>
    <row r="1194" spans="1:23" ht="9.75" customHeight="1">
      <c r="A1194" s="15"/>
      <c r="B1194" s="15" t="s">
        <v>41</v>
      </c>
      <c r="C1194" s="15"/>
      <c r="D1194" s="16"/>
      <c r="E1194" s="1"/>
      <c r="F1194" s="1"/>
      <c r="G1194" s="1"/>
      <c r="H1194" s="1"/>
      <c r="I1194" s="1"/>
      <c r="J1194" s="1"/>
      <c r="K1194" s="1"/>
      <c r="L1194" s="1"/>
      <c r="M1194" s="17"/>
      <c r="N1194" s="16"/>
      <c r="O1194" s="1"/>
      <c r="P1194" s="18"/>
      <c r="U1194" s="114"/>
      <c r="W1194" s="114"/>
    </row>
    <row r="1195" spans="1:23" ht="9.75" customHeight="1">
      <c r="A1195" s="15"/>
      <c r="B1195" s="15" t="s">
        <v>42</v>
      </c>
      <c r="C1195" s="15"/>
      <c r="D1195" s="16"/>
      <c r="E1195" s="1"/>
      <c r="F1195" s="1"/>
      <c r="G1195" s="1"/>
      <c r="H1195" s="1"/>
      <c r="I1195" s="1"/>
      <c r="J1195" s="1"/>
      <c r="K1195" s="1"/>
      <c r="L1195" s="1"/>
      <c r="M1195" s="17"/>
      <c r="N1195" s="16"/>
      <c r="O1195" s="1"/>
      <c r="P1195" s="18"/>
      <c r="U1195" s="114"/>
      <c r="W1195" s="114"/>
    </row>
    <row r="1196" spans="1:23" ht="9.75" customHeight="1">
      <c r="A1196" s="15"/>
      <c r="B1196" s="15" t="s">
        <v>43</v>
      </c>
      <c r="C1196" s="15"/>
      <c r="D1196" s="16"/>
      <c r="E1196" s="1"/>
      <c r="F1196" s="1"/>
      <c r="G1196" s="1"/>
      <c r="H1196" s="1"/>
      <c r="I1196" s="1"/>
      <c r="J1196" s="1"/>
      <c r="K1196" s="1"/>
      <c r="L1196" s="1"/>
      <c r="M1196" s="17"/>
      <c r="N1196" s="16"/>
      <c r="O1196" s="1"/>
      <c r="P1196" s="18"/>
      <c r="U1196" s="114"/>
      <c r="W1196" s="114"/>
    </row>
    <row r="1197" spans="1:23" ht="9.75" customHeight="1">
      <c r="A1197" s="15"/>
      <c r="B1197" s="15" t="s">
        <v>44</v>
      </c>
      <c r="C1197" s="15"/>
      <c r="D1197" s="16"/>
      <c r="E1197" s="1"/>
      <c r="F1197" s="1"/>
      <c r="G1197" s="1"/>
      <c r="H1197" s="1"/>
      <c r="I1197" s="1"/>
      <c r="J1197" s="1"/>
      <c r="K1197" s="1"/>
      <c r="L1197" s="1"/>
      <c r="M1197" s="17"/>
      <c r="N1197" s="16"/>
      <c r="O1197" s="1"/>
      <c r="P1197" s="18"/>
      <c r="U1197" s="114"/>
      <c r="W1197" s="114"/>
    </row>
    <row r="1198" spans="1:23" ht="9.75" customHeight="1">
      <c r="A1198" s="20"/>
      <c r="B1198" s="21" t="s">
        <v>45</v>
      </c>
      <c r="C1198" s="21">
        <f t="shared" ref="C1198:M1198" si="249">SUM(C1182:C1197)</f>
        <v>398</v>
      </c>
      <c r="D1198" s="22">
        <f t="shared" si="249"/>
        <v>339</v>
      </c>
      <c r="E1198" s="23">
        <f t="shared" si="249"/>
        <v>345</v>
      </c>
      <c r="F1198" s="23">
        <f t="shared" si="249"/>
        <v>311</v>
      </c>
      <c r="G1198" s="23">
        <f t="shared" si="249"/>
        <v>267</v>
      </c>
      <c r="H1198" s="23">
        <f t="shared" si="249"/>
        <v>288</v>
      </c>
      <c r="I1198" s="23">
        <f t="shared" si="249"/>
        <v>269</v>
      </c>
      <c r="J1198" s="23">
        <f t="shared" si="249"/>
        <v>270</v>
      </c>
      <c r="K1198" s="23">
        <f t="shared" si="249"/>
        <v>276</v>
      </c>
      <c r="L1198" s="23">
        <f t="shared" si="249"/>
        <v>282</v>
      </c>
      <c r="M1198" s="24">
        <f t="shared" si="249"/>
        <v>310</v>
      </c>
      <c r="N1198" s="22">
        <f>MIN(D1198:M1198)</f>
        <v>267</v>
      </c>
      <c r="O1198" s="23">
        <f>C1198-N1198</f>
        <v>131</v>
      </c>
      <c r="P1198" s="25">
        <f>O1198/C1198</f>
        <v>0.32914572864321606</v>
      </c>
      <c r="U1198" s="114"/>
      <c r="W1198" s="114"/>
    </row>
    <row r="1199" spans="1:23" ht="9.75" customHeight="1">
      <c r="A1199" s="14" t="s">
        <v>186</v>
      </c>
      <c r="B1199" s="14" t="s">
        <v>27</v>
      </c>
      <c r="C1199" s="14"/>
      <c r="D1199" s="19"/>
      <c r="E1199" s="29"/>
      <c r="F1199" s="29"/>
      <c r="G1199" s="29"/>
      <c r="H1199" s="29"/>
      <c r="I1199" s="29"/>
      <c r="J1199" s="29"/>
      <c r="K1199" s="29"/>
      <c r="L1199" s="29"/>
      <c r="M1199" s="30"/>
      <c r="N1199" s="19"/>
      <c r="O1199" s="29"/>
      <c r="P1199" s="31"/>
      <c r="U1199" s="114"/>
      <c r="W1199" s="114"/>
    </row>
    <row r="1200" spans="1:23" ht="9.75" customHeight="1">
      <c r="A1200" s="15"/>
      <c r="B1200" s="15" t="s">
        <v>30</v>
      </c>
      <c r="C1200" s="32">
        <v>18</v>
      </c>
      <c r="D1200" s="33">
        <v>10</v>
      </c>
      <c r="E1200" s="34">
        <v>0</v>
      </c>
      <c r="F1200" s="34">
        <v>0</v>
      </c>
      <c r="G1200" s="34">
        <v>1</v>
      </c>
      <c r="H1200" s="34">
        <v>0</v>
      </c>
      <c r="I1200" s="34">
        <v>1</v>
      </c>
      <c r="J1200" s="34">
        <v>0</v>
      </c>
      <c r="K1200" s="34">
        <v>3</v>
      </c>
      <c r="L1200" s="34">
        <v>0</v>
      </c>
      <c r="M1200" s="35">
        <v>0</v>
      </c>
      <c r="N1200" s="16">
        <f>MIN(D1200:M1200)</f>
        <v>0</v>
      </c>
      <c r="O1200" s="1">
        <f>C1200-N1200</f>
        <v>18</v>
      </c>
      <c r="P1200" s="18">
        <f>O1200/C1200</f>
        <v>1</v>
      </c>
      <c r="U1200" s="114"/>
      <c r="W1200" s="114"/>
    </row>
    <row r="1201" spans="1:23" ht="9.75" customHeight="1">
      <c r="A1201" s="15"/>
      <c r="B1201" s="15" t="s">
        <v>34</v>
      </c>
      <c r="C1201" s="15"/>
      <c r="D1201" s="16"/>
      <c r="E1201" s="1"/>
      <c r="F1201" s="1"/>
      <c r="G1201" s="1"/>
      <c r="H1201" s="1"/>
      <c r="I1201" s="1"/>
      <c r="J1201" s="1"/>
      <c r="K1201" s="1"/>
      <c r="L1201" s="1"/>
      <c r="M1201" s="17"/>
      <c r="N1201" s="16"/>
      <c r="O1201" s="1"/>
      <c r="P1201" s="18"/>
      <c r="U1201" s="114"/>
      <c r="W1201" s="114"/>
    </row>
    <row r="1202" spans="1:23" ht="9.75" customHeight="1">
      <c r="A1202" s="15"/>
      <c r="B1202" s="15" t="s">
        <v>57</v>
      </c>
      <c r="C1202" s="15"/>
      <c r="D1202" s="16"/>
      <c r="E1202" s="1"/>
      <c r="F1202" s="1"/>
      <c r="G1202" s="1"/>
      <c r="H1202" s="1"/>
      <c r="I1202" s="1"/>
      <c r="J1202" s="1"/>
      <c r="K1202" s="1"/>
      <c r="L1202" s="1"/>
      <c r="M1202" s="17"/>
      <c r="N1202" s="16"/>
      <c r="O1202" s="1"/>
      <c r="P1202" s="18"/>
      <c r="U1202" s="114"/>
      <c r="W1202" s="114"/>
    </row>
    <row r="1203" spans="1:23" ht="9.75" customHeight="1">
      <c r="A1203" s="15"/>
      <c r="B1203" s="15" t="s">
        <v>57</v>
      </c>
      <c r="C1203" s="15"/>
      <c r="D1203" s="16"/>
      <c r="E1203" s="1"/>
      <c r="F1203" s="1"/>
      <c r="G1203" s="1"/>
      <c r="H1203" s="1"/>
      <c r="I1203" s="1"/>
      <c r="J1203" s="1"/>
      <c r="K1203" s="1"/>
      <c r="L1203" s="1"/>
      <c r="M1203" s="17"/>
      <c r="N1203" s="16"/>
      <c r="O1203" s="1"/>
      <c r="P1203" s="18"/>
      <c r="U1203" s="114"/>
      <c r="W1203" s="114"/>
    </row>
    <row r="1204" spans="1:23" ht="9.75" customHeight="1">
      <c r="A1204" s="15"/>
      <c r="B1204" s="15" t="s">
        <v>39</v>
      </c>
      <c r="C1204" s="15">
        <v>7</v>
      </c>
      <c r="D1204" s="33">
        <v>7</v>
      </c>
      <c r="E1204" s="34">
        <v>6</v>
      </c>
      <c r="F1204" s="34">
        <v>4</v>
      </c>
      <c r="G1204" s="34">
        <v>5</v>
      </c>
      <c r="H1204" s="34">
        <v>4</v>
      </c>
      <c r="I1204" s="34">
        <v>7</v>
      </c>
      <c r="J1204" s="34">
        <v>6</v>
      </c>
      <c r="K1204" s="34">
        <v>6</v>
      </c>
      <c r="L1204" s="34">
        <v>6</v>
      </c>
      <c r="M1204" s="35">
        <v>7</v>
      </c>
      <c r="N1204" s="16">
        <f>MIN(D1204:M1204)</f>
        <v>4</v>
      </c>
      <c r="O1204" s="1">
        <f>C1204-N1204</f>
        <v>3</v>
      </c>
      <c r="P1204" s="18">
        <f>O1204/C1204</f>
        <v>0.42857142857142855</v>
      </c>
      <c r="U1204" s="114"/>
      <c r="W1204" s="114"/>
    </row>
    <row r="1205" spans="1:23" ht="9.75" customHeight="1">
      <c r="A1205" s="15"/>
      <c r="B1205" s="15" t="s">
        <v>60</v>
      </c>
      <c r="C1205" s="15"/>
      <c r="D1205" s="16"/>
      <c r="E1205" s="1"/>
      <c r="F1205" s="1"/>
      <c r="G1205" s="1"/>
      <c r="H1205" s="1"/>
      <c r="I1205" s="1"/>
      <c r="J1205" s="1"/>
      <c r="K1205" s="1"/>
      <c r="L1205" s="1"/>
      <c r="M1205" s="17"/>
      <c r="N1205" s="16"/>
      <c r="O1205" s="1"/>
      <c r="P1205" s="18"/>
      <c r="U1205" s="114"/>
      <c r="W1205" s="114"/>
    </row>
    <row r="1206" spans="1:23" ht="9.75" customHeight="1">
      <c r="A1206" s="15"/>
      <c r="B1206" s="15" t="s">
        <v>60</v>
      </c>
      <c r="C1206" s="15"/>
      <c r="D1206" s="16"/>
      <c r="E1206" s="1"/>
      <c r="F1206" s="1"/>
      <c r="G1206" s="1"/>
      <c r="H1206" s="1"/>
      <c r="I1206" s="1"/>
      <c r="J1206" s="1"/>
      <c r="K1206" s="1"/>
      <c r="L1206" s="1"/>
      <c r="M1206" s="17"/>
      <c r="N1206" s="16"/>
      <c r="O1206" s="1"/>
      <c r="P1206" s="18"/>
      <c r="U1206" s="114"/>
      <c r="W1206" s="114"/>
    </row>
    <row r="1207" spans="1:23" ht="9.75" customHeight="1">
      <c r="A1207" s="15"/>
      <c r="B1207" s="15" t="s">
        <v>60</v>
      </c>
      <c r="C1207" s="15"/>
      <c r="D1207" s="16"/>
      <c r="E1207" s="1"/>
      <c r="F1207" s="1"/>
      <c r="G1207" s="1"/>
      <c r="H1207" s="1"/>
      <c r="I1207" s="1"/>
      <c r="J1207" s="1"/>
      <c r="K1207" s="1"/>
      <c r="L1207" s="1"/>
      <c r="M1207" s="17"/>
      <c r="N1207" s="16"/>
      <c r="O1207" s="1"/>
      <c r="P1207" s="18"/>
      <c r="U1207" s="114"/>
      <c r="W1207" s="114"/>
    </row>
    <row r="1208" spans="1:23" ht="9.75" customHeight="1">
      <c r="A1208" s="15"/>
      <c r="B1208" s="15" t="s">
        <v>60</v>
      </c>
      <c r="C1208" s="15"/>
      <c r="D1208" s="16"/>
      <c r="E1208" s="1"/>
      <c r="F1208" s="1"/>
      <c r="G1208" s="1"/>
      <c r="H1208" s="1"/>
      <c r="I1208" s="1"/>
      <c r="J1208" s="1"/>
      <c r="K1208" s="1"/>
      <c r="L1208" s="1"/>
      <c r="M1208" s="17"/>
      <c r="N1208" s="16"/>
      <c r="O1208" s="1"/>
      <c r="P1208" s="18"/>
      <c r="U1208" s="114"/>
      <c r="W1208" s="114"/>
    </row>
    <row r="1209" spans="1:23" ht="9.75" customHeight="1">
      <c r="A1209" s="15"/>
      <c r="B1209" s="15" t="s">
        <v>60</v>
      </c>
      <c r="C1209" s="15"/>
      <c r="D1209" s="16"/>
      <c r="E1209" s="1"/>
      <c r="F1209" s="1"/>
      <c r="G1209" s="1"/>
      <c r="H1209" s="1"/>
      <c r="I1209" s="1"/>
      <c r="J1209" s="1"/>
      <c r="K1209" s="1"/>
      <c r="L1209" s="1"/>
      <c r="M1209" s="17"/>
      <c r="N1209" s="16"/>
      <c r="O1209" s="1"/>
      <c r="P1209" s="18"/>
      <c r="U1209" s="114"/>
      <c r="W1209" s="114"/>
    </row>
    <row r="1210" spans="1:23" ht="9.75" customHeight="1">
      <c r="A1210" s="15"/>
      <c r="B1210" s="15" t="s">
        <v>60</v>
      </c>
      <c r="C1210" s="15"/>
      <c r="D1210" s="16"/>
      <c r="E1210" s="1"/>
      <c r="F1210" s="1"/>
      <c r="G1210" s="1"/>
      <c r="H1210" s="1"/>
      <c r="I1210" s="1"/>
      <c r="J1210" s="1"/>
      <c r="K1210" s="1"/>
      <c r="L1210" s="1"/>
      <c r="M1210" s="17"/>
      <c r="N1210" s="16"/>
      <c r="O1210" s="1"/>
      <c r="P1210" s="18"/>
      <c r="U1210" s="114"/>
      <c r="W1210" s="114"/>
    </row>
    <row r="1211" spans="1:23" ht="9.75" customHeight="1">
      <c r="A1211" s="15"/>
      <c r="B1211" s="15" t="s">
        <v>41</v>
      </c>
      <c r="C1211" s="15">
        <v>3</v>
      </c>
      <c r="D1211" s="33">
        <v>3</v>
      </c>
      <c r="E1211" s="34">
        <v>3</v>
      </c>
      <c r="F1211" s="34">
        <v>2</v>
      </c>
      <c r="G1211" s="34">
        <v>2</v>
      </c>
      <c r="H1211" s="34">
        <v>2</v>
      </c>
      <c r="I1211" s="34">
        <v>1</v>
      </c>
      <c r="J1211" s="34">
        <v>2</v>
      </c>
      <c r="K1211" s="34">
        <v>2</v>
      </c>
      <c r="L1211" s="34">
        <v>3</v>
      </c>
      <c r="M1211" s="35">
        <v>3</v>
      </c>
      <c r="N1211" s="16">
        <f>MIN(D1211:M1211)</f>
        <v>1</v>
      </c>
      <c r="O1211" s="1">
        <f>C1211-N1211</f>
        <v>2</v>
      </c>
      <c r="P1211" s="18">
        <f>O1211/C1211</f>
        <v>0.66666666666666663</v>
      </c>
      <c r="U1211" s="114"/>
      <c r="W1211" s="114"/>
    </row>
    <row r="1212" spans="1:23" ht="9.75" customHeight="1">
      <c r="A1212" s="15"/>
      <c r="B1212" s="15" t="s">
        <v>42</v>
      </c>
      <c r="C1212" s="15"/>
      <c r="D1212" s="16"/>
      <c r="E1212" s="1"/>
      <c r="F1212" s="1"/>
      <c r="G1212" s="1"/>
      <c r="H1212" s="1"/>
      <c r="I1212" s="1"/>
      <c r="J1212" s="1"/>
      <c r="K1212" s="1"/>
      <c r="L1212" s="1"/>
      <c r="M1212" s="17"/>
      <c r="N1212" s="16"/>
      <c r="O1212" s="1"/>
      <c r="P1212" s="18"/>
      <c r="U1212" s="114"/>
      <c r="W1212" s="114"/>
    </row>
    <row r="1213" spans="1:23" ht="9.75" customHeight="1">
      <c r="A1213" s="15"/>
      <c r="B1213" s="15" t="s">
        <v>43</v>
      </c>
      <c r="C1213" s="15">
        <v>1</v>
      </c>
      <c r="D1213" s="33">
        <v>1</v>
      </c>
      <c r="E1213" s="34">
        <v>1</v>
      </c>
      <c r="F1213" s="34">
        <v>1</v>
      </c>
      <c r="G1213" s="34">
        <v>0</v>
      </c>
      <c r="H1213" s="34">
        <v>0</v>
      </c>
      <c r="I1213" s="34">
        <v>1</v>
      </c>
      <c r="J1213" s="34">
        <v>1</v>
      </c>
      <c r="K1213" s="34">
        <v>0</v>
      </c>
      <c r="L1213" s="34">
        <v>1</v>
      </c>
      <c r="M1213" s="35">
        <v>1</v>
      </c>
      <c r="N1213" s="16">
        <f t="shared" ref="N1213:N1214" si="250">MIN(D1213:M1213)</f>
        <v>0</v>
      </c>
      <c r="O1213" s="1">
        <f t="shared" ref="O1213:O1214" si="251">C1213-N1213</f>
        <v>1</v>
      </c>
      <c r="P1213" s="18">
        <f t="shared" ref="P1213:P1214" si="252">O1213/C1213</f>
        <v>1</v>
      </c>
      <c r="U1213" s="114"/>
      <c r="W1213" s="114"/>
    </row>
    <row r="1214" spans="1:23" ht="9.75" customHeight="1">
      <c r="A1214" s="15"/>
      <c r="B1214" s="15" t="s">
        <v>44</v>
      </c>
      <c r="C1214" s="15">
        <v>1</v>
      </c>
      <c r="D1214" s="33">
        <v>1</v>
      </c>
      <c r="E1214" s="34">
        <v>1</v>
      </c>
      <c r="F1214" s="34">
        <v>1</v>
      </c>
      <c r="G1214" s="34">
        <v>1</v>
      </c>
      <c r="H1214" s="34">
        <v>0</v>
      </c>
      <c r="I1214" s="34">
        <v>0</v>
      </c>
      <c r="J1214" s="34">
        <v>1</v>
      </c>
      <c r="K1214" s="34">
        <v>1</v>
      </c>
      <c r="L1214" s="34">
        <v>0</v>
      </c>
      <c r="M1214" s="35">
        <v>0</v>
      </c>
      <c r="N1214" s="16">
        <f t="shared" si="250"/>
        <v>0</v>
      </c>
      <c r="O1214" s="1">
        <f t="shared" si="251"/>
        <v>1</v>
      </c>
      <c r="P1214" s="18">
        <f t="shared" si="252"/>
        <v>1</v>
      </c>
      <c r="U1214" s="114"/>
      <c r="W1214" s="114"/>
    </row>
    <row r="1215" spans="1:23" ht="9.75" customHeight="1">
      <c r="A1215" s="15"/>
      <c r="B1215" s="32" t="s">
        <v>188</v>
      </c>
      <c r="C1215" s="32">
        <v>5</v>
      </c>
      <c r="D1215" s="33"/>
      <c r="E1215" s="34"/>
      <c r="F1215" s="34"/>
      <c r="G1215" s="34"/>
      <c r="H1215" s="34"/>
      <c r="I1215" s="34"/>
      <c r="J1215" s="34"/>
      <c r="K1215" s="34"/>
      <c r="L1215" s="34"/>
      <c r="M1215" s="35"/>
      <c r="N1215" s="16"/>
      <c r="O1215" s="1"/>
      <c r="P1215" s="18"/>
      <c r="U1215" s="114"/>
      <c r="W1215" s="114"/>
    </row>
    <row r="1216" spans="1:23" ht="9.75" customHeight="1">
      <c r="A1216" s="20"/>
      <c r="B1216" s="21" t="s">
        <v>45</v>
      </c>
      <c r="C1216" s="21">
        <f>SUM(C1199:C1215)</f>
        <v>35</v>
      </c>
      <c r="D1216" s="22">
        <f t="shared" ref="C1216:M1216" si="253">SUM(D1199:D1214)</f>
        <v>22</v>
      </c>
      <c r="E1216" s="23">
        <f t="shared" si="253"/>
        <v>11</v>
      </c>
      <c r="F1216" s="23">
        <f t="shared" si="253"/>
        <v>8</v>
      </c>
      <c r="G1216" s="23">
        <f t="shared" si="253"/>
        <v>9</v>
      </c>
      <c r="H1216" s="23">
        <f t="shared" si="253"/>
        <v>6</v>
      </c>
      <c r="I1216" s="23">
        <f t="shared" si="253"/>
        <v>10</v>
      </c>
      <c r="J1216" s="23">
        <f t="shared" si="253"/>
        <v>10</v>
      </c>
      <c r="K1216" s="23">
        <f t="shared" si="253"/>
        <v>12</v>
      </c>
      <c r="L1216" s="23">
        <f t="shared" si="253"/>
        <v>10</v>
      </c>
      <c r="M1216" s="24">
        <f t="shared" si="253"/>
        <v>11</v>
      </c>
      <c r="N1216" s="22">
        <f>MIN(D1216:M1216)</f>
        <v>6</v>
      </c>
      <c r="O1216" s="23">
        <f>C1216-N1216</f>
        <v>29</v>
      </c>
      <c r="P1216" s="25">
        <f>O1216/C1216</f>
        <v>0.82857142857142863</v>
      </c>
      <c r="U1216" s="114"/>
      <c r="W1216" s="114"/>
    </row>
    <row r="1217" spans="1:23" ht="9.75" customHeight="1">
      <c r="A1217" s="14" t="s">
        <v>189</v>
      </c>
      <c r="B1217" s="14" t="s">
        <v>27</v>
      </c>
      <c r="C1217" s="14"/>
      <c r="D1217" s="19"/>
      <c r="E1217" s="29"/>
      <c r="F1217" s="29"/>
      <c r="G1217" s="29"/>
      <c r="H1217" s="29"/>
      <c r="I1217" s="29"/>
      <c r="J1217" s="29"/>
      <c r="K1217" s="29"/>
      <c r="L1217" s="29"/>
      <c r="M1217" s="30"/>
      <c r="N1217" s="19"/>
      <c r="O1217" s="29"/>
      <c r="P1217" s="31"/>
      <c r="U1217" s="114"/>
      <c r="W1217" s="114"/>
    </row>
    <row r="1218" spans="1:23" ht="9.75" customHeight="1">
      <c r="A1218" s="15"/>
      <c r="B1218" s="15" t="s">
        <v>30</v>
      </c>
      <c r="C1218" s="15">
        <v>80</v>
      </c>
      <c r="D1218" s="33">
        <v>50</v>
      </c>
      <c r="E1218" s="34">
        <v>3</v>
      </c>
      <c r="F1218" s="34">
        <v>0</v>
      </c>
      <c r="G1218" s="34">
        <v>3</v>
      </c>
      <c r="H1218" s="34">
        <v>4</v>
      </c>
      <c r="I1218" s="34">
        <v>1</v>
      </c>
      <c r="J1218" s="34">
        <v>1</v>
      </c>
      <c r="K1218" s="34">
        <v>3</v>
      </c>
      <c r="L1218" s="34">
        <v>7</v>
      </c>
      <c r="M1218" s="35">
        <v>15</v>
      </c>
      <c r="N1218" s="16">
        <f>MIN(D1218:M1218)</f>
        <v>0</v>
      </c>
      <c r="O1218" s="1">
        <f>C1218-N1218</f>
        <v>80</v>
      </c>
      <c r="P1218" s="18">
        <f>O1218/C1218</f>
        <v>1</v>
      </c>
      <c r="U1218" s="114"/>
      <c r="W1218" s="114"/>
    </row>
    <row r="1219" spans="1:23" ht="9.75" customHeight="1">
      <c r="A1219" s="15"/>
      <c r="B1219" s="15" t="s">
        <v>34</v>
      </c>
      <c r="C1219" s="15"/>
      <c r="D1219" s="16"/>
      <c r="E1219" s="1"/>
      <c r="F1219" s="1"/>
      <c r="G1219" s="1"/>
      <c r="H1219" s="1"/>
      <c r="I1219" s="1"/>
      <c r="J1219" s="1"/>
      <c r="K1219" s="1"/>
      <c r="L1219" s="1"/>
      <c r="M1219" s="17"/>
      <c r="N1219" s="16"/>
      <c r="O1219" s="1"/>
      <c r="P1219" s="18"/>
      <c r="U1219" s="114"/>
      <c r="W1219" s="114"/>
    </row>
    <row r="1220" spans="1:23" ht="9.75" customHeight="1">
      <c r="A1220" s="15"/>
      <c r="B1220" s="15" t="s">
        <v>57</v>
      </c>
      <c r="C1220" s="15"/>
      <c r="D1220" s="16"/>
      <c r="E1220" s="1"/>
      <c r="F1220" s="1"/>
      <c r="G1220" s="1"/>
      <c r="H1220" s="1"/>
      <c r="I1220" s="1"/>
      <c r="J1220" s="1"/>
      <c r="K1220" s="1"/>
      <c r="L1220" s="1"/>
      <c r="M1220" s="17"/>
      <c r="N1220" s="16"/>
      <c r="O1220" s="1"/>
      <c r="P1220" s="18"/>
      <c r="U1220" s="114"/>
      <c r="W1220" s="114"/>
    </row>
    <row r="1221" spans="1:23" ht="9.75" customHeight="1">
      <c r="A1221" s="15"/>
      <c r="B1221" s="15" t="s">
        <v>57</v>
      </c>
      <c r="C1221" s="15"/>
      <c r="D1221" s="16"/>
      <c r="E1221" s="1"/>
      <c r="F1221" s="1"/>
      <c r="G1221" s="1"/>
      <c r="H1221" s="1"/>
      <c r="I1221" s="1"/>
      <c r="J1221" s="1"/>
      <c r="K1221" s="1"/>
      <c r="L1221" s="1"/>
      <c r="M1221" s="17"/>
      <c r="N1221" s="16"/>
      <c r="O1221" s="1"/>
      <c r="P1221" s="18"/>
      <c r="U1221" s="114"/>
      <c r="W1221" s="114"/>
    </row>
    <row r="1222" spans="1:23" ht="9.75" customHeight="1">
      <c r="A1222" s="15"/>
      <c r="B1222" s="15" t="s">
        <v>39</v>
      </c>
      <c r="C1222" s="15"/>
      <c r="D1222" s="16"/>
      <c r="E1222" s="1"/>
      <c r="F1222" s="1"/>
      <c r="G1222" s="1"/>
      <c r="H1222" s="1"/>
      <c r="I1222" s="1"/>
      <c r="J1222" s="1"/>
      <c r="K1222" s="1"/>
      <c r="L1222" s="1"/>
      <c r="M1222" s="17"/>
      <c r="N1222" s="16"/>
      <c r="O1222" s="1"/>
      <c r="P1222" s="18"/>
      <c r="U1222" s="114"/>
      <c r="W1222" s="114"/>
    </row>
    <row r="1223" spans="1:23" ht="9.75" customHeight="1">
      <c r="A1223" s="15"/>
      <c r="B1223" s="15" t="s">
        <v>190</v>
      </c>
      <c r="C1223" s="15">
        <v>1</v>
      </c>
      <c r="D1223" s="33">
        <v>1</v>
      </c>
      <c r="E1223" s="34">
        <v>1</v>
      </c>
      <c r="F1223" s="34">
        <v>1</v>
      </c>
      <c r="G1223" s="34">
        <v>1</v>
      </c>
      <c r="H1223" s="34">
        <v>1</v>
      </c>
      <c r="I1223" s="34">
        <v>1</v>
      </c>
      <c r="J1223" s="34">
        <v>1</v>
      </c>
      <c r="K1223" s="34">
        <v>1</v>
      </c>
      <c r="L1223" s="34">
        <v>1</v>
      </c>
      <c r="M1223" s="35">
        <v>1</v>
      </c>
      <c r="N1223" s="16">
        <f>MIN(D1223:M1223)</f>
        <v>1</v>
      </c>
      <c r="O1223" s="1">
        <f>C1223-N1223</f>
        <v>0</v>
      </c>
      <c r="P1223" s="18">
        <f>O1223/C1223</f>
        <v>0</v>
      </c>
      <c r="U1223" s="114"/>
      <c r="W1223" s="114"/>
    </row>
    <row r="1224" spans="1:23" ht="9.75" customHeight="1">
      <c r="A1224" s="15"/>
      <c r="B1224" s="15" t="s">
        <v>60</v>
      </c>
      <c r="C1224" s="15"/>
      <c r="D1224" s="16"/>
      <c r="E1224" s="1"/>
      <c r="F1224" s="1"/>
      <c r="G1224" s="1"/>
      <c r="H1224" s="1"/>
      <c r="I1224" s="1"/>
      <c r="J1224" s="1"/>
      <c r="K1224" s="1"/>
      <c r="L1224" s="1"/>
      <c r="M1224" s="17"/>
      <c r="N1224" s="16"/>
      <c r="O1224" s="1"/>
      <c r="P1224" s="18"/>
      <c r="U1224" s="114"/>
      <c r="W1224" s="114"/>
    </row>
    <row r="1225" spans="1:23" ht="9.75" customHeight="1">
      <c r="A1225" s="15"/>
      <c r="B1225" s="15" t="s">
        <v>60</v>
      </c>
      <c r="C1225" s="15"/>
      <c r="D1225" s="16"/>
      <c r="E1225" s="1"/>
      <c r="F1225" s="1"/>
      <c r="G1225" s="1"/>
      <c r="H1225" s="1"/>
      <c r="I1225" s="1"/>
      <c r="J1225" s="1"/>
      <c r="K1225" s="1"/>
      <c r="L1225" s="1"/>
      <c r="M1225" s="17"/>
      <c r="N1225" s="16"/>
      <c r="O1225" s="1"/>
      <c r="P1225" s="18"/>
      <c r="U1225" s="114"/>
      <c r="W1225" s="114"/>
    </row>
    <row r="1226" spans="1:23" ht="9.75" customHeight="1">
      <c r="A1226" s="15"/>
      <c r="B1226" s="15" t="s">
        <v>60</v>
      </c>
      <c r="C1226" s="15"/>
      <c r="D1226" s="16"/>
      <c r="E1226" s="1"/>
      <c r="F1226" s="1"/>
      <c r="G1226" s="1"/>
      <c r="H1226" s="1"/>
      <c r="I1226" s="1"/>
      <c r="J1226" s="1"/>
      <c r="K1226" s="1"/>
      <c r="L1226" s="1"/>
      <c r="M1226" s="17"/>
      <c r="N1226" s="16"/>
      <c r="O1226" s="1"/>
      <c r="P1226" s="18"/>
      <c r="U1226" s="114"/>
      <c r="W1226" s="114"/>
    </row>
    <row r="1227" spans="1:23" ht="9.75" customHeight="1">
      <c r="A1227" s="15"/>
      <c r="B1227" s="15" t="s">
        <v>60</v>
      </c>
      <c r="C1227" s="15"/>
      <c r="D1227" s="16"/>
      <c r="E1227" s="1"/>
      <c r="F1227" s="1"/>
      <c r="G1227" s="1"/>
      <c r="H1227" s="1"/>
      <c r="I1227" s="1"/>
      <c r="J1227" s="1"/>
      <c r="K1227" s="1"/>
      <c r="L1227" s="1"/>
      <c r="M1227" s="17"/>
      <c r="N1227" s="16"/>
      <c r="O1227" s="1"/>
      <c r="P1227" s="18"/>
      <c r="U1227" s="114"/>
      <c r="W1227" s="114"/>
    </row>
    <row r="1228" spans="1:23" ht="9.75" customHeight="1">
      <c r="A1228" s="15"/>
      <c r="B1228" s="15" t="s">
        <v>60</v>
      </c>
      <c r="C1228" s="15"/>
      <c r="D1228" s="16"/>
      <c r="E1228" s="1"/>
      <c r="F1228" s="1"/>
      <c r="G1228" s="1"/>
      <c r="H1228" s="1"/>
      <c r="I1228" s="1"/>
      <c r="J1228" s="1"/>
      <c r="K1228" s="1"/>
      <c r="L1228" s="1"/>
      <c r="M1228" s="17"/>
      <c r="N1228" s="16"/>
      <c r="O1228" s="1"/>
      <c r="P1228" s="18"/>
      <c r="U1228" s="114"/>
      <c r="W1228" s="114"/>
    </row>
    <row r="1229" spans="1:23" ht="9.75" customHeight="1">
      <c r="A1229" s="15"/>
      <c r="B1229" s="15" t="s">
        <v>41</v>
      </c>
      <c r="C1229" s="15"/>
      <c r="D1229" s="16"/>
      <c r="E1229" s="1"/>
      <c r="F1229" s="1"/>
      <c r="G1229" s="1"/>
      <c r="H1229" s="1"/>
      <c r="I1229" s="1"/>
      <c r="J1229" s="1"/>
      <c r="K1229" s="1"/>
      <c r="L1229" s="1"/>
      <c r="M1229" s="17"/>
      <c r="N1229" s="16"/>
      <c r="O1229" s="1"/>
      <c r="P1229" s="18"/>
      <c r="U1229" s="114"/>
      <c r="W1229" s="114"/>
    </row>
    <row r="1230" spans="1:23" ht="9.75" customHeight="1">
      <c r="A1230" s="15"/>
      <c r="B1230" s="15" t="s">
        <v>42</v>
      </c>
      <c r="C1230" s="15"/>
      <c r="D1230" s="16"/>
      <c r="E1230" s="1"/>
      <c r="F1230" s="1"/>
      <c r="G1230" s="1"/>
      <c r="H1230" s="1"/>
      <c r="I1230" s="1"/>
      <c r="J1230" s="1"/>
      <c r="K1230" s="1"/>
      <c r="L1230" s="1"/>
      <c r="M1230" s="17"/>
      <c r="N1230" s="16"/>
      <c r="O1230" s="1"/>
      <c r="P1230" s="18"/>
      <c r="U1230" s="114"/>
      <c r="W1230" s="114"/>
    </row>
    <row r="1231" spans="1:23" ht="9.75" customHeight="1">
      <c r="A1231" s="15"/>
      <c r="B1231" s="15" t="s">
        <v>43</v>
      </c>
      <c r="C1231" s="15"/>
      <c r="D1231" s="16"/>
      <c r="E1231" s="1"/>
      <c r="F1231" s="1"/>
      <c r="G1231" s="1"/>
      <c r="H1231" s="1"/>
      <c r="I1231" s="1"/>
      <c r="J1231" s="1"/>
      <c r="K1231" s="1"/>
      <c r="L1231" s="1"/>
      <c r="M1231" s="17"/>
      <c r="N1231" s="16"/>
      <c r="O1231" s="1"/>
      <c r="P1231" s="18"/>
      <c r="U1231" s="114"/>
      <c r="W1231" s="114"/>
    </row>
    <row r="1232" spans="1:23" ht="9.75" customHeight="1">
      <c r="A1232" s="15"/>
      <c r="B1232" s="15" t="s">
        <v>44</v>
      </c>
      <c r="C1232" s="15"/>
      <c r="D1232" s="16"/>
      <c r="E1232" s="1"/>
      <c r="F1232" s="1"/>
      <c r="G1232" s="1"/>
      <c r="H1232" s="1"/>
      <c r="I1232" s="1"/>
      <c r="J1232" s="1"/>
      <c r="K1232" s="1"/>
      <c r="L1232" s="1"/>
      <c r="M1232" s="17"/>
      <c r="N1232" s="16"/>
      <c r="O1232" s="1"/>
      <c r="P1232" s="18"/>
      <c r="U1232" s="114"/>
      <c r="W1232" s="114"/>
    </row>
    <row r="1233" spans="1:23" ht="9.75" customHeight="1">
      <c r="A1233" s="20"/>
      <c r="B1233" s="21" t="s">
        <v>45</v>
      </c>
      <c r="C1233" s="21">
        <f t="shared" ref="C1233:M1233" si="254">SUM(C1217:C1232)</f>
        <v>81</v>
      </c>
      <c r="D1233" s="22">
        <f t="shared" si="254"/>
        <v>51</v>
      </c>
      <c r="E1233" s="23">
        <f t="shared" si="254"/>
        <v>4</v>
      </c>
      <c r="F1233" s="23">
        <f t="shared" si="254"/>
        <v>1</v>
      </c>
      <c r="G1233" s="23">
        <f t="shared" si="254"/>
        <v>4</v>
      </c>
      <c r="H1233" s="23">
        <f t="shared" si="254"/>
        <v>5</v>
      </c>
      <c r="I1233" s="23">
        <f t="shared" si="254"/>
        <v>2</v>
      </c>
      <c r="J1233" s="23">
        <f t="shared" si="254"/>
        <v>2</v>
      </c>
      <c r="K1233" s="23">
        <f t="shared" si="254"/>
        <v>4</v>
      </c>
      <c r="L1233" s="23">
        <f t="shared" si="254"/>
        <v>8</v>
      </c>
      <c r="M1233" s="24">
        <f t="shared" si="254"/>
        <v>16</v>
      </c>
      <c r="N1233" s="22">
        <f>MIN(D1233:M1233)</f>
        <v>1</v>
      </c>
      <c r="O1233" s="23">
        <f>C1233-N1233</f>
        <v>80</v>
      </c>
      <c r="P1233" s="25">
        <f>O1233/C1233</f>
        <v>0.98765432098765427</v>
      </c>
      <c r="U1233" s="114"/>
      <c r="W1233" s="114"/>
    </row>
    <row r="1234" spans="1:23" ht="9.75" customHeight="1">
      <c r="A1234" s="14" t="s">
        <v>191</v>
      </c>
      <c r="B1234" s="14" t="s">
        <v>27</v>
      </c>
      <c r="C1234" s="14"/>
      <c r="D1234" s="19"/>
      <c r="E1234" s="29"/>
      <c r="F1234" s="29"/>
      <c r="G1234" s="29"/>
      <c r="H1234" s="29"/>
      <c r="I1234" s="29"/>
      <c r="J1234" s="29"/>
      <c r="K1234" s="29"/>
      <c r="L1234" s="29"/>
      <c r="M1234" s="30"/>
      <c r="N1234" s="19"/>
      <c r="O1234" s="29"/>
      <c r="P1234" s="31"/>
      <c r="U1234" s="114"/>
      <c r="W1234" s="114"/>
    </row>
    <row r="1235" spans="1:23" ht="9.75" customHeight="1">
      <c r="A1235" s="15"/>
      <c r="B1235" s="15" t="s">
        <v>30</v>
      </c>
      <c r="C1235" s="15">
        <v>39</v>
      </c>
      <c r="D1235" s="33">
        <v>37</v>
      </c>
      <c r="E1235" s="34">
        <v>2</v>
      </c>
      <c r="F1235" s="34">
        <v>0</v>
      </c>
      <c r="G1235" s="34">
        <v>1</v>
      </c>
      <c r="H1235" s="34">
        <v>4</v>
      </c>
      <c r="I1235" s="34">
        <v>3</v>
      </c>
      <c r="J1235" s="34">
        <v>2</v>
      </c>
      <c r="K1235" s="34">
        <v>1</v>
      </c>
      <c r="L1235" s="34">
        <v>2</v>
      </c>
      <c r="M1235" s="35">
        <v>7</v>
      </c>
      <c r="N1235" s="16">
        <f t="shared" ref="N1235:N1236" si="255">MIN(D1235:M1235)</f>
        <v>0</v>
      </c>
      <c r="O1235" s="1">
        <f t="shared" ref="O1235:O1236" si="256">C1235-N1235</f>
        <v>39</v>
      </c>
      <c r="P1235" s="18">
        <f t="shared" ref="P1235:P1236" si="257">O1235/C1235</f>
        <v>1</v>
      </c>
      <c r="U1235" s="114"/>
      <c r="W1235" s="114"/>
    </row>
    <row r="1236" spans="1:23" ht="9.75" customHeight="1">
      <c r="A1236" s="15"/>
      <c r="B1236" s="15" t="s">
        <v>34</v>
      </c>
      <c r="C1236" s="15">
        <v>5</v>
      </c>
      <c r="D1236" s="33">
        <v>5</v>
      </c>
      <c r="E1236" s="34">
        <v>5</v>
      </c>
      <c r="F1236" s="34">
        <v>4</v>
      </c>
      <c r="G1236" s="34">
        <v>2</v>
      </c>
      <c r="H1236" s="34">
        <v>5</v>
      </c>
      <c r="I1236" s="34">
        <v>4</v>
      </c>
      <c r="J1236" s="34">
        <v>4</v>
      </c>
      <c r="K1236" s="34">
        <v>3</v>
      </c>
      <c r="L1236" s="34">
        <v>4</v>
      </c>
      <c r="M1236" s="35">
        <v>5</v>
      </c>
      <c r="N1236" s="16">
        <f t="shared" si="255"/>
        <v>2</v>
      </c>
      <c r="O1236" s="1">
        <f t="shared" si="256"/>
        <v>3</v>
      </c>
      <c r="P1236" s="18">
        <f t="shared" si="257"/>
        <v>0.6</v>
      </c>
      <c r="U1236" s="114"/>
      <c r="W1236" s="114"/>
    </row>
    <row r="1237" spans="1:23" ht="9.75" customHeight="1">
      <c r="A1237" s="15"/>
      <c r="B1237" s="15" t="s">
        <v>57</v>
      </c>
      <c r="C1237" s="15"/>
      <c r="D1237" s="16"/>
      <c r="E1237" s="1"/>
      <c r="F1237" s="1"/>
      <c r="G1237" s="1"/>
      <c r="H1237" s="1"/>
      <c r="I1237" s="1"/>
      <c r="J1237" s="1"/>
      <c r="K1237" s="1"/>
      <c r="L1237" s="1"/>
      <c r="M1237" s="17"/>
      <c r="N1237" s="16"/>
      <c r="O1237" s="1"/>
      <c r="P1237" s="18"/>
      <c r="U1237" s="114"/>
      <c r="W1237" s="114"/>
    </row>
    <row r="1238" spans="1:23" ht="9.75" customHeight="1">
      <c r="A1238" s="15"/>
      <c r="B1238" s="15" t="s">
        <v>57</v>
      </c>
      <c r="C1238" s="15"/>
      <c r="D1238" s="16"/>
      <c r="E1238" s="1"/>
      <c r="F1238" s="1"/>
      <c r="G1238" s="1"/>
      <c r="H1238" s="1"/>
      <c r="I1238" s="1"/>
      <c r="J1238" s="1"/>
      <c r="K1238" s="1"/>
      <c r="L1238" s="1"/>
      <c r="M1238" s="17"/>
      <c r="N1238" s="16"/>
      <c r="O1238" s="1"/>
      <c r="P1238" s="18"/>
      <c r="U1238" s="114"/>
      <c r="W1238" s="114"/>
    </row>
    <row r="1239" spans="1:23" ht="9.75" customHeight="1">
      <c r="A1239" s="15"/>
      <c r="B1239" s="15" t="s">
        <v>39</v>
      </c>
      <c r="C1239" s="15"/>
      <c r="D1239" s="16"/>
      <c r="E1239" s="1"/>
      <c r="F1239" s="1"/>
      <c r="G1239" s="1"/>
      <c r="H1239" s="1"/>
      <c r="I1239" s="1"/>
      <c r="J1239" s="1"/>
      <c r="K1239" s="1"/>
      <c r="L1239" s="1"/>
      <c r="M1239" s="17"/>
      <c r="N1239" s="16"/>
      <c r="O1239" s="1"/>
      <c r="P1239" s="18"/>
      <c r="U1239" s="114"/>
      <c r="W1239" s="114"/>
    </row>
    <row r="1240" spans="1:23" ht="9.75" customHeight="1">
      <c r="A1240" s="15"/>
      <c r="B1240" s="15" t="s">
        <v>60</v>
      </c>
      <c r="C1240" s="15"/>
      <c r="D1240" s="16"/>
      <c r="E1240" s="1"/>
      <c r="F1240" s="1"/>
      <c r="G1240" s="1"/>
      <c r="H1240" s="1"/>
      <c r="I1240" s="1"/>
      <c r="J1240" s="1"/>
      <c r="K1240" s="1"/>
      <c r="L1240" s="1"/>
      <c r="M1240" s="17"/>
      <c r="N1240" s="16"/>
      <c r="O1240" s="1"/>
      <c r="P1240" s="18"/>
      <c r="U1240" s="114"/>
      <c r="W1240" s="114"/>
    </row>
    <row r="1241" spans="1:23" ht="9.75" customHeight="1">
      <c r="A1241" s="15"/>
      <c r="B1241" s="15" t="s">
        <v>60</v>
      </c>
      <c r="C1241" s="15"/>
      <c r="D1241" s="16"/>
      <c r="E1241" s="1"/>
      <c r="F1241" s="1"/>
      <c r="G1241" s="1"/>
      <c r="H1241" s="1"/>
      <c r="I1241" s="1"/>
      <c r="J1241" s="1"/>
      <c r="K1241" s="1"/>
      <c r="L1241" s="1"/>
      <c r="M1241" s="17"/>
      <c r="N1241" s="16"/>
      <c r="O1241" s="1"/>
      <c r="P1241" s="18"/>
      <c r="U1241" s="114"/>
      <c r="W1241" s="114"/>
    </row>
    <row r="1242" spans="1:23" ht="9.75" customHeight="1">
      <c r="A1242" s="15"/>
      <c r="B1242" s="15" t="s">
        <v>60</v>
      </c>
      <c r="C1242" s="15"/>
      <c r="D1242" s="16"/>
      <c r="E1242" s="1"/>
      <c r="F1242" s="1"/>
      <c r="G1242" s="1"/>
      <c r="H1242" s="1"/>
      <c r="I1242" s="1"/>
      <c r="J1242" s="1"/>
      <c r="K1242" s="1"/>
      <c r="L1242" s="1"/>
      <c r="M1242" s="17"/>
      <c r="N1242" s="16"/>
      <c r="O1242" s="1"/>
      <c r="P1242" s="18"/>
      <c r="U1242" s="114"/>
      <c r="W1242" s="114"/>
    </row>
    <row r="1243" spans="1:23" ht="9.75" customHeight="1">
      <c r="A1243" s="15"/>
      <c r="B1243" s="15" t="s">
        <v>60</v>
      </c>
      <c r="C1243" s="15"/>
      <c r="D1243" s="16"/>
      <c r="E1243" s="1"/>
      <c r="F1243" s="1"/>
      <c r="G1243" s="1"/>
      <c r="H1243" s="1"/>
      <c r="I1243" s="1"/>
      <c r="J1243" s="1"/>
      <c r="K1243" s="1"/>
      <c r="L1243" s="1"/>
      <c r="M1243" s="17"/>
      <c r="N1243" s="16"/>
      <c r="O1243" s="1"/>
      <c r="P1243" s="18"/>
      <c r="U1243" s="114"/>
      <c r="W1243" s="114"/>
    </row>
    <row r="1244" spans="1:23" ht="9.75" customHeight="1">
      <c r="A1244" s="15"/>
      <c r="B1244" s="15" t="s">
        <v>60</v>
      </c>
      <c r="C1244" s="15"/>
      <c r="D1244" s="16"/>
      <c r="E1244" s="1"/>
      <c r="F1244" s="1"/>
      <c r="G1244" s="1"/>
      <c r="H1244" s="1"/>
      <c r="I1244" s="1"/>
      <c r="J1244" s="1"/>
      <c r="K1244" s="1"/>
      <c r="L1244" s="1"/>
      <c r="M1244" s="17"/>
      <c r="N1244" s="16"/>
      <c r="O1244" s="1"/>
      <c r="P1244" s="18"/>
      <c r="U1244" s="114"/>
      <c r="W1244" s="114"/>
    </row>
    <row r="1245" spans="1:23" ht="9.75" customHeight="1">
      <c r="A1245" s="15"/>
      <c r="B1245" s="15" t="s">
        <v>60</v>
      </c>
      <c r="C1245" s="15"/>
      <c r="D1245" s="16"/>
      <c r="E1245" s="1"/>
      <c r="F1245" s="1"/>
      <c r="G1245" s="1"/>
      <c r="H1245" s="1"/>
      <c r="I1245" s="1"/>
      <c r="J1245" s="1"/>
      <c r="K1245" s="1"/>
      <c r="L1245" s="1"/>
      <c r="M1245" s="17"/>
      <c r="N1245" s="16"/>
      <c r="O1245" s="1"/>
      <c r="P1245" s="18"/>
      <c r="U1245" s="114"/>
      <c r="W1245" s="114"/>
    </row>
    <row r="1246" spans="1:23" ht="9.75" customHeight="1">
      <c r="A1246" s="15"/>
      <c r="B1246" s="15" t="s">
        <v>41</v>
      </c>
      <c r="C1246" s="15"/>
      <c r="D1246" s="16"/>
      <c r="E1246" s="1"/>
      <c r="F1246" s="1"/>
      <c r="G1246" s="1"/>
      <c r="H1246" s="1"/>
      <c r="I1246" s="1"/>
      <c r="J1246" s="1"/>
      <c r="K1246" s="1"/>
      <c r="L1246" s="1"/>
      <c r="M1246" s="17"/>
      <c r="N1246" s="16"/>
      <c r="O1246" s="1"/>
      <c r="P1246" s="18"/>
      <c r="U1246" s="114"/>
      <c r="W1246" s="114"/>
    </row>
    <row r="1247" spans="1:23" ht="9.75" customHeight="1">
      <c r="A1247" s="15"/>
      <c r="B1247" s="15" t="s">
        <v>42</v>
      </c>
      <c r="C1247" s="15"/>
      <c r="D1247" s="16"/>
      <c r="E1247" s="1"/>
      <c r="F1247" s="1"/>
      <c r="G1247" s="1"/>
      <c r="H1247" s="1"/>
      <c r="I1247" s="1"/>
      <c r="J1247" s="1"/>
      <c r="K1247" s="1"/>
      <c r="L1247" s="1"/>
      <c r="M1247" s="17"/>
      <c r="N1247" s="16"/>
      <c r="O1247" s="1"/>
      <c r="P1247" s="18"/>
      <c r="U1247" s="114"/>
      <c r="W1247" s="114"/>
    </row>
    <row r="1248" spans="1:23" ht="9.75" customHeight="1">
      <c r="A1248" s="15"/>
      <c r="B1248" s="15" t="s">
        <v>43</v>
      </c>
      <c r="C1248" s="15"/>
      <c r="D1248" s="16"/>
      <c r="E1248" s="1"/>
      <c r="F1248" s="1"/>
      <c r="G1248" s="1"/>
      <c r="H1248" s="1"/>
      <c r="I1248" s="1"/>
      <c r="J1248" s="1"/>
      <c r="K1248" s="1"/>
      <c r="L1248" s="1"/>
      <c r="M1248" s="17"/>
      <c r="N1248" s="16"/>
      <c r="O1248" s="1"/>
      <c r="P1248" s="18"/>
      <c r="U1248" s="114"/>
      <c r="W1248" s="114"/>
    </row>
    <row r="1249" spans="1:23" ht="9.75" customHeight="1">
      <c r="A1249" s="15"/>
      <c r="B1249" s="15" t="s">
        <v>44</v>
      </c>
      <c r="C1249" s="15"/>
      <c r="D1249" s="16"/>
      <c r="E1249" s="1"/>
      <c r="F1249" s="1"/>
      <c r="G1249" s="1"/>
      <c r="H1249" s="1"/>
      <c r="I1249" s="1"/>
      <c r="J1249" s="1"/>
      <c r="K1249" s="1"/>
      <c r="L1249" s="1"/>
      <c r="M1249" s="17"/>
      <c r="N1249" s="16"/>
      <c r="O1249" s="1"/>
      <c r="P1249" s="18"/>
      <c r="U1249" s="114"/>
      <c r="W1249" s="114"/>
    </row>
    <row r="1250" spans="1:23" ht="9.75" customHeight="1">
      <c r="A1250" s="20"/>
      <c r="B1250" s="21" t="s">
        <v>45</v>
      </c>
      <c r="C1250" s="21">
        <f t="shared" ref="C1250:M1250" si="258">SUM(C1234:C1249)</f>
        <v>44</v>
      </c>
      <c r="D1250" s="22">
        <f t="shared" si="258"/>
        <v>42</v>
      </c>
      <c r="E1250" s="23">
        <f t="shared" si="258"/>
        <v>7</v>
      </c>
      <c r="F1250" s="23">
        <f t="shared" si="258"/>
        <v>4</v>
      </c>
      <c r="G1250" s="23">
        <f t="shared" si="258"/>
        <v>3</v>
      </c>
      <c r="H1250" s="23">
        <f t="shared" si="258"/>
        <v>9</v>
      </c>
      <c r="I1250" s="23">
        <f t="shared" si="258"/>
        <v>7</v>
      </c>
      <c r="J1250" s="23">
        <f t="shared" si="258"/>
        <v>6</v>
      </c>
      <c r="K1250" s="23">
        <f t="shared" si="258"/>
        <v>4</v>
      </c>
      <c r="L1250" s="23">
        <f t="shared" si="258"/>
        <v>6</v>
      </c>
      <c r="M1250" s="24">
        <f t="shared" si="258"/>
        <v>12</v>
      </c>
      <c r="N1250" s="22">
        <f>MIN(D1250:M1250)</f>
        <v>3</v>
      </c>
      <c r="O1250" s="23">
        <f>C1250-N1250</f>
        <v>41</v>
      </c>
      <c r="P1250" s="25">
        <f>O1250/C1250</f>
        <v>0.93181818181818177</v>
      </c>
      <c r="U1250" s="114"/>
      <c r="W1250" s="114"/>
    </row>
    <row r="1251" spans="1:23" ht="9.75" customHeight="1">
      <c r="A1251" s="14" t="s">
        <v>192</v>
      </c>
      <c r="B1251" s="14" t="s">
        <v>27</v>
      </c>
      <c r="C1251" s="15"/>
      <c r="D1251" s="16"/>
      <c r="E1251" s="1"/>
      <c r="F1251" s="1"/>
      <c r="G1251" s="1"/>
      <c r="H1251" s="1"/>
      <c r="I1251" s="1"/>
      <c r="J1251" s="1"/>
      <c r="K1251" s="1"/>
      <c r="L1251" s="1"/>
      <c r="M1251" s="17"/>
      <c r="N1251" s="16"/>
      <c r="O1251" s="1"/>
      <c r="P1251" s="18"/>
      <c r="U1251" s="114"/>
      <c r="W1251" s="114"/>
    </row>
    <row r="1252" spans="1:23" ht="9.75" customHeight="1">
      <c r="A1252" s="15"/>
      <c r="B1252" s="15" t="s">
        <v>30</v>
      </c>
      <c r="C1252" s="32">
        <v>62</v>
      </c>
      <c r="D1252" s="33">
        <v>61</v>
      </c>
      <c r="E1252" s="34">
        <v>56</v>
      </c>
      <c r="F1252" s="34">
        <v>32</v>
      </c>
      <c r="G1252" s="34">
        <v>21</v>
      </c>
      <c r="H1252" s="34">
        <v>26</v>
      </c>
      <c r="I1252" s="34">
        <v>28</v>
      </c>
      <c r="J1252" s="34">
        <v>26</v>
      </c>
      <c r="K1252" s="34">
        <v>25</v>
      </c>
      <c r="L1252" s="34">
        <v>28</v>
      </c>
      <c r="M1252" s="35">
        <v>32</v>
      </c>
      <c r="N1252" s="16">
        <f>MIN(D1252:M1252)</f>
        <v>21</v>
      </c>
      <c r="O1252" s="1">
        <f>C1252-N1252</f>
        <v>41</v>
      </c>
      <c r="P1252" s="18">
        <f>O1252/C1252</f>
        <v>0.66129032258064513</v>
      </c>
      <c r="U1252" s="114"/>
      <c r="W1252" s="114"/>
    </row>
    <row r="1253" spans="1:23" ht="9.75" customHeight="1">
      <c r="A1253" s="15"/>
      <c r="B1253" s="15" t="s">
        <v>34</v>
      </c>
      <c r="C1253" s="15"/>
      <c r="D1253" s="16"/>
      <c r="E1253" s="1"/>
      <c r="F1253" s="1"/>
      <c r="G1253" s="1"/>
      <c r="H1253" s="1"/>
      <c r="I1253" s="1"/>
      <c r="J1253" s="1"/>
      <c r="K1253" s="1"/>
      <c r="L1253" s="1"/>
      <c r="M1253" s="17"/>
      <c r="N1253" s="16"/>
      <c r="O1253" s="1"/>
      <c r="P1253" s="18"/>
      <c r="U1253" s="114"/>
      <c r="W1253" s="114"/>
    </row>
    <row r="1254" spans="1:23" ht="9.75" customHeight="1">
      <c r="A1254" s="15"/>
      <c r="B1254" s="15" t="s">
        <v>57</v>
      </c>
      <c r="C1254" s="15"/>
      <c r="D1254" s="16"/>
      <c r="E1254" s="1"/>
      <c r="F1254" s="1"/>
      <c r="G1254" s="1"/>
      <c r="H1254" s="1"/>
      <c r="I1254" s="1"/>
      <c r="J1254" s="1"/>
      <c r="K1254" s="1"/>
      <c r="L1254" s="1"/>
      <c r="M1254" s="17"/>
      <c r="N1254" s="16"/>
      <c r="O1254" s="1"/>
      <c r="P1254" s="18"/>
      <c r="U1254" s="114"/>
      <c r="W1254" s="114"/>
    </row>
    <row r="1255" spans="1:23" ht="9.75" customHeight="1">
      <c r="A1255" s="15"/>
      <c r="B1255" s="15" t="s">
        <v>57</v>
      </c>
      <c r="C1255" s="15"/>
      <c r="D1255" s="16"/>
      <c r="E1255" s="1"/>
      <c r="F1255" s="1"/>
      <c r="G1255" s="1"/>
      <c r="H1255" s="1"/>
      <c r="I1255" s="1"/>
      <c r="J1255" s="1"/>
      <c r="K1255" s="1"/>
      <c r="L1255" s="1"/>
      <c r="M1255" s="17"/>
      <c r="N1255" s="16"/>
      <c r="O1255" s="1"/>
      <c r="P1255" s="18"/>
      <c r="U1255" s="114"/>
      <c r="W1255" s="114"/>
    </row>
    <row r="1256" spans="1:23" ht="9.75" customHeight="1">
      <c r="A1256" s="15"/>
      <c r="B1256" s="15" t="s">
        <v>39</v>
      </c>
      <c r="C1256" s="15"/>
      <c r="D1256" s="16"/>
      <c r="E1256" s="1"/>
      <c r="F1256" s="1"/>
      <c r="G1256" s="1"/>
      <c r="H1256" s="1"/>
      <c r="I1256" s="1"/>
      <c r="J1256" s="1"/>
      <c r="K1256" s="1"/>
      <c r="L1256" s="1"/>
      <c r="M1256" s="17"/>
      <c r="N1256" s="16"/>
      <c r="O1256" s="1"/>
      <c r="P1256" s="18"/>
      <c r="U1256" s="114"/>
      <c r="W1256" s="114"/>
    </row>
    <row r="1257" spans="1:23" ht="9.75" customHeight="1">
      <c r="A1257" s="15"/>
      <c r="B1257" s="15" t="s">
        <v>60</v>
      </c>
      <c r="C1257" s="15"/>
      <c r="D1257" s="16"/>
      <c r="E1257" s="1"/>
      <c r="F1257" s="1"/>
      <c r="G1257" s="1"/>
      <c r="H1257" s="1"/>
      <c r="I1257" s="1"/>
      <c r="J1257" s="1"/>
      <c r="K1257" s="1"/>
      <c r="L1257" s="1"/>
      <c r="M1257" s="17"/>
      <c r="N1257" s="16"/>
      <c r="O1257" s="1"/>
      <c r="P1257" s="18"/>
      <c r="U1257" s="114"/>
      <c r="W1257" s="114"/>
    </row>
    <row r="1258" spans="1:23" ht="9.75" customHeight="1">
      <c r="A1258" s="15"/>
      <c r="B1258" s="15" t="s">
        <v>60</v>
      </c>
      <c r="C1258" s="15"/>
      <c r="D1258" s="16"/>
      <c r="E1258" s="1"/>
      <c r="F1258" s="1"/>
      <c r="G1258" s="1"/>
      <c r="H1258" s="1"/>
      <c r="I1258" s="1"/>
      <c r="J1258" s="1"/>
      <c r="K1258" s="1"/>
      <c r="L1258" s="1"/>
      <c r="M1258" s="17"/>
      <c r="N1258" s="16"/>
      <c r="O1258" s="1"/>
      <c r="P1258" s="18"/>
      <c r="U1258" s="114"/>
      <c r="W1258" s="114"/>
    </row>
    <row r="1259" spans="1:23" ht="9.75" customHeight="1">
      <c r="A1259" s="15"/>
      <c r="B1259" s="15" t="s">
        <v>60</v>
      </c>
      <c r="C1259" s="15"/>
      <c r="D1259" s="16"/>
      <c r="E1259" s="1"/>
      <c r="F1259" s="1"/>
      <c r="G1259" s="1"/>
      <c r="H1259" s="1"/>
      <c r="I1259" s="1"/>
      <c r="J1259" s="1"/>
      <c r="K1259" s="1"/>
      <c r="L1259" s="1"/>
      <c r="M1259" s="17"/>
      <c r="N1259" s="16"/>
      <c r="O1259" s="1"/>
      <c r="P1259" s="18"/>
      <c r="U1259" s="114"/>
      <c r="W1259" s="114"/>
    </row>
    <row r="1260" spans="1:23" ht="9.75" customHeight="1">
      <c r="A1260" s="15"/>
      <c r="B1260" s="15" t="s">
        <v>60</v>
      </c>
      <c r="C1260" s="15"/>
      <c r="D1260" s="16"/>
      <c r="E1260" s="1"/>
      <c r="F1260" s="1"/>
      <c r="G1260" s="1"/>
      <c r="H1260" s="1"/>
      <c r="I1260" s="1"/>
      <c r="J1260" s="1"/>
      <c r="K1260" s="1"/>
      <c r="L1260" s="1"/>
      <c r="M1260" s="17"/>
      <c r="N1260" s="16"/>
      <c r="O1260" s="1"/>
      <c r="P1260" s="18"/>
      <c r="U1260" s="114"/>
      <c r="W1260" s="114"/>
    </row>
    <row r="1261" spans="1:23" ht="9.75" customHeight="1">
      <c r="A1261" s="15"/>
      <c r="B1261" s="15" t="s">
        <v>60</v>
      </c>
      <c r="C1261" s="15"/>
      <c r="D1261" s="16"/>
      <c r="E1261" s="1"/>
      <c r="F1261" s="1"/>
      <c r="G1261" s="1"/>
      <c r="H1261" s="1"/>
      <c r="I1261" s="1"/>
      <c r="J1261" s="1"/>
      <c r="K1261" s="1"/>
      <c r="L1261" s="1"/>
      <c r="M1261" s="17"/>
      <c r="N1261" s="16"/>
      <c r="O1261" s="1"/>
      <c r="P1261" s="18"/>
      <c r="U1261" s="114"/>
      <c r="W1261" s="114"/>
    </row>
    <row r="1262" spans="1:23" ht="9.75" customHeight="1">
      <c r="A1262" s="15"/>
      <c r="B1262" s="15" t="s">
        <v>60</v>
      </c>
      <c r="C1262" s="15"/>
      <c r="D1262" s="16"/>
      <c r="E1262" s="1"/>
      <c r="F1262" s="1"/>
      <c r="G1262" s="1"/>
      <c r="H1262" s="1"/>
      <c r="I1262" s="1"/>
      <c r="J1262" s="1"/>
      <c r="K1262" s="1"/>
      <c r="L1262" s="1"/>
      <c r="M1262" s="17"/>
      <c r="N1262" s="16"/>
      <c r="O1262" s="1"/>
      <c r="P1262" s="18"/>
      <c r="U1262" s="114"/>
      <c r="W1262" s="114"/>
    </row>
    <row r="1263" spans="1:23" ht="9.75" customHeight="1">
      <c r="A1263" s="15"/>
      <c r="B1263" s="15" t="s">
        <v>41</v>
      </c>
      <c r="C1263" s="15"/>
      <c r="D1263" s="16"/>
      <c r="E1263" s="1"/>
      <c r="F1263" s="1"/>
      <c r="G1263" s="1"/>
      <c r="H1263" s="1"/>
      <c r="I1263" s="1"/>
      <c r="J1263" s="1"/>
      <c r="K1263" s="1"/>
      <c r="L1263" s="1"/>
      <c r="M1263" s="17"/>
      <c r="N1263" s="16"/>
      <c r="O1263" s="1"/>
      <c r="P1263" s="18"/>
      <c r="U1263" s="114"/>
      <c r="W1263" s="114"/>
    </row>
    <row r="1264" spans="1:23" ht="9.75" customHeight="1">
      <c r="A1264" s="15"/>
      <c r="B1264" s="15" t="s">
        <v>42</v>
      </c>
      <c r="C1264" s="15"/>
      <c r="D1264" s="16"/>
      <c r="E1264" s="1"/>
      <c r="F1264" s="1"/>
      <c r="G1264" s="1"/>
      <c r="H1264" s="1"/>
      <c r="I1264" s="1"/>
      <c r="J1264" s="1"/>
      <c r="K1264" s="1"/>
      <c r="L1264" s="1"/>
      <c r="M1264" s="17"/>
      <c r="N1264" s="16"/>
      <c r="O1264" s="1"/>
      <c r="P1264" s="18"/>
      <c r="U1264" s="114"/>
      <c r="W1264" s="114"/>
    </row>
    <row r="1265" spans="1:23" ht="9.75" customHeight="1">
      <c r="A1265" s="15"/>
      <c r="B1265" s="15" t="s">
        <v>43</v>
      </c>
      <c r="C1265" s="15"/>
      <c r="D1265" s="16"/>
      <c r="E1265" s="1"/>
      <c r="F1265" s="1"/>
      <c r="G1265" s="1"/>
      <c r="H1265" s="1"/>
      <c r="I1265" s="1"/>
      <c r="J1265" s="1"/>
      <c r="K1265" s="1"/>
      <c r="L1265" s="1"/>
      <c r="M1265" s="17"/>
      <c r="N1265" s="16"/>
      <c r="O1265" s="1"/>
      <c r="P1265" s="18"/>
      <c r="U1265" s="114"/>
      <c r="W1265" s="114"/>
    </row>
    <row r="1266" spans="1:23" ht="9.75" customHeight="1">
      <c r="A1266" s="15"/>
      <c r="B1266" s="15" t="s">
        <v>44</v>
      </c>
      <c r="C1266" s="15"/>
      <c r="D1266" s="16"/>
      <c r="E1266" s="1"/>
      <c r="F1266" s="1"/>
      <c r="G1266" s="1"/>
      <c r="H1266" s="1"/>
      <c r="I1266" s="1"/>
      <c r="J1266" s="1"/>
      <c r="K1266" s="1"/>
      <c r="L1266" s="1"/>
      <c r="M1266" s="17"/>
      <c r="N1266" s="16"/>
      <c r="O1266" s="1"/>
      <c r="P1266" s="18"/>
      <c r="U1266" s="114"/>
      <c r="W1266" s="114"/>
    </row>
    <row r="1267" spans="1:23" ht="9.75" customHeight="1">
      <c r="A1267" s="20"/>
      <c r="B1267" s="21" t="s">
        <v>45</v>
      </c>
      <c r="C1267" s="21">
        <f t="shared" ref="C1267:M1267" si="259">SUM(C1251:C1266)</f>
        <v>62</v>
      </c>
      <c r="D1267" s="22">
        <f t="shared" si="259"/>
        <v>61</v>
      </c>
      <c r="E1267" s="23">
        <f t="shared" si="259"/>
        <v>56</v>
      </c>
      <c r="F1267" s="23">
        <f t="shared" si="259"/>
        <v>32</v>
      </c>
      <c r="G1267" s="23">
        <f t="shared" si="259"/>
        <v>21</v>
      </c>
      <c r="H1267" s="23">
        <f t="shared" si="259"/>
        <v>26</v>
      </c>
      <c r="I1267" s="23">
        <f t="shared" si="259"/>
        <v>28</v>
      </c>
      <c r="J1267" s="23">
        <f t="shared" si="259"/>
        <v>26</v>
      </c>
      <c r="K1267" s="23">
        <f t="shared" si="259"/>
        <v>25</v>
      </c>
      <c r="L1267" s="23">
        <f t="shared" si="259"/>
        <v>28</v>
      </c>
      <c r="M1267" s="24">
        <f t="shared" si="259"/>
        <v>32</v>
      </c>
      <c r="N1267" s="22">
        <f>MIN(D1267:M1267)</f>
        <v>21</v>
      </c>
      <c r="O1267" s="23">
        <f>C1267-N1267</f>
        <v>41</v>
      </c>
      <c r="P1267" s="25">
        <f>O1267/C1267</f>
        <v>0.66129032258064513</v>
      </c>
      <c r="U1267" s="114"/>
      <c r="W1267" s="114"/>
    </row>
    <row r="1268" spans="1:23" ht="9.75" customHeight="1">
      <c r="A1268" s="14" t="s">
        <v>193</v>
      </c>
      <c r="B1268" s="14" t="s">
        <v>27</v>
      </c>
      <c r="C1268" s="15"/>
      <c r="D1268" s="16"/>
      <c r="E1268" s="1"/>
      <c r="F1268" s="1"/>
      <c r="G1268" s="1"/>
      <c r="H1268" s="1"/>
      <c r="I1268" s="1"/>
      <c r="J1268" s="1"/>
      <c r="K1268" s="1"/>
      <c r="L1268" s="1"/>
      <c r="M1268" s="17"/>
      <c r="N1268" s="16"/>
      <c r="O1268" s="1"/>
      <c r="P1268" s="18"/>
      <c r="U1268" s="114"/>
      <c r="W1268" s="114"/>
    </row>
    <row r="1269" spans="1:23" ht="9.75" customHeight="1">
      <c r="A1269" s="15"/>
      <c r="B1269" s="15" t="s">
        <v>30</v>
      </c>
      <c r="C1269" s="15">
        <v>1</v>
      </c>
      <c r="D1269" s="33">
        <v>0</v>
      </c>
      <c r="E1269" s="34">
        <v>0</v>
      </c>
      <c r="F1269" s="34">
        <v>0</v>
      </c>
      <c r="G1269" s="34">
        <v>0</v>
      </c>
      <c r="H1269" s="34">
        <v>0</v>
      </c>
      <c r="I1269" s="34">
        <v>0</v>
      </c>
      <c r="J1269" s="34">
        <v>0</v>
      </c>
      <c r="K1269" s="34">
        <v>1</v>
      </c>
      <c r="L1269" s="34">
        <v>0</v>
      </c>
      <c r="M1269" s="35">
        <v>0</v>
      </c>
      <c r="N1269" s="16">
        <f>MIN(D1269:M1269)</f>
        <v>0</v>
      </c>
      <c r="O1269" s="1">
        <f>C1269-N1269</f>
        <v>1</v>
      </c>
      <c r="P1269" s="18">
        <f>O1269/C1269</f>
        <v>1</v>
      </c>
      <c r="U1269" s="114"/>
      <c r="W1269" s="114"/>
    </row>
    <row r="1270" spans="1:23" ht="9.75" customHeight="1">
      <c r="A1270" s="15"/>
      <c r="B1270" s="15" t="s">
        <v>34</v>
      </c>
      <c r="C1270" s="15"/>
      <c r="D1270" s="16"/>
      <c r="E1270" s="1"/>
      <c r="F1270" s="1"/>
      <c r="G1270" s="1"/>
      <c r="H1270" s="1"/>
      <c r="I1270" s="1"/>
      <c r="J1270" s="1"/>
      <c r="K1270" s="1"/>
      <c r="L1270" s="1"/>
      <c r="M1270" s="17"/>
      <c r="N1270" s="16"/>
      <c r="O1270" s="1"/>
      <c r="P1270" s="18"/>
      <c r="U1270" s="114"/>
      <c r="W1270" s="114"/>
    </row>
    <row r="1271" spans="1:23" ht="9.75" customHeight="1">
      <c r="A1271" s="15"/>
      <c r="B1271" s="32" t="s">
        <v>80</v>
      </c>
      <c r="C1271" s="15">
        <v>10</v>
      </c>
      <c r="D1271" s="33">
        <v>8</v>
      </c>
      <c r="E1271" s="34">
        <v>4</v>
      </c>
      <c r="F1271" s="34">
        <v>5</v>
      </c>
      <c r="G1271" s="34">
        <v>2</v>
      </c>
      <c r="H1271" s="34">
        <v>2</v>
      </c>
      <c r="I1271" s="34">
        <v>2</v>
      </c>
      <c r="J1271" s="34">
        <v>4</v>
      </c>
      <c r="K1271" s="34">
        <v>3</v>
      </c>
      <c r="L1271" s="34">
        <v>5</v>
      </c>
      <c r="M1271" s="35">
        <v>4</v>
      </c>
      <c r="N1271" s="16">
        <f>MIN(D1271:M1271)</f>
        <v>2</v>
      </c>
      <c r="O1271" s="1">
        <f>C1271-N1271</f>
        <v>8</v>
      </c>
      <c r="P1271" s="18">
        <f>O1271/C1271</f>
        <v>0.8</v>
      </c>
      <c r="U1271" s="114"/>
      <c r="W1271" s="114"/>
    </row>
    <row r="1272" spans="1:23" ht="9.75" customHeight="1">
      <c r="A1272" s="15"/>
      <c r="B1272" s="15" t="s">
        <v>57</v>
      </c>
      <c r="C1272" s="15"/>
      <c r="D1272" s="16"/>
      <c r="E1272" s="1"/>
      <c r="F1272" s="1"/>
      <c r="G1272" s="1"/>
      <c r="H1272" s="1"/>
      <c r="I1272" s="1"/>
      <c r="J1272" s="1"/>
      <c r="K1272" s="1"/>
      <c r="L1272" s="1"/>
      <c r="M1272" s="17"/>
      <c r="N1272" s="16"/>
      <c r="O1272" s="1"/>
      <c r="P1272" s="18"/>
      <c r="U1272" s="114"/>
      <c r="W1272" s="114"/>
    </row>
    <row r="1273" spans="1:23" ht="9.75" customHeight="1">
      <c r="A1273" s="15"/>
      <c r="B1273" s="15" t="s">
        <v>39</v>
      </c>
      <c r="C1273" s="15">
        <v>3</v>
      </c>
      <c r="D1273" s="33">
        <v>3</v>
      </c>
      <c r="E1273" s="34">
        <v>3</v>
      </c>
      <c r="F1273" s="34">
        <v>2</v>
      </c>
      <c r="G1273" s="34">
        <v>3</v>
      </c>
      <c r="H1273" s="34">
        <v>3</v>
      </c>
      <c r="I1273" s="34">
        <v>3</v>
      </c>
      <c r="J1273" s="34">
        <v>3</v>
      </c>
      <c r="K1273" s="34">
        <v>3</v>
      </c>
      <c r="L1273" s="34">
        <v>3</v>
      </c>
      <c r="M1273" s="35">
        <v>3</v>
      </c>
      <c r="N1273" s="16">
        <f t="shared" ref="N1273:N1274" si="260">MIN(D1273:M1273)</f>
        <v>2</v>
      </c>
      <c r="O1273" s="1">
        <f t="shared" ref="O1273:O1274" si="261">C1273-N1273</f>
        <v>1</v>
      </c>
      <c r="P1273" s="18">
        <f t="shared" ref="P1273:P1274" si="262">O1273/C1273</f>
        <v>0.33333333333333331</v>
      </c>
      <c r="U1273" s="114"/>
      <c r="W1273" s="114"/>
    </row>
    <row r="1274" spans="1:23" ht="9.75" customHeight="1">
      <c r="A1274" s="15"/>
      <c r="B1274" s="15" t="s">
        <v>194</v>
      </c>
      <c r="C1274" s="15">
        <v>1</v>
      </c>
      <c r="D1274" s="33">
        <v>0</v>
      </c>
      <c r="E1274" s="34">
        <v>0</v>
      </c>
      <c r="F1274" s="34">
        <v>0</v>
      </c>
      <c r="G1274" s="34">
        <v>0</v>
      </c>
      <c r="H1274" s="34">
        <v>0</v>
      </c>
      <c r="I1274" s="34">
        <v>0</v>
      </c>
      <c r="J1274" s="34">
        <v>0</v>
      </c>
      <c r="K1274" s="34">
        <v>0</v>
      </c>
      <c r="L1274" s="34">
        <v>0</v>
      </c>
      <c r="M1274" s="35">
        <v>1</v>
      </c>
      <c r="N1274" s="16">
        <f t="shared" si="260"/>
        <v>0</v>
      </c>
      <c r="O1274" s="1">
        <f t="shared" si="261"/>
        <v>1</v>
      </c>
      <c r="P1274" s="18">
        <f t="shared" si="262"/>
        <v>1</v>
      </c>
      <c r="U1274" s="114"/>
      <c r="W1274" s="114"/>
    </row>
    <row r="1275" spans="1:23" ht="9.75" customHeight="1">
      <c r="A1275" s="15"/>
      <c r="B1275" s="15" t="s">
        <v>60</v>
      </c>
      <c r="C1275" s="15"/>
      <c r="D1275" s="16"/>
      <c r="E1275" s="1"/>
      <c r="F1275" s="1"/>
      <c r="G1275" s="1"/>
      <c r="H1275" s="1"/>
      <c r="I1275" s="1"/>
      <c r="J1275" s="1"/>
      <c r="K1275" s="1"/>
      <c r="L1275" s="1"/>
      <c r="M1275" s="17"/>
      <c r="N1275" s="16"/>
      <c r="O1275" s="1"/>
      <c r="P1275" s="18"/>
      <c r="U1275" s="114"/>
      <c r="W1275" s="114"/>
    </row>
    <row r="1276" spans="1:23" ht="9.75" customHeight="1">
      <c r="A1276" s="15"/>
      <c r="B1276" s="15" t="s">
        <v>60</v>
      </c>
      <c r="C1276" s="15"/>
      <c r="D1276" s="16"/>
      <c r="E1276" s="1"/>
      <c r="F1276" s="1"/>
      <c r="G1276" s="1"/>
      <c r="H1276" s="1"/>
      <c r="I1276" s="1"/>
      <c r="J1276" s="1"/>
      <c r="K1276" s="1"/>
      <c r="L1276" s="1"/>
      <c r="M1276" s="17"/>
      <c r="N1276" s="16"/>
      <c r="O1276" s="1"/>
      <c r="P1276" s="18"/>
      <c r="U1276" s="114"/>
      <c r="W1276" s="114"/>
    </row>
    <row r="1277" spans="1:23" ht="9.75" customHeight="1">
      <c r="A1277" s="15"/>
      <c r="B1277" s="15" t="s">
        <v>60</v>
      </c>
      <c r="C1277" s="15"/>
      <c r="D1277" s="16"/>
      <c r="E1277" s="1"/>
      <c r="F1277" s="1"/>
      <c r="G1277" s="1"/>
      <c r="H1277" s="1"/>
      <c r="I1277" s="1"/>
      <c r="J1277" s="1"/>
      <c r="K1277" s="1"/>
      <c r="L1277" s="1"/>
      <c r="M1277" s="17"/>
      <c r="N1277" s="16"/>
      <c r="O1277" s="1"/>
      <c r="P1277" s="18"/>
      <c r="U1277" s="114"/>
      <c r="W1277" s="114"/>
    </row>
    <row r="1278" spans="1:23" ht="9.75" customHeight="1">
      <c r="A1278" s="15"/>
      <c r="B1278" s="15" t="s">
        <v>60</v>
      </c>
      <c r="C1278" s="15"/>
      <c r="D1278" s="16"/>
      <c r="E1278" s="1"/>
      <c r="F1278" s="1"/>
      <c r="G1278" s="1"/>
      <c r="H1278" s="1"/>
      <c r="I1278" s="1"/>
      <c r="J1278" s="1"/>
      <c r="K1278" s="1"/>
      <c r="L1278" s="1"/>
      <c r="M1278" s="17"/>
      <c r="N1278" s="16"/>
      <c r="O1278" s="1"/>
      <c r="P1278" s="18"/>
      <c r="U1278" s="114"/>
      <c r="W1278" s="114"/>
    </row>
    <row r="1279" spans="1:23" ht="9.75" customHeight="1">
      <c r="A1279" s="15"/>
      <c r="B1279" s="15" t="s">
        <v>60</v>
      </c>
      <c r="C1279" s="15"/>
      <c r="D1279" s="16"/>
      <c r="E1279" s="1"/>
      <c r="F1279" s="1"/>
      <c r="G1279" s="1"/>
      <c r="H1279" s="1"/>
      <c r="I1279" s="1"/>
      <c r="J1279" s="1"/>
      <c r="K1279" s="1"/>
      <c r="L1279" s="1"/>
      <c r="M1279" s="17"/>
      <c r="N1279" s="16"/>
      <c r="O1279" s="1"/>
      <c r="P1279" s="18"/>
      <c r="U1279" s="114"/>
      <c r="W1279" s="114"/>
    </row>
    <row r="1280" spans="1:23" ht="9.75" customHeight="1">
      <c r="A1280" s="15"/>
      <c r="B1280" s="15" t="s">
        <v>41</v>
      </c>
      <c r="C1280" s="15"/>
      <c r="D1280" s="16"/>
      <c r="E1280" s="1"/>
      <c r="F1280" s="1"/>
      <c r="G1280" s="1"/>
      <c r="H1280" s="1"/>
      <c r="I1280" s="1"/>
      <c r="J1280" s="1"/>
      <c r="K1280" s="1"/>
      <c r="L1280" s="1"/>
      <c r="M1280" s="17"/>
      <c r="N1280" s="16"/>
      <c r="O1280" s="1"/>
      <c r="P1280" s="18"/>
      <c r="U1280" s="114"/>
      <c r="W1280" s="114"/>
    </row>
    <row r="1281" spans="1:23" ht="9.75" customHeight="1">
      <c r="A1281" s="15"/>
      <c r="B1281" s="15" t="s">
        <v>42</v>
      </c>
      <c r="C1281" s="15"/>
      <c r="D1281" s="16"/>
      <c r="E1281" s="1"/>
      <c r="F1281" s="1"/>
      <c r="G1281" s="1"/>
      <c r="H1281" s="1"/>
      <c r="I1281" s="1"/>
      <c r="J1281" s="1"/>
      <c r="K1281" s="1"/>
      <c r="L1281" s="1"/>
      <c r="M1281" s="17"/>
      <c r="N1281" s="16"/>
      <c r="O1281" s="1"/>
      <c r="P1281" s="18"/>
      <c r="U1281" s="114"/>
      <c r="W1281" s="114"/>
    </row>
    <row r="1282" spans="1:23" ht="9.75" customHeight="1">
      <c r="A1282" s="15"/>
      <c r="B1282" s="15" t="s">
        <v>43</v>
      </c>
      <c r="C1282" s="15"/>
      <c r="D1282" s="16"/>
      <c r="E1282" s="1"/>
      <c r="F1282" s="1"/>
      <c r="G1282" s="1"/>
      <c r="H1282" s="1"/>
      <c r="I1282" s="1"/>
      <c r="J1282" s="1"/>
      <c r="K1282" s="1"/>
      <c r="L1282" s="1"/>
      <c r="M1282" s="17"/>
      <c r="N1282" s="16"/>
      <c r="O1282" s="1"/>
      <c r="P1282" s="18"/>
      <c r="U1282" s="114"/>
      <c r="W1282" s="114"/>
    </row>
    <row r="1283" spans="1:23" ht="9.75" customHeight="1">
      <c r="A1283" s="15"/>
      <c r="B1283" s="15" t="s">
        <v>44</v>
      </c>
      <c r="C1283" s="15"/>
      <c r="D1283" s="16"/>
      <c r="E1283" s="1"/>
      <c r="F1283" s="1"/>
      <c r="G1283" s="1"/>
      <c r="H1283" s="1"/>
      <c r="I1283" s="1"/>
      <c r="J1283" s="1"/>
      <c r="K1283" s="1"/>
      <c r="L1283" s="1"/>
      <c r="M1283" s="17"/>
      <c r="N1283" s="16"/>
      <c r="O1283" s="1"/>
      <c r="P1283" s="18"/>
      <c r="U1283" s="114"/>
      <c r="W1283" s="114"/>
    </row>
    <row r="1284" spans="1:23" ht="9.75" customHeight="1">
      <c r="A1284" s="20"/>
      <c r="B1284" s="21" t="s">
        <v>45</v>
      </c>
      <c r="C1284" s="21">
        <f t="shared" ref="C1284:M1284" si="263">SUM(C1268:C1283)</f>
        <v>15</v>
      </c>
      <c r="D1284" s="22">
        <f t="shared" si="263"/>
        <v>11</v>
      </c>
      <c r="E1284" s="23">
        <f t="shared" si="263"/>
        <v>7</v>
      </c>
      <c r="F1284" s="23">
        <f t="shared" si="263"/>
        <v>7</v>
      </c>
      <c r="G1284" s="23">
        <f t="shared" si="263"/>
        <v>5</v>
      </c>
      <c r="H1284" s="23">
        <f t="shared" si="263"/>
        <v>5</v>
      </c>
      <c r="I1284" s="23">
        <f t="shared" si="263"/>
        <v>5</v>
      </c>
      <c r="J1284" s="23">
        <f t="shared" si="263"/>
        <v>7</v>
      </c>
      <c r="K1284" s="23">
        <f t="shared" si="263"/>
        <v>7</v>
      </c>
      <c r="L1284" s="23">
        <f t="shared" si="263"/>
        <v>8</v>
      </c>
      <c r="M1284" s="24">
        <f t="shared" si="263"/>
        <v>8</v>
      </c>
      <c r="N1284" s="22">
        <f>MIN(D1284:M1284)</f>
        <v>5</v>
      </c>
      <c r="O1284" s="23">
        <f>C1284-N1284</f>
        <v>10</v>
      </c>
      <c r="P1284" s="25">
        <f>O1284/C1284</f>
        <v>0.66666666666666663</v>
      </c>
      <c r="U1284" s="114"/>
      <c r="W1284" s="114"/>
    </row>
    <row r="1285" spans="1:23" ht="9.75" customHeight="1">
      <c r="A1285" s="14" t="s">
        <v>195</v>
      </c>
      <c r="B1285" s="14" t="s">
        <v>27</v>
      </c>
      <c r="C1285" s="14"/>
      <c r="D1285" s="19"/>
      <c r="E1285" s="29"/>
      <c r="F1285" s="29"/>
      <c r="G1285" s="29"/>
      <c r="H1285" s="29"/>
      <c r="I1285" s="29"/>
      <c r="J1285" s="29"/>
      <c r="K1285" s="29"/>
      <c r="L1285" s="29"/>
      <c r="M1285" s="30"/>
      <c r="N1285" s="19"/>
      <c r="O1285" s="29"/>
      <c r="P1285" s="31"/>
      <c r="U1285" s="114"/>
      <c r="W1285" s="114"/>
    </row>
    <row r="1286" spans="1:23" ht="9.75" customHeight="1">
      <c r="A1286" s="15"/>
      <c r="B1286" s="15" t="s">
        <v>30</v>
      </c>
      <c r="C1286" s="15"/>
      <c r="D1286" s="16"/>
      <c r="E1286" s="1"/>
      <c r="F1286" s="1"/>
      <c r="G1286" s="1"/>
      <c r="H1286" s="1"/>
      <c r="I1286" s="1"/>
      <c r="J1286" s="1"/>
      <c r="K1286" s="1"/>
      <c r="L1286" s="1"/>
      <c r="M1286" s="17"/>
      <c r="N1286" s="16"/>
      <c r="O1286" s="1"/>
      <c r="P1286" s="18"/>
      <c r="U1286" s="114"/>
      <c r="W1286" s="114"/>
    </row>
    <row r="1287" spans="1:23" ht="9.75" customHeight="1">
      <c r="A1287" s="15"/>
      <c r="B1287" s="15" t="s">
        <v>34</v>
      </c>
      <c r="C1287" s="32">
        <v>83</v>
      </c>
      <c r="D1287" s="33">
        <v>71</v>
      </c>
      <c r="E1287" s="34">
        <v>50</v>
      </c>
      <c r="F1287" s="34">
        <v>1</v>
      </c>
      <c r="G1287" s="34">
        <v>0</v>
      </c>
      <c r="H1287" s="34">
        <v>0</v>
      </c>
      <c r="I1287" s="34">
        <v>0</v>
      </c>
      <c r="J1287" s="34">
        <v>1</v>
      </c>
      <c r="K1287" s="34">
        <v>14</v>
      </c>
      <c r="L1287" s="34">
        <v>19</v>
      </c>
      <c r="M1287" s="35">
        <v>21</v>
      </c>
      <c r="N1287" s="16">
        <f t="shared" ref="N1287:N1288" si="264">MIN(D1287:M1287)</f>
        <v>0</v>
      </c>
      <c r="O1287" s="1">
        <f t="shared" ref="O1287:O1288" si="265">C1287-N1287</f>
        <v>83</v>
      </c>
      <c r="P1287" s="18">
        <f t="shared" ref="P1287:P1288" si="266">O1287/C1287</f>
        <v>1</v>
      </c>
      <c r="U1287" s="114"/>
      <c r="W1287" s="114"/>
    </row>
    <row r="1288" spans="1:23" ht="9.75" customHeight="1">
      <c r="A1288" s="15"/>
      <c r="B1288" s="32" t="s">
        <v>80</v>
      </c>
      <c r="C1288" s="15">
        <v>2</v>
      </c>
      <c r="D1288" s="33">
        <v>2</v>
      </c>
      <c r="E1288" s="34">
        <v>2</v>
      </c>
      <c r="F1288" s="34">
        <v>2</v>
      </c>
      <c r="G1288" s="34">
        <v>2</v>
      </c>
      <c r="H1288" s="34">
        <v>1</v>
      </c>
      <c r="I1288" s="34">
        <v>1</v>
      </c>
      <c r="J1288" s="34">
        <v>1</v>
      </c>
      <c r="K1288" s="34">
        <v>2</v>
      </c>
      <c r="L1288" s="34">
        <v>2</v>
      </c>
      <c r="M1288" s="35">
        <v>2</v>
      </c>
      <c r="N1288" s="16">
        <f t="shared" si="264"/>
        <v>1</v>
      </c>
      <c r="O1288" s="1">
        <f t="shared" si="265"/>
        <v>1</v>
      </c>
      <c r="P1288" s="18">
        <f t="shared" si="266"/>
        <v>0.5</v>
      </c>
      <c r="U1288" s="114"/>
      <c r="W1288" s="114"/>
    </row>
    <row r="1289" spans="1:23" ht="9.75" customHeight="1">
      <c r="A1289" s="15"/>
      <c r="B1289" s="15" t="s">
        <v>57</v>
      </c>
      <c r="C1289" s="15"/>
      <c r="D1289" s="16"/>
      <c r="E1289" s="1"/>
      <c r="F1289" s="1"/>
      <c r="G1289" s="1"/>
      <c r="H1289" s="1"/>
      <c r="I1289" s="1"/>
      <c r="J1289" s="1"/>
      <c r="K1289" s="1"/>
      <c r="L1289" s="1"/>
      <c r="M1289" s="17"/>
      <c r="N1289" s="16"/>
      <c r="O1289" s="1"/>
      <c r="P1289" s="18"/>
      <c r="U1289" s="114"/>
      <c r="W1289" s="114"/>
    </row>
    <row r="1290" spans="1:23" ht="9.75" customHeight="1">
      <c r="A1290" s="15"/>
      <c r="B1290" s="15" t="s">
        <v>39</v>
      </c>
      <c r="C1290" s="32">
        <v>2</v>
      </c>
      <c r="D1290" s="33">
        <v>1</v>
      </c>
      <c r="E1290" s="34">
        <v>1</v>
      </c>
      <c r="F1290" s="34">
        <v>1</v>
      </c>
      <c r="G1290" s="34">
        <v>1</v>
      </c>
      <c r="H1290" s="34">
        <v>2</v>
      </c>
      <c r="I1290" s="34">
        <v>1</v>
      </c>
      <c r="J1290" s="34">
        <v>1</v>
      </c>
      <c r="K1290" s="34">
        <v>1</v>
      </c>
      <c r="L1290" s="34">
        <v>1</v>
      </c>
      <c r="M1290" s="35">
        <v>2</v>
      </c>
      <c r="N1290" s="16">
        <f t="shared" ref="N1290:N1291" si="267">MIN(D1290:M1290)</f>
        <v>1</v>
      </c>
      <c r="O1290" s="1">
        <f t="shared" ref="O1290:O1291" si="268">C1290-N1290</f>
        <v>1</v>
      </c>
      <c r="P1290" s="18">
        <f t="shared" ref="P1290:P1291" si="269">O1290/C1290</f>
        <v>0.5</v>
      </c>
      <c r="U1290" s="114"/>
      <c r="W1290" s="114"/>
    </row>
    <row r="1291" spans="1:23" ht="9.75" customHeight="1">
      <c r="A1291" s="15"/>
      <c r="B1291" s="15" t="s">
        <v>93</v>
      </c>
      <c r="C1291" s="15">
        <v>9</v>
      </c>
      <c r="D1291" s="33">
        <v>9</v>
      </c>
      <c r="E1291" s="34">
        <v>9</v>
      </c>
      <c r="F1291" s="34">
        <v>9</v>
      </c>
      <c r="G1291" s="34">
        <v>9</v>
      </c>
      <c r="H1291" s="34">
        <v>9</v>
      </c>
      <c r="I1291" s="34">
        <v>9</v>
      </c>
      <c r="J1291" s="34">
        <v>9</v>
      </c>
      <c r="K1291" s="34">
        <v>9</v>
      </c>
      <c r="L1291" s="34">
        <v>9</v>
      </c>
      <c r="M1291" s="35">
        <v>9</v>
      </c>
      <c r="N1291" s="16">
        <f t="shared" si="267"/>
        <v>9</v>
      </c>
      <c r="O1291" s="1">
        <f t="shared" si="268"/>
        <v>0</v>
      </c>
      <c r="P1291" s="18">
        <f t="shared" si="269"/>
        <v>0</v>
      </c>
      <c r="U1291" s="114"/>
      <c r="W1291" s="114"/>
    </row>
    <row r="1292" spans="1:23" ht="9.75" customHeight="1">
      <c r="A1292" s="15"/>
      <c r="B1292" s="15" t="s">
        <v>60</v>
      </c>
      <c r="C1292" s="15"/>
      <c r="D1292" s="16"/>
      <c r="E1292" s="1"/>
      <c r="F1292" s="1"/>
      <c r="G1292" s="1"/>
      <c r="H1292" s="1"/>
      <c r="I1292" s="1"/>
      <c r="J1292" s="1"/>
      <c r="K1292" s="1"/>
      <c r="L1292" s="1"/>
      <c r="M1292" s="17"/>
      <c r="N1292" s="16"/>
      <c r="O1292" s="1"/>
      <c r="P1292" s="18"/>
      <c r="U1292" s="114"/>
      <c r="W1292" s="114"/>
    </row>
    <row r="1293" spans="1:23" ht="9.75" customHeight="1">
      <c r="A1293" s="15"/>
      <c r="B1293" s="15" t="s">
        <v>60</v>
      </c>
      <c r="C1293" s="15"/>
      <c r="D1293" s="16"/>
      <c r="E1293" s="1"/>
      <c r="F1293" s="1"/>
      <c r="G1293" s="1"/>
      <c r="H1293" s="1"/>
      <c r="I1293" s="1"/>
      <c r="J1293" s="1"/>
      <c r="K1293" s="1"/>
      <c r="L1293" s="1"/>
      <c r="M1293" s="17"/>
      <c r="N1293" s="16"/>
      <c r="O1293" s="1"/>
      <c r="P1293" s="18"/>
      <c r="U1293" s="114"/>
      <c r="W1293" s="114"/>
    </row>
    <row r="1294" spans="1:23" ht="9.75" customHeight="1">
      <c r="A1294" s="15"/>
      <c r="B1294" s="15" t="s">
        <v>60</v>
      </c>
      <c r="C1294" s="15"/>
      <c r="D1294" s="16"/>
      <c r="E1294" s="1"/>
      <c r="F1294" s="1"/>
      <c r="G1294" s="1"/>
      <c r="H1294" s="1"/>
      <c r="I1294" s="1"/>
      <c r="J1294" s="1"/>
      <c r="K1294" s="1"/>
      <c r="L1294" s="1"/>
      <c r="M1294" s="17"/>
      <c r="N1294" s="16"/>
      <c r="O1294" s="1"/>
      <c r="P1294" s="18"/>
      <c r="U1294" s="114"/>
      <c r="W1294" s="114"/>
    </row>
    <row r="1295" spans="1:23" ht="9.75" customHeight="1">
      <c r="A1295" s="15"/>
      <c r="B1295" s="15" t="s">
        <v>60</v>
      </c>
      <c r="C1295" s="15"/>
      <c r="D1295" s="16"/>
      <c r="E1295" s="1"/>
      <c r="F1295" s="1"/>
      <c r="G1295" s="1"/>
      <c r="H1295" s="1"/>
      <c r="I1295" s="1"/>
      <c r="J1295" s="1"/>
      <c r="K1295" s="1"/>
      <c r="L1295" s="1"/>
      <c r="M1295" s="17"/>
      <c r="N1295" s="16"/>
      <c r="O1295" s="1"/>
      <c r="P1295" s="18"/>
      <c r="U1295" s="114"/>
      <c r="W1295" s="114"/>
    </row>
    <row r="1296" spans="1:23" ht="9.75" customHeight="1">
      <c r="A1296" s="15"/>
      <c r="B1296" s="15" t="s">
        <v>60</v>
      </c>
      <c r="C1296" s="15"/>
      <c r="D1296" s="16"/>
      <c r="E1296" s="1"/>
      <c r="F1296" s="1"/>
      <c r="G1296" s="1"/>
      <c r="H1296" s="1"/>
      <c r="I1296" s="1"/>
      <c r="J1296" s="1"/>
      <c r="K1296" s="1"/>
      <c r="L1296" s="1"/>
      <c r="M1296" s="17"/>
      <c r="N1296" s="16"/>
      <c r="O1296" s="1"/>
      <c r="P1296" s="18"/>
      <c r="U1296" s="114"/>
      <c r="W1296" s="114"/>
    </row>
    <row r="1297" spans="1:23" ht="9.75" customHeight="1">
      <c r="A1297" s="15"/>
      <c r="B1297" s="15" t="s">
        <v>41</v>
      </c>
      <c r="C1297" s="15">
        <v>1</v>
      </c>
      <c r="D1297" s="33">
        <v>1</v>
      </c>
      <c r="E1297" s="34">
        <v>1</v>
      </c>
      <c r="F1297" s="34">
        <v>1</v>
      </c>
      <c r="G1297" s="34">
        <v>1</v>
      </c>
      <c r="H1297" s="34">
        <v>1</v>
      </c>
      <c r="I1297" s="34">
        <v>1</v>
      </c>
      <c r="J1297" s="34">
        <v>1</v>
      </c>
      <c r="K1297" s="34">
        <v>1</v>
      </c>
      <c r="L1297" s="34">
        <v>1</v>
      </c>
      <c r="M1297" s="35">
        <v>1</v>
      </c>
      <c r="N1297" s="16">
        <f>MIN(D1297:M1297)</f>
        <v>1</v>
      </c>
      <c r="O1297" s="1">
        <f>C1297-N1297</f>
        <v>0</v>
      </c>
      <c r="P1297" s="18">
        <f>O1297/C1297</f>
        <v>0</v>
      </c>
      <c r="U1297" s="114"/>
      <c r="W1297" s="114"/>
    </row>
    <row r="1298" spans="1:23" ht="9.75" customHeight="1">
      <c r="A1298" s="15"/>
      <c r="B1298" s="15" t="s">
        <v>42</v>
      </c>
      <c r="C1298" s="15"/>
      <c r="D1298" s="16"/>
      <c r="E1298" s="1"/>
      <c r="F1298" s="1"/>
      <c r="G1298" s="1"/>
      <c r="H1298" s="1"/>
      <c r="I1298" s="1"/>
      <c r="J1298" s="1"/>
      <c r="K1298" s="1"/>
      <c r="L1298" s="1"/>
      <c r="M1298" s="17"/>
      <c r="N1298" s="16"/>
      <c r="O1298" s="1"/>
      <c r="P1298" s="18"/>
      <c r="U1298" s="114"/>
      <c r="W1298" s="114"/>
    </row>
    <row r="1299" spans="1:23" ht="9.75" customHeight="1">
      <c r="A1299" s="15"/>
      <c r="B1299" s="15" t="s">
        <v>43</v>
      </c>
      <c r="C1299" s="15"/>
      <c r="D1299" s="16"/>
      <c r="E1299" s="1"/>
      <c r="F1299" s="1"/>
      <c r="G1299" s="1"/>
      <c r="H1299" s="1"/>
      <c r="I1299" s="1"/>
      <c r="J1299" s="1"/>
      <c r="K1299" s="1"/>
      <c r="L1299" s="1"/>
      <c r="M1299" s="17"/>
      <c r="N1299" s="16"/>
      <c r="O1299" s="1"/>
      <c r="P1299" s="18"/>
      <c r="U1299" s="114"/>
      <c r="W1299" s="114"/>
    </row>
    <row r="1300" spans="1:23" ht="9.75" customHeight="1">
      <c r="A1300" s="15"/>
      <c r="B1300" s="15" t="s">
        <v>44</v>
      </c>
      <c r="C1300" s="15"/>
      <c r="D1300" s="16"/>
      <c r="E1300" s="1"/>
      <c r="F1300" s="1"/>
      <c r="G1300" s="1"/>
      <c r="H1300" s="1"/>
      <c r="I1300" s="1"/>
      <c r="J1300" s="1"/>
      <c r="K1300" s="1"/>
      <c r="L1300" s="1"/>
      <c r="M1300" s="17"/>
      <c r="N1300" s="16"/>
      <c r="O1300" s="1"/>
      <c r="P1300" s="18"/>
      <c r="U1300" s="114"/>
      <c r="W1300" s="114"/>
    </row>
    <row r="1301" spans="1:23" ht="9.75" customHeight="1">
      <c r="A1301" s="20"/>
      <c r="B1301" s="21" t="s">
        <v>45</v>
      </c>
      <c r="C1301" s="21">
        <f t="shared" ref="C1301:M1301" si="270">SUM(C1285:C1300)</f>
        <v>97</v>
      </c>
      <c r="D1301" s="22">
        <f t="shared" si="270"/>
        <v>84</v>
      </c>
      <c r="E1301" s="23">
        <f t="shared" si="270"/>
        <v>63</v>
      </c>
      <c r="F1301" s="23">
        <f t="shared" si="270"/>
        <v>14</v>
      </c>
      <c r="G1301" s="23">
        <f t="shared" si="270"/>
        <v>13</v>
      </c>
      <c r="H1301" s="23">
        <f t="shared" si="270"/>
        <v>13</v>
      </c>
      <c r="I1301" s="23">
        <f t="shared" si="270"/>
        <v>12</v>
      </c>
      <c r="J1301" s="23">
        <f t="shared" si="270"/>
        <v>13</v>
      </c>
      <c r="K1301" s="23">
        <f t="shared" si="270"/>
        <v>27</v>
      </c>
      <c r="L1301" s="23">
        <f t="shared" si="270"/>
        <v>32</v>
      </c>
      <c r="M1301" s="24">
        <f t="shared" si="270"/>
        <v>35</v>
      </c>
      <c r="N1301" s="22">
        <f t="shared" ref="N1301:N1302" si="271">MIN(D1301:M1301)</f>
        <v>12</v>
      </c>
      <c r="O1301" s="23">
        <f t="shared" ref="O1301:O1302" si="272">C1301-N1301</f>
        <v>85</v>
      </c>
      <c r="P1301" s="25">
        <f t="shared" ref="P1301:P1302" si="273">O1301/C1301</f>
        <v>0.87628865979381443</v>
      </c>
      <c r="U1301" s="114"/>
      <c r="W1301" s="114"/>
    </row>
    <row r="1302" spans="1:23" ht="9.75" customHeight="1">
      <c r="A1302" s="14" t="s">
        <v>196</v>
      </c>
      <c r="B1302" s="14" t="s">
        <v>27</v>
      </c>
      <c r="C1302" s="14">
        <v>4</v>
      </c>
      <c r="D1302" s="51">
        <v>4</v>
      </c>
      <c r="E1302" s="52">
        <v>4</v>
      </c>
      <c r="F1302" s="52">
        <v>4</v>
      </c>
      <c r="G1302" s="52">
        <v>4</v>
      </c>
      <c r="H1302" s="52">
        <v>4</v>
      </c>
      <c r="I1302" s="52">
        <v>4</v>
      </c>
      <c r="J1302" s="52">
        <v>4</v>
      </c>
      <c r="K1302" s="52">
        <v>4</v>
      </c>
      <c r="L1302" s="52">
        <v>4</v>
      </c>
      <c r="M1302" s="53">
        <v>4</v>
      </c>
      <c r="N1302" s="19">
        <f t="shared" si="271"/>
        <v>4</v>
      </c>
      <c r="O1302" s="29">
        <f t="shared" si="272"/>
        <v>0</v>
      </c>
      <c r="P1302" s="31">
        <f t="shared" si="273"/>
        <v>0</v>
      </c>
      <c r="U1302" s="114"/>
      <c r="W1302" s="114"/>
    </row>
    <row r="1303" spans="1:23" ht="9.75" customHeight="1">
      <c r="A1303" s="15"/>
      <c r="B1303" s="15" t="s">
        <v>30</v>
      </c>
      <c r="C1303" s="15"/>
      <c r="D1303" s="16"/>
      <c r="E1303" s="1"/>
      <c r="F1303" s="1"/>
      <c r="G1303" s="1"/>
      <c r="H1303" s="1"/>
      <c r="I1303" s="1"/>
      <c r="J1303" s="1"/>
      <c r="K1303" s="1"/>
      <c r="L1303" s="1"/>
      <c r="M1303" s="17"/>
      <c r="N1303" s="16"/>
      <c r="O1303" s="1"/>
      <c r="P1303" s="18"/>
      <c r="U1303" s="114"/>
      <c r="W1303" s="114"/>
    </row>
    <row r="1304" spans="1:23" ht="9.75" customHeight="1">
      <c r="A1304" s="15"/>
      <c r="B1304" s="15" t="s">
        <v>34</v>
      </c>
      <c r="C1304" s="15"/>
      <c r="D1304" s="16"/>
      <c r="E1304" s="1"/>
      <c r="F1304" s="1"/>
      <c r="G1304" s="1"/>
      <c r="H1304" s="1"/>
      <c r="I1304" s="1"/>
      <c r="J1304" s="1"/>
      <c r="K1304" s="1"/>
      <c r="L1304" s="1"/>
      <c r="M1304" s="17"/>
      <c r="N1304" s="16"/>
      <c r="O1304" s="1"/>
      <c r="P1304" s="18"/>
      <c r="U1304" s="114"/>
      <c r="W1304" s="114"/>
    </row>
    <row r="1305" spans="1:23" ht="9.75" customHeight="1">
      <c r="A1305" s="15"/>
      <c r="B1305" s="32" t="s">
        <v>80</v>
      </c>
      <c r="C1305" s="15">
        <v>3</v>
      </c>
      <c r="D1305" s="33">
        <v>3</v>
      </c>
      <c r="E1305" s="34">
        <v>3</v>
      </c>
      <c r="F1305" s="34">
        <v>3</v>
      </c>
      <c r="G1305" s="34">
        <v>3</v>
      </c>
      <c r="H1305" s="34">
        <v>3</v>
      </c>
      <c r="I1305" s="34">
        <v>3</v>
      </c>
      <c r="J1305" s="34">
        <v>3</v>
      </c>
      <c r="K1305" s="34">
        <v>3</v>
      </c>
      <c r="L1305" s="34">
        <v>3</v>
      </c>
      <c r="M1305" s="35">
        <v>3</v>
      </c>
      <c r="N1305" s="16">
        <f>MIN(D1305:M1305)</f>
        <v>3</v>
      </c>
      <c r="O1305" s="1">
        <f>C1305-N1305</f>
        <v>0</v>
      </c>
      <c r="P1305" s="18">
        <f>O1305/C1305</f>
        <v>0</v>
      </c>
      <c r="U1305" s="114"/>
      <c r="W1305" s="114"/>
    </row>
    <row r="1306" spans="1:23" ht="9.75" customHeight="1">
      <c r="A1306" s="15"/>
      <c r="B1306" s="15" t="s">
        <v>57</v>
      </c>
      <c r="C1306" s="15"/>
      <c r="D1306" s="16"/>
      <c r="E1306" s="1"/>
      <c r="F1306" s="1"/>
      <c r="G1306" s="1"/>
      <c r="H1306" s="1"/>
      <c r="I1306" s="1"/>
      <c r="J1306" s="1"/>
      <c r="K1306" s="1"/>
      <c r="L1306" s="1"/>
      <c r="M1306" s="17"/>
      <c r="N1306" s="16"/>
      <c r="O1306" s="1"/>
      <c r="P1306" s="18"/>
      <c r="U1306" s="114"/>
      <c r="W1306" s="114"/>
    </row>
    <row r="1307" spans="1:23" ht="9.75" customHeight="1">
      <c r="A1307" s="15"/>
      <c r="B1307" s="15" t="s">
        <v>39</v>
      </c>
      <c r="C1307" s="15">
        <v>4</v>
      </c>
      <c r="D1307" s="33">
        <v>1</v>
      </c>
      <c r="E1307" s="34">
        <v>1</v>
      </c>
      <c r="F1307" s="34">
        <v>1</v>
      </c>
      <c r="G1307" s="34">
        <v>1</v>
      </c>
      <c r="H1307" s="34">
        <v>1</v>
      </c>
      <c r="I1307" s="34">
        <v>2</v>
      </c>
      <c r="J1307" s="34">
        <v>2</v>
      </c>
      <c r="K1307" s="34">
        <v>1</v>
      </c>
      <c r="L1307" s="34">
        <v>2</v>
      </c>
      <c r="M1307" s="35">
        <v>2</v>
      </c>
      <c r="N1307" s="16">
        <f>MIN(D1307:M1307)</f>
        <v>1</v>
      </c>
      <c r="O1307" s="1">
        <f>C1307-N1307</f>
        <v>3</v>
      </c>
      <c r="P1307" s="18">
        <f>O1307/C1307</f>
        <v>0.75</v>
      </c>
      <c r="U1307" s="114"/>
      <c r="W1307" s="114"/>
    </row>
    <row r="1308" spans="1:23" ht="9.75" customHeight="1">
      <c r="A1308" s="15"/>
      <c r="B1308" s="15" t="s">
        <v>60</v>
      </c>
      <c r="C1308" s="15"/>
      <c r="D1308" s="16"/>
      <c r="E1308" s="1"/>
      <c r="F1308" s="1"/>
      <c r="G1308" s="1"/>
      <c r="H1308" s="1"/>
      <c r="I1308" s="1"/>
      <c r="J1308" s="1"/>
      <c r="K1308" s="1"/>
      <c r="L1308" s="1"/>
      <c r="M1308" s="17"/>
      <c r="N1308" s="16"/>
      <c r="O1308" s="1"/>
      <c r="P1308" s="18"/>
      <c r="U1308" s="114"/>
      <c r="W1308" s="114"/>
    </row>
    <row r="1309" spans="1:23" ht="9.75" customHeight="1">
      <c r="A1309" s="15"/>
      <c r="B1309" s="15" t="s">
        <v>60</v>
      </c>
      <c r="C1309" s="15"/>
      <c r="D1309" s="16"/>
      <c r="E1309" s="1"/>
      <c r="F1309" s="1"/>
      <c r="G1309" s="1"/>
      <c r="H1309" s="1"/>
      <c r="I1309" s="1"/>
      <c r="J1309" s="1"/>
      <c r="K1309" s="1"/>
      <c r="L1309" s="1"/>
      <c r="M1309" s="17"/>
      <c r="N1309" s="16"/>
      <c r="O1309" s="1"/>
      <c r="P1309" s="18"/>
      <c r="U1309" s="114"/>
      <c r="W1309" s="114"/>
    </row>
    <row r="1310" spans="1:23" ht="9.75" customHeight="1">
      <c r="A1310" s="15"/>
      <c r="B1310" s="15" t="s">
        <v>60</v>
      </c>
      <c r="C1310" s="15"/>
      <c r="D1310" s="16"/>
      <c r="E1310" s="1"/>
      <c r="F1310" s="1"/>
      <c r="G1310" s="1"/>
      <c r="H1310" s="1"/>
      <c r="I1310" s="1"/>
      <c r="J1310" s="1"/>
      <c r="K1310" s="1"/>
      <c r="L1310" s="1"/>
      <c r="M1310" s="17"/>
      <c r="N1310" s="16"/>
      <c r="O1310" s="1"/>
      <c r="P1310" s="18"/>
      <c r="U1310" s="114"/>
      <c r="W1310" s="114"/>
    </row>
    <row r="1311" spans="1:23" ht="9.75" customHeight="1">
      <c r="A1311" s="15"/>
      <c r="B1311" s="15" t="s">
        <v>60</v>
      </c>
      <c r="C1311" s="15"/>
      <c r="D1311" s="16"/>
      <c r="E1311" s="1"/>
      <c r="F1311" s="1"/>
      <c r="G1311" s="1"/>
      <c r="H1311" s="1"/>
      <c r="I1311" s="1"/>
      <c r="J1311" s="1"/>
      <c r="K1311" s="1"/>
      <c r="L1311" s="1"/>
      <c r="M1311" s="17"/>
      <c r="N1311" s="16"/>
      <c r="O1311" s="1"/>
      <c r="P1311" s="18"/>
      <c r="U1311" s="114"/>
      <c r="W1311" s="114"/>
    </row>
    <row r="1312" spans="1:23" ht="9.75" customHeight="1">
      <c r="A1312" s="15"/>
      <c r="B1312" s="15" t="s">
        <v>60</v>
      </c>
      <c r="C1312" s="15"/>
      <c r="D1312" s="16"/>
      <c r="E1312" s="1"/>
      <c r="F1312" s="1"/>
      <c r="G1312" s="1"/>
      <c r="H1312" s="1"/>
      <c r="I1312" s="1"/>
      <c r="J1312" s="1"/>
      <c r="K1312" s="1"/>
      <c r="L1312" s="1"/>
      <c r="M1312" s="17"/>
      <c r="N1312" s="16"/>
      <c r="O1312" s="1"/>
      <c r="P1312" s="18"/>
      <c r="U1312" s="114"/>
      <c r="W1312" s="114"/>
    </row>
    <row r="1313" spans="1:23" ht="9.75" customHeight="1">
      <c r="A1313" s="15"/>
      <c r="B1313" s="15" t="s">
        <v>60</v>
      </c>
      <c r="C1313" s="15"/>
      <c r="D1313" s="16"/>
      <c r="E1313" s="1"/>
      <c r="F1313" s="1"/>
      <c r="G1313" s="1"/>
      <c r="H1313" s="1"/>
      <c r="I1313" s="1"/>
      <c r="J1313" s="1"/>
      <c r="K1313" s="1"/>
      <c r="L1313" s="1"/>
      <c r="M1313" s="17"/>
      <c r="N1313" s="16"/>
      <c r="O1313" s="1"/>
      <c r="P1313" s="18"/>
      <c r="U1313" s="114"/>
      <c r="W1313" s="114"/>
    </row>
    <row r="1314" spans="1:23" ht="9.75" customHeight="1">
      <c r="A1314" s="15"/>
      <c r="B1314" s="15" t="s">
        <v>41</v>
      </c>
      <c r="C1314" s="15">
        <v>3</v>
      </c>
      <c r="D1314" s="33">
        <v>3</v>
      </c>
      <c r="E1314" s="34">
        <v>3</v>
      </c>
      <c r="F1314" s="34">
        <v>3</v>
      </c>
      <c r="G1314" s="34">
        <v>3</v>
      </c>
      <c r="H1314" s="34">
        <v>3</v>
      </c>
      <c r="I1314" s="34">
        <v>3</v>
      </c>
      <c r="J1314" s="34">
        <v>3</v>
      </c>
      <c r="K1314" s="34">
        <v>3</v>
      </c>
      <c r="L1314" s="34">
        <v>3</v>
      </c>
      <c r="M1314" s="35">
        <v>3</v>
      </c>
      <c r="N1314" s="16">
        <f>MIN(D1314:M1314)</f>
        <v>3</v>
      </c>
      <c r="O1314" s="1">
        <f>C1314-N1314</f>
        <v>0</v>
      </c>
      <c r="P1314" s="18">
        <f>O1314/C1314</f>
        <v>0</v>
      </c>
      <c r="U1314" s="114"/>
      <c r="W1314" s="114"/>
    </row>
    <row r="1315" spans="1:23" ht="9.75" customHeight="1">
      <c r="A1315" s="15"/>
      <c r="B1315" s="15" t="s">
        <v>42</v>
      </c>
      <c r="C1315" s="15"/>
      <c r="D1315" s="16"/>
      <c r="E1315" s="1"/>
      <c r="F1315" s="1"/>
      <c r="G1315" s="1"/>
      <c r="H1315" s="1"/>
      <c r="I1315" s="1"/>
      <c r="J1315" s="1"/>
      <c r="K1315" s="1"/>
      <c r="L1315" s="1"/>
      <c r="M1315" s="17"/>
      <c r="N1315" s="16"/>
      <c r="O1315" s="1"/>
      <c r="P1315" s="18"/>
      <c r="U1315" s="114"/>
      <c r="W1315" s="114"/>
    </row>
    <row r="1316" spans="1:23" ht="9.75" customHeight="1">
      <c r="A1316" s="15"/>
      <c r="B1316" s="15" t="s">
        <v>43</v>
      </c>
      <c r="C1316" s="15">
        <v>2</v>
      </c>
      <c r="D1316" s="33">
        <v>0</v>
      </c>
      <c r="E1316" s="34">
        <v>2</v>
      </c>
      <c r="F1316" s="34">
        <v>2</v>
      </c>
      <c r="G1316" s="34">
        <v>2</v>
      </c>
      <c r="H1316" s="34">
        <v>0</v>
      </c>
      <c r="I1316" s="34">
        <v>1</v>
      </c>
      <c r="J1316" s="34">
        <v>0</v>
      </c>
      <c r="K1316" s="34">
        <v>1</v>
      </c>
      <c r="L1316" s="34">
        <v>2</v>
      </c>
      <c r="M1316" s="35">
        <v>2</v>
      </c>
      <c r="N1316" s="16">
        <f t="shared" ref="N1316:N1318" si="274">MIN(D1316:M1316)</f>
        <v>0</v>
      </c>
      <c r="O1316" s="1">
        <f t="shared" ref="O1316:O1318" si="275">C1316-N1316</f>
        <v>2</v>
      </c>
      <c r="P1316" s="18">
        <f t="shared" ref="P1316:P1318" si="276">O1316/C1316</f>
        <v>1</v>
      </c>
      <c r="U1316" s="114"/>
      <c r="W1316" s="114"/>
    </row>
    <row r="1317" spans="1:23" ht="9.75" customHeight="1">
      <c r="A1317" s="15"/>
      <c r="B1317" s="15" t="s">
        <v>44</v>
      </c>
      <c r="C1317" s="15">
        <v>8</v>
      </c>
      <c r="D1317" s="33">
        <v>8</v>
      </c>
      <c r="E1317" s="34">
        <v>8</v>
      </c>
      <c r="F1317" s="34">
        <v>8</v>
      </c>
      <c r="G1317" s="34">
        <v>8</v>
      </c>
      <c r="H1317" s="34">
        <v>7</v>
      </c>
      <c r="I1317" s="34">
        <v>6</v>
      </c>
      <c r="J1317" s="34">
        <v>7</v>
      </c>
      <c r="K1317" s="34">
        <v>8</v>
      </c>
      <c r="L1317" s="34">
        <v>8</v>
      </c>
      <c r="M1317" s="35">
        <v>8</v>
      </c>
      <c r="N1317" s="16">
        <f t="shared" si="274"/>
        <v>6</v>
      </c>
      <c r="O1317" s="1">
        <f t="shared" si="275"/>
        <v>2</v>
      </c>
      <c r="P1317" s="18">
        <f t="shared" si="276"/>
        <v>0.25</v>
      </c>
      <c r="U1317" s="114"/>
      <c r="W1317" s="114"/>
    </row>
    <row r="1318" spans="1:23" ht="9.75" customHeight="1">
      <c r="A1318" s="20"/>
      <c r="B1318" s="21" t="s">
        <v>45</v>
      </c>
      <c r="C1318" s="21">
        <f t="shared" ref="C1318:M1318" si="277">SUM(C1302:C1317)</f>
        <v>24</v>
      </c>
      <c r="D1318" s="22">
        <f t="shared" si="277"/>
        <v>19</v>
      </c>
      <c r="E1318" s="23">
        <f t="shared" si="277"/>
        <v>21</v>
      </c>
      <c r="F1318" s="23">
        <f t="shared" si="277"/>
        <v>21</v>
      </c>
      <c r="G1318" s="23">
        <f t="shared" si="277"/>
        <v>21</v>
      </c>
      <c r="H1318" s="23">
        <f t="shared" si="277"/>
        <v>18</v>
      </c>
      <c r="I1318" s="23">
        <f t="shared" si="277"/>
        <v>19</v>
      </c>
      <c r="J1318" s="23">
        <f t="shared" si="277"/>
        <v>19</v>
      </c>
      <c r="K1318" s="23">
        <f t="shared" si="277"/>
        <v>20</v>
      </c>
      <c r="L1318" s="23">
        <f t="shared" si="277"/>
        <v>22</v>
      </c>
      <c r="M1318" s="24">
        <f t="shared" si="277"/>
        <v>22</v>
      </c>
      <c r="N1318" s="22">
        <f t="shared" si="274"/>
        <v>18</v>
      </c>
      <c r="O1318" s="23">
        <f t="shared" si="275"/>
        <v>6</v>
      </c>
      <c r="P1318" s="25">
        <f t="shared" si="276"/>
        <v>0.25</v>
      </c>
      <c r="U1318" s="114"/>
      <c r="W1318" s="114"/>
    </row>
    <row r="1319" spans="1:23" ht="9.75" customHeight="1">
      <c r="A1319" s="14" t="s">
        <v>197</v>
      </c>
      <c r="B1319" s="123" t="s">
        <v>198</v>
      </c>
      <c r="C1319" s="124"/>
      <c r="D1319" s="124"/>
      <c r="E1319" s="124"/>
      <c r="F1319" s="124"/>
      <c r="G1319" s="124"/>
      <c r="H1319" s="124"/>
      <c r="I1319" s="124"/>
      <c r="J1319" s="124"/>
      <c r="K1319" s="124"/>
      <c r="L1319" s="124"/>
      <c r="M1319" s="124"/>
      <c r="N1319" s="124"/>
      <c r="O1319" s="124"/>
      <c r="P1319" s="125"/>
      <c r="U1319" s="114"/>
      <c r="W1319" s="114"/>
    </row>
    <row r="1320" spans="1:23" ht="9.75" customHeight="1">
      <c r="A1320" s="14" t="s">
        <v>199</v>
      </c>
      <c r="B1320" s="123" t="s">
        <v>198</v>
      </c>
      <c r="C1320" s="124"/>
      <c r="D1320" s="124"/>
      <c r="E1320" s="124"/>
      <c r="F1320" s="124"/>
      <c r="G1320" s="124"/>
      <c r="H1320" s="124"/>
      <c r="I1320" s="124"/>
      <c r="J1320" s="124"/>
      <c r="K1320" s="124"/>
      <c r="L1320" s="124"/>
      <c r="M1320" s="124"/>
      <c r="N1320" s="124"/>
      <c r="O1320" s="124"/>
      <c r="P1320" s="125"/>
      <c r="U1320" s="114"/>
      <c r="W1320" s="114"/>
    </row>
    <row r="1321" spans="1:23" ht="9.75" customHeight="1">
      <c r="A1321" s="14" t="s">
        <v>200</v>
      </c>
      <c r="B1321" s="14" t="s">
        <v>27</v>
      </c>
      <c r="C1321" s="14">
        <v>23</v>
      </c>
      <c r="D1321" s="51">
        <v>0</v>
      </c>
      <c r="E1321" s="52">
        <v>0</v>
      </c>
      <c r="F1321" s="52">
        <v>0</v>
      </c>
      <c r="G1321" s="52">
        <v>0</v>
      </c>
      <c r="H1321" s="52">
        <v>0</v>
      </c>
      <c r="I1321" s="52">
        <v>0</v>
      </c>
      <c r="J1321" s="52">
        <v>0</v>
      </c>
      <c r="K1321" s="52">
        <v>1</v>
      </c>
      <c r="L1321" s="52">
        <v>0</v>
      </c>
      <c r="M1321" s="53">
        <v>0</v>
      </c>
      <c r="N1321" s="19">
        <f>MIN(D1321:M1321)</f>
        <v>0</v>
      </c>
      <c r="O1321" s="29">
        <f>C1321-N1321</f>
        <v>23</v>
      </c>
      <c r="P1321" s="31">
        <f>O1321/C1321</f>
        <v>1</v>
      </c>
      <c r="U1321" s="114"/>
      <c r="W1321" s="114"/>
    </row>
    <row r="1322" spans="1:23" ht="9.75" customHeight="1">
      <c r="A1322" s="15"/>
      <c r="B1322" s="15" t="s">
        <v>30</v>
      </c>
      <c r="C1322" s="15"/>
      <c r="D1322" s="16"/>
      <c r="E1322" s="1"/>
      <c r="F1322" s="1"/>
      <c r="G1322" s="1"/>
      <c r="H1322" s="1"/>
      <c r="I1322" s="1"/>
      <c r="J1322" s="1"/>
      <c r="K1322" s="1"/>
      <c r="L1322" s="1"/>
      <c r="M1322" s="17"/>
      <c r="N1322" s="16"/>
      <c r="O1322" s="1"/>
      <c r="P1322" s="18"/>
      <c r="U1322" s="114"/>
      <c r="W1322" s="114"/>
    </row>
    <row r="1323" spans="1:23" ht="9.75" customHeight="1">
      <c r="A1323" s="15"/>
      <c r="B1323" s="15" t="s">
        <v>34</v>
      </c>
      <c r="C1323" s="15"/>
      <c r="D1323" s="16"/>
      <c r="E1323" s="1"/>
      <c r="F1323" s="1"/>
      <c r="G1323" s="1"/>
      <c r="H1323" s="1"/>
      <c r="I1323" s="1"/>
      <c r="J1323" s="1"/>
      <c r="K1323" s="1"/>
      <c r="L1323" s="1"/>
      <c r="M1323" s="17"/>
      <c r="N1323" s="16"/>
      <c r="O1323" s="1"/>
      <c r="P1323" s="18"/>
      <c r="U1323" s="114"/>
      <c r="W1323" s="114"/>
    </row>
    <row r="1324" spans="1:23" ht="9.75" customHeight="1">
      <c r="A1324" s="15"/>
      <c r="B1324" s="15" t="s">
        <v>57</v>
      </c>
      <c r="C1324" s="15"/>
      <c r="D1324" s="16"/>
      <c r="E1324" s="1"/>
      <c r="F1324" s="1"/>
      <c r="G1324" s="1"/>
      <c r="H1324" s="1"/>
      <c r="I1324" s="1"/>
      <c r="J1324" s="1"/>
      <c r="K1324" s="1"/>
      <c r="L1324" s="1"/>
      <c r="M1324" s="17"/>
      <c r="N1324" s="16"/>
      <c r="O1324" s="1"/>
      <c r="P1324" s="18"/>
      <c r="U1324" s="114"/>
      <c r="W1324" s="114"/>
    </row>
    <row r="1325" spans="1:23" ht="9.75" customHeight="1">
      <c r="A1325" s="15"/>
      <c r="B1325" s="15" t="s">
        <v>57</v>
      </c>
      <c r="C1325" s="15"/>
      <c r="D1325" s="16"/>
      <c r="E1325" s="1"/>
      <c r="F1325" s="1"/>
      <c r="G1325" s="1"/>
      <c r="H1325" s="1"/>
      <c r="I1325" s="1"/>
      <c r="J1325" s="1"/>
      <c r="K1325" s="1"/>
      <c r="L1325" s="1"/>
      <c r="M1325" s="17"/>
      <c r="N1325" s="16"/>
      <c r="O1325" s="1"/>
      <c r="P1325" s="18"/>
      <c r="U1325" s="114"/>
      <c r="W1325" s="114"/>
    </row>
    <row r="1326" spans="1:23" ht="9.75" customHeight="1">
      <c r="A1326" s="15"/>
      <c r="B1326" s="15" t="s">
        <v>39</v>
      </c>
      <c r="C1326" s="15">
        <v>20</v>
      </c>
      <c r="D1326" s="33">
        <v>16</v>
      </c>
      <c r="E1326" s="34">
        <v>12</v>
      </c>
      <c r="F1326" s="34">
        <v>12</v>
      </c>
      <c r="G1326" s="34">
        <v>9</v>
      </c>
      <c r="H1326" s="34">
        <v>11</v>
      </c>
      <c r="I1326" s="34">
        <v>12</v>
      </c>
      <c r="J1326" s="34">
        <v>10</v>
      </c>
      <c r="K1326" s="34">
        <v>9</v>
      </c>
      <c r="L1326" s="34">
        <v>9</v>
      </c>
      <c r="M1326" s="35">
        <v>12</v>
      </c>
      <c r="N1326" s="16">
        <f>MIN(D1326:M1326)</f>
        <v>9</v>
      </c>
      <c r="O1326" s="1">
        <f>C1326-N1326</f>
        <v>11</v>
      </c>
      <c r="P1326" s="18">
        <f>O1326/C1326</f>
        <v>0.55000000000000004</v>
      </c>
      <c r="U1326" s="114"/>
      <c r="W1326" s="114"/>
    </row>
    <row r="1327" spans="1:23" ht="9.75" customHeight="1">
      <c r="A1327" s="15"/>
      <c r="B1327" s="15" t="s">
        <v>60</v>
      </c>
      <c r="C1327" s="15"/>
      <c r="D1327" s="16"/>
      <c r="E1327" s="1"/>
      <c r="F1327" s="1"/>
      <c r="G1327" s="1"/>
      <c r="H1327" s="1"/>
      <c r="I1327" s="1"/>
      <c r="J1327" s="1"/>
      <c r="K1327" s="1"/>
      <c r="L1327" s="1"/>
      <c r="M1327" s="17"/>
      <c r="N1327" s="16"/>
      <c r="O1327" s="1"/>
      <c r="P1327" s="18"/>
      <c r="U1327" s="114"/>
      <c r="W1327" s="114"/>
    </row>
    <row r="1328" spans="1:23" ht="9.75" customHeight="1">
      <c r="A1328" s="15"/>
      <c r="B1328" s="15" t="s">
        <v>60</v>
      </c>
      <c r="C1328" s="15"/>
      <c r="D1328" s="16"/>
      <c r="E1328" s="1"/>
      <c r="F1328" s="1"/>
      <c r="G1328" s="1"/>
      <c r="H1328" s="1"/>
      <c r="I1328" s="1"/>
      <c r="J1328" s="1"/>
      <c r="K1328" s="1"/>
      <c r="L1328" s="1"/>
      <c r="M1328" s="17"/>
      <c r="N1328" s="16"/>
      <c r="O1328" s="1"/>
      <c r="P1328" s="18"/>
      <c r="U1328" s="114"/>
      <c r="W1328" s="114"/>
    </row>
    <row r="1329" spans="1:23" ht="9.75" customHeight="1">
      <c r="A1329" s="15"/>
      <c r="B1329" s="15" t="s">
        <v>60</v>
      </c>
      <c r="C1329" s="15"/>
      <c r="D1329" s="16"/>
      <c r="E1329" s="1"/>
      <c r="F1329" s="1"/>
      <c r="G1329" s="1"/>
      <c r="H1329" s="1"/>
      <c r="I1329" s="1"/>
      <c r="J1329" s="1"/>
      <c r="K1329" s="1"/>
      <c r="L1329" s="1"/>
      <c r="M1329" s="17"/>
      <c r="N1329" s="16"/>
      <c r="O1329" s="1"/>
      <c r="P1329" s="18"/>
      <c r="U1329" s="114"/>
      <c r="W1329" s="114"/>
    </row>
    <row r="1330" spans="1:23" ht="9.75" customHeight="1">
      <c r="A1330" s="15"/>
      <c r="B1330" s="15" t="s">
        <v>60</v>
      </c>
      <c r="C1330" s="15"/>
      <c r="D1330" s="16"/>
      <c r="E1330" s="1"/>
      <c r="F1330" s="1"/>
      <c r="G1330" s="1"/>
      <c r="H1330" s="1"/>
      <c r="I1330" s="1"/>
      <c r="J1330" s="1"/>
      <c r="K1330" s="1"/>
      <c r="L1330" s="1"/>
      <c r="M1330" s="17"/>
      <c r="N1330" s="16"/>
      <c r="O1330" s="1"/>
      <c r="P1330" s="18"/>
      <c r="U1330" s="114"/>
      <c r="W1330" s="114"/>
    </row>
    <row r="1331" spans="1:23" ht="9.75" customHeight="1">
      <c r="A1331" s="15"/>
      <c r="B1331" s="15" t="s">
        <v>60</v>
      </c>
      <c r="C1331" s="15"/>
      <c r="D1331" s="16"/>
      <c r="E1331" s="1"/>
      <c r="F1331" s="1"/>
      <c r="G1331" s="1"/>
      <c r="H1331" s="1"/>
      <c r="I1331" s="1"/>
      <c r="J1331" s="1"/>
      <c r="K1331" s="1"/>
      <c r="L1331" s="1"/>
      <c r="M1331" s="17"/>
      <c r="N1331" s="16"/>
      <c r="O1331" s="1"/>
      <c r="P1331" s="18"/>
      <c r="U1331" s="114"/>
      <c r="W1331" s="114"/>
    </row>
    <row r="1332" spans="1:23" ht="9.75" customHeight="1">
      <c r="A1332" s="15"/>
      <c r="B1332" s="15" t="s">
        <v>60</v>
      </c>
      <c r="C1332" s="15"/>
      <c r="D1332" s="16"/>
      <c r="E1332" s="1"/>
      <c r="F1332" s="1"/>
      <c r="G1332" s="1"/>
      <c r="H1332" s="1"/>
      <c r="I1332" s="1"/>
      <c r="J1332" s="1"/>
      <c r="K1332" s="1"/>
      <c r="L1332" s="1"/>
      <c r="M1332" s="17"/>
      <c r="N1332" s="16"/>
      <c r="O1332" s="1"/>
      <c r="P1332" s="18"/>
      <c r="U1332" s="114"/>
      <c r="W1332" s="114"/>
    </row>
    <row r="1333" spans="1:23" ht="9.75" customHeight="1">
      <c r="A1333" s="15"/>
      <c r="B1333" s="15" t="s">
        <v>41</v>
      </c>
      <c r="C1333" s="15">
        <v>7</v>
      </c>
      <c r="D1333" s="33">
        <v>2</v>
      </c>
      <c r="E1333" s="34">
        <v>2</v>
      </c>
      <c r="F1333" s="34">
        <v>1</v>
      </c>
      <c r="G1333" s="34">
        <v>2</v>
      </c>
      <c r="H1333" s="34">
        <v>2</v>
      </c>
      <c r="I1333" s="34">
        <v>3</v>
      </c>
      <c r="J1333" s="34">
        <v>2</v>
      </c>
      <c r="K1333" s="34">
        <v>2</v>
      </c>
      <c r="L1333" s="34">
        <v>2</v>
      </c>
      <c r="M1333" s="35">
        <v>2</v>
      </c>
      <c r="N1333" s="16">
        <f>MIN(D1333:M1333)</f>
        <v>1</v>
      </c>
      <c r="O1333" s="1">
        <f>C1333-N1333</f>
        <v>6</v>
      </c>
      <c r="P1333" s="18">
        <f>O1333/C1333</f>
        <v>0.8571428571428571</v>
      </c>
      <c r="U1333" s="114"/>
      <c r="W1333" s="114"/>
    </row>
    <row r="1334" spans="1:23" ht="9.75" customHeight="1">
      <c r="A1334" s="15"/>
      <c r="B1334" s="15" t="s">
        <v>42</v>
      </c>
      <c r="C1334" s="15"/>
      <c r="D1334" s="16"/>
      <c r="E1334" s="1"/>
      <c r="F1334" s="1"/>
      <c r="G1334" s="1"/>
      <c r="H1334" s="1"/>
      <c r="I1334" s="1"/>
      <c r="J1334" s="1"/>
      <c r="K1334" s="1"/>
      <c r="L1334" s="1"/>
      <c r="M1334" s="17"/>
      <c r="N1334" s="16"/>
      <c r="O1334" s="1"/>
      <c r="P1334" s="18"/>
      <c r="U1334" s="114"/>
      <c r="W1334" s="114"/>
    </row>
    <row r="1335" spans="1:23" ht="9.75" customHeight="1">
      <c r="A1335" s="15"/>
      <c r="B1335" s="15" t="s">
        <v>43</v>
      </c>
      <c r="C1335" s="15"/>
      <c r="D1335" s="16"/>
      <c r="E1335" s="1"/>
      <c r="F1335" s="1"/>
      <c r="G1335" s="1"/>
      <c r="H1335" s="1"/>
      <c r="I1335" s="1"/>
      <c r="J1335" s="1"/>
      <c r="K1335" s="1"/>
      <c r="L1335" s="1"/>
      <c r="M1335" s="17"/>
      <c r="N1335" s="16"/>
      <c r="O1335" s="1"/>
      <c r="P1335" s="18"/>
      <c r="U1335" s="114"/>
      <c r="W1335" s="114"/>
    </row>
    <row r="1336" spans="1:23" ht="9.75" customHeight="1">
      <c r="A1336" s="15"/>
      <c r="B1336" s="15" t="s">
        <v>44</v>
      </c>
      <c r="C1336" s="15"/>
      <c r="D1336" s="16"/>
      <c r="E1336" s="1"/>
      <c r="F1336" s="1"/>
      <c r="G1336" s="1"/>
      <c r="H1336" s="1"/>
      <c r="I1336" s="1"/>
      <c r="J1336" s="1"/>
      <c r="K1336" s="1"/>
      <c r="L1336" s="1"/>
      <c r="M1336" s="17"/>
      <c r="N1336" s="16"/>
      <c r="O1336" s="1"/>
      <c r="P1336" s="18"/>
      <c r="U1336" s="114"/>
      <c r="W1336" s="114"/>
    </row>
    <row r="1337" spans="1:23" ht="9.75" customHeight="1">
      <c r="A1337" s="20"/>
      <c r="B1337" s="21" t="s">
        <v>45</v>
      </c>
      <c r="C1337" s="21">
        <f t="shared" ref="C1337:M1337" si="278">SUM(C1321:C1336)</f>
        <v>50</v>
      </c>
      <c r="D1337" s="22">
        <f t="shared" si="278"/>
        <v>18</v>
      </c>
      <c r="E1337" s="23">
        <f t="shared" si="278"/>
        <v>14</v>
      </c>
      <c r="F1337" s="23">
        <f t="shared" si="278"/>
        <v>13</v>
      </c>
      <c r="G1337" s="23">
        <f t="shared" si="278"/>
        <v>11</v>
      </c>
      <c r="H1337" s="23">
        <f t="shared" si="278"/>
        <v>13</v>
      </c>
      <c r="I1337" s="23">
        <f t="shared" si="278"/>
        <v>15</v>
      </c>
      <c r="J1337" s="23">
        <f t="shared" si="278"/>
        <v>12</v>
      </c>
      <c r="K1337" s="23">
        <f t="shared" si="278"/>
        <v>12</v>
      </c>
      <c r="L1337" s="23">
        <f t="shared" si="278"/>
        <v>11</v>
      </c>
      <c r="M1337" s="24">
        <f t="shared" si="278"/>
        <v>14</v>
      </c>
      <c r="N1337" s="22">
        <f>MIN(D1337:M1337)</f>
        <v>11</v>
      </c>
      <c r="O1337" s="23">
        <f>C1337-N1337</f>
        <v>39</v>
      </c>
      <c r="P1337" s="25">
        <f>O1337/C1337</f>
        <v>0.78</v>
      </c>
      <c r="U1337" s="114"/>
      <c r="W1337" s="114"/>
    </row>
    <row r="1338" spans="1:23" ht="9.75" customHeight="1">
      <c r="A1338" s="14" t="s">
        <v>203</v>
      </c>
      <c r="B1338" s="14" t="s">
        <v>27</v>
      </c>
      <c r="C1338" s="14"/>
      <c r="D1338" s="19"/>
      <c r="E1338" s="29"/>
      <c r="F1338" s="29"/>
      <c r="G1338" s="29"/>
      <c r="H1338" s="29"/>
      <c r="I1338" s="29"/>
      <c r="J1338" s="29"/>
      <c r="K1338" s="29"/>
      <c r="L1338" s="29"/>
      <c r="M1338" s="30"/>
      <c r="N1338" s="19"/>
      <c r="O1338" s="29"/>
      <c r="P1338" s="31"/>
      <c r="U1338" s="114"/>
      <c r="W1338" s="114"/>
    </row>
    <row r="1339" spans="1:23" ht="9.75" customHeight="1">
      <c r="A1339" s="15"/>
      <c r="B1339" s="15" t="s">
        <v>30</v>
      </c>
      <c r="C1339" s="32">
        <v>81</v>
      </c>
      <c r="D1339" s="33">
        <v>0</v>
      </c>
      <c r="E1339" s="34">
        <v>0</v>
      </c>
      <c r="F1339" s="34">
        <v>0</v>
      </c>
      <c r="G1339" s="34">
        <v>0</v>
      </c>
      <c r="H1339" s="34">
        <v>0</v>
      </c>
      <c r="I1339" s="34">
        <v>1</v>
      </c>
      <c r="J1339" s="34">
        <v>0</v>
      </c>
      <c r="K1339" s="34">
        <v>5</v>
      </c>
      <c r="L1339" s="34">
        <v>12</v>
      </c>
      <c r="M1339" s="35">
        <v>16</v>
      </c>
      <c r="N1339" s="16">
        <f>MIN(D1339:M1339)</f>
        <v>0</v>
      </c>
      <c r="O1339" s="1">
        <f>C1339-N1339</f>
        <v>81</v>
      </c>
      <c r="P1339" s="18">
        <f>O1339/C1339</f>
        <v>1</v>
      </c>
      <c r="U1339" s="114"/>
      <c r="W1339" s="114"/>
    </row>
    <row r="1340" spans="1:23" ht="9.75" customHeight="1">
      <c r="A1340" s="15"/>
      <c r="B1340" s="15" t="s">
        <v>34</v>
      </c>
      <c r="C1340" s="15"/>
      <c r="D1340" s="16"/>
      <c r="E1340" s="1"/>
      <c r="F1340" s="1"/>
      <c r="G1340" s="1"/>
      <c r="H1340" s="1"/>
      <c r="I1340" s="1"/>
      <c r="J1340" s="1"/>
      <c r="K1340" s="1"/>
      <c r="L1340" s="1"/>
      <c r="M1340" s="17"/>
      <c r="N1340" s="16"/>
      <c r="O1340" s="1"/>
      <c r="P1340" s="18"/>
      <c r="U1340" s="114"/>
      <c r="W1340" s="114"/>
    </row>
    <row r="1341" spans="1:23" ht="9.75" customHeight="1">
      <c r="A1341" s="15"/>
      <c r="B1341" s="15" t="s">
        <v>57</v>
      </c>
      <c r="C1341" s="15"/>
      <c r="D1341" s="16"/>
      <c r="E1341" s="1"/>
      <c r="F1341" s="1"/>
      <c r="G1341" s="1"/>
      <c r="H1341" s="1"/>
      <c r="I1341" s="1"/>
      <c r="J1341" s="1"/>
      <c r="K1341" s="1"/>
      <c r="L1341" s="1"/>
      <c r="M1341" s="17"/>
      <c r="N1341" s="16"/>
      <c r="O1341" s="1"/>
      <c r="P1341" s="18"/>
      <c r="U1341" s="114"/>
      <c r="W1341" s="114"/>
    </row>
    <row r="1342" spans="1:23" ht="9.75" customHeight="1">
      <c r="A1342" s="15"/>
      <c r="B1342" s="15" t="s">
        <v>57</v>
      </c>
      <c r="C1342" s="15"/>
      <c r="D1342" s="16"/>
      <c r="E1342" s="1"/>
      <c r="F1342" s="1"/>
      <c r="G1342" s="1"/>
      <c r="H1342" s="1"/>
      <c r="I1342" s="1"/>
      <c r="J1342" s="1"/>
      <c r="K1342" s="1"/>
      <c r="L1342" s="1"/>
      <c r="M1342" s="17"/>
      <c r="N1342" s="16"/>
      <c r="O1342" s="1"/>
      <c r="P1342" s="18"/>
      <c r="U1342" s="114"/>
      <c r="W1342" s="114"/>
    </row>
    <row r="1343" spans="1:23" ht="9.75" customHeight="1">
      <c r="A1343" s="15"/>
      <c r="B1343" s="15" t="s">
        <v>39</v>
      </c>
      <c r="C1343" s="15">
        <v>2</v>
      </c>
      <c r="D1343" s="33">
        <v>1</v>
      </c>
      <c r="E1343" s="34">
        <v>1</v>
      </c>
      <c r="F1343" s="34">
        <v>1</v>
      </c>
      <c r="G1343" s="34">
        <v>1</v>
      </c>
      <c r="H1343" s="34">
        <v>0</v>
      </c>
      <c r="I1343" s="34">
        <v>1</v>
      </c>
      <c r="J1343" s="34">
        <v>1</v>
      </c>
      <c r="K1343" s="34">
        <v>0</v>
      </c>
      <c r="L1343" s="34">
        <v>2</v>
      </c>
      <c r="M1343" s="35">
        <v>0</v>
      </c>
      <c r="N1343" s="16">
        <f t="shared" ref="N1343:N1344" si="279">MIN(D1343:M1343)</f>
        <v>0</v>
      </c>
      <c r="O1343" s="1">
        <f t="shared" ref="O1343:O1344" si="280">C1343-N1343</f>
        <v>2</v>
      </c>
      <c r="P1343" s="18">
        <f t="shared" ref="P1343:P1344" si="281">O1343/C1343</f>
        <v>1</v>
      </c>
      <c r="U1343" s="114"/>
      <c r="W1343" s="114"/>
    </row>
    <row r="1344" spans="1:23" ht="9.75" customHeight="1">
      <c r="A1344" s="15"/>
      <c r="B1344" s="15" t="s">
        <v>173</v>
      </c>
      <c r="C1344" s="15">
        <v>12</v>
      </c>
      <c r="D1344" s="33">
        <v>12</v>
      </c>
      <c r="E1344" s="34">
        <v>10</v>
      </c>
      <c r="F1344" s="34">
        <v>7</v>
      </c>
      <c r="G1344" s="34">
        <v>5</v>
      </c>
      <c r="H1344" s="34">
        <v>4</v>
      </c>
      <c r="I1344" s="34">
        <v>3</v>
      </c>
      <c r="J1344" s="34">
        <v>4</v>
      </c>
      <c r="K1344" s="34">
        <v>5</v>
      </c>
      <c r="L1344" s="34">
        <v>5</v>
      </c>
      <c r="M1344" s="35">
        <v>7</v>
      </c>
      <c r="N1344" s="16">
        <f t="shared" si="279"/>
        <v>3</v>
      </c>
      <c r="O1344" s="1">
        <f t="shared" si="280"/>
        <v>9</v>
      </c>
      <c r="P1344" s="18">
        <f t="shared" si="281"/>
        <v>0.75</v>
      </c>
      <c r="U1344" s="114"/>
      <c r="W1344" s="114"/>
    </row>
    <row r="1345" spans="1:23" ht="9.75" customHeight="1">
      <c r="A1345" s="15"/>
      <c r="B1345" s="15" t="s">
        <v>60</v>
      </c>
      <c r="C1345" s="15"/>
      <c r="D1345" s="16"/>
      <c r="E1345" s="1"/>
      <c r="F1345" s="1"/>
      <c r="G1345" s="1"/>
      <c r="H1345" s="1"/>
      <c r="I1345" s="1"/>
      <c r="J1345" s="1"/>
      <c r="K1345" s="1"/>
      <c r="L1345" s="1"/>
      <c r="M1345" s="17"/>
      <c r="N1345" s="16"/>
      <c r="O1345" s="1"/>
      <c r="P1345" s="18"/>
      <c r="U1345" s="114"/>
      <c r="W1345" s="114"/>
    </row>
    <row r="1346" spans="1:23" ht="9.75" customHeight="1">
      <c r="A1346" s="15"/>
      <c r="B1346" s="15" t="s">
        <v>60</v>
      </c>
      <c r="C1346" s="15"/>
      <c r="D1346" s="16"/>
      <c r="E1346" s="1"/>
      <c r="F1346" s="1"/>
      <c r="G1346" s="1"/>
      <c r="H1346" s="1"/>
      <c r="I1346" s="1"/>
      <c r="J1346" s="1"/>
      <c r="K1346" s="1"/>
      <c r="L1346" s="1"/>
      <c r="M1346" s="17"/>
      <c r="N1346" s="16"/>
      <c r="O1346" s="1"/>
      <c r="P1346" s="18"/>
      <c r="U1346" s="114"/>
      <c r="W1346" s="114"/>
    </row>
    <row r="1347" spans="1:23" ht="9.75" customHeight="1">
      <c r="A1347" s="15"/>
      <c r="B1347" s="15" t="s">
        <v>60</v>
      </c>
      <c r="C1347" s="15"/>
      <c r="D1347" s="16"/>
      <c r="E1347" s="1"/>
      <c r="F1347" s="1"/>
      <c r="G1347" s="1"/>
      <c r="H1347" s="1"/>
      <c r="I1347" s="1"/>
      <c r="J1347" s="1"/>
      <c r="K1347" s="1"/>
      <c r="L1347" s="1"/>
      <c r="M1347" s="17"/>
      <c r="N1347" s="16"/>
      <c r="O1347" s="1"/>
      <c r="P1347" s="18"/>
      <c r="U1347" s="114"/>
      <c r="W1347" s="114"/>
    </row>
    <row r="1348" spans="1:23" ht="9.75" customHeight="1">
      <c r="A1348" s="15"/>
      <c r="B1348" s="15" t="s">
        <v>60</v>
      </c>
      <c r="C1348" s="15"/>
      <c r="D1348" s="16"/>
      <c r="E1348" s="1"/>
      <c r="F1348" s="1"/>
      <c r="G1348" s="1"/>
      <c r="H1348" s="1"/>
      <c r="I1348" s="1"/>
      <c r="J1348" s="1"/>
      <c r="K1348" s="1"/>
      <c r="L1348" s="1"/>
      <c r="M1348" s="17"/>
      <c r="N1348" s="16"/>
      <c r="O1348" s="1"/>
      <c r="P1348" s="18"/>
      <c r="U1348" s="114"/>
      <c r="W1348" s="114"/>
    </row>
    <row r="1349" spans="1:23" ht="9.75" customHeight="1">
      <c r="A1349" s="15"/>
      <c r="B1349" s="15" t="s">
        <v>60</v>
      </c>
      <c r="C1349" s="15"/>
      <c r="D1349" s="16"/>
      <c r="E1349" s="1"/>
      <c r="F1349" s="1"/>
      <c r="G1349" s="1"/>
      <c r="H1349" s="1"/>
      <c r="I1349" s="1"/>
      <c r="J1349" s="1"/>
      <c r="K1349" s="1"/>
      <c r="L1349" s="1"/>
      <c r="M1349" s="17"/>
      <c r="N1349" s="16"/>
      <c r="O1349" s="1"/>
      <c r="P1349" s="18"/>
      <c r="U1349" s="114"/>
      <c r="W1349" s="114"/>
    </row>
    <row r="1350" spans="1:23" ht="9.75" customHeight="1">
      <c r="A1350" s="15"/>
      <c r="B1350" s="15" t="s">
        <v>41</v>
      </c>
      <c r="C1350" s="32">
        <v>2</v>
      </c>
      <c r="D1350" s="33">
        <v>2</v>
      </c>
      <c r="E1350" s="34">
        <v>2</v>
      </c>
      <c r="F1350" s="34">
        <v>1</v>
      </c>
      <c r="G1350" s="34">
        <v>1</v>
      </c>
      <c r="H1350" s="34">
        <v>1</v>
      </c>
      <c r="I1350" s="34">
        <v>1</v>
      </c>
      <c r="J1350" s="34">
        <v>1</v>
      </c>
      <c r="K1350" s="34">
        <v>1</v>
      </c>
      <c r="L1350" s="34">
        <v>1</v>
      </c>
      <c r="M1350" s="35">
        <v>1</v>
      </c>
      <c r="N1350" s="16">
        <f>MIN(D1350:M1350)</f>
        <v>1</v>
      </c>
      <c r="O1350" s="1">
        <f>C1350-N1350</f>
        <v>1</v>
      </c>
      <c r="P1350" s="18">
        <f>O1350/C1350</f>
        <v>0.5</v>
      </c>
      <c r="U1350" s="114"/>
      <c r="W1350" s="114"/>
    </row>
    <row r="1351" spans="1:23" ht="9.75" customHeight="1">
      <c r="A1351" s="15"/>
      <c r="B1351" s="15" t="s">
        <v>42</v>
      </c>
      <c r="C1351" s="15"/>
      <c r="D1351" s="16"/>
      <c r="E1351" s="1"/>
      <c r="F1351" s="1"/>
      <c r="G1351" s="1"/>
      <c r="H1351" s="1"/>
      <c r="I1351" s="1"/>
      <c r="J1351" s="1"/>
      <c r="K1351" s="1"/>
      <c r="L1351" s="1"/>
      <c r="M1351" s="17"/>
      <c r="N1351" s="16"/>
      <c r="O1351" s="1"/>
      <c r="P1351" s="18"/>
      <c r="U1351" s="114"/>
      <c r="W1351" s="114"/>
    </row>
    <row r="1352" spans="1:23" ht="9.75" customHeight="1">
      <c r="A1352" s="15"/>
      <c r="B1352" s="15" t="s">
        <v>43</v>
      </c>
      <c r="C1352" s="15"/>
      <c r="D1352" s="16"/>
      <c r="E1352" s="1"/>
      <c r="F1352" s="1"/>
      <c r="G1352" s="1"/>
      <c r="H1352" s="1"/>
      <c r="I1352" s="1"/>
      <c r="J1352" s="1"/>
      <c r="K1352" s="1"/>
      <c r="L1352" s="1"/>
      <c r="M1352" s="17"/>
      <c r="N1352" s="16"/>
      <c r="O1352" s="1"/>
      <c r="P1352" s="18"/>
      <c r="U1352" s="114"/>
      <c r="W1352" s="114"/>
    </row>
    <row r="1353" spans="1:23" ht="9.75" customHeight="1">
      <c r="A1353" s="15"/>
      <c r="B1353" s="15" t="s">
        <v>44</v>
      </c>
      <c r="C1353" s="32">
        <v>2</v>
      </c>
      <c r="D1353" s="33">
        <v>1</v>
      </c>
      <c r="E1353" s="34">
        <v>1</v>
      </c>
      <c r="F1353" s="34">
        <v>2</v>
      </c>
      <c r="G1353" s="34">
        <v>2</v>
      </c>
      <c r="H1353" s="34">
        <v>2</v>
      </c>
      <c r="I1353" s="34">
        <v>2</v>
      </c>
      <c r="J1353" s="34">
        <v>2</v>
      </c>
      <c r="K1353" s="34">
        <v>2</v>
      </c>
      <c r="L1353" s="34">
        <v>2</v>
      </c>
      <c r="M1353" s="35">
        <v>2</v>
      </c>
      <c r="N1353" s="16">
        <f t="shared" ref="N1353:N1354" si="282">MIN(D1353:M1353)</f>
        <v>1</v>
      </c>
      <c r="O1353" s="1">
        <f t="shared" ref="O1353:O1354" si="283">C1353-N1353</f>
        <v>1</v>
      </c>
      <c r="P1353" s="18">
        <f t="shared" ref="P1353:P1354" si="284">O1353/C1353</f>
        <v>0.5</v>
      </c>
      <c r="U1353" s="114"/>
      <c r="W1353" s="114"/>
    </row>
    <row r="1354" spans="1:23" ht="9.75" customHeight="1">
      <c r="A1354" s="20"/>
      <c r="B1354" s="21" t="s">
        <v>45</v>
      </c>
      <c r="C1354" s="21">
        <f t="shared" ref="C1354:M1354" si="285">SUM(C1338:C1353)</f>
        <v>99</v>
      </c>
      <c r="D1354" s="22">
        <f t="shared" si="285"/>
        <v>16</v>
      </c>
      <c r="E1354" s="23">
        <f t="shared" si="285"/>
        <v>14</v>
      </c>
      <c r="F1354" s="23">
        <f t="shared" si="285"/>
        <v>11</v>
      </c>
      <c r="G1354" s="23">
        <f t="shared" si="285"/>
        <v>9</v>
      </c>
      <c r="H1354" s="23">
        <f t="shared" si="285"/>
        <v>7</v>
      </c>
      <c r="I1354" s="23">
        <f t="shared" si="285"/>
        <v>8</v>
      </c>
      <c r="J1354" s="23">
        <f t="shared" si="285"/>
        <v>8</v>
      </c>
      <c r="K1354" s="23">
        <f t="shared" si="285"/>
        <v>13</v>
      </c>
      <c r="L1354" s="23">
        <f t="shared" si="285"/>
        <v>22</v>
      </c>
      <c r="M1354" s="24">
        <f t="shared" si="285"/>
        <v>26</v>
      </c>
      <c r="N1354" s="22">
        <f t="shared" si="282"/>
        <v>7</v>
      </c>
      <c r="O1354" s="23">
        <f t="shared" si="283"/>
        <v>92</v>
      </c>
      <c r="P1354" s="25">
        <f t="shared" si="284"/>
        <v>0.92929292929292928</v>
      </c>
      <c r="U1354" s="114"/>
      <c r="W1354" s="114"/>
    </row>
    <row r="1355" spans="1:23" ht="9.75" customHeight="1">
      <c r="A1355" s="14" t="s">
        <v>205</v>
      </c>
      <c r="B1355" s="14" t="s">
        <v>27</v>
      </c>
      <c r="C1355" s="14"/>
      <c r="D1355" s="19"/>
      <c r="E1355" s="29"/>
      <c r="F1355" s="29"/>
      <c r="G1355" s="29"/>
      <c r="H1355" s="29"/>
      <c r="I1355" s="29"/>
      <c r="J1355" s="29"/>
      <c r="K1355" s="29"/>
      <c r="L1355" s="29"/>
      <c r="M1355" s="30"/>
      <c r="N1355" s="19"/>
      <c r="O1355" s="29"/>
      <c r="P1355" s="31"/>
      <c r="U1355" s="114"/>
      <c r="W1355" s="114"/>
    </row>
    <row r="1356" spans="1:23" ht="9.75" customHeight="1">
      <c r="A1356" s="15"/>
      <c r="B1356" s="15" t="s">
        <v>30</v>
      </c>
      <c r="C1356" s="15"/>
      <c r="D1356" s="16"/>
      <c r="E1356" s="1"/>
      <c r="F1356" s="1"/>
      <c r="G1356" s="1"/>
      <c r="H1356" s="1"/>
      <c r="I1356" s="1"/>
      <c r="J1356" s="1"/>
      <c r="K1356" s="1"/>
      <c r="L1356" s="1"/>
      <c r="M1356" s="17"/>
      <c r="N1356" s="16"/>
      <c r="O1356" s="1"/>
      <c r="P1356" s="18"/>
      <c r="U1356" s="114"/>
      <c r="W1356" s="114"/>
    </row>
    <row r="1357" spans="1:23" ht="9.75" customHeight="1">
      <c r="A1357" s="15"/>
      <c r="B1357" s="15" t="s">
        <v>34</v>
      </c>
      <c r="C1357" s="15"/>
      <c r="D1357" s="16"/>
      <c r="E1357" s="1"/>
      <c r="F1357" s="1"/>
      <c r="G1357" s="1"/>
      <c r="H1357" s="1"/>
      <c r="I1357" s="1"/>
      <c r="J1357" s="1"/>
      <c r="K1357" s="1"/>
      <c r="L1357" s="1"/>
      <c r="M1357" s="17"/>
      <c r="N1357" s="16"/>
      <c r="O1357" s="1"/>
      <c r="P1357" s="18"/>
      <c r="U1357" s="114"/>
      <c r="W1357" s="114"/>
    </row>
    <row r="1358" spans="1:23" ht="9.75" customHeight="1">
      <c r="A1358" s="15"/>
      <c r="B1358" s="15" t="s">
        <v>57</v>
      </c>
      <c r="C1358" s="15"/>
      <c r="D1358" s="16"/>
      <c r="E1358" s="1"/>
      <c r="F1358" s="1"/>
      <c r="G1358" s="1"/>
      <c r="H1358" s="1"/>
      <c r="I1358" s="1"/>
      <c r="J1358" s="1"/>
      <c r="K1358" s="1"/>
      <c r="L1358" s="1"/>
      <c r="M1358" s="17"/>
      <c r="N1358" s="16"/>
      <c r="O1358" s="1"/>
      <c r="P1358" s="18"/>
      <c r="U1358" s="114"/>
      <c r="W1358" s="114"/>
    </row>
    <row r="1359" spans="1:23" ht="9.75" customHeight="1">
      <c r="A1359" s="15"/>
      <c r="B1359" s="15" t="s">
        <v>57</v>
      </c>
      <c r="C1359" s="15"/>
      <c r="D1359" s="16"/>
      <c r="E1359" s="1"/>
      <c r="F1359" s="1"/>
      <c r="G1359" s="1"/>
      <c r="H1359" s="1"/>
      <c r="I1359" s="1"/>
      <c r="J1359" s="1"/>
      <c r="K1359" s="1"/>
      <c r="L1359" s="1"/>
      <c r="M1359" s="17"/>
      <c r="N1359" s="16"/>
      <c r="O1359" s="1"/>
      <c r="P1359" s="18"/>
      <c r="U1359" s="114"/>
      <c r="W1359" s="114"/>
    </row>
    <row r="1360" spans="1:23" ht="9.75" customHeight="1">
      <c r="A1360" s="15"/>
      <c r="B1360" s="15" t="s">
        <v>39</v>
      </c>
      <c r="C1360" s="15"/>
      <c r="D1360" s="16"/>
      <c r="E1360" s="1"/>
      <c r="F1360" s="1"/>
      <c r="G1360" s="1"/>
      <c r="H1360" s="1"/>
      <c r="I1360" s="1"/>
      <c r="J1360" s="1"/>
      <c r="K1360" s="1"/>
      <c r="L1360" s="1"/>
      <c r="M1360" s="17"/>
      <c r="N1360" s="16"/>
      <c r="O1360" s="1"/>
      <c r="P1360" s="18"/>
      <c r="U1360" s="114"/>
      <c r="W1360" s="114"/>
    </row>
    <row r="1361" spans="1:23" ht="9.75" customHeight="1">
      <c r="A1361" s="15"/>
      <c r="B1361" s="15" t="s">
        <v>60</v>
      </c>
      <c r="C1361" s="15"/>
      <c r="D1361" s="16"/>
      <c r="E1361" s="1"/>
      <c r="F1361" s="1"/>
      <c r="G1361" s="1"/>
      <c r="H1361" s="1"/>
      <c r="I1361" s="1"/>
      <c r="J1361" s="1"/>
      <c r="K1361" s="1"/>
      <c r="L1361" s="1"/>
      <c r="M1361" s="17"/>
      <c r="N1361" s="16"/>
      <c r="O1361" s="1"/>
      <c r="P1361" s="18"/>
      <c r="U1361" s="114"/>
      <c r="W1361" s="114"/>
    </row>
    <row r="1362" spans="1:23" ht="9.75" customHeight="1">
      <c r="A1362" s="15"/>
      <c r="B1362" s="15" t="s">
        <v>60</v>
      </c>
      <c r="C1362" s="15"/>
      <c r="D1362" s="16"/>
      <c r="E1362" s="1"/>
      <c r="F1362" s="1"/>
      <c r="G1362" s="1"/>
      <c r="H1362" s="1"/>
      <c r="I1362" s="1"/>
      <c r="J1362" s="1"/>
      <c r="K1362" s="1"/>
      <c r="L1362" s="1"/>
      <c r="M1362" s="17"/>
      <c r="N1362" s="16"/>
      <c r="O1362" s="1"/>
      <c r="P1362" s="18"/>
      <c r="U1362" s="114"/>
      <c r="W1362" s="114"/>
    </row>
    <row r="1363" spans="1:23" ht="9.75" customHeight="1">
      <c r="A1363" s="15"/>
      <c r="B1363" s="15" t="s">
        <v>60</v>
      </c>
      <c r="C1363" s="15"/>
      <c r="D1363" s="16"/>
      <c r="E1363" s="1"/>
      <c r="F1363" s="1"/>
      <c r="G1363" s="1"/>
      <c r="H1363" s="1"/>
      <c r="I1363" s="1"/>
      <c r="J1363" s="1"/>
      <c r="K1363" s="1"/>
      <c r="L1363" s="1"/>
      <c r="M1363" s="17"/>
      <c r="N1363" s="16"/>
      <c r="O1363" s="1"/>
      <c r="P1363" s="18"/>
      <c r="U1363" s="114"/>
      <c r="W1363" s="114"/>
    </row>
    <row r="1364" spans="1:23" ht="9.75" customHeight="1">
      <c r="A1364" s="15"/>
      <c r="B1364" s="15" t="s">
        <v>60</v>
      </c>
      <c r="C1364" s="15"/>
      <c r="D1364" s="16"/>
      <c r="E1364" s="1"/>
      <c r="F1364" s="1"/>
      <c r="G1364" s="1"/>
      <c r="H1364" s="1"/>
      <c r="I1364" s="1"/>
      <c r="J1364" s="1"/>
      <c r="K1364" s="1"/>
      <c r="L1364" s="1"/>
      <c r="M1364" s="17"/>
      <c r="N1364" s="16"/>
      <c r="O1364" s="1"/>
      <c r="P1364" s="18"/>
      <c r="U1364" s="114"/>
      <c r="W1364" s="114"/>
    </row>
    <row r="1365" spans="1:23" ht="9.75" customHeight="1">
      <c r="A1365" s="15"/>
      <c r="B1365" s="15" t="s">
        <v>60</v>
      </c>
      <c r="C1365" s="15"/>
      <c r="D1365" s="16"/>
      <c r="E1365" s="1"/>
      <c r="F1365" s="1"/>
      <c r="G1365" s="1"/>
      <c r="H1365" s="1"/>
      <c r="I1365" s="1"/>
      <c r="J1365" s="1"/>
      <c r="K1365" s="1"/>
      <c r="L1365" s="1"/>
      <c r="M1365" s="17"/>
      <c r="N1365" s="16"/>
      <c r="O1365" s="1"/>
      <c r="P1365" s="18"/>
      <c r="U1365" s="114"/>
      <c r="W1365" s="114"/>
    </row>
    <row r="1366" spans="1:23" ht="9.75" customHeight="1">
      <c r="A1366" s="15"/>
      <c r="B1366" s="15" t="s">
        <v>60</v>
      </c>
      <c r="C1366" s="15"/>
      <c r="D1366" s="16"/>
      <c r="E1366" s="1"/>
      <c r="F1366" s="1"/>
      <c r="G1366" s="1"/>
      <c r="H1366" s="1"/>
      <c r="I1366" s="1"/>
      <c r="J1366" s="1"/>
      <c r="K1366" s="1"/>
      <c r="L1366" s="1"/>
      <c r="M1366" s="17"/>
      <c r="N1366" s="16"/>
      <c r="O1366" s="1"/>
      <c r="P1366" s="18"/>
      <c r="U1366" s="114"/>
      <c r="W1366" s="114"/>
    </row>
    <row r="1367" spans="1:23" ht="9.75" customHeight="1">
      <c r="A1367" s="15"/>
      <c r="B1367" s="15" t="s">
        <v>41</v>
      </c>
      <c r="C1367" s="15"/>
      <c r="D1367" s="16"/>
      <c r="E1367" s="1"/>
      <c r="F1367" s="1"/>
      <c r="G1367" s="1"/>
      <c r="H1367" s="1"/>
      <c r="I1367" s="1"/>
      <c r="J1367" s="1"/>
      <c r="K1367" s="1"/>
      <c r="L1367" s="1"/>
      <c r="M1367" s="17"/>
      <c r="N1367" s="16"/>
      <c r="O1367" s="1"/>
      <c r="P1367" s="18"/>
      <c r="U1367" s="114"/>
      <c r="W1367" s="114"/>
    </row>
    <row r="1368" spans="1:23" ht="9.75" customHeight="1">
      <c r="A1368" s="15"/>
      <c r="B1368" s="15" t="s">
        <v>42</v>
      </c>
      <c r="C1368" s="15"/>
      <c r="D1368" s="16"/>
      <c r="E1368" s="1"/>
      <c r="F1368" s="1"/>
      <c r="G1368" s="1"/>
      <c r="H1368" s="1"/>
      <c r="I1368" s="1"/>
      <c r="J1368" s="1"/>
      <c r="K1368" s="1"/>
      <c r="L1368" s="1"/>
      <c r="M1368" s="17"/>
      <c r="N1368" s="16"/>
      <c r="O1368" s="1"/>
      <c r="P1368" s="18"/>
      <c r="U1368" s="114"/>
      <c r="W1368" s="114"/>
    </row>
    <row r="1369" spans="1:23" ht="9.75" customHeight="1">
      <c r="A1369" s="15"/>
      <c r="B1369" s="15" t="s">
        <v>43</v>
      </c>
      <c r="C1369" s="15">
        <v>3</v>
      </c>
      <c r="D1369" s="33">
        <v>1</v>
      </c>
      <c r="E1369" s="34">
        <v>0</v>
      </c>
      <c r="F1369" s="34">
        <v>0</v>
      </c>
      <c r="G1369" s="34">
        <v>0</v>
      </c>
      <c r="H1369" s="34">
        <v>0</v>
      </c>
      <c r="I1369" s="34">
        <v>0</v>
      </c>
      <c r="J1369" s="34">
        <v>0</v>
      </c>
      <c r="K1369" s="34">
        <v>0</v>
      </c>
      <c r="L1369" s="34">
        <v>2</v>
      </c>
      <c r="M1369" s="35">
        <v>2</v>
      </c>
      <c r="N1369" s="16">
        <f>MIN(D1369:M1369)</f>
        <v>0</v>
      </c>
      <c r="O1369" s="1">
        <f>C1369-N1369</f>
        <v>3</v>
      </c>
      <c r="P1369" s="18">
        <f>O1369/C1369</f>
        <v>1</v>
      </c>
      <c r="U1369" s="114"/>
      <c r="W1369" s="114"/>
    </row>
    <row r="1370" spans="1:23" ht="9.75" customHeight="1">
      <c r="A1370" s="15"/>
      <c r="B1370" s="15" t="s">
        <v>44</v>
      </c>
      <c r="C1370" s="15"/>
      <c r="D1370" s="16"/>
      <c r="E1370" s="1"/>
      <c r="F1370" s="1"/>
      <c r="G1370" s="1"/>
      <c r="H1370" s="1"/>
      <c r="I1370" s="1"/>
      <c r="J1370" s="1"/>
      <c r="K1370" s="1"/>
      <c r="L1370" s="1"/>
      <c r="M1370" s="17"/>
      <c r="N1370" s="16"/>
      <c r="O1370" s="1"/>
      <c r="P1370" s="18"/>
      <c r="U1370" s="114"/>
      <c r="W1370" s="114"/>
    </row>
    <row r="1371" spans="1:23" ht="9.75" customHeight="1">
      <c r="A1371" s="20"/>
      <c r="B1371" s="21" t="s">
        <v>45</v>
      </c>
      <c r="C1371" s="21">
        <f t="shared" ref="C1371:M1371" si="286">SUM(C1355:C1370)</f>
        <v>3</v>
      </c>
      <c r="D1371" s="22">
        <f t="shared" si="286"/>
        <v>1</v>
      </c>
      <c r="E1371" s="23">
        <f t="shared" si="286"/>
        <v>0</v>
      </c>
      <c r="F1371" s="23">
        <f t="shared" si="286"/>
        <v>0</v>
      </c>
      <c r="G1371" s="23">
        <f t="shared" si="286"/>
        <v>0</v>
      </c>
      <c r="H1371" s="23">
        <f t="shared" si="286"/>
        <v>0</v>
      </c>
      <c r="I1371" s="23">
        <f t="shared" si="286"/>
        <v>0</v>
      </c>
      <c r="J1371" s="23">
        <f t="shared" si="286"/>
        <v>0</v>
      </c>
      <c r="K1371" s="23">
        <f t="shared" si="286"/>
        <v>0</v>
      </c>
      <c r="L1371" s="23">
        <f t="shared" si="286"/>
        <v>2</v>
      </c>
      <c r="M1371" s="24">
        <f t="shared" si="286"/>
        <v>2</v>
      </c>
      <c r="N1371" s="22">
        <f>MIN(D1371:M1371)</f>
        <v>0</v>
      </c>
      <c r="O1371" s="23">
        <f>C1371-N1371</f>
        <v>3</v>
      </c>
      <c r="P1371" s="25">
        <f>O1371/C1371</f>
        <v>1</v>
      </c>
      <c r="U1371" s="114"/>
      <c r="W1371" s="114"/>
    </row>
    <row r="1372" spans="1:23" ht="9.75" customHeight="1">
      <c r="A1372" s="14" t="s">
        <v>207</v>
      </c>
      <c r="B1372" s="14" t="s">
        <v>27</v>
      </c>
      <c r="C1372" s="14"/>
      <c r="D1372" s="19"/>
      <c r="E1372" s="29"/>
      <c r="F1372" s="29"/>
      <c r="G1372" s="29"/>
      <c r="H1372" s="29"/>
      <c r="I1372" s="29"/>
      <c r="J1372" s="29"/>
      <c r="K1372" s="29"/>
      <c r="L1372" s="29"/>
      <c r="M1372" s="30"/>
      <c r="N1372" s="19"/>
      <c r="O1372" s="29"/>
      <c r="P1372" s="31"/>
      <c r="U1372" s="114"/>
      <c r="W1372" s="114"/>
    </row>
    <row r="1373" spans="1:23" ht="9.75" customHeight="1">
      <c r="A1373" s="15"/>
      <c r="B1373" s="15" t="s">
        <v>30</v>
      </c>
      <c r="C1373" s="15"/>
      <c r="D1373" s="16"/>
      <c r="E1373" s="1"/>
      <c r="F1373" s="1"/>
      <c r="G1373" s="1"/>
      <c r="H1373" s="1"/>
      <c r="I1373" s="1"/>
      <c r="J1373" s="1"/>
      <c r="K1373" s="1"/>
      <c r="L1373" s="1"/>
      <c r="M1373" s="17"/>
      <c r="N1373" s="16"/>
      <c r="O1373" s="1"/>
      <c r="P1373" s="18"/>
      <c r="U1373" s="114"/>
      <c r="W1373" s="114"/>
    </row>
    <row r="1374" spans="1:23" ht="9.75" customHeight="1">
      <c r="A1374" s="15"/>
      <c r="B1374" s="15" t="s">
        <v>34</v>
      </c>
      <c r="C1374" s="15"/>
      <c r="D1374" s="16"/>
      <c r="E1374" s="1"/>
      <c r="F1374" s="1"/>
      <c r="G1374" s="1"/>
      <c r="H1374" s="1"/>
      <c r="I1374" s="1"/>
      <c r="J1374" s="1"/>
      <c r="K1374" s="1"/>
      <c r="L1374" s="1"/>
      <c r="M1374" s="17"/>
      <c r="N1374" s="16"/>
      <c r="O1374" s="1"/>
      <c r="P1374" s="18"/>
      <c r="U1374" s="114"/>
      <c r="W1374" s="114"/>
    </row>
    <row r="1375" spans="1:23" ht="9.75" customHeight="1">
      <c r="A1375" s="15"/>
      <c r="B1375" s="15" t="s">
        <v>57</v>
      </c>
      <c r="C1375" s="15"/>
      <c r="D1375" s="16"/>
      <c r="E1375" s="1"/>
      <c r="F1375" s="1"/>
      <c r="G1375" s="1"/>
      <c r="H1375" s="1"/>
      <c r="I1375" s="1"/>
      <c r="J1375" s="1"/>
      <c r="K1375" s="1"/>
      <c r="L1375" s="1"/>
      <c r="M1375" s="17"/>
      <c r="N1375" s="16"/>
      <c r="O1375" s="1"/>
      <c r="P1375" s="18"/>
      <c r="U1375" s="114"/>
      <c r="W1375" s="114"/>
    </row>
    <row r="1376" spans="1:23" ht="9.75" customHeight="1">
      <c r="A1376" s="15"/>
      <c r="B1376" s="15" t="s">
        <v>57</v>
      </c>
      <c r="C1376" s="15"/>
      <c r="D1376" s="16"/>
      <c r="E1376" s="1"/>
      <c r="F1376" s="1"/>
      <c r="G1376" s="1"/>
      <c r="H1376" s="1"/>
      <c r="I1376" s="1"/>
      <c r="J1376" s="1"/>
      <c r="K1376" s="1"/>
      <c r="L1376" s="1"/>
      <c r="M1376" s="17"/>
      <c r="N1376" s="16"/>
      <c r="O1376" s="1"/>
      <c r="P1376" s="18"/>
      <c r="U1376" s="114"/>
      <c r="W1376" s="114"/>
    </row>
    <row r="1377" spans="1:23" ht="9.75" customHeight="1">
      <c r="A1377" s="15"/>
      <c r="B1377" s="15" t="s">
        <v>39</v>
      </c>
      <c r="C1377" s="15">
        <v>2</v>
      </c>
      <c r="D1377" s="33">
        <v>1</v>
      </c>
      <c r="E1377" s="34">
        <v>2</v>
      </c>
      <c r="F1377" s="34">
        <v>2</v>
      </c>
      <c r="G1377" s="34">
        <v>2</v>
      </c>
      <c r="H1377" s="34">
        <v>2</v>
      </c>
      <c r="I1377" s="34">
        <v>2</v>
      </c>
      <c r="J1377" s="34">
        <v>2</v>
      </c>
      <c r="K1377" s="34">
        <v>2</v>
      </c>
      <c r="L1377" s="34">
        <v>2</v>
      </c>
      <c r="M1377" s="35">
        <v>2</v>
      </c>
      <c r="N1377" s="16">
        <f>MIN(D1377:M1377)</f>
        <v>1</v>
      </c>
      <c r="O1377" s="1">
        <f>C1377-N1377</f>
        <v>1</v>
      </c>
      <c r="P1377" s="18">
        <f>O1377/C1377</f>
        <v>0.5</v>
      </c>
      <c r="U1377" s="114"/>
      <c r="W1377" s="114"/>
    </row>
    <row r="1378" spans="1:23" ht="9.75" customHeight="1">
      <c r="A1378" s="15"/>
      <c r="B1378" s="15" t="s">
        <v>190</v>
      </c>
      <c r="C1378" s="32"/>
      <c r="D1378" s="16"/>
      <c r="E1378" s="1"/>
      <c r="F1378" s="1"/>
      <c r="G1378" s="1"/>
      <c r="H1378" s="1"/>
      <c r="I1378" s="1"/>
      <c r="J1378" s="1"/>
      <c r="K1378" s="1"/>
      <c r="L1378" s="1"/>
      <c r="M1378" s="17"/>
      <c r="N1378" s="16"/>
      <c r="O1378" s="1"/>
      <c r="P1378" s="18"/>
      <c r="U1378" s="114"/>
      <c r="W1378" s="114"/>
    </row>
    <row r="1379" spans="1:23" ht="9.75" customHeight="1">
      <c r="A1379" s="15"/>
      <c r="B1379" s="15" t="s">
        <v>173</v>
      </c>
      <c r="C1379" s="32">
        <v>22</v>
      </c>
      <c r="D1379" s="33">
        <v>5</v>
      </c>
      <c r="E1379" s="34">
        <v>3</v>
      </c>
      <c r="F1379" s="34">
        <v>4</v>
      </c>
      <c r="G1379" s="34">
        <v>3</v>
      </c>
      <c r="H1379" s="34">
        <v>4</v>
      </c>
      <c r="I1379" s="34">
        <v>7</v>
      </c>
      <c r="J1379" s="34">
        <v>5</v>
      </c>
      <c r="K1379" s="34">
        <v>6</v>
      </c>
      <c r="L1379" s="34">
        <v>6</v>
      </c>
      <c r="M1379" s="35">
        <v>9</v>
      </c>
      <c r="N1379" s="16">
        <f t="shared" ref="N1379:N1380" si="287">MIN(D1379:M1379)</f>
        <v>3</v>
      </c>
      <c r="O1379" s="1">
        <f t="shared" ref="O1379:O1380" si="288">C1379-N1379</f>
        <v>19</v>
      </c>
      <c r="P1379" s="18">
        <f t="shared" ref="P1379:P1380" si="289">O1379/C1379</f>
        <v>0.86363636363636365</v>
      </c>
      <c r="U1379" s="114"/>
      <c r="W1379" s="114"/>
    </row>
    <row r="1380" spans="1:23" ht="9.75" customHeight="1">
      <c r="A1380" s="15"/>
      <c r="B1380" s="32" t="s">
        <v>208</v>
      </c>
      <c r="C1380" s="15">
        <v>2</v>
      </c>
      <c r="D1380" s="33">
        <v>2</v>
      </c>
      <c r="E1380" s="34">
        <v>2</v>
      </c>
      <c r="F1380" s="34">
        <v>2</v>
      </c>
      <c r="G1380" s="34">
        <v>2</v>
      </c>
      <c r="H1380" s="34">
        <v>2</v>
      </c>
      <c r="I1380" s="34">
        <v>2</v>
      </c>
      <c r="J1380" s="34">
        <v>2</v>
      </c>
      <c r="K1380" s="34">
        <v>2</v>
      </c>
      <c r="L1380" s="34">
        <v>2</v>
      </c>
      <c r="M1380" s="35">
        <v>2</v>
      </c>
      <c r="N1380" s="16">
        <f t="shared" si="287"/>
        <v>2</v>
      </c>
      <c r="O1380" s="1">
        <f t="shared" si="288"/>
        <v>0</v>
      </c>
      <c r="P1380" s="18">
        <f t="shared" si="289"/>
        <v>0</v>
      </c>
      <c r="U1380" s="114"/>
      <c r="W1380" s="114"/>
    </row>
    <row r="1381" spans="1:23" ht="9.75" customHeight="1">
      <c r="A1381" s="15"/>
      <c r="B1381" s="15" t="s">
        <v>60</v>
      </c>
      <c r="C1381" s="15"/>
      <c r="D1381" s="16"/>
      <c r="E1381" s="1"/>
      <c r="F1381" s="1"/>
      <c r="G1381" s="1"/>
      <c r="H1381" s="1"/>
      <c r="I1381" s="1"/>
      <c r="J1381" s="1"/>
      <c r="K1381" s="1"/>
      <c r="L1381" s="1"/>
      <c r="M1381" s="17"/>
      <c r="N1381" s="16"/>
      <c r="O1381" s="1"/>
      <c r="P1381" s="18"/>
      <c r="U1381" s="114"/>
      <c r="W1381" s="114"/>
    </row>
    <row r="1382" spans="1:23" ht="9.75" customHeight="1">
      <c r="A1382" s="15"/>
      <c r="B1382" s="15" t="s">
        <v>60</v>
      </c>
      <c r="C1382" s="15"/>
      <c r="D1382" s="16"/>
      <c r="E1382" s="1"/>
      <c r="F1382" s="1"/>
      <c r="G1382" s="1"/>
      <c r="H1382" s="1"/>
      <c r="I1382" s="1"/>
      <c r="J1382" s="1"/>
      <c r="K1382" s="1"/>
      <c r="L1382" s="1"/>
      <c r="M1382" s="17"/>
      <c r="N1382" s="16"/>
      <c r="O1382" s="1"/>
      <c r="P1382" s="18"/>
      <c r="U1382" s="114"/>
      <c r="W1382" s="114"/>
    </row>
    <row r="1383" spans="1:23" ht="9.75" customHeight="1">
      <c r="A1383" s="15"/>
      <c r="B1383" s="15" t="s">
        <v>60</v>
      </c>
      <c r="C1383" s="15"/>
      <c r="D1383" s="16"/>
      <c r="E1383" s="1"/>
      <c r="F1383" s="1"/>
      <c r="G1383" s="1"/>
      <c r="H1383" s="1"/>
      <c r="I1383" s="1"/>
      <c r="J1383" s="1"/>
      <c r="K1383" s="1"/>
      <c r="L1383" s="1"/>
      <c r="M1383" s="17"/>
      <c r="N1383" s="16"/>
      <c r="O1383" s="1"/>
      <c r="P1383" s="18"/>
      <c r="U1383" s="114"/>
      <c r="W1383" s="114"/>
    </row>
    <row r="1384" spans="1:23" ht="9.75" customHeight="1">
      <c r="A1384" s="15"/>
      <c r="B1384" s="15" t="s">
        <v>41</v>
      </c>
      <c r="C1384" s="15"/>
      <c r="D1384" s="16"/>
      <c r="E1384" s="1"/>
      <c r="F1384" s="1"/>
      <c r="G1384" s="1"/>
      <c r="H1384" s="1"/>
      <c r="I1384" s="1"/>
      <c r="J1384" s="1"/>
      <c r="K1384" s="1"/>
      <c r="L1384" s="1"/>
      <c r="M1384" s="17"/>
      <c r="N1384" s="16"/>
      <c r="O1384" s="1"/>
      <c r="P1384" s="18"/>
      <c r="U1384" s="114"/>
      <c r="W1384" s="114"/>
    </row>
    <row r="1385" spans="1:23" ht="9.75" customHeight="1">
      <c r="A1385" s="15"/>
      <c r="B1385" s="15" t="s">
        <v>42</v>
      </c>
      <c r="C1385" s="15"/>
      <c r="D1385" s="16"/>
      <c r="E1385" s="1"/>
      <c r="F1385" s="1"/>
      <c r="G1385" s="1"/>
      <c r="H1385" s="1"/>
      <c r="I1385" s="1"/>
      <c r="J1385" s="1"/>
      <c r="K1385" s="1"/>
      <c r="L1385" s="1"/>
      <c r="M1385" s="17"/>
      <c r="N1385" s="16"/>
      <c r="O1385" s="1"/>
      <c r="P1385" s="18"/>
      <c r="U1385" s="114"/>
      <c r="W1385" s="114"/>
    </row>
    <row r="1386" spans="1:23" ht="9.75" customHeight="1">
      <c r="A1386" s="15"/>
      <c r="B1386" s="15" t="s">
        <v>43</v>
      </c>
      <c r="C1386" s="15">
        <v>1</v>
      </c>
      <c r="D1386" s="33">
        <v>0</v>
      </c>
      <c r="E1386" s="34">
        <v>0</v>
      </c>
      <c r="F1386" s="34">
        <v>0</v>
      </c>
      <c r="G1386" s="34">
        <v>0</v>
      </c>
      <c r="H1386" s="34">
        <v>0</v>
      </c>
      <c r="I1386" s="34">
        <v>1</v>
      </c>
      <c r="J1386" s="34">
        <v>0</v>
      </c>
      <c r="K1386" s="34">
        <v>0</v>
      </c>
      <c r="L1386" s="34">
        <v>0</v>
      </c>
      <c r="M1386" s="35">
        <v>1</v>
      </c>
      <c r="N1386" s="16">
        <f t="shared" ref="N1386:N1388" si="290">MIN(D1386:M1386)</f>
        <v>0</v>
      </c>
      <c r="O1386" s="1">
        <f t="shared" ref="O1386:O1388" si="291">C1386-N1386</f>
        <v>1</v>
      </c>
      <c r="P1386" s="18">
        <f t="shared" ref="P1386:P1388" si="292">O1386/C1386</f>
        <v>1</v>
      </c>
      <c r="U1386" s="114"/>
      <c r="W1386" s="114"/>
    </row>
    <row r="1387" spans="1:23" ht="9.75" customHeight="1">
      <c r="A1387" s="15"/>
      <c r="B1387" s="15" t="s">
        <v>44</v>
      </c>
      <c r="C1387" s="15">
        <v>2</v>
      </c>
      <c r="D1387" s="33">
        <v>1</v>
      </c>
      <c r="E1387" s="34">
        <v>1</v>
      </c>
      <c r="F1387" s="34">
        <v>1</v>
      </c>
      <c r="G1387" s="34">
        <v>1</v>
      </c>
      <c r="H1387" s="34">
        <v>2</v>
      </c>
      <c r="I1387" s="34">
        <v>2</v>
      </c>
      <c r="J1387" s="34">
        <v>2</v>
      </c>
      <c r="K1387" s="34">
        <v>2</v>
      </c>
      <c r="L1387" s="34">
        <v>2</v>
      </c>
      <c r="M1387" s="35">
        <v>2</v>
      </c>
      <c r="N1387" s="16">
        <f t="shared" si="290"/>
        <v>1</v>
      </c>
      <c r="O1387" s="1">
        <f t="shared" si="291"/>
        <v>1</v>
      </c>
      <c r="P1387" s="18">
        <f t="shared" si="292"/>
        <v>0.5</v>
      </c>
      <c r="U1387" s="114"/>
      <c r="W1387" s="114"/>
    </row>
    <row r="1388" spans="1:23" ht="9.75" customHeight="1">
      <c r="A1388" s="20"/>
      <c r="B1388" s="21" t="s">
        <v>45</v>
      </c>
      <c r="C1388" s="21">
        <f t="shared" ref="C1388:M1388" si="293">SUM(C1372:C1387)</f>
        <v>29</v>
      </c>
      <c r="D1388" s="22">
        <f t="shared" si="293"/>
        <v>9</v>
      </c>
      <c r="E1388" s="23">
        <f t="shared" si="293"/>
        <v>8</v>
      </c>
      <c r="F1388" s="23">
        <f t="shared" si="293"/>
        <v>9</v>
      </c>
      <c r="G1388" s="23">
        <f t="shared" si="293"/>
        <v>8</v>
      </c>
      <c r="H1388" s="23">
        <f t="shared" si="293"/>
        <v>10</v>
      </c>
      <c r="I1388" s="23">
        <f t="shared" si="293"/>
        <v>14</v>
      </c>
      <c r="J1388" s="23">
        <f t="shared" si="293"/>
        <v>11</v>
      </c>
      <c r="K1388" s="23">
        <f t="shared" si="293"/>
        <v>12</v>
      </c>
      <c r="L1388" s="23">
        <f t="shared" si="293"/>
        <v>12</v>
      </c>
      <c r="M1388" s="24">
        <f t="shared" si="293"/>
        <v>16</v>
      </c>
      <c r="N1388" s="22">
        <f t="shared" si="290"/>
        <v>8</v>
      </c>
      <c r="O1388" s="23">
        <f t="shared" si="291"/>
        <v>21</v>
      </c>
      <c r="P1388" s="25">
        <f t="shared" si="292"/>
        <v>0.72413793103448276</v>
      </c>
      <c r="U1388" s="114"/>
      <c r="W1388" s="114"/>
    </row>
    <row r="1389" spans="1:23" ht="9.75" customHeight="1">
      <c r="A1389" s="14" t="s">
        <v>209</v>
      </c>
      <c r="B1389" s="14" t="s">
        <v>27</v>
      </c>
      <c r="C1389" s="15"/>
      <c r="D1389" s="16"/>
      <c r="E1389" s="1"/>
      <c r="F1389" s="1"/>
      <c r="G1389" s="1"/>
      <c r="H1389" s="1"/>
      <c r="I1389" s="1"/>
      <c r="J1389" s="1"/>
      <c r="K1389" s="1"/>
      <c r="L1389" s="1"/>
      <c r="M1389" s="17"/>
      <c r="N1389" s="16"/>
      <c r="O1389" s="1"/>
      <c r="P1389" s="18"/>
      <c r="U1389" s="114"/>
      <c r="W1389" s="114"/>
    </row>
    <row r="1390" spans="1:23" ht="9.75" customHeight="1">
      <c r="A1390" s="15"/>
      <c r="B1390" s="15" t="s">
        <v>30</v>
      </c>
      <c r="C1390" s="15"/>
      <c r="D1390" s="16"/>
      <c r="E1390" s="1"/>
      <c r="F1390" s="1"/>
      <c r="G1390" s="1"/>
      <c r="H1390" s="1"/>
      <c r="I1390" s="1"/>
      <c r="J1390" s="1"/>
      <c r="K1390" s="1"/>
      <c r="L1390" s="1"/>
      <c r="M1390" s="17"/>
      <c r="N1390" s="16"/>
      <c r="O1390" s="1"/>
      <c r="P1390" s="18"/>
      <c r="U1390" s="114"/>
      <c r="W1390" s="114"/>
    </row>
    <row r="1391" spans="1:23" ht="9.75" customHeight="1">
      <c r="A1391" s="15"/>
      <c r="B1391" s="15" t="s">
        <v>34</v>
      </c>
      <c r="C1391" s="15"/>
      <c r="D1391" s="16"/>
      <c r="E1391" s="1"/>
      <c r="F1391" s="1"/>
      <c r="G1391" s="1"/>
      <c r="H1391" s="1"/>
      <c r="I1391" s="1"/>
      <c r="J1391" s="1"/>
      <c r="K1391" s="1"/>
      <c r="L1391" s="1"/>
      <c r="M1391" s="17"/>
      <c r="N1391" s="16"/>
      <c r="O1391" s="1"/>
      <c r="P1391" s="18"/>
      <c r="U1391" s="114"/>
      <c r="W1391" s="114"/>
    </row>
    <row r="1392" spans="1:23" ht="9.75" customHeight="1">
      <c r="A1392" s="15"/>
      <c r="B1392" s="15" t="s">
        <v>57</v>
      </c>
      <c r="C1392" s="15"/>
      <c r="D1392" s="16"/>
      <c r="E1392" s="1"/>
      <c r="F1392" s="1"/>
      <c r="G1392" s="1"/>
      <c r="H1392" s="1"/>
      <c r="I1392" s="1"/>
      <c r="J1392" s="1"/>
      <c r="K1392" s="1"/>
      <c r="L1392" s="1"/>
      <c r="M1392" s="17"/>
      <c r="N1392" s="16"/>
      <c r="O1392" s="1"/>
      <c r="P1392" s="18"/>
      <c r="U1392" s="114"/>
      <c r="W1392" s="114"/>
    </row>
    <row r="1393" spans="1:23" ht="9.75" customHeight="1">
      <c r="A1393" s="15"/>
      <c r="B1393" s="15" t="s">
        <v>57</v>
      </c>
      <c r="C1393" s="15"/>
      <c r="D1393" s="16"/>
      <c r="E1393" s="1"/>
      <c r="F1393" s="1"/>
      <c r="G1393" s="1"/>
      <c r="H1393" s="1"/>
      <c r="I1393" s="1"/>
      <c r="J1393" s="1"/>
      <c r="K1393" s="1"/>
      <c r="L1393" s="1"/>
      <c r="M1393" s="17"/>
      <c r="N1393" s="16"/>
      <c r="O1393" s="1"/>
      <c r="P1393" s="18"/>
      <c r="U1393" s="114"/>
      <c r="W1393" s="114"/>
    </row>
    <row r="1394" spans="1:23" ht="9.75" customHeight="1">
      <c r="A1394" s="15"/>
      <c r="B1394" s="15" t="s">
        <v>39</v>
      </c>
      <c r="C1394" s="15">
        <v>3</v>
      </c>
      <c r="D1394" s="33">
        <v>3</v>
      </c>
      <c r="E1394" s="34">
        <v>3</v>
      </c>
      <c r="F1394" s="34">
        <v>3</v>
      </c>
      <c r="G1394" s="34">
        <v>3</v>
      </c>
      <c r="H1394" s="34">
        <v>3</v>
      </c>
      <c r="I1394" s="34">
        <v>3</v>
      </c>
      <c r="J1394" s="34">
        <v>3</v>
      </c>
      <c r="K1394" s="34">
        <v>3</v>
      </c>
      <c r="L1394" s="34">
        <v>3</v>
      </c>
      <c r="M1394" s="35">
        <v>3</v>
      </c>
      <c r="N1394" s="16">
        <f t="shared" ref="N1394:N1395" si="294">MIN(D1394:M1394)</f>
        <v>3</v>
      </c>
      <c r="O1394" s="1">
        <f t="shared" ref="O1394:O1395" si="295">C1394-N1394</f>
        <v>0</v>
      </c>
      <c r="P1394" s="18">
        <f t="shared" ref="P1394:P1395" si="296">O1394/C1394</f>
        <v>0</v>
      </c>
      <c r="U1394" s="114"/>
      <c r="W1394" s="114"/>
    </row>
    <row r="1395" spans="1:23" ht="9.75" customHeight="1">
      <c r="A1395" s="15"/>
      <c r="B1395" s="15" t="s">
        <v>210</v>
      </c>
      <c r="C1395" s="15">
        <v>2</v>
      </c>
      <c r="D1395" s="33">
        <v>0</v>
      </c>
      <c r="E1395" s="34">
        <v>0</v>
      </c>
      <c r="F1395" s="34">
        <v>1</v>
      </c>
      <c r="G1395" s="34">
        <v>0</v>
      </c>
      <c r="H1395" s="34">
        <v>0</v>
      </c>
      <c r="I1395" s="34">
        <v>0</v>
      </c>
      <c r="J1395" s="34">
        <v>0</v>
      </c>
      <c r="K1395" s="34">
        <v>0</v>
      </c>
      <c r="L1395" s="34">
        <v>0</v>
      </c>
      <c r="M1395" s="35">
        <v>0</v>
      </c>
      <c r="N1395" s="16">
        <f t="shared" si="294"/>
        <v>0</v>
      </c>
      <c r="O1395" s="1">
        <f t="shared" si="295"/>
        <v>2</v>
      </c>
      <c r="P1395" s="18">
        <f t="shared" si="296"/>
        <v>1</v>
      </c>
      <c r="U1395" s="114"/>
      <c r="W1395" s="114"/>
    </row>
    <row r="1396" spans="1:23" ht="9.75" customHeight="1">
      <c r="A1396" s="15"/>
      <c r="B1396" s="15" t="s">
        <v>60</v>
      </c>
      <c r="C1396" s="15"/>
      <c r="D1396" s="16"/>
      <c r="E1396" s="1"/>
      <c r="F1396" s="1"/>
      <c r="G1396" s="1"/>
      <c r="H1396" s="1"/>
      <c r="I1396" s="1"/>
      <c r="J1396" s="1"/>
      <c r="K1396" s="1"/>
      <c r="L1396" s="1"/>
      <c r="M1396" s="17"/>
      <c r="N1396" s="16"/>
      <c r="O1396" s="1"/>
      <c r="P1396" s="18"/>
      <c r="U1396" s="114"/>
      <c r="W1396" s="114"/>
    </row>
    <row r="1397" spans="1:23" ht="9.75" customHeight="1">
      <c r="A1397" s="15"/>
      <c r="B1397" s="15" t="s">
        <v>60</v>
      </c>
      <c r="C1397" s="15"/>
      <c r="D1397" s="16"/>
      <c r="E1397" s="1"/>
      <c r="F1397" s="1"/>
      <c r="G1397" s="1"/>
      <c r="H1397" s="1"/>
      <c r="I1397" s="1"/>
      <c r="J1397" s="1"/>
      <c r="K1397" s="1"/>
      <c r="L1397" s="1"/>
      <c r="M1397" s="17"/>
      <c r="N1397" s="16"/>
      <c r="O1397" s="1"/>
      <c r="P1397" s="18"/>
      <c r="U1397" s="114"/>
      <c r="W1397" s="114"/>
    </row>
    <row r="1398" spans="1:23" ht="9.75" customHeight="1">
      <c r="A1398" s="15"/>
      <c r="B1398" s="15" t="s">
        <v>60</v>
      </c>
      <c r="C1398" s="15"/>
      <c r="D1398" s="16"/>
      <c r="E1398" s="1"/>
      <c r="F1398" s="1"/>
      <c r="G1398" s="1"/>
      <c r="H1398" s="1"/>
      <c r="I1398" s="1"/>
      <c r="J1398" s="1"/>
      <c r="K1398" s="1"/>
      <c r="L1398" s="1"/>
      <c r="M1398" s="17"/>
      <c r="N1398" s="16"/>
      <c r="O1398" s="1"/>
      <c r="P1398" s="18"/>
      <c r="U1398" s="114"/>
      <c r="W1398" s="114"/>
    </row>
    <row r="1399" spans="1:23" ht="9.75" customHeight="1">
      <c r="A1399" s="15"/>
      <c r="B1399" s="15" t="s">
        <v>60</v>
      </c>
      <c r="C1399" s="15"/>
      <c r="D1399" s="16"/>
      <c r="E1399" s="1"/>
      <c r="F1399" s="1"/>
      <c r="G1399" s="1"/>
      <c r="H1399" s="1"/>
      <c r="I1399" s="1"/>
      <c r="J1399" s="1"/>
      <c r="K1399" s="1"/>
      <c r="L1399" s="1"/>
      <c r="M1399" s="17"/>
      <c r="N1399" s="16"/>
      <c r="O1399" s="1"/>
      <c r="P1399" s="18"/>
      <c r="U1399" s="114"/>
      <c r="W1399" s="114"/>
    </row>
    <row r="1400" spans="1:23" ht="9.75" customHeight="1">
      <c r="A1400" s="15"/>
      <c r="B1400" s="15" t="s">
        <v>60</v>
      </c>
      <c r="C1400" s="15"/>
      <c r="D1400" s="16"/>
      <c r="E1400" s="1"/>
      <c r="F1400" s="1"/>
      <c r="G1400" s="1"/>
      <c r="H1400" s="1"/>
      <c r="I1400" s="1"/>
      <c r="J1400" s="1"/>
      <c r="K1400" s="1"/>
      <c r="L1400" s="1"/>
      <c r="M1400" s="17"/>
      <c r="N1400" s="16"/>
      <c r="O1400" s="1"/>
      <c r="P1400" s="18"/>
      <c r="U1400" s="114"/>
      <c r="W1400" s="114"/>
    </row>
    <row r="1401" spans="1:23" ht="9.75" customHeight="1">
      <c r="A1401" s="15"/>
      <c r="B1401" s="15" t="s">
        <v>41</v>
      </c>
      <c r="C1401" s="15">
        <v>1</v>
      </c>
      <c r="D1401" s="33">
        <v>1</v>
      </c>
      <c r="E1401" s="34">
        <v>1</v>
      </c>
      <c r="F1401" s="34">
        <v>1</v>
      </c>
      <c r="G1401" s="34">
        <v>1</v>
      </c>
      <c r="H1401" s="34">
        <v>1</v>
      </c>
      <c r="I1401" s="34">
        <v>1</v>
      </c>
      <c r="J1401" s="34">
        <v>0</v>
      </c>
      <c r="K1401" s="34">
        <v>0</v>
      </c>
      <c r="L1401" s="34">
        <v>0</v>
      </c>
      <c r="M1401" s="35">
        <v>1</v>
      </c>
      <c r="N1401" s="16">
        <f t="shared" ref="N1401:N1406" si="297">MIN(D1401:M1401)</f>
        <v>0</v>
      </c>
      <c r="O1401" s="1">
        <f t="shared" ref="O1401:O1406" si="298">C1401-N1401</f>
        <v>1</v>
      </c>
      <c r="P1401" s="18">
        <f t="shared" ref="P1401:P1406" si="299">O1401/C1401</f>
        <v>1</v>
      </c>
      <c r="U1401" s="114"/>
      <c r="W1401" s="114"/>
    </row>
    <row r="1402" spans="1:23" ht="9.75" customHeight="1">
      <c r="A1402" s="15"/>
      <c r="B1402" s="15" t="s">
        <v>42</v>
      </c>
      <c r="C1402" s="15">
        <v>2</v>
      </c>
      <c r="D1402" s="33">
        <v>2</v>
      </c>
      <c r="E1402" s="34">
        <v>2</v>
      </c>
      <c r="F1402" s="34">
        <v>1</v>
      </c>
      <c r="G1402" s="34">
        <v>1</v>
      </c>
      <c r="H1402" s="34">
        <v>0</v>
      </c>
      <c r="I1402" s="34">
        <v>0</v>
      </c>
      <c r="J1402" s="34">
        <v>0</v>
      </c>
      <c r="K1402" s="34">
        <v>2</v>
      </c>
      <c r="L1402" s="34">
        <v>2</v>
      </c>
      <c r="M1402" s="35">
        <v>2</v>
      </c>
      <c r="N1402" s="16">
        <f t="shared" si="297"/>
        <v>0</v>
      </c>
      <c r="O1402" s="1">
        <f t="shared" si="298"/>
        <v>2</v>
      </c>
      <c r="P1402" s="18">
        <f t="shared" si="299"/>
        <v>1</v>
      </c>
      <c r="U1402" s="114"/>
      <c r="W1402" s="114"/>
    </row>
    <row r="1403" spans="1:23" ht="9.75" customHeight="1">
      <c r="A1403" s="15"/>
      <c r="B1403" s="15" t="s">
        <v>43</v>
      </c>
      <c r="C1403" s="15">
        <v>2</v>
      </c>
      <c r="D1403" s="33">
        <v>2</v>
      </c>
      <c r="E1403" s="34">
        <v>1</v>
      </c>
      <c r="F1403" s="34">
        <v>1</v>
      </c>
      <c r="G1403" s="34">
        <v>1</v>
      </c>
      <c r="H1403" s="34">
        <v>1</v>
      </c>
      <c r="I1403" s="34">
        <v>1</v>
      </c>
      <c r="J1403" s="34">
        <v>1</v>
      </c>
      <c r="K1403" s="34">
        <v>1</v>
      </c>
      <c r="L1403" s="34">
        <v>2</v>
      </c>
      <c r="M1403" s="35">
        <v>2</v>
      </c>
      <c r="N1403" s="16">
        <f t="shared" si="297"/>
        <v>1</v>
      </c>
      <c r="O1403" s="1">
        <f t="shared" si="298"/>
        <v>1</v>
      </c>
      <c r="P1403" s="18">
        <f t="shared" si="299"/>
        <v>0.5</v>
      </c>
      <c r="U1403" s="114"/>
      <c r="W1403" s="114"/>
    </row>
    <row r="1404" spans="1:23" ht="9.75" customHeight="1">
      <c r="A1404" s="15"/>
      <c r="B1404" s="15" t="s">
        <v>44</v>
      </c>
      <c r="C1404" s="15">
        <v>2</v>
      </c>
      <c r="D1404" s="33">
        <v>1</v>
      </c>
      <c r="E1404" s="34">
        <v>0</v>
      </c>
      <c r="F1404" s="34">
        <v>0</v>
      </c>
      <c r="G1404" s="34">
        <v>1</v>
      </c>
      <c r="H1404" s="34">
        <v>0</v>
      </c>
      <c r="I1404" s="34">
        <v>0</v>
      </c>
      <c r="J1404" s="34">
        <v>1</v>
      </c>
      <c r="K1404" s="34">
        <v>1</v>
      </c>
      <c r="L1404" s="34">
        <v>1</v>
      </c>
      <c r="M1404" s="35">
        <v>2</v>
      </c>
      <c r="N1404" s="16">
        <f t="shared" si="297"/>
        <v>0</v>
      </c>
      <c r="O1404" s="1">
        <f t="shared" si="298"/>
        <v>2</v>
      </c>
      <c r="P1404" s="18">
        <f t="shared" si="299"/>
        <v>1</v>
      </c>
      <c r="U1404" s="114"/>
      <c r="W1404" s="114"/>
    </row>
    <row r="1405" spans="1:23" ht="9.75" customHeight="1">
      <c r="A1405" s="20"/>
      <c r="B1405" s="21" t="s">
        <v>45</v>
      </c>
      <c r="C1405" s="21">
        <f t="shared" ref="C1405:M1405" si="300">SUM(C1389:C1404)</f>
        <v>12</v>
      </c>
      <c r="D1405" s="22">
        <f t="shared" si="300"/>
        <v>9</v>
      </c>
      <c r="E1405" s="23">
        <f t="shared" si="300"/>
        <v>7</v>
      </c>
      <c r="F1405" s="23">
        <f t="shared" si="300"/>
        <v>7</v>
      </c>
      <c r="G1405" s="23">
        <f t="shared" si="300"/>
        <v>7</v>
      </c>
      <c r="H1405" s="23">
        <f t="shared" si="300"/>
        <v>5</v>
      </c>
      <c r="I1405" s="23">
        <f t="shared" si="300"/>
        <v>5</v>
      </c>
      <c r="J1405" s="23">
        <f t="shared" si="300"/>
        <v>5</v>
      </c>
      <c r="K1405" s="23">
        <f t="shared" si="300"/>
        <v>7</v>
      </c>
      <c r="L1405" s="23">
        <f t="shared" si="300"/>
        <v>8</v>
      </c>
      <c r="M1405" s="24">
        <f t="shared" si="300"/>
        <v>10</v>
      </c>
      <c r="N1405" s="22">
        <f t="shared" si="297"/>
        <v>5</v>
      </c>
      <c r="O1405" s="23">
        <f t="shared" si="298"/>
        <v>7</v>
      </c>
      <c r="P1405" s="25">
        <f t="shared" si="299"/>
        <v>0.58333333333333337</v>
      </c>
      <c r="U1405" s="114"/>
      <c r="W1405" s="114"/>
    </row>
    <row r="1406" spans="1:23" ht="9.75" customHeight="1">
      <c r="A1406" s="14" t="s">
        <v>211</v>
      </c>
      <c r="B1406" s="14" t="s">
        <v>27</v>
      </c>
      <c r="C1406" s="15">
        <v>9</v>
      </c>
      <c r="D1406" s="33">
        <v>9</v>
      </c>
      <c r="E1406" s="34">
        <v>5</v>
      </c>
      <c r="F1406" s="34">
        <v>1</v>
      </c>
      <c r="G1406" s="34">
        <v>0</v>
      </c>
      <c r="H1406" s="34">
        <v>0</v>
      </c>
      <c r="I1406" s="34">
        <v>0</v>
      </c>
      <c r="J1406" s="34">
        <v>0</v>
      </c>
      <c r="K1406" s="34">
        <v>2</v>
      </c>
      <c r="L1406" s="34">
        <v>2</v>
      </c>
      <c r="M1406" s="35">
        <v>2</v>
      </c>
      <c r="N1406" s="16">
        <f t="shared" si="297"/>
        <v>0</v>
      </c>
      <c r="O1406" s="1">
        <f t="shared" si="298"/>
        <v>9</v>
      </c>
      <c r="P1406" s="18">
        <f t="shared" si="299"/>
        <v>1</v>
      </c>
      <c r="U1406" s="114"/>
      <c r="W1406" s="114"/>
    </row>
    <row r="1407" spans="1:23" ht="9.75" customHeight="1">
      <c r="A1407" s="15"/>
      <c r="B1407" s="15" t="s">
        <v>30</v>
      </c>
      <c r="C1407" s="15"/>
      <c r="D1407" s="16"/>
      <c r="E1407" s="1"/>
      <c r="F1407" s="1"/>
      <c r="G1407" s="1"/>
      <c r="H1407" s="1"/>
      <c r="I1407" s="1"/>
      <c r="J1407" s="1"/>
      <c r="K1407" s="1"/>
      <c r="L1407" s="1"/>
      <c r="M1407" s="17"/>
      <c r="N1407" s="16"/>
      <c r="O1407" s="1"/>
      <c r="P1407" s="18"/>
      <c r="U1407" s="114"/>
      <c r="W1407" s="114"/>
    </row>
    <row r="1408" spans="1:23" ht="9.75" customHeight="1">
      <c r="A1408" s="15"/>
      <c r="B1408" s="15" t="s">
        <v>34</v>
      </c>
      <c r="C1408" s="15"/>
      <c r="D1408" s="16"/>
      <c r="E1408" s="1"/>
      <c r="F1408" s="1"/>
      <c r="G1408" s="1"/>
      <c r="H1408" s="1"/>
      <c r="I1408" s="1"/>
      <c r="J1408" s="1"/>
      <c r="K1408" s="1"/>
      <c r="L1408" s="1"/>
      <c r="M1408" s="17"/>
      <c r="N1408" s="16"/>
      <c r="O1408" s="1"/>
      <c r="P1408" s="18"/>
      <c r="U1408" s="114"/>
      <c r="W1408" s="114"/>
    </row>
    <row r="1409" spans="1:23" ht="9.75" customHeight="1">
      <c r="A1409" s="15"/>
      <c r="B1409" s="15" t="s">
        <v>131</v>
      </c>
      <c r="C1409" s="15">
        <v>19</v>
      </c>
      <c r="D1409" s="33">
        <v>11</v>
      </c>
      <c r="E1409" s="34">
        <v>5</v>
      </c>
      <c r="F1409" s="34">
        <v>1</v>
      </c>
      <c r="G1409" s="34">
        <v>0</v>
      </c>
      <c r="H1409" s="34">
        <v>0</v>
      </c>
      <c r="I1409" s="34">
        <v>0</v>
      </c>
      <c r="J1409" s="34">
        <v>0</v>
      </c>
      <c r="K1409" s="34">
        <v>3</v>
      </c>
      <c r="L1409" s="34">
        <v>5</v>
      </c>
      <c r="M1409" s="35">
        <v>4</v>
      </c>
      <c r="N1409" s="16">
        <f>MIN(D1409:M1409)</f>
        <v>0</v>
      </c>
      <c r="O1409" s="1">
        <f>C1409-N1409</f>
        <v>19</v>
      </c>
      <c r="P1409" s="18">
        <f>O1409/C1409</f>
        <v>1</v>
      </c>
      <c r="U1409" s="114"/>
      <c r="W1409" s="114"/>
    </row>
    <row r="1410" spans="1:23" ht="9.75" customHeight="1">
      <c r="A1410" s="15"/>
      <c r="B1410" s="15" t="s">
        <v>57</v>
      </c>
      <c r="C1410" s="15"/>
      <c r="D1410" s="16"/>
      <c r="E1410" s="1"/>
      <c r="F1410" s="1"/>
      <c r="G1410" s="1"/>
      <c r="H1410" s="1"/>
      <c r="I1410" s="1"/>
      <c r="J1410" s="1"/>
      <c r="K1410" s="1"/>
      <c r="L1410" s="1"/>
      <c r="M1410" s="17"/>
      <c r="N1410" s="16"/>
      <c r="O1410" s="1"/>
      <c r="P1410" s="18"/>
      <c r="U1410" s="114"/>
      <c r="W1410" s="114"/>
    </row>
    <row r="1411" spans="1:23" ht="9.75" customHeight="1">
      <c r="A1411" s="15"/>
      <c r="B1411" s="15" t="s">
        <v>39</v>
      </c>
      <c r="C1411" s="15">
        <v>15</v>
      </c>
      <c r="D1411" s="33">
        <v>14</v>
      </c>
      <c r="E1411" s="34">
        <v>8</v>
      </c>
      <c r="F1411" s="34">
        <v>6</v>
      </c>
      <c r="G1411" s="34">
        <v>4</v>
      </c>
      <c r="H1411" s="34">
        <v>7</v>
      </c>
      <c r="I1411" s="34">
        <v>8</v>
      </c>
      <c r="J1411" s="34">
        <v>7</v>
      </c>
      <c r="K1411" s="34">
        <v>8</v>
      </c>
      <c r="L1411" s="34">
        <v>7</v>
      </c>
      <c r="M1411" s="35">
        <v>9</v>
      </c>
      <c r="N1411" s="16">
        <f>MIN(D1411:M1411)</f>
        <v>4</v>
      </c>
      <c r="O1411" s="1">
        <f>C1411-N1411</f>
        <v>11</v>
      </c>
      <c r="P1411" s="18">
        <f>O1411/C1411</f>
        <v>0.73333333333333328</v>
      </c>
      <c r="U1411" s="114"/>
      <c r="W1411" s="114"/>
    </row>
    <row r="1412" spans="1:23" ht="9.75" customHeight="1">
      <c r="A1412" s="15"/>
      <c r="B1412" s="15" t="s">
        <v>59</v>
      </c>
      <c r="C1412" s="32"/>
      <c r="D1412" s="33"/>
      <c r="E1412" s="34"/>
      <c r="F1412" s="34"/>
      <c r="G1412" s="34"/>
      <c r="H1412" s="34"/>
      <c r="I1412" s="34"/>
      <c r="J1412" s="34"/>
      <c r="K1412" s="34"/>
      <c r="L1412" s="34"/>
      <c r="M1412" s="35"/>
      <c r="N1412" s="16"/>
      <c r="O1412" s="1"/>
      <c r="P1412" s="18"/>
      <c r="U1412" s="114"/>
      <c r="W1412" s="114"/>
    </row>
    <row r="1413" spans="1:23" ht="9.75" customHeight="1">
      <c r="A1413" s="15"/>
      <c r="B1413" s="15" t="s">
        <v>142</v>
      </c>
      <c r="C1413" s="15">
        <v>1</v>
      </c>
      <c r="D1413" s="33">
        <v>1</v>
      </c>
      <c r="E1413" s="34">
        <v>1</v>
      </c>
      <c r="F1413" s="34">
        <v>1</v>
      </c>
      <c r="G1413" s="34">
        <v>0</v>
      </c>
      <c r="H1413" s="34">
        <v>0</v>
      </c>
      <c r="I1413" s="34">
        <v>0</v>
      </c>
      <c r="J1413" s="34">
        <v>0</v>
      </c>
      <c r="K1413" s="34">
        <v>0</v>
      </c>
      <c r="L1413" s="34">
        <v>1</v>
      </c>
      <c r="M1413" s="35">
        <v>1</v>
      </c>
      <c r="N1413" s="16">
        <f>MIN(D1413:M1413)</f>
        <v>0</v>
      </c>
      <c r="O1413" s="1">
        <f>C1413-N1413</f>
        <v>1</v>
      </c>
      <c r="P1413" s="18">
        <f>O1413/C1413</f>
        <v>1</v>
      </c>
      <c r="U1413" s="114"/>
      <c r="W1413" s="114"/>
    </row>
    <row r="1414" spans="1:23" ht="9.75" customHeight="1">
      <c r="A1414" s="15"/>
      <c r="B1414" s="15" t="s">
        <v>60</v>
      </c>
      <c r="C1414" s="15"/>
      <c r="D1414" s="16"/>
      <c r="E1414" s="1"/>
      <c r="F1414" s="1"/>
      <c r="G1414" s="1"/>
      <c r="H1414" s="1"/>
      <c r="I1414" s="1"/>
      <c r="J1414" s="1"/>
      <c r="K1414" s="1"/>
      <c r="L1414" s="1"/>
      <c r="M1414" s="17"/>
      <c r="N1414" s="16"/>
      <c r="O1414" s="1"/>
      <c r="P1414" s="18"/>
      <c r="U1414" s="114"/>
      <c r="W1414" s="114"/>
    </row>
    <row r="1415" spans="1:23" ht="9.75" customHeight="1">
      <c r="A1415" s="15"/>
      <c r="B1415" s="15" t="s">
        <v>60</v>
      </c>
      <c r="C1415" s="15"/>
      <c r="D1415" s="16"/>
      <c r="E1415" s="1"/>
      <c r="F1415" s="1"/>
      <c r="G1415" s="1"/>
      <c r="H1415" s="1"/>
      <c r="I1415" s="1"/>
      <c r="J1415" s="1"/>
      <c r="K1415" s="1"/>
      <c r="L1415" s="1"/>
      <c r="M1415" s="17"/>
      <c r="N1415" s="16"/>
      <c r="O1415" s="1"/>
      <c r="P1415" s="18"/>
      <c r="U1415" s="114"/>
      <c r="W1415" s="114"/>
    </row>
    <row r="1416" spans="1:23" ht="9.75" customHeight="1">
      <c r="A1416" s="15"/>
      <c r="B1416" s="15" t="s">
        <v>60</v>
      </c>
      <c r="C1416" s="15"/>
      <c r="D1416" s="16"/>
      <c r="E1416" s="1"/>
      <c r="F1416" s="1"/>
      <c r="G1416" s="1"/>
      <c r="H1416" s="1"/>
      <c r="I1416" s="1"/>
      <c r="J1416" s="1"/>
      <c r="K1416" s="1"/>
      <c r="L1416" s="1"/>
      <c r="M1416" s="17"/>
      <c r="N1416" s="16"/>
      <c r="O1416" s="1"/>
      <c r="P1416" s="18"/>
      <c r="U1416" s="114"/>
      <c r="W1416" s="114"/>
    </row>
    <row r="1417" spans="1:23" ht="9.75" customHeight="1">
      <c r="A1417" s="15"/>
      <c r="B1417" s="15" t="s">
        <v>60</v>
      </c>
      <c r="C1417" s="15"/>
      <c r="D1417" s="16"/>
      <c r="E1417" s="1"/>
      <c r="F1417" s="1"/>
      <c r="G1417" s="1"/>
      <c r="H1417" s="1"/>
      <c r="I1417" s="1"/>
      <c r="J1417" s="1"/>
      <c r="K1417" s="1"/>
      <c r="L1417" s="1"/>
      <c r="M1417" s="17"/>
      <c r="N1417" s="16"/>
      <c r="O1417" s="1"/>
      <c r="P1417" s="18"/>
      <c r="U1417" s="114"/>
      <c r="W1417" s="114"/>
    </row>
    <row r="1418" spans="1:23" ht="9.75" customHeight="1">
      <c r="A1418" s="15"/>
      <c r="B1418" s="15" t="s">
        <v>41</v>
      </c>
      <c r="C1418" s="15">
        <v>12</v>
      </c>
      <c r="D1418" s="33">
        <v>6</v>
      </c>
      <c r="E1418" s="34">
        <v>5</v>
      </c>
      <c r="F1418" s="34">
        <v>6</v>
      </c>
      <c r="G1418" s="34">
        <v>4</v>
      </c>
      <c r="H1418" s="34">
        <v>5</v>
      </c>
      <c r="I1418" s="34">
        <v>4</v>
      </c>
      <c r="J1418" s="34">
        <v>1</v>
      </c>
      <c r="K1418" s="34">
        <v>6</v>
      </c>
      <c r="L1418" s="34">
        <v>6</v>
      </c>
      <c r="M1418" s="35">
        <v>8</v>
      </c>
      <c r="N1418" s="16">
        <f t="shared" ref="N1418:N1419" si="301">MIN(D1418:M1418)</f>
        <v>1</v>
      </c>
      <c r="O1418" s="1">
        <f t="shared" ref="O1418:O1419" si="302">C1418-N1418</f>
        <v>11</v>
      </c>
      <c r="P1418" s="18">
        <f t="shared" ref="P1418:P1419" si="303">O1418/C1418</f>
        <v>0.91666666666666663</v>
      </c>
      <c r="U1418" s="114"/>
      <c r="W1418" s="114"/>
    </row>
    <row r="1419" spans="1:23" ht="9.75" customHeight="1">
      <c r="A1419" s="15"/>
      <c r="B1419" s="15" t="s">
        <v>42</v>
      </c>
      <c r="C1419" s="32">
        <v>1</v>
      </c>
      <c r="D1419" s="33">
        <v>1</v>
      </c>
      <c r="E1419" s="34">
        <v>0</v>
      </c>
      <c r="F1419" s="34">
        <v>1</v>
      </c>
      <c r="G1419" s="34">
        <v>1</v>
      </c>
      <c r="H1419" s="34">
        <v>1</v>
      </c>
      <c r="I1419" s="34">
        <v>1</v>
      </c>
      <c r="J1419" s="34">
        <v>1</v>
      </c>
      <c r="K1419" s="34">
        <v>1</v>
      </c>
      <c r="L1419" s="34">
        <v>0</v>
      </c>
      <c r="M1419" s="35">
        <v>1</v>
      </c>
      <c r="N1419" s="16">
        <f t="shared" si="301"/>
        <v>0</v>
      </c>
      <c r="O1419" s="1">
        <f t="shared" si="302"/>
        <v>1</v>
      </c>
      <c r="P1419" s="18">
        <f t="shared" si="303"/>
        <v>1</v>
      </c>
      <c r="U1419" s="114"/>
      <c r="W1419" s="114"/>
    </row>
    <row r="1420" spans="1:23" ht="9.75" customHeight="1">
      <c r="A1420" s="15"/>
      <c r="B1420" s="15" t="s">
        <v>43</v>
      </c>
      <c r="C1420" s="15"/>
      <c r="D1420" s="16"/>
      <c r="E1420" s="1"/>
      <c r="F1420" s="1"/>
      <c r="G1420" s="1"/>
      <c r="H1420" s="1"/>
      <c r="I1420" s="1"/>
      <c r="J1420" s="1"/>
      <c r="K1420" s="1"/>
      <c r="L1420" s="1"/>
      <c r="M1420" s="17"/>
      <c r="N1420" s="16"/>
      <c r="O1420" s="1"/>
      <c r="P1420" s="18"/>
      <c r="U1420" s="114"/>
      <c r="W1420" s="114"/>
    </row>
    <row r="1421" spans="1:23" ht="9.75" customHeight="1">
      <c r="A1421" s="15"/>
      <c r="B1421" s="15" t="s">
        <v>44</v>
      </c>
      <c r="C1421" s="15"/>
      <c r="D1421" s="16"/>
      <c r="E1421" s="1"/>
      <c r="F1421" s="1"/>
      <c r="G1421" s="1"/>
      <c r="H1421" s="1"/>
      <c r="I1421" s="1"/>
      <c r="J1421" s="1"/>
      <c r="K1421" s="1"/>
      <c r="L1421" s="1"/>
      <c r="M1421" s="17"/>
      <c r="N1421" s="16"/>
      <c r="O1421" s="1"/>
      <c r="P1421" s="18"/>
      <c r="U1421" s="114"/>
      <c r="W1421" s="114"/>
    </row>
    <row r="1422" spans="1:23" ht="9.75" customHeight="1">
      <c r="A1422" s="20"/>
      <c r="B1422" s="21" t="s">
        <v>45</v>
      </c>
      <c r="C1422" s="21">
        <f t="shared" ref="C1422:M1422" si="304">SUM(C1406:C1421)</f>
        <v>57</v>
      </c>
      <c r="D1422" s="22">
        <f t="shared" si="304"/>
        <v>42</v>
      </c>
      <c r="E1422" s="23">
        <f t="shared" si="304"/>
        <v>24</v>
      </c>
      <c r="F1422" s="23">
        <f t="shared" si="304"/>
        <v>16</v>
      </c>
      <c r="G1422" s="23">
        <f t="shared" si="304"/>
        <v>9</v>
      </c>
      <c r="H1422" s="23">
        <f t="shared" si="304"/>
        <v>13</v>
      </c>
      <c r="I1422" s="23">
        <f t="shared" si="304"/>
        <v>13</v>
      </c>
      <c r="J1422" s="23">
        <f t="shared" si="304"/>
        <v>9</v>
      </c>
      <c r="K1422" s="23">
        <f t="shared" si="304"/>
        <v>20</v>
      </c>
      <c r="L1422" s="23">
        <f t="shared" si="304"/>
        <v>21</v>
      </c>
      <c r="M1422" s="24">
        <f t="shared" si="304"/>
        <v>25</v>
      </c>
      <c r="N1422" s="22">
        <f>MIN(D1422:M1422)</f>
        <v>9</v>
      </c>
      <c r="O1422" s="23">
        <f>C1422-N1422</f>
        <v>48</v>
      </c>
      <c r="P1422" s="25">
        <f>O1422/C1422</f>
        <v>0.84210526315789469</v>
      </c>
      <c r="U1422" s="114"/>
      <c r="W1422" s="114"/>
    </row>
    <row r="1423" spans="1:23" ht="9.75" customHeight="1">
      <c r="A1423" s="14" t="s">
        <v>213</v>
      </c>
      <c r="B1423" s="14" t="s">
        <v>27</v>
      </c>
      <c r="C1423" s="15"/>
      <c r="D1423" s="16"/>
      <c r="E1423" s="1"/>
      <c r="F1423" s="1"/>
      <c r="G1423" s="1"/>
      <c r="H1423" s="1"/>
      <c r="I1423" s="1"/>
      <c r="J1423" s="1"/>
      <c r="K1423" s="1"/>
      <c r="L1423" s="1"/>
      <c r="M1423" s="17"/>
      <c r="N1423" s="16"/>
      <c r="O1423" s="1"/>
      <c r="P1423" s="18"/>
      <c r="U1423" s="114"/>
      <c r="W1423" s="114"/>
    </row>
    <row r="1424" spans="1:23" ht="9.75" customHeight="1">
      <c r="A1424" s="15"/>
      <c r="B1424" s="15" t="s">
        <v>30</v>
      </c>
      <c r="C1424" s="15"/>
      <c r="D1424" s="16"/>
      <c r="E1424" s="1"/>
      <c r="F1424" s="1"/>
      <c r="G1424" s="1"/>
      <c r="H1424" s="1"/>
      <c r="I1424" s="1"/>
      <c r="J1424" s="1"/>
      <c r="K1424" s="1"/>
      <c r="L1424" s="1"/>
      <c r="M1424" s="17"/>
      <c r="N1424" s="16"/>
      <c r="O1424" s="1"/>
      <c r="P1424" s="18"/>
      <c r="U1424" s="114"/>
      <c r="W1424" s="114"/>
    </row>
    <row r="1425" spans="1:23" ht="9.75" customHeight="1">
      <c r="A1425" s="15"/>
      <c r="B1425" s="15" t="s">
        <v>34</v>
      </c>
      <c r="C1425" s="15"/>
      <c r="D1425" s="16"/>
      <c r="E1425" s="1"/>
      <c r="F1425" s="1"/>
      <c r="G1425" s="1"/>
      <c r="H1425" s="1"/>
      <c r="I1425" s="1"/>
      <c r="J1425" s="1"/>
      <c r="K1425" s="1"/>
      <c r="L1425" s="1"/>
      <c r="M1425" s="17"/>
      <c r="N1425" s="16"/>
      <c r="O1425" s="1"/>
      <c r="P1425" s="18"/>
      <c r="U1425" s="114"/>
      <c r="W1425" s="114"/>
    </row>
    <row r="1426" spans="1:23" ht="9.75" customHeight="1">
      <c r="A1426" s="15"/>
      <c r="B1426" s="15" t="s">
        <v>57</v>
      </c>
      <c r="C1426" s="15"/>
      <c r="D1426" s="16"/>
      <c r="E1426" s="1"/>
      <c r="F1426" s="1"/>
      <c r="G1426" s="1"/>
      <c r="H1426" s="1"/>
      <c r="I1426" s="1"/>
      <c r="J1426" s="1"/>
      <c r="K1426" s="1"/>
      <c r="L1426" s="1"/>
      <c r="M1426" s="17"/>
      <c r="N1426" s="16"/>
      <c r="O1426" s="1"/>
      <c r="P1426" s="18"/>
      <c r="U1426" s="114"/>
      <c r="W1426" s="114"/>
    </row>
    <row r="1427" spans="1:23" ht="9.75" customHeight="1">
      <c r="A1427" s="15"/>
      <c r="B1427" s="15" t="s">
        <v>57</v>
      </c>
      <c r="C1427" s="15"/>
      <c r="D1427" s="16"/>
      <c r="E1427" s="1"/>
      <c r="F1427" s="1"/>
      <c r="G1427" s="1"/>
      <c r="H1427" s="1"/>
      <c r="I1427" s="1"/>
      <c r="J1427" s="1"/>
      <c r="K1427" s="1"/>
      <c r="L1427" s="1"/>
      <c r="M1427" s="17"/>
      <c r="N1427" s="16"/>
      <c r="O1427" s="1"/>
      <c r="P1427" s="18"/>
      <c r="U1427" s="114"/>
      <c r="W1427" s="114"/>
    </row>
    <row r="1428" spans="1:23" ht="9.75" customHeight="1">
      <c r="A1428" s="15"/>
      <c r="B1428" s="15" t="s">
        <v>39</v>
      </c>
      <c r="C1428" s="15">
        <v>35</v>
      </c>
      <c r="D1428" s="33">
        <v>27</v>
      </c>
      <c r="E1428" s="34">
        <v>22</v>
      </c>
      <c r="F1428" s="34">
        <v>18</v>
      </c>
      <c r="G1428" s="34">
        <v>14</v>
      </c>
      <c r="H1428" s="34">
        <v>17</v>
      </c>
      <c r="I1428" s="34">
        <v>15</v>
      </c>
      <c r="J1428" s="34">
        <v>19</v>
      </c>
      <c r="K1428" s="34">
        <v>21</v>
      </c>
      <c r="L1428" s="34">
        <v>20</v>
      </c>
      <c r="M1428" s="35">
        <v>24</v>
      </c>
      <c r="N1428" s="16">
        <f>MIN(D1428:M1428)</f>
        <v>14</v>
      </c>
      <c r="O1428" s="1">
        <f>C1428-N1428</f>
        <v>21</v>
      </c>
      <c r="P1428" s="18">
        <f>O1428/C1428</f>
        <v>0.6</v>
      </c>
      <c r="U1428" s="114"/>
      <c r="W1428" s="114"/>
    </row>
    <row r="1429" spans="1:23" ht="9.75" customHeight="1">
      <c r="A1429" s="15"/>
      <c r="B1429" s="15" t="s">
        <v>60</v>
      </c>
      <c r="C1429" s="15"/>
      <c r="D1429" s="16"/>
      <c r="E1429" s="1"/>
      <c r="F1429" s="1"/>
      <c r="G1429" s="1"/>
      <c r="H1429" s="1"/>
      <c r="I1429" s="1"/>
      <c r="J1429" s="1"/>
      <c r="K1429" s="1"/>
      <c r="L1429" s="1"/>
      <c r="M1429" s="17"/>
      <c r="N1429" s="16"/>
      <c r="O1429" s="1"/>
      <c r="P1429" s="18"/>
      <c r="U1429" s="114"/>
      <c r="W1429" s="114"/>
    </row>
    <row r="1430" spans="1:23" ht="9.75" customHeight="1">
      <c r="A1430" s="15"/>
      <c r="B1430" s="15" t="s">
        <v>60</v>
      </c>
      <c r="C1430" s="15"/>
      <c r="D1430" s="16"/>
      <c r="E1430" s="1"/>
      <c r="F1430" s="1"/>
      <c r="G1430" s="1"/>
      <c r="H1430" s="1"/>
      <c r="I1430" s="1"/>
      <c r="J1430" s="1"/>
      <c r="K1430" s="1"/>
      <c r="L1430" s="1"/>
      <c r="M1430" s="17"/>
      <c r="N1430" s="16"/>
      <c r="O1430" s="1"/>
      <c r="P1430" s="18"/>
      <c r="U1430" s="114"/>
      <c r="W1430" s="114"/>
    </row>
    <row r="1431" spans="1:23" ht="9.75" customHeight="1">
      <c r="A1431" s="15"/>
      <c r="B1431" s="15" t="s">
        <v>60</v>
      </c>
      <c r="C1431" s="15"/>
      <c r="D1431" s="16"/>
      <c r="E1431" s="1"/>
      <c r="F1431" s="1"/>
      <c r="G1431" s="1"/>
      <c r="H1431" s="1"/>
      <c r="I1431" s="1"/>
      <c r="J1431" s="1"/>
      <c r="K1431" s="1"/>
      <c r="L1431" s="1"/>
      <c r="M1431" s="17"/>
      <c r="N1431" s="16"/>
      <c r="O1431" s="1"/>
      <c r="P1431" s="18"/>
      <c r="U1431" s="114"/>
      <c r="W1431" s="114"/>
    </row>
    <row r="1432" spans="1:23" ht="9.75" customHeight="1">
      <c r="A1432" s="15"/>
      <c r="B1432" s="15" t="s">
        <v>60</v>
      </c>
      <c r="C1432" s="15"/>
      <c r="D1432" s="16"/>
      <c r="E1432" s="1"/>
      <c r="F1432" s="1"/>
      <c r="G1432" s="1"/>
      <c r="H1432" s="1"/>
      <c r="I1432" s="1"/>
      <c r="J1432" s="1"/>
      <c r="K1432" s="1"/>
      <c r="L1432" s="1"/>
      <c r="M1432" s="17"/>
      <c r="N1432" s="16"/>
      <c r="O1432" s="1"/>
      <c r="P1432" s="18"/>
      <c r="U1432" s="114"/>
      <c r="W1432" s="114"/>
    </row>
    <row r="1433" spans="1:23" ht="9.75" customHeight="1">
      <c r="A1433" s="15"/>
      <c r="B1433" s="15" t="s">
        <v>60</v>
      </c>
      <c r="C1433" s="15"/>
      <c r="D1433" s="16"/>
      <c r="E1433" s="1"/>
      <c r="F1433" s="1"/>
      <c r="G1433" s="1"/>
      <c r="H1433" s="1"/>
      <c r="I1433" s="1"/>
      <c r="J1433" s="1"/>
      <c r="K1433" s="1"/>
      <c r="L1433" s="1"/>
      <c r="M1433" s="17"/>
      <c r="N1433" s="16"/>
      <c r="O1433" s="1"/>
      <c r="P1433" s="18"/>
      <c r="U1433" s="114"/>
      <c r="W1433" s="114"/>
    </row>
    <row r="1434" spans="1:23" ht="9.75" customHeight="1">
      <c r="A1434" s="15"/>
      <c r="B1434" s="15" t="s">
        <v>60</v>
      </c>
      <c r="C1434" s="15"/>
      <c r="D1434" s="16"/>
      <c r="E1434" s="1"/>
      <c r="F1434" s="1"/>
      <c r="G1434" s="1"/>
      <c r="H1434" s="1"/>
      <c r="I1434" s="1"/>
      <c r="J1434" s="1"/>
      <c r="K1434" s="1"/>
      <c r="L1434" s="1"/>
      <c r="M1434" s="17"/>
      <c r="N1434" s="16"/>
      <c r="O1434" s="1"/>
      <c r="P1434" s="18"/>
      <c r="U1434" s="114"/>
      <c r="W1434" s="114"/>
    </row>
    <row r="1435" spans="1:23" ht="9.75" customHeight="1">
      <c r="A1435" s="15"/>
      <c r="B1435" s="15" t="s">
        <v>41</v>
      </c>
      <c r="C1435" s="15">
        <v>5</v>
      </c>
      <c r="D1435" s="33">
        <v>3</v>
      </c>
      <c r="E1435" s="34">
        <v>3</v>
      </c>
      <c r="F1435" s="34">
        <v>3</v>
      </c>
      <c r="G1435" s="34">
        <v>3</v>
      </c>
      <c r="H1435" s="34">
        <v>3</v>
      </c>
      <c r="I1435" s="34">
        <v>3</v>
      </c>
      <c r="J1435" s="34">
        <v>3</v>
      </c>
      <c r="K1435" s="34">
        <v>3</v>
      </c>
      <c r="L1435" s="34">
        <v>3</v>
      </c>
      <c r="M1435" s="35">
        <v>3</v>
      </c>
      <c r="N1435" s="16">
        <f>MIN(D1435:M1435)</f>
        <v>3</v>
      </c>
      <c r="O1435" s="1">
        <f>C1435-N1435</f>
        <v>2</v>
      </c>
      <c r="P1435" s="18">
        <f>O1435/C1435</f>
        <v>0.4</v>
      </c>
      <c r="U1435" s="114"/>
      <c r="W1435" s="114"/>
    </row>
    <row r="1436" spans="1:23" ht="9.75" customHeight="1">
      <c r="A1436" s="15"/>
      <c r="B1436" s="15" t="s">
        <v>42</v>
      </c>
      <c r="C1436" s="15"/>
      <c r="D1436" s="16"/>
      <c r="E1436" s="1"/>
      <c r="F1436" s="1"/>
      <c r="G1436" s="1"/>
      <c r="H1436" s="1"/>
      <c r="I1436" s="1"/>
      <c r="J1436" s="1"/>
      <c r="K1436" s="1"/>
      <c r="L1436" s="1"/>
      <c r="M1436" s="17"/>
      <c r="N1436" s="16"/>
      <c r="O1436" s="1"/>
      <c r="P1436" s="18"/>
      <c r="U1436" s="114"/>
      <c r="W1436" s="114"/>
    </row>
    <row r="1437" spans="1:23" ht="9.75" customHeight="1">
      <c r="A1437" s="15"/>
      <c r="B1437" s="15" t="s">
        <v>43</v>
      </c>
      <c r="C1437" s="15"/>
      <c r="D1437" s="16"/>
      <c r="E1437" s="1"/>
      <c r="F1437" s="1"/>
      <c r="G1437" s="1"/>
      <c r="H1437" s="1"/>
      <c r="I1437" s="1"/>
      <c r="J1437" s="1"/>
      <c r="K1437" s="1"/>
      <c r="L1437" s="1"/>
      <c r="M1437" s="17"/>
      <c r="N1437" s="16"/>
      <c r="O1437" s="1"/>
      <c r="P1437" s="18"/>
      <c r="U1437" s="114"/>
      <c r="W1437" s="114"/>
    </row>
    <row r="1438" spans="1:23" ht="9.75" customHeight="1">
      <c r="A1438" s="15"/>
      <c r="B1438" s="15" t="s">
        <v>44</v>
      </c>
      <c r="C1438" s="15"/>
      <c r="D1438" s="16"/>
      <c r="E1438" s="1"/>
      <c r="F1438" s="1"/>
      <c r="G1438" s="1"/>
      <c r="H1438" s="1"/>
      <c r="I1438" s="1"/>
      <c r="J1438" s="1"/>
      <c r="K1438" s="1"/>
      <c r="L1438" s="1"/>
      <c r="M1438" s="17"/>
      <c r="N1438" s="16"/>
      <c r="O1438" s="1"/>
      <c r="P1438" s="18"/>
      <c r="U1438" s="114"/>
      <c r="W1438" s="114"/>
    </row>
    <row r="1439" spans="1:23" ht="9.75" customHeight="1">
      <c r="A1439" s="20"/>
      <c r="B1439" s="21" t="s">
        <v>45</v>
      </c>
      <c r="C1439" s="21">
        <f t="shared" ref="C1439:M1439" si="305">SUM(C1423:C1438)</f>
        <v>40</v>
      </c>
      <c r="D1439" s="22">
        <f t="shared" si="305"/>
        <v>30</v>
      </c>
      <c r="E1439" s="23">
        <f t="shared" si="305"/>
        <v>25</v>
      </c>
      <c r="F1439" s="23">
        <f t="shared" si="305"/>
        <v>21</v>
      </c>
      <c r="G1439" s="23">
        <f t="shared" si="305"/>
        <v>17</v>
      </c>
      <c r="H1439" s="23">
        <f t="shared" si="305"/>
        <v>20</v>
      </c>
      <c r="I1439" s="23">
        <f t="shared" si="305"/>
        <v>18</v>
      </c>
      <c r="J1439" s="23">
        <f t="shared" si="305"/>
        <v>22</v>
      </c>
      <c r="K1439" s="23">
        <f t="shared" si="305"/>
        <v>24</v>
      </c>
      <c r="L1439" s="23">
        <f t="shared" si="305"/>
        <v>23</v>
      </c>
      <c r="M1439" s="24">
        <f t="shared" si="305"/>
        <v>27</v>
      </c>
      <c r="N1439" s="22">
        <f>MIN(D1439:M1439)</f>
        <v>17</v>
      </c>
      <c r="O1439" s="23">
        <f>C1439-N1439</f>
        <v>23</v>
      </c>
      <c r="P1439" s="25">
        <f>O1439/C1439</f>
        <v>0.57499999999999996</v>
      </c>
      <c r="U1439" s="114"/>
      <c r="W1439" s="114"/>
    </row>
    <row r="1440" spans="1:23" ht="9.75" customHeight="1">
      <c r="A1440" s="14" t="s">
        <v>214</v>
      </c>
      <c r="B1440" s="14" t="s">
        <v>27</v>
      </c>
      <c r="C1440" s="14"/>
      <c r="D1440" s="19"/>
      <c r="E1440" s="29"/>
      <c r="F1440" s="29"/>
      <c r="G1440" s="29"/>
      <c r="H1440" s="29"/>
      <c r="I1440" s="29"/>
      <c r="J1440" s="29"/>
      <c r="K1440" s="29"/>
      <c r="L1440" s="29"/>
      <c r="M1440" s="30"/>
      <c r="N1440" s="19"/>
      <c r="O1440" s="29"/>
      <c r="P1440" s="31"/>
      <c r="U1440" s="114"/>
      <c r="W1440" s="114"/>
    </row>
    <row r="1441" spans="1:23" ht="9.75" customHeight="1">
      <c r="A1441" s="15"/>
      <c r="B1441" s="15" t="s">
        <v>30</v>
      </c>
      <c r="C1441" s="15"/>
      <c r="D1441" s="16"/>
      <c r="E1441" s="1"/>
      <c r="F1441" s="1"/>
      <c r="G1441" s="1"/>
      <c r="H1441" s="1"/>
      <c r="I1441" s="1"/>
      <c r="J1441" s="1"/>
      <c r="K1441" s="1"/>
      <c r="L1441" s="1"/>
      <c r="M1441" s="17"/>
      <c r="N1441" s="16"/>
      <c r="O1441" s="1"/>
      <c r="P1441" s="18"/>
      <c r="U1441" s="114"/>
      <c r="W1441" s="114"/>
    </row>
    <row r="1442" spans="1:23" ht="9.75" customHeight="1">
      <c r="A1442" s="15"/>
      <c r="B1442" s="15" t="s">
        <v>34</v>
      </c>
      <c r="C1442" s="15"/>
      <c r="D1442" s="16"/>
      <c r="E1442" s="1"/>
      <c r="F1442" s="1"/>
      <c r="G1442" s="1"/>
      <c r="H1442" s="1"/>
      <c r="I1442" s="1"/>
      <c r="J1442" s="1"/>
      <c r="K1442" s="1"/>
      <c r="L1442" s="1"/>
      <c r="M1442" s="17"/>
      <c r="N1442" s="16"/>
      <c r="O1442" s="1"/>
      <c r="P1442" s="18"/>
      <c r="U1442" s="114"/>
      <c r="W1442" s="114"/>
    </row>
    <row r="1443" spans="1:23" ht="9.75" customHeight="1">
      <c r="A1443" s="15"/>
      <c r="B1443" s="15" t="s">
        <v>57</v>
      </c>
      <c r="C1443" s="15"/>
      <c r="D1443" s="16"/>
      <c r="E1443" s="1"/>
      <c r="F1443" s="1"/>
      <c r="G1443" s="1"/>
      <c r="H1443" s="1"/>
      <c r="I1443" s="1"/>
      <c r="J1443" s="1"/>
      <c r="K1443" s="1"/>
      <c r="L1443" s="1"/>
      <c r="M1443" s="17"/>
      <c r="N1443" s="16"/>
      <c r="O1443" s="1"/>
      <c r="P1443" s="18"/>
      <c r="U1443" s="114"/>
      <c r="W1443" s="114"/>
    </row>
    <row r="1444" spans="1:23" ht="9.75" customHeight="1">
      <c r="A1444" s="15"/>
      <c r="B1444" s="15" t="s">
        <v>57</v>
      </c>
      <c r="C1444" s="15"/>
      <c r="D1444" s="16"/>
      <c r="E1444" s="1"/>
      <c r="F1444" s="1"/>
      <c r="G1444" s="1"/>
      <c r="H1444" s="1"/>
      <c r="I1444" s="1"/>
      <c r="J1444" s="1"/>
      <c r="K1444" s="1"/>
      <c r="L1444" s="1"/>
      <c r="M1444" s="17"/>
      <c r="N1444" s="16"/>
      <c r="O1444" s="1"/>
      <c r="P1444" s="18"/>
      <c r="U1444" s="114"/>
      <c r="W1444" s="114"/>
    </row>
    <row r="1445" spans="1:23" ht="9.75" customHeight="1">
      <c r="A1445" s="15"/>
      <c r="B1445" s="15" t="s">
        <v>39</v>
      </c>
      <c r="C1445" s="15">
        <v>1</v>
      </c>
      <c r="D1445" s="33">
        <v>1</v>
      </c>
      <c r="E1445" s="34">
        <v>0</v>
      </c>
      <c r="F1445" s="34">
        <v>1</v>
      </c>
      <c r="G1445" s="34">
        <v>1</v>
      </c>
      <c r="H1445" s="34">
        <v>1</v>
      </c>
      <c r="I1445" s="34">
        <v>1</v>
      </c>
      <c r="J1445" s="34">
        <v>1</v>
      </c>
      <c r="K1445" s="34">
        <v>1</v>
      </c>
      <c r="L1445" s="34">
        <v>1</v>
      </c>
      <c r="M1445" s="35">
        <v>1</v>
      </c>
      <c r="N1445" s="16">
        <f>MIN(D1445:M1445)</f>
        <v>0</v>
      </c>
      <c r="O1445" s="1">
        <f>C1445-N1445</f>
        <v>1</v>
      </c>
      <c r="P1445" s="18">
        <f>O1445/C1445</f>
        <v>1</v>
      </c>
      <c r="U1445" s="114"/>
      <c r="W1445" s="114"/>
    </row>
    <row r="1446" spans="1:23" ht="9.75" customHeight="1">
      <c r="A1446" s="15"/>
      <c r="B1446" s="15" t="s">
        <v>60</v>
      </c>
      <c r="C1446" s="15"/>
      <c r="D1446" s="16"/>
      <c r="E1446" s="1"/>
      <c r="F1446" s="1"/>
      <c r="G1446" s="1"/>
      <c r="H1446" s="1"/>
      <c r="I1446" s="1"/>
      <c r="J1446" s="1"/>
      <c r="K1446" s="1"/>
      <c r="L1446" s="1"/>
      <c r="M1446" s="17"/>
      <c r="N1446" s="16"/>
      <c r="O1446" s="1"/>
      <c r="P1446" s="18"/>
      <c r="U1446" s="114"/>
      <c r="W1446" s="114"/>
    </row>
    <row r="1447" spans="1:23" ht="9.75" customHeight="1">
      <c r="A1447" s="15"/>
      <c r="B1447" s="15" t="s">
        <v>60</v>
      </c>
      <c r="C1447" s="15"/>
      <c r="D1447" s="16"/>
      <c r="E1447" s="1"/>
      <c r="F1447" s="1"/>
      <c r="G1447" s="1"/>
      <c r="H1447" s="1"/>
      <c r="I1447" s="1"/>
      <c r="J1447" s="1"/>
      <c r="K1447" s="1"/>
      <c r="L1447" s="1"/>
      <c r="M1447" s="17"/>
      <c r="N1447" s="16"/>
      <c r="O1447" s="1"/>
      <c r="P1447" s="18"/>
      <c r="U1447" s="114"/>
      <c r="W1447" s="114"/>
    </row>
    <row r="1448" spans="1:23" ht="9.75" customHeight="1">
      <c r="A1448" s="15"/>
      <c r="B1448" s="15" t="s">
        <v>60</v>
      </c>
      <c r="C1448" s="15"/>
      <c r="D1448" s="16"/>
      <c r="E1448" s="1"/>
      <c r="F1448" s="1"/>
      <c r="G1448" s="1"/>
      <c r="H1448" s="1"/>
      <c r="I1448" s="1"/>
      <c r="J1448" s="1"/>
      <c r="K1448" s="1"/>
      <c r="L1448" s="1"/>
      <c r="M1448" s="17"/>
      <c r="N1448" s="16"/>
      <c r="O1448" s="1"/>
      <c r="P1448" s="18"/>
      <c r="U1448" s="114"/>
      <c r="W1448" s="114"/>
    </row>
    <row r="1449" spans="1:23" ht="9.75" customHeight="1">
      <c r="A1449" s="15"/>
      <c r="B1449" s="15" t="s">
        <v>60</v>
      </c>
      <c r="C1449" s="15"/>
      <c r="D1449" s="16"/>
      <c r="E1449" s="1"/>
      <c r="F1449" s="1"/>
      <c r="G1449" s="1"/>
      <c r="H1449" s="1"/>
      <c r="I1449" s="1"/>
      <c r="J1449" s="1"/>
      <c r="K1449" s="1"/>
      <c r="L1449" s="1"/>
      <c r="M1449" s="17"/>
      <c r="N1449" s="16"/>
      <c r="O1449" s="1"/>
      <c r="P1449" s="18"/>
      <c r="U1449" s="114"/>
      <c r="W1449" s="114"/>
    </row>
    <row r="1450" spans="1:23" ht="9.75" customHeight="1">
      <c r="A1450" s="15"/>
      <c r="B1450" s="15" t="s">
        <v>60</v>
      </c>
      <c r="C1450" s="15"/>
      <c r="D1450" s="16"/>
      <c r="E1450" s="1"/>
      <c r="F1450" s="1"/>
      <c r="G1450" s="1"/>
      <c r="H1450" s="1"/>
      <c r="I1450" s="1"/>
      <c r="J1450" s="1"/>
      <c r="K1450" s="1"/>
      <c r="L1450" s="1"/>
      <c r="M1450" s="17"/>
      <c r="N1450" s="16"/>
      <c r="O1450" s="1"/>
      <c r="P1450" s="18"/>
      <c r="U1450" s="114"/>
      <c r="W1450" s="114"/>
    </row>
    <row r="1451" spans="1:23" ht="9.75" customHeight="1">
      <c r="A1451" s="15"/>
      <c r="B1451" s="15" t="s">
        <v>60</v>
      </c>
      <c r="C1451" s="15"/>
      <c r="D1451" s="16"/>
      <c r="E1451" s="1"/>
      <c r="F1451" s="1"/>
      <c r="G1451" s="1"/>
      <c r="H1451" s="1"/>
      <c r="I1451" s="1"/>
      <c r="J1451" s="1"/>
      <c r="K1451" s="1"/>
      <c r="L1451" s="1"/>
      <c r="M1451" s="17"/>
      <c r="N1451" s="16"/>
      <c r="O1451" s="1"/>
      <c r="P1451" s="18"/>
      <c r="U1451" s="114"/>
      <c r="W1451" s="114"/>
    </row>
    <row r="1452" spans="1:23" ht="9.75" customHeight="1">
      <c r="A1452" s="15"/>
      <c r="B1452" s="15" t="s">
        <v>41</v>
      </c>
      <c r="C1452" s="15">
        <v>2</v>
      </c>
      <c r="D1452" s="33">
        <v>2</v>
      </c>
      <c r="E1452" s="34">
        <v>1</v>
      </c>
      <c r="F1452" s="34">
        <v>2</v>
      </c>
      <c r="G1452" s="34">
        <v>2</v>
      </c>
      <c r="H1452" s="34">
        <v>0</v>
      </c>
      <c r="I1452" s="34">
        <v>1</v>
      </c>
      <c r="J1452" s="34">
        <v>0</v>
      </c>
      <c r="K1452" s="34">
        <v>1</v>
      </c>
      <c r="L1452" s="34">
        <v>1</v>
      </c>
      <c r="M1452" s="35">
        <v>1</v>
      </c>
      <c r="N1452" s="16">
        <f>MIN(D1452:M1452)</f>
        <v>0</v>
      </c>
      <c r="O1452" s="1">
        <f>C1452-N1452</f>
        <v>2</v>
      </c>
      <c r="P1452" s="18">
        <f>O1452/C1452</f>
        <v>1</v>
      </c>
      <c r="U1452" s="114"/>
      <c r="W1452" s="114"/>
    </row>
    <row r="1453" spans="1:23" ht="9.75" customHeight="1">
      <c r="A1453" s="15"/>
      <c r="B1453" s="15" t="s">
        <v>42</v>
      </c>
      <c r="C1453" s="15"/>
      <c r="D1453" s="16"/>
      <c r="E1453" s="1"/>
      <c r="F1453" s="1"/>
      <c r="G1453" s="1"/>
      <c r="H1453" s="1"/>
      <c r="I1453" s="1"/>
      <c r="J1453" s="1"/>
      <c r="K1453" s="1"/>
      <c r="L1453" s="1"/>
      <c r="M1453" s="17"/>
      <c r="N1453" s="16"/>
      <c r="O1453" s="1"/>
      <c r="P1453" s="18"/>
      <c r="U1453" s="114"/>
      <c r="W1453" s="114"/>
    </row>
    <row r="1454" spans="1:23" ht="9.75" customHeight="1">
      <c r="A1454" s="15"/>
      <c r="B1454" s="15" t="s">
        <v>43</v>
      </c>
      <c r="C1454" s="15"/>
      <c r="D1454" s="16"/>
      <c r="E1454" s="1"/>
      <c r="F1454" s="1"/>
      <c r="G1454" s="1"/>
      <c r="H1454" s="1"/>
      <c r="I1454" s="1"/>
      <c r="J1454" s="1"/>
      <c r="K1454" s="1"/>
      <c r="L1454" s="1"/>
      <c r="M1454" s="17"/>
      <c r="N1454" s="16"/>
      <c r="O1454" s="1"/>
      <c r="P1454" s="18"/>
      <c r="U1454" s="114"/>
      <c r="W1454" s="114"/>
    </row>
    <row r="1455" spans="1:23" ht="9.75" customHeight="1">
      <c r="A1455" s="15"/>
      <c r="B1455" s="15" t="s">
        <v>44</v>
      </c>
      <c r="C1455" s="15"/>
      <c r="D1455" s="16"/>
      <c r="E1455" s="1"/>
      <c r="F1455" s="1"/>
      <c r="G1455" s="1"/>
      <c r="H1455" s="1"/>
      <c r="I1455" s="1"/>
      <c r="J1455" s="1"/>
      <c r="K1455" s="1"/>
      <c r="L1455" s="1"/>
      <c r="M1455" s="17"/>
      <c r="N1455" s="16"/>
      <c r="O1455" s="1"/>
      <c r="P1455" s="18"/>
      <c r="U1455" s="114"/>
      <c r="W1455" s="114"/>
    </row>
    <row r="1456" spans="1:23" ht="9.75" customHeight="1">
      <c r="A1456" s="20"/>
      <c r="B1456" s="21" t="s">
        <v>45</v>
      </c>
      <c r="C1456" s="21">
        <f t="shared" ref="C1456:M1456" si="306">SUM(C1440:C1455)</f>
        <v>3</v>
      </c>
      <c r="D1456" s="22">
        <f t="shared" si="306"/>
        <v>3</v>
      </c>
      <c r="E1456" s="23">
        <f t="shared" si="306"/>
        <v>1</v>
      </c>
      <c r="F1456" s="23">
        <f t="shared" si="306"/>
        <v>3</v>
      </c>
      <c r="G1456" s="23">
        <f t="shared" si="306"/>
        <v>3</v>
      </c>
      <c r="H1456" s="23">
        <f t="shared" si="306"/>
        <v>1</v>
      </c>
      <c r="I1456" s="23">
        <f t="shared" si="306"/>
        <v>2</v>
      </c>
      <c r="J1456" s="23">
        <f t="shared" si="306"/>
        <v>1</v>
      </c>
      <c r="K1456" s="23">
        <f t="shared" si="306"/>
        <v>2</v>
      </c>
      <c r="L1456" s="23">
        <f t="shared" si="306"/>
        <v>2</v>
      </c>
      <c r="M1456" s="24">
        <f t="shared" si="306"/>
        <v>2</v>
      </c>
      <c r="N1456" s="22">
        <f t="shared" ref="N1456:N1457" si="307">MIN(D1456:M1456)</f>
        <v>1</v>
      </c>
      <c r="O1456" s="23">
        <f t="shared" ref="O1456:O1457" si="308">C1456-N1456</f>
        <v>2</v>
      </c>
      <c r="P1456" s="25">
        <f t="shared" ref="P1456:P1457" si="309">O1456/C1456</f>
        <v>0.66666666666666663</v>
      </c>
      <c r="U1456" s="114"/>
      <c r="W1456" s="114"/>
    </row>
    <row r="1457" spans="1:23" ht="9.75" customHeight="1">
      <c r="A1457" s="14" t="s">
        <v>216</v>
      </c>
      <c r="B1457" s="14" t="s">
        <v>27</v>
      </c>
      <c r="C1457" s="14">
        <v>3</v>
      </c>
      <c r="D1457" s="51">
        <v>2</v>
      </c>
      <c r="E1457" s="52">
        <v>1</v>
      </c>
      <c r="F1457" s="52">
        <v>1</v>
      </c>
      <c r="G1457" s="52">
        <v>0</v>
      </c>
      <c r="H1457" s="52">
        <v>0</v>
      </c>
      <c r="I1457" s="52">
        <v>1</v>
      </c>
      <c r="J1457" s="52">
        <v>1</v>
      </c>
      <c r="K1457" s="52">
        <v>0</v>
      </c>
      <c r="L1457" s="52">
        <v>0</v>
      </c>
      <c r="M1457" s="53">
        <v>1</v>
      </c>
      <c r="N1457" s="19">
        <f t="shared" si="307"/>
        <v>0</v>
      </c>
      <c r="O1457" s="29">
        <f t="shared" si="308"/>
        <v>3</v>
      </c>
      <c r="P1457" s="31">
        <f t="shared" si="309"/>
        <v>1</v>
      </c>
      <c r="U1457" s="114"/>
      <c r="W1457" s="114"/>
    </row>
    <row r="1458" spans="1:23" ht="9.75" customHeight="1">
      <c r="A1458" s="15"/>
      <c r="B1458" s="15" t="s">
        <v>30</v>
      </c>
      <c r="C1458" s="15"/>
      <c r="D1458" s="16"/>
      <c r="E1458" s="1"/>
      <c r="F1458" s="1"/>
      <c r="G1458" s="1"/>
      <c r="H1458" s="1"/>
      <c r="I1458" s="1"/>
      <c r="J1458" s="1"/>
      <c r="K1458" s="1"/>
      <c r="L1458" s="1"/>
      <c r="M1458" s="17"/>
      <c r="N1458" s="16"/>
      <c r="O1458" s="1"/>
      <c r="P1458" s="18"/>
      <c r="U1458" s="114"/>
      <c r="W1458" s="114"/>
    </row>
    <row r="1459" spans="1:23" ht="9.75" customHeight="1">
      <c r="A1459" s="15"/>
      <c r="B1459" s="15" t="s">
        <v>34</v>
      </c>
      <c r="C1459" s="15"/>
      <c r="D1459" s="16"/>
      <c r="E1459" s="1"/>
      <c r="F1459" s="1"/>
      <c r="G1459" s="1"/>
      <c r="H1459" s="1"/>
      <c r="I1459" s="1"/>
      <c r="J1459" s="1"/>
      <c r="K1459" s="1"/>
      <c r="L1459" s="1"/>
      <c r="M1459" s="17"/>
      <c r="N1459" s="16"/>
      <c r="O1459" s="1"/>
      <c r="P1459" s="18"/>
      <c r="U1459" s="114"/>
      <c r="W1459" s="114"/>
    </row>
    <row r="1460" spans="1:23" ht="9.75" customHeight="1">
      <c r="A1460" s="15"/>
      <c r="B1460" s="15" t="s">
        <v>57</v>
      </c>
      <c r="C1460" s="15"/>
      <c r="D1460" s="16"/>
      <c r="E1460" s="1"/>
      <c r="F1460" s="1"/>
      <c r="G1460" s="1"/>
      <c r="H1460" s="1"/>
      <c r="I1460" s="1"/>
      <c r="J1460" s="1"/>
      <c r="K1460" s="1"/>
      <c r="L1460" s="1"/>
      <c r="M1460" s="17"/>
      <c r="N1460" s="16"/>
      <c r="O1460" s="1"/>
      <c r="P1460" s="18"/>
      <c r="U1460" s="114"/>
      <c r="W1460" s="114"/>
    </row>
    <row r="1461" spans="1:23" ht="9.75" customHeight="1">
      <c r="A1461" s="15"/>
      <c r="B1461" s="15" t="s">
        <v>57</v>
      </c>
      <c r="C1461" s="15"/>
      <c r="D1461" s="16"/>
      <c r="E1461" s="1"/>
      <c r="F1461" s="1"/>
      <c r="G1461" s="1"/>
      <c r="H1461" s="1"/>
      <c r="I1461" s="1"/>
      <c r="J1461" s="1"/>
      <c r="K1461" s="1"/>
      <c r="L1461" s="1"/>
      <c r="M1461" s="17"/>
      <c r="N1461" s="16"/>
      <c r="O1461" s="1"/>
      <c r="P1461" s="18"/>
      <c r="U1461" s="114"/>
      <c r="W1461" s="114"/>
    </row>
    <row r="1462" spans="1:23" ht="9.75" customHeight="1">
      <c r="A1462" s="15"/>
      <c r="B1462" s="15" t="s">
        <v>39</v>
      </c>
      <c r="C1462" s="15">
        <v>3</v>
      </c>
      <c r="D1462" s="33">
        <v>3</v>
      </c>
      <c r="E1462" s="34">
        <v>3</v>
      </c>
      <c r="F1462" s="34">
        <v>2</v>
      </c>
      <c r="G1462" s="34">
        <v>1</v>
      </c>
      <c r="H1462" s="34">
        <v>0</v>
      </c>
      <c r="I1462" s="34">
        <v>1</v>
      </c>
      <c r="J1462" s="34">
        <v>2</v>
      </c>
      <c r="K1462" s="34">
        <v>2</v>
      </c>
      <c r="L1462" s="34">
        <v>2</v>
      </c>
      <c r="M1462" s="35">
        <v>0</v>
      </c>
      <c r="N1462" s="16">
        <f>MIN(D1462:M1462)</f>
        <v>0</v>
      </c>
      <c r="O1462" s="1">
        <f>C1462-N1462</f>
        <v>3</v>
      </c>
      <c r="P1462" s="18">
        <f>O1462/C1462</f>
        <v>1</v>
      </c>
      <c r="U1462" s="114"/>
      <c r="W1462" s="114"/>
    </row>
    <row r="1463" spans="1:23" ht="9.75" customHeight="1">
      <c r="A1463" s="15"/>
      <c r="B1463" s="15" t="s">
        <v>60</v>
      </c>
      <c r="C1463" s="15"/>
      <c r="D1463" s="16"/>
      <c r="E1463" s="1"/>
      <c r="F1463" s="1"/>
      <c r="G1463" s="1"/>
      <c r="H1463" s="1"/>
      <c r="I1463" s="1"/>
      <c r="J1463" s="1"/>
      <c r="K1463" s="1"/>
      <c r="L1463" s="1"/>
      <c r="M1463" s="17"/>
      <c r="N1463" s="16"/>
      <c r="O1463" s="1"/>
      <c r="P1463" s="18"/>
      <c r="U1463" s="114"/>
      <c r="W1463" s="114"/>
    </row>
    <row r="1464" spans="1:23" ht="9.75" customHeight="1">
      <c r="A1464" s="15"/>
      <c r="B1464" s="15" t="s">
        <v>60</v>
      </c>
      <c r="C1464" s="15"/>
      <c r="D1464" s="16"/>
      <c r="E1464" s="1"/>
      <c r="F1464" s="1"/>
      <c r="G1464" s="1"/>
      <c r="H1464" s="1"/>
      <c r="I1464" s="1"/>
      <c r="J1464" s="1"/>
      <c r="K1464" s="1"/>
      <c r="L1464" s="1"/>
      <c r="M1464" s="17"/>
      <c r="N1464" s="16"/>
      <c r="O1464" s="1"/>
      <c r="P1464" s="18"/>
      <c r="U1464" s="114"/>
      <c r="W1464" s="114"/>
    </row>
    <row r="1465" spans="1:23" ht="9.75" customHeight="1">
      <c r="A1465" s="15"/>
      <c r="B1465" s="15" t="s">
        <v>60</v>
      </c>
      <c r="C1465" s="15"/>
      <c r="D1465" s="16"/>
      <c r="E1465" s="1"/>
      <c r="F1465" s="1"/>
      <c r="G1465" s="1"/>
      <c r="H1465" s="1"/>
      <c r="I1465" s="1"/>
      <c r="J1465" s="1"/>
      <c r="K1465" s="1"/>
      <c r="L1465" s="1"/>
      <c r="M1465" s="17"/>
      <c r="N1465" s="16"/>
      <c r="O1465" s="1"/>
      <c r="P1465" s="18"/>
      <c r="U1465" s="114"/>
      <c r="W1465" s="114"/>
    </row>
    <row r="1466" spans="1:23" ht="9.75" customHeight="1">
      <c r="A1466" s="15"/>
      <c r="B1466" s="15" t="s">
        <v>60</v>
      </c>
      <c r="C1466" s="15"/>
      <c r="D1466" s="16"/>
      <c r="E1466" s="1"/>
      <c r="F1466" s="1"/>
      <c r="G1466" s="1"/>
      <c r="H1466" s="1"/>
      <c r="I1466" s="1"/>
      <c r="J1466" s="1"/>
      <c r="K1466" s="1"/>
      <c r="L1466" s="1"/>
      <c r="M1466" s="17"/>
      <c r="N1466" s="16"/>
      <c r="O1466" s="1"/>
      <c r="P1466" s="18"/>
      <c r="U1466" s="114"/>
      <c r="W1466" s="114"/>
    </row>
    <row r="1467" spans="1:23" ht="9.75" customHeight="1">
      <c r="A1467" s="15"/>
      <c r="B1467" s="15" t="s">
        <v>60</v>
      </c>
      <c r="C1467" s="15"/>
      <c r="D1467" s="16"/>
      <c r="E1467" s="1"/>
      <c r="F1467" s="1"/>
      <c r="G1467" s="1"/>
      <c r="H1467" s="1"/>
      <c r="I1467" s="1"/>
      <c r="J1467" s="1"/>
      <c r="K1467" s="1"/>
      <c r="L1467" s="1"/>
      <c r="M1467" s="17"/>
      <c r="N1467" s="16"/>
      <c r="O1467" s="1"/>
      <c r="P1467" s="18"/>
      <c r="U1467" s="114"/>
      <c r="W1467" s="114"/>
    </row>
    <row r="1468" spans="1:23" ht="9.75" customHeight="1">
      <c r="A1468" s="15"/>
      <c r="B1468" s="15" t="s">
        <v>60</v>
      </c>
      <c r="C1468" s="15"/>
      <c r="D1468" s="16"/>
      <c r="E1468" s="1"/>
      <c r="F1468" s="1"/>
      <c r="G1468" s="1"/>
      <c r="H1468" s="1"/>
      <c r="I1468" s="1"/>
      <c r="J1468" s="1"/>
      <c r="K1468" s="1"/>
      <c r="L1468" s="1"/>
      <c r="M1468" s="17"/>
      <c r="N1468" s="16"/>
      <c r="O1468" s="1"/>
      <c r="P1468" s="18"/>
      <c r="U1468" s="114"/>
      <c r="W1468" s="114"/>
    </row>
    <row r="1469" spans="1:23" ht="9.75" customHeight="1">
      <c r="A1469" s="15"/>
      <c r="B1469" s="15" t="s">
        <v>41</v>
      </c>
      <c r="C1469" s="15"/>
      <c r="D1469" s="16"/>
      <c r="E1469" s="1"/>
      <c r="F1469" s="1"/>
      <c r="G1469" s="1"/>
      <c r="H1469" s="1"/>
      <c r="I1469" s="1"/>
      <c r="J1469" s="1"/>
      <c r="K1469" s="1"/>
      <c r="L1469" s="1"/>
      <c r="M1469" s="17"/>
      <c r="N1469" s="16"/>
      <c r="O1469" s="1"/>
      <c r="P1469" s="18"/>
      <c r="U1469" s="114"/>
      <c r="W1469" s="114"/>
    </row>
    <row r="1470" spans="1:23" ht="9.75" customHeight="1">
      <c r="A1470" s="15"/>
      <c r="B1470" s="15" t="s">
        <v>42</v>
      </c>
      <c r="C1470" s="15"/>
      <c r="D1470" s="16"/>
      <c r="E1470" s="1"/>
      <c r="F1470" s="1"/>
      <c r="G1470" s="1"/>
      <c r="H1470" s="1"/>
      <c r="I1470" s="1"/>
      <c r="J1470" s="1"/>
      <c r="K1470" s="1"/>
      <c r="L1470" s="1"/>
      <c r="M1470" s="17"/>
      <c r="N1470" s="16"/>
      <c r="O1470" s="1"/>
      <c r="P1470" s="18"/>
      <c r="U1470" s="114"/>
      <c r="W1470" s="114"/>
    </row>
    <row r="1471" spans="1:23" ht="9.75" customHeight="1">
      <c r="A1471" s="15"/>
      <c r="B1471" s="15" t="s">
        <v>43</v>
      </c>
      <c r="C1471" s="15">
        <v>3</v>
      </c>
      <c r="D1471" s="33">
        <v>0</v>
      </c>
      <c r="E1471" s="34">
        <v>0</v>
      </c>
      <c r="F1471" s="34">
        <v>0</v>
      </c>
      <c r="G1471" s="34">
        <v>0</v>
      </c>
      <c r="H1471" s="34">
        <v>0</v>
      </c>
      <c r="I1471" s="34">
        <v>0</v>
      </c>
      <c r="J1471" s="34">
        <v>0</v>
      </c>
      <c r="K1471" s="34">
        <v>0</v>
      </c>
      <c r="L1471" s="34">
        <v>0</v>
      </c>
      <c r="M1471" s="35">
        <v>3</v>
      </c>
      <c r="N1471" s="16">
        <f t="shared" ref="N1471:N1473" si="310">MIN(D1471:M1471)</f>
        <v>0</v>
      </c>
      <c r="O1471" s="1">
        <f t="shared" ref="O1471:O1473" si="311">C1471-N1471</f>
        <v>3</v>
      </c>
      <c r="P1471" s="18">
        <f t="shared" ref="P1471:P1473" si="312">O1471/C1471</f>
        <v>1</v>
      </c>
      <c r="U1471" s="114"/>
      <c r="W1471" s="114"/>
    </row>
    <row r="1472" spans="1:23" ht="9.75" customHeight="1">
      <c r="A1472" s="15"/>
      <c r="B1472" s="15" t="s">
        <v>44</v>
      </c>
      <c r="C1472" s="15">
        <v>7</v>
      </c>
      <c r="D1472" s="33">
        <v>6</v>
      </c>
      <c r="E1472" s="34">
        <v>4</v>
      </c>
      <c r="F1472" s="34">
        <v>1</v>
      </c>
      <c r="G1472" s="34">
        <v>1</v>
      </c>
      <c r="H1472" s="34">
        <v>3</v>
      </c>
      <c r="I1472" s="34">
        <v>1</v>
      </c>
      <c r="J1472" s="34">
        <v>5</v>
      </c>
      <c r="K1472" s="34">
        <v>3</v>
      </c>
      <c r="L1472" s="34">
        <v>3</v>
      </c>
      <c r="M1472" s="35">
        <v>4</v>
      </c>
      <c r="N1472" s="16">
        <f t="shared" si="310"/>
        <v>1</v>
      </c>
      <c r="O1472" s="1">
        <f t="shared" si="311"/>
        <v>6</v>
      </c>
      <c r="P1472" s="18">
        <f t="shared" si="312"/>
        <v>0.8571428571428571</v>
      </c>
      <c r="U1472" s="114"/>
      <c r="W1472" s="114"/>
    </row>
    <row r="1473" spans="1:23" ht="9.75" customHeight="1">
      <c r="A1473" s="20"/>
      <c r="B1473" s="21" t="s">
        <v>45</v>
      </c>
      <c r="C1473" s="21">
        <f t="shared" ref="C1473:M1473" si="313">SUM(C1457:C1472)</f>
        <v>16</v>
      </c>
      <c r="D1473" s="22">
        <f t="shared" si="313"/>
        <v>11</v>
      </c>
      <c r="E1473" s="23">
        <f t="shared" si="313"/>
        <v>8</v>
      </c>
      <c r="F1473" s="23">
        <f t="shared" si="313"/>
        <v>4</v>
      </c>
      <c r="G1473" s="23">
        <f t="shared" si="313"/>
        <v>2</v>
      </c>
      <c r="H1473" s="23">
        <f t="shared" si="313"/>
        <v>3</v>
      </c>
      <c r="I1473" s="23">
        <f t="shared" si="313"/>
        <v>3</v>
      </c>
      <c r="J1473" s="23">
        <f t="shared" si="313"/>
        <v>8</v>
      </c>
      <c r="K1473" s="23">
        <f t="shared" si="313"/>
        <v>5</v>
      </c>
      <c r="L1473" s="23">
        <f t="shared" si="313"/>
        <v>5</v>
      </c>
      <c r="M1473" s="24">
        <f t="shared" si="313"/>
        <v>8</v>
      </c>
      <c r="N1473" s="22">
        <f t="shared" si="310"/>
        <v>2</v>
      </c>
      <c r="O1473" s="23">
        <f t="shared" si="311"/>
        <v>14</v>
      </c>
      <c r="P1473" s="25">
        <f t="shared" si="312"/>
        <v>0.875</v>
      </c>
      <c r="U1473" s="114"/>
      <c r="W1473" s="114"/>
    </row>
    <row r="1474" spans="1:23" ht="9.75" customHeight="1">
      <c r="A1474" s="14" t="s">
        <v>217</v>
      </c>
      <c r="B1474" s="14" t="s">
        <v>27</v>
      </c>
      <c r="C1474" s="14"/>
      <c r="D1474" s="19"/>
      <c r="E1474" s="29"/>
      <c r="F1474" s="29"/>
      <c r="G1474" s="29"/>
      <c r="H1474" s="29"/>
      <c r="I1474" s="29"/>
      <c r="J1474" s="29"/>
      <c r="K1474" s="29"/>
      <c r="L1474" s="29"/>
      <c r="M1474" s="30"/>
      <c r="N1474" s="19"/>
      <c r="O1474" s="29"/>
      <c r="P1474" s="31"/>
      <c r="U1474" s="114"/>
      <c r="W1474" s="114"/>
    </row>
    <row r="1475" spans="1:23" ht="9.75" customHeight="1">
      <c r="A1475" s="15"/>
      <c r="B1475" s="15" t="s">
        <v>30</v>
      </c>
      <c r="C1475" s="15"/>
      <c r="D1475" s="16"/>
      <c r="E1475" s="1"/>
      <c r="F1475" s="1"/>
      <c r="G1475" s="1"/>
      <c r="H1475" s="1"/>
      <c r="I1475" s="1"/>
      <c r="J1475" s="1"/>
      <c r="K1475" s="1"/>
      <c r="L1475" s="1"/>
      <c r="M1475" s="17"/>
      <c r="N1475" s="16"/>
      <c r="O1475" s="1"/>
      <c r="P1475" s="18"/>
      <c r="U1475" s="114"/>
      <c r="W1475" s="114"/>
    </row>
    <row r="1476" spans="1:23" ht="9.75" customHeight="1">
      <c r="A1476" s="15"/>
      <c r="B1476" s="15" t="s">
        <v>34</v>
      </c>
      <c r="C1476" s="15"/>
      <c r="D1476" s="16"/>
      <c r="E1476" s="1"/>
      <c r="F1476" s="1"/>
      <c r="G1476" s="1"/>
      <c r="H1476" s="1"/>
      <c r="I1476" s="1"/>
      <c r="J1476" s="1"/>
      <c r="K1476" s="1"/>
      <c r="L1476" s="1"/>
      <c r="M1476" s="17"/>
      <c r="N1476" s="16"/>
      <c r="O1476" s="1"/>
      <c r="P1476" s="18"/>
      <c r="U1476" s="114"/>
      <c r="W1476" s="114"/>
    </row>
    <row r="1477" spans="1:23" ht="9.75" customHeight="1">
      <c r="A1477" s="15"/>
      <c r="B1477" s="15" t="s">
        <v>57</v>
      </c>
      <c r="C1477" s="15"/>
      <c r="D1477" s="16"/>
      <c r="E1477" s="1"/>
      <c r="F1477" s="1"/>
      <c r="G1477" s="1"/>
      <c r="H1477" s="1"/>
      <c r="I1477" s="1"/>
      <c r="J1477" s="1"/>
      <c r="K1477" s="1"/>
      <c r="L1477" s="1"/>
      <c r="M1477" s="17"/>
      <c r="N1477" s="16"/>
      <c r="O1477" s="1"/>
      <c r="P1477" s="18"/>
      <c r="U1477" s="114"/>
      <c r="W1477" s="114"/>
    </row>
    <row r="1478" spans="1:23" ht="9.75" customHeight="1">
      <c r="A1478" s="15"/>
      <c r="B1478" s="15" t="s">
        <v>57</v>
      </c>
      <c r="C1478" s="15"/>
      <c r="D1478" s="16"/>
      <c r="E1478" s="1"/>
      <c r="F1478" s="1"/>
      <c r="G1478" s="1"/>
      <c r="H1478" s="1"/>
      <c r="I1478" s="1"/>
      <c r="J1478" s="1"/>
      <c r="K1478" s="1"/>
      <c r="L1478" s="1"/>
      <c r="M1478" s="17"/>
      <c r="N1478" s="16"/>
      <c r="O1478" s="1"/>
      <c r="P1478" s="18"/>
      <c r="U1478" s="114"/>
      <c r="W1478" s="114"/>
    </row>
    <row r="1479" spans="1:23" ht="9.75" customHeight="1">
      <c r="A1479" s="15"/>
      <c r="B1479" s="15" t="s">
        <v>39</v>
      </c>
      <c r="C1479" s="15">
        <v>2</v>
      </c>
      <c r="D1479" s="33">
        <v>1</v>
      </c>
      <c r="E1479" s="34">
        <v>1</v>
      </c>
      <c r="F1479" s="34">
        <v>1</v>
      </c>
      <c r="G1479" s="34">
        <v>1</v>
      </c>
      <c r="H1479" s="34">
        <v>0</v>
      </c>
      <c r="I1479" s="34">
        <v>0</v>
      </c>
      <c r="J1479" s="34">
        <v>0</v>
      </c>
      <c r="K1479" s="34">
        <v>0</v>
      </c>
      <c r="L1479" s="34">
        <v>0</v>
      </c>
      <c r="M1479" s="35">
        <v>0</v>
      </c>
      <c r="N1479" s="16">
        <f t="shared" ref="N1479:N1481" si="314">MIN(D1479:M1479)</f>
        <v>0</v>
      </c>
      <c r="O1479" s="1">
        <f t="shared" ref="O1479:O1481" si="315">C1479-N1479</f>
        <v>2</v>
      </c>
      <c r="P1479" s="18">
        <f t="shared" ref="P1479:P1481" si="316">O1479/C1479</f>
        <v>1</v>
      </c>
      <c r="U1479" s="114"/>
      <c r="W1479" s="114"/>
    </row>
    <row r="1480" spans="1:23" ht="9.75" customHeight="1">
      <c r="A1480" s="15"/>
      <c r="B1480" s="15" t="s">
        <v>218</v>
      </c>
      <c r="C1480" s="15">
        <v>1</v>
      </c>
      <c r="D1480" s="33">
        <v>1</v>
      </c>
      <c r="E1480" s="34">
        <v>1</v>
      </c>
      <c r="F1480" s="34">
        <v>1</v>
      </c>
      <c r="G1480" s="34">
        <v>1</v>
      </c>
      <c r="H1480" s="34">
        <v>1</v>
      </c>
      <c r="I1480" s="34">
        <v>0</v>
      </c>
      <c r="J1480" s="34">
        <v>0</v>
      </c>
      <c r="K1480" s="34">
        <v>0</v>
      </c>
      <c r="L1480" s="34">
        <v>0</v>
      </c>
      <c r="M1480" s="35">
        <v>0</v>
      </c>
      <c r="N1480" s="16">
        <f t="shared" si="314"/>
        <v>0</v>
      </c>
      <c r="O1480" s="1">
        <f t="shared" si="315"/>
        <v>1</v>
      </c>
      <c r="P1480" s="18">
        <f t="shared" si="316"/>
        <v>1</v>
      </c>
      <c r="U1480" s="114"/>
      <c r="W1480" s="114"/>
    </row>
    <row r="1481" spans="1:23" ht="9.75" customHeight="1">
      <c r="A1481" s="15"/>
      <c r="B1481" s="15" t="s">
        <v>219</v>
      </c>
      <c r="C1481" s="15">
        <v>5</v>
      </c>
      <c r="D1481" s="33">
        <v>4</v>
      </c>
      <c r="E1481" s="34">
        <v>4</v>
      </c>
      <c r="F1481" s="34">
        <v>3</v>
      </c>
      <c r="G1481" s="34">
        <v>2</v>
      </c>
      <c r="H1481" s="34">
        <v>3</v>
      </c>
      <c r="I1481" s="34">
        <v>4</v>
      </c>
      <c r="J1481" s="34">
        <v>4</v>
      </c>
      <c r="K1481" s="34">
        <v>2</v>
      </c>
      <c r="L1481" s="34">
        <v>1</v>
      </c>
      <c r="M1481" s="35">
        <v>2</v>
      </c>
      <c r="N1481" s="16">
        <f t="shared" si="314"/>
        <v>1</v>
      </c>
      <c r="O1481" s="1">
        <f t="shared" si="315"/>
        <v>4</v>
      </c>
      <c r="P1481" s="18">
        <f t="shared" si="316"/>
        <v>0.8</v>
      </c>
      <c r="U1481" s="114"/>
      <c r="W1481" s="114"/>
    </row>
    <row r="1482" spans="1:23" ht="9.75" customHeight="1">
      <c r="A1482" s="15"/>
      <c r="B1482" s="15" t="s">
        <v>60</v>
      </c>
      <c r="C1482" s="15"/>
      <c r="D1482" s="16"/>
      <c r="E1482" s="1"/>
      <c r="F1482" s="1"/>
      <c r="G1482" s="1"/>
      <c r="H1482" s="1"/>
      <c r="I1482" s="1"/>
      <c r="J1482" s="1"/>
      <c r="K1482" s="1"/>
      <c r="L1482" s="1"/>
      <c r="M1482" s="17"/>
      <c r="N1482" s="16"/>
      <c r="O1482" s="1"/>
      <c r="P1482" s="18"/>
      <c r="U1482" s="114"/>
      <c r="W1482" s="114"/>
    </row>
    <row r="1483" spans="1:23" ht="9.75" customHeight="1">
      <c r="A1483" s="15"/>
      <c r="B1483" s="15" t="s">
        <v>60</v>
      </c>
      <c r="C1483" s="15"/>
      <c r="D1483" s="16"/>
      <c r="E1483" s="1"/>
      <c r="F1483" s="1"/>
      <c r="G1483" s="1"/>
      <c r="H1483" s="1"/>
      <c r="I1483" s="1"/>
      <c r="J1483" s="1"/>
      <c r="K1483" s="1"/>
      <c r="L1483" s="1"/>
      <c r="M1483" s="17"/>
      <c r="N1483" s="16"/>
      <c r="O1483" s="1"/>
      <c r="P1483" s="18"/>
      <c r="U1483" s="114"/>
      <c r="W1483" s="114"/>
    </row>
    <row r="1484" spans="1:23" ht="9.75" customHeight="1">
      <c r="A1484" s="15"/>
      <c r="B1484" s="15" t="s">
        <v>60</v>
      </c>
      <c r="C1484" s="15"/>
      <c r="D1484" s="16"/>
      <c r="E1484" s="1"/>
      <c r="F1484" s="1"/>
      <c r="G1484" s="1"/>
      <c r="H1484" s="1"/>
      <c r="I1484" s="1"/>
      <c r="J1484" s="1"/>
      <c r="K1484" s="1"/>
      <c r="L1484" s="1"/>
      <c r="M1484" s="17"/>
      <c r="N1484" s="16"/>
      <c r="O1484" s="1"/>
      <c r="P1484" s="18"/>
      <c r="U1484" s="114"/>
      <c r="W1484" s="114"/>
    </row>
    <row r="1485" spans="1:23" ht="9.75" customHeight="1">
      <c r="A1485" s="15"/>
      <c r="B1485" s="15" t="s">
        <v>60</v>
      </c>
      <c r="C1485" s="15"/>
      <c r="D1485" s="16"/>
      <c r="E1485" s="1"/>
      <c r="F1485" s="1"/>
      <c r="G1485" s="1"/>
      <c r="H1485" s="1"/>
      <c r="I1485" s="1"/>
      <c r="J1485" s="1"/>
      <c r="K1485" s="1"/>
      <c r="L1485" s="1"/>
      <c r="M1485" s="17"/>
      <c r="N1485" s="16"/>
      <c r="O1485" s="1"/>
      <c r="P1485" s="18"/>
      <c r="U1485" s="114"/>
      <c r="W1485" s="114"/>
    </row>
    <row r="1486" spans="1:23" ht="9.75" customHeight="1">
      <c r="A1486" s="15"/>
      <c r="B1486" s="15" t="s">
        <v>41</v>
      </c>
      <c r="C1486" s="15">
        <v>1</v>
      </c>
      <c r="D1486" s="33">
        <v>0</v>
      </c>
      <c r="E1486" s="34">
        <v>0</v>
      </c>
      <c r="F1486" s="34">
        <v>0</v>
      </c>
      <c r="G1486" s="34">
        <v>0</v>
      </c>
      <c r="H1486" s="34">
        <v>0</v>
      </c>
      <c r="I1486" s="34">
        <v>0</v>
      </c>
      <c r="J1486" s="34">
        <v>0</v>
      </c>
      <c r="K1486" s="34">
        <v>0</v>
      </c>
      <c r="L1486" s="34">
        <v>0</v>
      </c>
      <c r="M1486" s="35">
        <v>0</v>
      </c>
      <c r="N1486" s="16">
        <f>MIN(D1486:M1486)</f>
        <v>0</v>
      </c>
      <c r="O1486" s="1">
        <f>C1486-N1486</f>
        <v>1</v>
      </c>
      <c r="P1486" s="18">
        <f>O1486/C1486</f>
        <v>1</v>
      </c>
      <c r="U1486" s="114"/>
      <c r="W1486" s="114"/>
    </row>
    <row r="1487" spans="1:23" ht="9.75" customHeight="1">
      <c r="A1487" s="15"/>
      <c r="B1487" s="15" t="s">
        <v>42</v>
      </c>
      <c r="C1487" s="15"/>
      <c r="D1487" s="16"/>
      <c r="E1487" s="1"/>
      <c r="F1487" s="1"/>
      <c r="G1487" s="1"/>
      <c r="H1487" s="1"/>
      <c r="I1487" s="1"/>
      <c r="J1487" s="1"/>
      <c r="K1487" s="1"/>
      <c r="L1487" s="1"/>
      <c r="M1487" s="17"/>
      <c r="N1487" s="16"/>
      <c r="O1487" s="1"/>
      <c r="P1487" s="18"/>
      <c r="U1487" s="114"/>
      <c r="W1487" s="114"/>
    </row>
    <row r="1488" spans="1:23" ht="9.75" customHeight="1">
      <c r="A1488" s="15"/>
      <c r="B1488" s="15" t="s">
        <v>43</v>
      </c>
      <c r="C1488" s="15"/>
      <c r="D1488" s="16"/>
      <c r="E1488" s="1"/>
      <c r="F1488" s="1"/>
      <c r="G1488" s="1"/>
      <c r="H1488" s="1"/>
      <c r="I1488" s="1"/>
      <c r="J1488" s="1"/>
      <c r="K1488" s="1"/>
      <c r="L1488" s="1"/>
      <c r="M1488" s="17"/>
      <c r="N1488" s="16"/>
      <c r="O1488" s="1"/>
      <c r="P1488" s="18"/>
      <c r="U1488" s="114"/>
      <c r="W1488" s="114"/>
    </row>
    <row r="1489" spans="1:23" ht="9.75" customHeight="1">
      <c r="A1489" s="15"/>
      <c r="B1489" s="15" t="s">
        <v>44</v>
      </c>
      <c r="C1489" s="15"/>
      <c r="D1489" s="16"/>
      <c r="E1489" s="1"/>
      <c r="F1489" s="1"/>
      <c r="G1489" s="1"/>
      <c r="H1489" s="1"/>
      <c r="I1489" s="1"/>
      <c r="J1489" s="1"/>
      <c r="K1489" s="1"/>
      <c r="L1489" s="1"/>
      <c r="M1489" s="17"/>
      <c r="N1489" s="16"/>
      <c r="O1489" s="1"/>
      <c r="P1489" s="18"/>
      <c r="U1489" s="114"/>
      <c r="W1489" s="114"/>
    </row>
    <row r="1490" spans="1:23" ht="9.75" customHeight="1">
      <c r="A1490" s="20"/>
      <c r="B1490" s="21" t="s">
        <v>45</v>
      </c>
      <c r="C1490" s="21">
        <f t="shared" ref="C1490:M1490" si="317">SUM(C1474:C1489)</f>
        <v>9</v>
      </c>
      <c r="D1490" s="22">
        <f t="shared" si="317"/>
        <v>6</v>
      </c>
      <c r="E1490" s="23">
        <f t="shared" si="317"/>
        <v>6</v>
      </c>
      <c r="F1490" s="23">
        <f t="shared" si="317"/>
        <v>5</v>
      </c>
      <c r="G1490" s="23">
        <f t="shared" si="317"/>
        <v>4</v>
      </c>
      <c r="H1490" s="23">
        <f t="shared" si="317"/>
        <v>4</v>
      </c>
      <c r="I1490" s="23">
        <f t="shared" si="317"/>
        <v>4</v>
      </c>
      <c r="J1490" s="23">
        <f t="shared" si="317"/>
        <v>4</v>
      </c>
      <c r="K1490" s="23">
        <f t="shared" si="317"/>
        <v>2</v>
      </c>
      <c r="L1490" s="23">
        <f t="shared" si="317"/>
        <v>1</v>
      </c>
      <c r="M1490" s="24">
        <f t="shared" si="317"/>
        <v>2</v>
      </c>
      <c r="N1490" s="22">
        <f t="shared" ref="N1490:N1492" si="318">MIN(D1490:M1490)</f>
        <v>1</v>
      </c>
      <c r="O1490" s="23">
        <f t="shared" ref="O1490:O1492" si="319">C1490-N1490</f>
        <v>8</v>
      </c>
      <c r="P1490" s="25">
        <f t="shared" ref="P1490:P1492" si="320">O1490/C1490</f>
        <v>0.88888888888888884</v>
      </c>
      <c r="U1490" s="114"/>
      <c r="W1490" s="114"/>
    </row>
    <row r="1491" spans="1:23" ht="9.75" customHeight="1">
      <c r="A1491" s="14" t="s">
        <v>220</v>
      </c>
      <c r="B1491" s="14" t="s">
        <v>27</v>
      </c>
      <c r="C1491" s="14">
        <v>58</v>
      </c>
      <c r="D1491" s="51">
        <v>19</v>
      </c>
      <c r="E1491" s="52">
        <v>9</v>
      </c>
      <c r="F1491" s="52">
        <v>1</v>
      </c>
      <c r="G1491" s="52">
        <v>0</v>
      </c>
      <c r="H1491" s="52">
        <v>0</v>
      </c>
      <c r="I1491" s="52">
        <v>0</v>
      </c>
      <c r="J1491" s="52">
        <v>8</v>
      </c>
      <c r="K1491" s="52">
        <v>7</v>
      </c>
      <c r="L1491" s="52">
        <v>1</v>
      </c>
      <c r="M1491" s="53">
        <v>0</v>
      </c>
      <c r="N1491" s="19">
        <f t="shared" si="318"/>
        <v>0</v>
      </c>
      <c r="O1491" s="29">
        <f t="shared" si="319"/>
        <v>58</v>
      </c>
      <c r="P1491" s="31">
        <f t="shared" si="320"/>
        <v>1</v>
      </c>
      <c r="U1491" s="114"/>
      <c r="W1491" s="114"/>
    </row>
    <row r="1492" spans="1:23" ht="9.75" customHeight="1">
      <c r="A1492" s="15"/>
      <c r="B1492" s="15" t="s">
        <v>30</v>
      </c>
      <c r="C1492" s="15">
        <v>22</v>
      </c>
      <c r="D1492" s="33">
        <v>0</v>
      </c>
      <c r="E1492" s="34">
        <v>0</v>
      </c>
      <c r="F1492" s="34">
        <v>0</v>
      </c>
      <c r="G1492" s="34">
        <v>0</v>
      </c>
      <c r="H1492" s="34">
        <v>0</v>
      </c>
      <c r="I1492" s="34">
        <v>0</v>
      </c>
      <c r="J1492" s="34">
        <v>0</v>
      </c>
      <c r="K1492" s="34">
        <v>0</v>
      </c>
      <c r="L1492" s="34">
        <v>0</v>
      </c>
      <c r="M1492" s="35">
        <v>0</v>
      </c>
      <c r="N1492" s="16">
        <f t="shared" si="318"/>
        <v>0</v>
      </c>
      <c r="O1492" s="1">
        <f t="shared" si="319"/>
        <v>22</v>
      </c>
      <c r="P1492" s="18">
        <f t="shared" si="320"/>
        <v>1</v>
      </c>
      <c r="U1492" s="114"/>
      <c r="W1492" s="114"/>
    </row>
    <row r="1493" spans="1:23" ht="9.75" customHeight="1">
      <c r="A1493" s="15"/>
      <c r="B1493" s="15" t="s">
        <v>34</v>
      </c>
      <c r="C1493" s="15"/>
      <c r="D1493" s="16"/>
      <c r="E1493" s="1"/>
      <c r="F1493" s="1"/>
      <c r="G1493" s="1"/>
      <c r="H1493" s="1"/>
      <c r="I1493" s="1"/>
      <c r="J1493" s="1"/>
      <c r="K1493" s="1"/>
      <c r="L1493" s="1"/>
      <c r="M1493" s="17"/>
      <c r="N1493" s="16"/>
      <c r="O1493" s="1"/>
      <c r="P1493" s="18"/>
      <c r="U1493" s="114"/>
      <c r="W1493" s="114"/>
    </row>
    <row r="1494" spans="1:23" ht="9.75" customHeight="1">
      <c r="A1494" s="15"/>
      <c r="B1494" s="15" t="s">
        <v>57</v>
      </c>
      <c r="C1494" s="15"/>
      <c r="D1494" s="16"/>
      <c r="E1494" s="1"/>
      <c r="F1494" s="1"/>
      <c r="G1494" s="1"/>
      <c r="H1494" s="1"/>
      <c r="I1494" s="1"/>
      <c r="J1494" s="1"/>
      <c r="K1494" s="1"/>
      <c r="L1494" s="1"/>
      <c r="M1494" s="17"/>
      <c r="N1494" s="16"/>
      <c r="O1494" s="1"/>
      <c r="P1494" s="18"/>
      <c r="U1494" s="114"/>
      <c r="W1494" s="114"/>
    </row>
    <row r="1495" spans="1:23" ht="9.75" customHeight="1">
      <c r="A1495" s="15"/>
      <c r="B1495" s="15" t="s">
        <v>57</v>
      </c>
      <c r="C1495" s="15"/>
      <c r="D1495" s="16"/>
      <c r="E1495" s="1"/>
      <c r="F1495" s="1"/>
      <c r="G1495" s="1"/>
      <c r="H1495" s="1"/>
      <c r="I1495" s="1"/>
      <c r="J1495" s="1"/>
      <c r="K1495" s="1"/>
      <c r="L1495" s="1"/>
      <c r="M1495" s="17"/>
      <c r="N1495" s="16"/>
      <c r="O1495" s="1"/>
      <c r="P1495" s="18"/>
      <c r="U1495" s="114"/>
      <c r="W1495" s="114"/>
    </row>
    <row r="1496" spans="1:23" ht="9.75" customHeight="1">
      <c r="A1496" s="15"/>
      <c r="B1496" s="15" t="s">
        <v>39</v>
      </c>
      <c r="C1496" s="15">
        <v>3</v>
      </c>
      <c r="D1496" s="33">
        <v>2</v>
      </c>
      <c r="E1496" s="34">
        <v>2</v>
      </c>
      <c r="F1496" s="34">
        <v>0</v>
      </c>
      <c r="G1496" s="34">
        <v>0</v>
      </c>
      <c r="H1496" s="34">
        <v>2</v>
      </c>
      <c r="I1496" s="34">
        <v>2</v>
      </c>
      <c r="J1496" s="34">
        <v>0</v>
      </c>
      <c r="K1496" s="34">
        <v>1</v>
      </c>
      <c r="L1496" s="34">
        <v>2</v>
      </c>
      <c r="M1496" s="35">
        <v>3</v>
      </c>
      <c r="N1496" s="16">
        <f>MIN(D1496:M1496)</f>
        <v>0</v>
      </c>
      <c r="O1496" s="1">
        <f>C1496-N1496</f>
        <v>3</v>
      </c>
      <c r="P1496" s="18">
        <f>O1496/C1496</f>
        <v>1</v>
      </c>
      <c r="U1496" s="114"/>
      <c r="W1496" s="114"/>
    </row>
    <row r="1497" spans="1:23" ht="9.75" customHeight="1">
      <c r="A1497" s="15"/>
      <c r="B1497" s="15" t="s">
        <v>60</v>
      </c>
      <c r="C1497" s="15"/>
      <c r="D1497" s="16"/>
      <c r="E1497" s="1"/>
      <c r="F1497" s="1"/>
      <c r="G1497" s="1"/>
      <c r="H1497" s="1"/>
      <c r="I1497" s="1"/>
      <c r="J1497" s="1"/>
      <c r="K1497" s="1"/>
      <c r="L1497" s="1"/>
      <c r="M1497" s="17"/>
      <c r="N1497" s="16"/>
      <c r="O1497" s="1"/>
      <c r="P1497" s="18"/>
      <c r="U1497" s="114"/>
      <c r="W1497" s="114"/>
    </row>
    <row r="1498" spans="1:23" ht="9.75" customHeight="1">
      <c r="A1498" s="15"/>
      <c r="B1498" s="15" t="s">
        <v>60</v>
      </c>
      <c r="C1498" s="15"/>
      <c r="D1498" s="16"/>
      <c r="E1498" s="1"/>
      <c r="F1498" s="1"/>
      <c r="G1498" s="1"/>
      <c r="H1498" s="1"/>
      <c r="I1498" s="1"/>
      <c r="J1498" s="1"/>
      <c r="K1498" s="1"/>
      <c r="L1498" s="1"/>
      <c r="M1498" s="17"/>
      <c r="N1498" s="16"/>
      <c r="O1498" s="1"/>
      <c r="P1498" s="18"/>
      <c r="U1498" s="114"/>
      <c r="W1498" s="114"/>
    </row>
    <row r="1499" spans="1:23" ht="9.75" customHeight="1">
      <c r="A1499" s="15"/>
      <c r="B1499" s="15" t="s">
        <v>60</v>
      </c>
      <c r="C1499" s="15"/>
      <c r="D1499" s="16"/>
      <c r="E1499" s="1"/>
      <c r="F1499" s="1"/>
      <c r="G1499" s="1"/>
      <c r="H1499" s="1"/>
      <c r="I1499" s="1"/>
      <c r="J1499" s="1"/>
      <c r="K1499" s="1"/>
      <c r="L1499" s="1"/>
      <c r="M1499" s="17"/>
      <c r="N1499" s="16"/>
      <c r="O1499" s="1"/>
      <c r="P1499" s="18"/>
      <c r="U1499" s="114"/>
      <c r="W1499" s="114"/>
    </row>
    <row r="1500" spans="1:23" ht="9.75" customHeight="1">
      <c r="A1500" s="15"/>
      <c r="B1500" s="15" t="s">
        <v>60</v>
      </c>
      <c r="C1500" s="15"/>
      <c r="D1500" s="16"/>
      <c r="E1500" s="1"/>
      <c r="F1500" s="1"/>
      <c r="G1500" s="1"/>
      <c r="H1500" s="1"/>
      <c r="I1500" s="1"/>
      <c r="J1500" s="1"/>
      <c r="K1500" s="1"/>
      <c r="L1500" s="1"/>
      <c r="M1500" s="17"/>
      <c r="N1500" s="16"/>
      <c r="O1500" s="1"/>
      <c r="P1500" s="18"/>
      <c r="U1500" s="114"/>
      <c r="W1500" s="114"/>
    </row>
    <row r="1501" spans="1:23" ht="9.75" customHeight="1">
      <c r="A1501" s="15"/>
      <c r="B1501" s="15" t="s">
        <v>60</v>
      </c>
      <c r="C1501" s="15"/>
      <c r="D1501" s="16"/>
      <c r="E1501" s="1"/>
      <c r="F1501" s="1"/>
      <c r="G1501" s="1"/>
      <c r="H1501" s="1"/>
      <c r="I1501" s="1"/>
      <c r="J1501" s="1"/>
      <c r="K1501" s="1"/>
      <c r="L1501" s="1"/>
      <c r="M1501" s="17"/>
      <c r="N1501" s="16"/>
      <c r="O1501" s="1"/>
      <c r="P1501" s="18"/>
      <c r="U1501" s="114"/>
      <c r="W1501" s="114"/>
    </row>
    <row r="1502" spans="1:23" ht="9.75" customHeight="1">
      <c r="A1502" s="15"/>
      <c r="B1502" s="15" t="s">
        <v>60</v>
      </c>
      <c r="C1502" s="15"/>
      <c r="D1502" s="16"/>
      <c r="E1502" s="1"/>
      <c r="F1502" s="1"/>
      <c r="G1502" s="1"/>
      <c r="H1502" s="1"/>
      <c r="I1502" s="1"/>
      <c r="J1502" s="1"/>
      <c r="K1502" s="1"/>
      <c r="L1502" s="1"/>
      <c r="M1502" s="17"/>
      <c r="N1502" s="16"/>
      <c r="O1502" s="1"/>
      <c r="P1502" s="18"/>
      <c r="U1502" s="114"/>
      <c r="W1502" s="114"/>
    </row>
    <row r="1503" spans="1:23" ht="9.75" customHeight="1">
      <c r="A1503" s="15"/>
      <c r="B1503" s="15" t="s">
        <v>41</v>
      </c>
      <c r="C1503" s="15">
        <v>4</v>
      </c>
      <c r="D1503" s="33">
        <v>4</v>
      </c>
      <c r="E1503" s="34">
        <v>2</v>
      </c>
      <c r="F1503" s="34">
        <v>2</v>
      </c>
      <c r="G1503" s="34">
        <v>1</v>
      </c>
      <c r="H1503" s="34">
        <v>0</v>
      </c>
      <c r="I1503" s="34">
        <v>0</v>
      </c>
      <c r="J1503" s="34">
        <v>1</v>
      </c>
      <c r="K1503" s="34">
        <v>1</v>
      </c>
      <c r="L1503" s="34">
        <v>1</v>
      </c>
      <c r="M1503" s="35">
        <v>0</v>
      </c>
      <c r="N1503" s="16">
        <f>MIN(D1503:M1503)</f>
        <v>0</v>
      </c>
      <c r="O1503" s="1">
        <f>C1503-N1503</f>
        <v>4</v>
      </c>
      <c r="P1503" s="18">
        <f>O1503/C1503</f>
        <v>1</v>
      </c>
      <c r="U1503" s="114"/>
      <c r="W1503" s="114"/>
    </row>
    <row r="1504" spans="1:23" ht="9.75" customHeight="1">
      <c r="A1504" s="15"/>
      <c r="B1504" s="15" t="s">
        <v>42</v>
      </c>
      <c r="C1504" s="15"/>
      <c r="D1504" s="16"/>
      <c r="E1504" s="1"/>
      <c r="F1504" s="1"/>
      <c r="G1504" s="1"/>
      <c r="H1504" s="1"/>
      <c r="I1504" s="1"/>
      <c r="J1504" s="1"/>
      <c r="K1504" s="1"/>
      <c r="L1504" s="1"/>
      <c r="M1504" s="17"/>
      <c r="N1504" s="16"/>
      <c r="O1504" s="1"/>
      <c r="P1504" s="18"/>
      <c r="U1504" s="114"/>
      <c r="W1504" s="114"/>
    </row>
    <row r="1505" spans="1:23" ht="9.75" customHeight="1">
      <c r="A1505" s="15"/>
      <c r="B1505" s="15" t="s">
        <v>43</v>
      </c>
      <c r="C1505" s="15"/>
      <c r="D1505" s="16"/>
      <c r="E1505" s="1"/>
      <c r="F1505" s="1"/>
      <c r="G1505" s="1"/>
      <c r="H1505" s="1"/>
      <c r="I1505" s="1"/>
      <c r="J1505" s="1"/>
      <c r="K1505" s="1"/>
      <c r="L1505" s="1"/>
      <c r="M1505" s="17"/>
      <c r="N1505" s="16"/>
      <c r="O1505" s="1"/>
      <c r="P1505" s="18"/>
      <c r="U1505" s="114"/>
      <c r="W1505" s="114"/>
    </row>
    <row r="1506" spans="1:23" ht="9.75" customHeight="1">
      <c r="A1506" s="15"/>
      <c r="B1506" s="15" t="s">
        <v>44</v>
      </c>
      <c r="C1506" s="15"/>
      <c r="D1506" s="16"/>
      <c r="E1506" s="1"/>
      <c r="F1506" s="1"/>
      <c r="G1506" s="1"/>
      <c r="H1506" s="1"/>
      <c r="I1506" s="1"/>
      <c r="J1506" s="1"/>
      <c r="K1506" s="1"/>
      <c r="L1506" s="1"/>
      <c r="M1506" s="17"/>
      <c r="N1506" s="16"/>
      <c r="O1506" s="1"/>
      <c r="P1506" s="18"/>
      <c r="U1506" s="114"/>
      <c r="W1506" s="114"/>
    </row>
    <row r="1507" spans="1:23" ht="9.75" customHeight="1">
      <c r="A1507" s="20"/>
      <c r="B1507" s="21" t="s">
        <v>45</v>
      </c>
      <c r="C1507" s="21">
        <f t="shared" ref="C1507:M1507" si="321">SUM(C1491:C1506)</f>
        <v>87</v>
      </c>
      <c r="D1507" s="22">
        <f t="shared" si="321"/>
        <v>25</v>
      </c>
      <c r="E1507" s="23">
        <f t="shared" si="321"/>
        <v>13</v>
      </c>
      <c r="F1507" s="23">
        <f t="shared" si="321"/>
        <v>3</v>
      </c>
      <c r="G1507" s="23">
        <f t="shared" si="321"/>
        <v>1</v>
      </c>
      <c r="H1507" s="23">
        <f t="shared" si="321"/>
        <v>2</v>
      </c>
      <c r="I1507" s="23">
        <f t="shared" si="321"/>
        <v>2</v>
      </c>
      <c r="J1507" s="23">
        <f t="shared" si="321"/>
        <v>9</v>
      </c>
      <c r="K1507" s="23">
        <f t="shared" si="321"/>
        <v>9</v>
      </c>
      <c r="L1507" s="23">
        <f t="shared" si="321"/>
        <v>4</v>
      </c>
      <c r="M1507" s="24">
        <f t="shared" si="321"/>
        <v>3</v>
      </c>
      <c r="N1507" s="22">
        <f>MIN(D1507:M1507)</f>
        <v>1</v>
      </c>
      <c r="O1507" s="23">
        <f>C1507-N1507</f>
        <v>86</v>
      </c>
      <c r="P1507" s="25">
        <f>O1507/C1507</f>
        <v>0.9885057471264368</v>
      </c>
      <c r="U1507" s="114"/>
      <c r="W1507" s="114"/>
    </row>
    <row r="1508" spans="1:23" ht="9.75" customHeight="1">
      <c r="A1508" s="14" t="s">
        <v>221</v>
      </c>
      <c r="B1508" s="14" t="s">
        <v>27</v>
      </c>
      <c r="C1508" s="14"/>
      <c r="D1508" s="19"/>
      <c r="E1508" s="29"/>
      <c r="F1508" s="29"/>
      <c r="G1508" s="29"/>
      <c r="H1508" s="29"/>
      <c r="I1508" s="29"/>
      <c r="J1508" s="29"/>
      <c r="K1508" s="29"/>
      <c r="L1508" s="29"/>
      <c r="M1508" s="30"/>
      <c r="N1508" s="19"/>
      <c r="O1508" s="29"/>
      <c r="P1508" s="31"/>
      <c r="U1508" s="114"/>
      <c r="W1508" s="114"/>
    </row>
    <row r="1509" spans="1:23" ht="9.75" customHeight="1">
      <c r="A1509" s="15"/>
      <c r="B1509" s="15" t="s">
        <v>30</v>
      </c>
      <c r="C1509" s="15"/>
      <c r="D1509" s="16"/>
      <c r="E1509" s="1"/>
      <c r="F1509" s="1"/>
      <c r="G1509" s="1"/>
      <c r="H1509" s="1"/>
      <c r="I1509" s="1"/>
      <c r="J1509" s="1"/>
      <c r="K1509" s="1"/>
      <c r="L1509" s="1"/>
      <c r="M1509" s="17"/>
      <c r="N1509" s="16"/>
      <c r="O1509" s="1"/>
      <c r="P1509" s="18"/>
      <c r="U1509" s="114"/>
      <c r="W1509" s="114"/>
    </row>
    <row r="1510" spans="1:23" ht="9.75" customHeight="1">
      <c r="A1510" s="15"/>
      <c r="B1510" s="15" t="s">
        <v>34</v>
      </c>
      <c r="C1510" s="15"/>
      <c r="D1510" s="16"/>
      <c r="E1510" s="1"/>
      <c r="F1510" s="1"/>
      <c r="G1510" s="1"/>
      <c r="H1510" s="1"/>
      <c r="I1510" s="1"/>
      <c r="J1510" s="1"/>
      <c r="K1510" s="1"/>
      <c r="L1510" s="1"/>
      <c r="M1510" s="17"/>
      <c r="N1510" s="16"/>
      <c r="O1510" s="1"/>
      <c r="P1510" s="18"/>
      <c r="U1510" s="114"/>
      <c r="W1510" s="114"/>
    </row>
    <row r="1511" spans="1:23" ht="9.75" customHeight="1">
      <c r="A1511" s="15"/>
      <c r="B1511" s="15" t="s">
        <v>57</v>
      </c>
      <c r="C1511" s="15"/>
      <c r="D1511" s="16"/>
      <c r="E1511" s="1"/>
      <c r="F1511" s="1"/>
      <c r="G1511" s="1"/>
      <c r="H1511" s="1"/>
      <c r="I1511" s="1"/>
      <c r="J1511" s="1"/>
      <c r="K1511" s="1"/>
      <c r="L1511" s="1"/>
      <c r="M1511" s="17"/>
      <c r="N1511" s="16"/>
      <c r="O1511" s="1"/>
      <c r="P1511" s="18"/>
      <c r="U1511" s="114"/>
      <c r="W1511" s="114"/>
    </row>
    <row r="1512" spans="1:23" ht="9.75" customHeight="1">
      <c r="A1512" s="15"/>
      <c r="B1512" s="15" t="s">
        <v>57</v>
      </c>
      <c r="C1512" s="15"/>
      <c r="D1512" s="16"/>
      <c r="E1512" s="1"/>
      <c r="F1512" s="1"/>
      <c r="G1512" s="1"/>
      <c r="H1512" s="1"/>
      <c r="I1512" s="1"/>
      <c r="J1512" s="1"/>
      <c r="K1512" s="1"/>
      <c r="L1512" s="1"/>
      <c r="M1512" s="17"/>
      <c r="N1512" s="16"/>
      <c r="O1512" s="1"/>
      <c r="P1512" s="18"/>
      <c r="U1512" s="114"/>
      <c r="W1512" s="114"/>
    </row>
    <row r="1513" spans="1:23" ht="9.75" customHeight="1">
      <c r="A1513" s="15"/>
      <c r="B1513" s="15" t="s">
        <v>39</v>
      </c>
      <c r="C1513" s="15"/>
      <c r="D1513" s="16"/>
      <c r="E1513" s="1"/>
      <c r="F1513" s="1"/>
      <c r="G1513" s="1"/>
      <c r="H1513" s="1"/>
      <c r="I1513" s="1"/>
      <c r="J1513" s="1"/>
      <c r="K1513" s="1"/>
      <c r="L1513" s="1"/>
      <c r="M1513" s="17"/>
      <c r="N1513" s="16"/>
      <c r="O1513" s="1"/>
      <c r="P1513" s="18"/>
      <c r="U1513" s="114"/>
      <c r="W1513" s="114"/>
    </row>
    <row r="1514" spans="1:23" ht="9.75" customHeight="1">
      <c r="A1514" s="15"/>
      <c r="B1514" s="15" t="s">
        <v>60</v>
      </c>
      <c r="C1514" s="15"/>
      <c r="D1514" s="16"/>
      <c r="E1514" s="1"/>
      <c r="F1514" s="1"/>
      <c r="G1514" s="1"/>
      <c r="H1514" s="1"/>
      <c r="I1514" s="1"/>
      <c r="J1514" s="1"/>
      <c r="K1514" s="1"/>
      <c r="L1514" s="1"/>
      <c r="M1514" s="17"/>
      <c r="N1514" s="16"/>
      <c r="O1514" s="1"/>
      <c r="P1514" s="18"/>
      <c r="U1514" s="114"/>
      <c r="W1514" s="114"/>
    </row>
    <row r="1515" spans="1:23" ht="9.75" customHeight="1">
      <c r="A1515" s="15"/>
      <c r="B1515" s="15" t="s">
        <v>60</v>
      </c>
      <c r="C1515" s="15"/>
      <c r="D1515" s="16"/>
      <c r="E1515" s="1"/>
      <c r="F1515" s="1"/>
      <c r="G1515" s="1"/>
      <c r="H1515" s="1"/>
      <c r="I1515" s="1"/>
      <c r="J1515" s="1"/>
      <c r="K1515" s="1"/>
      <c r="L1515" s="1"/>
      <c r="M1515" s="17"/>
      <c r="N1515" s="16"/>
      <c r="O1515" s="1"/>
      <c r="P1515" s="18"/>
      <c r="U1515" s="114"/>
      <c r="W1515" s="114"/>
    </row>
    <row r="1516" spans="1:23" ht="9.75" customHeight="1">
      <c r="A1516" s="15"/>
      <c r="B1516" s="15" t="s">
        <v>60</v>
      </c>
      <c r="C1516" s="15"/>
      <c r="D1516" s="16"/>
      <c r="E1516" s="1"/>
      <c r="F1516" s="1"/>
      <c r="G1516" s="1"/>
      <c r="H1516" s="1"/>
      <c r="I1516" s="1"/>
      <c r="J1516" s="1"/>
      <c r="K1516" s="1"/>
      <c r="L1516" s="1"/>
      <c r="M1516" s="17"/>
      <c r="N1516" s="16"/>
      <c r="O1516" s="1"/>
      <c r="P1516" s="18"/>
      <c r="U1516" s="114"/>
      <c r="W1516" s="114"/>
    </row>
    <row r="1517" spans="1:23" ht="9.75" customHeight="1">
      <c r="A1517" s="15"/>
      <c r="B1517" s="15" t="s">
        <v>60</v>
      </c>
      <c r="C1517" s="15"/>
      <c r="D1517" s="16"/>
      <c r="E1517" s="1"/>
      <c r="F1517" s="1"/>
      <c r="G1517" s="1"/>
      <c r="H1517" s="1"/>
      <c r="I1517" s="1"/>
      <c r="J1517" s="1"/>
      <c r="K1517" s="1"/>
      <c r="L1517" s="1"/>
      <c r="M1517" s="17"/>
      <c r="N1517" s="16"/>
      <c r="O1517" s="1"/>
      <c r="P1517" s="18"/>
      <c r="U1517" s="114"/>
      <c r="W1517" s="114"/>
    </row>
    <row r="1518" spans="1:23" ht="9.75" customHeight="1">
      <c r="A1518" s="15"/>
      <c r="B1518" s="15" t="s">
        <v>60</v>
      </c>
      <c r="C1518" s="15"/>
      <c r="D1518" s="16"/>
      <c r="E1518" s="1"/>
      <c r="F1518" s="1"/>
      <c r="G1518" s="1"/>
      <c r="H1518" s="1"/>
      <c r="I1518" s="1"/>
      <c r="J1518" s="1"/>
      <c r="K1518" s="1"/>
      <c r="L1518" s="1"/>
      <c r="M1518" s="17"/>
      <c r="N1518" s="16"/>
      <c r="O1518" s="1"/>
      <c r="P1518" s="18"/>
      <c r="U1518" s="114"/>
      <c r="W1518" s="114"/>
    </row>
    <row r="1519" spans="1:23" ht="9.75" customHeight="1">
      <c r="A1519" s="15"/>
      <c r="B1519" s="15" t="s">
        <v>60</v>
      </c>
      <c r="C1519" s="15"/>
      <c r="D1519" s="16"/>
      <c r="E1519" s="1"/>
      <c r="F1519" s="1"/>
      <c r="G1519" s="1"/>
      <c r="H1519" s="1"/>
      <c r="I1519" s="1"/>
      <c r="J1519" s="1"/>
      <c r="K1519" s="1"/>
      <c r="L1519" s="1"/>
      <c r="M1519" s="17"/>
      <c r="N1519" s="16"/>
      <c r="O1519" s="1"/>
      <c r="P1519" s="18"/>
      <c r="U1519" s="114"/>
      <c r="W1519" s="114"/>
    </row>
    <row r="1520" spans="1:23" ht="9.75" customHeight="1">
      <c r="A1520" s="15"/>
      <c r="B1520" s="15" t="s">
        <v>41</v>
      </c>
      <c r="C1520" s="15">
        <v>6</v>
      </c>
      <c r="D1520" s="33">
        <v>4</v>
      </c>
      <c r="E1520" s="34">
        <v>4</v>
      </c>
      <c r="F1520" s="34">
        <v>4</v>
      </c>
      <c r="G1520" s="34">
        <v>3</v>
      </c>
      <c r="H1520" s="34">
        <v>3</v>
      </c>
      <c r="I1520" s="34">
        <v>3</v>
      </c>
      <c r="J1520" s="34">
        <v>3</v>
      </c>
      <c r="K1520" s="34">
        <v>3</v>
      </c>
      <c r="L1520" s="34">
        <v>3</v>
      </c>
      <c r="M1520" s="35">
        <v>4</v>
      </c>
      <c r="N1520" s="16">
        <f>MIN(D1520:M1520)</f>
        <v>3</v>
      </c>
      <c r="O1520" s="1">
        <f>C1520-N1520</f>
        <v>3</v>
      </c>
      <c r="P1520" s="18">
        <f>O1520/C1520</f>
        <v>0.5</v>
      </c>
      <c r="U1520" s="114"/>
      <c r="W1520" s="114"/>
    </row>
    <row r="1521" spans="1:23" ht="9.75" customHeight="1">
      <c r="A1521" s="15"/>
      <c r="B1521" s="15" t="s">
        <v>42</v>
      </c>
      <c r="C1521" s="15"/>
      <c r="D1521" s="16"/>
      <c r="E1521" s="1"/>
      <c r="F1521" s="1"/>
      <c r="G1521" s="1"/>
      <c r="H1521" s="1"/>
      <c r="I1521" s="1"/>
      <c r="J1521" s="1"/>
      <c r="K1521" s="1"/>
      <c r="L1521" s="1"/>
      <c r="M1521" s="17"/>
      <c r="N1521" s="16"/>
      <c r="O1521" s="1"/>
      <c r="P1521" s="18"/>
      <c r="U1521" s="114"/>
      <c r="W1521" s="114"/>
    </row>
    <row r="1522" spans="1:23" ht="9.75" customHeight="1">
      <c r="A1522" s="15"/>
      <c r="B1522" s="15" t="s">
        <v>43</v>
      </c>
      <c r="C1522" s="15"/>
      <c r="D1522" s="16"/>
      <c r="E1522" s="1"/>
      <c r="F1522" s="1"/>
      <c r="G1522" s="1"/>
      <c r="H1522" s="1"/>
      <c r="I1522" s="1"/>
      <c r="J1522" s="1"/>
      <c r="K1522" s="1"/>
      <c r="L1522" s="1"/>
      <c r="M1522" s="17"/>
      <c r="N1522" s="16"/>
      <c r="O1522" s="1"/>
      <c r="P1522" s="18"/>
      <c r="U1522" s="114"/>
      <c r="W1522" s="114"/>
    </row>
    <row r="1523" spans="1:23" ht="9.75" customHeight="1">
      <c r="A1523" s="15"/>
      <c r="B1523" s="15" t="s">
        <v>44</v>
      </c>
      <c r="C1523" s="15">
        <v>1</v>
      </c>
      <c r="D1523" s="33">
        <v>0</v>
      </c>
      <c r="E1523" s="34">
        <v>0</v>
      </c>
      <c r="F1523" s="34">
        <v>1</v>
      </c>
      <c r="G1523" s="34">
        <v>1</v>
      </c>
      <c r="H1523" s="34">
        <v>0</v>
      </c>
      <c r="I1523" s="34">
        <v>0</v>
      </c>
      <c r="J1523" s="34">
        <v>0</v>
      </c>
      <c r="K1523" s="34">
        <v>1</v>
      </c>
      <c r="L1523" s="34">
        <v>0</v>
      </c>
      <c r="M1523" s="35">
        <v>1</v>
      </c>
      <c r="N1523" s="16">
        <f t="shared" ref="N1523:N1524" si="322">MIN(D1523:M1523)</f>
        <v>0</v>
      </c>
      <c r="O1523" s="1">
        <f t="shared" ref="O1523:O1524" si="323">C1523-N1523</f>
        <v>1</v>
      </c>
      <c r="P1523" s="18">
        <f t="shared" ref="P1523:P1524" si="324">O1523/C1523</f>
        <v>1</v>
      </c>
      <c r="U1523" s="114"/>
      <c r="W1523" s="114"/>
    </row>
    <row r="1524" spans="1:23" ht="9.75" customHeight="1">
      <c r="A1524" s="20"/>
      <c r="B1524" s="21" t="s">
        <v>45</v>
      </c>
      <c r="C1524" s="21">
        <f t="shared" ref="C1524:M1524" si="325">SUM(C1508:C1523)</f>
        <v>7</v>
      </c>
      <c r="D1524" s="22">
        <f t="shared" si="325"/>
        <v>4</v>
      </c>
      <c r="E1524" s="23">
        <f t="shared" si="325"/>
        <v>4</v>
      </c>
      <c r="F1524" s="23">
        <f t="shared" si="325"/>
        <v>5</v>
      </c>
      <c r="G1524" s="23">
        <f t="shared" si="325"/>
        <v>4</v>
      </c>
      <c r="H1524" s="23">
        <f t="shared" si="325"/>
        <v>3</v>
      </c>
      <c r="I1524" s="23">
        <f t="shared" si="325"/>
        <v>3</v>
      </c>
      <c r="J1524" s="23">
        <f t="shared" si="325"/>
        <v>3</v>
      </c>
      <c r="K1524" s="23">
        <f t="shared" si="325"/>
        <v>4</v>
      </c>
      <c r="L1524" s="23">
        <f t="shared" si="325"/>
        <v>3</v>
      </c>
      <c r="M1524" s="24">
        <f t="shared" si="325"/>
        <v>5</v>
      </c>
      <c r="N1524" s="22">
        <f t="shared" si="322"/>
        <v>3</v>
      </c>
      <c r="O1524" s="23">
        <f t="shared" si="323"/>
        <v>4</v>
      </c>
      <c r="P1524" s="25">
        <f t="shared" si="324"/>
        <v>0.5714285714285714</v>
      </c>
      <c r="U1524" s="114"/>
      <c r="W1524" s="114"/>
    </row>
    <row r="1525" spans="1:23" ht="9.75" customHeight="1">
      <c r="A1525" s="14" t="s">
        <v>222</v>
      </c>
      <c r="B1525" s="14" t="s">
        <v>27</v>
      </c>
      <c r="C1525" s="14"/>
      <c r="D1525" s="19"/>
      <c r="E1525" s="29"/>
      <c r="F1525" s="29"/>
      <c r="G1525" s="29"/>
      <c r="H1525" s="29"/>
      <c r="I1525" s="29"/>
      <c r="J1525" s="29"/>
      <c r="K1525" s="29"/>
      <c r="L1525" s="29"/>
      <c r="M1525" s="30"/>
      <c r="N1525" s="19"/>
      <c r="O1525" s="29"/>
      <c r="P1525" s="31"/>
      <c r="U1525" s="114"/>
      <c r="W1525" s="114"/>
    </row>
    <row r="1526" spans="1:23" ht="9.75" customHeight="1">
      <c r="A1526" s="15"/>
      <c r="B1526" s="15" t="s">
        <v>30</v>
      </c>
      <c r="C1526" s="15"/>
      <c r="D1526" s="16"/>
      <c r="E1526" s="1"/>
      <c r="F1526" s="1"/>
      <c r="G1526" s="1"/>
      <c r="H1526" s="1"/>
      <c r="I1526" s="1"/>
      <c r="J1526" s="1"/>
      <c r="K1526" s="1"/>
      <c r="L1526" s="1"/>
      <c r="M1526" s="17"/>
      <c r="N1526" s="16"/>
      <c r="O1526" s="1"/>
      <c r="P1526" s="18"/>
      <c r="U1526" s="114"/>
      <c r="W1526" s="114"/>
    </row>
    <row r="1527" spans="1:23" ht="9.75" customHeight="1">
      <c r="A1527" s="15"/>
      <c r="B1527" s="15" t="s">
        <v>34</v>
      </c>
      <c r="C1527" s="15"/>
      <c r="D1527" s="16"/>
      <c r="E1527" s="1"/>
      <c r="F1527" s="1"/>
      <c r="G1527" s="1"/>
      <c r="H1527" s="1"/>
      <c r="I1527" s="1"/>
      <c r="J1527" s="1"/>
      <c r="K1527" s="1"/>
      <c r="L1527" s="1"/>
      <c r="M1527" s="17"/>
      <c r="N1527" s="16"/>
      <c r="O1527" s="1"/>
      <c r="P1527" s="18"/>
      <c r="U1527" s="114"/>
      <c r="W1527" s="114"/>
    </row>
    <row r="1528" spans="1:23" ht="9.75" customHeight="1">
      <c r="A1528" s="15"/>
      <c r="B1528" s="15" t="s">
        <v>131</v>
      </c>
      <c r="C1528" s="32">
        <v>100</v>
      </c>
      <c r="D1528" s="33">
        <v>88</v>
      </c>
      <c r="E1528" s="34">
        <v>72</v>
      </c>
      <c r="F1528" s="34">
        <v>30</v>
      </c>
      <c r="G1528" s="34">
        <v>4</v>
      </c>
      <c r="H1528" s="34">
        <v>5</v>
      </c>
      <c r="I1528" s="34">
        <v>0</v>
      </c>
      <c r="J1528" s="34">
        <v>7</v>
      </c>
      <c r="K1528" s="34">
        <v>17</v>
      </c>
      <c r="L1528" s="34">
        <v>21</v>
      </c>
      <c r="M1528" s="35">
        <v>26</v>
      </c>
      <c r="N1528" s="16">
        <f>MIN(D1528:M1528)</f>
        <v>0</v>
      </c>
      <c r="O1528" s="1">
        <f>C1528-N1528</f>
        <v>100</v>
      </c>
      <c r="P1528" s="18">
        <f>O1528/C1528</f>
        <v>1</v>
      </c>
      <c r="U1528" s="114"/>
      <c r="W1528" s="114"/>
    </row>
    <row r="1529" spans="1:23" ht="9.75" customHeight="1">
      <c r="A1529" s="15"/>
      <c r="B1529" s="15" t="s">
        <v>57</v>
      </c>
      <c r="C1529" s="15"/>
      <c r="D1529" s="16"/>
      <c r="E1529" s="1"/>
      <c r="F1529" s="1"/>
      <c r="G1529" s="1"/>
      <c r="H1529" s="1"/>
      <c r="I1529" s="1"/>
      <c r="J1529" s="1"/>
      <c r="K1529" s="1"/>
      <c r="L1529" s="1"/>
      <c r="M1529" s="17"/>
      <c r="N1529" s="16"/>
      <c r="O1529" s="1"/>
      <c r="P1529" s="18"/>
      <c r="U1529" s="114"/>
      <c r="W1529" s="114"/>
    </row>
    <row r="1530" spans="1:23" ht="9.75" customHeight="1">
      <c r="A1530" s="15"/>
      <c r="B1530" s="15" t="s">
        <v>39</v>
      </c>
      <c r="C1530" s="32">
        <v>3</v>
      </c>
      <c r="D1530" s="33">
        <v>2</v>
      </c>
      <c r="E1530" s="34">
        <v>2</v>
      </c>
      <c r="F1530" s="34">
        <v>2</v>
      </c>
      <c r="G1530" s="34">
        <v>2</v>
      </c>
      <c r="H1530" s="34">
        <v>2</v>
      </c>
      <c r="I1530" s="34">
        <v>2</v>
      </c>
      <c r="J1530" s="34">
        <v>0</v>
      </c>
      <c r="K1530" s="34">
        <v>0</v>
      </c>
      <c r="L1530" s="34">
        <v>0</v>
      </c>
      <c r="M1530" s="35">
        <v>1</v>
      </c>
      <c r="N1530" s="16">
        <f t="shared" ref="N1530:N1531" si="326">MIN(D1530:M1530)</f>
        <v>0</v>
      </c>
      <c r="O1530" s="1">
        <f t="shared" ref="O1530:O1531" si="327">C1530-N1530</f>
        <v>3</v>
      </c>
      <c r="P1530" s="18">
        <f t="shared" ref="P1530:P1531" si="328">O1530/C1530</f>
        <v>1</v>
      </c>
      <c r="U1530" s="114"/>
      <c r="W1530" s="114"/>
    </row>
    <row r="1531" spans="1:23" ht="9.75" customHeight="1">
      <c r="A1531" s="15"/>
      <c r="B1531" s="15" t="s">
        <v>223</v>
      </c>
      <c r="C1531" s="32">
        <v>20</v>
      </c>
      <c r="D1531" s="33">
        <v>20</v>
      </c>
      <c r="E1531" s="34">
        <v>20</v>
      </c>
      <c r="F1531" s="34">
        <v>10</v>
      </c>
      <c r="G1531" s="34">
        <v>7</v>
      </c>
      <c r="H1531" s="34">
        <v>4</v>
      </c>
      <c r="I1531" s="34">
        <v>5</v>
      </c>
      <c r="J1531" s="34">
        <v>4</v>
      </c>
      <c r="K1531" s="34">
        <v>8</v>
      </c>
      <c r="L1531" s="34">
        <v>16</v>
      </c>
      <c r="M1531" s="35">
        <v>18</v>
      </c>
      <c r="N1531" s="16">
        <f t="shared" si="326"/>
        <v>4</v>
      </c>
      <c r="O1531" s="1">
        <f t="shared" si="327"/>
        <v>16</v>
      </c>
      <c r="P1531" s="18">
        <f t="shared" si="328"/>
        <v>0.8</v>
      </c>
      <c r="U1531" s="114"/>
      <c r="W1531" s="114"/>
    </row>
    <row r="1532" spans="1:23" ht="9.75" customHeight="1">
      <c r="A1532" s="15"/>
      <c r="B1532" s="15" t="s">
        <v>224</v>
      </c>
      <c r="C1532" s="32"/>
      <c r="D1532" s="16"/>
      <c r="E1532" s="1"/>
      <c r="F1532" s="1"/>
      <c r="G1532" s="1"/>
      <c r="H1532" s="1"/>
      <c r="I1532" s="1"/>
      <c r="J1532" s="1"/>
      <c r="K1532" s="1"/>
      <c r="L1532" s="1"/>
      <c r="M1532" s="17"/>
      <c r="N1532" s="16"/>
      <c r="O1532" s="1"/>
      <c r="P1532" s="18"/>
      <c r="U1532" s="114"/>
      <c r="W1532" s="114"/>
    </row>
    <row r="1533" spans="1:23" ht="9.75" customHeight="1">
      <c r="A1533" s="15"/>
      <c r="B1533" s="15" t="s">
        <v>60</v>
      </c>
      <c r="C1533" s="15"/>
      <c r="D1533" s="16"/>
      <c r="E1533" s="1"/>
      <c r="F1533" s="1"/>
      <c r="G1533" s="1"/>
      <c r="H1533" s="1"/>
      <c r="I1533" s="1"/>
      <c r="J1533" s="1"/>
      <c r="K1533" s="1"/>
      <c r="L1533" s="1"/>
      <c r="M1533" s="17"/>
      <c r="N1533" s="16"/>
      <c r="O1533" s="1"/>
      <c r="P1533" s="18"/>
      <c r="U1533" s="114"/>
      <c r="W1533" s="114"/>
    </row>
    <row r="1534" spans="1:23" ht="9.75" customHeight="1">
      <c r="A1534" s="15"/>
      <c r="B1534" s="15" t="s">
        <v>60</v>
      </c>
      <c r="C1534" s="15"/>
      <c r="D1534" s="16"/>
      <c r="E1534" s="1"/>
      <c r="F1534" s="1"/>
      <c r="G1534" s="1"/>
      <c r="H1534" s="1"/>
      <c r="I1534" s="1"/>
      <c r="J1534" s="1"/>
      <c r="K1534" s="1"/>
      <c r="L1534" s="1"/>
      <c r="M1534" s="17"/>
      <c r="N1534" s="16"/>
      <c r="O1534" s="1"/>
      <c r="P1534" s="18"/>
      <c r="U1534" s="114"/>
      <c r="W1534" s="114"/>
    </row>
    <row r="1535" spans="1:23" ht="9.75" customHeight="1">
      <c r="A1535" s="15"/>
      <c r="B1535" s="15" t="s">
        <v>60</v>
      </c>
      <c r="C1535" s="15"/>
      <c r="D1535" s="16"/>
      <c r="E1535" s="1"/>
      <c r="F1535" s="1"/>
      <c r="G1535" s="1"/>
      <c r="H1535" s="1"/>
      <c r="I1535" s="1"/>
      <c r="J1535" s="1"/>
      <c r="K1535" s="1"/>
      <c r="L1535" s="1"/>
      <c r="M1535" s="17"/>
      <c r="N1535" s="16"/>
      <c r="O1535" s="1"/>
      <c r="P1535" s="18"/>
      <c r="U1535" s="114"/>
      <c r="W1535" s="114"/>
    </row>
    <row r="1536" spans="1:23" ht="9.75" customHeight="1">
      <c r="A1536" s="15"/>
      <c r="B1536" s="15" t="s">
        <v>60</v>
      </c>
      <c r="C1536" s="15"/>
      <c r="D1536" s="16"/>
      <c r="E1536" s="1"/>
      <c r="F1536" s="1"/>
      <c r="G1536" s="1"/>
      <c r="H1536" s="1"/>
      <c r="I1536" s="1"/>
      <c r="J1536" s="1"/>
      <c r="K1536" s="1"/>
      <c r="L1536" s="1"/>
      <c r="M1536" s="17"/>
      <c r="N1536" s="16"/>
      <c r="O1536" s="1"/>
      <c r="P1536" s="18"/>
      <c r="U1536" s="114"/>
      <c r="W1536" s="114"/>
    </row>
    <row r="1537" spans="1:23" ht="9.75" customHeight="1">
      <c r="A1537" s="15"/>
      <c r="B1537" s="15" t="s">
        <v>41</v>
      </c>
      <c r="C1537" s="15">
        <v>10</v>
      </c>
      <c r="D1537" s="33">
        <v>2</v>
      </c>
      <c r="E1537" s="34">
        <v>2</v>
      </c>
      <c r="F1537" s="34">
        <v>2</v>
      </c>
      <c r="G1537" s="34">
        <v>1</v>
      </c>
      <c r="H1537" s="34">
        <v>1</v>
      </c>
      <c r="I1537" s="34">
        <v>0</v>
      </c>
      <c r="J1537" s="34">
        <v>1</v>
      </c>
      <c r="K1537" s="34">
        <v>4</v>
      </c>
      <c r="L1537" s="34">
        <v>5</v>
      </c>
      <c r="M1537" s="35">
        <v>9</v>
      </c>
      <c r="N1537" s="16">
        <f>MIN(D1537:M1537)</f>
        <v>0</v>
      </c>
      <c r="O1537" s="1">
        <f>C1537-N1537</f>
        <v>10</v>
      </c>
      <c r="P1537" s="18">
        <f>O1537/C1537</f>
        <v>1</v>
      </c>
      <c r="U1537" s="114"/>
      <c r="W1537" s="114"/>
    </row>
    <row r="1538" spans="1:23" ht="9.75" customHeight="1">
      <c r="A1538" s="15"/>
      <c r="B1538" s="15" t="s">
        <v>42</v>
      </c>
      <c r="C1538" s="15"/>
      <c r="D1538" s="16"/>
      <c r="E1538" s="1"/>
      <c r="F1538" s="1"/>
      <c r="G1538" s="1"/>
      <c r="H1538" s="1"/>
      <c r="I1538" s="1"/>
      <c r="J1538" s="1"/>
      <c r="K1538" s="1"/>
      <c r="L1538" s="1"/>
      <c r="M1538" s="17"/>
      <c r="N1538" s="16"/>
      <c r="O1538" s="1"/>
      <c r="P1538" s="18"/>
      <c r="U1538" s="114"/>
      <c r="W1538" s="114"/>
    </row>
    <row r="1539" spans="1:23" ht="9.75" customHeight="1">
      <c r="A1539" s="15"/>
      <c r="B1539" s="15" t="s">
        <v>43</v>
      </c>
      <c r="C1539" s="15"/>
      <c r="D1539" s="16"/>
      <c r="E1539" s="1"/>
      <c r="F1539" s="1"/>
      <c r="G1539" s="1"/>
      <c r="H1539" s="1"/>
      <c r="I1539" s="1"/>
      <c r="J1539" s="1"/>
      <c r="K1539" s="1"/>
      <c r="L1539" s="1"/>
      <c r="M1539" s="17"/>
      <c r="N1539" s="16"/>
      <c r="O1539" s="1"/>
      <c r="P1539" s="18"/>
      <c r="U1539" s="114"/>
      <c r="W1539" s="114"/>
    </row>
    <row r="1540" spans="1:23" ht="9.75" customHeight="1">
      <c r="A1540" s="15"/>
      <c r="B1540" s="15" t="s">
        <v>44</v>
      </c>
      <c r="C1540" s="15"/>
      <c r="D1540" s="16"/>
      <c r="E1540" s="1"/>
      <c r="F1540" s="1"/>
      <c r="G1540" s="1"/>
      <c r="H1540" s="1"/>
      <c r="I1540" s="1"/>
      <c r="J1540" s="1"/>
      <c r="K1540" s="1"/>
      <c r="L1540" s="1"/>
      <c r="M1540" s="17"/>
      <c r="N1540" s="16"/>
      <c r="O1540" s="1"/>
      <c r="P1540" s="18"/>
      <c r="U1540" s="114"/>
      <c r="W1540" s="114"/>
    </row>
    <row r="1541" spans="1:23" ht="9.75" customHeight="1">
      <c r="A1541" s="20"/>
      <c r="B1541" s="21" t="s">
        <v>45</v>
      </c>
      <c r="C1541" s="21">
        <f t="shared" ref="C1541:M1541" si="329">SUM(C1525:C1540)</f>
        <v>133</v>
      </c>
      <c r="D1541" s="22">
        <f t="shared" si="329"/>
        <v>112</v>
      </c>
      <c r="E1541" s="23">
        <f t="shared" si="329"/>
        <v>96</v>
      </c>
      <c r="F1541" s="23">
        <f t="shared" si="329"/>
        <v>44</v>
      </c>
      <c r="G1541" s="23">
        <f t="shared" si="329"/>
        <v>14</v>
      </c>
      <c r="H1541" s="23">
        <f t="shared" si="329"/>
        <v>12</v>
      </c>
      <c r="I1541" s="23">
        <f t="shared" si="329"/>
        <v>7</v>
      </c>
      <c r="J1541" s="23">
        <f t="shared" si="329"/>
        <v>12</v>
      </c>
      <c r="K1541" s="23">
        <f t="shared" si="329"/>
        <v>29</v>
      </c>
      <c r="L1541" s="23">
        <f t="shared" si="329"/>
        <v>42</v>
      </c>
      <c r="M1541" s="24">
        <f t="shared" si="329"/>
        <v>54</v>
      </c>
      <c r="N1541" s="22">
        <f t="shared" ref="N1541:N1542" si="330">MIN(D1541:M1541)</f>
        <v>7</v>
      </c>
      <c r="O1541" s="23">
        <f t="shared" ref="O1541:O1542" si="331">C1541-N1541</f>
        <v>126</v>
      </c>
      <c r="P1541" s="25">
        <f t="shared" ref="P1541:P1542" si="332">O1541/C1541</f>
        <v>0.94736842105263153</v>
      </c>
      <c r="U1541" s="114"/>
      <c r="W1541" s="114"/>
    </row>
    <row r="1542" spans="1:23" ht="9.75" customHeight="1">
      <c r="A1542" s="14" t="s">
        <v>225</v>
      </c>
      <c r="B1542" s="14" t="s">
        <v>27</v>
      </c>
      <c r="C1542" s="15">
        <v>28</v>
      </c>
      <c r="D1542" s="33">
        <v>7</v>
      </c>
      <c r="E1542" s="34">
        <v>1</v>
      </c>
      <c r="F1542" s="34">
        <v>0</v>
      </c>
      <c r="G1542" s="34">
        <v>0</v>
      </c>
      <c r="H1542" s="34">
        <v>0</v>
      </c>
      <c r="I1542" s="34">
        <v>1</v>
      </c>
      <c r="J1542" s="34">
        <v>0</v>
      </c>
      <c r="K1542" s="34">
        <v>0</v>
      </c>
      <c r="L1542" s="34">
        <v>1</v>
      </c>
      <c r="M1542" s="35">
        <v>0</v>
      </c>
      <c r="N1542" s="16">
        <f t="shared" si="330"/>
        <v>0</v>
      </c>
      <c r="O1542" s="1">
        <f t="shared" si="331"/>
        <v>28</v>
      </c>
      <c r="P1542" s="18">
        <f t="shared" si="332"/>
        <v>1</v>
      </c>
      <c r="U1542" s="114"/>
      <c r="W1542" s="114"/>
    </row>
    <row r="1543" spans="1:23" ht="9.75" customHeight="1">
      <c r="A1543" s="15"/>
      <c r="B1543" s="15" t="s">
        <v>30</v>
      </c>
      <c r="C1543" s="15"/>
      <c r="D1543" s="16"/>
      <c r="E1543" s="1"/>
      <c r="F1543" s="1"/>
      <c r="G1543" s="1"/>
      <c r="H1543" s="1"/>
      <c r="I1543" s="1"/>
      <c r="J1543" s="1"/>
      <c r="K1543" s="1"/>
      <c r="L1543" s="1"/>
      <c r="M1543" s="17"/>
      <c r="N1543" s="16"/>
      <c r="O1543" s="1"/>
      <c r="P1543" s="18"/>
      <c r="U1543" s="114"/>
      <c r="W1543" s="114"/>
    </row>
    <row r="1544" spans="1:23" ht="9.75" customHeight="1">
      <c r="A1544" s="15"/>
      <c r="B1544" s="15" t="s">
        <v>34</v>
      </c>
      <c r="C1544" s="15"/>
      <c r="D1544" s="16"/>
      <c r="E1544" s="1"/>
      <c r="F1544" s="1"/>
      <c r="G1544" s="1"/>
      <c r="H1544" s="1"/>
      <c r="I1544" s="1"/>
      <c r="J1544" s="1"/>
      <c r="K1544" s="1"/>
      <c r="L1544" s="1"/>
      <c r="M1544" s="17"/>
      <c r="N1544" s="16"/>
      <c r="O1544" s="1"/>
      <c r="P1544" s="18"/>
      <c r="U1544" s="114"/>
      <c r="W1544" s="114"/>
    </row>
    <row r="1545" spans="1:23" ht="9.75" customHeight="1">
      <c r="A1545" s="15"/>
      <c r="B1545" s="15" t="s">
        <v>131</v>
      </c>
      <c r="C1545" s="32">
        <v>55</v>
      </c>
      <c r="D1545" s="33">
        <v>43</v>
      </c>
      <c r="E1545" s="34">
        <v>42</v>
      </c>
      <c r="F1545" s="34">
        <v>16</v>
      </c>
      <c r="G1545" s="34">
        <v>0</v>
      </c>
      <c r="H1545" s="34">
        <v>0</v>
      </c>
      <c r="I1545" s="34">
        <v>5</v>
      </c>
      <c r="J1545" s="34">
        <v>0</v>
      </c>
      <c r="K1545" s="34">
        <v>7</v>
      </c>
      <c r="L1545" s="34">
        <v>10</v>
      </c>
      <c r="M1545" s="35">
        <v>12</v>
      </c>
      <c r="N1545" s="16">
        <f>MIN(D1545:M1545)</f>
        <v>0</v>
      </c>
      <c r="O1545" s="1">
        <f>C1545-N1545</f>
        <v>55</v>
      </c>
      <c r="P1545" s="18">
        <f>O1545/C1545</f>
        <v>1</v>
      </c>
      <c r="U1545" s="114"/>
      <c r="W1545" s="114"/>
    </row>
    <row r="1546" spans="1:23" ht="9.75" customHeight="1">
      <c r="A1546" s="15"/>
      <c r="B1546" s="15" t="s">
        <v>57</v>
      </c>
      <c r="C1546" s="15"/>
      <c r="D1546" s="16"/>
      <c r="E1546" s="1"/>
      <c r="F1546" s="1"/>
      <c r="G1546" s="1"/>
      <c r="H1546" s="1"/>
      <c r="I1546" s="1"/>
      <c r="J1546" s="1"/>
      <c r="K1546" s="1"/>
      <c r="L1546" s="1"/>
      <c r="M1546" s="17"/>
      <c r="N1546" s="16"/>
      <c r="O1546" s="1"/>
      <c r="P1546" s="18"/>
      <c r="U1546" s="114"/>
      <c r="W1546" s="114"/>
    </row>
    <row r="1547" spans="1:23" ht="9.75" customHeight="1">
      <c r="A1547" s="15"/>
      <c r="B1547" s="15" t="s">
        <v>39</v>
      </c>
      <c r="C1547" s="32">
        <v>3</v>
      </c>
      <c r="D1547" s="33">
        <v>0</v>
      </c>
      <c r="E1547" s="34">
        <v>0</v>
      </c>
      <c r="F1547" s="34">
        <v>0</v>
      </c>
      <c r="G1547" s="34">
        <v>2</v>
      </c>
      <c r="H1547" s="34">
        <v>0</v>
      </c>
      <c r="I1547" s="34">
        <v>0</v>
      </c>
      <c r="J1547" s="34">
        <v>0</v>
      </c>
      <c r="K1547" s="34">
        <v>2</v>
      </c>
      <c r="L1547" s="34">
        <v>0</v>
      </c>
      <c r="M1547" s="35">
        <v>1</v>
      </c>
      <c r="N1547" s="16">
        <f t="shared" ref="N1547:N1552" si="333">MIN(D1547:M1547)</f>
        <v>0</v>
      </c>
      <c r="O1547" s="1">
        <f t="shared" ref="O1547:O1552" si="334">C1547-N1547</f>
        <v>3</v>
      </c>
      <c r="P1547" s="18">
        <f t="shared" ref="P1547:P1552" si="335">O1547/C1547</f>
        <v>1</v>
      </c>
      <c r="U1547" s="114"/>
      <c r="W1547" s="114"/>
    </row>
    <row r="1548" spans="1:23" ht="9.75" customHeight="1">
      <c r="A1548" s="15"/>
      <c r="B1548" s="15" t="s">
        <v>59</v>
      </c>
      <c r="C1548" s="15">
        <v>4</v>
      </c>
      <c r="D1548" s="33">
        <v>3</v>
      </c>
      <c r="E1548" s="34">
        <v>3</v>
      </c>
      <c r="F1548" s="34">
        <v>3</v>
      </c>
      <c r="G1548" s="34">
        <v>0</v>
      </c>
      <c r="H1548" s="34">
        <v>0</v>
      </c>
      <c r="I1548" s="34">
        <v>1</v>
      </c>
      <c r="J1548" s="34">
        <v>1</v>
      </c>
      <c r="K1548" s="34">
        <v>1</v>
      </c>
      <c r="L1548" s="34">
        <v>3</v>
      </c>
      <c r="M1548" s="35">
        <v>2</v>
      </c>
      <c r="N1548" s="16">
        <f t="shared" si="333"/>
        <v>0</v>
      </c>
      <c r="O1548" s="1">
        <f t="shared" si="334"/>
        <v>4</v>
      </c>
      <c r="P1548" s="18">
        <f t="shared" si="335"/>
        <v>1</v>
      </c>
      <c r="U1548" s="114"/>
      <c r="W1548" s="114"/>
    </row>
    <row r="1549" spans="1:23" ht="9.75" customHeight="1">
      <c r="A1549" s="15"/>
      <c r="B1549" s="15" t="s">
        <v>227</v>
      </c>
      <c r="C1549" s="15">
        <v>6</v>
      </c>
      <c r="D1549" s="33">
        <v>4</v>
      </c>
      <c r="E1549" s="34">
        <v>4</v>
      </c>
      <c r="F1549" s="34">
        <v>4</v>
      </c>
      <c r="G1549" s="34">
        <v>3</v>
      </c>
      <c r="H1549" s="34">
        <v>4</v>
      </c>
      <c r="I1549" s="34">
        <v>4</v>
      </c>
      <c r="J1549" s="34">
        <v>5</v>
      </c>
      <c r="K1549" s="34">
        <v>0</v>
      </c>
      <c r="L1549" s="34">
        <v>0</v>
      </c>
      <c r="M1549" s="35">
        <v>2</v>
      </c>
      <c r="N1549" s="16">
        <f t="shared" si="333"/>
        <v>0</v>
      </c>
      <c r="O1549" s="1">
        <f t="shared" si="334"/>
        <v>6</v>
      </c>
      <c r="P1549" s="18">
        <f t="shared" si="335"/>
        <v>1</v>
      </c>
      <c r="U1549" s="114"/>
      <c r="W1549" s="114"/>
    </row>
    <row r="1550" spans="1:23" ht="9.75" customHeight="1">
      <c r="A1550" s="15"/>
      <c r="B1550" s="15" t="s">
        <v>228</v>
      </c>
      <c r="C1550" s="32">
        <v>1</v>
      </c>
      <c r="D1550" s="33">
        <v>1</v>
      </c>
      <c r="E1550" s="34">
        <v>1</v>
      </c>
      <c r="F1550" s="34">
        <v>1</v>
      </c>
      <c r="G1550" s="34">
        <v>1</v>
      </c>
      <c r="H1550" s="34">
        <v>0</v>
      </c>
      <c r="I1550" s="34">
        <v>0</v>
      </c>
      <c r="J1550" s="34">
        <v>0</v>
      </c>
      <c r="K1550" s="34">
        <v>0</v>
      </c>
      <c r="L1550" s="34">
        <v>0</v>
      </c>
      <c r="M1550" s="35">
        <v>1</v>
      </c>
      <c r="N1550" s="16">
        <f t="shared" si="333"/>
        <v>0</v>
      </c>
      <c r="O1550" s="1">
        <f t="shared" si="334"/>
        <v>1</v>
      </c>
      <c r="P1550" s="18">
        <f t="shared" si="335"/>
        <v>1</v>
      </c>
      <c r="U1550" s="114"/>
      <c r="W1550" s="114"/>
    </row>
    <row r="1551" spans="1:23" ht="9.75" customHeight="1">
      <c r="A1551" s="15"/>
      <c r="B1551" s="15" t="s">
        <v>229</v>
      </c>
      <c r="C1551" s="32">
        <v>6</v>
      </c>
      <c r="D1551" s="33">
        <v>4</v>
      </c>
      <c r="E1551" s="34">
        <v>4</v>
      </c>
      <c r="F1551" s="34">
        <v>6</v>
      </c>
      <c r="G1551" s="34">
        <v>0</v>
      </c>
      <c r="H1551" s="34">
        <v>0</v>
      </c>
      <c r="I1551" s="34">
        <v>0</v>
      </c>
      <c r="J1551" s="34">
        <v>1</v>
      </c>
      <c r="K1551" s="34">
        <v>5</v>
      </c>
      <c r="L1551" s="34">
        <v>5</v>
      </c>
      <c r="M1551" s="35">
        <v>4</v>
      </c>
      <c r="N1551" s="16">
        <f t="shared" si="333"/>
        <v>0</v>
      </c>
      <c r="O1551" s="1">
        <f t="shared" si="334"/>
        <v>6</v>
      </c>
      <c r="P1551" s="18">
        <f t="shared" si="335"/>
        <v>1</v>
      </c>
      <c r="U1551" s="114"/>
      <c r="W1551" s="114"/>
    </row>
    <row r="1552" spans="1:23" ht="9.75" customHeight="1">
      <c r="A1552" s="15"/>
      <c r="B1552" s="15" t="s">
        <v>95</v>
      </c>
      <c r="C1552" s="15">
        <v>2</v>
      </c>
      <c r="D1552" s="33">
        <v>0</v>
      </c>
      <c r="E1552" s="34">
        <v>2</v>
      </c>
      <c r="F1552" s="34">
        <v>1</v>
      </c>
      <c r="G1552" s="34">
        <v>1</v>
      </c>
      <c r="H1552" s="34">
        <v>1</v>
      </c>
      <c r="I1552" s="34">
        <v>1</v>
      </c>
      <c r="J1552" s="34">
        <v>1</v>
      </c>
      <c r="K1552" s="34">
        <v>1</v>
      </c>
      <c r="L1552" s="34">
        <v>1</v>
      </c>
      <c r="M1552" s="35">
        <v>2</v>
      </c>
      <c r="N1552" s="16">
        <f t="shared" si="333"/>
        <v>0</v>
      </c>
      <c r="O1552" s="1">
        <f t="shared" si="334"/>
        <v>2</v>
      </c>
      <c r="P1552" s="18">
        <f t="shared" si="335"/>
        <v>1</v>
      </c>
      <c r="U1552" s="114"/>
      <c r="W1552" s="114"/>
    </row>
    <row r="1553" spans="1:23" ht="9.75" customHeight="1">
      <c r="A1553" s="15"/>
      <c r="B1553" s="32" t="s">
        <v>65</v>
      </c>
      <c r="C1553" s="32">
        <v>3</v>
      </c>
      <c r="D1553" s="16"/>
      <c r="E1553" s="1"/>
      <c r="F1553" s="1"/>
      <c r="G1553" s="1"/>
      <c r="H1553" s="1"/>
      <c r="I1553" s="1"/>
      <c r="J1553" s="1"/>
      <c r="K1553" s="1"/>
      <c r="L1553" s="1"/>
      <c r="M1553" s="17"/>
      <c r="N1553" s="16"/>
      <c r="O1553" s="1"/>
      <c r="P1553" s="18"/>
      <c r="U1553" s="114"/>
      <c r="W1553" s="114"/>
    </row>
    <row r="1554" spans="1:23" ht="9.75" customHeight="1">
      <c r="A1554" s="15"/>
      <c r="B1554" s="15" t="s">
        <v>41</v>
      </c>
      <c r="C1554" s="15">
        <v>9</v>
      </c>
      <c r="D1554" s="33">
        <v>4</v>
      </c>
      <c r="E1554" s="34">
        <v>3</v>
      </c>
      <c r="F1554" s="34">
        <v>2</v>
      </c>
      <c r="G1554" s="34">
        <v>1</v>
      </c>
      <c r="H1554" s="34">
        <v>1</v>
      </c>
      <c r="I1554" s="34">
        <v>1</v>
      </c>
      <c r="J1554" s="34">
        <v>1</v>
      </c>
      <c r="K1554" s="34">
        <v>2</v>
      </c>
      <c r="L1554" s="34">
        <v>4</v>
      </c>
      <c r="M1554" s="35">
        <v>6</v>
      </c>
      <c r="N1554" s="16">
        <f>MIN(D1554:M1554)</f>
        <v>1</v>
      </c>
      <c r="O1554" s="1">
        <f>C1554-N1554</f>
        <v>8</v>
      </c>
      <c r="P1554" s="18">
        <f>O1554/C1554</f>
        <v>0.88888888888888884</v>
      </c>
      <c r="U1554" s="114"/>
      <c r="W1554" s="114"/>
    </row>
    <row r="1555" spans="1:23" ht="9.75" customHeight="1">
      <c r="A1555" s="15"/>
      <c r="B1555" s="15" t="s">
        <v>42</v>
      </c>
      <c r="C1555" s="15"/>
      <c r="D1555" s="16"/>
      <c r="E1555" s="1"/>
      <c r="F1555" s="1"/>
      <c r="G1555" s="1"/>
      <c r="H1555" s="1"/>
      <c r="I1555" s="1"/>
      <c r="J1555" s="1"/>
      <c r="K1555" s="1"/>
      <c r="L1555" s="1"/>
      <c r="M1555" s="17"/>
      <c r="N1555" s="16"/>
      <c r="O1555" s="1"/>
      <c r="P1555" s="18"/>
      <c r="U1555" s="114"/>
      <c r="W1555" s="114"/>
    </row>
    <row r="1556" spans="1:23" ht="9.75" customHeight="1">
      <c r="A1556" s="15"/>
      <c r="B1556" s="15" t="s">
        <v>43</v>
      </c>
      <c r="C1556" s="15"/>
      <c r="D1556" s="16"/>
      <c r="E1556" s="1"/>
      <c r="F1556" s="1"/>
      <c r="G1556" s="1"/>
      <c r="H1556" s="1"/>
      <c r="I1556" s="1"/>
      <c r="J1556" s="1"/>
      <c r="K1556" s="1"/>
      <c r="L1556" s="1"/>
      <c r="M1556" s="17"/>
      <c r="N1556" s="16"/>
      <c r="O1556" s="1"/>
      <c r="P1556" s="18"/>
      <c r="U1556" s="114"/>
      <c r="W1556" s="114"/>
    </row>
    <row r="1557" spans="1:23" ht="9.75" customHeight="1">
      <c r="A1557" s="15"/>
      <c r="B1557" s="15" t="s">
        <v>44</v>
      </c>
      <c r="C1557" s="15"/>
      <c r="D1557" s="16"/>
      <c r="E1557" s="1"/>
      <c r="F1557" s="1"/>
      <c r="G1557" s="1"/>
      <c r="H1557" s="1"/>
      <c r="I1557" s="1"/>
      <c r="J1557" s="1"/>
      <c r="K1557" s="1"/>
      <c r="L1557" s="1"/>
      <c r="M1557" s="17"/>
      <c r="N1557" s="16"/>
      <c r="O1557" s="1"/>
      <c r="P1557" s="18"/>
      <c r="U1557" s="114"/>
      <c r="W1557" s="114"/>
    </row>
    <row r="1558" spans="1:23" ht="9.75" customHeight="1">
      <c r="A1558" s="20"/>
      <c r="B1558" s="21" t="s">
        <v>45</v>
      </c>
      <c r="C1558" s="21">
        <f t="shared" ref="C1558:M1558" si="336">SUM(C1542:C1557)</f>
        <v>117</v>
      </c>
      <c r="D1558" s="22">
        <f t="shared" si="336"/>
        <v>66</v>
      </c>
      <c r="E1558" s="23">
        <f t="shared" si="336"/>
        <v>60</v>
      </c>
      <c r="F1558" s="23">
        <f t="shared" si="336"/>
        <v>33</v>
      </c>
      <c r="G1558" s="23">
        <f t="shared" si="336"/>
        <v>8</v>
      </c>
      <c r="H1558" s="23">
        <f t="shared" si="336"/>
        <v>6</v>
      </c>
      <c r="I1558" s="23">
        <f t="shared" si="336"/>
        <v>13</v>
      </c>
      <c r="J1558" s="23">
        <f t="shared" si="336"/>
        <v>9</v>
      </c>
      <c r="K1558" s="23">
        <f t="shared" si="336"/>
        <v>18</v>
      </c>
      <c r="L1558" s="23">
        <f t="shared" si="336"/>
        <v>24</v>
      </c>
      <c r="M1558" s="24">
        <f t="shared" si="336"/>
        <v>30</v>
      </c>
      <c r="N1558" s="22">
        <f t="shared" ref="N1558:N1559" si="337">MIN(D1558:M1558)</f>
        <v>6</v>
      </c>
      <c r="O1558" s="23">
        <f t="shared" ref="O1558:O1559" si="338">C1558-N1558</f>
        <v>111</v>
      </c>
      <c r="P1558" s="25">
        <f t="shared" ref="P1558:P1559" si="339">O1558/C1558</f>
        <v>0.94871794871794868</v>
      </c>
      <c r="U1558" s="114"/>
      <c r="W1558" s="114"/>
    </row>
    <row r="1559" spans="1:23" ht="9.75" customHeight="1">
      <c r="A1559" s="14" t="s">
        <v>230</v>
      </c>
      <c r="B1559" s="14" t="s">
        <v>27</v>
      </c>
      <c r="C1559" s="28">
        <v>144</v>
      </c>
      <c r="D1559" s="51">
        <v>117</v>
      </c>
      <c r="E1559" s="52">
        <v>81</v>
      </c>
      <c r="F1559" s="52">
        <v>0</v>
      </c>
      <c r="G1559" s="52">
        <v>0</v>
      </c>
      <c r="H1559" s="52">
        <v>0</v>
      </c>
      <c r="I1559" s="52">
        <v>0</v>
      </c>
      <c r="J1559" s="52">
        <v>0</v>
      </c>
      <c r="K1559" s="52">
        <v>7</v>
      </c>
      <c r="L1559" s="52">
        <v>9</v>
      </c>
      <c r="M1559" s="53">
        <v>14</v>
      </c>
      <c r="N1559" s="19">
        <f t="shared" si="337"/>
        <v>0</v>
      </c>
      <c r="O1559" s="29">
        <f t="shared" si="338"/>
        <v>144</v>
      </c>
      <c r="P1559" s="31">
        <f t="shared" si="339"/>
        <v>1</v>
      </c>
      <c r="U1559" s="114"/>
      <c r="W1559" s="114"/>
    </row>
    <row r="1560" spans="1:23" ht="9.75" customHeight="1">
      <c r="A1560" s="15"/>
      <c r="B1560" s="15" t="s">
        <v>30</v>
      </c>
      <c r="C1560" s="15"/>
      <c r="D1560" s="16"/>
      <c r="E1560" s="1"/>
      <c r="F1560" s="1"/>
      <c r="G1560" s="1"/>
      <c r="H1560" s="1"/>
      <c r="I1560" s="1"/>
      <c r="J1560" s="1"/>
      <c r="K1560" s="1"/>
      <c r="L1560" s="1"/>
      <c r="M1560" s="17"/>
      <c r="N1560" s="16"/>
      <c r="O1560" s="1"/>
      <c r="P1560" s="18"/>
      <c r="U1560" s="114"/>
      <c r="W1560" s="114"/>
    </row>
    <row r="1561" spans="1:23" ht="9.75" customHeight="1">
      <c r="A1561" s="15"/>
      <c r="B1561" s="15" t="s">
        <v>34</v>
      </c>
      <c r="C1561" s="15"/>
      <c r="D1561" s="16"/>
      <c r="E1561" s="1"/>
      <c r="F1561" s="1"/>
      <c r="G1561" s="1"/>
      <c r="H1561" s="1"/>
      <c r="I1561" s="1"/>
      <c r="J1561" s="1"/>
      <c r="K1561" s="1"/>
      <c r="L1561" s="1"/>
      <c r="M1561" s="17"/>
      <c r="N1561" s="16"/>
      <c r="O1561" s="1"/>
      <c r="P1561" s="18"/>
      <c r="U1561" s="114"/>
      <c r="W1561" s="114"/>
    </row>
    <row r="1562" spans="1:23" ht="9.75" customHeight="1">
      <c r="A1562" s="15"/>
      <c r="B1562" s="15" t="s">
        <v>57</v>
      </c>
      <c r="C1562" s="15"/>
      <c r="D1562" s="16"/>
      <c r="E1562" s="1"/>
      <c r="F1562" s="1"/>
      <c r="G1562" s="1"/>
      <c r="H1562" s="1"/>
      <c r="I1562" s="1"/>
      <c r="J1562" s="1"/>
      <c r="K1562" s="1"/>
      <c r="L1562" s="1"/>
      <c r="M1562" s="17"/>
      <c r="N1562" s="16"/>
      <c r="O1562" s="1"/>
      <c r="P1562" s="18"/>
      <c r="U1562" s="114"/>
      <c r="W1562" s="114"/>
    </row>
    <row r="1563" spans="1:23" ht="9.75" customHeight="1">
      <c r="A1563" s="15"/>
      <c r="B1563" s="15" t="s">
        <v>57</v>
      </c>
      <c r="C1563" s="15"/>
      <c r="D1563" s="16"/>
      <c r="E1563" s="1"/>
      <c r="F1563" s="1"/>
      <c r="G1563" s="1"/>
      <c r="H1563" s="1"/>
      <c r="I1563" s="1"/>
      <c r="J1563" s="1"/>
      <c r="K1563" s="1"/>
      <c r="L1563" s="1"/>
      <c r="M1563" s="17"/>
      <c r="N1563" s="16"/>
      <c r="O1563" s="1"/>
      <c r="P1563" s="18"/>
      <c r="U1563" s="114"/>
      <c r="W1563" s="114"/>
    </row>
    <row r="1564" spans="1:23" ht="9.75" customHeight="1">
      <c r="A1564" s="15"/>
      <c r="B1564" s="15" t="s">
        <v>39</v>
      </c>
      <c r="C1564" s="15"/>
      <c r="D1564" s="16"/>
      <c r="E1564" s="1"/>
      <c r="F1564" s="1"/>
      <c r="G1564" s="1"/>
      <c r="H1564" s="1"/>
      <c r="I1564" s="1"/>
      <c r="J1564" s="1"/>
      <c r="K1564" s="1"/>
      <c r="L1564" s="1"/>
      <c r="M1564" s="17"/>
      <c r="N1564" s="16"/>
      <c r="O1564" s="1"/>
      <c r="P1564" s="18"/>
      <c r="U1564" s="114"/>
      <c r="W1564" s="114"/>
    </row>
    <row r="1565" spans="1:23" ht="9.75" customHeight="1">
      <c r="A1565" s="15"/>
      <c r="B1565" s="41" t="s">
        <v>59</v>
      </c>
      <c r="C1565" s="41">
        <v>6</v>
      </c>
      <c r="D1565" s="47">
        <v>5</v>
      </c>
      <c r="E1565" s="48">
        <v>3</v>
      </c>
      <c r="F1565" s="48">
        <v>0</v>
      </c>
      <c r="G1565" s="48">
        <v>1</v>
      </c>
      <c r="H1565" s="48">
        <v>0</v>
      </c>
      <c r="I1565" s="48">
        <v>2</v>
      </c>
      <c r="J1565" s="48">
        <v>2</v>
      </c>
      <c r="K1565" s="48">
        <v>0</v>
      </c>
      <c r="L1565" s="48">
        <v>0</v>
      </c>
      <c r="M1565" s="49">
        <v>0</v>
      </c>
      <c r="N1565" s="42">
        <f t="shared" ref="N1565:N1566" si="340">MIN(D1565:M1565)</f>
        <v>0</v>
      </c>
      <c r="O1565" s="43">
        <f t="shared" ref="O1565:O1566" si="341">C1565-N1565</f>
        <v>6</v>
      </c>
      <c r="P1565" s="45">
        <f t="shared" ref="P1565:P1566" si="342">O1565/C1565</f>
        <v>1</v>
      </c>
      <c r="U1565" s="114"/>
      <c r="W1565" s="114"/>
    </row>
    <row r="1566" spans="1:23" ht="9.75" customHeight="1">
      <c r="A1566" s="15"/>
      <c r="B1566" s="41" t="s">
        <v>231</v>
      </c>
      <c r="C1566" s="41">
        <v>1</v>
      </c>
      <c r="D1566" s="47">
        <v>1</v>
      </c>
      <c r="E1566" s="48">
        <v>1</v>
      </c>
      <c r="F1566" s="48">
        <v>1</v>
      </c>
      <c r="G1566" s="48">
        <v>1</v>
      </c>
      <c r="H1566" s="48">
        <v>1</v>
      </c>
      <c r="I1566" s="48">
        <v>1</v>
      </c>
      <c r="J1566" s="48">
        <v>1</v>
      </c>
      <c r="K1566" s="48">
        <v>1</v>
      </c>
      <c r="L1566" s="48">
        <v>1</v>
      </c>
      <c r="M1566" s="49">
        <v>1</v>
      </c>
      <c r="N1566" s="42">
        <f t="shared" si="340"/>
        <v>1</v>
      </c>
      <c r="O1566" s="43">
        <f t="shared" si="341"/>
        <v>0</v>
      </c>
      <c r="P1566" s="45">
        <f t="shared" si="342"/>
        <v>0</v>
      </c>
      <c r="U1566" s="114"/>
      <c r="W1566" s="114"/>
    </row>
    <row r="1567" spans="1:23" ht="9.75" customHeight="1">
      <c r="A1567" s="15"/>
      <c r="B1567" s="32" t="s">
        <v>65</v>
      </c>
      <c r="C1567" s="32">
        <v>4</v>
      </c>
      <c r="D1567" s="16"/>
      <c r="E1567" s="1"/>
      <c r="F1567" s="1"/>
      <c r="G1567" s="1"/>
      <c r="H1567" s="1"/>
      <c r="I1567" s="1"/>
      <c r="J1567" s="1"/>
      <c r="K1567" s="1"/>
      <c r="L1567" s="1"/>
      <c r="M1567" s="17"/>
      <c r="N1567" s="16"/>
      <c r="O1567" s="1"/>
      <c r="P1567" s="18"/>
      <c r="U1567" s="114"/>
      <c r="W1567" s="114"/>
    </row>
    <row r="1568" spans="1:23" ht="9.75" customHeight="1">
      <c r="A1568" s="15"/>
      <c r="B1568" s="15" t="s">
        <v>60</v>
      </c>
      <c r="C1568" s="15"/>
      <c r="D1568" s="16"/>
      <c r="E1568" s="1"/>
      <c r="F1568" s="1"/>
      <c r="G1568" s="1"/>
      <c r="H1568" s="1"/>
      <c r="I1568" s="1"/>
      <c r="J1568" s="1"/>
      <c r="K1568" s="1"/>
      <c r="L1568" s="1"/>
      <c r="M1568" s="17"/>
      <c r="N1568" s="16"/>
      <c r="O1568" s="1"/>
      <c r="P1568" s="18"/>
      <c r="U1568" s="114"/>
      <c r="W1568" s="114"/>
    </row>
    <row r="1569" spans="1:23" ht="9.75" customHeight="1">
      <c r="A1569" s="15"/>
      <c r="B1569" s="15" t="s">
        <v>60</v>
      </c>
      <c r="C1569" s="15"/>
      <c r="D1569" s="16"/>
      <c r="E1569" s="1"/>
      <c r="F1569" s="1"/>
      <c r="G1569" s="1"/>
      <c r="H1569" s="1"/>
      <c r="I1569" s="1"/>
      <c r="J1569" s="1"/>
      <c r="K1569" s="1"/>
      <c r="L1569" s="1"/>
      <c r="M1569" s="17"/>
      <c r="N1569" s="16"/>
      <c r="O1569" s="1"/>
      <c r="P1569" s="18"/>
      <c r="U1569" s="114"/>
      <c r="W1569" s="114"/>
    </row>
    <row r="1570" spans="1:23" ht="9.75" customHeight="1">
      <c r="A1570" s="15"/>
      <c r="B1570" s="15" t="s">
        <v>60</v>
      </c>
      <c r="C1570" s="15"/>
      <c r="D1570" s="16"/>
      <c r="E1570" s="1"/>
      <c r="F1570" s="1"/>
      <c r="G1570" s="1"/>
      <c r="H1570" s="1"/>
      <c r="I1570" s="1"/>
      <c r="J1570" s="1"/>
      <c r="K1570" s="1"/>
      <c r="L1570" s="1"/>
      <c r="M1570" s="17"/>
      <c r="N1570" s="16"/>
      <c r="O1570" s="1"/>
      <c r="P1570" s="18"/>
      <c r="U1570" s="114"/>
      <c r="W1570" s="114"/>
    </row>
    <row r="1571" spans="1:23" ht="9.75" customHeight="1">
      <c r="A1571" s="15"/>
      <c r="B1571" s="15" t="s">
        <v>41</v>
      </c>
      <c r="C1571" s="15"/>
      <c r="D1571" s="16"/>
      <c r="E1571" s="1"/>
      <c r="F1571" s="1"/>
      <c r="G1571" s="1"/>
      <c r="H1571" s="1"/>
      <c r="I1571" s="1"/>
      <c r="J1571" s="1"/>
      <c r="K1571" s="1"/>
      <c r="L1571" s="1"/>
      <c r="M1571" s="17"/>
      <c r="N1571" s="16"/>
      <c r="O1571" s="1"/>
      <c r="P1571" s="18"/>
      <c r="U1571" s="114"/>
      <c r="W1571" s="114"/>
    </row>
    <row r="1572" spans="1:23" ht="9.75" customHeight="1">
      <c r="A1572" s="15"/>
      <c r="B1572" s="15" t="s">
        <v>42</v>
      </c>
      <c r="C1572" s="15"/>
      <c r="D1572" s="16"/>
      <c r="E1572" s="1"/>
      <c r="F1572" s="1"/>
      <c r="G1572" s="1"/>
      <c r="H1572" s="1"/>
      <c r="I1572" s="1"/>
      <c r="J1572" s="1"/>
      <c r="K1572" s="1"/>
      <c r="L1572" s="1"/>
      <c r="M1572" s="17"/>
      <c r="N1572" s="16"/>
      <c r="O1572" s="1"/>
      <c r="P1572" s="18"/>
      <c r="U1572" s="114"/>
      <c r="W1572" s="114"/>
    </row>
    <row r="1573" spans="1:23" ht="9.75" customHeight="1">
      <c r="A1573" s="15"/>
      <c r="B1573" s="15" t="s">
        <v>43</v>
      </c>
      <c r="C1573" s="15"/>
      <c r="D1573" s="16"/>
      <c r="E1573" s="1"/>
      <c r="F1573" s="1"/>
      <c r="G1573" s="1"/>
      <c r="H1573" s="1"/>
      <c r="I1573" s="1"/>
      <c r="J1573" s="1"/>
      <c r="K1573" s="1"/>
      <c r="L1573" s="1"/>
      <c r="M1573" s="17"/>
      <c r="N1573" s="16"/>
      <c r="O1573" s="1"/>
      <c r="P1573" s="18"/>
      <c r="U1573" s="114"/>
      <c r="W1573" s="114"/>
    </row>
    <row r="1574" spans="1:23" ht="9.75" customHeight="1">
      <c r="A1574" s="15"/>
      <c r="B1574" s="15" t="s">
        <v>44</v>
      </c>
      <c r="C1574" s="15"/>
      <c r="D1574" s="16"/>
      <c r="E1574" s="1"/>
      <c r="F1574" s="1"/>
      <c r="G1574" s="1"/>
      <c r="H1574" s="1"/>
      <c r="I1574" s="1"/>
      <c r="J1574" s="1"/>
      <c r="K1574" s="1"/>
      <c r="L1574" s="1"/>
      <c r="M1574" s="17"/>
      <c r="N1574" s="16"/>
      <c r="O1574" s="1"/>
      <c r="P1574" s="18"/>
      <c r="U1574" s="114"/>
      <c r="W1574" s="114"/>
    </row>
    <row r="1575" spans="1:23" ht="9.75" customHeight="1">
      <c r="A1575" s="20"/>
      <c r="B1575" s="21" t="s">
        <v>45</v>
      </c>
      <c r="C1575" s="21">
        <f t="shared" ref="C1575:M1575" si="343">SUM(C1559:C1574)</f>
        <v>155</v>
      </c>
      <c r="D1575" s="22">
        <f t="shared" si="343"/>
        <v>123</v>
      </c>
      <c r="E1575" s="23">
        <f t="shared" si="343"/>
        <v>85</v>
      </c>
      <c r="F1575" s="23">
        <f t="shared" si="343"/>
        <v>1</v>
      </c>
      <c r="G1575" s="23">
        <f t="shared" si="343"/>
        <v>2</v>
      </c>
      <c r="H1575" s="23">
        <f t="shared" si="343"/>
        <v>1</v>
      </c>
      <c r="I1575" s="23">
        <f t="shared" si="343"/>
        <v>3</v>
      </c>
      <c r="J1575" s="23">
        <f t="shared" si="343"/>
        <v>3</v>
      </c>
      <c r="K1575" s="23">
        <f t="shared" si="343"/>
        <v>8</v>
      </c>
      <c r="L1575" s="23">
        <f t="shared" si="343"/>
        <v>10</v>
      </c>
      <c r="M1575" s="24">
        <f t="shared" si="343"/>
        <v>15</v>
      </c>
      <c r="N1575" s="22">
        <f t="shared" ref="N1575:N1576" si="344">MIN(D1575:M1575)</f>
        <v>1</v>
      </c>
      <c r="O1575" s="23">
        <f t="shared" ref="O1575:O1576" si="345">C1575-N1575</f>
        <v>154</v>
      </c>
      <c r="P1575" s="25">
        <f t="shared" ref="P1575:P1576" si="346">O1575/C1575</f>
        <v>0.99354838709677418</v>
      </c>
      <c r="U1575" s="114"/>
      <c r="W1575" s="114"/>
    </row>
    <row r="1576" spans="1:23" ht="9.75" customHeight="1">
      <c r="A1576" s="14" t="s">
        <v>233</v>
      </c>
      <c r="B1576" s="14" t="s">
        <v>27</v>
      </c>
      <c r="C1576" s="32">
        <v>154</v>
      </c>
      <c r="D1576" s="33">
        <v>152</v>
      </c>
      <c r="E1576" s="34">
        <v>146</v>
      </c>
      <c r="F1576" s="34">
        <v>36</v>
      </c>
      <c r="G1576" s="34">
        <v>0</v>
      </c>
      <c r="H1576" s="34">
        <v>0</v>
      </c>
      <c r="I1576" s="34">
        <v>1</v>
      </c>
      <c r="J1576" s="34">
        <v>0</v>
      </c>
      <c r="K1576" s="34">
        <v>12</v>
      </c>
      <c r="L1576" s="34">
        <v>18</v>
      </c>
      <c r="M1576" s="35">
        <v>20</v>
      </c>
      <c r="N1576" s="16">
        <f t="shared" si="344"/>
        <v>0</v>
      </c>
      <c r="O1576" s="1">
        <f t="shared" si="345"/>
        <v>154</v>
      </c>
      <c r="P1576" s="18">
        <f t="shared" si="346"/>
        <v>1</v>
      </c>
      <c r="U1576" s="114"/>
      <c r="W1576" s="114"/>
    </row>
    <row r="1577" spans="1:23" ht="9.75" customHeight="1">
      <c r="A1577" s="15"/>
      <c r="B1577" s="15" t="s">
        <v>30</v>
      </c>
      <c r="C1577" s="15"/>
      <c r="D1577" s="16"/>
      <c r="E1577" s="1"/>
      <c r="F1577" s="1"/>
      <c r="G1577" s="1"/>
      <c r="H1577" s="1"/>
      <c r="I1577" s="1"/>
      <c r="J1577" s="1"/>
      <c r="K1577" s="1"/>
      <c r="L1577" s="1"/>
      <c r="M1577" s="17"/>
      <c r="N1577" s="16"/>
      <c r="O1577" s="1"/>
      <c r="P1577" s="18"/>
      <c r="U1577" s="114"/>
      <c r="W1577" s="114"/>
    </row>
    <row r="1578" spans="1:23" ht="9.75" customHeight="1">
      <c r="A1578" s="15"/>
      <c r="B1578" s="15" t="s">
        <v>34</v>
      </c>
      <c r="C1578" s="15"/>
      <c r="D1578" s="16"/>
      <c r="E1578" s="1"/>
      <c r="F1578" s="1"/>
      <c r="G1578" s="1"/>
      <c r="H1578" s="1"/>
      <c r="I1578" s="1"/>
      <c r="J1578" s="1"/>
      <c r="K1578" s="1"/>
      <c r="L1578" s="1"/>
      <c r="M1578" s="17"/>
      <c r="N1578" s="16"/>
      <c r="O1578" s="1"/>
      <c r="P1578" s="18"/>
      <c r="U1578" s="114"/>
      <c r="W1578" s="114"/>
    </row>
    <row r="1579" spans="1:23" ht="9.75" customHeight="1">
      <c r="A1579" s="15"/>
      <c r="B1579" s="15" t="s">
        <v>57</v>
      </c>
      <c r="C1579" s="15"/>
      <c r="D1579" s="16"/>
      <c r="E1579" s="1"/>
      <c r="F1579" s="1"/>
      <c r="G1579" s="1"/>
      <c r="H1579" s="1"/>
      <c r="I1579" s="1"/>
      <c r="J1579" s="1"/>
      <c r="K1579" s="1"/>
      <c r="L1579" s="1"/>
      <c r="M1579" s="17"/>
      <c r="N1579" s="16"/>
      <c r="O1579" s="1"/>
      <c r="P1579" s="18"/>
      <c r="U1579" s="114"/>
      <c r="W1579" s="114"/>
    </row>
    <row r="1580" spans="1:23" ht="9.75" customHeight="1">
      <c r="A1580" s="15"/>
      <c r="B1580" s="15" t="s">
        <v>57</v>
      </c>
      <c r="C1580" s="15"/>
      <c r="D1580" s="16"/>
      <c r="E1580" s="1"/>
      <c r="F1580" s="1"/>
      <c r="G1580" s="1"/>
      <c r="H1580" s="1"/>
      <c r="I1580" s="1"/>
      <c r="J1580" s="1"/>
      <c r="K1580" s="1"/>
      <c r="L1580" s="1"/>
      <c r="M1580" s="17"/>
      <c r="N1580" s="16"/>
      <c r="O1580" s="1"/>
      <c r="P1580" s="18"/>
      <c r="U1580" s="114"/>
      <c r="W1580" s="114"/>
    </row>
    <row r="1581" spans="1:23" ht="9.75" customHeight="1">
      <c r="A1581" s="15"/>
      <c r="B1581" s="15" t="s">
        <v>39</v>
      </c>
      <c r="C1581" s="15"/>
      <c r="D1581" s="16"/>
      <c r="E1581" s="1"/>
      <c r="F1581" s="1"/>
      <c r="G1581" s="1"/>
      <c r="H1581" s="1"/>
      <c r="I1581" s="1"/>
      <c r="J1581" s="1"/>
      <c r="K1581" s="1"/>
      <c r="L1581" s="1"/>
      <c r="M1581" s="17"/>
      <c r="N1581" s="16"/>
      <c r="O1581" s="1"/>
      <c r="P1581" s="18"/>
      <c r="U1581" s="114"/>
      <c r="W1581" s="114"/>
    </row>
    <row r="1582" spans="1:23" ht="9.75" customHeight="1">
      <c r="A1582" s="15"/>
      <c r="B1582" s="32" t="s">
        <v>65</v>
      </c>
      <c r="C1582" s="32"/>
      <c r="D1582" s="16"/>
      <c r="E1582" s="1"/>
      <c r="F1582" s="1"/>
      <c r="G1582" s="1"/>
      <c r="H1582" s="1"/>
      <c r="I1582" s="1"/>
      <c r="J1582" s="1"/>
      <c r="K1582" s="1"/>
      <c r="L1582" s="1"/>
      <c r="M1582" s="17"/>
      <c r="N1582" s="16"/>
      <c r="O1582" s="1"/>
      <c r="P1582" s="18"/>
      <c r="U1582" s="114"/>
      <c r="W1582" s="114"/>
    </row>
    <row r="1583" spans="1:23" ht="9.75" customHeight="1">
      <c r="A1583" s="15"/>
      <c r="B1583" s="15" t="s">
        <v>60</v>
      </c>
      <c r="C1583" s="15"/>
      <c r="D1583" s="16"/>
      <c r="E1583" s="1"/>
      <c r="F1583" s="1"/>
      <c r="G1583" s="1"/>
      <c r="H1583" s="1"/>
      <c r="I1583" s="1"/>
      <c r="J1583" s="1"/>
      <c r="K1583" s="1"/>
      <c r="L1583" s="1"/>
      <c r="M1583" s="17"/>
      <c r="N1583" s="16"/>
      <c r="O1583" s="1"/>
      <c r="P1583" s="18"/>
      <c r="U1583" s="114"/>
      <c r="W1583" s="114"/>
    </row>
    <row r="1584" spans="1:23" ht="9.75" customHeight="1">
      <c r="A1584" s="15"/>
      <c r="B1584" s="15" t="s">
        <v>60</v>
      </c>
      <c r="C1584" s="15"/>
      <c r="D1584" s="16"/>
      <c r="E1584" s="1"/>
      <c r="F1584" s="1"/>
      <c r="G1584" s="1"/>
      <c r="H1584" s="1"/>
      <c r="I1584" s="1"/>
      <c r="J1584" s="1"/>
      <c r="K1584" s="1"/>
      <c r="L1584" s="1"/>
      <c r="M1584" s="17"/>
      <c r="N1584" s="16"/>
      <c r="O1584" s="1"/>
      <c r="P1584" s="18"/>
      <c r="U1584" s="114"/>
      <c r="W1584" s="114"/>
    </row>
    <row r="1585" spans="1:23" ht="9.75" customHeight="1">
      <c r="A1585" s="15"/>
      <c r="B1585" s="15" t="s">
        <v>60</v>
      </c>
      <c r="C1585" s="15"/>
      <c r="D1585" s="16"/>
      <c r="E1585" s="1"/>
      <c r="F1585" s="1"/>
      <c r="G1585" s="1"/>
      <c r="H1585" s="1"/>
      <c r="I1585" s="1"/>
      <c r="J1585" s="1"/>
      <c r="K1585" s="1"/>
      <c r="L1585" s="1"/>
      <c r="M1585" s="17"/>
      <c r="N1585" s="16"/>
      <c r="O1585" s="1"/>
      <c r="P1585" s="18"/>
      <c r="U1585" s="114"/>
      <c r="W1585" s="114"/>
    </row>
    <row r="1586" spans="1:23" ht="9.75" customHeight="1">
      <c r="A1586" s="15"/>
      <c r="B1586" s="15" t="s">
        <v>60</v>
      </c>
      <c r="C1586" s="15"/>
      <c r="D1586" s="16"/>
      <c r="E1586" s="1"/>
      <c r="F1586" s="1"/>
      <c r="G1586" s="1"/>
      <c r="H1586" s="1"/>
      <c r="I1586" s="1"/>
      <c r="J1586" s="1"/>
      <c r="K1586" s="1"/>
      <c r="L1586" s="1"/>
      <c r="M1586" s="17"/>
      <c r="N1586" s="16"/>
      <c r="O1586" s="1"/>
      <c r="P1586" s="18"/>
      <c r="U1586" s="114"/>
      <c r="W1586" s="114"/>
    </row>
    <row r="1587" spans="1:23" ht="9.75" customHeight="1">
      <c r="A1587" s="15"/>
      <c r="B1587" s="15" t="s">
        <v>60</v>
      </c>
      <c r="C1587" s="15"/>
      <c r="D1587" s="16"/>
      <c r="E1587" s="1"/>
      <c r="F1587" s="1"/>
      <c r="G1587" s="1"/>
      <c r="H1587" s="1"/>
      <c r="I1587" s="1"/>
      <c r="J1587" s="1"/>
      <c r="K1587" s="1"/>
      <c r="L1587" s="1"/>
      <c r="M1587" s="17"/>
      <c r="N1587" s="16"/>
      <c r="O1587" s="1"/>
      <c r="P1587" s="18"/>
      <c r="U1587" s="114"/>
      <c r="W1587" s="114"/>
    </row>
    <row r="1588" spans="1:23" ht="9.75" customHeight="1">
      <c r="A1588" s="15"/>
      <c r="B1588" s="15" t="s">
        <v>41</v>
      </c>
      <c r="C1588" s="15"/>
      <c r="D1588" s="16"/>
      <c r="E1588" s="1"/>
      <c r="F1588" s="1"/>
      <c r="G1588" s="1"/>
      <c r="H1588" s="1"/>
      <c r="I1588" s="1"/>
      <c r="J1588" s="1"/>
      <c r="K1588" s="1"/>
      <c r="L1588" s="1"/>
      <c r="M1588" s="17"/>
      <c r="N1588" s="16"/>
      <c r="O1588" s="1"/>
      <c r="P1588" s="18"/>
      <c r="U1588" s="114"/>
      <c r="W1588" s="114"/>
    </row>
    <row r="1589" spans="1:23" ht="9.75" customHeight="1">
      <c r="A1589" s="15"/>
      <c r="B1589" s="15" t="s">
        <v>42</v>
      </c>
      <c r="C1589" s="15"/>
      <c r="D1589" s="16"/>
      <c r="E1589" s="1"/>
      <c r="F1589" s="1"/>
      <c r="G1589" s="1"/>
      <c r="H1589" s="1"/>
      <c r="I1589" s="1"/>
      <c r="J1589" s="1"/>
      <c r="K1589" s="1"/>
      <c r="L1589" s="1"/>
      <c r="M1589" s="17"/>
      <c r="N1589" s="16"/>
      <c r="O1589" s="1"/>
      <c r="P1589" s="18"/>
      <c r="U1589" s="114"/>
      <c r="W1589" s="114"/>
    </row>
    <row r="1590" spans="1:23" ht="9.75" customHeight="1">
      <c r="A1590" s="15"/>
      <c r="B1590" s="15" t="s">
        <v>43</v>
      </c>
      <c r="C1590" s="15"/>
      <c r="D1590" s="16"/>
      <c r="E1590" s="1"/>
      <c r="F1590" s="1"/>
      <c r="G1590" s="1"/>
      <c r="H1590" s="1"/>
      <c r="I1590" s="1"/>
      <c r="J1590" s="1"/>
      <c r="K1590" s="1"/>
      <c r="L1590" s="1"/>
      <c r="M1590" s="17"/>
      <c r="N1590" s="16"/>
      <c r="O1590" s="1"/>
      <c r="P1590" s="18"/>
      <c r="U1590" s="114"/>
      <c r="W1590" s="114"/>
    </row>
    <row r="1591" spans="1:23" ht="9.75" customHeight="1">
      <c r="A1591" s="15"/>
      <c r="B1591" s="15" t="s">
        <v>44</v>
      </c>
      <c r="C1591" s="15"/>
      <c r="D1591" s="16"/>
      <c r="E1591" s="1"/>
      <c r="F1591" s="1"/>
      <c r="G1591" s="1"/>
      <c r="H1591" s="1"/>
      <c r="I1591" s="1"/>
      <c r="J1591" s="1"/>
      <c r="K1591" s="1"/>
      <c r="L1591" s="1"/>
      <c r="M1591" s="17"/>
      <c r="N1591" s="16"/>
      <c r="O1591" s="1"/>
      <c r="P1591" s="18"/>
      <c r="U1591" s="114"/>
      <c r="W1591" s="114"/>
    </row>
    <row r="1592" spans="1:23" ht="9.75" customHeight="1">
      <c r="A1592" s="20"/>
      <c r="B1592" s="21" t="s">
        <v>45</v>
      </c>
      <c r="C1592" s="21">
        <f t="shared" ref="C1592:M1592" si="347">SUM(C1576:C1591)</f>
        <v>154</v>
      </c>
      <c r="D1592" s="22">
        <f t="shared" si="347"/>
        <v>152</v>
      </c>
      <c r="E1592" s="23">
        <f t="shared" si="347"/>
        <v>146</v>
      </c>
      <c r="F1592" s="23">
        <f t="shared" si="347"/>
        <v>36</v>
      </c>
      <c r="G1592" s="23">
        <f t="shared" si="347"/>
        <v>0</v>
      </c>
      <c r="H1592" s="23">
        <f t="shared" si="347"/>
        <v>0</v>
      </c>
      <c r="I1592" s="23">
        <f t="shared" si="347"/>
        <v>1</v>
      </c>
      <c r="J1592" s="23">
        <f t="shared" si="347"/>
        <v>0</v>
      </c>
      <c r="K1592" s="23">
        <f t="shared" si="347"/>
        <v>12</v>
      </c>
      <c r="L1592" s="23">
        <f t="shared" si="347"/>
        <v>18</v>
      </c>
      <c r="M1592" s="24">
        <f t="shared" si="347"/>
        <v>20</v>
      </c>
      <c r="N1592" s="22">
        <f t="shared" ref="N1592:N1594" si="348">MIN(D1592:M1592)</f>
        <v>0</v>
      </c>
      <c r="O1592" s="23">
        <f t="shared" ref="O1592:O1594" si="349">C1592-N1592</f>
        <v>154</v>
      </c>
      <c r="P1592" s="25">
        <f t="shared" ref="P1592:P1594" si="350">O1592/C1592</f>
        <v>1</v>
      </c>
      <c r="U1592" s="114"/>
      <c r="W1592" s="114"/>
    </row>
    <row r="1593" spans="1:23" ht="9.75" customHeight="1">
      <c r="A1593" s="14" t="s">
        <v>235</v>
      </c>
      <c r="B1593" s="14" t="s">
        <v>27</v>
      </c>
      <c r="C1593" s="32">
        <v>41</v>
      </c>
      <c r="D1593" s="33">
        <v>41</v>
      </c>
      <c r="E1593" s="34">
        <v>40</v>
      </c>
      <c r="F1593" s="34">
        <v>36</v>
      </c>
      <c r="G1593" s="34">
        <v>0</v>
      </c>
      <c r="H1593" s="34">
        <v>0</v>
      </c>
      <c r="I1593" s="34">
        <v>2</v>
      </c>
      <c r="J1593" s="34">
        <v>0</v>
      </c>
      <c r="K1593" s="34">
        <v>3</v>
      </c>
      <c r="L1593" s="34">
        <v>5</v>
      </c>
      <c r="M1593" s="35">
        <v>12</v>
      </c>
      <c r="N1593" s="16">
        <f t="shared" si="348"/>
        <v>0</v>
      </c>
      <c r="O1593" s="1">
        <f t="shared" si="349"/>
        <v>41</v>
      </c>
      <c r="P1593" s="18">
        <f t="shared" si="350"/>
        <v>1</v>
      </c>
      <c r="U1593" s="114"/>
      <c r="W1593" s="114"/>
    </row>
    <row r="1594" spans="1:23" ht="9.75" customHeight="1">
      <c r="A1594" s="15"/>
      <c r="B1594" s="15" t="s">
        <v>30</v>
      </c>
      <c r="C1594" s="15">
        <v>114</v>
      </c>
      <c r="D1594" s="33">
        <v>0</v>
      </c>
      <c r="E1594" s="34">
        <v>0</v>
      </c>
      <c r="F1594" s="34">
        <v>0</v>
      </c>
      <c r="G1594" s="34">
        <v>0</v>
      </c>
      <c r="H1594" s="34">
        <v>0</v>
      </c>
      <c r="I1594" s="34">
        <v>0</v>
      </c>
      <c r="J1594" s="34">
        <v>1</v>
      </c>
      <c r="K1594" s="34">
        <v>7</v>
      </c>
      <c r="L1594" s="34">
        <v>19</v>
      </c>
      <c r="M1594" s="35">
        <v>24</v>
      </c>
      <c r="N1594" s="16">
        <f t="shared" si="348"/>
        <v>0</v>
      </c>
      <c r="O1594" s="1">
        <f t="shared" si="349"/>
        <v>114</v>
      </c>
      <c r="P1594" s="18">
        <f t="shared" si="350"/>
        <v>1</v>
      </c>
      <c r="U1594" s="114"/>
      <c r="W1594" s="114"/>
    </row>
    <row r="1595" spans="1:23" ht="9.75" customHeight="1">
      <c r="A1595" s="15"/>
      <c r="B1595" s="15" t="s">
        <v>34</v>
      </c>
      <c r="C1595" s="15"/>
      <c r="D1595" s="16"/>
      <c r="E1595" s="1"/>
      <c r="F1595" s="1"/>
      <c r="G1595" s="1"/>
      <c r="H1595" s="1"/>
      <c r="I1595" s="1"/>
      <c r="J1595" s="1"/>
      <c r="K1595" s="1"/>
      <c r="L1595" s="1"/>
      <c r="M1595" s="17"/>
      <c r="N1595" s="16"/>
      <c r="O1595" s="1"/>
      <c r="P1595" s="18"/>
      <c r="U1595" s="114"/>
      <c r="W1595" s="114"/>
    </row>
    <row r="1596" spans="1:23" ht="9.75" customHeight="1">
      <c r="A1596" s="15"/>
      <c r="B1596" s="15" t="s">
        <v>57</v>
      </c>
      <c r="C1596" s="15"/>
      <c r="D1596" s="16"/>
      <c r="E1596" s="1"/>
      <c r="F1596" s="1"/>
      <c r="G1596" s="1"/>
      <c r="H1596" s="1"/>
      <c r="I1596" s="1"/>
      <c r="J1596" s="1"/>
      <c r="K1596" s="1"/>
      <c r="L1596" s="1"/>
      <c r="M1596" s="17"/>
      <c r="N1596" s="16"/>
      <c r="O1596" s="1"/>
      <c r="P1596" s="18"/>
      <c r="U1596" s="114"/>
      <c r="W1596" s="114"/>
    </row>
    <row r="1597" spans="1:23" ht="9.75" customHeight="1">
      <c r="A1597" s="15"/>
      <c r="B1597" s="15" t="s">
        <v>57</v>
      </c>
      <c r="C1597" s="15"/>
      <c r="D1597" s="16"/>
      <c r="E1597" s="1"/>
      <c r="F1597" s="1"/>
      <c r="G1597" s="1"/>
      <c r="H1597" s="1"/>
      <c r="I1597" s="1"/>
      <c r="J1597" s="1"/>
      <c r="K1597" s="1"/>
      <c r="L1597" s="1"/>
      <c r="M1597" s="17"/>
      <c r="N1597" s="16"/>
      <c r="O1597" s="1"/>
      <c r="P1597" s="18"/>
      <c r="U1597" s="114"/>
      <c r="W1597" s="114"/>
    </row>
    <row r="1598" spans="1:23" ht="9.75" customHeight="1">
      <c r="A1598" s="15"/>
      <c r="B1598" s="15" t="s">
        <v>39</v>
      </c>
      <c r="C1598" s="15"/>
      <c r="D1598" s="16"/>
      <c r="E1598" s="1"/>
      <c r="F1598" s="1"/>
      <c r="G1598" s="1"/>
      <c r="H1598" s="1"/>
      <c r="I1598" s="1"/>
      <c r="J1598" s="1"/>
      <c r="K1598" s="1"/>
      <c r="L1598" s="1"/>
      <c r="M1598" s="17"/>
      <c r="N1598" s="16"/>
      <c r="O1598" s="1"/>
      <c r="P1598" s="18"/>
      <c r="U1598" s="114"/>
      <c r="W1598" s="114"/>
    </row>
    <row r="1599" spans="1:23" ht="9.75" customHeight="1">
      <c r="A1599" s="15"/>
      <c r="B1599" s="32" t="s">
        <v>65</v>
      </c>
      <c r="C1599" s="32"/>
      <c r="D1599" s="16"/>
      <c r="E1599" s="1"/>
      <c r="F1599" s="1"/>
      <c r="G1599" s="1"/>
      <c r="H1599" s="1"/>
      <c r="I1599" s="1"/>
      <c r="J1599" s="1"/>
      <c r="K1599" s="1"/>
      <c r="L1599" s="1"/>
      <c r="M1599" s="17"/>
      <c r="N1599" s="16"/>
      <c r="O1599" s="1"/>
      <c r="P1599" s="18"/>
      <c r="U1599" s="114"/>
      <c r="W1599" s="114"/>
    </row>
    <row r="1600" spans="1:23" ht="9.75" customHeight="1">
      <c r="A1600" s="15"/>
      <c r="B1600" s="15" t="s">
        <v>60</v>
      </c>
      <c r="C1600" s="15"/>
      <c r="D1600" s="16"/>
      <c r="E1600" s="1"/>
      <c r="F1600" s="1"/>
      <c r="G1600" s="1"/>
      <c r="H1600" s="1"/>
      <c r="I1600" s="1"/>
      <c r="J1600" s="1"/>
      <c r="K1600" s="1"/>
      <c r="L1600" s="1"/>
      <c r="M1600" s="17"/>
      <c r="N1600" s="16"/>
      <c r="O1600" s="1"/>
      <c r="P1600" s="18"/>
      <c r="U1600" s="114"/>
      <c r="W1600" s="114"/>
    </row>
    <row r="1601" spans="1:23" ht="9.75" customHeight="1">
      <c r="A1601" s="15"/>
      <c r="B1601" s="15" t="s">
        <v>60</v>
      </c>
      <c r="C1601" s="15"/>
      <c r="D1601" s="16"/>
      <c r="E1601" s="1"/>
      <c r="F1601" s="1"/>
      <c r="G1601" s="1"/>
      <c r="H1601" s="1"/>
      <c r="I1601" s="1"/>
      <c r="J1601" s="1"/>
      <c r="K1601" s="1"/>
      <c r="L1601" s="1"/>
      <c r="M1601" s="17"/>
      <c r="N1601" s="16"/>
      <c r="O1601" s="1"/>
      <c r="P1601" s="18"/>
      <c r="U1601" s="114"/>
      <c r="W1601" s="114"/>
    </row>
    <row r="1602" spans="1:23" ht="9.75" customHeight="1">
      <c r="A1602" s="15"/>
      <c r="B1602" s="15" t="s">
        <v>60</v>
      </c>
      <c r="C1602" s="15"/>
      <c r="D1602" s="16"/>
      <c r="E1602" s="1"/>
      <c r="F1602" s="1"/>
      <c r="G1602" s="1"/>
      <c r="H1602" s="1"/>
      <c r="I1602" s="1"/>
      <c r="J1602" s="1"/>
      <c r="K1602" s="1"/>
      <c r="L1602" s="1"/>
      <c r="M1602" s="17"/>
      <c r="N1602" s="16"/>
      <c r="O1602" s="1"/>
      <c r="P1602" s="18"/>
      <c r="U1602" s="114"/>
      <c r="W1602" s="114"/>
    </row>
    <row r="1603" spans="1:23" ht="9.75" customHeight="1">
      <c r="A1603" s="15"/>
      <c r="B1603" s="15" t="s">
        <v>60</v>
      </c>
      <c r="C1603" s="15"/>
      <c r="D1603" s="16"/>
      <c r="E1603" s="1"/>
      <c r="F1603" s="1"/>
      <c r="G1603" s="1"/>
      <c r="H1603" s="1"/>
      <c r="I1603" s="1"/>
      <c r="J1603" s="1"/>
      <c r="K1603" s="1"/>
      <c r="L1603" s="1"/>
      <c r="M1603" s="17"/>
      <c r="N1603" s="16"/>
      <c r="O1603" s="1"/>
      <c r="P1603" s="18"/>
      <c r="U1603" s="114"/>
      <c r="W1603" s="114"/>
    </row>
    <row r="1604" spans="1:23" ht="9.75" customHeight="1">
      <c r="A1604" s="15"/>
      <c r="B1604" s="15" t="s">
        <v>60</v>
      </c>
      <c r="C1604" s="15"/>
      <c r="D1604" s="16"/>
      <c r="E1604" s="1"/>
      <c r="F1604" s="1"/>
      <c r="G1604" s="1"/>
      <c r="H1604" s="1"/>
      <c r="I1604" s="1"/>
      <c r="J1604" s="1"/>
      <c r="K1604" s="1"/>
      <c r="L1604" s="1"/>
      <c r="M1604" s="17"/>
      <c r="N1604" s="16"/>
      <c r="O1604" s="1"/>
      <c r="P1604" s="18"/>
      <c r="U1604" s="114"/>
      <c r="W1604" s="114"/>
    </row>
    <row r="1605" spans="1:23" ht="9.75" customHeight="1">
      <c r="A1605" s="15"/>
      <c r="B1605" s="15" t="s">
        <v>41</v>
      </c>
      <c r="C1605" s="15"/>
      <c r="D1605" s="16"/>
      <c r="E1605" s="1"/>
      <c r="F1605" s="1"/>
      <c r="G1605" s="1"/>
      <c r="H1605" s="1"/>
      <c r="I1605" s="1"/>
      <c r="J1605" s="1"/>
      <c r="K1605" s="1"/>
      <c r="L1605" s="1"/>
      <c r="M1605" s="17"/>
      <c r="N1605" s="16"/>
      <c r="O1605" s="1"/>
      <c r="P1605" s="18"/>
      <c r="U1605" s="114"/>
      <c r="W1605" s="114"/>
    </row>
    <row r="1606" spans="1:23" ht="9.75" customHeight="1">
      <c r="A1606" s="15"/>
      <c r="B1606" s="15" t="s">
        <v>42</v>
      </c>
      <c r="C1606" s="15"/>
      <c r="D1606" s="16"/>
      <c r="E1606" s="1"/>
      <c r="F1606" s="1"/>
      <c r="G1606" s="1"/>
      <c r="H1606" s="1"/>
      <c r="I1606" s="1"/>
      <c r="J1606" s="1"/>
      <c r="K1606" s="1"/>
      <c r="L1606" s="1"/>
      <c r="M1606" s="17"/>
      <c r="N1606" s="16"/>
      <c r="O1606" s="1"/>
      <c r="P1606" s="18"/>
      <c r="U1606" s="114"/>
      <c r="W1606" s="114"/>
    </row>
    <row r="1607" spans="1:23" ht="9.75" customHeight="1">
      <c r="A1607" s="15"/>
      <c r="B1607" s="15" t="s">
        <v>43</v>
      </c>
      <c r="C1607" s="15"/>
      <c r="D1607" s="16"/>
      <c r="E1607" s="1"/>
      <c r="F1607" s="1"/>
      <c r="G1607" s="1"/>
      <c r="H1607" s="1"/>
      <c r="I1607" s="1"/>
      <c r="J1607" s="1"/>
      <c r="K1607" s="1"/>
      <c r="L1607" s="1"/>
      <c r="M1607" s="17"/>
      <c r="N1607" s="16"/>
      <c r="O1607" s="1"/>
      <c r="P1607" s="18"/>
      <c r="U1607" s="114"/>
      <c r="W1607" s="114"/>
    </row>
    <row r="1608" spans="1:23" ht="9.75" customHeight="1">
      <c r="A1608" s="15"/>
      <c r="B1608" s="15" t="s">
        <v>44</v>
      </c>
      <c r="C1608" s="15"/>
      <c r="D1608" s="16"/>
      <c r="E1608" s="1"/>
      <c r="F1608" s="1"/>
      <c r="G1608" s="1"/>
      <c r="H1608" s="1"/>
      <c r="I1608" s="1"/>
      <c r="J1608" s="1"/>
      <c r="K1608" s="1"/>
      <c r="L1608" s="1"/>
      <c r="M1608" s="17"/>
      <c r="N1608" s="16"/>
      <c r="O1608" s="1"/>
      <c r="P1608" s="18"/>
      <c r="U1608" s="114"/>
      <c r="W1608" s="114"/>
    </row>
    <row r="1609" spans="1:23" ht="9.75" customHeight="1">
      <c r="A1609" s="20"/>
      <c r="B1609" s="21" t="s">
        <v>45</v>
      </c>
      <c r="C1609" s="21">
        <f t="shared" ref="C1609:M1609" si="351">SUM(C1593:C1608)</f>
        <v>155</v>
      </c>
      <c r="D1609" s="22">
        <f t="shared" si="351"/>
        <v>41</v>
      </c>
      <c r="E1609" s="23">
        <f t="shared" si="351"/>
        <v>40</v>
      </c>
      <c r="F1609" s="23">
        <f t="shared" si="351"/>
        <v>36</v>
      </c>
      <c r="G1609" s="23">
        <f t="shared" si="351"/>
        <v>0</v>
      </c>
      <c r="H1609" s="23">
        <f t="shared" si="351"/>
        <v>0</v>
      </c>
      <c r="I1609" s="23">
        <f t="shared" si="351"/>
        <v>2</v>
      </c>
      <c r="J1609" s="23">
        <f t="shared" si="351"/>
        <v>1</v>
      </c>
      <c r="K1609" s="23">
        <f t="shared" si="351"/>
        <v>10</v>
      </c>
      <c r="L1609" s="23">
        <f t="shared" si="351"/>
        <v>24</v>
      </c>
      <c r="M1609" s="24">
        <f t="shared" si="351"/>
        <v>36</v>
      </c>
      <c r="N1609" s="22">
        <f>MIN(D1609:M1609)</f>
        <v>0</v>
      </c>
      <c r="O1609" s="23">
        <f>C1609-N1609</f>
        <v>155</v>
      </c>
      <c r="P1609" s="25">
        <f>O1609/C1609</f>
        <v>1</v>
      </c>
      <c r="U1609" s="114"/>
      <c r="W1609" s="114"/>
    </row>
    <row r="1610" spans="1:23" ht="9.75" customHeight="1">
      <c r="A1610" s="14" t="s">
        <v>236</v>
      </c>
      <c r="B1610" s="14" t="s">
        <v>27</v>
      </c>
      <c r="C1610" s="14"/>
      <c r="D1610" s="19"/>
      <c r="E1610" s="29"/>
      <c r="F1610" s="29"/>
      <c r="G1610" s="29"/>
      <c r="H1610" s="29"/>
      <c r="I1610" s="29"/>
      <c r="J1610" s="29"/>
      <c r="K1610" s="29"/>
      <c r="L1610" s="29"/>
      <c r="M1610" s="30"/>
      <c r="N1610" s="19"/>
      <c r="O1610" s="29"/>
      <c r="P1610" s="31"/>
      <c r="U1610" s="114"/>
      <c r="W1610" s="114"/>
    </row>
    <row r="1611" spans="1:23" ht="9.75" customHeight="1">
      <c r="A1611" s="15"/>
      <c r="B1611" s="15" t="s">
        <v>30</v>
      </c>
      <c r="C1611" s="15">
        <v>123</v>
      </c>
      <c r="D1611" s="33">
        <v>17</v>
      </c>
      <c r="E1611" s="34">
        <v>0</v>
      </c>
      <c r="F1611" s="34">
        <v>0</v>
      </c>
      <c r="G1611" s="34">
        <v>0</v>
      </c>
      <c r="H1611" s="34">
        <v>0</v>
      </c>
      <c r="I1611" s="34">
        <v>0</v>
      </c>
      <c r="J1611" s="34">
        <v>1</v>
      </c>
      <c r="K1611" s="34">
        <v>13</v>
      </c>
      <c r="L1611" s="34">
        <v>18</v>
      </c>
      <c r="M1611" s="34">
        <v>26</v>
      </c>
      <c r="N1611" s="16">
        <f>MIN(D1611:M1611)</f>
        <v>0</v>
      </c>
      <c r="O1611" s="1">
        <f>C1611-N1611</f>
        <v>123</v>
      </c>
      <c r="P1611" s="18">
        <f>O1611/C1611</f>
        <v>1</v>
      </c>
      <c r="U1611" s="114"/>
      <c r="W1611" s="114"/>
    </row>
    <row r="1612" spans="1:23" ht="9.75" customHeight="1">
      <c r="A1612" s="15"/>
      <c r="B1612" s="15" t="s">
        <v>34</v>
      </c>
      <c r="C1612" s="15"/>
      <c r="D1612" s="16"/>
      <c r="E1612" s="1"/>
      <c r="F1612" s="1"/>
      <c r="G1612" s="1"/>
      <c r="H1612" s="1"/>
      <c r="I1612" s="1"/>
      <c r="J1612" s="1"/>
      <c r="K1612" s="1"/>
      <c r="L1612" s="1"/>
      <c r="M1612" s="17"/>
      <c r="N1612" s="16"/>
      <c r="O1612" s="1"/>
      <c r="P1612" s="18"/>
      <c r="U1612" s="114"/>
      <c r="W1612" s="114"/>
    </row>
    <row r="1613" spans="1:23" ht="9.75" customHeight="1">
      <c r="A1613" s="15"/>
      <c r="B1613" s="15" t="s">
        <v>57</v>
      </c>
      <c r="C1613" s="15"/>
      <c r="D1613" s="16"/>
      <c r="E1613" s="1"/>
      <c r="F1613" s="1"/>
      <c r="G1613" s="1"/>
      <c r="H1613" s="1"/>
      <c r="I1613" s="1"/>
      <c r="J1613" s="1"/>
      <c r="K1613" s="1"/>
      <c r="L1613" s="1"/>
      <c r="M1613" s="17"/>
      <c r="N1613" s="16"/>
      <c r="O1613" s="1"/>
      <c r="P1613" s="18"/>
      <c r="U1613" s="114"/>
      <c r="W1613" s="114"/>
    </row>
    <row r="1614" spans="1:23" ht="9.75" customHeight="1">
      <c r="A1614" s="15"/>
      <c r="B1614" s="15" t="s">
        <v>57</v>
      </c>
      <c r="C1614" s="15"/>
      <c r="D1614" s="16"/>
      <c r="E1614" s="1"/>
      <c r="F1614" s="1"/>
      <c r="G1614" s="1"/>
      <c r="H1614" s="1"/>
      <c r="I1614" s="1"/>
      <c r="J1614" s="1"/>
      <c r="K1614" s="1"/>
      <c r="L1614" s="1"/>
      <c r="M1614" s="17"/>
      <c r="N1614" s="16"/>
      <c r="O1614" s="1"/>
      <c r="P1614" s="18"/>
      <c r="U1614" s="114"/>
      <c r="W1614" s="114"/>
    </row>
    <row r="1615" spans="1:23" ht="9.75" customHeight="1">
      <c r="A1615" s="15"/>
      <c r="B1615" s="15" t="s">
        <v>39</v>
      </c>
      <c r="C1615" s="15"/>
      <c r="D1615" s="16"/>
      <c r="E1615" s="1"/>
      <c r="F1615" s="1"/>
      <c r="G1615" s="1"/>
      <c r="H1615" s="1"/>
      <c r="I1615" s="1"/>
      <c r="J1615" s="1"/>
      <c r="K1615" s="1"/>
      <c r="L1615" s="1"/>
      <c r="M1615" s="17"/>
      <c r="N1615" s="16"/>
      <c r="O1615" s="1"/>
      <c r="P1615" s="18"/>
      <c r="U1615" s="114"/>
      <c r="W1615" s="114"/>
    </row>
    <row r="1616" spans="1:23" ht="9.75" customHeight="1">
      <c r="A1616" s="15"/>
      <c r="B1616" s="15" t="s">
        <v>60</v>
      </c>
      <c r="C1616" s="15"/>
      <c r="D1616" s="16"/>
      <c r="E1616" s="1"/>
      <c r="F1616" s="1"/>
      <c r="G1616" s="1"/>
      <c r="H1616" s="1"/>
      <c r="I1616" s="1"/>
      <c r="J1616" s="1"/>
      <c r="K1616" s="1"/>
      <c r="L1616" s="1"/>
      <c r="M1616" s="17"/>
      <c r="N1616" s="16"/>
      <c r="O1616" s="1"/>
      <c r="P1616" s="18"/>
      <c r="U1616" s="114"/>
      <c r="W1616" s="114"/>
    </row>
    <row r="1617" spans="1:23" ht="9.75" customHeight="1">
      <c r="A1617" s="15"/>
      <c r="B1617" s="15" t="s">
        <v>60</v>
      </c>
      <c r="C1617" s="15"/>
      <c r="D1617" s="16"/>
      <c r="E1617" s="1"/>
      <c r="F1617" s="1"/>
      <c r="G1617" s="1"/>
      <c r="H1617" s="1"/>
      <c r="I1617" s="1"/>
      <c r="J1617" s="1"/>
      <c r="K1617" s="1"/>
      <c r="L1617" s="1"/>
      <c r="M1617" s="17"/>
      <c r="N1617" s="16"/>
      <c r="O1617" s="1"/>
      <c r="P1617" s="18"/>
      <c r="U1617" s="114"/>
      <c r="W1617" s="114"/>
    </row>
    <row r="1618" spans="1:23" ht="9.75" customHeight="1">
      <c r="A1618" s="15"/>
      <c r="B1618" s="15" t="s">
        <v>60</v>
      </c>
      <c r="C1618" s="15"/>
      <c r="D1618" s="16"/>
      <c r="E1618" s="1"/>
      <c r="F1618" s="1"/>
      <c r="G1618" s="1"/>
      <c r="H1618" s="1"/>
      <c r="I1618" s="1"/>
      <c r="J1618" s="1"/>
      <c r="K1618" s="1"/>
      <c r="L1618" s="1"/>
      <c r="M1618" s="17"/>
      <c r="N1618" s="16"/>
      <c r="O1618" s="1"/>
      <c r="P1618" s="18"/>
      <c r="U1618" s="114"/>
      <c r="W1618" s="114"/>
    </row>
    <row r="1619" spans="1:23" ht="9.75" customHeight="1">
      <c r="A1619" s="15"/>
      <c r="B1619" s="15" t="s">
        <v>60</v>
      </c>
      <c r="C1619" s="15"/>
      <c r="D1619" s="16"/>
      <c r="E1619" s="1"/>
      <c r="F1619" s="1"/>
      <c r="G1619" s="1"/>
      <c r="H1619" s="1"/>
      <c r="I1619" s="1"/>
      <c r="J1619" s="1"/>
      <c r="K1619" s="1"/>
      <c r="L1619" s="1"/>
      <c r="M1619" s="17"/>
      <c r="N1619" s="16"/>
      <c r="O1619" s="1"/>
      <c r="P1619" s="18"/>
      <c r="U1619" s="114"/>
      <c r="W1619" s="114"/>
    </row>
    <row r="1620" spans="1:23" ht="9.75" customHeight="1">
      <c r="A1620" s="15"/>
      <c r="B1620" s="15" t="s">
        <v>60</v>
      </c>
      <c r="C1620" s="15"/>
      <c r="D1620" s="16"/>
      <c r="E1620" s="1"/>
      <c r="F1620" s="1"/>
      <c r="G1620" s="1"/>
      <c r="H1620" s="1"/>
      <c r="I1620" s="1"/>
      <c r="J1620" s="1"/>
      <c r="K1620" s="1"/>
      <c r="L1620" s="1"/>
      <c r="M1620" s="17"/>
      <c r="N1620" s="16"/>
      <c r="O1620" s="1"/>
      <c r="P1620" s="18"/>
      <c r="U1620" s="114"/>
      <c r="W1620" s="114"/>
    </row>
    <row r="1621" spans="1:23" ht="9.75" customHeight="1">
      <c r="A1621" s="15"/>
      <c r="B1621" s="15" t="s">
        <v>60</v>
      </c>
      <c r="C1621" s="15"/>
      <c r="D1621" s="16"/>
      <c r="E1621" s="1"/>
      <c r="F1621" s="1"/>
      <c r="G1621" s="1"/>
      <c r="H1621" s="1"/>
      <c r="I1621" s="1"/>
      <c r="J1621" s="1"/>
      <c r="K1621" s="1"/>
      <c r="L1621" s="1"/>
      <c r="M1621" s="17"/>
      <c r="N1621" s="16"/>
      <c r="O1621" s="1"/>
      <c r="P1621" s="18"/>
      <c r="U1621" s="114"/>
      <c r="W1621" s="114"/>
    </row>
    <row r="1622" spans="1:23" ht="9.75" customHeight="1">
      <c r="A1622" s="15"/>
      <c r="B1622" s="15" t="s">
        <v>41</v>
      </c>
      <c r="C1622" s="15"/>
      <c r="D1622" s="16"/>
      <c r="E1622" s="1"/>
      <c r="F1622" s="1"/>
      <c r="G1622" s="1"/>
      <c r="H1622" s="1"/>
      <c r="I1622" s="1"/>
      <c r="J1622" s="1"/>
      <c r="K1622" s="1"/>
      <c r="L1622" s="1"/>
      <c r="M1622" s="17"/>
      <c r="N1622" s="16"/>
      <c r="O1622" s="1"/>
      <c r="P1622" s="18"/>
      <c r="U1622" s="114"/>
      <c r="W1622" s="114"/>
    </row>
    <row r="1623" spans="1:23" ht="9.75" customHeight="1">
      <c r="A1623" s="15"/>
      <c r="B1623" s="15" t="s">
        <v>42</v>
      </c>
      <c r="C1623" s="15"/>
      <c r="D1623" s="16"/>
      <c r="E1623" s="1"/>
      <c r="F1623" s="1"/>
      <c r="G1623" s="1"/>
      <c r="H1623" s="1"/>
      <c r="I1623" s="1"/>
      <c r="J1623" s="1"/>
      <c r="K1623" s="1"/>
      <c r="L1623" s="1"/>
      <c r="M1623" s="17"/>
      <c r="N1623" s="16"/>
      <c r="O1623" s="1"/>
      <c r="P1623" s="18"/>
      <c r="U1623" s="114"/>
      <c r="W1623" s="114"/>
    </row>
    <row r="1624" spans="1:23" ht="9.75" customHeight="1">
      <c r="A1624" s="15"/>
      <c r="B1624" s="15" t="s">
        <v>43</v>
      </c>
      <c r="C1624" s="15"/>
      <c r="D1624" s="16"/>
      <c r="E1624" s="1"/>
      <c r="F1624" s="1"/>
      <c r="G1624" s="1"/>
      <c r="H1624" s="1"/>
      <c r="I1624" s="1"/>
      <c r="J1624" s="1"/>
      <c r="K1624" s="1"/>
      <c r="L1624" s="1"/>
      <c r="M1624" s="17"/>
      <c r="N1624" s="16"/>
      <c r="O1624" s="1"/>
      <c r="P1624" s="18"/>
      <c r="U1624" s="114"/>
      <c r="W1624" s="114"/>
    </row>
    <row r="1625" spans="1:23" ht="9.75" customHeight="1">
      <c r="A1625" s="15"/>
      <c r="B1625" s="15" t="s">
        <v>44</v>
      </c>
      <c r="C1625" s="15"/>
      <c r="D1625" s="16"/>
      <c r="E1625" s="1"/>
      <c r="F1625" s="1"/>
      <c r="G1625" s="1"/>
      <c r="H1625" s="1"/>
      <c r="I1625" s="1"/>
      <c r="J1625" s="1"/>
      <c r="K1625" s="1"/>
      <c r="L1625" s="1"/>
      <c r="M1625" s="17"/>
      <c r="N1625" s="16"/>
      <c r="O1625" s="1"/>
      <c r="P1625" s="18"/>
      <c r="U1625" s="114"/>
      <c r="W1625" s="114"/>
    </row>
    <row r="1626" spans="1:23" ht="9.75" customHeight="1">
      <c r="A1626" s="20"/>
      <c r="B1626" s="21" t="s">
        <v>45</v>
      </c>
      <c r="C1626" s="21">
        <f t="shared" ref="C1626:M1626" si="352">SUM(C1610:C1625)</f>
        <v>123</v>
      </c>
      <c r="D1626" s="22">
        <f t="shared" si="352"/>
        <v>17</v>
      </c>
      <c r="E1626" s="23">
        <f t="shared" si="352"/>
        <v>0</v>
      </c>
      <c r="F1626" s="23">
        <f t="shared" si="352"/>
        <v>0</v>
      </c>
      <c r="G1626" s="23">
        <f t="shared" si="352"/>
        <v>0</v>
      </c>
      <c r="H1626" s="23">
        <f t="shared" si="352"/>
        <v>0</v>
      </c>
      <c r="I1626" s="23">
        <f t="shared" si="352"/>
        <v>0</v>
      </c>
      <c r="J1626" s="23">
        <f t="shared" si="352"/>
        <v>1</v>
      </c>
      <c r="K1626" s="23">
        <f t="shared" si="352"/>
        <v>13</v>
      </c>
      <c r="L1626" s="23">
        <f t="shared" si="352"/>
        <v>18</v>
      </c>
      <c r="M1626" s="24">
        <f t="shared" si="352"/>
        <v>26</v>
      </c>
      <c r="N1626" s="22">
        <f>MIN(D1626:M1626)</f>
        <v>0</v>
      </c>
      <c r="O1626" s="23">
        <f>C1626-N1626</f>
        <v>123</v>
      </c>
      <c r="P1626" s="25">
        <f>O1626/C1626</f>
        <v>1</v>
      </c>
      <c r="U1626" s="114"/>
      <c r="W1626" s="114"/>
    </row>
    <row r="1627" spans="1:23" ht="9.75" customHeight="1">
      <c r="A1627" s="14" t="s">
        <v>238</v>
      </c>
      <c r="B1627" s="14" t="s">
        <v>27</v>
      </c>
      <c r="C1627" s="14"/>
      <c r="D1627" s="19"/>
      <c r="E1627" s="29"/>
      <c r="F1627" s="29"/>
      <c r="G1627" s="29"/>
      <c r="H1627" s="29"/>
      <c r="I1627" s="29"/>
      <c r="J1627" s="29"/>
      <c r="K1627" s="29"/>
      <c r="L1627" s="29"/>
      <c r="M1627" s="30"/>
      <c r="N1627" s="19"/>
      <c r="O1627" s="29"/>
      <c r="P1627" s="31"/>
      <c r="U1627" s="114"/>
      <c r="W1627" s="114"/>
    </row>
    <row r="1628" spans="1:23" ht="9.75" customHeight="1">
      <c r="A1628" s="15"/>
      <c r="B1628" s="15" t="s">
        <v>30</v>
      </c>
      <c r="C1628" s="15"/>
      <c r="D1628" s="16"/>
      <c r="E1628" s="1"/>
      <c r="F1628" s="1"/>
      <c r="G1628" s="1"/>
      <c r="H1628" s="1"/>
      <c r="I1628" s="1"/>
      <c r="J1628" s="1"/>
      <c r="K1628" s="1"/>
      <c r="L1628" s="1"/>
      <c r="M1628" s="17"/>
      <c r="N1628" s="16"/>
      <c r="O1628" s="1"/>
      <c r="P1628" s="18"/>
      <c r="U1628" s="114"/>
      <c r="W1628" s="114"/>
    </row>
    <row r="1629" spans="1:23" ht="9.75" customHeight="1">
      <c r="A1629" s="15"/>
      <c r="B1629" s="15" t="s">
        <v>34</v>
      </c>
      <c r="C1629" s="15"/>
      <c r="D1629" s="16"/>
      <c r="E1629" s="1"/>
      <c r="F1629" s="1"/>
      <c r="G1629" s="1"/>
      <c r="H1629" s="1"/>
      <c r="I1629" s="1"/>
      <c r="J1629" s="1"/>
      <c r="K1629" s="1"/>
      <c r="L1629" s="1"/>
      <c r="M1629" s="17"/>
      <c r="N1629" s="16"/>
      <c r="O1629" s="1"/>
      <c r="P1629" s="18"/>
      <c r="U1629" s="114"/>
      <c r="W1629" s="114"/>
    </row>
    <row r="1630" spans="1:23" ht="9.75" customHeight="1">
      <c r="A1630" s="15"/>
      <c r="B1630" s="15" t="s">
        <v>57</v>
      </c>
      <c r="C1630" s="15"/>
      <c r="D1630" s="16"/>
      <c r="E1630" s="1"/>
      <c r="F1630" s="1"/>
      <c r="G1630" s="1"/>
      <c r="H1630" s="1"/>
      <c r="I1630" s="1"/>
      <c r="J1630" s="1"/>
      <c r="K1630" s="1"/>
      <c r="L1630" s="1"/>
      <c r="M1630" s="17"/>
      <c r="N1630" s="16"/>
      <c r="O1630" s="1"/>
      <c r="P1630" s="18"/>
      <c r="U1630" s="114"/>
      <c r="W1630" s="114"/>
    </row>
    <row r="1631" spans="1:23" ht="9.75" customHeight="1">
      <c r="A1631" s="15"/>
      <c r="B1631" s="15" t="s">
        <v>57</v>
      </c>
      <c r="C1631" s="15"/>
      <c r="D1631" s="16"/>
      <c r="E1631" s="1"/>
      <c r="F1631" s="1"/>
      <c r="G1631" s="1"/>
      <c r="H1631" s="1"/>
      <c r="I1631" s="1"/>
      <c r="J1631" s="1"/>
      <c r="K1631" s="1"/>
      <c r="L1631" s="1"/>
      <c r="M1631" s="17"/>
      <c r="N1631" s="16"/>
      <c r="O1631" s="1"/>
      <c r="P1631" s="18"/>
      <c r="U1631" s="114"/>
      <c r="W1631" s="114"/>
    </row>
    <row r="1632" spans="1:23" ht="9.75" customHeight="1">
      <c r="A1632" s="15"/>
      <c r="B1632" s="15" t="s">
        <v>39</v>
      </c>
      <c r="C1632" s="15"/>
      <c r="D1632" s="16"/>
      <c r="E1632" s="1"/>
      <c r="F1632" s="1"/>
      <c r="G1632" s="1"/>
      <c r="H1632" s="1"/>
      <c r="I1632" s="1"/>
      <c r="J1632" s="1"/>
      <c r="K1632" s="1"/>
      <c r="L1632" s="1"/>
      <c r="M1632" s="17"/>
      <c r="N1632" s="16"/>
      <c r="O1632" s="1"/>
      <c r="P1632" s="18"/>
      <c r="U1632" s="114"/>
      <c r="W1632" s="114"/>
    </row>
    <row r="1633" spans="1:23" ht="9.75" customHeight="1">
      <c r="A1633" s="15"/>
      <c r="B1633" s="15" t="s">
        <v>60</v>
      </c>
      <c r="C1633" s="15"/>
      <c r="D1633" s="16"/>
      <c r="E1633" s="1"/>
      <c r="F1633" s="1"/>
      <c r="G1633" s="1"/>
      <c r="H1633" s="1"/>
      <c r="I1633" s="1"/>
      <c r="J1633" s="1"/>
      <c r="K1633" s="1"/>
      <c r="L1633" s="1"/>
      <c r="M1633" s="17"/>
      <c r="N1633" s="16"/>
      <c r="O1633" s="1"/>
      <c r="P1633" s="18"/>
      <c r="U1633" s="114"/>
      <c r="W1633" s="114"/>
    </row>
    <row r="1634" spans="1:23" ht="9.75" customHeight="1">
      <c r="A1634" s="15"/>
      <c r="B1634" s="15" t="s">
        <v>60</v>
      </c>
      <c r="C1634" s="15"/>
      <c r="D1634" s="16"/>
      <c r="E1634" s="1"/>
      <c r="F1634" s="1"/>
      <c r="G1634" s="1"/>
      <c r="H1634" s="1"/>
      <c r="I1634" s="1"/>
      <c r="J1634" s="1"/>
      <c r="K1634" s="1"/>
      <c r="L1634" s="1"/>
      <c r="M1634" s="17"/>
      <c r="N1634" s="16"/>
      <c r="O1634" s="1"/>
      <c r="P1634" s="18"/>
      <c r="U1634" s="114"/>
      <c r="W1634" s="114"/>
    </row>
    <row r="1635" spans="1:23" ht="9.75" customHeight="1">
      <c r="A1635" s="15"/>
      <c r="B1635" s="15" t="s">
        <v>60</v>
      </c>
      <c r="C1635" s="15"/>
      <c r="D1635" s="16"/>
      <c r="E1635" s="1"/>
      <c r="F1635" s="1"/>
      <c r="G1635" s="1"/>
      <c r="H1635" s="1"/>
      <c r="I1635" s="1"/>
      <c r="J1635" s="1"/>
      <c r="K1635" s="1"/>
      <c r="L1635" s="1"/>
      <c r="M1635" s="17"/>
      <c r="N1635" s="16"/>
      <c r="O1635" s="1"/>
      <c r="P1635" s="18"/>
      <c r="U1635" s="114"/>
      <c r="W1635" s="114"/>
    </row>
    <row r="1636" spans="1:23" ht="9.75" customHeight="1">
      <c r="A1636" s="15"/>
      <c r="B1636" s="15" t="s">
        <v>60</v>
      </c>
      <c r="C1636" s="15"/>
      <c r="D1636" s="16"/>
      <c r="E1636" s="1"/>
      <c r="F1636" s="1"/>
      <c r="G1636" s="1"/>
      <c r="H1636" s="1"/>
      <c r="I1636" s="1"/>
      <c r="J1636" s="1"/>
      <c r="K1636" s="1"/>
      <c r="L1636" s="1"/>
      <c r="M1636" s="17"/>
      <c r="N1636" s="16"/>
      <c r="O1636" s="1"/>
      <c r="P1636" s="18"/>
      <c r="U1636" s="114"/>
      <c r="W1636" s="114"/>
    </row>
    <row r="1637" spans="1:23" ht="9.75" customHeight="1">
      <c r="A1637" s="15"/>
      <c r="B1637" s="15" t="s">
        <v>60</v>
      </c>
      <c r="C1637" s="15"/>
      <c r="D1637" s="16"/>
      <c r="E1637" s="1"/>
      <c r="F1637" s="1"/>
      <c r="G1637" s="1"/>
      <c r="H1637" s="1"/>
      <c r="I1637" s="1"/>
      <c r="J1637" s="1"/>
      <c r="K1637" s="1"/>
      <c r="L1637" s="1"/>
      <c r="M1637" s="17"/>
      <c r="N1637" s="16"/>
      <c r="O1637" s="1"/>
      <c r="P1637" s="18"/>
      <c r="U1637" s="114"/>
      <c r="W1637" s="114"/>
    </row>
    <row r="1638" spans="1:23" ht="9.75" customHeight="1">
      <c r="A1638" s="15"/>
      <c r="B1638" s="15" t="s">
        <v>60</v>
      </c>
      <c r="C1638" s="15"/>
      <c r="D1638" s="16"/>
      <c r="E1638" s="1"/>
      <c r="F1638" s="1"/>
      <c r="G1638" s="1"/>
      <c r="H1638" s="1"/>
      <c r="I1638" s="1"/>
      <c r="J1638" s="1"/>
      <c r="K1638" s="1"/>
      <c r="L1638" s="1"/>
      <c r="M1638" s="17"/>
      <c r="N1638" s="16"/>
      <c r="O1638" s="1"/>
      <c r="P1638" s="18"/>
      <c r="U1638" s="114"/>
      <c r="W1638" s="114"/>
    </row>
    <row r="1639" spans="1:23" ht="9.75" customHeight="1">
      <c r="A1639" s="15"/>
      <c r="B1639" s="15" t="s">
        <v>41</v>
      </c>
      <c r="C1639" s="15">
        <v>5</v>
      </c>
      <c r="D1639" s="33">
        <v>2</v>
      </c>
      <c r="E1639" s="34">
        <v>1</v>
      </c>
      <c r="F1639" s="34">
        <v>1</v>
      </c>
      <c r="G1639" s="34">
        <v>1</v>
      </c>
      <c r="H1639" s="34">
        <v>0</v>
      </c>
      <c r="I1639" s="34">
        <v>0</v>
      </c>
      <c r="J1639" s="34">
        <v>1</v>
      </c>
      <c r="K1639" s="34">
        <v>1</v>
      </c>
      <c r="L1639" s="34">
        <v>1</v>
      </c>
      <c r="M1639" s="35">
        <v>2</v>
      </c>
      <c r="N1639" s="16">
        <f>MIN(D1639:M1639)</f>
        <v>0</v>
      </c>
      <c r="O1639" s="1">
        <f>C1639-N1639</f>
        <v>5</v>
      </c>
      <c r="P1639" s="18">
        <f>O1639/C1639</f>
        <v>1</v>
      </c>
      <c r="U1639" s="114"/>
      <c r="W1639" s="114"/>
    </row>
    <row r="1640" spans="1:23" ht="9.75" customHeight="1">
      <c r="A1640" s="15"/>
      <c r="B1640" s="15" t="s">
        <v>42</v>
      </c>
      <c r="C1640" s="15"/>
      <c r="D1640" s="16"/>
      <c r="E1640" s="1"/>
      <c r="F1640" s="1"/>
      <c r="G1640" s="1"/>
      <c r="H1640" s="1"/>
      <c r="I1640" s="1"/>
      <c r="J1640" s="1"/>
      <c r="K1640" s="1"/>
      <c r="L1640" s="1"/>
      <c r="M1640" s="17"/>
      <c r="N1640" s="16"/>
      <c r="O1640" s="1"/>
      <c r="P1640" s="18"/>
      <c r="U1640" s="114"/>
      <c r="W1640" s="114"/>
    </row>
    <row r="1641" spans="1:23" ht="9.75" customHeight="1">
      <c r="A1641" s="15"/>
      <c r="B1641" s="15" t="s">
        <v>43</v>
      </c>
      <c r="C1641" s="15">
        <v>6</v>
      </c>
      <c r="D1641" s="33">
        <v>0</v>
      </c>
      <c r="E1641" s="34">
        <v>1</v>
      </c>
      <c r="F1641" s="34">
        <v>0</v>
      </c>
      <c r="G1641" s="34">
        <v>0</v>
      </c>
      <c r="H1641" s="34">
        <v>0</v>
      </c>
      <c r="I1641" s="34">
        <v>0</v>
      </c>
      <c r="J1641" s="34">
        <v>0</v>
      </c>
      <c r="K1641" s="34">
        <v>1</v>
      </c>
      <c r="L1641" s="34">
        <v>1</v>
      </c>
      <c r="M1641" s="35">
        <v>1</v>
      </c>
      <c r="N1641" s="16">
        <f>MIN(D1641:M1641)</f>
        <v>0</v>
      </c>
      <c r="O1641" s="1">
        <f>C1641-N1641</f>
        <v>6</v>
      </c>
      <c r="P1641" s="18">
        <f>O1641/C1641</f>
        <v>1</v>
      </c>
      <c r="U1641" s="114"/>
      <c r="W1641" s="114"/>
    </row>
    <row r="1642" spans="1:23" ht="9.75" customHeight="1">
      <c r="A1642" s="15"/>
      <c r="B1642" s="15" t="s">
        <v>44</v>
      </c>
      <c r="C1642" s="15"/>
      <c r="D1642" s="16"/>
      <c r="E1642" s="1"/>
      <c r="F1642" s="1"/>
      <c r="G1642" s="1"/>
      <c r="H1642" s="1"/>
      <c r="I1642" s="1"/>
      <c r="J1642" s="1"/>
      <c r="K1642" s="1"/>
      <c r="L1642" s="1"/>
      <c r="M1642" s="17"/>
      <c r="N1642" s="16"/>
      <c r="O1642" s="1"/>
      <c r="P1642" s="18"/>
      <c r="U1642" s="114"/>
      <c r="W1642" s="114"/>
    </row>
    <row r="1643" spans="1:23" ht="9.75" customHeight="1">
      <c r="A1643" s="20"/>
      <c r="B1643" s="21" t="s">
        <v>45</v>
      </c>
      <c r="C1643" s="21">
        <f t="shared" ref="C1643:M1643" si="353">SUM(C1627:C1642)</f>
        <v>11</v>
      </c>
      <c r="D1643" s="22">
        <f t="shared" si="353"/>
        <v>2</v>
      </c>
      <c r="E1643" s="23">
        <f t="shared" si="353"/>
        <v>2</v>
      </c>
      <c r="F1643" s="23">
        <f t="shared" si="353"/>
        <v>1</v>
      </c>
      <c r="G1643" s="23">
        <f t="shared" si="353"/>
        <v>1</v>
      </c>
      <c r="H1643" s="23">
        <f t="shared" si="353"/>
        <v>0</v>
      </c>
      <c r="I1643" s="23">
        <f t="shared" si="353"/>
        <v>0</v>
      </c>
      <c r="J1643" s="23">
        <f t="shared" si="353"/>
        <v>1</v>
      </c>
      <c r="K1643" s="23">
        <f t="shared" si="353"/>
        <v>2</v>
      </c>
      <c r="L1643" s="23">
        <f t="shared" si="353"/>
        <v>2</v>
      </c>
      <c r="M1643" s="24">
        <f t="shared" si="353"/>
        <v>3</v>
      </c>
      <c r="N1643" s="22">
        <f t="shared" ref="N1643:N1645" si="354">MIN(D1643:M1643)</f>
        <v>0</v>
      </c>
      <c r="O1643" s="23">
        <f t="shared" ref="O1643:O1645" si="355">C1643-N1643</f>
        <v>11</v>
      </c>
      <c r="P1643" s="25">
        <f t="shared" ref="P1643:P1645" si="356">O1643/C1643</f>
        <v>1</v>
      </c>
      <c r="U1643" s="114"/>
      <c r="W1643" s="114"/>
    </row>
    <row r="1644" spans="1:23" ht="9.75" customHeight="1">
      <c r="A1644" s="14" t="s">
        <v>239</v>
      </c>
      <c r="B1644" s="14" t="s">
        <v>27</v>
      </c>
      <c r="C1644" s="14">
        <v>143</v>
      </c>
      <c r="D1644" s="51">
        <v>116</v>
      </c>
      <c r="E1644" s="52">
        <v>36</v>
      </c>
      <c r="F1644" s="52">
        <v>13</v>
      </c>
      <c r="G1644" s="52">
        <v>1</v>
      </c>
      <c r="H1644" s="52">
        <v>1</v>
      </c>
      <c r="I1644" s="52">
        <v>0</v>
      </c>
      <c r="J1644" s="52">
        <v>1</v>
      </c>
      <c r="K1644" s="52">
        <v>4</v>
      </c>
      <c r="L1644" s="52">
        <v>9</v>
      </c>
      <c r="M1644" s="53">
        <v>5</v>
      </c>
      <c r="N1644" s="19">
        <f t="shared" si="354"/>
        <v>0</v>
      </c>
      <c r="O1644" s="29">
        <f t="shared" si="355"/>
        <v>143</v>
      </c>
      <c r="P1644" s="31">
        <f t="shared" si="356"/>
        <v>1</v>
      </c>
      <c r="U1644" s="114"/>
      <c r="W1644" s="114"/>
    </row>
    <row r="1645" spans="1:23" ht="9.75" customHeight="1">
      <c r="A1645" s="15"/>
      <c r="B1645" s="15" t="s">
        <v>30</v>
      </c>
      <c r="C1645" s="15">
        <v>185</v>
      </c>
      <c r="D1645" s="33">
        <v>81</v>
      </c>
      <c r="E1645" s="34">
        <v>12</v>
      </c>
      <c r="F1645" s="34">
        <v>2</v>
      </c>
      <c r="G1645" s="34">
        <v>0</v>
      </c>
      <c r="H1645" s="34">
        <v>0</v>
      </c>
      <c r="I1645" s="34">
        <v>0</v>
      </c>
      <c r="J1645" s="34">
        <v>0</v>
      </c>
      <c r="K1645" s="34">
        <v>0</v>
      </c>
      <c r="L1645" s="34">
        <v>1</v>
      </c>
      <c r="M1645" s="35">
        <v>0</v>
      </c>
      <c r="N1645" s="16">
        <f t="shared" si="354"/>
        <v>0</v>
      </c>
      <c r="O1645" s="1">
        <f t="shared" si="355"/>
        <v>185</v>
      </c>
      <c r="P1645" s="18">
        <f t="shared" si="356"/>
        <v>1</v>
      </c>
      <c r="U1645" s="114"/>
      <c r="W1645" s="114"/>
    </row>
    <row r="1646" spans="1:23" ht="9.75" customHeight="1">
      <c r="A1646" s="15"/>
      <c r="B1646" s="15" t="s">
        <v>34</v>
      </c>
      <c r="C1646" s="15"/>
      <c r="D1646" s="16"/>
      <c r="E1646" s="1"/>
      <c r="F1646" s="1"/>
      <c r="G1646" s="1"/>
      <c r="H1646" s="1"/>
      <c r="I1646" s="1"/>
      <c r="J1646" s="1"/>
      <c r="K1646" s="1"/>
      <c r="L1646" s="1"/>
      <c r="M1646" s="17"/>
      <c r="N1646" s="16"/>
      <c r="O1646" s="1"/>
      <c r="P1646" s="18"/>
      <c r="U1646" s="114"/>
      <c r="W1646" s="114"/>
    </row>
    <row r="1647" spans="1:23" ht="9.75" customHeight="1">
      <c r="A1647" s="15"/>
      <c r="B1647" s="15" t="s">
        <v>131</v>
      </c>
      <c r="C1647" s="15">
        <v>12</v>
      </c>
      <c r="D1647" s="33">
        <v>9</v>
      </c>
      <c r="E1647" s="34">
        <v>0</v>
      </c>
      <c r="F1647" s="34">
        <v>0</v>
      </c>
      <c r="G1647" s="34">
        <v>0</v>
      </c>
      <c r="H1647" s="34">
        <v>0</v>
      </c>
      <c r="I1647" s="34">
        <v>0</v>
      </c>
      <c r="J1647" s="34">
        <v>0</v>
      </c>
      <c r="K1647" s="34">
        <v>0</v>
      </c>
      <c r="L1647" s="34">
        <v>1</v>
      </c>
      <c r="M1647" s="35">
        <v>2</v>
      </c>
      <c r="N1647" s="16">
        <f>MIN(D1647:M1647)</f>
        <v>0</v>
      </c>
      <c r="O1647" s="1">
        <f>C1647-N1647</f>
        <v>12</v>
      </c>
      <c r="P1647" s="18">
        <f>O1647/C1647</f>
        <v>1</v>
      </c>
      <c r="U1647" s="114"/>
      <c r="W1647" s="114"/>
    </row>
    <row r="1648" spans="1:23" ht="9.75" customHeight="1">
      <c r="A1648" s="15"/>
      <c r="B1648" s="15" t="s">
        <v>57</v>
      </c>
      <c r="C1648" s="15"/>
      <c r="D1648" s="16"/>
      <c r="E1648" s="1"/>
      <c r="F1648" s="1"/>
      <c r="G1648" s="1"/>
      <c r="H1648" s="1"/>
      <c r="I1648" s="1"/>
      <c r="J1648" s="1"/>
      <c r="K1648" s="1"/>
      <c r="L1648" s="1"/>
      <c r="M1648" s="17"/>
      <c r="N1648" s="16"/>
      <c r="O1648" s="1"/>
      <c r="P1648" s="18"/>
      <c r="U1648" s="114"/>
      <c r="W1648" s="114"/>
    </row>
    <row r="1649" spans="1:23" ht="9.75" customHeight="1">
      <c r="A1649" s="15"/>
      <c r="B1649" s="15" t="s">
        <v>39</v>
      </c>
      <c r="C1649" s="15">
        <v>11</v>
      </c>
      <c r="D1649" s="33">
        <v>10</v>
      </c>
      <c r="E1649" s="34">
        <v>8</v>
      </c>
      <c r="F1649" s="34">
        <v>8</v>
      </c>
      <c r="G1649" s="34">
        <v>10</v>
      </c>
      <c r="H1649" s="34">
        <v>10</v>
      </c>
      <c r="I1649" s="34">
        <v>10</v>
      </c>
      <c r="J1649" s="34">
        <v>10</v>
      </c>
      <c r="K1649" s="34">
        <v>10</v>
      </c>
      <c r="L1649" s="34">
        <v>9</v>
      </c>
      <c r="M1649" s="35">
        <v>9</v>
      </c>
      <c r="N1649" s="16">
        <f>MIN(D1649:M1649)</f>
        <v>8</v>
      </c>
      <c r="O1649" s="1">
        <f>C1649-N1649</f>
        <v>3</v>
      </c>
      <c r="P1649" s="18">
        <f>O1649/C1649</f>
        <v>0.27272727272727271</v>
      </c>
      <c r="U1649" s="114"/>
      <c r="W1649" s="114"/>
    </row>
    <row r="1650" spans="1:23" ht="9.75" customHeight="1">
      <c r="A1650" s="15"/>
      <c r="B1650" s="15" t="s">
        <v>60</v>
      </c>
      <c r="C1650" s="15"/>
      <c r="D1650" s="16"/>
      <c r="E1650" s="1"/>
      <c r="F1650" s="1"/>
      <c r="G1650" s="1"/>
      <c r="H1650" s="1"/>
      <c r="I1650" s="1"/>
      <c r="J1650" s="1"/>
      <c r="K1650" s="1"/>
      <c r="L1650" s="1"/>
      <c r="M1650" s="17"/>
      <c r="N1650" s="16"/>
      <c r="O1650" s="1"/>
      <c r="P1650" s="18"/>
      <c r="U1650" s="114"/>
      <c r="W1650" s="114"/>
    </row>
    <row r="1651" spans="1:23" ht="9.75" customHeight="1">
      <c r="A1651" s="15"/>
      <c r="B1651" s="15" t="s">
        <v>60</v>
      </c>
      <c r="C1651" s="15"/>
      <c r="D1651" s="16"/>
      <c r="E1651" s="1"/>
      <c r="F1651" s="1"/>
      <c r="G1651" s="1"/>
      <c r="H1651" s="1"/>
      <c r="I1651" s="1"/>
      <c r="J1651" s="1"/>
      <c r="K1651" s="1"/>
      <c r="L1651" s="1"/>
      <c r="M1651" s="17"/>
      <c r="N1651" s="16"/>
      <c r="O1651" s="1"/>
      <c r="P1651" s="18"/>
      <c r="U1651" s="114"/>
      <c r="W1651" s="114"/>
    </row>
    <row r="1652" spans="1:23" ht="9.75" customHeight="1">
      <c r="A1652" s="15"/>
      <c r="B1652" s="15" t="s">
        <v>60</v>
      </c>
      <c r="C1652" s="15"/>
      <c r="D1652" s="16"/>
      <c r="E1652" s="1"/>
      <c r="F1652" s="1"/>
      <c r="G1652" s="1"/>
      <c r="H1652" s="1"/>
      <c r="I1652" s="1"/>
      <c r="J1652" s="1"/>
      <c r="K1652" s="1"/>
      <c r="L1652" s="1"/>
      <c r="M1652" s="17"/>
      <c r="N1652" s="16"/>
      <c r="O1652" s="1"/>
      <c r="P1652" s="18"/>
      <c r="U1652" s="114"/>
      <c r="W1652" s="114"/>
    </row>
    <row r="1653" spans="1:23" ht="9.75" customHeight="1">
      <c r="A1653" s="15"/>
      <c r="B1653" s="15" t="s">
        <v>60</v>
      </c>
      <c r="C1653" s="15"/>
      <c r="D1653" s="16"/>
      <c r="E1653" s="1"/>
      <c r="F1653" s="1"/>
      <c r="G1653" s="1"/>
      <c r="H1653" s="1"/>
      <c r="I1653" s="1"/>
      <c r="J1653" s="1"/>
      <c r="K1653" s="1"/>
      <c r="L1653" s="1"/>
      <c r="M1653" s="17"/>
      <c r="N1653" s="16"/>
      <c r="O1653" s="1"/>
      <c r="P1653" s="18"/>
      <c r="U1653" s="114"/>
      <c r="W1653" s="114"/>
    </row>
    <row r="1654" spans="1:23" ht="9.75" customHeight="1">
      <c r="A1654" s="15"/>
      <c r="B1654" s="15" t="s">
        <v>60</v>
      </c>
      <c r="C1654" s="15"/>
      <c r="D1654" s="16"/>
      <c r="E1654" s="1"/>
      <c r="F1654" s="1"/>
      <c r="G1654" s="1"/>
      <c r="H1654" s="1"/>
      <c r="I1654" s="1"/>
      <c r="J1654" s="1"/>
      <c r="K1654" s="1"/>
      <c r="L1654" s="1"/>
      <c r="M1654" s="17"/>
      <c r="N1654" s="16"/>
      <c r="O1654" s="1"/>
      <c r="P1654" s="18"/>
      <c r="U1654" s="114"/>
      <c r="W1654" s="114"/>
    </row>
    <row r="1655" spans="1:23" ht="9.75" customHeight="1">
      <c r="A1655" s="15"/>
      <c r="B1655" s="15" t="s">
        <v>60</v>
      </c>
      <c r="C1655" s="15"/>
      <c r="D1655" s="16"/>
      <c r="E1655" s="1"/>
      <c r="F1655" s="1"/>
      <c r="G1655" s="1"/>
      <c r="H1655" s="1"/>
      <c r="I1655" s="1"/>
      <c r="J1655" s="1"/>
      <c r="K1655" s="1"/>
      <c r="L1655" s="1"/>
      <c r="M1655" s="17"/>
      <c r="N1655" s="16"/>
      <c r="O1655" s="1"/>
      <c r="P1655" s="18"/>
      <c r="U1655" s="114"/>
      <c r="W1655" s="114"/>
    </row>
    <row r="1656" spans="1:23" ht="9.75" customHeight="1">
      <c r="A1656" s="15"/>
      <c r="B1656" s="15" t="s">
        <v>41</v>
      </c>
      <c r="C1656" s="15"/>
      <c r="D1656" s="16"/>
      <c r="E1656" s="1"/>
      <c r="F1656" s="1"/>
      <c r="G1656" s="1"/>
      <c r="H1656" s="1"/>
      <c r="I1656" s="1"/>
      <c r="J1656" s="1"/>
      <c r="K1656" s="1"/>
      <c r="L1656" s="1"/>
      <c r="M1656" s="17"/>
      <c r="N1656" s="16"/>
      <c r="O1656" s="1"/>
      <c r="P1656" s="18"/>
      <c r="U1656" s="114"/>
      <c r="W1656" s="114"/>
    </row>
    <row r="1657" spans="1:23" ht="9.75" customHeight="1">
      <c r="A1657" s="15"/>
      <c r="B1657" s="15" t="s">
        <v>42</v>
      </c>
      <c r="C1657" s="15"/>
      <c r="D1657" s="16"/>
      <c r="E1657" s="1"/>
      <c r="F1657" s="1"/>
      <c r="G1657" s="1"/>
      <c r="H1657" s="1"/>
      <c r="I1657" s="1"/>
      <c r="J1657" s="1"/>
      <c r="K1657" s="1"/>
      <c r="L1657" s="1"/>
      <c r="M1657" s="17"/>
      <c r="N1657" s="16"/>
      <c r="O1657" s="1"/>
      <c r="P1657" s="18"/>
      <c r="U1657" s="114"/>
      <c r="W1657" s="114"/>
    </row>
    <row r="1658" spans="1:23" ht="9.75" customHeight="1">
      <c r="A1658" s="15"/>
      <c r="B1658" s="15" t="s">
        <v>43</v>
      </c>
      <c r="C1658" s="15"/>
      <c r="D1658" s="16"/>
      <c r="E1658" s="1"/>
      <c r="F1658" s="1"/>
      <c r="G1658" s="1"/>
      <c r="H1658" s="1"/>
      <c r="I1658" s="1"/>
      <c r="J1658" s="1"/>
      <c r="K1658" s="1"/>
      <c r="L1658" s="1"/>
      <c r="M1658" s="17"/>
      <c r="N1658" s="16"/>
      <c r="O1658" s="1"/>
      <c r="P1658" s="18"/>
      <c r="U1658" s="114"/>
      <c r="W1658" s="114"/>
    </row>
    <row r="1659" spans="1:23" ht="9.75" customHeight="1">
      <c r="A1659" s="15"/>
      <c r="B1659" s="15" t="s">
        <v>44</v>
      </c>
      <c r="C1659" s="15">
        <v>4</v>
      </c>
      <c r="D1659" s="16">
        <v>0</v>
      </c>
      <c r="E1659" s="34">
        <v>0</v>
      </c>
      <c r="F1659" s="1">
        <v>0</v>
      </c>
      <c r="G1659" s="34">
        <v>0</v>
      </c>
      <c r="H1659" s="1">
        <v>0</v>
      </c>
      <c r="I1659" s="1">
        <v>0</v>
      </c>
      <c r="J1659" s="34">
        <v>0</v>
      </c>
      <c r="K1659" s="1">
        <v>0</v>
      </c>
      <c r="L1659" s="34">
        <v>0</v>
      </c>
      <c r="M1659" s="35">
        <v>0</v>
      </c>
      <c r="N1659" s="16">
        <f t="shared" ref="N1659:N1661" si="357">MIN(D1659:M1659)</f>
        <v>0</v>
      </c>
      <c r="O1659" s="1">
        <f t="shared" ref="O1659:O1661" si="358">C1659-N1659</f>
        <v>4</v>
      </c>
      <c r="P1659" s="18">
        <f t="shared" ref="P1659:P1661" si="359">O1659/C1659</f>
        <v>1</v>
      </c>
      <c r="U1659" s="114"/>
      <c r="W1659" s="114"/>
    </row>
    <row r="1660" spans="1:23" ht="9.75" customHeight="1">
      <c r="A1660" s="20"/>
      <c r="B1660" s="21" t="s">
        <v>45</v>
      </c>
      <c r="C1660" s="21">
        <f t="shared" ref="C1660:M1660" si="360">SUM(C1644:C1659)</f>
        <v>355</v>
      </c>
      <c r="D1660" s="22">
        <f t="shared" si="360"/>
        <v>216</v>
      </c>
      <c r="E1660" s="23">
        <f t="shared" si="360"/>
        <v>56</v>
      </c>
      <c r="F1660" s="23">
        <f t="shared" si="360"/>
        <v>23</v>
      </c>
      <c r="G1660" s="23">
        <f t="shared" si="360"/>
        <v>11</v>
      </c>
      <c r="H1660" s="23">
        <f t="shared" si="360"/>
        <v>11</v>
      </c>
      <c r="I1660" s="23">
        <f t="shared" si="360"/>
        <v>10</v>
      </c>
      <c r="J1660" s="23">
        <f t="shared" si="360"/>
        <v>11</v>
      </c>
      <c r="K1660" s="23">
        <f t="shared" si="360"/>
        <v>14</v>
      </c>
      <c r="L1660" s="23">
        <f t="shared" si="360"/>
        <v>20</v>
      </c>
      <c r="M1660" s="24">
        <f t="shared" si="360"/>
        <v>16</v>
      </c>
      <c r="N1660" s="22">
        <f t="shared" si="357"/>
        <v>10</v>
      </c>
      <c r="O1660" s="23">
        <f t="shared" si="358"/>
        <v>345</v>
      </c>
      <c r="P1660" s="25">
        <f t="shared" si="359"/>
        <v>0.971830985915493</v>
      </c>
      <c r="U1660" s="114"/>
      <c r="W1660" s="114"/>
    </row>
    <row r="1661" spans="1:23" ht="9.75" customHeight="1">
      <c r="A1661" s="14" t="s">
        <v>241</v>
      </c>
      <c r="B1661" s="14" t="s">
        <v>27</v>
      </c>
      <c r="C1661" s="14">
        <v>5</v>
      </c>
      <c r="D1661" s="51">
        <v>0</v>
      </c>
      <c r="E1661" s="52">
        <v>0</v>
      </c>
      <c r="F1661" s="52">
        <v>0</v>
      </c>
      <c r="G1661" s="52">
        <v>0</v>
      </c>
      <c r="H1661" s="52">
        <v>0</v>
      </c>
      <c r="I1661" s="52">
        <v>0</v>
      </c>
      <c r="J1661" s="52">
        <v>0</v>
      </c>
      <c r="K1661" s="52">
        <v>0</v>
      </c>
      <c r="L1661" s="52">
        <v>0</v>
      </c>
      <c r="M1661" s="53">
        <v>0</v>
      </c>
      <c r="N1661" s="19">
        <f t="shared" si="357"/>
        <v>0</v>
      </c>
      <c r="O1661" s="29">
        <f t="shared" si="358"/>
        <v>5</v>
      </c>
      <c r="P1661" s="31">
        <f t="shared" si="359"/>
        <v>1</v>
      </c>
      <c r="U1661" s="114"/>
      <c r="W1661" s="114"/>
    </row>
    <row r="1662" spans="1:23" ht="9.75" customHeight="1">
      <c r="A1662" s="15"/>
      <c r="B1662" s="15" t="s">
        <v>30</v>
      </c>
      <c r="C1662" s="15"/>
      <c r="D1662" s="16"/>
      <c r="E1662" s="1"/>
      <c r="F1662" s="1"/>
      <c r="G1662" s="1"/>
      <c r="H1662" s="1"/>
      <c r="I1662" s="1"/>
      <c r="J1662" s="1"/>
      <c r="K1662" s="1"/>
      <c r="L1662" s="1"/>
      <c r="M1662" s="17"/>
      <c r="N1662" s="16"/>
      <c r="O1662" s="1"/>
      <c r="P1662" s="18"/>
      <c r="U1662" s="114"/>
      <c r="W1662" s="114"/>
    </row>
    <row r="1663" spans="1:23" ht="9.75" customHeight="1">
      <c r="A1663" s="15"/>
      <c r="B1663" s="15" t="s">
        <v>34</v>
      </c>
      <c r="C1663" s="15"/>
      <c r="D1663" s="16"/>
      <c r="E1663" s="1"/>
      <c r="F1663" s="1"/>
      <c r="G1663" s="1"/>
      <c r="H1663" s="1"/>
      <c r="I1663" s="1"/>
      <c r="J1663" s="1"/>
      <c r="K1663" s="1"/>
      <c r="L1663" s="1"/>
      <c r="M1663" s="17"/>
      <c r="N1663" s="16"/>
      <c r="O1663" s="1"/>
      <c r="P1663" s="18"/>
      <c r="U1663" s="114"/>
      <c r="W1663" s="114"/>
    </row>
    <row r="1664" spans="1:23" ht="9.75" customHeight="1">
      <c r="A1664" s="15"/>
      <c r="B1664" s="32" t="s">
        <v>80</v>
      </c>
      <c r="C1664" s="15">
        <v>4</v>
      </c>
      <c r="D1664" s="33">
        <v>4</v>
      </c>
      <c r="E1664" s="34">
        <v>1</v>
      </c>
      <c r="F1664" s="34">
        <v>1</v>
      </c>
      <c r="G1664" s="34">
        <v>0</v>
      </c>
      <c r="H1664" s="34">
        <v>0</v>
      </c>
      <c r="I1664" s="34">
        <v>0</v>
      </c>
      <c r="J1664" s="34">
        <v>0</v>
      </c>
      <c r="K1664" s="34">
        <v>0</v>
      </c>
      <c r="L1664" s="34">
        <v>1</v>
      </c>
      <c r="M1664" s="35">
        <v>2</v>
      </c>
      <c r="N1664" s="16">
        <f>MIN(D1664:M1664)</f>
        <v>0</v>
      </c>
      <c r="O1664" s="1">
        <f>C1664-N1664</f>
        <v>4</v>
      </c>
      <c r="P1664" s="18">
        <f>O1664/C1664</f>
        <v>1</v>
      </c>
      <c r="U1664" s="114"/>
      <c r="W1664" s="114"/>
    </row>
    <row r="1665" spans="1:23" ht="9.75" customHeight="1">
      <c r="A1665" s="15"/>
      <c r="B1665" s="15" t="s">
        <v>57</v>
      </c>
      <c r="C1665" s="15"/>
      <c r="D1665" s="16"/>
      <c r="E1665" s="1"/>
      <c r="F1665" s="1"/>
      <c r="G1665" s="1"/>
      <c r="H1665" s="1"/>
      <c r="I1665" s="1"/>
      <c r="J1665" s="1"/>
      <c r="K1665" s="1"/>
      <c r="L1665" s="1"/>
      <c r="M1665" s="17"/>
      <c r="N1665" s="16"/>
      <c r="O1665" s="1"/>
      <c r="P1665" s="18"/>
      <c r="U1665" s="114"/>
      <c r="W1665" s="114"/>
    </row>
    <row r="1666" spans="1:23" ht="9.75" customHeight="1">
      <c r="A1666" s="15"/>
      <c r="B1666" s="15" t="s">
        <v>39</v>
      </c>
      <c r="C1666" s="15">
        <v>31</v>
      </c>
      <c r="D1666" s="33">
        <v>27</v>
      </c>
      <c r="E1666" s="34">
        <v>28</v>
      </c>
      <c r="F1666" s="34">
        <v>25</v>
      </c>
      <c r="G1666" s="34">
        <v>22</v>
      </c>
      <c r="H1666" s="34">
        <v>22</v>
      </c>
      <c r="I1666" s="34">
        <v>21</v>
      </c>
      <c r="J1666" s="34">
        <v>20</v>
      </c>
      <c r="K1666" s="34">
        <v>22</v>
      </c>
      <c r="L1666" s="34">
        <v>22</v>
      </c>
      <c r="M1666" s="35">
        <v>22</v>
      </c>
      <c r="N1666" s="16">
        <f>MIN(D1666:M1666)</f>
        <v>20</v>
      </c>
      <c r="O1666" s="1">
        <f>C1666-N1666</f>
        <v>11</v>
      </c>
      <c r="P1666" s="18">
        <f>O1666/C1666</f>
        <v>0.35483870967741937</v>
      </c>
      <c r="U1666" s="114"/>
      <c r="W1666" s="114"/>
    </row>
    <row r="1667" spans="1:23" ht="9.75" customHeight="1">
      <c r="A1667" s="15"/>
      <c r="B1667" s="15" t="s">
        <v>60</v>
      </c>
      <c r="C1667" s="15"/>
      <c r="D1667" s="16"/>
      <c r="E1667" s="1"/>
      <c r="F1667" s="1"/>
      <c r="G1667" s="1"/>
      <c r="H1667" s="1"/>
      <c r="I1667" s="1"/>
      <c r="J1667" s="1"/>
      <c r="K1667" s="1"/>
      <c r="L1667" s="1"/>
      <c r="M1667" s="17"/>
      <c r="N1667" s="16"/>
      <c r="O1667" s="1"/>
      <c r="P1667" s="18"/>
      <c r="U1667" s="114"/>
      <c r="W1667" s="114"/>
    </row>
    <row r="1668" spans="1:23" ht="9.75" customHeight="1">
      <c r="A1668" s="15"/>
      <c r="B1668" s="15" t="s">
        <v>60</v>
      </c>
      <c r="C1668" s="15"/>
      <c r="D1668" s="16"/>
      <c r="E1668" s="1"/>
      <c r="F1668" s="1"/>
      <c r="G1668" s="1"/>
      <c r="H1668" s="1"/>
      <c r="I1668" s="1"/>
      <c r="J1668" s="1"/>
      <c r="K1668" s="1"/>
      <c r="L1668" s="1"/>
      <c r="M1668" s="17"/>
      <c r="N1668" s="16"/>
      <c r="O1668" s="1"/>
      <c r="P1668" s="18"/>
      <c r="U1668" s="114"/>
      <c r="W1668" s="114"/>
    </row>
    <row r="1669" spans="1:23" ht="9.75" customHeight="1">
      <c r="A1669" s="15"/>
      <c r="B1669" s="15" t="s">
        <v>60</v>
      </c>
      <c r="C1669" s="15"/>
      <c r="D1669" s="16"/>
      <c r="E1669" s="1"/>
      <c r="F1669" s="1"/>
      <c r="G1669" s="1"/>
      <c r="H1669" s="1"/>
      <c r="I1669" s="1"/>
      <c r="J1669" s="1"/>
      <c r="K1669" s="1"/>
      <c r="L1669" s="1"/>
      <c r="M1669" s="17"/>
      <c r="N1669" s="16"/>
      <c r="O1669" s="1"/>
      <c r="P1669" s="18"/>
      <c r="U1669" s="114"/>
      <c r="W1669" s="114"/>
    </row>
    <row r="1670" spans="1:23" ht="9.75" customHeight="1">
      <c r="A1670" s="15"/>
      <c r="B1670" s="15" t="s">
        <v>60</v>
      </c>
      <c r="C1670" s="15"/>
      <c r="D1670" s="16"/>
      <c r="E1670" s="1"/>
      <c r="F1670" s="1"/>
      <c r="G1670" s="1"/>
      <c r="H1670" s="1"/>
      <c r="I1670" s="1"/>
      <c r="J1670" s="1"/>
      <c r="K1670" s="1"/>
      <c r="L1670" s="1"/>
      <c r="M1670" s="17"/>
      <c r="N1670" s="16"/>
      <c r="O1670" s="1"/>
      <c r="P1670" s="18"/>
      <c r="U1670" s="114"/>
      <c r="W1670" s="114"/>
    </row>
    <row r="1671" spans="1:23" ht="9.75" customHeight="1">
      <c r="A1671" s="15"/>
      <c r="B1671" s="15" t="s">
        <v>60</v>
      </c>
      <c r="C1671" s="15"/>
      <c r="D1671" s="16"/>
      <c r="E1671" s="1"/>
      <c r="F1671" s="1"/>
      <c r="G1671" s="1"/>
      <c r="H1671" s="1"/>
      <c r="I1671" s="1"/>
      <c r="J1671" s="1"/>
      <c r="K1671" s="1"/>
      <c r="L1671" s="1"/>
      <c r="M1671" s="17"/>
      <c r="N1671" s="16"/>
      <c r="O1671" s="1"/>
      <c r="P1671" s="18"/>
      <c r="U1671" s="114"/>
      <c r="W1671" s="114"/>
    </row>
    <row r="1672" spans="1:23" ht="9.75" customHeight="1">
      <c r="A1672" s="15"/>
      <c r="B1672" s="15" t="s">
        <v>60</v>
      </c>
      <c r="C1672" s="15"/>
      <c r="D1672" s="16"/>
      <c r="E1672" s="1"/>
      <c r="F1672" s="1"/>
      <c r="G1672" s="1"/>
      <c r="H1672" s="1"/>
      <c r="I1672" s="1"/>
      <c r="J1672" s="1"/>
      <c r="K1672" s="1"/>
      <c r="L1672" s="1"/>
      <c r="M1672" s="17"/>
      <c r="N1672" s="16"/>
      <c r="O1672" s="1"/>
      <c r="P1672" s="18"/>
      <c r="U1672" s="114"/>
      <c r="W1672" s="114"/>
    </row>
    <row r="1673" spans="1:23" ht="9.75" customHeight="1">
      <c r="A1673" s="15"/>
      <c r="B1673" s="15" t="s">
        <v>41</v>
      </c>
      <c r="C1673" s="15">
        <v>6</v>
      </c>
      <c r="D1673" s="33">
        <v>5</v>
      </c>
      <c r="E1673" s="34">
        <v>4</v>
      </c>
      <c r="F1673" s="34">
        <v>1</v>
      </c>
      <c r="G1673" s="34">
        <v>1</v>
      </c>
      <c r="H1673" s="34">
        <v>1</v>
      </c>
      <c r="I1673" s="34">
        <v>1</v>
      </c>
      <c r="J1673" s="34">
        <v>1</v>
      </c>
      <c r="K1673" s="34">
        <v>1</v>
      </c>
      <c r="L1673" s="34">
        <v>1</v>
      </c>
      <c r="M1673" s="35">
        <v>1</v>
      </c>
      <c r="N1673" s="16">
        <f>MIN(D1673:M1673)</f>
        <v>1</v>
      </c>
      <c r="O1673" s="1">
        <f>C1673-N1673</f>
        <v>5</v>
      </c>
      <c r="P1673" s="18">
        <f>O1673/C1673</f>
        <v>0.83333333333333337</v>
      </c>
      <c r="U1673" s="114"/>
      <c r="W1673" s="114"/>
    </row>
    <row r="1674" spans="1:23" ht="9.75" customHeight="1">
      <c r="A1674" s="15"/>
      <c r="B1674" s="15" t="s">
        <v>42</v>
      </c>
      <c r="C1674" s="15"/>
      <c r="D1674" s="16"/>
      <c r="E1674" s="1"/>
      <c r="F1674" s="1"/>
      <c r="G1674" s="1"/>
      <c r="H1674" s="1"/>
      <c r="I1674" s="1"/>
      <c r="J1674" s="1"/>
      <c r="K1674" s="1"/>
      <c r="L1674" s="1"/>
      <c r="M1674" s="17"/>
      <c r="N1674" s="16"/>
      <c r="O1674" s="1"/>
      <c r="P1674" s="18"/>
      <c r="U1674" s="114"/>
      <c r="W1674" s="114"/>
    </row>
    <row r="1675" spans="1:23" ht="9.75" customHeight="1">
      <c r="A1675" s="15"/>
      <c r="B1675" s="15" t="s">
        <v>43</v>
      </c>
      <c r="C1675" s="15">
        <v>3</v>
      </c>
      <c r="D1675" s="33">
        <v>2</v>
      </c>
      <c r="E1675" s="34">
        <v>0</v>
      </c>
      <c r="F1675" s="34">
        <v>0</v>
      </c>
      <c r="G1675" s="34">
        <v>1</v>
      </c>
      <c r="H1675" s="34">
        <v>1</v>
      </c>
      <c r="I1675" s="34">
        <v>1</v>
      </c>
      <c r="J1675" s="34">
        <v>1</v>
      </c>
      <c r="K1675" s="34">
        <v>2</v>
      </c>
      <c r="L1675" s="34">
        <v>1</v>
      </c>
      <c r="M1675" s="35">
        <v>1</v>
      </c>
      <c r="N1675" s="16">
        <f>MIN(D1675:M1675)</f>
        <v>0</v>
      </c>
      <c r="O1675" s="1">
        <f>C1675-N1675</f>
        <v>3</v>
      </c>
      <c r="P1675" s="18">
        <f>O1675/C1675</f>
        <v>1</v>
      </c>
      <c r="U1675" s="114"/>
      <c r="W1675" s="114"/>
    </row>
    <row r="1676" spans="1:23" ht="9.75" customHeight="1">
      <c r="A1676" s="15"/>
      <c r="B1676" s="15" t="s">
        <v>44</v>
      </c>
      <c r="C1676" s="15"/>
      <c r="D1676" s="16"/>
      <c r="E1676" s="1"/>
      <c r="F1676" s="1"/>
      <c r="G1676" s="1"/>
      <c r="H1676" s="1"/>
      <c r="I1676" s="1"/>
      <c r="J1676" s="1"/>
      <c r="K1676" s="1"/>
      <c r="L1676" s="1"/>
      <c r="M1676" s="17"/>
      <c r="N1676" s="16"/>
      <c r="O1676" s="1"/>
      <c r="P1676" s="18"/>
      <c r="U1676" s="114"/>
      <c r="W1676" s="114"/>
    </row>
    <row r="1677" spans="1:23" ht="9.75" customHeight="1">
      <c r="A1677" s="20"/>
      <c r="B1677" s="21" t="s">
        <v>45</v>
      </c>
      <c r="C1677" s="21">
        <f t="shared" ref="C1677:M1677" si="361">SUM(C1661:C1676)</f>
        <v>49</v>
      </c>
      <c r="D1677" s="22">
        <f t="shared" si="361"/>
        <v>38</v>
      </c>
      <c r="E1677" s="23">
        <f t="shared" si="361"/>
        <v>33</v>
      </c>
      <c r="F1677" s="23">
        <f t="shared" si="361"/>
        <v>27</v>
      </c>
      <c r="G1677" s="23">
        <f t="shared" si="361"/>
        <v>24</v>
      </c>
      <c r="H1677" s="23">
        <f t="shared" si="361"/>
        <v>24</v>
      </c>
      <c r="I1677" s="23">
        <f t="shared" si="361"/>
        <v>23</v>
      </c>
      <c r="J1677" s="23">
        <f t="shared" si="361"/>
        <v>22</v>
      </c>
      <c r="K1677" s="23">
        <f t="shared" si="361"/>
        <v>25</v>
      </c>
      <c r="L1677" s="23">
        <f t="shared" si="361"/>
        <v>25</v>
      </c>
      <c r="M1677" s="24">
        <f t="shared" si="361"/>
        <v>26</v>
      </c>
      <c r="N1677" s="22">
        <f>MIN(D1677:M1677)</f>
        <v>22</v>
      </c>
      <c r="O1677" s="23">
        <f>C1677-N1677</f>
        <v>27</v>
      </c>
      <c r="P1677" s="25">
        <f>O1677/C1677</f>
        <v>0.55102040816326525</v>
      </c>
      <c r="U1677" s="114"/>
      <c r="W1677" s="114"/>
    </row>
    <row r="1678" spans="1:23" ht="9.75" customHeight="1">
      <c r="A1678" s="14" t="s">
        <v>242</v>
      </c>
      <c r="B1678" s="14" t="s">
        <v>27</v>
      </c>
      <c r="C1678" s="14"/>
      <c r="D1678" s="19"/>
      <c r="E1678" s="29"/>
      <c r="F1678" s="29"/>
      <c r="G1678" s="29"/>
      <c r="H1678" s="29"/>
      <c r="I1678" s="29"/>
      <c r="J1678" s="29"/>
      <c r="K1678" s="29"/>
      <c r="L1678" s="29"/>
      <c r="M1678" s="30"/>
      <c r="N1678" s="19"/>
      <c r="O1678" s="29"/>
      <c r="P1678" s="31"/>
      <c r="U1678" s="114"/>
      <c r="W1678" s="114"/>
    </row>
    <row r="1679" spans="1:23" ht="9.75" customHeight="1">
      <c r="A1679" s="15"/>
      <c r="B1679" s="15" t="s">
        <v>30</v>
      </c>
      <c r="C1679" s="15"/>
      <c r="D1679" s="16"/>
      <c r="E1679" s="1"/>
      <c r="F1679" s="1"/>
      <c r="G1679" s="1"/>
      <c r="H1679" s="1"/>
      <c r="I1679" s="1"/>
      <c r="J1679" s="1"/>
      <c r="K1679" s="1"/>
      <c r="L1679" s="1"/>
      <c r="M1679" s="17"/>
      <c r="N1679" s="16"/>
      <c r="O1679" s="1"/>
      <c r="P1679" s="18"/>
      <c r="U1679" s="114"/>
      <c r="W1679" s="114"/>
    </row>
    <row r="1680" spans="1:23" ht="9.75" customHeight="1">
      <c r="A1680" s="15"/>
      <c r="B1680" s="15" t="s">
        <v>34</v>
      </c>
      <c r="C1680" s="15">
        <v>29</v>
      </c>
      <c r="D1680" s="33">
        <v>0</v>
      </c>
      <c r="E1680" s="34">
        <v>0</v>
      </c>
      <c r="F1680" s="34">
        <v>0</v>
      </c>
      <c r="G1680" s="34">
        <v>0</v>
      </c>
      <c r="H1680" s="34">
        <v>0</v>
      </c>
      <c r="I1680" s="34">
        <v>0</v>
      </c>
      <c r="J1680" s="34">
        <v>0</v>
      </c>
      <c r="K1680" s="34">
        <v>0</v>
      </c>
      <c r="L1680" s="34">
        <v>1</v>
      </c>
      <c r="M1680" s="35">
        <v>1</v>
      </c>
      <c r="N1680" s="16">
        <f t="shared" ref="N1680:N1681" si="362">MIN(D1680:M1680)</f>
        <v>0</v>
      </c>
      <c r="O1680" s="1">
        <f t="shared" ref="O1680:O1681" si="363">C1680-N1680</f>
        <v>29</v>
      </c>
      <c r="P1680" s="18">
        <f t="shared" ref="P1680:P1681" si="364">O1680/C1680</f>
        <v>1</v>
      </c>
      <c r="U1680" s="114"/>
      <c r="W1680" s="114"/>
    </row>
    <row r="1681" spans="1:23" ht="9.75" customHeight="1">
      <c r="A1681" s="15"/>
      <c r="B1681" s="15" t="s">
        <v>131</v>
      </c>
      <c r="C1681" s="32">
        <v>12</v>
      </c>
      <c r="D1681" s="33">
        <v>4</v>
      </c>
      <c r="E1681" s="34">
        <v>2</v>
      </c>
      <c r="F1681" s="34">
        <v>3</v>
      </c>
      <c r="G1681" s="34">
        <v>0</v>
      </c>
      <c r="H1681" s="34">
        <v>0</v>
      </c>
      <c r="I1681" s="34">
        <v>0</v>
      </c>
      <c r="J1681" s="34">
        <v>0</v>
      </c>
      <c r="K1681" s="34">
        <v>0</v>
      </c>
      <c r="L1681" s="34">
        <v>2</v>
      </c>
      <c r="M1681" s="35">
        <v>3</v>
      </c>
      <c r="N1681" s="16">
        <f t="shared" si="362"/>
        <v>0</v>
      </c>
      <c r="O1681" s="1">
        <f t="shared" si="363"/>
        <v>12</v>
      </c>
      <c r="P1681" s="18">
        <f t="shared" si="364"/>
        <v>1</v>
      </c>
      <c r="U1681" s="114"/>
      <c r="W1681" s="114"/>
    </row>
    <row r="1682" spans="1:23" ht="9.75" customHeight="1">
      <c r="A1682" s="15"/>
      <c r="B1682" s="15" t="s">
        <v>57</v>
      </c>
      <c r="C1682" s="15"/>
      <c r="D1682" s="16"/>
      <c r="E1682" s="1"/>
      <c r="F1682" s="1"/>
      <c r="G1682" s="1"/>
      <c r="H1682" s="1"/>
      <c r="I1682" s="1"/>
      <c r="J1682" s="1"/>
      <c r="K1682" s="1"/>
      <c r="L1682" s="1"/>
      <c r="M1682" s="17"/>
      <c r="N1682" s="16"/>
      <c r="O1682" s="1"/>
      <c r="P1682" s="18"/>
      <c r="U1682" s="114"/>
      <c r="W1682" s="114"/>
    </row>
    <row r="1683" spans="1:23" ht="9.75" customHeight="1">
      <c r="A1683" s="15"/>
      <c r="B1683" s="15" t="s">
        <v>39</v>
      </c>
      <c r="C1683" s="32">
        <v>3</v>
      </c>
      <c r="D1683" s="33">
        <v>1</v>
      </c>
      <c r="E1683" s="34">
        <v>0</v>
      </c>
      <c r="F1683" s="34">
        <v>1</v>
      </c>
      <c r="G1683" s="34">
        <v>1</v>
      </c>
      <c r="H1683" s="34">
        <v>2</v>
      </c>
      <c r="I1683" s="34">
        <v>2</v>
      </c>
      <c r="J1683" s="34">
        <v>2</v>
      </c>
      <c r="K1683" s="34">
        <v>2</v>
      </c>
      <c r="L1683" s="34">
        <v>1</v>
      </c>
      <c r="M1683" s="35">
        <v>1</v>
      </c>
      <c r="N1683" s="16">
        <f>MIN(D1683:M1683)</f>
        <v>0</v>
      </c>
      <c r="O1683" s="1">
        <f>C1683-N1683</f>
        <v>3</v>
      </c>
      <c r="P1683" s="18">
        <f>O1683/C1683</f>
        <v>1</v>
      </c>
      <c r="U1683" s="114"/>
      <c r="W1683" s="114"/>
    </row>
    <row r="1684" spans="1:23" ht="9.75" customHeight="1">
      <c r="A1684" s="15"/>
      <c r="B1684" s="15" t="s">
        <v>60</v>
      </c>
      <c r="C1684" s="15"/>
      <c r="D1684" s="16"/>
      <c r="E1684" s="1"/>
      <c r="F1684" s="1"/>
      <c r="G1684" s="1"/>
      <c r="H1684" s="1"/>
      <c r="I1684" s="1"/>
      <c r="J1684" s="1"/>
      <c r="K1684" s="1"/>
      <c r="L1684" s="1"/>
      <c r="M1684" s="17"/>
      <c r="N1684" s="16"/>
      <c r="O1684" s="1"/>
      <c r="P1684" s="18"/>
      <c r="U1684" s="114"/>
      <c r="W1684" s="114"/>
    </row>
    <row r="1685" spans="1:23" ht="9.75" customHeight="1">
      <c r="A1685" s="15"/>
      <c r="B1685" s="15" t="s">
        <v>60</v>
      </c>
      <c r="C1685" s="15"/>
      <c r="D1685" s="16"/>
      <c r="E1685" s="1"/>
      <c r="F1685" s="1"/>
      <c r="G1685" s="1"/>
      <c r="H1685" s="1"/>
      <c r="I1685" s="1"/>
      <c r="J1685" s="1"/>
      <c r="K1685" s="1"/>
      <c r="L1685" s="1"/>
      <c r="M1685" s="17"/>
      <c r="N1685" s="16"/>
      <c r="O1685" s="1"/>
      <c r="P1685" s="18"/>
      <c r="U1685" s="114"/>
      <c r="W1685" s="114"/>
    </row>
    <row r="1686" spans="1:23" ht="9.75" customHeight="1">
      <c r="A1686" s="15"/>
      <c r="B1686" s="15" t="s">
        <v>60</v>
      </c>
      <c r="C1686" s="15"/>
      <c r="D1686" s="16"/>
      <c r="E1686" s="1"/>
      <c r="F1686" s="1"/>
      <c r="G1686" s="1"/>
      <c r="H1686" s="1"/>
      <c r="I1686" s="1"/>
      <c r="J1686" s="1"/>
      <c r="K1686" s="1"/>
      <c r="L1686" s="1"/>
      <c r="M1686" s="17"/>
      <c r="N1686" s="16"/>
      <c r="O1686" s="1"/>
      <c r="P1686" s="18"/>
      <c r="U1686" s="114"/>
      <c r="W1686" s="114"/>
    </row>
    <row r="1687" spans="1:23" ht="9.75" customHeight="1">
      <c r="A1687" s="15"/>
      <c r="B1687" s="15" t="s">
        <v>60</v>
      </c>
      <c r="C1687" s="15"/>
      <c r="D1687" s="16"/>
      <c r="E1687" s="1"/>
      <c r="F1687" s="1"/>
      <c r="G1687" s="1"/>
      <c r="H1687" s="1"/>
      <c r="I1687" s="1"/>
      <c r="J1687" s="1"/>
      <c r="K1687" s="1"/>
      <c r="L1687" s="1"/>
      <c r="M1687" s="17"/>
      <c r="N1687" s="16"/>
      <c r="O1687" s="1"/>
      <c r="P1687" s="18"/>
      <c r="U1687" s="114"/>
      <c r="W1687" s="114"/>
    </row>
    <row r="1688" spans="1:23" ht="9.75" customHeight="1">
      <c r="A1688" s="15"/>
      <c r="B1688" s="15" t="s">
        <v>60</v>
      </c>
      <c r="C1688" s="15"/>
      <c r="D1688" s="16"/>
      <c r="E1688" s="1"/>
      <c r="F1688" s="1"/>
      <c r="G1688" s="1"/>
      <c r="H1688" s="1"/>
      <c r="I1688" s="1"/>
      <c r="J1688" s="1"/>
      <c r="K1688" s="1"/>
      <c r="L1688" s="1"/>
      <c r="M1688" s="17"/>
      <c r="N1688" s="16"/>
      <c r="O1688" s="1"/>
      <c r="P1688" s="18"/>
      <c r="U1688" s="114"/>
      <c r="W1688" s="114"/>
    </row>
    <row r="1689" spans="1:23" ht="9.75" customHeight="1">
      <c r="A1689" s="15"/>
      <c r="B1689" s="15" t="s">
        <v>60</v>
      </c>
      <c r="C1689" s="15"/>
      <c r="D1689" s="16"/>
      <c r="E1689" s="1"/>
      <c r="F1689" s="1"/>
      <c r="G1689" s="1"/>
      <c r="H1689" s="1"/>
      <c r="I1689" s="1"/>
      <c r="J1689" s="1"/>
      <c r="K1689" s="1"/>
      <c r="L1689" s="1"/>
      <c r="M1689" s="17"/>
      <c r="N1689" s="16"/>
      <c r="O1689" s="1"/>
      <c r="P1689" s="18"/>
      <c r="U1689" s="114"/>
      <c r="W1689" s="114"/>
    </row>
    <row r="1690" spans="1:23" ht="9.75" customHeight="1">
      <c r="A1690" s="15"/>
      <c r="B1690" s="15" t="s">
        <v>41</v>
      </c>
      <c r="C1690" s="15">
        <v>6</v>
      </c>
      <c r="D1690" s="33">
        <v>4</v>
      </c>
      <c r="E1690" s="34">
        <v>4</v>
      </c>
      <c r="F1690" s="34">
        <v>4</v>
      </c>
      <c r="G1690" s="34">
        <v>2</v>
      </c>
      <c r="H1690" s="34">
        <v>2</v>
      </c>
      <c r="I1690" s="34">
        <v>2</v>
      </c>
      <c r="J1690" s="34">
        <v>2</v>
      </c>
      <c r="K1690" s="34">
        <v>2</v>
      </c>
      <c r="L1690" s="34">
        <v>3</v>
      </c>
      <c r="M1690" s="35">
        <v>3</v>
      </c>
      <c r="N1690" s="16">
        <f>MIN(D1690:M1690)</f>
        <v>2</v>
      </c>
      <c r="O1690" s="1">
        <f>C1690-N1690</f>
        <v>4</v>
      </c>
      <c r="P1690" s="18">
        <f>O1690/C1690</f>
        <v>0.66666666666666663</v>
      </c>
      <c r="U1690" s="114"/>
      <c r="W1690" s="114"/>
    </row>
    <row r="1691" spans="1:23" ht="9.75" customHeight="1">
      <c r="A1691" s="15"/>
      <c r="B1691" s="15" t="s">
        <v>42</v>
      </c>
      <c r="C1691" s="15"/>
      <c r="D1691" s="16"/>
      <c r="E1691" s="1"/>
      <c r="F1691" s="1"/>
      <c r="G1691" s="1"/>
      <c r="H1691" s="1"/>
      <c r="I1691" s="1"/>
      <c r="J1691" s="1"/>
      <c r="K1691" s="1"/>
      <c r="L1691" s="1"/>
      <c r="M1691" s="17"/>
      <c r="N1691" s="16"/>
      <c r="O1691" s="1"/>
      <c r="P1691" s="18"/>
      <c r="U1691" s="114"/>
      <c r="W1691" s="114"/>
    </row>
    <row r="1692" spans="1:23" ht="9.75" customHeight="1">
      <c r="A1692" s="15"/>
      <c r="B1692" s="15" t="s">
        <v>43</v>
      </c>
      <c r="C1692" s="15"/>
      <c r="D1692" s="16"/>
      <c r="E1692" s="1"/>
      <c r="F1692" s="1"/>
      <c r="G1692" s="1"/>
      <c r="H1692" s="1"/>
      <c r="I1692" s="1"/>
      <c r="J1692" s="1"/>
      <c r="K1692" s="1"/>
      <c r="L1692" s="1"/>
      <c r="M1692" s="17"/>
      <c r="N1692" s="16"/>
      <c r="O1692" s="1"/>
      <c r="P1692" s="18"/>
      <c r="U1692" s="114"/>
      <c r="W1692" s="114"/>
    </row>
    <row r="1693" spans="1:23" ht="9.75" customHeight="1">
      <c r="A1693" s="15"/>
      <c r="B1693" s="15" t="s">
        <v>44</v>
      </c>
      <c r="C1693" s="15">
        <v>4</v>
      </c>
      <c r="D1693" s="33">
        <v>3</v>
      </c>
      <c r="E1693" s="34">
        <v>2</v>
      </c>
      <c r="F1693" s="34">
        <v>1</v>
      </c>
      <c r="G1693" s="34">
        <v>3</v>
      </c>
      <c r="H1693" s="34">
        <v>1</v>
      </c>
      <c r="I1693" s="34">
        <v>1</v>
      </c>
      <c r="J1693" s="34">
        <v>1</v>
      </c>
      <c r="K1693" s="34">
        <v>1</v>
      </c>
      <c r="L1693" s="34">
        <v>2</v>
      </c>
      <c r="M1693" s="35">
        <v>2</v>
      </c>
      <c r="N1693" s="16">
        <f t="shared" ref="N1693:N1694" si="365">MIN(D1693:M1693)</f>
        <v>1</v>
      </c>
      <c r="O1693" s="1">
        <f t="shared" ref="O1693:O1694" si="366">C1693-N1693</f>
        <v>3</v>
      </c>
      <c r="P1693" s="18">
        <f t="shared" ref="P1693:P1694" si="367">O1693/C1693</f>
        <v>0.75</v>
      </c>
      <c r="U1693" s="114"/>
      <c r="W1693" s="114"/>
    </row>
    <row r="1694" spans="1:23" ht="9.75" customHeight="1">
      <c r="A1694" s="20"/>
      <c r="B1694" s="21" t="s">
        <v>45</v>
      </c>
      <c r="C1694" s="21">
        <f t="shared" ref="C1694:M1694" si="368">SUM(C1678:C1693)</f>
        <v>54</v>
      </c>
      <c r="D1694" s="22">
        <f t="shared" si="368"/>
        <v>12</v>
      </c>
      <c r="E1694" s="23">
        <f t="shared" si="368"/>
        <v>8</v>
      </c>
      <c r="F1694" s="23">
        <f t="shared" si="368"/>
        <v>9</v>
      </c>
      <c r="G1694" s="23">
        <f t="shared" si="368"/>
        <v>6</v>
      </c>
      <c r="H1694" s="23">
        <f t="shared" si="368"/>
        <v>5</v>
      </c>
      <c r="I1694" s="23">
        <f t="shared" si="368"/>
        <v>5</v>
      </c>
      <c r="J1694" s="23">
        <f t="shared" si="368"/>
        <v>5</v>
      </c>
      <c r="K1694" s="23">
        <f t="shared" si="368"/>
        <v>5</v>
      </c>
      <c r="L1694" s="23">
        <f t="shared" si="368"/>
        <v>9</v>
      </c>
      <c r="M1694" s="24">
        <f t="shared" si="368"/>
        <v>10</v>
      </c>
      <c r="N1694" s="22">
        <f t="shared" si="365"/>
        <v>5</v>
      </c>
      <c r="O1694" s="23">
        <f t="shared" si="366"/>
        <v>49</v>
      </c>
      <c r="P1694" s="25">
        <f t="shared" si="367"/>
        <v>0.90740740740740744</v>
      </c>
      <c r="U1694" s="114"/>
      <c r="W1694" s="114"/>
    </row>
    <row r="1695" spans="1:23" ht="9.75" customHeight="1">
      <c r="A1695" s="14" t="s">
        <v>343</v>
      </c>
      <c r="B1695" s="14" t="s">
        <v>27</v>
      </c>
      <c r="C1695" s="14"/>
      <c r="D1695" s="19"/>
      <c r="E1695" s="29"/>
      <c r="F1695" s="29"/>
      <c r="G1695" s="29"/>
      <c r="H1695" s="29"/>
      <c r="I1695" s="29"/>
      <c r="J1695" s="29"/>
      <c r="K1695" s="29"/>
      <c r="L1695" s="29"/>
      <c r="M1695" s="30"/>
      <c r="N1695" s="19"/>
      <c r="O1695" s="29"/>
      <c r="P1695" s="31"/>
      <c r="U1695" s="114"/>
      <c r="W1695" s="114"/>
    </row>
    <row r="1696" spans="1:23" ht="9.75" customHeight="1">
      <c r="A1696" s="15"/>
      <c r="B1696" s="15" t="s">
        <v>30</v>
      </c>
      <c r="C1696" s="15"/>
      <c r="D1696" s="16"/>
      <c r="E1696" s="1"/>
      <c r="F1696" s="1"/>
      <c r="G1696" s="1"/>
      <c r="H1696" s="1"/>
      <c r="I1696" s="1"/>
      <c r="J1696" s="1"/>
      <c r="K1696" s="1"/>
      <c r="L1696" s="1"/>
      <c r="M1696" s="17"/>
      <c r="N1696" s="16"/>
      <c r="O1696" s="1"/>
      <c r="P1696" s="18"/>
      <c r="U1696" s="114"/>
      <c r="W1696" s="114"/>
    </row>
    <row r="1697" spans="1:23" ht="9.75" customHeight="1">
      <c r="A1697" s="15"/>
      <c r="B1697" s="15" t="s">
        <v>34</v>
      </c>
      <c r="C1697" s="15"/>
      <c r="D1697" s="16"/>
      <c r="E1697" s="1"/>
      <c r="F1697" s="1"/>
      <c r="G1697" s="1"/>
      <c r="H1697" s="1"/>
      <c r="I1697" s="1"/>
      <c r="J1697" s="1"/>
      <c r="K1697" s="1"/>
      <c r="L1697" s="1"/>
      <c r="M1697" s="17"/>
      <c r="N1697" s="16"/>
      <c r="O1697" s="1"/>
      <c r="P1697" s="18"/>
      <c r="U1697" s="114"/>
      <c r="W1697" s="114"/>
    </row>
    <row r="1698" spans="1:23" ht="9.75" customHeight="1">
      <c r="A1698" s="15"/>
      <c r="B1698" s="15" t="s">
        <v>57</v>
      </c>
      <c r="C1698" s="15"/>
      <c r="D1698" s="16"/>
      <c r="E1698" s="1"/>
      <c r="F1698" s="1"/>
      <c r="G1698" s="1"/>
      <c r="H1698" s="1"/>
      <c r="I1698" s="1"/>
      <c r="J1698" s="1"/>
      <c r="K1698" s="1"/>
      <c r="L1698" s="1"/>
      <c r="M1698" s="17"/>
      <c r="N1698" s="16"/>
      <c r="O1698" s="1"/>
      <c r="P1698" s="18"/>
      <c r="U1698" s="114"/>
      <c r="W1698" s="114"/>
    </row>
    <row r="1699" spans="1:23" ht="9.75" customHeight="1">
      <c r="A1699" s="15"/>
      <c r="B1699" s="15" t="s">
        <v>57</v>
      </c>
      <c r="C1699" s="15"/>
      <c r="D1699" s="16"/>
      <c r="E1699" s="1"/>
      <c r="F1699" s="1"/>
      <c r="G1699" s="1"/>
      <c r="H1699" s="1"/>
      <c r="I1699" s="1"/>
      <c r="J1699" s="1"/>
      <c r="K1699" s="1"/>
      <c r="L1699" s="1"/>
      <c r="M1699" s="17"/>
      <c r="N1699" s="16"/>
      <c r="O1699" s="1"/>
      <c r="P1699" s="18"/>
      <c r="U1699" s="114"/>
      <c r="W1699" s="114"/>
    </row>
    <row r="1700" spans="1:23" ht="9.75" customHeight="1">
      <c r="A1700" s="15"/>
      <c r="B1700" s="15" t="s">
        <v>39</v>
      </c>
      <c r="C1700" s="15">
        <v>4</v>
      </c>
      <c r="D1700" s="33">
        <v>3</v>
      </c>
      <c r="E1700" s="34">
        <v>2</v>
      </c>
      <c r="F1700" s="34">
        <v>2</v>
      </c>
      <c r="G1700" s="34">
        <v>2</v>
      </c>
      <c r="H1700" s="34">
        <v>2</v>
      </c>
      <c r="I1700" s="34">
        <v>2</v>
      </c>
      <c r="J1700" s="34">
        <v>2</v>
      </c>
      <c r="K1700" s="34">
        <v>3</v>
      </c>
      <c r="L1700" s="34">
        <v>3</v>
      </c>
      <c r="M1700" s="35">
        <v>3</v>
      </c>
      <c r="N1700" s="16">
        <f>MIN(D1700:M1700)</f>
        <v>2</v>
      </c>
      <c r="O1700" s="1">
        <f>C1700-N1700</f>
        <v>2</v>
      </c>
      <c r="P1700" s="18">
        <f>O1700/C1700</f>
        <v>0.5</v>
      </c>
      <c r="U1700" s="114"/>
      <c r="W1700" s="114"/>
    </row>
    <row r="1701" spans="1:23" ht="9.75" customHeight="1">
      <c r="A1701" s="15"/>
      <c r="B1701" s="15" t="s">
        <v>60</v>
      </c>
      <c r="C1701" s="15"/>
      <c r="D1701" s="16"/>
      <c r="E1701" s="1"/>
      <c r="F1701" s="1"/>
      <c r="G1701" s="1"/>
      <c r="H1701" s="1"/>
      <c r="I1701" s="1"/>
      <c r="J1701" s="1"/>
      <c r="K1701" s="1"/>
      <c r="L1701" s="1"/>
      <c r="M1701" s="17"/>
      <c r="N1701" s="16"/>
      <c r="O1701" s="1"/>
      <c r="P1701" s="18"/>
      <c r="U1701" s="114"/>
      <c r="W1701" s="114"/>
    </row>
    <row r="1702" spans="1:23" ht="9.75" customHeight="1">
      <c r="A1702" s="15"/>
      <c r="B1702" s="15" t="s">
        <v>60</v>
      </c>
      <c r="C1702" s="15"/>
      <c r="D1702" s="16"/>
      <c r="E1702" s="1"/>
      <c r="F1702" s="1"/>
      <c r="G1702" s="1"/>
      <c r="H1702" s="1"/>
      <c r="I1702" s="1"/>
      <c r="J1702" s="1"/>
      <c r="K1702" s="1"/>
      <c r="L1702" s="1"/>
      <c r="M1702" s="17"/>
      <c r="N1702" s="16"/>
      <c r="O1702" s="1"/>
      <c r="P1702" s="18"/>
      <c r="U1702" s="114"/>
      <c r="W1702" s="114"/>
    </row>
    <row r="1703" spans="1:23" ht="9.75" customHeight="1">
      <c r="A1703" s="15"/>
      <c r="B1703" s="15" t="s">
        <v>60</v>
      </c>
      <c r="C1703" s="15"/>
      <c r="D1703" s="16"/>
      <c r="E1703" s="1"/>
      <c r="F1703" s="1"/>
      <c r="G1703" s="1"/>
      <c r="H1703" s="1"/>
      <c r="I1703" s="1"/>
      <c r="J1703" s="1"/>
      <c r="K1703" s="1"/>
      <c r="L1703" s="1"/>
      <c r="M1703" s="17"/>
      <c r="N1703" s="16"/>
      <c r="O1703" s="1"/>
      <c r="P1703" s="18"/>
      <c r="U1703" s="114"/>
      <c r="W1703" s="114"/>
    </row>
    <row r="1704" spans="1:23" ht="9.75" customHeight="1">
      <c r="A1704" s="15"/>
      <c r="B1704" s="15" t="s">
        <v>60</v>
      </c>
      <c r="C1704" s="15"/>
      <c r="D1704" s="16"/>
      <c r="E1704" s="1"/>
      <c r="F1704" s="1"/>
      <c r="G1704" s="1"/>
      <c r="H1704" s="1"/>
      <c r="I1704" s="1"/>
      <c r="J1704" s="1"/>
      <c r="K1704" s="1"/>
      <c r="L1704" s="1"/>
      <c r="M1704" s="17"/>
      <c r="N1704" s="16"/>
      <c r="O1704" s="1"/>
      <c r="P1704" s="18"/>
      <c r="U1704" s="114"/>
      <c r="W1704" s="114"/>
    </row>
    <row r="1705" spans="1:23" ht="9.75" customHeight="1">
      <c r="A1705" s="15"/>
      <c r="B1705" s="15" t="s">
        <v>60</v>
      </c>
      <c r="C1705" s="15"/>
      <c r="D1705" s="16"/>
      <c r="E1705" s="1"/>
      <c r="F1705" s="1"/>
      <c r="G1705" s="1"/>
      <c r="H1705" s="1"/>
      <c r="I1705" s="1"/>
      <c r="J1705" s="1"/>
      <c r="K1705" s="1"/>
      <c r="L1705" s="1"/>
      <c r="M1705" s="17"/>
      <c r="N1705" s="16"/>
      <c r="O1705" s="1"/>
      <c r="P1705" s="18"/>
      <c r="U1705" s="114"/>
      <c r="W1705" s="114"/>
    </row>
    <row r="1706" spans="1:23" ht="9.75" customHeight="1">
      <c r="A1706" s="15"/>
      <c r="B1706" s="15" t="s">
        <v>60</v>
      </c>
      <c r="C1706" s="15"/>
      <c r="D1706" s="16"/>
      <c r="E1706" s="1"/>
      <c r="F1706" s="1"/>
      <c r="G1706" s="1"/>
      <c r="H1706" s="1"/>
      <c r="I1706" s="1"/>
      <c r="J1706" s="1"/>
      <c r="K1706" s="1"/>
      <c r="L1706" s="1"/>
      <c r="M1706" s="17"/>
      <c r="N1706" s="16"/>
      <c r="O1706" s="1"/>
      <c r="P1706" s="18"/>
      <c r="U1706" s="114"/>
      <c r="W1706" s="114"/>
    </row>
    <row r="1707" spans="1:23" ht="9.75" customHeight="1">
      <c r="A1707" s="15"/>
      <c r="B1707" s="15" t="s">
        <v>41</v>
      </c>
      <c r="C1707" s="15"/>
      <c r="D1707" s="16"/>
      <c r="E1707" s="1"/>
      <c r="F1707" s="1"/>
      <c r="G1707" s="1"/>
      <c r="H1707" s="1"/>
      <c r="I1707" s="1"/>
      <c r="J1707" s="1"/>
      <c r="K1707" s="1"/>
      <c r="L1707" s="1"/>
      <c r="M1707" s="17"/>
      <c r="N1707" s="16"/>
      <c r="O1707" s="1"/>
      <c r="P1707" s="18"/>
      <c r="U1707" s="114"/>
      <c r="W1707" s="114"/>
    </row>
    <row r="1708" spans="1:23" ht="9.75" customHeight="1">
      <c r="A1708" s="15"/>
      <c r="B1708" s="15" t="s">
        <v>42</v>
      </c>
      <c r="C1708" s="15"/>
      <c r="D1708" s="16"/>
      <c r="E1708" s="1"/>
      <c r="F1708" s="1"/>
      <c r="G1708" s="1"/>
      <c r="H1708" s="1"/>
      <c r="I1708" s="1"/>
      <c r="J1708" s="1"/>
      <c r="K1708" s="1"/>
      <c r="L1708" s="1"/>
      <c r="M1708" s="17"/>
      <c r="N1708" s="16"/>
      <c r="O1708" s="1"/>
      <c r="P1708" s="18"/>
      <c r="U1708" s="114"/>
      <c r="W1708" s="114"/>
    </row>
    <row r="1709" spans="1:23" ht="9.75" customHeight="1">
      <c r="A1709" s="15"/>
      <c r="B1709" s="15" t="s">
        <v>43</v>
      </c>
      <c r="C1709" s="15">
        <v>1</v>
      </c>
      <c r="D1709" s="33">
        <v>0</v>
      </c>
      <c r="E1709" s="34">
        <v>0</v>
      </c>
      <c r="F1709" s="34">
        <v>1</v>
      </c>
      <c r="G1709" s="34">
        <v>1</v>
      </c>
      <c r="H1709" s="34">
        <v>0</v>
      </c>
      <c r="I1709" s="34">
        <v>0</v>
      </c>
      <c r="J1709" s="34">
        <v>0</v>
      </c>
      <c r="K1709" s="34">
        <v>1</v>
      </c>
      <c r="L1709" s="34">
        <v>1</v>
      </c>
      <c r="M1709" s="35">
        <v>1</v>
      </c>
      <c r="N1709" s="16">
        <f>MIN(D1709:M1709)</f>
        <v>0</v>
      </c>
      <c r="O1709" s="1">
        <f>C1709-N1709</f>
        <v>1</v>
      </c>
      <c r="P1709" s="18">
        <f>O1709/C1709</f>
        <v>1</v>
      </c>
      <c r="U1709" s="114"/>
      <c r="W1709" s="114"/>
    </row>
    <row r="1710" spans="1:23" ht="9.75" customHeight="1">
      <c r="A1710" s="15"/>
      <c r="B1710" s="15" t="s">
        <v>44</v>
      </c>
      <c r="C1710" s="15"/>
      <c r="D1710" s="16"/>
      <c r="E1710" s="1"/>
      <c r="F1710" s="1"/>
      <c r="G1710" s="1"/>
      <c r="H1710" s="1"/>
      <c r="I1710" s="1"/>
      <c r="J1710" s="1"/>
      <c r="K1710" s="1"/>
      <c r="L1710" s="1"/>
      <c r="M1710" s="17"/>
      <c r="N1710" s="16"/>
      <c r="O1710" s="1"/>
      <c r="P1710" s="18"/>
      <c r="U1710" s="114"/>
      <c r="W1710" s="114"/>
    </row>
    <row r="1711" spans="1:23" ht="9.75" customHeight="1">
      <c r="A1711" s="20"/>
      <c r="B1711" s="21" t="s">
        <v>45</v>
      </c>
      <c r="C1711" s="21">
        <f t="shared" ref="C1711:M1711" si="369">SUM(C1695:C1710)</f>
        <v>5</v>
      </c>
      <c r="D1711" s="22">
        <f t="shared" si="369"/>
        <v>3</v>
      </c>
      <c r="E1711" s="23">
        <f t="shared" si="369"/>
        <v>2</v>
      </c>
      <c r="F1711" s="23">
        <f t="shared" si="369"/>
        <v>3</v>
      </c>
      <c r="G1711" s="23">
        <f t="shared" si="369"/>
        <v>3</v>
      </c>
      <c r="H1711" s="23">
        <f t="shared" si="369"/>
        <v>2</v>
      </c>
      <c r="I1711" s="23">
        <f t="shared" si="369"/>
        <v>2</v>
      </c>
      <c r="J1711" s="23">
        <f t="shared" si="369"/>
        <v>2</v>
      </c>
      <c r="K1711" s="23">
        <f t="shared" si="369"/>
        <v>4</v>
      </c>
      <c r="L1711" s="23">
        <f t="shared" si="369"/>
        <v>4</v>
      </c>
      <c r="M1711" s="24">
        <f t="shared" si="369"/>
        <v>4</v>
      </c>
      <c r="N1711" s="22">
        <f t="shared" ref="N1711:N1712" si="370">MIN(D1711:M1711)</f>
        <v>2</v>
      </c>
      <c r="O1711" s="23">
        <f t="shared" ref="O1711:O1712" si="371">C1711-N1711</f>
        <v>3</v>
      </c>
      <c r="P1711" s="25">
        <f t="shared" ref="P1711:P1712" si="372">O1711/C1711</f>
        <v>0.6</v>
      </c>
      <c r="U1711" s="114"/>
      <c r="W1711" s="114"/>
    </row>
    <row r="1712" spans="1:23" ht="9.75" customHeight="1">
      <c r="A1712" s="14" t="s">
        <v>385</v>
      </c>
      <c r="B1712" s="14" t="s">
        <v>27</v>
      </c>
      <c r="C1712" s="15">
        <v>3</v>
      </c>
      <c r="D1712" s="33">
        <v>2</v>
      </c>
      <c r="E1712" s="34">
        <v>2</v>
      </c>
      <c r="F1712" s="34">
        <v>0</v>
      </c>
      <c r="G1712" s="34">
        <v>1</v>
      </c>
      <c r="H1712" s="34">
        <v>0</v>
      </c>
      <c r="I1712" s="34">
        <v>1</v>
      </c>
      <c r="J1712" s="34">
        <v>0</v>
      </c>
      <c r="K1712" s="34">
        <v>1</v>
      </c>
      <c r="L1712" s="34">
        <v>1</v>
      </c>
      <c r="M1712" s="35">
        <v>2</v>
      </c>
      <c r="N1712" s="16">
        <f t="shared" si="370"/>
        <v>0</v>
      </c>
      <c r="O1712" s="1">
        <f t="shared" si="371"/>
        <v>3</v>
      </c>
      <c r="P1712" s="18">
        <f t="shared" si="372"/>
        <v>1</v>
      </c>
      <c r="U1712" s="114"/>
      <c r="W1712" s="114"/>
    </row>
    <row r="1713" spans="1:23" ht="9.75" customHeight="1">
      <c r="A1713" s="15"/>
      <c r="B1713" s="15" t="s">
        <v>30</v>
      </c>
      <c r="C1713" s="15"/>
      <c r="D1713" s="16"/>
      <c r="E1713" s="1"/>
      <c r="F1713" s="1"/>
      <c r="G1713" s="1"/>
      <c r="H1713" s="1"/>
      <c r="I1713" s="1"/>
      <c r="J1713" s="1"/>
      <c r="K1713" s="1"/>
      <c r="L1713" s="1"/>
      <c r="M1713" s="17"/>
      <c r="N1713" s="16"/>
      <c r="O1713" s="1"/>
      <c r="P1713" s="18"/>
      <c r="U1713" s="114"/>
      <c r="W1713" s="114"/>
    </row>
    <row r="1714" spans="1:23" ht="9.75" customHeight="1">
      <c r="A1714" s="15"/>
      <c r="B1714" s="15" t="s">
        <v>34</v>
      </c>
      <c r="C1714" s="15"/>
      <c r="D1714" s="16"/>
      <c r="E1714" s="1"/>
      <c r="F1714" s="1"/>
      <c r="G1714" s="1"/>
      <c r="H1714" s="1"/>
      <c r="I1714" s="1"/>
      <c r="J1714" s="1"/>
      <c r="K1714" s="1"/>
      <c r="L1714" s="1"/>
      <c r="M1714" s="17"/>
      <c r="N1714" s="16"/>
      <c r="O1714" s="1"/>
      <c r="P1714" s="18"/>
      <c r="U1714" s="114"/>
      <c r="W1714" s="114"/>
    </row>
    <row r="1715" spans="1:23" ht="9.75" customHeight="1">
      <c r="A1715" s="15"/>
      <c r="B1715" s="15" t="s">
        <v>131</v>
      </c>
      <c r="C1715" s="15">
        <v>12</v>
      </c>
      <c r="D1715" s="33">
        <v>9</v>
      </c>
      <c r="E1715" s="34">
        <v>7</v>
      </c>
      <c r="F1715" s="34">
        <v>6</v>
      </c>
      <c r="G1715" s="34">
        <v>3</v>
      </c>
      <c r="H1715" s="34">
        <v>2</v>
      </c>
      <c r="I1715" s="34">
        <v>1</v>
      </c>
      <c r="J1715" s="34">
        <v>1</v>
      </c>
      <c r="K1715" s="34">
        <v>3</v>
      </c>
      <c r="L1715" s="34">
        <v>7</v>
      </c>
      <c r="M1715" s="35">
        <v>4</v>
      </c>
      <c r="N1715" s="16">
        <f>MIN(D1715:M1715)</f>
        <v>1</v>
      </c>
      <c r="O1715" s="1">
        <f>C1715-N1715</f>
        <v>11</v>
      </c>
      <c r="P1715" s="18">
        <f>O1715/C1715</f>
        <v>0.91666666666666663</v>
      </c>
      <c r="U1715" s="114"/>
      <c r="W1715" s="114"/>
    </row>
    <row r="1716" spans="1:23" ht="9.75" customHeight="1">
      <c r="A1716" s="15"/>
      <c r="B1716" s="15" t="s">
        <v>57</v>
      </c>
      <c r="C1716" s="15"/>
      <c r="D1716" s="16"/>
      <c r="E1716" s="1"/>
      <c r="F1716" s="1"/>
      <c r="G1716" s="1"/>
      <c r="H1716" s="1"/>
      <c r="I1716" s="1"/>
      <c r="J1716" s="1"/>
      <c r="K1716" s="1"/>
      <c r="L1716" s="1"/>
      <c r="M1716" s="17"/>
      <c r="N1716" s="16"/>
      <c r="O1716" s="1"/>
      <c r="P1716" s="18"/>
      <c r="U1716" s="114"/>
      <c r="W1716" s="114"/>
    </row>
    <row r="1717" spans="1:23" ht="9.75" customHeight="1">
      <c r="A1717" s="15"/>
      <c r="B1717" s="15" t="s">
        <v>39</v>
      </c>
      <c r="C1717" s="15"/>
      <c r="D1717" s="16"/>
      <c r="E1717" s="1"/>
      <c r="F1717" s="1"/>
      <c r="G1717" s="1"/>
      <c r="H1717" s="1"/>
      <c r="I1717" s="1"/>
      <c r="J1717" s="1"/>
      <c r="K1717" s="1"/>
      <c r="L1717" s="1"/>
      <c r="M1717" s="17"/>
      <c r="N1717" s="16"/>
      <c r="O1717" s="1"/>
      <c r="P1717" s="18"/>
      <c r="U1717" s="114"/>
      <c r="W1717" s="114"/>
    </row>
    <row r="1718" spans="1:23" ht="9.75" customHeight="1">
      <c r="A1718" s="15"/>
      <c r="B1718" s="15" t="s">
        <v>60</v>
      </c>
      <c r="C1718" s="15"/>
      <c r="D1718" s="16"/>
      <c r="E1718" s="1"/>
      <c r="F1718" s="1"/>
      <c r="G1718" s="1"/>
      <c r="H1718" s="1"/>
      <c r="I1718" s="1"/>
      <c r="J1718" s="1"/>
      <c r="K1718" s="1"/>
      <c r="L1718" s="1"/>
      <c r="M1718" s="17"/>
      <c r="N1718" s="16"/>
      <c r="O1718" s="1"/>
      <c r="P1718" s="18"/>
      <c r="U1718" s="114"/>
      <c r="W1718" s="114"/>
    </row>
    <row r="1719" spans="1:23" ht="9.75" customHeight="1">
      <c r="A1719" s="15"/>
      <c r="B1719" s="15" t="s">
        <v>60</v>
      </c>
      <c r="C1719" s="15"/>
      <c r="D1719" s="16"/>
      <c r="E1719" s="1"/>
      <c r="F1719" s="1"/>
      <c r="G1719" s="1"/>
      <c r="H1719" s="1"/>
      <c r="I1719" s="1"/>
      <c r="J1719" s="1"/>
      <c r="K1719" s="1"/>
      <c r="L1719" s="1"/>
      <c r="M1719" s="17"/>
      <c r="N1719" s="16"/>
      <c r="O1719" s="1"/>
      <c r="P1719" s="18"/>
      <c r="U1719" s="114"/>
      <c r="W1719" s="114"/>
    </row>
    <row r="1720" spans="1:23" ht="9.75" customHeight="1">
      <c r="A1720" s="15"/>
      <c r="B1720" s="15" t="s">
        <v>60</v>
      </c>
      <c r="C1720" s="15"/>
      <c r="D1720" s="16"/>
      <c r="E1720" s="1"/>
      <c r="F1720" s="1"/>
      <c r="G1720" s="1"/>
      <c r="H1720" s="1"/>
      <c r="I1720" s="1"/>
      <c r="J1720" s="1"/>
      <c r="K1720" s="1"/>
      <c r="L1720" s="1"/>
      <c r="M1720" s="17"/>
      <c r="N1720" s="16"/>
      <c r="O1720" s="1"/>
      <c r="P1720" s="18"/>
      <c r="U1720" s="114"/>
      <c r="W1720" s="114"/>
    </row>
    <row r="1721" spans="1:23" ht="9.75" customHeight="1">
      <c r="A1721" s="15"/>
      <c r="B1721" s="15" t="s">
        <v>60</v>
      </c>
      <c r="C1721" s="15"/>
      <c r="D1721" s="16"/>
      <c r="E1721" s="1"/>
      <c r="F1721" s="1"/>
      <c r="G1721" s="1"/>
      <c r="H1721" s="1"/>
      <c r="I1721" s="1"/>
      <c r="J1721" s="1"/>
      <c r="K1721" s="1"/>
      <c r="L1721" s="1"/>
      <c r="M1721" s="17"/>
      <c r="N1721" s="16"/>
      <c r="O1721" s="1"/>
      <c r="P1721" s="18"/>
      <c r="U1721" s="114"/>
      <c r="W1721" s="114"/>
    </row>
    <row r="1722" spans="1:23" ht="9.75" customHeight="1">
      <c r="A1722" s="15"/>
      <c r="B1722" s="15" t="s">
        <v>60</v>
      </c>
      <c r="C1722" s="15"/>
      <c r="D1722" s="16"/>
      <c r="E1722" s="1"/>
      <c r="F1722" s="1"/>
      <c r="G1722" s="1"/>
      <c r="H1722" s="1"/>
      <c r="I1722" s="1"/>
      <c r="J1722" s="1"/>
      <c r="K1722" s="1"/>
      <c r="L1722" s="1"/>
      <c r="M1722" s="17"/>
      <c r="N1722" s="16"/>
      <c r="O1722" s="1"/>
      <c r="P1722" s="18"/>
      <c r="U1722" s="114"/>
      <c r="W1722" s="114"/>
    </row>
    <row r="1723" spans="1:23" ht="9.75" customHeight="1">
      <c r="A1723" s="15"/>
      <c r="B1723" s="15" t="s">
        <v>60</v>
      </c>
      <c r="C1723" s="15"/>
      <c r="D1723" s="16"/>
      <c r="E1723" s="1"/>
      <c r="F1723" s="1"/>
      <c r="G1723" s="1"/>
      <c r="H1723" s="1"/>
      <c r="I1723" s="1"/>
      <c r="J1723" s="1"/>
      <c r="K1723" s="1"/>
      <c r="L1723" s="1"/>
      <c r="M1723" s="17"/>
      <c r="N1723" s="16"/>
      <c r="O1723" s="1"/>
      <c r="P1723" s="18"/>
      <c r="U1723" s="114"/>
      <c r="W1723" s="114"/>
    </row>
    <row r="1724" spans="1:23" ht="9.75" customHeight="1">
      <c r="A1724" s="15"/>
      <c r="B1724" s="15" t="s">
        <v>41</v>
      </c>
      <c r="C1724" s="15">
        <v>2</v>
      </c>
      <c r="D1724" s="33">
        <v>0</v>
      </c>
      <c r="E1724" s="34">
        <v>1</v>
      </c>
      <c r="F1724" s="34">
        <v>1</v>
      </c>
      <c r="G1724" s="34">
        <v>1</v>
      </c>
      <c r="H1724" s="34">
        <v>1</v>
      </c>
      <c r="I1724" s="34">
        <v>1</v>
      </c>
      <c r="J1724" s="34">
        <v>1</v>
      </c>
      <c r="K1724" s="34">
        <v>2</v>
      </c>
      <c r="L1724" s="34">
        <v>2</v>
      </c>
      <c r="M1724" s="35">
        <v>2</v>
      </c>
      <c r="N1724" s="16">
        <f t="shared" ref="N1724:N1726" si="373">MIN(D1724:M1724)</f>
        <v>0</v>
      </c>
      <c r="O1724" s="1">
        <f t="shared" ref="O1724:O1726" si="374">C1724-N1724</f>
        <v>2</v>
      </c>
      <c r="P1724" s="18">
        <f t="shared" ref="P1724:P1726" si="375">O1724/C1724</f>
        <v>1</v>
      </c>
      <c r="U1724" s="114"/>
      <c r="W1724" s="114"/>
    </row>
    <row r="1725" spans="1:23" ht="9.75" customHeight="1">
      <c r="A1725" s="15"/>
      <c r="B1725" s="15" t="s">
        <v>42</v>
      </c>
      <c r="C1725" s="15">
        <v>2</v>
      </c>
      <c r="D1725" s="33">
        <v>0</v>
      </c>
      <c r="E1725" s="34">
        <v>0</v>
      </c>
      <c r="F1725" s="34">
        <v>0</v>
      </c>
      <c r="G1725" s="34">
        <v>0</v>
      </c>
      <c r="H1725" s="34">
        <v>0</v>
      </c>
      <c r="I1725" s="34">
        <v>0</v>
      </c>
      <c r="J1725" s="34">
        <v>0</v>
      </c>
      <c r="K1725" s="34">
        <v>0</v>
      </c>
      <c r="L1725" s="34">
        <v>0</v>
      </c>
      <c r="M1725" s="35">
        <v>0</v>
      </c>
      <c r="N1725" s="16">
        <f t="shared" si="373"/>
        <v>0</v>
      </c>
      <c r="O1725" s="1">
        <f t="shared" si="374"/>
        <v>2</v>
      </c>
      <c r="P1725" s="18">
        <f t="shared" si="375"/>
        <v>1</v>
      </c>
      <c r="U1725" s="114"/>
      <c r="W1725" s="114"/>
    </row>
    <row r="1726" spans="1:23" ht="9.75" customHeight="1">
      <c r="A1726" s="15"/>
      <c r="B1726" s="15" t="s">
        <v>43</v>
      </c>
      <c r="C1726" s="15">
        <v>3</v>
      </c>
      <c r="D1726" s="33">
        <v>2</v>
      </c>
      <c r="E1726" s="34">
        <v>3</v>
      </c>
      <c r="F1726" s="34">
        <v>3</v>
      </c>
      <c r="G1726" s="34">
        <v>3</v>
      </c>
      <c r="H1726" s="34">
        <v>2</v>
      </c>
      <c r="I1726" s="34">
        <v>1</v>
      </c>
      <c r="J1726" s="34">
        <v>1</v>
      </c>
      <c r="K1726" s="34">
        <v>0</v>
      </c>
      <c r="L1726" s="34">
        <v>1</v>
      </c>
      <c r="M1726" s="35">
        <v>2</v>
      </c>
      <c r="N1726" s="16">
        <f t="shared" si="373"/>
        <v>0</v>
      </c>
      <c r="O1726" s="1">
        <f t="shared" si="374"/>
        <v>3</v>
      </c>
      <c r="P1726" s="18">
        <f t="shared" si="375"/>
        <v>1</v>
      </c>
      <c r="U1726" s="114"/>
      <c r="W1726" s="114"/>
    </row>
    <row r="1727" spans="1:23" ht="9.75" customHeight="1">
      <c r="A1727" s="15"/>
      <c r="B1727" s="15" t="s">
        <v>44</v>
      </c>
      <c r="C1727" s="15"/>
      <c r="D1727" s="16"/>
      <c r="E1727" s="1"/>
      <c r="F1727" s="1"/>
      <c r="G1727" s="1"/>
      <c r="H1727" s="1"/>
      <c r="I1727" s="1"/>
      <c r="J1727" s="1"/>
      <c r="K1727" s="1"/>
      <c r="L1727" s="1"/>
      <c r="M1727" s="17"/>
      <c r="N1727" s="16"/>
      <c r="O1727" s="1"/>
      <c r="P1727" s="18"/>
      <c r="U1727" s="114"/>
      <c r="W1727" s="114"/>
    </row>
    <row r="1728" spans="1:23" ht="9.75" customHeight="1">
      <c r="A1728" s="20"/>
      <c r="B1728" s="21" t="s">
        <v>45</v>
      </c>
      <c r="C1728" s="21">
        <f t="shared" ref="C1728:M1728" si="376">SUM(C1712:C1727)</f>
        <v>22</v>
      </c>
      <c r="D1728" s="22">
        <f t="shared" si="376"/>
        <v>13</v>
      </c>
      <c r="E1728" s="23">
        <f t="shared" si="376"/>
        <v>13</v>
      </c>
      <c r="F1728" s="23">
        <f t="shared" si="376"/>
        <v>10</v>
      </c>
      <c r="G1728" s="23">
        <f t="shared" si="376"/>
        <v>8</v>
      </c>
      <c r="H1728" s="23">
        <f t="shared" si="376"/>
        <v>5</v>
      </c>
      <c r="I1728" s="23">
        <f t="shared" si="376"/>
        <v>4</v>
      </c>
      <c r="J1728" s="23">
        <f t="shared" si="376"/>
        <v>3</v>
      </c>
      <c r="K1728" s="23">
        <f t="shared" si="376"/>
        <v>6</v>
      </c>
      <c r="L1728" s="23">
        <f t="shared" si="376"/>
        <v>11</v>
      </c>
      <c r="M1728" s="24">
        <f t="shared" si="376"/>
        <v>10</v>
      </c>
      <c r="N1728" s="22">
        <f>MIN(D1728:M1728)</f>
        <v>3</v>
      </c>
      <c r="O1728" s="23">
        <f>C1728-N1728</f>
        <v>19</v>
      </c>
      <c r="P1728" s="25">
        <f>O1728/C1728</f>
        <v>0.86363636363636365</v>
      </c>
      <c r="U1728" s="114"/>
      <c r="W1728" s="114"/>
    </row>
    <row r="1729" spans="1:23" ht="9.75" customHeight="1">
      <c r="A1729" s="14" t="s">
        <v>386</v>
      </c>
      <c r="B1729" s="14" t="s">
        <v>27</v>
      </c>
      <c r="C1729" s="14"/>
      <c r="D1729" s="19"/>
      <c r="E1729" s="29"/>
      <c r="F1729" s="29"/>
      <c r="G1729" s="29"/>
      <c r="H1729" s="29"/>
      <c r="I1729" s="29"/>
      <c r="J1729" s="29"/>
      <c r="K1729" s="29"/>
      <c r="L1729" s="29"/>
      <c r="M1729" s="30"/>
      <c r="N1729" s="19"/>
      <c r="O1729" s="29"/>
      <c r="P1729" s="31"/>
      <c r="U1729" s="114"/>
      <c r="W1729" s="114"/>
    </row>
    <row r="1730" spans="1:23" ht="9.75" customHeight="1">
      <c r="A1730" s="15"/>
      <c r="B1730" s="15" t="s">
        <v>30</v>
      </c>
      <c r="C1730" s="15">
        <v>51</v>
      </c>
      <c r="D1730" s="33">
        <v>3</v>
      </c>
      <c r="E1730" s="34">
        <v>0</v>
      </c>
      <c r="F1730" s="34">
        <v>0</v>
      </c>
      <c r="G1730" s="34">
        <v>0</v>
      </c>
      <c r="H1730" s="34">
        <v>0</v>
      </c>
      <c r="I1730" s="34">
        <v>0</v>
      </c>
      <c r="J1730" s="34">
        <v>0</v>
      </c>
      <c r="K1730" s="34">
        <v>0</v>
      </c>
      <c r="L1730" s="34">
        <v>6</v>
      </c>
      <c r="M1730" s="35">
        <v>9</v>
      </c>
      <c r="N1730" s="16">
        <f>MIN(D1730:M1730)</f>
        <v>0</v>
      </c>
      <c r="O1730" s="1">
        <f>C1730-N1730</f>
        <v>51</v>
      </c>
      <c r="P1730" s="18">
        <f>O1730/C1730</f>
        <v>1</v>
      </c>
      <c r="U1730" s="114"/>
      <c r="W1730" s="114"/>
    </row>
    <row r="1731" spans="1:23" ht="9.75" customHeight="1">
      <c r="A1731" s="15"/>
      <c r="B1731" s="15" t="s">
        <v>34</v>
      </c>
      <c r="C1731" s="15"/>
      <c r="D1731" s="16"/>
      <c r="E1731" s="1"/>
      <c r="F1731" s="1"/>
      <c r="G1731" s="1"/>
      <c r="H1731" s="1"/>
      <c r="I1731" s="1"/>
      <c r="J1731" s="1"/>
      <c r="K1731" s="1"/>
      <c r="L1731" s="1"/>
      <c r="M1731" s="17"/>
      <c r="N1731" s="16"/>
      <c r="O1731" s="1"/>
      <c r="P1731" s="18"/>
      <c r="U1731" s="114"/>
      <c r="W1731" s="114"/>
    </row>
    <row r="1732" spans="1:23" ht="9.75" customHeight="1">
      <c r="A1732" s="15"/>
      <c r="B1732" s="15" t="s">
        <v>131</v>
      </c>
      <c r="C1732" s="15">
        <v>16</v>
      </c>
      <c r="D1732" s="33">
        <v>5</v>
      </c>
      <c r="E1732" s="34">
        <v>4</v>
      </c>
      <c r="F1732" s="34">
        <v>5</v>
      </c>
      <c r="G1732" s="34">
        <v>4</v>
      </c>
      <c r="H1732" s="34">
        <v>4</v>
      </c>
      <c r="I1732" s="34">
        <v>6</v>
      </c>
      <c r="J1732" s="34">
        <v>7</v>
      </c>
      <c r="K1732" s="34">
        <v>8</v>
      </c>
      <c r="L1732" s="34">
        <v>2</v>
      </c>
      <c r="M1732" s="35">
        <v>2</v>
      </c>
      <c r="N1732" s="16">
        <f>MIN(D1732:M1732)</f>
        <v>2</v>
      </c>
      <c r="O1732" s="1">
        <f>C1732-N1732</f>
        <v>14</v>
      </c>
      <c r="P1732" s="18">
        <f>O1732/C1732</f>
        <v>0.875</v>
      </c>
      <c r="U1732" s="114"/>
      <c r="W1732" s="114"/>
    </row>
    <row r="1733" spans="1:23" ht="9.75" customHeight="1">
      <c r="A1733" s="15"/>
      <c r="B1733" s="15" t="s">
        <v>57</v>
      </c>
      <c r="C1733" s="15"/>
      <c r="D1733" s="16"/>
      <c r="E1733" s="1"/>
      <c r="F1733" s="1"/>
      <c r="G1733" s="1"/>
      <c r="H1733" s="1"/>
      <c r="I1733" s="1"/>
      <c r="J1733" s="1"/>
      <c r="K1733" s="1"/>
      <c r="L1733" s="1"/>
      <c r="M1733" s="17"/>
      <c r="N1733" s="16"/>
      <c r="O1733" s="1"/>
      <c r="P1733" s="18"/>
      <c r="U1733" s="114"/>
      <c r="W1733" s="114"/>
    </row>
    <row r="1734" spans="1:23" ht="9.75" customHeight="1">
      <c r="A1734" s="15"/>
      <c r="B1734" s="15" t="s">
        <v>39</v>
      </c>
      <c r="C1734" s="32">
        <v>12</v>
      </c>
      <c r="D1734" s="33">
        <v>5</v>
      </c>
      <c r="E1734" s="34">
        <v>0</v>
      </c>
      <c r="F1734" s="34">
        <v>0</v>
      </c>
      <c r="G1734" s="34">
        <v>0</v>
      </c>
      <c r="H1734" s="34">
        <v>0</v>
      </c>
      <c r="I1734" s="34">
        <v>1</v>
      </c>
      <c r="J1734" s="34">
        <v>1</v>
      </c>
      <c r="K1734" s="34">
        <v>1</v>
      </c>
      <c r="L1734" s="34">
        <v>1</v>
      </c>
      <c r="M1734" s="35">
        <v>1</v>
      </c>
      <c r="N1734" s="33">
        <f t="shared" ref="N1734" si="377">MIN(D1734:M1734)</f>
        <v>0</v>
      </c>
      <c r="O1734" s="113">
        <f t="shared" ref="O1734" si="378">C1734-N1734</f>
        <v>12</v>
      </c>
      <c r="P1734" s="18">
        <f t="shared" ref="P1734" si="379">O1734/C1734</f>
        <v>1</v>
      </c>
      <c r="U1734" s="114"/>
      <c r="W1734" s="114"/>
    </row>
    <row r="1735" spans="1:23" ht="9.75" customHeight="1">
      <c r="A1735" s="15"/>
      <c r="B1735" s="15" t="s">
        <v>387</v>
      </c>
      <c r="C1735" s="15">
        <v>4</v>
      </c>
      <c r="D1735" s="33">
        <v>1</v>
      </c>
      <c r="E1735" s="34">
        <v>0</v>
      </c>
      <c r="F1735" s="34">
        <v>0</v>
      </c>
      <c r="G1735" s="34">
        <v>0</v>
      </c>
      <c r="H1735" s="34">
        <v>0</v>
      </c>
      <c r="I1735" s="34">
        <v>2</v>
      </c>
      <c r="J1735" s="34">
        <v>2</v>
      </c>
      <c r="K1735" s="34">
        <v>2</v>
      </c>
      <c r="L1735" s="34">
        <v>3</v>
      </c>
      <c r="M1735" s="35">
        <v>4</v>
      </c>
      <c r="N1735" s="16">
        <f t="shared" ref="N1735:N1739" si="380">MIN(D1735:M1735)</f>
        <v>0</v>
      </c>
      <c r="O1735" s="1">
        <f t="shared" ref="O1735:O1739" si="381">C1735-N1735</f>
        <v>4</v>
      </c>
      <c r="P1735" s="18">
        <f t="shared" ref="P1735:P1739" si="382">O1735/C1735</f>
        <v>1</v>
      </c>
      <c r="U1735" s="114"/>
      <c r="W1735" s="114"/>
    </row>
    <row r="1736" spans="1:23" ht="9.75" customHeight="1">
      <c r="A1736" s="15"/>
      <c r="B1736" s="15" t="s">
        <v>388</v>
      </c>
      <c r="C1736" s="15">
        <v>1</v>
      </c>
      <c r="D1736" s="33">
        <v>0</v>
      </c>
      <c r="E1736" s="34">
        <v>0</v>
      </c>
      <c r="F1736" s="34">
        <v>0</v>
      </c>
      <c r="G1736" s="34">
        <v>0</v>
      </c>
      <c r="H1736" s="34">
        <v>0</v>
      </c>
      <c r="I1736" s="34">
        <v>1</v>
      </c>
      <c r="J1736" s="34">
        <v>1</v>
      </c>
      <c r="K1736" s="34">
        <v>1</v>
      </c>
      <c r="L1736" s="34">
        <v>0</v>
      </c>
      <c r="M1736" s="35">
        <v>1</v>
      </c>
      <c r="N1736" s="16">
        <f t="shared" si="380"/>
        <v>0</v>
      </c>
      <c r="O1736" s="1">
        <f t="shared" si="381"/>
        <v>1</v>
      </c>
      <c r="P1736" s="18">
        <f t="shared" si="382"/>
        <v>1</v>
      </c>
      <c r="U1736" s="114"/>
      <c r="W1736" s="114"/>
    </row>
    <row r="1737" spans="1:23" ht="9.75" customHeight="1">
      <c r="A1737" s="15"/>
      <c r="B1737" s="15" t="s">
        <v>389</v>
      </c>
      <c r="C1737" s="15">
        <v>1</v>
      </c>
      <c r="D1737" s="33">
        <v>0</v>
      </c>
      <c r="E1737" s="34">
        <v>0</v>
      </c>
      <c r="F1737" s="34">
        <v>0</v>
      </c>
      <c r="G1737" s="34">
        <v>0</v>
      </c>
      <c r="H1737" s="34">
        <v>0</v>
      </c>
      <c r="I1737" s="34">
        <v>1</v>
      </c>
      <c r="J1737" s="34">
        <v>1</v>
      </c>
      <c r="K1737" s="34">
        <v>1</v>
      </c>
      <c r="L1737" s="34">
        <v>1</v>
      </c>
      <c r="M1737" s="35">
        <v>1</v>
      </c>
      <c r="N1737" s="16">
        <f t="shared" si="380"/>
        <v>0</v>
      </c>
      <c r="O1737" s="1">
        <f t="shared" si="381"/>
        <v>1</v>
      </c>
      <c r="P1737" s="18">
        <f t="shared" si="382"/>
        <v>1</v>
      </c>
      <c r="U1737" s="114"/>
      <c r="W1737" s="114"/>
    </row>
    <row r="1738" spans="1:23" ht="9.75" customHeight="1">
      <c r="A1738" s="15"/>
      <c r="B1738" s="15" t="s">
        <v>390</v>
      </c>
      <c r="C1738" s="15">
        <v>2</v>
      </c>
      <c r="D1738" s="33">
        <v>0</v>
      </c>
      <c r="E1738" s="34">
        <v>0</v>
      </c>
      <c r="F1738" s="34">
        <v>0</v>
      </c>
      <c r="G1738" s="34">
        <v>0</v>
      </c>
      <c r="H1738" s="34">
        <v>0</v>
      </c>
      <c r="I1738" s="34">
        <v>1</v>
      </c>
      <c r="J1738" s="34">
        <v>1</v>
      </c>
      <c r="K1738" s="34">
        <v>1</v>
      </c>
      <c r="L1738" s="34">
        <v>0</v>
      </c>
      <c r="M1738" s="35">
        <v>0</v>
      </c>
      <c r="N1738" s="16">
        <f t="shared" si="380"/>
        <v>0</v>
      </c>
      <c r="O1738" s="1">
        <f t="shared" si="381"/>
        <v>2</v>
      </c>
      <c r="P1738" s="18">
        <f t="shared" si="382"/>
        <v>1</v>
      </c>
      <c r="U1738" s="114"/>
      <c r="W1738" s="114"/>
    </row>
    <row r="1739" spans="1:23" ht="9.75" customHeight="1">
      <c r="A1739" s="15"/>
      <c r="B1739" s="15" t="s">
        <v>391</v>
      </c>
      <c r="C1739" s="32">
        <v>2</v>
      </c>
      <c r="D1739" s="33">
        <v>0</v>
      </c>
      <c r="E1739" s="34">
        <v>0</v>
      </c>
      <c r="F1739" s="34">
        <v>0</v>
      </c>
      <c r="G1739" s="34">
        <v>0</v>
      </c>
      <c r="H1739" s="34">
        <v>0</v>
      </c>
      <c r="I1739" s="34">
        <v>1</v>
      </c>
      <c r="J1739" s="34">
        <v>0</v>
      </c>
      <c r="K1739" s="34">
        <v>0</v>
      </c>
      <c r="L1739" s="34">
        <v>2</v>
      </c>
      <c r="M1739" s="35">
        <v>2</v>
      </c>
      <c r="N1739" s="16">
        <f t="shared" si="380"/>
        <v>0</v>
      </c>
      <c r="O1739" s="1">
        <f t="shared" si="381"/>
        <v>2</v>
      </c>
      <c r="P1739" s="18">
        <f t="shared" si="382"/>
        <v>1</v>
      </c>
      <c r="U1739" s="114"/>
      <c r="W1739" s="114"/>
    </row>
    <row r="1740" spans="1:23" ht="9.75" customHeight="1">
      <c r="A1740" s="15"/>
      <c r="B1740" s="15" t="s">
        <v>60</v>
      </c>
      <c r="C1740" s="15"/>
      <c r="D1740" s="16"/>
      <c r="E1740" s="1"/>
      <c r="F1740" s="1"/>
      <c r="G1740" s="1"/>
      <c r="H1740" s="1"/>
      <c r="I1740" s="1"/>
      <c r="J1740" s="1"/>
      <c r="K1740" s="1"/>
      <c r="L1740" s="1"/>
      <c r="M1740" s="17"/>
      <c r="N1740" s="16"/>
      <c r="O1740" s="1"/>
      <c r="P1740" s="18"/>
      <c r="U1740" s="114"/>
      <c r="W1740" s="114"/>
    </row>
    <row r="1741" spans="1:23" ht="9.75" customHeight="1">
      <c r="A1741" s="15"/>
      <c r="B1741" s="15" t="s">
        <v>41</v>
      </c>
      <c r="C1741" s="15">
        <v>9</v>
      </c>
      <c r="D1741" s="33">
        <v>0</v>
      </c>
      <c r="E1741" s="34">
        <v>0</v>
      </c>
      <c r="F1741" s="34">
        <v>0</v>
      </c>
      <c r="G1741" s="34">
        <v>0</v>
      </c>
      <c r="H1741" s="34">
        <v>0</v>
      </c>
      <c r="I1741" s="34">
        <v>0</v>
      </c>
      <c r="J1741" s="34">
        <v>1</v>
      </c>
      <c r="K1741" s="34">
        <v>1</v>
      </c>
      <c r="L1741" s="34">
        <v>0</v>
      </c>
      <c r="M1741" s="35">
        <v>1</v>
      </c>
      <c r="N1741" s="16">
        <f t="shared" ref="N1741:N1746" si="383">MIN(D1741:M1741)</f>
        <v>0</v>
      </c>
      <c r="O1741" s="1">
        <f t="shared" ref="O1741:O1746" si="384">C1741-N1741</f>
        <v>9</v>
      </c>
      <c r="P1741" s="18">
        <f t="shared" ref="P1741:P1746" si="385">O1741/C1741</f>
        <v>1</v>
      </c>
      <c r="U1741" s="114"/>
      <c r="W1741" s="114"/>
    </row>
    <row r="1742" spans="1:23" ht="9.75" customHeight="1">
      <c r="A1742" s="15"/>
      <c r="B1742" s="15" t="s">
        <v>42</v>
      </c>
      <c r="C1742" s="15">
        <v>129</v>
      </c>
      <c r="D1742" s="33">
        <v>0</v>
      </c>
      <c r="E1742" s="34">
        <v>0</v>
      </c>
      <c r="F1742" s="34">
        <v>0</v>
      </c>
      <c r="G1742" s="34">
        <v>0</v>
      </c>
      <c r="H1742" s="34">
        <v>0</v>
      </c>
      <c r="I1742" s="34">
        <v>0</v>
      </c>
      <c r="J1742" s="34">
        <v>16</v>
      </c>
      <c r="K1742" s="34">
        <v>89</v>
      </c>
      <c r="L1742" s="34">
        <v>90</v>
      </c>
      <c r="M1742" s="35">
        <v>93</v>
      </c>
      <c r="N1742" s="16">
        <f t="shared" si="383"/>
        <v>0</v>
      </c>
      <c r="O1742" s="1">
        <f t="shared" si="384"/>
        <v>129</v>
      </c>
      <c r="P1742" s="18">
        <f t="shared" si="385"/>
        <v>1</v>
      </c>
      <c r="U1742" s="114"/>
      <c r="W1742" s="114"/>
    </row>
    <row r="1743" spans="1:23" ht="9.75" customHeight="1">
      <c r="A1743" s="15"/>
      <c r="B1743" s="15" t="s">
        <v>43</v>
      </c>
      <c r="C1743" s="15">
        <v>8</v>
      </c>
      <c r="D1743" s="33">
        <v>4</v>
      </c>
      <c r="E1743" s="34">
        <v>2</v>
      </c>
      <c r="F1743" s="34">
        <v>2</v>
      </c>
      <c r="G1743" s="34">
        <v>1</v>
      </c>
      <c r="H1743" s="34">
        <v>1</v>
      </c>
      <c r="I1743" s="34">
        <v>1</v>
      </c>
      <c r="J1743" s="34">
        <v>2</v>
      </c>
      <c r="K1743" s="34">
        <v>1</v>
      </c>
      <c r="L1743" s="34">
        <v>0</v>
      </c>
      <c r="M1743" s="35">
        <v>0</v>
      </c>
      <c r="N1743" s="16">
        <f t="shared" si="383"/>
        <v>0</v>
      </c>
      <c r="O1743" s="1">
        <f t="shared" si="384"/>
        <v>8</v>
      </c>
      <c r="P1743" s="18">
        <f t="shared" si="385"/>
        <v>1</v>
      </c>
      <c r="U1743" s="114"/>
      <c r="W1743" s="114"/>
    </row>
    <row r="1744" spans="1:23" ht="9.75" customHeight="1">
      <c r="A1744" s="15"/>
      <c r="B1744" s="15" t="s">
        <v>44</v>
      </c>
      <c r="C1744" s="15">
        <v>8</v>
      </c>
      <c r="D1744" s="33">
        <v>4</v>
      </c>
      <c r="E1744" s="34">
        <v>0</v>
      </c>
      <c r="F1744" s="34">
        <v>0</v>
      </c>
      <c r="G1744" s="34">
        <v>1</v>
      </c>
      <c r="H1744" s="34">
        <v>1</v>
      </c>
      <c r="I1744" s="34">
        <v>1</v>
      </c>
      <c r="J1744" s="34">
        <v>1</v>
      </c>
      <c r="K1744" s="34">
        <v>1</v>
      </c>
      <c r="L1744" s="34">
        <v>1</v>
      </c>
      <c r="M1744" s="35">
        <v>1</v>
      </c>
      <c r="N1744" s="16">
        <f t="shared" si="383"/>
        <v>0</v>
      </c>
      <c r="O1744" s="1">
        <f t="shared" si="384"/>
        <v>8</v>
      </c>
      <c r="P1744" s="18">
        <f t="shared" si="385"/>
        <v>1</v>
      </c>
      <c r="U1744" s="114"/>
      <c r="W1744" s="114"/>
    </row>
    <row r="1745" spans="1:23" ht="9.75" customHeight="1">
      <c r="A1745" s="20"/>
      <c r="B1745" s="21" t="s">
        <v>45</v>
      </c>
      <c r="C1745" s="21">
        <f t="shared" ref="C1745:M1745" si="386">SUM(C1729:C1744)</f>
        <v>243</v>
      </c>
      <c r="D1745" s="22">
        <f t="shared" si="386"/>
        <v>22</v>
      </c>
      <c r="E1745" s="23">
        <f t="shared" si="386"/>
        <v>6</v>
      </c>
      <c r="F1745" s="23">
        <f t="shared" si="386"/>
        <v>7</v>
      </c>
      <c r="G1745" s="23">
        <f t="shared" si="386"/>
        <v>6</v>
      </c>
      <c r="H1745" s="23">
        <f t="shared" si="386"/>
        <v>6</v>
      </c>
      <c r="I1745" s="23">
        <f t="shared" si="386"/>
        <v>15</v>
      </c>
      <c r="J1745" s="23">
        <f t="shared" si="386"/>
        <v>33</v>
      </c>
      <c r="K1745" s="23">
        <f t="shared" si="386"/>
        <v>106</v>
      </c>
      <c r="L1745" s="23">
        <f t="shared" si="386"/>
        <v>106</v>
      </c>
      <c r="M1745" s="24">
        <f t="shared" si="386"/>
        <v>115</v>
      </c>
      <c r="N1745" s="22">
        <f t="shared" si="383"/>
        <v>6</v>
      </c>
      <c r="O1745" s="23">
        <f t="shared" si="384"/>
        <v>237</v>
      </c>
      <c r="P1745" s="25">
        <f t="shared" si="385"/>
        <v>0.97530864197530864</v>
      </c>
      <c r="U1745" s="114"/>
      <c r="W1745" s="114"/>
    </row>
    <row r="1746" spans="1:23" ht="9.75" customHeight="1">
      <c r="A1746" s="14" t="s">
        <v>392</v>
      </c>
      <c r="B1746" s="14" t="s">
        <v>27</v>
      </c>
      <c r="C1746" s="14">
        <v>10</v>
      </c>
      <c r="D1746" s="51">
        <v>0</v>
      </c>
      <c r="E1746" s="52">
        <v>0</v>
      </c>
      <c r="F1746" s="52">
        <v>0</v>
      </c>
      <c r="G1746" s="52">
        <v>0</v>
      </c>
      <c r="H1746" s="52">
        <v>0</v>
      </c>
      <c r="I1746" s="52">
        <v>0</v>
      </c>
      <c r="J1746" s="52">
        <v>0</v>
      </c>
      <c r="K1746" s="52">
        <v>0</v>
      </c>
      <c r="L1746" s="52">
        <v>0</v>
      </c>
      <c r="M1746" s="53">
        <v>0</v>
      </c>
      <c r="N1746" s="19">
        <f t="shared" si="383"/>
        <v>0</v>
      </c>
      <c r="O1746" s="29">
        <f t="shared" si="384"/>
        <v>10</v>
      </c>
      <c r="P1746" s="31">
        <f t="shared" si="385"/>
        <v>1</v>
      </c>
      <c r="U1746" s="114"/>
      <c r="W1746" s="114"/>
    </row>
    <row r="1747" spans="1:23" ht="9.75" customHeight="1">
      <c r="A1747" s="15"/>
      <c r="B1747" s="15" t="s">
        <v>30</v>
      </c>
      <c r="C1747" s="15"/>
      <c r="D1747" s="16"/>
      <c r="E1747" s="1"/>
      <c r="F1747" s="1"/>
      <c r="G1747" s="1"/>
      <c r="H1747" s="1"/>
      <c r="I1747" s="1"/>
      <c r="J1747" s="1"/>
      <c r="K1747" s="1"/>
      <c r="L1747" s="1"/>
      <c r="M1747" s="17"/>
      <c r="N1747" s="16"/>
      <c r="O1747" s="1"/>
      <c r="P1747" s="18"/>
      <c r="U1747" s="114"/>
      <c r="W1747" s="114"/>
    </row>
    <row r="1748" spans="1:23" ht="9.75" customHeight="1">
      <c r="A1748" s="15"/>
      <c r="B1748" s="15" t="s">
        <v>34</v>
      </c>
      <c r="C1748" s="15"/>
      <c r="D1748" s="16"/>
      <c r="E1748" s="1"/>
      <c r="F1748" s="1"/>
      <c r="G1748" s="1"/>
      <c r="H1748" s="1"/>
      <c r="I1748" s="1"/>
      <c r="J1748" s="1"/>
      <c r="K1748" s="1"/>
      <c r="L1748" s="1"/>
      <c r="M1748" s="17"/>
      <c r="N1748" s="16"/>
      <c r="O1748" s="1"/>
      <c r="P1748" s="18"/>
      <c r="U1748" s="114"/>
      <c r="W1748" s="114"/>
    </row>
    <row r="1749" spans="1:23" ht="9.75" customHeight="1">
      <c r="A1749" s="15"/>
      <c r="B1749" s="32" t="s">
        <v>80</v>
      </c>
      <c r="C1749" s="15">
        <v>3</v>
      </c>
      <c r="D1749" s="33">
        <v>3</v>
      </c>
      <c r="E1749" s="34">
        <v>1</v>
      </c>
      <c r="F1749" s="34">
        <v>1</v>
      </c>
      <c r="G1749" s="34">
        <v>2</v>
      </c>
      <c r="H1749" s="34">
        <v>0</v>
      </c>
      <c r="I1749" s="34">
        <v>0</v>
      </c>
      <c r="J1749" s="34">
        <v>1</v>
      </c>
      <c r="K1749" s="34">
        <v>1</v>
      </c>
      <c r="L1749" s="34">
        <v>0</v>
      </c>
      <c r="M1749" s="35">
        <v>1</v>
      </c>
      <c r="N1749" s="16">
        <f>MIN(D1749:M1749)</f>
        <v>0</v>
      </c>
      <c r="O1749" s="1">
        <f>C1749-N1749</f>
        <v>3</v>
      </c>
      <c r="P1749" s="18">
        <f>O1749/C1749</f>
        <v>1</v>
      </c>
      <c r="U1749" s="114"/>
      <c r="W1749" s="114"/>
    </row>
    <row r="1750" spans="1:23" ht="9.75" customHeight="1">
      <c r="A1750" s="15"/>
      <c r="B1750" s="15" t="s">
        <v>57</v>
      </c>
      <c r="C1750" s="15"/>
      <c r="D1750" s="16"/>
      <c r="E1750" s="1"/>
      <c r="F1750" s="1"/>
      <c r="G1750" s="1"/>
      <c r="H1750" s="1"/>
      <c r="I1750" s="1"/>
      <c r="J1750" s="1"/>
      <c r="K1750" s="1"/>
      <c r="L1750" s="1"/>
      <c r="M1750" s="17"/>
      <c r="N1750" s="16"/>
      <c r="O1750" s="1"/>
      <c r="P1750" s="18"/>
      <c r="U1750" s="114"/>
      <c r="W1750" s="114"/>
    </row>
    <row r="1751" spans="1:23" ht="9.75" customHeight="1">
      <c r="A1751" s="15"/>
      <c r="B1751" s="15" t="s">
        <v>39</v>
      </c>
      <c r="C1751" s="15">
        <v>9</v>
      </c>
      <c r="D1751" s="33">
        <v>8</v>
      </c>
      <c r="E1751" s="34">
        <v>6</v>
      </c>
      <c r="F1751" s="34">
        <v>6</v>
      </c>
      <c r="G1751" s="34">
        <v>7</v>
      </c>
      <c r="H1751" s="34">
        <v>8</v>
      </c>
      <c r="I1751" s="34">
        <v>8</v>
      </c>
      <c r="J1751" s="34">
        <v>8</v>
      </c>
      <c r="K1751" s="34">
        <v>8</v>
      </c>
      <c r="L1751" s="34">
        <v>5</v>
      </c>
      <c r="M1751" s="35">
        <v>6</v>
      </c>
      <c r="N1751" s="16">
        <f>MIN(D1751:M1751)</f>
        <v>5</v>
      </c>
      <c r="O1751" s="1">
        <f>C1751-N1751</f>
        <v>4</v>
      </c>
      <c r="P1751" s="18">
        <f>O1751/C1751</f>
        <v>0.44444444444444442</v>
      </c>
      <c r="U1751" s="114"/>
      <c r="W1751" s="114"/>
    </row>
    <row r="1752" spans="1:23" ht="9.75" customHeight="1">
      <c r="A1752" s="15"/>
      <c r="B1752" s="15" t="s">
        <v>60</v>
      </c>
      <c r="C1752" s="15"/>
      <c r="D1752" s="16"/>
      <c r="E1752" s="1"/>
      <c r="F1752" s="1"/>
      <c r="G1752" s="1"/>
      <c r="H1752" s="1"/>
      <c r="I1752" s="1"/>
      <c r="J1752" s="1"/>
      <c r="K1752" s="1"/>
      <c r="L1752" s="1"/>
      <c r="M1752" s="17"/>
      <c r="N1752" s="16"/>
      <c r="O1752" s="1"/>
      <c r="P1752" s="18"/>
      <c r="U1752" s="114"/>
      <c r="W1752" s="114"/>
    </row>
    <row r="1753" spans="1:23" ht="9.75" customHeight="1">
      <c r="A1753" s="15"/>
      <c r="B1753" s="15" t="s">
        <v>60</v>
      </c>
      <c r="C1753" s="15"/>
      <c r="D1753" s="16"/>
      <c r="E1753" s="1"/>
      <c r="F1753" s="1"/>
      <c r="G1753" s="1"/>
      <c r="H1753" s="1"/>
      <c r="I1753" s="1"/>
      <c r="J1753" s="1"/>
      <c r="K1753" s="1"/>
      <c r="L1753" s="1"/>
      <c r="M1753" s="17"/>
      <c r="N1753" s="16"/>
      <c r="O1753" s="1"/>
      <c r="P1753" s="18"/>
      <c r="U1753" s="114"/>
      <c r="W1753" s="114"/>
    </row>
    <row r="1754" spans="1:23" ht="9.75" customHeight="1">
      <c r="A1754" s="15"/>
      <c r="B1754" s="15" t="s">
        <v>60</v>
      </c>
      <c r="C1754" s="15"/>
      <c r="D1754" s="16"/>
      <c r="E1754" s="1"/>
      <c r="F1754" s="1"/>
      <c r="G1754" s="1"/>
      <c r="H1754" s="1"/>
      <c r="I1754" s="1"/>
      <c r="J1754" s="1"/>
      <c r="K1754" s="1"/>
      <c r="L1754" s="1"/>
      <c r="M1754" s="17"/>
      <c r="N1754" s="16"/>
      <c r="O1754" s="1"/>
      <c r="P1754" s="18"/>
      <c r="U1754" s="114"/>
      <c r="W1754" s="114"/>
    </row>
    <row r="1755" spans="1:23" ht="9.75" customHeight="1">
      <c r="A1755" s="15"/>
      <c r="B1755" s="15" t="s">
        <v>60</v>
      </c>
      <c r="C1755" s="15"/>
      <c r="D1755" s="16"/>
      <c r="E1755" s="1"/>
      <c r="F1755" s="1"/>
      <c r="G1755" s="1"/>
      <c r="H1755" s="1"/>
      <c r="I1755" s="1"/>
      <c r="J1755" s="1"/>
      <c r="K1755" s="1"/>
      <c r="L1755" s="1"/>
      <c r="M1755" s="17"/>
      <c r="N1755" s="16"/>
      <c r="O1755" s="1"/>
      <c r="P1755" s="18"/>
      <c r="U1755" s="114"/>
      <c r="W1755" s="114"/>
    </row>
    <row r="1756" spans="1:23" ht="9.75" customHeight="1">
      <c r="A1756" s="15"/>
      <c r="B1756" s="15" t="s">
        <v>60</v>
      </c>
      <c r="C1756" s="15"/>
      <c r="D1756" s="16"/>
      <c r="E1756" s="1"/>
      <c r="F1756" s="1"/>
      <c r="G1756" s="1"/>
      <c r="H1756" s="1"/>
      <c r="I1756" s="1"/>
      <c r="J1756" s="1"/>
      <c r="K1756" s="1"/>
      <c r="L1756" s="1"/>
      <c r="M1756" s="17"/>
      <c r="N1756" s="16"/>
      <c r="O1756" s="1"/>
      <c r="P1756" s="18"/>
      <c r="U1756" s="114"/>
      <c r="W1756" s="114"/>
    </row>
    <row r="1757" spans="1:23" ht="9.75" customHeight="1">
      <c r="A1757" s="15"/>
      <c r="B1757" s="15" t="s">
        <v>60</v>
      </c>
      <c r="C1757" s="15"/>
      <c r="D1757" s="16"/>
      <c r="E1757" s="1"/>
      <c r="F1757" s="1"/>
      <c r="G1757" s="1"/>
      <c r="H1757" s="1"/>
      <c r="I1757" s="1"/>
      <c r="J1757" s="1"/>
      <c r="K1757" s="1"/>
      <c r="L1757" s="1"/>
      <c r="M1757" s="17"/>
      <c r="N1757" s="16"/>
      <c r="O1757" s="1"/>
      <c r="P1757" s="18"/>
      <c r="U1757" s="114"/>
      <c r="W1757" s="114"/>
    </row>
    <row r="1758" spans="1:23" ht="9.75" customHeight="1">
      <c r="A1758" s="15"/>
      <c r="B1758" s="15" t="s">
        <v>41</v>
      </c>
      <c r="C1758" s="15">
        <v>10</v>
      </c>
      <c r="D1758" s="33">
        <v>7</v>
      </c>
      <c r="E1758" s="34">
        <v>6</v>
      </c>
      <c r="F1758" s="34">
        <v>2</v>
      </c>
      <c r="G1758" s="34">
        <v>0</v>
      </c>
      <c r="H1758" s="34">
        <v>0</v>
      </c>
      <c r="I1758" s="34">
        <v>0</v>
      </c>
      <c r="J1758" s="34">
        <v>0</v>
      </c>
      <c r="K1758" s="34">
        <v>0</v>
      </c>
      <c r="L1758" s="34">
        <v>2</v>
      </c>
      <c r="M1758" s="35">
        <v>3</v>
      </c>
      <c r="N1758" s="16">
        <f>MIN(D1758:M1758)</f>
        <v>0</v>
      </c>
      <c r="O1758" s="1">
        <f>C1758-N1758</f>
        <v>10</v>
      </c>
      <c r="P1758" s="18">
        <f>O1758/C1758</f>
        <v>1</v>
      </c>
      <c r="U1758" s="114"/>
      <c r="W1758" s="114"/>
    </row>
    <row r="1759" spans="1:23" ht="9.75" customHeight="1">
      <c r="A1759" s="15"/>
      <c r="B1759" s="15" t="s">
        <v>42</v>
      </c>
      <c r="C1759" s="15"/>
      <c r="D1759" s="16"/>
      <c r="E1759" s="1"/>
      <c r="F1759" s="1"/>
      <c r="G1759" s="1"/>
      <c r="H1759" s="1"/>
      <c r="I1759" s="1"/>
      <c r="J1759" s="1"/>
      <c r="K1759" s="1"/>
      <c r="L1759" s="1"/>
      <c r="M1759" s="17"/>
      <c r="N1759" s="16"/>
      <c r="O1759" s="1"/>
      <c r="P1759" s="18"/>
      <c r="U1759" s="114"/>
      <c r="W1759" s="114"/>
    </row>
    <row r="1760" spans="1:23" ht="9.75" customHeight="1">
      <c r="A1760" s="15"/>
      <c r="B1760" s="15" t="s">
        <v>43</v>
      </c>
      <c r="C1760" s="15"/>
      <c r="D1760" s="16"/>
      <c r="E1760" s="1"/>
      <c r="F1760" s="1"/>
      <c r="G1760" s="1"/>
      <c r="H1760" s="1"/>
      <c r="I1760" s="1"/>
      <c r="J1760" s="1"/>
      <c r="K1760" s="1"/>
      <c r="L1760" s="1"/>
      <c r="M1760" s="17"/>
      <c r="N1760" s="16"/>
      <c r="O1760" s="1"/>
      <c r="P1760" s="18"/>
      <c r="U1760" s="114"/>
      <c r="W1760" s="114"/>
    </row>
    <row r="1761" spans="1:23" ht="9.75" customHeight="1">
      <c r="A1761" s="15"/>
      <c r="B1761" s="15" t="s">
        <v>44</v>
      </c>
      <c r="C1761" s="15">
        <v>3</v>
      </c>
      <c r="D1761" s="33">
        <v>0</v>
      </c>
      <c r="E1761" s="34">
        <v>2</v>
      </c>
      <c r="F1761" s="34">
        <v>2</v>
      </c>
      <c r="G1761" s="34">
        <v>1</v>
      </c>
      <c r="H1761" s="34">
        <v>0</v>
      </c>
      <c r="I1761" s="34">
        <v>0</v>
      </c>
      <c r="J1761" s="34">
        <v>0</v>
      </c>
      <c r="K1761" s="34">
        <v>0</v>
      </c>
      <c r="L1761" s="34">
        <v>0</v>
      </c>
      <c r="M1761" s="35">
        <v>1</v>
      </c>
      <c r="N1761" s="16">
        <f t="shared" ref="N1761:N1762" si="387">MIN(D1761:M1761)</f>
        <v>0</v>
      </c>
      <c r="O1761" s="1">
        <f t="shared" ref="O1761:O1762" si="388">C1761-N1761</f>
        <v>3</v>
      </c>
      <c r="P1761" s="18">
        <f t="shared" ref="P1761:P1762" si="389">O1761/C1761</f>
        <v>1</v>
      </c>
      <c r="U1761" s="114"/>
      <c r="W1761" s="114"/>
    </row>
    <row r="1762" spans="1:23" ht="9.75" customHeight="1">
      <c r="A1762" s="20"/>
      <c r="B1762" s="21" t="s">
        <v>45</v>
      </c>
      <c r="C1762" s="21">
        <f t="shared" ref="C1762:M1762" si="390">SUM(C1746:C1761)</f>
        <v>35</v>
      </c>
      <c r="D1762" s="22">
        <f t="shared" si="390"/>
        <v>18</v>
      </c>
      <c r="E1762" s="23">
        <f t="shared" si="390"/>
        <v>15</v>
      </c>
      <c r="F1762" s="23">
        <f t="shared" si="390"/>
        <v>11</v>
      </c>
      <c r="G1762" s="23">
        <f t="shared" si="390"/>
        <v>10</v>
      </c>
      <c r="H1762" s="23">
        <f t="shared" si="390"/>
        <v>8</v>
      </c>
      <c r="I1762" s="23">
        <f t="shared" si="390"/>
        <v>8</v>
      </c>
      <c r="J1762" s="23">
        <f t="shared" si="390"/>
        <v>9</v>
      </c>
      <c r="K1762" s="23">
        <f t="shared" si="390"/>
        <v>9</v>
      </c>
      <c r="L1762" s="23">
        <f t="shared" si="390"/>
        <v>7</v>
      </c>
      <c r="M1762" s="24">
        <f t="shared" si="390"/>
        <v>11</v>
      </c>
      <c r="N1762" s="22">
        <f t="shared" si="387"/>
        <v>7</v>
      </c>
      <c r="O1762" s="23">
        <f t="shared" si="388"/>
        <v>28</v>
      </c>
      <c r="P1762" s="25">
        <f t="shared" si="389"/>
        <v>0.8</v>
      </c>
      <c r="U1762" s="114"/>
      <c r="W1762" s="114"/>
    </row>
    <row r="1763" spans="1:23" ht="9.75" customHeight="1">
      <c r="A1763" s="14" t="s">
        <v>393</v>
      </c>
      <c r="B1763" s="14" t="s">
        <v>27</v>
      </c>
      <c r="C1763" s="14"/>
      <c r="D1763" s="19"/>
      <c r="E1763" s="29"/>
      <c r="F1763" s="29"/>
      <c r="G1763" s="29"/>
      <c r="H1763" s="29"/>
      <c r="I1763" s="29"/>
      <c r="J1763" s="29"/>
      <c r="K1763" s="29"/>
      <c r="L1763" s="29"/>
      <c r="M1763" s="30"/>
      <c r="N1763" s="19"/>
      <c r="O1763" s="29"/>
      <c r="P1763" s="31"/>
      <c r="U1763" s="114"/>
      <c r="W1763" s="114"/>
    </row>
    <row r="1764" spans="1:23" ht="9.75" customHeight="1">
      <c r="A1764" s="15"/>
      <c r="B1764" s="15" t="s">
        <v>30</v>
      </c>
      <c r="C1764" s="15"/>
      <c r="D1764" s="16"/>
      <c r="E1764" s="1"/>
      <c r="F1764" s="1"/>
      <c r="G1764" s="1"/>
      <c r="H1764" s="1"/>
      <c r="I1764" s="1"/>
      <c r="J1764" s="1"/>
      <c r="K1764" s="1"/>
      <c r="L1764" s="1"/>
      <c r="M1764" s="17"/>
      <c r="N1764" s="16"/>
      <c r="O1764" s="1"/>
      <c r="P1764" s="18"/>
      <c r="U1764" s="114"/>
      <c r="W1764" s="114"/>
    </row>
    <row r="1765" spans="1:23" ht="9.75" customHeight="1">
      <c r="A1765" s="15"/>
      <c r="B1765" s="15" t="s">
        <v>34</v>
      </c>
      <c r="C1765" s="15"/>
      <c r="D1765" s="16"/>
      <c r="E1765" s="1"/>
      <c r="F1765" s="1"/>
      <c r="G1765" s="1"/>
      <c r="H1765" s="1"/>
      <c r="I1765" s="1"/>
      <c r="J1765" s="1"/>
      <c r="K1765" s="1"/>
      <c r="L1765" s="1"/>
      <c r="M1765" s="17"/>
      <c r="N1765" s="16"/>
      <c r="O1765" s="1"/>
      <c r="P1765" s="18"/>
      <c r="U1765" s="114"/>
      <c r="W1765" s="114"/>
    </row>
    <row r="1766" spans="1:23" ht="9.75" customHeight="1">
      <c r="A1766" s="15"/>
      <c r="B1766" s="15" t="s">
        <v>57</v>
      </c>
      <c r="C1766" s="15"/>
      <c r="D1766" s="16"/>
      <c r="E1766" s="1"/>
      <c r="F1766" s="1"/>
      <c r="G1766" s="1"/>
      <c r="H1766" s="1"/>
      <c r="I1766" s="1"/>
      <c r="J1766" s="1"/>
      <c r="K1766" s="1"/>
      <c r="L1766" s="1"/>
      <c r="M1766" s="17"/>
      <c r="N1766" s="16"/>
      <c r="O1766" s="1"/>
      <c r="P1766" s="18"/>
      <c r="U1766" s="114"/>
      <c r="W1766" s="114"/>
    </row>
    <row r="1767" spans="1:23" ht="9.75" customHeight="1">
      <c r="A1767" s="15"/>
      <c r="B1767" s="15" t="s">
        <v>57</v>
      </c>
      <c r="C1767" s="15"/>
      <c r="D1767" s="16"/>
      <c r="E1767" s="1"/>
      <c r="F1767" s="1"/>
      <c r="G1767" s="1"/>
      <c r="H1767" s="1"/>
      <c r="I1767" s="1"/>
      <c r="J1767" s="1"/>
      <c r="K1767" s="1"/>
      <c r="L1767" s="1"/>
      <c r="M1767" s="17"/>
      <c r="N1767" s="16"/>
      <c r="O1767" s="1"/>
      <c r="P1767" s="18"/>
      <c r="U1767" s="114"/>
      <c r="W1767" s="114"/>
    </row>
    <row r="1768" spans="1:23" ht="9.75" customHeight="1">
      <c r="A1768" s="15"/>
      <c r="B1768" s="15" t="s">
        <v>39</v>
      </c>
      <c r="C1768" s="15">
        <v>1</v>
      </c>
      <c r="D1768" s="33">
        <v>1</v>
      </c>
      <c r="E1768" s="34">
        <v>0</v>
      </c>
      <c r="F1768" s="34">
        <v>0</v>
      </c>
      <c r="G1768" s="34">
        <v>0</v>
      </c>
      <c r="H1768" s="34">
        <v>0</v>
      </c>
      <c r="I1768" s="34">
        <v>0</v>
      </c>
      <c r="J1768" s="34">
        <v>0</v>
      </c>
      <c r="K1768" s="34">
        <v>0</v>
      </c>
      <c r="L1768" s="34">
        <v>1</v>
      </c>
      <c r="M1768" s="35">
        <v>0</v>
      </c>
      <c r="N1768" s="16">
        <f>MIN(D1768:M1768)</f>
        <v>0</v>
      </c>
      <c r="O1768" s="1">
        <f>C1768-N1768</f>
        <v>1</v>
      </c>
      <c r="P1768" s="18">
        <f>O1768/C1768</f>
        <v>1</v>
      </c>
      <c r="U1768" s="114"/>
      <c r="W1768" s="114"/>
    </row>
    <row r="1769" spans="1:23" ht="9.75" customHeight="1">
      <c r="A1769" s="15"/>
      <c r="B1769" s="15" t="s">
        <v>60</v>
      </c>
      <c r="C1769" s="15"/>
      <c r="D1769" s="16"/>
      <c r="E1769" s="1"/>
      <c r="F1769" s="1"/>
      <c r="G1769" s="1"/>
      <c r="H1769" s="1"/>
      <c r="I1769" s="1"/>
      <c r="J1769" s="1"/>
      <c r="K1769" s="1"/>
      <c r="L1769" s="1"/>
      <c r="M1769" s="17"/>
      <c r="N1769" s="16"/>
      <c r="O1769" s="1"/>
      <c r="P1769" s="18"/>
      <c r="U1769" s="114"/>
      <c r="W1769" s="114"/>
    </row>
    <row r="1770" spans="1:23" ht="9.75" customHeight="1">
      <c r="A1770" s="15"/>
      <c r="B1770" s="15" t="s">
        <v>60</v>
      </c>
      <c r="C1770" s="15"/>
      <c r="D1770" s="16"/>
      <c r="E1770" s="1"/>
      <c r="F1770" s="1"/>
      <c r="G1770" s="1"/>
      <c r="H1770" s="1"/>
      <c r="I1770" s="1"/>
      <c r="J1770" s="1"/>
      <c r="K1770" s="1"/>
      <c r="L1770" s="1"/>
      <c r="M1770" s="17"/>
      <c r="N1770" s="16"/>
      <c r="O1770" s="1"/>
      <c r="P1770" s="18"/>
      <c r="U1770" s="114"/>
      <c r="W1770" s="114"/>
    </row>
    <row r="1771" spans="1:23" ht="9.75" customHeight="1">
      <c r="A1771" s="15"/>
      <c r="B1771" s="15" t="s">
        <v>60</v>
      </c>
      <c r="C1771" s="15"/>
      <c r="D1771" s="16"/>
      <c r="E1771" s="1"/>
      <c r="F1771" s="1"/>
      <c r="G1771" s="1"/>
      <c r="H1771" s="1"/>
      <c r="I1771" s="1"/>
      <c r="J1771" s="1"/>
      <c r="K1771" s="1"/>
      <c r="L1771" s="1"/>
      <c r="M1771" s="17"/>
      <c r="N1771" s="16"/>
      <c r="O1771" s="1"/>
      <c r="P1771" s="18"/>
      <c r="U1771" s="114"/>
      <c r="W1771" s="114"/>
    </row>
    <row r="1772" spans="1:23" ht="9.75" customHeight="1">
      <c r="A1772" s="15"/>
      <c r="B1772" s="15" t="s">
        <v>60</v>
      </c>
      <c r="C1772" s="15"/>
      <c r="D1772" s="16"/>
      <c r="E1772" s="1"/>
      <c r="F1772" s="1"/>
      <c r="G1772" s="1"/>
      <c r="H1772" s="1"/>
      <c r="I1772" s="1"/>
      <c r="J1772" s="1"/>
      <c r="K1772" s="1"/>
      <c r="L1772" s="1"/>
      <c r="M1772" s="17"/>
      <c r="N1772" s="16"/>
      <c r="O1772" s="1"/>
      <c r="P1772" s="18"/>
      <c r="U1772" s="114"/>
      <c r="W1772" s="114"/>
    </row>
    <row r="1773" spans="1:23" ht="9.75" customHeight="1">
      <c r="A1773" s="15"/>
      <c r="B1773" s="15" t="s">
        <v>60</v>
      </c>
      <c r="C1773" s="15"/>
      <c r="D1773" s="16"/>
      <c r="E1773" s="1"/>
      <c r="F1773" s="1"/>
      <c r="G1773" s="1"/>
      <c r="H1773" s="1"/>
      <c r="I1773" s="1"/>
      <c r="J1773" s="1"/>
      <c r="K1773" s="1"/>
      <c r="L1773" s="1"/>
      <c r="M1773" s="17"/>
      <c r="N1773" s="16"/>
      <c r="O1773" s="1"/>
      <c r="P1773" s="18"/>
      <c r="U1773" s="114"/>
      <c r="W1773" s="114"/>
    </row>
    <row r="1774" spans="1:23" ht="9.75" customHeight="1">
      <c r="A1774" s="15"/>
      <c r="B1774" s="15" t="s">
        <v>60</v>
      </c>
      <c r="C1774" s="15"/>
      <c r="D1774" s="16"/>
      <c r="E1774" s="1"/>
      <c r="F1774" s="1"/>
      <c r="G1774" s="1"/>
      <c r="H1774" s="1"/>
      <c r="I1774" s="1"/>
      <c r="J1774" s="1"/>
      <c r="K1774" s="1"/>
      <c r="L1774" s="1"/>
      <c r="M1774" s="17"/>
      <c r="N1774" s="16"/>
      <c r="O1774" s="1"/>
      <c r="P1774" s="18"/>
      <c r="U1774" s="114"/>
      <c r="W1774" s="114"/>
    </row>
    <row r="1775" spans="1:23" ht="9.75" customHeight="1">
      <c r="A1775" s="15"/>
      <c r="B1775" s="15" t="s">
        <v>41</v>
      </c>
      <c r="C1775" s="15"/>
      <c r="D1775" s="16"/>
      <c r="E1775" s="1"/>
      <c r="F1775" s="1"/>
      <c r="G1775" s="1"/>
      <c r="H1775" s="1"/>
      <c r="I1775" s="1"/>
      <c r="J1775" s="1"/>
      <c r="K1775" s="1"/>
      <c r="L1775" s="1"/>
      <c r="M1775" s="17"/>
      <c r="N1775" s="16"/>
      <c r="O1775" s="1"/>
      <c r="P1775" s="18"/>
      <c r="U1775" s="114"/>
      <c r="W1775" s="114"/>
    </row>
    <row r="1776" spans="1:23" ht="9.75" customHeight="1">
      <c r="A1776" s="15"/>
      <c r="B1776" s="15" t="s">
        <v>42</v>
      </c>
      <c r="C1776" s="15"/>
      <c r="D1776" s="16"/>
      <c r="E1776" s="1"/>
      <c r="F1776" s="1"/>
      <c r="G1776" s="1"/>
      <c r="H1776" s="1"/>
      <c r="I1776" s="1"/>
      <c r="J1776" s="1"/>
      <c r="K1776" s="1"/>
      <c r="L1776" s="1"/>
      <c r="M1776" s="17"/>
      <c r="N1776" s="16"/>
      <c r="O1776" s="1"/>
      <c r="P1776" s="18"/>
      <c r="U1776" s="114"/>
      <c r="W1776" s="114"/>
    </row>
    <row r="1777" spans="1:23" ht="9.75" customHeight="1">
      <c r="A1777" s="15"/>
      <c r="B1777" s="15" t="s">
        <v>43</v>
      </c>
      <c r="C1777" s="15">
        <v>4</v>
      </c>
      <c r="D1777" s="33">
        <v>2</v>
      </c>
      <c r="E1777" s="34">
        <v>1</v>
      </c>
      <c r="F1777" s="34">
        <v>1</v>
      </c>
      <c r="G1777" s="34">
        <v>2</v>
      </c>
      <c r="H1777" s="34">
        <v>0</v>
      </c>
      <c r="I1777" s="34">
        <v>0</v>
      </c>
      <c r="J1777" s="34">
        <v>1</v>
      </c>
      <c r="K1777" s="34">
        <v>1</v>
      </c>
      <c r="L1777" s="34">
        <v>2</v>
      </c>
      <c r="M1777" s="35">
        <v>2</v>
      </c>
      <c r="N1777" s="16">
        <f>MIN(D1777:M1777)</f>
        <v>0</v>
      </c>
      <c r="O1777" s="1">
        <f>C1777-N1777</f>
        <v>4</v>
      </c>
      <c r="P1777" s="18">
        <f>O1777/C1777</f>
        <v>1</v>
      </c>
      <c r="U1777" s="114"/>
      <c r="W1777" s="114"/>
    </row>
    <row r="1778" spans="1:23" ht="9.75" customHeight="1">
      <c r="A1778" s="15"/>
      <c r="B1778" s="15" t="s">
        <v>44</v>
      </c>
      <c r="C1778" s="32"/>
      <c r="D1778" s="16"/>
      <c r="E1778" s="1"/>
      <c r="F1778" s="1"/>
      <c r="G1778" s="1"/>
      <c r="H1778" s="1"/>
      <c r="I1778" s="1"/>
      <c r="J1778" s="1"/>
      <c r="K1778" s="1"/>
      <c r="L1778" s="1"/>
      <c r="M1778" s="17"/>
      <c r="N1778" s="16"/>
      <c r="O1778" s="1"/>
      <c r="P1778" s="18"/>
      <c r="U1778" s="114"/>
      <c r="W1778" s="114"/>
    </row>
    <row r="1779" spans="1:23" ht="9.75" customHeight="1">
      <c r="A1779" s="20"/>
      <c r="B1779" s="21" t="s">
        <v>45</v>
      </c>
      <c r="C1779" s="21">
        <f t="shared" ref="C1779:M1779" si="391">SUM(C1763:C1778)</f>
        <v>5</v>
      </c>
      <c r="D1779" s="22">
        <f t="shared" si="391"/>
        <v>3</v>
      </c>
      <c r="E1779" s="23">
        <f t="shared" si="391"/>
        <v>1</v>
      </c>
      <c r="F1779" s="23">
        <f t="shared" si="391"/>
        <v>1</v>
      </c>
      <c r="G1779" s="23">
        <f t="shared" si="391"/>
        <v>2</v>
      </c>
      <c r="H1779" s="23">
        <f t="shared" si="391"/>
        <v>0</v>
      </c>
      <c r="I1779" s="23">
        <f t="shared" si="391"/>
        <v>0</v>
      </c>
      <c r="J1779" s="23">
        <f t="shared" si="391"/>
        <v>1</v>
      </c>
      <c r="K1779" s="23">
        <f t="shared" si="391"/>
        <v>1</v>
      </c>
      <c r="L1779" s="23">
        <f t="shared" si="391"/>
        <v>3</v>
      </c>
      <c r="M1779" s="24">
        <f t="shared" si="391"/>
        <v>2</v>
      </c>
      <c r="N1779" s="22">
        <f t="shared" ref="N1779:N1781" si="392">MIN(D1779:M1779)</f>
        <v>0</v>
      </c>
      <c r="O1779" s="23">
        <f t="shared" ref="O1779:O1781" si="393">C1779-N1779</f>
        <v>5</v>
      </c>
      <c r="P1779" s="25">
        <f t="shared" ref="P1779:P1781" si="394">O1779/C1779</f>
        <v>1</v>
      </c>
      <c r="U1779" s="114"/>
      <c r="W1779" s="114"/>
    </row>
    <row r="1780" spans="1:23" ht="9.75" customHeight="1">
      <c r="A1780" s="14" t="s">
        <v>394</v>
      </c>
      <c r="B1780" s="14" t="s">
        <v>27</v>
      </c>
      <c r="C1780" s="15">
        <v>29</v>
      </c>
      <c r="D1780" s="33">
        <v>10</v>
      </c>
      <c r="E1780" s="34">
        <v>11</v>
      </c>
      <c r="F1780" s="34">
        <v>8</v>
      </c>
      <c r="G1780" s="34">
        <v>1</v>
      </c>
      <c r="H1780" s="34">
        <v>2</v>
      </c>
      <c r="I1780" s="34">
        <v>0</v>
      </c>
      <c r="J1780" s="34">
        <v>0</v>
      </c>
      <c r="K1780" s="34">
        <v>0</v>
      </c>
      <c r="L1780" s="34">
        <v>3</v>
      </c>
      <c r="M1780" s="35">
        <v>2</v>
      </c>
      <c r="N1780" s="16">
        <f t="shared" si="392"/>
        <v>0</v>
      </c>
      <c r="O1780" s="1">
        <f t="shared" si="393"/>
        <v>29</v>
      </c>
      <c r="P1780" s="18">
        <f t="shared" si="394"/>
        <v>1</v>
      </c>
      <c r="U1780" s="114"/>
      <c r="W1780" s="114"/>
    </row>
    <row r="1781" spans="1:23" ht="9.75" customHeight="1">
      <c r="A1781" s="15"/>
      <c r="B1781" s="15" t="s">
        <v>30</v>
      </c>
      <c r="C1781" s="15">
        <v>166</v>
      </c>
      <c r="D1781" s="33">
        <v>126</v>
      </c>
      <c r="E1781" s="34">
        <v>4</v>
      </c>
      <c r="F1781" s="34">
        <v>1</v>
      </c>
      <c r="G1781" s="34">
        <v>0</v>
      </c>
      <c r="H1781" s="34">
        <v>0</v>
      </c>
      <c r="I1781" s="34">
        <v>0</v>
      </c>
      <c r="J1781" s="34">
        <v>0</v>
      </c>
      <c r="K1781" s="34">
        <v>0</v>
      </c>
      <c r="L1781" s="34">
        <v>0</v>
      </c>
      <c r="M1781" s="35">
        <v>2</v>
      </c>
      <c r="N1781" s="16">
        <f t="shared" si="392"/>
        <v>0</v>
      </c>
      <c r="O1781" s="1">
        <f t="shared" si="393"/>
        <v>166</v>
      </c>
      <c r="P1781" s="18">
        <f t="shared" si="394"/>
        <v>1</v>
      </c>
      <c r="U1781" s="114"/>
      <c r="W1781" s="114"/>
    </row>
    <row r="1782" spans="1:23" ht="9.75" customHeight="1">
      <c r="A1782" s="15"/>
      <c r="B1782" s="15" t="s">
        <v>34</v>
      </c>
      <c r="C1782" s="15"/>
      <c r="D1782" s="16"/>
      <c r="E1782" s="1"/>
      <c r="F1782" s="1"/>
      <c r="G1782" s="1"/>
      <c r="H1782" s="1"/>
      <c r="I1782" s="1"/>
      <c r="J1782" s="1"/>
      <c r="K1782" s="1"/>
      <c r="L1782" s="1"/>
      <c r="M1782" s="17"/>
      <c r="N1782" s="16"/>
      <c r="O1782" s="1"/>
      <c r="P1782" s="18"/>
      <c r="U1782" s="114"/>
      <c r="W1782" s="114"/>
    </row>
    <row r="1783" spans="1:23" ht="9.75" customHeight="1">
      <c r="A1783" s="15"/>
      <c r="B1783" s="15" t="s">
        <v>131</v>
      </c>
      <c r="C1783" s="15">
        <v>9</v>
      </c>
      <c r="D1783" s="33">
        <v>7</v>
      </c>
      <c r="E1783" s="34">
        <v>3</v>
      </c>
      <c r="F1783" s="34">
        <v>1</v>
      </c>
      <c r="G1783" s="34">
        <v>1</v>
      </c>
      <c r="H1783" s="34">
        <v>2</v>
      </c>
      <c r="I1783" s="34">
        <v>1</v>
      </c>
      <c r="J1783" s="34">
        <v>1</v>
      </c>
      <c r="K1783" s="34">
        <v>1</v>
      </c>
      <c r="L1783" s="34">
        <v>1</v>
      </c>
      <c r="M1783" s="35">
        <v>0</v>
      </c>
      <c r="N1783" s="16">
        <f>MIN(D1783:M1783)</f>
        <v>0</v>
      </c>
      <c r="O1783" s="1">
        <f>C1783-N1783</f>
        <v>9</v>
      </c>
      <c r="P1783" s="18">
        <f>O1783/C1783</f>
        <v>1</v>
      </c>
      <c r="U1783" s="114"/>
      <c r="W1783" s="114"/>
    </row>
    <row r="1784" spans="1:23" ht="9.75" customHeight="1">
      <c r="A1784" s="15"/>
      <c r="B1784" s="15" t="s">
        <v>57</v>
      </c>
      <c r="C1784" s="15"/>
      <c r="D1784" s="16"/>
      <c r="E1784" s="1"/>
      <c r="F1784" s="1"/>
      <c r="G1784" s="1"/>
      <c r="H1784" s="1"/>
      <c r="I1784" s="1"/>
      <c r="J1784" s="1"/>
      <c r="K1784" s="1"/>
      <c r="L1784" s="1"/>
      <c r="M1784" s="17"/>
      <c r="N1784" s="16"/>
      <c r="O1784" s="1"/>
      <c r="P1784" s="18"/>
      <c r="U1784" s="114"/>
      <c r="W1784" s="114"/>
    </row>
    <row r="1785" spans="1:23" ht="9.75" customHeight="1">
      <c r="A1785" s="15"/>
      <c r="B1785" s="15" t="s">
        <v>39</v>
      </c>
      <c r="C1785" s="15"/>
      <c r="D1785" s="16"/>
      <c r="E1785" s="1"/>
      <c r="F1785" s="1"/>
      <c r="G1785" s="1"/>
      <c r="H1785" s="1"/>
      <c r="I1785" s="1"/>
      <c r="J1785" s="1"/>
      <c r="K1785" s="1"/>
      <c r="L1785" s="1"/>
      <c r="M1785" s="17"/>
      <c r="N1785" s="16"/>
      <c r="O1785" s="1"/>
      <c r="P1785" s="18"/>
      <c r="U1785" s="114"/>
      <c r="W1785" s="114"/>
    </row>
    <row r="1786" spans="1:23" ht="9.75" customHeight="1">
      <c r="A1786" s="15"/>
      <c r="B1786" s="15" t="s">
        <v>173</v>
      </c>
      <c r="C1786" s="15">
        <v>2</v>
      </c>
      <c r="D1786" s="33">
        <v>2</v>
      </c>
      <c r="E1786" s="34">
        <v>1</v>
      </c>
      <c r="F1786" s="34">
        <v>1</v>
      </c>
      <c r="G1786" s="34">
        <v>1</v>
      </c>
      <c r="H1786" s="34">
        <v>1</v>
      </c>
      <c r="I1786" s="34">
        <v>2</v>
      </c>
      <c r="J1786" s="34">
        <v>2</v>
      </c>
      <c r="K1786" s="34">
        <v>2</v>
      </c>
      <c r="L1786" s="34">
        <v>1</v>
      </c>
      <c r="M1786" s="35">
        <v>1</v>
      </c>
      <c r="N1786" s="16">
        <f>MIN(D1786:M1786)</f>
        <v>1</v>
      </c>
      <c r="O1786" s="1">
        <f>C1786-N1786</f>
        <v>1</v>
      </c>
      <c r="P1786" s="18">
        <f>O1786/C1786</f>
        <v>0.5</v>
      </c>
      <c r="U1786" s="114"/>
      <c r="W1786" s="114"/>
    </row>
    <row r="1787" spans="1:23" ht="9.75" customHeight="1">
      <c r="A1787" s="15"/>
      <c r="B1787" s="15" t="s">
        <v>60</v>
      </c>
      <c r="C1787" s="15"/>
      <c r="D1787" s="16"/>
      <c r="E1787" s="1"/>
      <c r="F1787" s="1"/>
      <c r="G1787" s="1"/>
      <c r="H1787" s="1"/>
      <c r="I1787" s="1"/>
      <c r="J1787" s="1"/>
      <c r="K1787" s="1"/>
      <c r="L1787" s="1"/>
      <c r="M1787" s="17"/>
      <c r="N1787" s="16"/>
      <c r="O1787" s="1"/>
      <c r="P1787" s="18"/>
      <c r="U1787" s="114"/>
      <c r="W1787" s="114"/>
    </row>
    <row r="1788" spans="1:23" ht="9.75" customHeight="1">
      <c r="A1788" s="15"/>
      <c r="B1788" s="15" t="s">
        <v>60</v>
      </c>
      <c r="C1788" s="15"/>
      <c r="D1788" s="16"/>
      <c r="E1788" s="1"/>
      <c r="F1788" s="1"/>
      <c r="G1788" s="1"/>
      <c r="H1788" s="1"/>
      <c r="I1788" s="1"/>
      <c r="J1788" s="1"/>
      <c r="K1788" s="1"/>
      <c r="L1788" s="1"/>
      <c r="M1788" s="17"/>
      <c r="N1788" s="16"/>
      <c r="O1788" s="1"/>
      <c r="P1788" s="18"/>
      <c r="U1788" s="114"/>
      <c r="W1788" s="114"/>
    </row>
    <row r="1789" spans="1:23" ht="9.75" customHeight="1">
      <c r="A1789" s="15"/>
      <c r="B1789" s="15" t="s">
        <v>60</v>
      </c>
      <c r="C1789" s="15"/>
      <c r="D1789" s="16"/>
      <c r="E1789" s="1"/>
      <c r="F1789" s="1"/>
      <c r="G1789" s="1"/>
      <c r="H1789" s="1"/>
      <c r="I1789" s="1"/>
      <c r="J1789" s="1"/>
      <c r="K1789" s="1"/>
      <c r="L1789" s="1"/>
      <c r="M1789" s="17"/>
      <c r="N1789" s="16"/>
      <c r="O1789" s="1"/>
      <c r="P1789" s="18"/>
      <c r="U1789" s="114"/>
      <c r="W1789" s="114"/>
    </row>
    <row r="1790" spans="1:23" ht="9.75" customHeight="1">
      <c r="A1790" s="15"/>
      <c r="B1790" s="15" t="s">
        <v>60</v>
      </c>
      <c r="C1790" s="15"/>
      <c r="D1790" s="16"/>
      <c r="E1790" s="1"/>
      <c r="F1790" s="1"/>
      <c r="G1790" s="1"/>
      <c r="H1790" s="1"/>
      <c r="I1790" s="1"/>
      <c r="J1790" s="1"/>
      <c r="K1790" s="1"/>
      <c r="L1790" s="1"/>
      <c r="M1790" s="17"/>
      <c r="N1790" s="16"/>
      <c r="O1790" s="1"/>
      <c r="P1790" s="18"/>
      <c r="U1790" s="114"/>
      <c r="W1790" s="114"/>
    </row>
    <row r="1791" spans="1:23" ht="9.75" customHeight="1">
      <c r="A1791" s="15"/>
      <c r="B1791" s="15" t="s">
        <v>60</v>
      </c>
      <c r="C1791" s="15"/>
      <c r="D1791" s="16"/>
      <c r="E1791" s="1"/>
      <c r="F1791" s="1"/>
      <c r="G1791" s="1"/>
      <c r="H1791" s="1"/>
      <c r="I1791" s="1"/>
      <c r="J1791" s="1"/>
      <c r="K1791" s="1"/>
      <c r="L1791" s="1"/>
      <c r="M1791" s="17"/>
      <c r="N1791" s="16"/>
      <c r="O1791" s="1"/>
      <c r="P1791" s="18"/>
      <c r="U1791" s="114"/>
      <c r="W1791" s="114"/>
    </row>
    <row r="1792" spans="1:23" ht="9.75" customHeight="1">
      <c r="A1792" s="15"/>
      <c r="B1792" s="15" t="s">
        <v>41</v>
      </c>
      <c r="C1792" s="15"/>
      <c r="D1792" s="16"/>
      <c r="E1792" s="1"/>
      <c r="F1792" s="1"/>
      <c r="G1792" s="1"/>
      <c r="H1792" s="1"/>
      <c r="I1792" s="1"/>
      <c r="J1792" s="1"/>
      <c r="K1792" s="1"/>
      <c r="L1792" s="1"/>
      <c r="M1792" s="17"/>
      <c r="N1792" s="16"/>
      <c r="O1792" s="1"/>
      <c r="P1792" s="18"/>
      <c r="U1792" s="114"/>
      <c r="W1792" s="114"/>
    </row>
    <row r="1793" spans="1:23" ht="9.75" customHeight="1">
      <c r="A1793" s="15"/>
      <c r="B1793" s="15" t="s">
        <v>42</v>
      </c>
      <c r="C1793" s="15"/>
      <c r="D1793" s="16"/>
      <c r="E1793" s="1"/>
      <c r="F1793" s="1"/>
      <c r="G1793" s="1"/>
      <c r="H1793" s="1"/>
      <c r="I1793" s="1"/>
      <c r="J1793" s="1"/>
      <c r="K1793" s="1"/>
      <c r="L1793" s="1"/>
      <c r="M1793" s="17"/>
      <c r="N1793" s="16"/>
      <c r="O1793" s="1"/>
      <c r="P1793" s="18"/>
      <c r="U1793" s="114"/>
      <c r="W1793" s="114"/>
    </row>
    <row r="1794" spans="1:23" ht="9.75" customHeight="1">
      <c r="A1794" s="15"/>
      <c r="B1794" s="15" t="s">
        <v>43</v>
      </c>
      <c r="C1794" s="15"/>
      <c r="D1794" s="16"/>
      <c r="E1794" s="1"/>
      <c r="F1794" s="1"/>
      <c r="G1794" s="1"/>
      <c r="H1794" s="1"/>
      <c r="I1794" s="1"/>
      <c r="J1794" s="1"/>
      <c r="K1794" s="1"/>
      <c r="L1794" s="1"/>
      <c r="M1794" s="17"/>
      <c r="N1794" s="16"/>
      <c r="O1794" s="1"/>
      <c r="P1794" s="18"/>
      <c r="U1794" s="114"/>
      <c r="W1794" s="114"/>
    </row>
    <row r="1795" spans="1:23" ht="9.75" customHeight="1">
      <c r="A1795" s="15"/>
      <c r="B1795" s="15" t="s">
        <v>44</v>
      </c>
      <c r="C1795" s="15"/>
      <c r="D1795" s="16"/>
      <c r="E1795" s="1"/>
      <c r="F1795" s="1"/>
      <c r="G1795" s="1"/>
      <c r="H1795" s="1"/>
      <c r="I1795" s="1"/>
      <c r="J1795" s="1"/>
      <c r="K1795" s="1"/>
      <c r="L1795" s="1"/>
      <c r="M1795" s="17"/>
      <c r="N1795" s="16"/>
      <c r="O1795" s="1"/>
      <c r="P1795" s="18"/>
      <c r="U1795" s="114"/>
      <c r="W1795" s="114"/>
    </row>
    <row r="1796" spans="1:23" ht="9.75" customHeight="1">
      <c r="A1796" s="20"/>
      <c r="B1796" s="21" t="s">
        <v>45</v>
      </c>
      <c r="C1796" s="21">
        <f t="shared" ref="C1796:M1796" si="395">SUM(C1780:C1795)</f>
        <v>206</v>
      </c>
      <c r="D1796" s="22">
        <f t="shared" si="395"/>
        <v>145</v>
      </c>
      <c r="E1796" s="23">
        <f t="shared" si="395"/>
        <v>19</v>
      </c>
      <c r="F1796" s="23">
        <f t="shared" si="395"/>
        <v>11</v>
      </c>
      <c r="G1796" s="23">
        <f t="shared" si="395"/>
        <v>3</v>
      </c>
      <c r="H1796" s="23">
        <f t="shared" si="395"/>
        <v>5</v>
      </c>
      <c r="I1796" s="23">
        <f t="shared" si="395"/>
        <v>3</v>
      </c>
      <c r="J1796" s="23">
        <f t="shared" si="395"/>
        <v>3</v>
      </c>
      <c r="K1796" s="23">
        <f t="shared" si="395"/>
        <v>3</v>
      </c>
      <c r="L1796" s="23">
        <f t="shared" si="395"/>
        <v>5</v>
      </c>
      <c r="M1796" s="24">
        <f t="shared" si="395"/>
        <v>5</v>
      </c>
      <c r="N1796" s="22">
        <f>MIN(D1796:M1796)</f>
        <v>3</v>
      </c>
      <c r="O1796" s="23">
        <f>C1796-N1796</f>
        <v>203</v>
      </c>
      <c r="P1796" s="25">
        <f>O1796/C1796</f>
        <v>0.9854368932038835</v>
      </c>
      <c r="U1796" s="114"/>
      <c r="W1796" s="114"/>
    </row>
    <row r="1797" spans="1:23" ht="9.75" customHeight="1">
      <c r="A1797" s="14" t="s">
        <v>395</v>
      </c>
      <c r="B1797" s="14" t="s">
        <v>27</v>
      </c>
      <c r="C1797" s="15"/>
      <c r="D1797" s="16"/>
      <c r="E1797" s="1"/>
      <c r="F1797" s="1"/>
      <c r="G1797" s="1"/>
      <c r="H1797" s="1"/>
      <c r="I1797" s="1"/>
      <c r="J1797" s="1"/>
      <c r="K1797" s="1"/>
      <c r="L1797" s="1"/>
      <c r="M1797" s="17"/>
      <c r="N1797" s="16"/>
      <c r="O1797" s="1"/>
      <c r="P1797" s="18"/>
      <c r="U1797" s="114"/>
      <c r="W1797" s="114"/>
    </row>
    <row r="1798" spans="1:23" ht="9.75" customHeight="1">
      <c r="A1798" s="15"/>
      <c r="B1798" s="15" t="s">
        <v>30</v>
      </c>
      <c r="C1798" s="15">
        <v>31</v>
      </c>
      <c r="D1798" s="33">
        <v>12</v>
      </c>
      <c r="E1798" s="34">
        <v>6</v>
      </c>
      <c r="F1798" s="34">
        <v>1</v>
      </c>
      <c r="G1798" s="34">
        <v>1</v>
      </c>
      <c r="H1798" s="34">
        <v>0</v>
      </c>
      <c r="I1798" s="34">
        <v>0</v>
      </c>
      <c r="J1798" s="34">
        <v>0</v>
      </c>
      <c r="K1798" s="34">
        <v>0</v>
      </c>
      <c r="L1798" s="34">
        <v>1</v>
      </c>
      <c r="M1798" s="35">
        <v>3</v>
      </c>
      <c r="N1798" s="16">
        <f>MIN(D1798:M1798)</f>
        <v>0</v>
      </c>
      <c r="O1798" s="1">
        <f>C1798-N1798</f>
        <v>31</v>
      </c>
      <c r="P1798" s="18">
        <f>O1798/C1798</f>
        <v>1</v>
      </c>
      <c r="U1798" s="114"/>
      <c r="W1798" s="114"/>
    </row>
    <row r="1799" spans="1:23" ht="9.75" customHeight="1">
      <c r="A1799" s="15"/>
      <c r="B1799" s="15" t="s">
        <v>34</v>
      </c>
      <c r="C1799" s="15"/>
      <c r="D1799" s="16"/>
      <c r="E1799" s="1"/>
      <c r="F1799" s="1"/>
      <c r="G1799" s="1"/>
      <c r="H1799" s="1"/>
      <c r="I1799" s="1"/>
      <c r="J1799" s="1"/>
      <c r="K1799" s="1"/>
      <c r="L1799" s="1"/>
      <c r="M1799" s="17"/>
      <c r="N1799" s="16"/>
      <c r="O1799" s="1"/>
      <c r="P1799" s="18"/>
      <c r="U1799" s="114"/>
      <c r="W1799" s="114"/>
    </row>
    <row r="1800" spans="1:23" ht="9.75" customHeight="1">
      <c r="A1800" s="15"/>
      <c r="B1800" s="15" t="s">
        <v>57</v>
      </c>
      <c r="C1800" s="15"/>
      <c r="D1800" s="16"/>
      <c r="E1800" s="1"/>
      <c r="F1800" s="1"/>
      <c r="G1800" s="1"/>
      <c r="H1800" s="1"/>
      <c r="I1800" s="1"/>
      <c r="J1800" s="1"/>
      <c r="K1800" s="1"/>
      <c r="L1800" s="1"/>
      <c r="M1800" s="17"/>
      <c r="N1800" s="16"/>
      <c r="O1800" s="1"/>
      <c r="P1800" s="18"/>
      <c r="U1800" s="114"/>
      <c r="W1800" s="114"/>
    </row>
    <row r="1801" spans="1:23" ht="9.75" customHeight="1">
      <c r="A1801" s="15"/>
      <c r="B1801" s="15" t="s">
        <v>57</v>
      </c>
      <c r="C1801" s="15"/>
      <c r="D1801" s="16"/>
      <c r="E1801" s="1"/>
      <c r="F1801" s="1"/>
      <c r="G1801" s="1"/>
      <c r="H1801" s="1"/>
      <c r="I1801" s="1"/>
      <c r="J1801" s="1"/>
      <c r="K1801" s="1"/>
      <c r="L1801" s="1"/>
      <c r="M1801" s="17"/>
      <c r="N1801" s="16"/>
      <c r="O1801" s="1"/>
      <c r="P1801" s="18"/>
      <c r="U1801" s="114"/>
      <c r="W1801" s="114"/>
    </row>
    <row r="1802" spans="1:23" ht="9.75" customHeight="1">
      <c r="A1802" s="15"/>
      <c r="B1802" s="15" t="s">
        <v>39</v>
      </c>
      <c r="C1802" s="15"/>
      <c r="D1802" s="16"/>
      <c r="E1802" s="1"/>
      <c r="F1802" s="1"/>
      <c r="G1802" s="1"/>
      <c r="H1802" s="1"/>
      <c r="I1802" s="1"/>
      <c r="J1802" s="1"/>
      <c r="K1802" s="1"/>
      <c r="L1802" s="1"/>
      <c r="M1802" s="17"/>
      <c r="N1802" s="16"/>
      <c r="O1802" s="1"/>
      <c r="P1802" s="18"/>
      <c r="U1802" s="114"/>
      <c r="W1802" s="114"/>
    </row>
    <row r="1803" spans="1:23" ht="9.75" customHeight="1">
      <c r="A1803" s="15"/>
      <c r="B1803" s="15" t="s">
        <v>60</v>
      </c>
      <c r="C1803" s="15"/>
      <c r="D1803" s="16"/>
      <c r="E1803" s="1"/>
      <c r="F1803" s="1"/>
      <c r="G1803" s="1"/>
      <c r="H1803" s="1"/>
      <c r="I1803" s="1"/>
      <c r="J1803" s="1"/>
      <c r="K1803" s="1"/>
      <c r="L1803" s="1"/>
      <c r="M1803" s="17"/>
      <c r="N1803" s="16"/>
      <c r="O1803" s="1"/>
      <c r="P1803" s="18"/>
      <c r="U1803" s="114"/>
      <c r="W1803" s="114"/>
    </row>
    <row r="1804" spans="1:23" ht="9.75" customHeight="1">
      <c r="A1804" s="15"/>
      <c r="B1804" s="15" t="s">
        <v>60</v>
      </c>
      <c r="C1804" s="15"/>
      <c r="D1804" s="16"/>
      <c r="E1804" s="1"/>
      <c r="F1804" s="1"/>
      <c r="G1804" s="1"/>
      <c r="H1804" s="1"/>
      <c r="I1804" s="1"/>
      <c r="J1804" s="1"/>
      <c r="K1804" s="1"/>
      <c r="L1804" s="1"/>
      <c r="M1804" s="17"/>
      <c r="N1804" s="16"/>
      <c r="O1804" s="1"/>
      <c r="P1804" s="18"/>
      <c r="U1804" s="114"/>
      <c r="W1804" s="114"/>
    </row>
    <row r="1805" spans="1:23" ht="9.75" customHeight="1">
      <c r="A1805" s="15"/>
      <c r="B1805" s="15" t="s">
        <v>60</v>
      </c>
      <c r="C1805" s="15"/>
      <c r="D1805" s="16"/>
      <c r="E1805" s="1"/>
      <c r="F1805" s="1"/>
      <c r="G1805" s="1"/>
      <c r="H1805" s="1"/>
      <c r="I1805" s="1"/>
      <c r="J1805" s="1"/>
      <c r="K1805" s="1"/>
      <c r="L1805" s="1"/>
      <c r="M1805" s="17"/>
      <c r="N1805" s="16"/>
      <c r="O1805" s="1"/>
      <c r="P1805" s="18"/>
      <c r="U1805" s="114"/>
      <c r="W1805" s="114"/>
    </row>
    <row r="1806" spans="1:23" ht="9.75" customHeight="1">
      <c r="A1806" s="15"/>
      <c r="B1806" s="15" t="s">
        <v>60</v>
      </c>
      <c r="C1806" s="15"/>
      <c r="D1806" s="16"/>
      <c r="E1806" s="1"/>
      <c r="F1806" s="1"/>
      <c r="G1806" s="1"/>
      <c r="H1806" s="1"/>
      <c r="I1806" s="1"/>
      <c r="J1806" s="1"/>
      <c r="K1806" s="1"/>
      <c r="L1806" s="1"/>
      <c r="M1806" s="17"/>
      <c r="N1806" s="16"/>
      <c r="O1806" s="1"/>
      <c r="P1806" s="18"/>
      <c r="U1806" s="114"/>
      <c r="W1806" s="114"/>
    </row>
    <row r="1807" spans="1:23" ht="9.75" customHeight="1">
      <c r="A1807" s="15"/>
      <c r="B1807" s="15" t="s">
        <v>60</v>
      </c>
      <c r="C1807" s="15"/>
      <c r="D1807" s="16"/>
      <c r="E1807" s="1"/>
      <c r="F1807" s="1"/>
      <c r="G1807" s="1"/>
      <c r="H1807" s="1"/>
      <c r="I1807" s="1"/>
      <c r="J1807" s="1"/>
      <c r="K1807" s="1"/>
      <c r="L1807" s="1"/>
      <c r="M1807" s="17"/>
      <c r="N1807" s="16"/>
      <c r="O1807" s="1"/>
      <c r="P1807" s="18"/>
      <c r="U1807" s="114"/>
      <c r="W1807" s="114"/>
    </row>
    <row r="1808" spans="1:23" ht="9.75" customHeight="1">
      <c r="A1808" s="15"/>
      <c r="B1808" s="15" t="s">
        <v>60</v>
      </c>
      <c r="C1808" s="15"/>
      <c r="D1808" s="16"/>
      <c r="E1808" s="1"/>
      <c r="F1808" s="1"/>
      <c r="G1808" s="1"/>
      <c r="H1808" s="1"/>
      <c r="I1808" s="1"/>
      <c r="J1808" s="1"/>
      <c r="K1808" s="1"/>
      <c r="L1808" s="1"/>
      <c r="M1808" s="17"/>
      <c r="N1808" s="16"/>
      <c r="O1808" s="1"/>
      <c r="P1808" s="18"/>
      <c r="U1808" s="114"/>
      <c r="W1808" s="114"/>
    </row>
    <row r="1809" spans="1:23" ht="9.75" customHeight="1">
      <c r="A1809" s="15"/>
      <c r="B1809" s="15" t="s">
        <v>41</v>
      </c>
      <c r="C1809" s="15"/>
      <c r="D1809" s="16"/>
      <c r="E1809" s="1"/>
      <c r="F1809" s="1"/>
      <c r="G1809" s="1"/>
      <c r="H1809" s="1"/>
      <c r="I1809" s="1"/>
      <c r="J1809" s="1"/>
      <c r="K1809" s="1"/>
      <c r="L1809" s="1"/>
      <c r="M1809" s="17"/>
      <c r="N1809" s="16"/>
      <c r="O1809" s="1"/>
      <c r="P1809" s="18"/>
      <c r="U1809" s="114"/>
      <c r="W1809" s="114"/>
    </row>
    <row r="1810" spans="1:23" ht="9.75" customHeight="1">
      <c r="A1810" s="15"/>
      <c r="B1810" s="15" t="s">
        <v>42</v>
      </c>
      <c r="C1810" s="15"/>
      <c r="D1810" s="16"/>
      <c r="E1810" s="1"/>
      <c r="F1810" s="1"/>
      <c r="G1810" s="1"/>
      <c r="H1810" s="1"/>
      <c r="I1810" s="1"/>
      <c r="J1810" s="1"/>
      <c r="K1810" s="1"/>
      <c r="L1810" s="1"/>
      <c r="M1810" s="17"/>
      <c r="N1810" s="16"/>
      <c r="O1810" s="1"/>
      <c r="P1810" s="18"/>
      <c r="U1810" s="114"/>
      <c r="W1810" s="114"/>
    </row>
    <row r="1811" spans="1:23" ht="9.75" customHeight="1">
      <c r="A1811" s="15"/>
      <c r="B1811" s="15" t="s">
        <v>43</v>
      </c>
      <c r="C1811" s="15"/>
      <c r="D1811" s="16"/>
      <c r="E1811" s="1"/>
      <c r="F1811" s="1"/>
      <c r="G1811" s="1"/>
      <c r="H1811" s="1"/>
      <c r="I1811" s="1"/>
      <c r="J1811" s="1"/>
      <c r="K1811" s="1"/>
      <c r="L1811" s="1"/>
      <c r="M1811" s="17"/>
      <c r="N1811" s="16"/>
      <c r="O1811" s="1"/>
      <c r="P1811" s="18"/>
      <c r="U1811" s="114"/>
      <c r="W1811" s="114"/>
    </row>
    <row r="1812" spans="1:23" ht="9.75" customHeight="1">
      <c r="A1812" s="15"/>
      <c r="B1812" s="15" t="s">
        <v>44</v>
      </c>
      <c r="C1812" s="15"/>
      <c r="D1812" s="16"/>
      <c r="E1812" s="1"/>
      <c r="F1812" s="1"/>
      <c r="G1812" s="1"/>
      <c r="H1812" s="1"/>
      <c r="I1812" s="1"/>
      <c r="J1812" s="1"/>
      <c r="K1812" s="1"/>
      <c r="L1812" s="1"/>
      <c r="M1812" s="17"/>
      <c r="N1812" s="16"/>
      <c r="O1812" s="1"/>
      <c r="P1812" s="18"/>
      <c r="U1812" s="114"/>
      <c r="W1812" s="114"/>
    </row>
    <row r="1813" spans="1:23" ht="9.75" customHeight="1">
      <c r="A1813" s="20"/>
      <c r="B1813" s="21" t="s">
        <v>45</v>
      </c>
      <c r="C1813" s="21">
        <f t="shared" ref="C1813:M1813" si="396">SUM(C1797:C1812)</f>
        <v>31</v>
      </c>
      <c r="D1813" s="22">
        <f t="shared" si="396"/>
        <v>12</v>
      </c>
      <c r="E1813" s="23">
        <f t="shared" si="396"/>
        <v>6</v>
      </c>
      <c r="F1813" s="23">
        <f t="shared" si="396"/>
        <v>1</v>
      </c>
      <c r="G1813" s="23">
        <f t="shared" si="396"/>
        <v>1</v>
      </c>
      <c r="H1813" s="23">
        <f t="shared" si="396"/>
        <v>0</v>
      </c>
      <c r="I1813" s="23">
        <f t="shared" si="396"/>
        <v>0</v>
      </c>
      <c r="J1813" s="23">
        <f t="shared" si="396"/>
        <v>0</v>
      </c>
      <c r="K1813" s="23">
        <f t="shared" si="396"/>
        <v>0</v>
      </c>
      <c r="L1813" s="23">
        <f t="shared" si="396"/>
        <v>1</v>
      </c>
      <c r="M1813" s="24">
        <f t="shared" si="396"/>
        <v>3</v>
      </c>
      <c r="N1813" s="22">
        <f>MIN(D1813:M1813)</f>
        <v>0</v>
      </c>
      <c r="O1813" s="23">
        <f>C1813-N1813</f>
        <v>31</v>
      </c>
      <c r="P1813" s="25">
        <f>O1813/C1813</f>
        <v>1</v>
      </c>
      <c r="U1813" s="114"/>
      <c r="W1813" s="114"/>
    </row>
    <row r="1814" spans="1:23" ht="9.75" customHeight="1">
      <c r="A1814" s="14" t="s">
        <v>396</v>
      </c>
      <c r="B1814" s="14" t="s">
        <v>27</v>
      </c>
      <c r="C1814" s="14"/>
      <c r="D1814" s="19"/>
      <c r="E1814" s="29"/>
      <c r="F1814" s="29"/>
      <c r="G1814" s="29"/>
      <c r="H1814" s="29"/>
      <c r="I1814" s="29"/>
      <c r="J1814" s="29"/>
      <c r="K1814" s="29"/>
      <c r="L1814" s="29"/>
      <c r="M1814" s="30"/>
      <c r="N1814" s="19"/>
      <c r="O1814" s="29"/>
      <c r="P1814" s="31"/>
      <c r="U1814" s="114"/>
      <c r="W1814" s="114"/>
    </row>
    <row r="1815" spans="1:23" ht="9.75" customHeight="1">
      <c r="A1815" s="15"/>
      <c r="B1815" s="15" t="s">
        <v>30</v>
      </c>
      <c r="C1815" s="15"/>
      <c r="D1815" s="16"/>
      <c r="E1815" s="1"/>
      <c r="F1815" s="1"/>
      <c r="G1815" s="1"/>
      <c r="H1815" s="1"/>
      <c r="I1815" s="1"/>
      <c r="J1815" s="1"/>
      <c r="K1815" s="1"/>
      <c r="L1815" s="1"/>
      <c r="M1815" s="17"/>
      <c r="N1815" s="16"/>
      <c r="O1815" s="1"/>
      <c r="P1815" s="18"/>
      <c r="U1815" s="114"/>
      <c r="W1815" s="114"/>
    </row>
    <row r="1816" spans="1:23" ht="9.75" customHeight="1">
      <c r="A1816" s="15"/>
      <c r="B1816" s="15" t="s">
        <v>34</v>
      </c>
      <c r="C1816" s="15"/>
      <c r="D1816" s="16"/>
      <c r="E1816" s="1"/>
      <c r="F1816" s="1"/>
      <c r="G1816" s="1"/>
      <c r="H1816" s="1"/>
      <c r="I1816" s="1"/>
      <c r="J1816" s="1"/>
      <c r="K1816" s="1"/>
      <c r="L1816" s="1"/>
      <c r="M1816" s="17"/>
      <c r="N1816" s="16"/>
      <c r="O1816" s="1"/>
      <c r="P1816" s="18"/>
      <c r="U1816" s="114"/>
      <c r="W1816" s="114"/>
    </row>
    <row r="1817" spans="1:23" ht="9.75" customHeight="1">
      <c r="A1817" s="15"/>
      <c r="B1817" s="15" t="s">
        <v>57</v>
      </c>
      <c r="C1817" s="15"/>
      <c r="D1817" s="16"/>
      <c r="E1817" s="1"/>
      <c r="F1817" s="1"/>
      <c r="G1817" s="1"/>
      <c r="H1817" s="1"/>
      <c r="I1817" s="1"/>
      <c r="J1817" s="1"/>
      <c r="K1817" s="1"/>
      <c r="L1817" s="1"/>
      <c r="M1817" s="17"/>
      <c r="N1817" s="16"/>
      <c r="O1817" s="1"/>
      <c r="P1817" s="18"/>
      <c r="U1817" s="114"/>
      <c r="W1817" s="114"/>
    </row>
    <row r="1818" spans="1:23" ht="9.75" customHeight="1">
      <c r="A1818" s="15"/>
      <c r="B1818" s="15" t="s">
        <v>57</v>
      </c>
      <c r="C1818" s="15"/>
      <c r="D1818" s="16"/>
      <c r="E1818" s="1"/>
      <c r="F1818" s="1"/>
      <c r="G1818" s="1"/>
      <c r="H1818" s="1"/>
      <c r="I1818" s="1"/>
      <c r="J1818" s="1"/>
      <c r="K1818" s="1"/>
      <c r="L1818" s="1"/>
      <c r="M1818" s="17"/>
      <c r="N1818" s="16"/>
      <c r="O1818" s="1"/>
      <c r="P1818" s="18"/>
      <c r="U1818" s="114"/>
      <c r="W1818" s="114"/>
    </row>
    <row r="1819" spans="1:23" ht="9.75" customHeight="1">
      <c r="A1819" s="15"/>
      <c r="B1819" s="15" t="s">
        <v>39</v>
      </c>
      <c r="C1819" s="15"/>
      <c r="D1819" s="16"/>
      <c r="E1819" s="1"/>
      <c r="F1819" s="1"/>
      <c r="G1819" s="1"/>
      <c r="H1819" s="1"/>
      <c r="I1819" s="1"/>
      <c r="J1819" s="1"/>
      <c r="K1819" s="1"/>
      <c r="L1819" s="1"/>
      <c r="M1819" s="17"/>
      <c r="N1819" s="16"/>
      <c r="O1819" s="1"/>
      <c r="P1819" s="18"/>
      <c r="U1819" s="114"/>
      <c r="W1819" s="114"/>
    </row>
    <row r="1820" spans="1:23" ht="9.75" customHeight="1">
      <c r="A1820" s="15"/>
      <c r="B1820" s="15" t="s">
        <v>60</v>
      </c>
      <c r="C1820" s="15"/>
      <c r="D1820" s="16"/>
      <c r="E1820" s="1"/>
      <c r="F1820" s="1"/>
      <c r="G1820" s="1"/>
      <c r="H1820" s="1"/>
      <c r="I1820" s="1"/>
      <c r="J1820" s="1"/>
      <c r="K1820" s="1"/>
      <c r="L1820" s="1"/>
      <c r="M1820" s="17"/>
      <c r="N1820" s="16"/>
      <c r="O1820" s="1"/>
      <c r="P1820" s="18"/>
      <c r="U1820" s="114"/>
      <c r="W1820" s="114"/>
    </row>
    <row r="1821" spans="1:23" ht="9.75" customHeight="1">
      <c r="A1821" s="15"/>
      <c r="B1821" s="15" t="s">
        <v>60</v>
      </c>
      <c r="C1821" s="15"/>
      <c r="D1821" s="16"/>
      <c r="E1821" s="1"/>
      <c r="F1821" s="1"/>
      <c r="G1821" s="1"/>
      <c r="H1821" s="1"/>
      <c r="I1821" s="1"/>
      <c r="J1821" s="1"/>
      <c r="K1821" s="1"/>
      <c r="L1821" s="1"/>
      <c r="M1821" s="17"/>
      <c r="N1821" s="16"/>
      <c r="O1821" s="1"/>
      <c r="P1821" s="18"/>
      <c r="U1821" s="114"/>
      <c r="W1821" s="114"/>
    </row>
    <row r="1822" spans="1:23" ht="9.75" customHeight="1">
      <c r="A1822" s="15"/>
      <c r="B1822" s="15" t="s">
        <v>60</v>
      </c>
      <c r="C1822" s="15"/>
      <c r="D1822" s="16"/>
      <c r="E1822" s="1"/>
      <c r="F1822" s="1"/>
      <c r="G1822" s="1"/>
      <c r="H1822" s="1"/>
      <c r="I1822" s="1"/>
      <c r="J1822" s="1"/>
      <c r="K1822" s="1"/>
      <c r="L1822" s="1"/>
      <c r="M1822" s="17"/>
      <c r="N1822" s="16"/>
      <c r="O1822" s="1"/>
      <c r="P1822" s="18"/>
      <c r="U1822" s="114"/>
      <c r="W1822" s="114"/>
    </row>
    <row r="1823" spans="1:23" ht="9.75" customHeight="1">
      <c r="A1823" s="15"/>
      <c r="B1823" s="15" t="s">
        <v>60</v>
      </c>
      <c r="C1823" s="15"/>
      <c r="D1823" s="16"/>
      <c r="E1823" s="1"/>
      <c r="F1823" s="1"/>
      <c r="G1823" s="1"/>
      <c r="H1823" s="1"/>
      <c r="I1823" s="1"/>
      <c r="J1823" s="1"/>
      <c r="K1823" s="1"/>
      <c r="L1823" s="1"/>
      <c r="M1823" s="17"/>
      <c r="N1823" s="16"/>
      <c r="O1823" s="1"/>
      <c r="P1823" s="18"/>
      <c r="U1823" s="114"/>
      <c r="W1823" s="114"/>
    </row>
    <row r="1824" spans="1:23" ht="9.75" customHeight="1">
      <c r="A1824" s="15"/>
      <c r="B1824" s="15" t="s">
        <v>60</v>
      </c>
      <c r="C1824" s="15"/>
      <c r="D1824" s="16"/>
      <c r="E1824" s="1"/>
      <c r="F1824" s="1"/>
      <c r="G1824" s="1"/>
      <c r="H1824" s="1"/>
      <c r="I1824" s="1"/>
      <c r="J1824" s="1"/>
      <c r="K1824" s="1"/>
      <c r="L1824" s="1"/>
      <c r="M1824" s="17"/>
      <c r="N1824" s="16"/>
      <c r="O1824" s="1"/>
      <c r="P1824" s="18"/>
      <c r="U1824" s="114"/>
      <c r="W1824" s="114"/>
    </row>
    <row r="1825" spans="1:23" ht="9.75" customHeight="1">
      <c r="A1825" s="15"/>
      <c r="B1825" s="15" t="s">
        <v>60</v>
      </c>
      <c r="C1825" s="15"/>
      <c r="D1825" s="16"/>
      <c r="E1825" s="1"/>
      <c r="F1825" s="1"/>
      <c r="G1825" s="1"/>
      <c r="H1825" s="1"/>
      <c r="I1825" s="1"/>
      <c r="J1825" s="1"/>
      <c r="K1825" s="1"/>
      <c r="L1825" s="1"/>
      <c r="M1825" s="17"/>
      <c r="N1825" s="16"/>
      <c r="O1825" s="1"/>
      <c r="P1825" s="18"/>
      <c r="U1825" s="114"/>
      <c r="W1825" s="114"/>
    </row>
    <row r="1826" spans="1:23" ht="9.75" customHeight="1">
      <c r="A1826" s="15"/>
      <c r="B1826" s="15" t="s">
        <v>41</v>
      </c>
      <c r="C1826" s="15">
        <v>10</v>
      </c>
      <c r="D1826" s="33">
        <v>3</v>
      </c>
      <c r="E1826" s="34">
        <v>4</v>
      </c>
      <c r="F1826" s="34">
        <v>0</v>
      </c>
      <c r="G1826" s="34">
        <v>0</v>
      </c>
      <c r="H1826" s="34">
        <v>0</v>
      </c>
      <c r="I1826" s="34">
        <v>0</v>
      </c>
      <c r="J1826" s="34">
        <v>0</v>
      </c>
      <c r="K1826" s="34">
        <v>0</v>
      </c>
      <c r="L1826" s="34">
        <v>1</v>
      </c>
      <c r="M1826" s="35">
        <v>0</v>
      </c>
      <c r="N1826" s="16">
        <f>MIN(D1826:M1826)</f>
        <v>0</v>
      </c>
      <c r="O1826" s="1">
        <f>C1826-N1826</f>
        <v>10</v>
      </c>
      <c r="P1826" s="18">
        <f>O1826/C1826</f>
        <v>1</v>
      </c>
      <c r="U1826" s="114"/>
      <c r="W1826" s="114"/>
    </row>
    <row r="1827" spans="1:23" ht="9.75" customHeight="1">
      <c r="A1827" s="15"/>
      <c r="B1827" s="15" t="s">
        <v>42</v>
      </c>
      <c r="C1827" s="15"/>
      <c r="D1827" s="16"/>
      <c r="E1827" s="1"/>
      <c r="F1827" s="1"/>
      <c r="G1827" s="1"/>
      <c r="H1827" s="1"/>
      <c r="I1827" s="1"/>
      <c r="J1827" s="1"/>
      <c r="K1827" s="1"/>
      <c r="L1827" s="1"/>
      <c r="M1827" s="17"/>
      <c r="N1827" s="16"/>
      <c r="O1827" s="1"/>
      <c r="P1827" s="18"/>
      <c r="U1827" s="114"/>
      <c r="W1827" s="114"/>
    </row>
    <row r="1828" spans="1:23" ht="9.75" customHeight="1">
      <c r="A1828" s="15"/>
      <c r="B1828" s="15" t="s">
        <v>43</v>
      </c>
      <c r="C1828" s="15">
        <v>2</v>
      </c>
      <c r="D1828" s="33">
        <v>0</v>
      </c>
      <c r="E1828" s="34">
        <v>0</v>
      </c>
      <c r="F1828" s="34">
        <v>0</v>
      </c>
      <c r="G1828" s="34">
        <v>0</v>
      </c>
      <c r="H1828" s="34">
        <v>0</v>
      </c>
      <c r="I1828" s="34">
        <v>0</v>
      </c>
      <c r="J1828" s="34">
        <v>0</v>
      </c>
      <c r="K1828" s="34">
        <v>0</v>
      </c>
      <c r="L1828" s="34">
        <v>0</v>
      </c>
      <c r="M1828" s="35">
        <v>0</v>
      </c>
      <c r="N1828" s="16">
        <f>MIN(D1828:M1828)</f>
        <v>0</v>
      </c>
      <c r="O1828" s="1">
        <f>C1828-N1828</f>
        <v>2</v>
      </c>
      <c r="P1828" s="18">
        <f>O1828/C1828</f>
        <v>1</v>
      </c>
      <c r="U1828" s="114"/>
      <c r="W1828" s="114"/>
    </row>
    <row r="1829" spans="1:23" ht="9.75" customHeight="1">
      <c r="A1829" s="15"/>
      <c r="B1829" s="15" t="s">
        <v>44</v>
      </c>
      <c r="C1829" s="15"/>
      <c r="D1829" s="16"/>
      <c r="E1829" s="1"/>
      <c r="F1829" s="1"/>
      <c r="G1829" s="1"/>
      <c r="H1829" s="1"/>
      <c r="I1829" s="1"/>
      <c r="J1829" s="1"/>
      <c r="K1829" s="1"/>
      <c r="L1829" s="1"/>
      <c r="M1829" s="17"/>
      <c r="N1829" s="16"/>
      <c r="O1829" s="1"/>
      <c r="P1829" s="18"/>
      <c r="U1829" s="114"/>
      <c r="W1829" s="114"/>
    </row>
    <row r="1830" spans="1:23" ht="9.75" customHeight="1">
      <c r="A1830" s="20"/>
      <c r="B1830" s="21" t="s">
        <v>45</v>
      </c>
      <c r="C1830" s="21">
        <f t="shared" ref="C1830:M1830" si="397">SUM(C1814:C1829)</f>
        <v>12</v>
      </c>
      <c r="D1830" s="22">
        <f t="shared" si="397"/>
        <v>3</v>
      </c>
      <c r="E1830" s="23">
        <f t="shared" si="397"/>
        <v>4</v>
      </c>
      <c r="F1830" s="23">
        <f t="shared" si="397"/>
        <v>0</v>
      </c>
      <c r="G1830" s="23">
        <f t="shared" si="397"/>
        <v>0</v>
      </c>
      <c r="H1830" s="23">
        <f t="shared" si="397"/>
        <v>0</v>
      </c>
      <c r="I1830" s="23">
        <f t="shared" si="397"/>
        <v>0</v>
      </c>
      <c r="J1830" s="23">
        <f t="shared" si="397"/>
        <v>0</v>
      </c>
      <c r="K1830" s="23">
        <f t="shared" si="397"/>
        <v>0</v>
      </c>
      <c r="L1830" s="23">
        <f t="shared" si="397"/>
        <v>1</v>
      </c>
      <c r="M1830" s="24">
        <f t="shared" si="397"/>
        <v>0</v>
      </c>
      <c r="N1830" s="22">
        <f t="shared" ref="N1830:N1831" si="398">MIN(D1830:M1830)</f>
        <v>0</v>
      </c>
      <c r="O1830" s="23">
        <f t="shared" ref="O1830:O1831" si="399">C1830-N1830</f>
        <v>12</v>
      </c>
      <c r="P1830" s="25">
        <f t="shared" ref="P1830:P1831" si="400">O1830/C1830</f>
        <v>1</v>
      </c>
      <c r="U1830" s="114"/>
      <c r="W1830" s="114"/>
    </row>
    <row r="1831" spans="1:23" ht="9.75" customHeight="1">
      <c r="A1831" s="14" t="s">
        <v>398</v>
      </c>
      <c r="B1831" s="14" t="s">
        <v>27</v>
      </c>
      <c r="C1831" s="14">
        <v>124</v>
      </c>
      <c r="D1831" s="51">
        <v>79</v>
      </c>
      <c r="E1831" s="52">
        <v>54</v>
      </c>
      <c r="F1831" s="52">
        <v>7</v>
      </c>
      <c r="G1831" s="52">
        <v>6</v>
      </c>
      <c r="H1831" s="52">
        <v>0</v>
      </c>
      <c r="I1831" s="52">
        <v>0</v>
      </c>
      <c r="J1831" s="52">
        <v>0</v>
      </c>
      <c r="K1831" s="52">
        <v>1</v>
      </c>
      <c r="L1831" s="52">
        <v>1</v>
      </c>
      <c r="M1831" s="53">
        <v>4</v>
      </c>
      <c r="N1831" s="19">
        <f t="shared" si="398"/>
        <v>0</v>
      </c>
      <c r="O1831" s="29">
        <f t="shared" si="399"/>
        <v>124</v>
      </c>
      <c r="P1831" s="31">
        <f t="shared" si="400"/>
        <v>1</v>
      </c>
      <c r="U1831" s="114"/>
      <c r="W1831" s="114"/>
    </row>
    <row r="1832" spans="1:23" ht="9.75" customHeight="1">
      <c r="A1832" s="15"/>
      <c r="B1832" s="15" t="s">
        <v>30</v>
      </c>
      <c r="C1832" s="15"/>
      <c r="D1832" s="16"/>
      <c r="E1832" s="1"/>
      <c r="F1832" s="1"/>
      <c r="G1832" s="1"/>
      <c r="H1832" s="1"/>
      <c r="I1832" s="1"/>
      <c r="J1832" s="1"/>
      <c r="K1832" s="1"/>
      <c r="L1832" s="1"/>
      <c r="M1832" s="17"/>
      <c r="N1832" s="16"/>
      <c r="O1832" s="1"/>
      <c r="P1832" s="18"/>
      <c r="U1832" s="114"/>
      <c r="W1832" s="114"/>
    </row>
    <row r="1833" spans="1:23" ht="9.75" customHeight="1">
      <c r="A1833" s="15"/>
      <c r="B1833" s="15" t="s">
        <v>34</v>
      </c>
      <c r="C1833" s="15"/>
      <c r="D1833" s="16"/>
      <c r="E1833" s="1"/>
      <c r="F1833" s="1"/>
      <c r="G1833" s="1"/>
      <c r="H1833" s="1"/>
      <c r="I1833" s="1"/>
      <c r="J1833" s="1"/>
      <c r="K1833" s="1"/>
      <c r="L1833" s="1"/>
      <c r="M1833" s="17"/>
      <c r="N1833" s="16"/>
      <c r="O1833" s="1"/>
      <c r="P1833" s="18"/>
      <c r="U1833" s="114"/>
      <c r="W1833" s="114"/>
    </row>
    <row r="1834" spans="1:23" ht="9.75" customHeight="1">
      <c r="A1834" s="15"/>
      <c r="B1834" s="32" t="s">
        <v>80</v>
      </c>
      <c r="C1834" s="15">
        <v>5</v>
      </c>
      <c r="D1834" s="33">
        <v>4</v>
      </c>
      <c r="E1834" s="34">
        <v>5</v>
      </c>
      <c r="F1834" s="34">
        <v>2</v>
      </c>
      <c r="G1834" s="34">
        <v>1</v>
      </c>
      <c r="H1834" s="34">
        <v>0</v>
      </c>
      <c r="I1834" s="34">
        <v>0</v>
      </c>
      <c r="J1834" s="34">
        <v>0</v>
      </c>
      <c r="K1834" s="34">
        <v>1</v>
      </c>
      <c r="L1834" s="34">
        <v>2</v>
      </c>
      <c r="M1834" s="35">
        <v>1</v>
      </c>
      <c r="N1834" s="16">
        <f>MIN(D1834:M1834)</f>
        <v>0</v>
      </c>
      <c r="O1834" s="1">
        <f>C1834-N1834</f>
        <v>5</v>
      </c>
      <c r="P1834" s="18">
        <f>O1834/C1834</f>
        <v>1</v>
      </c>
      <c r="U1834" s="114"/>
      <c r="W1834" s="114"/>
    </row>
    <row r="1835" spans="1:23" ht="9.75" customHeight="1">
      <c r="A1835" s="15"/>
      <c r="B1835" s="15" t="s">
        <v>57</v>
      </c>
      <c r="C1835" s="15"/>
      <c r="D1835" s="16"/>
      <c r="E1835" s="1"/>
      <c r="F1835" s="1"/>
      <c r="G1835" s="1"/>
      <c r="H1835" s="1"/>
      <c r="I1835" s="1"/>
      <c r="J1835" s="1"/>
      <c r="K1835" s="1"/>
      <c r="L1835" s="1"/>
      <c r="M1835" s="17"/>
      <c r="N1835" s="16"/>
      <c r="O1835" s="1"/>
      <c r="P1835" s="18"/>
      <c r="U1835" s="114"/>
      <c r="W1835" s="114"/>
    </row>
    <row r="1836" spans="1:23" ht="9.75" customHeight="1">
      <c r="A1836" s="15"/>
      <c r="B1836" s="15" t="s">
        <v>39</v>
      </c>
      <c r="C1836" s="15">
        <v>84</v>
      </c>
      <c r="D1836" s="33">
        <v>79</v>
      </c>
      <c r="E1836" s="34">
        <v>79</v>
      </c>
      <c r="F1836" s="34">
        <v>64</v>
      </c>
      <c r="G1836" s="34">
        <v>61</v>
      </c>
      <c r="H1836" s="34">
        <v>34</v>
      </c>
      <c r="I1836" s="34">
        <v>45</v>
      </c>
      <c r="J1836" s="34">
        <v>42</v>
      </c>
      <c r="K1836" s="34">
        <v>44</v>
      </c>
      <c r="L1836" s="34">
        <v>48</v>
      </c>
      <c r="M1836" s="35">
        <v>46</v>
      </c>
      <c r="N1836" s="16">
        <f t="shared" ref="N1836:N1839" si="401">MIN(D1836:M1836)</f>
        <v>34</v>
      </c>
      <c r="O1836" s="1">
        <f t="shared" ref="O1836:O1839" si="402">C1836-N1836</f>
        <v>50</v>
      </c>
      <c r="P1836" s="18">
        <f t="shared" ref="P1836:P1839" si="403">O1836/C1836</f>
        <v>0.59523809523809523</v>
      </c>
      <c r="U1836" s="114"/>
      <c r="W1836" s="114"/>
    </row>
    <row r="1837" spans="1:23" ht="9.75" customHeight="1">
      <c r="A1837" s="15"/>
      <c r="B1837" s="15" t="s">
        <v>173</v>
      </c>
      <c r="C1837" s="15">
        <v>7</v>
      </c>
      <c r="D1837" s="33">
        <v>3</v>
      </c>
      <c r="E1837" s="34">
        <v>1</v>
      </c>
      <c r="F1837" s="34">
        <v>0</v>
      </c>
      <c r="G1837" s="34">
        <v>0</v>
      </c>
      <c r="H1837" s="34">
        <v>1</v>
      </c>
      <c r="I1837" s="34">
        <v>1</v>
      </c>
      <c r="J1837" s="34">
        <v>1</v>
      </c>
      <c r="K1837" s="34">
        <v>1</v>
      </c>
      <c r="L1837" s="34">
        <v>1</v>
      </c>
      <c r="M1837" s="35">
        <v>4</v>
      </c>
      <c r="N1837" s="16">
        <f t="shared" si="401"/>
        <v>0</v>
      </c>
      <c r="O1837" s="1">
        <f t="shared" si="402"/>
        <v>7</v>
      </c>
      <c r="P1837" s="18">
        <f t="shared" si="403"/>
        <v>1</v>
      </c>
      <c r="U1837" s="114"/>
      <c r="W1837" s="114"/>
    </row>
    <row r="1838" spans="1:23" ht="9.75" customHeight="1">
      <c r="A1838" s="15"/>
      <c r="B1838" s="15" t="s">
        <v>400</v>
      </c>
      <c r="C1838" s="15">
        <v>4</v>
      </c>
      <c r="D1838" s="33">
        <v>4</v>
      </c>
      <c r="E1838" s="34">
        <v>4</v>
      </c>
      <c r="F1838" s="34">
        <v>4</v>
      </c>
      <c r="G1838" s="34">
        <v>4</v>
      </c>
      <c r="H1838" s="34">
        <v>3</v>
      </c>
      <c r="I1838" s="34">
        <v>3</v>
      </c>
      <c r="J1838" s="34">
        <v>3</v>
      </c>
      <c r="K1838" s="34">
        <v>2</v>
      </c>
      <c r="L1838" s="34">
        <v>2</v>
      </c>
      <c r="M1838" s="35">
        <v>2</v>
      </c>
      <c r="N1838" s="16">
        <f t="shared" si="401"/>
        <v>2</v>
      </c>
      <c r="O1838" s="1">
        <f t="shared" si="402"/>
        <v>2</v>
      </c>
      <c r="P1838" s="18">
        <f t="shared" si="403"/>
        <v>0.5</v>
      </c>
      <c r="U1838" s="114"/>
      <c r="W1838" s="114"/>
    </row>
    <row r="1839" spans="1:23" ht="9.75" customHeight="1">
      <c r="A1839" s="15"/>
      <c r="B1839" s="15" t="s">
        <v>401</v>
      </c>
      <c r="C1839" s="15">
        <v>2</v>
      </c>
      <c r="D1839" s="33">
        <v>1</v>
      </c>
      <c r="E1839" s="34">
        <v>1</v>
      </c>
      <c r="F1839" s="34">
        <v>1</v>
      </c>
      <c r="G1839" s="34">
        <v>1</v>
      </c>
      <c r="H1839" s="34">
        <v>1</v>
      </c>
      <c r="I1839" s="34">
        <v>1</v>
      </c>
      <c r="J1839" s="34">
        <v>1</v>
      </c>
      <c r="K1839" s="34">
        <v>1</v>
      </c>
      <c r="L1839" s="34">
        <v>1</v>
      </c>
      <c r="M1839" s="35">
        <v>1</v>
      </c>
      <c r="N1839" s="16">
        <f t="shared" si="401"/>
        <v>1</v>
      </c>
      <c r="O1839" s="1">
        <f t="shared" si="402"/>
        <v>1</v>
      </c>
      <c r="P1839" s="18">
        <f t="shared" si="403"/>
        <v>0.5</v>
      </c>
      <c r="U1839" s="114"/>
      <c r="W1839" s="114"/>
    </row>
    <row r="1840" spans="1:23" ht="9.75" customHeight="1">
      <c r="A1840" s="15"/>
      <c r="B1840" s="15" t="s">
        <v>60</v>
      </c>
      <c r="C1840" s="15"/>
      <c r="D1840" s="16"/>
      <c r="E1840" s="1"/>
      <c r="F1840" s="1"/>
      <c r="G1840" s="1"/>
      <c r="H1840" s="1"/>
      <c r="I1840" s="1"/>
      <c r="J1840" s="1"/>
      <c r="K1840" s="1"/>
      <c r="L1840" s="1"/>
      <c r="M1840" s="17"/>
      <c r="N1840" s="16"/>
      <c r="O1840" s="1"/>
      <c r="P1840" s="18"/>
      <c r="U1840" s="114"/>
      <c r="W1840" s="114"/>
    </row>
    <row r="1841" spans="1:23" ht="9.75" customHeight="1">
      <c r="A1841" s="15"/>
      <c r="B1841" s="15" t="s">
        <v>60</v>
      </c>
      <c r="C1841" s="15"/>
      <c r="D1841" s="16"/>
      <c r="E1841" s="1"/>
      <c r="F1841" s="1"/>
      <c r="G1841" s="1"/>
      <c r="H1841" s="1"/>
      <c r="I1841" s="1"/>
      <c r="J1841" s="1"/>
      <c r="K1841" s="1"/>
      <c r="L1841" s="1"/>
      <c r="M1841" s="17"/>
      <c r="N1841" s="16"/>
      <c r="O1841" s="1"/>
      <c r="P1841" s="18"/>
      <c r="U1841" s="114"/>
      <c r="W1841" s="114"/>
    </row>
    <row r="1842" spans="1:23" ht="9.75" customHeight="1">
      <c r="A1842" s="15"/>
      <c r="B1842" s="15" t="s">
        <v>60</v>
      </c>
      <c r="C1842" s="15"/>
      <c r="D1842" s="16"/>
      <c r="E1842" s="1"/>
      <c r="F1842" s="1"/>
      <c r="G1842" s="1"/>
      <c r="H1842" s="1"/>
      <c r="I1842" s="1"/>
      <c r="J1842" s="1"/>
      <c r="K1842" s="1"/>
      <c r="L1842" s="1"/>
      <c r="M1842" s="17"/>
      <c r="N1842" s="16"/>
      <c r="O1842" s="1"/>
      <c r="P1842" s="18"/>
      <c r="U1842" s="114"/>
      <c r="W1842" s="114"/>
    </row>
    <row r="1843" spans="1:23" ht="9.75" customHeight="1">
      <c r="A1843" s="15"/>
      <c r="B1843" s="15" t="s">
        <v>41</v>
      </c>
      <c r="C1843" s="15">
        <v>4</v>
      </c>
      <c r="D1843" s="33">
        <v>2</v>
      </c>
      <c r="E1843" s="34">
        <v>1</v>
      </c>
      <c r="F1843" s="34">
        <v>1</v>
      </c>
      <c r="G1843" s="34">
        <v>1</v>
      </c>
      <c r="H1843" s="34">
        <v>2</v>
      </c>
      <c r="I1843" s="34">
        <v>1</v>
      </c>
      <c r="J1843" s="34">
        <v>2</v>
      </c>
      <c r="K1843" s="34">
        <v>2</v>
      </c>
      <c r="L1843" s="34">
        <v>0</v>
      </c>
      <c r="M1843" s="35">
        <v>2</v>
      </c>
      <c r="N1843" s="16">
        <f t="shared" ref="N1843:N1844" si="404">MIN(D1843:M1843)</f>
        <v>0</v>
      </c>
      <c r="O1843" s="1">
        <f t="shared" ref="O1843:O1844" si="405">C1843-N1843</f>
        <v>4</v>
      </c>
      <c r="P1843" s="18">
        <f t="shared" ref="P1843:P1844" si="406">O1843/C1843</f>
        <v>1</v>
      </c>
      <c r="U1843" s="114"/>
      <c r="W1843" s="114"/>
    </row>
    <row r="1844" spans="1:23" ht="9.75" customHeight="1">
      <c r="A1844" s="15"/>
      <c r="B1844" s="15" t="s">
        <v>42</v>
      </c>
      <c r="C1844" s="15">
        <v>2</v>
      </c>
      <c r="D1844" s="33">
        <v>1</v>
      </c>
      <c r="E1844" s="34">
        <v>1</v>
      </c>
      <c r="F1844" s="34">
        <v>1</v>
      </c>
      <c r="G1844" s="34">
        <v>0</v>
      </c>
      <c r="H1844" s="34">
        <v>0</v>
      </c>
      <c r="I1844" s="34">
        <v>0</v>
      </c>
      <c r="J1844" s="34">
        <v>1</v>
      </c>
      <c r="K1844" s="34">
        <v>1</v>
      </c>
      <c r="L1844" s="34">
        <v>1</v>
      </c>
      <c r="M1844" s="35">
        <v>0</v>
      </c>
      <c r="N1844" s="16">
        <f t="shared" si="404"/>
        <v>0</v>
      </c>
      <c r="O1844" s="1">
        <f t="shared" si="405"/>
        <v>2</v>
      </c>
      <c r="P1844" s="18">
        <f t="shared" si="406"/>
        <v>1</v>
      </c>
      <c r="U1844" s="114"/>
      <c r="W1844" s="114"/>
    </row>
    <row r="1845" spans="1:23" ht="9.75" customHeight="1">
      <c r="A1845" s="15"/>
      <c r="B1845" s="15" t="s">
        <v>43</v>
      </c>
      <c r="C1845" s="15"/>
      <c r="D1845" s="16"/>
      <c r="E1845" s="1"/>
      <c r="F1845" s="1"/>
      <c r="G1845" s="1"/>
      <c r="H1845" s="1"/>
      <c r="I1845" s="1"/>
      <c r="J1845" s="1"/>
      <c r="K1845" s="1"/>
      <c r="L1845" s="1"/>
      <c r="M1845" s="17"/>
      <c r="N1845" s="16"/>
      <c r="O1845" s="1"/>
      <c r="P1845" s="18"/>
      <c r="U1845" s="114"/>
      <c r="W1845" s="114"/>
    </row>
    <row r="1846" spans="1:23" ht="9.75" customHeight="1">
      <c r="A1846" s="15"/>
      <c r="B1846" s="15" t="s">
        <v>44</v>
      </c>
      <c r="C1846" s="15"/>
      <c r="D1846" s="16"/>
      <c r="E1846" s="1"/>
      <c r="F1846" s="1"/>
      <c r="G1846" s="1"/>
      <c r="H1846" s="1"/>
      <c r="I1846" s="1"/>
      <c r="J1846" s="1"/>
      <c r="K1846" s="1"/>
      <c r="L1846" s="1"/>
      <c r="M1846" s="17"/>
      <c r="N1846" s="16"/>
      <c r="O1846" s="1"/>
      <c r="P1846" s="18"/>
      <c r="U1846" s="114"/>
      <c r="W1846" s="114"/>
    </row>
    <row r="1847" spans="1:23" ht="9.75" customHeight="1">
      <c r="A1847" s="20"/>
      <c r="B1847" s="21" t="s">
        <v>45</v>
      </c>
      <c r="C1847" s="21">
        <f t="shared" ref="C1847:M1847" si="407">SUM(C1831:C1846)</f>
        <v>232</v>
      </c>
      <c r="D1847" s="22">
        <f t="shared" si="407"/>
        <v>173</v>
      </c>
      <c r="E1847" s="23">
        <f t="shared" si="407"/>
        <v>146</v>
      </c>
      <c r="F1847" s="23">
        <f t="shared" si="407"/>
        <v>80</v>
      </c>
      <c r="G1847" s="23">
        <f t="shared" si="407"/>
        <v>74</v>
      </c>
      <c r="H1847" s="23">
        <f t="shared" si="407"/>
        <v>41</v>
      </c>
      <c r="I1847" s="23">
        <f t="shared" si="407"/>
        <v>51</v>
      </c>
      <c r="J1847" s="23">
        <f t="shared" si="407"/>
        <v>50</v>
      </c>
      <c r="K1847" s="23">
        <f t="shared" si="407"/>
        <v>53</v>
      </c>
      <c r="L1847" s="23">
        <f t="shared" si="407"/>
        <v>56</v>
      </c>
      <c r="M1847" s="24">
        <f t="shared" si="407"/>
        <v>60</v>
      </c>
      <c r="N1847" s="22">
        <f t="shared" ref="N1847:N1848" si="408">MIN(D1847:M1847)</f>
        <v>41</v>
      </c>
      <c r="O1847" s="23">
        <f t="shared" ref="O1847:O1848" si="409">C1847-N1847</f>
        <v>191</v>
      </c>
      <c r="P1847" s="25">
        <f t="shared" ref="P1847:P1848" si="410">O1847/C1847</f>
        <v>0.82327586206896552</v>
      </c>
      <c r="U1847" s="114"/>
      <c r="W1847" s="114"/>
    </row>
    <row r="1848" spans="1:23" ht="9.75" customHeight="1">
      <c r="A1848" s="14" t="s">
        <v>402</v>
      </c>
      <c r="B1848" s="14" t="s">
        <v>27</v>
      </c>
      <c r="C1848" s="14">
        <v>26</v>
      </c>
      <c r="D1848" s="51">
        <v>1</v>
      </c>
      <c r="E1848" s="52">
        <v>1</v>
      </c>
      <c r="F1848" s="52">
        <v>1</v>
      </c>
      <c r="G1848" s="52">
        <v>0</v>
      </c>
      <c r="H1848" s="52">
        <v>0</v>
      </c>
      <c r="I1848" s="52">
        <v>0</v>
      </c>
      <c r="J1848" s="52">
        <v>0</v>
      </c>
      <c r="K1848" s="52">
        <v>0</v>
      </c>
      <c r="L1848" s="52">
        <v>1</v>
      </c>
      <c r="M1848" s="53">
        <v>1</v>
      </c>
      <c r="N1848" s="19">
        <f t="shared" si="408"/>
        <v>0</v>
      </c>
      <c r="O1848" s="29">
        <f t="shared" si="409"/>
        <v>26</v>
      </c>
      <c r="P1848" s="31">
        <f t="shared" si="410"/>
        <v>1</v>
      </c>
      <c r="U1848" s="114"/>
      <c r="W1848" s="114"/>
    </row>
    <row r="1849" spans="1:23" ht="9.75" customHeight="1">
      <c r="A1849" s="15"/>
      <c r="B1849" s="15" t="s">
        <v>30</v>
      </c>
      <c r="C1849" s="15"/>
      <c r="D1849" s="16"/>
      <c r="E1849" s="1"/>
      <c r="F1849" s="1"/>
      <c r="G1849" s="1"/>
      <c r="H1849" s="1"/>
      <c r="I1849" s="1"/>
      <c r="J1849" s="1"/>
      <c r="K1849" s="1"/>
      <c r="L1849" s="1"/>
      <c r="M1849" s="17"/>
      <c r="N1849" s="16"/>
      <c r="O1849" s="1"/>
      <c r="P1849" s="18"/>
      <c r="U1849" s="114"/>
      <c r="W1849" s="114"/>
    </row>
    <row r="1850" spans="1:23" ht="9.75" customHeight="1">
      <c r="A1850" s="15"/>
      <c r="B1850" s="15" t="s">
        <v>34</v>
      </c>
      <c r="C1850" s="15"/>
      <c r="D1850" s="16"/>
      <c r="E1850" s="1"/>
      <c r="F1850" s="1"/>
      <c r="G1850" s="1"/>
      <c r="H1850" s="1"/>
      <c r="I1850" s="1"/>
      <c r="J1850" s="1"/>
      <c r="K1850" s="1"/>
      <c r="L1850" s="1"/>
      <c r="M1850" s="17"/>
      <c r="N1850" s="16"/>
      <c r="O1850" s="1"/>
      <c r="P1850" s="18"/>
      <c r="U1850" s="114"/>
      <c r="W1850" s="114"/>
    </row>
    <row r="1851" spans="1:23" ht="9.75" customHeight="1">
      <c r="A1851" s="15"/>
      <c r="B1851" s="15" t="s">
        <v>131</v>
      </c>
      <c r="C1851" s="15">
        <v>38</v>
      </c>
      <c r="D1851" s="33">
        <v>34</v>
      </c>
      <c r="E1851" s="34">
        <v>31</v>
      </c>
      <c r="F1851" s="34">
        <v>7</v>
      </c>
      <c r="G1851" s="34">
        <v>4</v>
      </c>
      <c r="H1851" s="34">
        <v>2</v>
      </c>
      <c r="I1851" s="34">
        <v>1</v>
      </c>
      <c r="J1851" s="34">
        <v>0</v>
      </c>
      <c r="K1851" s="34">
        <v>1</v>
      </c>
      <c r="L1851" s="34">
        <v>0</v>
      </c>
      <c r="M1851" s="35">
        <v>3</v>
      </c>
      <c r="N1851" s="16">
        <f>MIN(D1851:M1851)</f>
        <v>0</v>
      </c>
      <c r="O1851" s="1">
        <f>C1851-N1851</f>
        <v>38</v>
      </c>
      <c r="P1851" s="18">
        <f>O1851/C1851</f>
        <v>1</v>
      </c>
      <c r="U1851" s="114"/>
      <c r="W1851" s="114"/>
    </row>
    <row r="1852" spans="1:23" ht="9.75" customHeight="1">
      <c r="A1852" s="15"/>
      <c r="B1852" s="15" t="s">
        <v>57</v>
      </c>
      <c r="C1852" s="15"/>
      <c r="D1852" s="16"/>
      <c r="E1852" s="1"/>
      <c r="F1852" s="1"/>
      <c r="G1852" s="1"/>
      <c r="H1852" s="1"/>
      <c r="I1852" s="1"/>
      <c r="J1852" s="1"/>
      <c r="K1852" s="1"/>
      <c r="L1852" s="1"/>
      <c r="M1852" s="17"/>
      <c r="N1852" s="16"/>
      <c r="O1852" s="1"/>
      <c r="P1852" s="18"/>
      <c r="U1852" s="114"/>
      <c r="W1852" s="114"/>
    </row>
    <row r="1853" spans="1:23" ht="9.75" customHeight="1">
      <c r="A1853" s="15"/>
      <c r="B1853" s="15" t="s">
        <v>39</v>
      </c>
      <c r="C1853" s="15">
        <v>38</v>
      </c>
      <c r="D1853" s="33">
        <v>34</v>
      </c>
      <c r="E1853" s="34">
        <v>30</v>
      </c>
      <c r="F1853" s="34">
        <v>24</v>
      </c>
      <c r="G1853" s="34">
        <v>17</v>
      </c>
      <c r="H1853" s="34">
        <v>17</v>
      </c>
      <c r="I1853" s="34">
        <v>15</v>
      </c>
      <c r="J1853" s="34">
        <v>14</v>
      </c>
      <c r="K1853" s="34">
        <v>16</v>
      </c>
      <c r="L1853" s="34">
        <v>19</v>
      </c>
      <c r="M1853" s="35">
        <v>24</v>
      </c>
      <c r="N1853" s="16">
        <f t="shared" ref="N1853:N1854" si="411">MIN(D1853:M1853)</f>
        <v>14</v>
      </c>
      <c r="O1853" s="1">
        <f t="shared" ref="O1853:O1854" si="412">C1853-N1853</f>
        <v>24</v>
      </c>
      <c r="P1853" s="18">
        <f t="shared" ref="P1853:P1854" si="413">O1853/C1853</f>
        <v>0.63157894736842102</v>
      </c>
      <c r="U1853" s="114"/>
      <c r="W1853" s="114"/>
    </row>
    <row r="1854" spans="1:23" ht="9.75" customHeight="1">
      <c r="A1854" s="15"/>
      <c r="B1854" s="15" t="s">
        <v>403</v>
      </c>
      <c r="C1854" s="15">
        <v>1</v>
      </c>
      <c r="D1854" s="33">
        <v>1</v>
      </c>
      <c r="E1854" s="34">
        <v>1</v>
      </c>
      <c r="F1854" s="34">
        <v>1</v>
      </c>
      <c r="G1854" s="34">
        <v>1</v>
      </c>
      <c r="H1854" s="34">
        <v>1</v>
      </c>
      <c r="I1854" s="34">
        <v>1</v>
      </c>
      <c r="J1854" s="34">
        <v>1</v>
      </c>
      <c r="K1854" s="34">
        <v>1</v>
      </c>
      <c r="L1854" s="34">
        <v>1</v>
      </c>
      <c r="M1854" s="35">
        <v>1</v>
      </c>
      <c r="N1854" s="16">
        <f t="shared" si="411"/>
        <v>1</v>
      </c>
      <c r="O1854" s="1">
        <f t="shared" si="412"/>
        <v>0</v>
      </c>
      <c r="P1854" s="18">
        <f t="shared" si="413"/>
        <v>0</v>
      </c>
      <c r="U1854" s="114"/>
      <c r="W1854" s="114"/>
    </row>
    <row r="1855" spans="1:23" ht="9.75" customHeight="1">
      <c r="A1855" s="15"/>
      <c r="B1855" s="15" t="s">
        <v>60</v>
      </c>
      <c r="C1855" s="15"/>
      <c r="D1855" s="16"/>
      <c r="E1855" s="1"/>
      <c r="F1855" s="34"/>
      <c r="G1855" s="1"/>
      <c r="H1855" s="1"/>
      <c r="I1855" s="1"/>
      <c r="J1855" s="1"/>
      <c r="K1855" s="1"/>
      <c r="L1855" s="1"/>
      <c r="M1855" s="17"/>
      <c r="N1855" s="16"/>
      <c r="O1855" s="1"/>
      <c r="P1855" s="18"/>
      <c r="U1855" s="114"/>
      <c r="W1855" s="114"/>
    </row>
    <row r="1856" spans="1:23" ht="9.75" customHeight="1">
      <c r="A1856" s="15"/>
      <c r="B1856" s="15" t="s">
        <v>60</v>
      </c>
      <c r="C1856" s="15"/>
      <c r="D1856" s="16"/>
      <c r="E1856" s="1"/>
      <c r="F1856" s="1"/>
      <c r="G1856" s="1"/>
      <c r="H1856" s="1"/>
      <c r="I1856" s="1"/>
      <c r="J1856" s="1"/>
      <c r="K1856" s="1"/>
      <c r="L1856" s="1"/>
      <c r="M1856" s="17"/>
      <c r="N1856" s="16"/>
      <c r="O1856" s="1"/>
      <c r="P1856" s="18"/>
      <c r="U1856" s="114"/>
      <c r="W1856" s="114"/>
    </row>
    <row r="1857" spans="1:23" ht="9.75" customHeight="1">
      <c r="A1857" s="15"/>
      <c r="B1857" s="15" t="s">
        <v>60</v>
      </c>
      <c r="C1857" s="15"/>
      <c r="D1857" s="16"/>
      <c r="E1857" s="1"/>
      <c r="F1857" s="1"/>
      <c r="G1857" s="1"/>
      <c r="H1857" s="1"/>
      <c r="I1857" s="1"/>
      <c r="J1857" s="1"/>
      <c r="K1857" s="1"/>
      <c r="L1857" s="1"/>
      <c r="M1857" s="17"/>
      <c r="N1857" s="16"/>
      <c r="O1857" s="1"/>
      <c r="P1857" s="18"/>
      <c r="U1857" s="114"/>
      <c r="W1857" s="114"/>
    </row>
    <row r="1858" spans="1:23" ht="9.75" customHeight="1">
      <c r="A1858" s="15"/>
      <c r="B1858" s="15" t="s">
        <v>60</v>
      </c>
      <c r="C1858" s="15"/>
      <c r="D1858" s="16"/>
      <c r="E1858" s="1"/>
      <c r="F1858" s="1"/>
      <c r="G1858" s="1"/>
      <c r="H1858" s="1"/>
      <c r="I1858" s="1"/>
      <c r="J1858" s="1"/>
      <c r="K1858" s="1"/>
      <c r="L1858" s="1"/>
      <c r="M1858" s="17"/>
      <c r="N1858" s="16"/>
      <c r="O1858" s="1"/>
      <c r="P1858" s="18"/>
      <c r="U1858" s="114"/>
      <c r="W1858" s="114"/>
    </row>
    <row r="1859" spans="1:23" ht="9.75" customHeight="1">
      <c r="A1859" s="15"/>
      <c r="B1859" s="15" t="s">
        <v>60</v>
      </c>
      <c r="C1859" s="15"/>
      <c r="D1859" s="16"/>
      <c r="E1859" s="1"/>
      <c r="F1859" s="1"/>
      <c r="G1859" s="1"/>
      <c r="H1859" s="1"/>
      <c r="I1859" s="1"/>
      <c r="J1859" s="1"/>
      <c r="K1859" s="1"/>
      <c r="L1859" s="1"/>
      <c r="M1859" s="17"/>
      <c r="N1859" s="16"/>
      <c r="O1859" s="1"/>
      <c r="P1859" s="18"/>
      <c r="U1859" s="114"/>
      <c r="W1859" s="114"/>
    </row>
    <row r="1860" spans="1:23" ht="9.75" customHeight="1">
      <c r="A1860" s="15"/>
      <c r="B1860" s="15" t="s">
        <v>41</v>
      </c>
      <c r="C1860" s="15">
        <v>17</v>
      </c>
      <c r="D1860" s="33">
        <v>4</v>
      </c>
      <c r="E1860" s="34">
        <v>2</v>
      </c>
      <c r="F1860" s="34">
        <v>2</v>
      </c>
      <c r="G1860" s="34">
        <v>2</v>
      </c>
      <c r="H1860" s="34">
        <v>3</v>
      </c>
      <c r="I1860" s="34">
        <v>0</v>
      </c>
      <c r="J1860" s="34">
        <v>1</v>
      </c>
      <c r="K1860" s="34">
        <v>2</v>
      </c>
      <c r="L1860" s="34">
        <v>2</v>
      </c>
      <c r="M1860" s="35">
        <v>4</v>
      </c>
      <c r="N1860" s="16">
        <f>MIN(D1860:M1860)</f>
        <v>0</v>
      </c>
      <c r="O1860" s="1">
        <f>C1860-N1860</f>
        <v>17</v>
      </c>
      <c r="P1860" s="18">
        <f>O1860/C1860</f>
        <v>1</v>
      </c>
      <c r="U1860" s="114"/>
      <c r="W1860" s="114"/>
    </row>
    <row r="1861" spans="1:23" ht="9.75" customHeight="1">
      <c r="A1861" s="15"/>
      <c r="B1861" s="15" t="s">
        <v>42</v>
      </c>
      <c r="C1861" s="15"/>
      <c r="D1861" s="16"/>
      <c r="E1861" s="1"/>
      <c r="F1861" s="1"/>
      <c r="G1861" s="1"/>
      <c r="H1861" s="1"/>
      <c r="I1861" s="1"/>
      <c r="J1861" s="1"/>
      <c r="K1861" s="1"/>
      <c r="L1861" s="1"/>
      <c r="M1861" s="17"/>
      <c r="N1861" s="16"/>
      <c r="O1861" s="1"/>
      <c r="P1861" s="18"/>
      <c r="U1861" s="114"/>
      <c r="W1861" s="114"/>
    </row>
    <row r="1862" spans="1:23" ht="9.75" customHeight="1">
      <c r="A1862" s="15"/>
      <c r="B1862" s="15" t="s">
        <v>43</v>
      </c>
      <c r="C1862" s="15">
        <v>2</v>
      </c>
      <c r="D1862" s="33">
        <v>2</v>
      </c>
      <c r="E1862" s="34">
        <v>1</v>
      </c>
      <c r="F1862" s="34">
        <v>1</v>
      </c>
      <c r="G1862" s="34">
        <v>0</v>
      </c>
      <c r="H1862" s="34">
        <v>1</v>
      </c>
      <c r="I1862" s="34">
        <v>0</v>
      </c>
      <c r="J1862" s="34">
        <v>0</v>
      </c>
      <c r="K1862" s="34">
        <v>0</v>
      </c>
      <c r="L1862" s="34">
        <v>0</v>
      </c>
      <c r="M1862" s="35">
        <v>1</v>
      </c>
      <c r="N1862" s="16">
        <f t="shared" ref="N1862:N1864" si="414">MIN(D1862:M1862)</f>
        <v>0</v>
      </c>
      <c r="O1862" s="1">
        <f t="shared" ref="O1862:O1864" si="415">C1862-N1862</f>
        <v>2</v>
      </c>
      <c r="P1862" s="18">
        <f t="shared" ref="P1862:P1864" si="416">O1862/C1862</f>
        <v>1</v>
      </c>
      <c r="U1862" s="114"/>
      <c r="W1862" s="114"/>
    </row>
    <row r="1863" spans="1:23" ht="9.75" customHeight="1">
      <c r="A1863" s="15"/>
      <c r="B1863" s="15" t="s">
        <v>44</v>
      </c>
      <c r="C1863" s="15">
        <v>6</v>
      </c>
      <c r="D1863" s="33">
        <v>1</v>
      </c>
      <c r="E1863" s="34">
        <v>3</v>
      </c>
      <c r="F1863" s="34">
        <v>1</v>
      </c>
      <c r="G1863" s="34">
        <v>0</v>
      </c>
      <c r="H1863" s="34">
        <v>1</v>
      </c>
      <c r="I1863" s="34">
        <v>2</v>
      </c>
      <c r="J1863" s="34">
        <v>1</v>
      </c>
      <c r="K1863" s="34">
        <v>0</v>
      </c>
      <c r="L1863" s="34">
        <v>1</v>
      </c>
      <c r="M1863" s="35">
        <v>3</v>
      </c>
      <c r="N1863" s="16">
        <f t="shared" si="414"/>
        <v>0</v>
      </c>
      <c r="O1863" s="1">
        <f t="shared" si="415"/>
        <v>6</v>
      </c>
      <c r="P1863" s="18">
        <f t="shared" si="416"/>
        <v>1</v>
      </c>
      <c r="U1863" s="114"/>
      <c r="W1863" s="114"/>
    </row>
    <row r="1864" spans="1:23" ht="9.75" customHeight="1">
      <c r="A1864" s="20"/>
      <c r="B1864" s="21" t="s">
        <v>45</v>
      </c>
      <c r="C1864" s="21">
        <f t="shared" ref="C1864:M1864" si="417">SUM(C1848:C1863)</f>
        <v>128</v>
      </c>
      <c r="D1864" s="22">
        <f t="shared" si="417"/>
        <v>77</v>
      </c>
      <c r="E1864" s="23">
        <f t="shared" si="417"/>
        <v>69</v>
      </c>
      <c r="F1864" s="23">
        <f t="shared" si="417"/>
        <v>37</v>
      </c>
      <c r="G1864" s="23">
        <f t="shared" si="417"/>
        <v>24</v>
      </c>
      <c r="H1864" s="23">
        <f t="shared" si="417"/>
        <v>25</v>
      </c>
      <c r="I1864" s="23">
        <f t="shared" si="417"/>
        <v>19</v>
      </c>
      <c r="J1864" s="23">
        <f t="shared" si="417"/>
        <v>17</v>
      </c>
      <c r="K1864" s="23">
        <f t="shared" si="417"/>
        <v>20</v>
      </c>
      <c r="L1864" s="23">
        <f t="shared" si="417"/>
        <v>24</v>
      </c>
      <c r="M1864" s="24">
        <f t="shared" si="417"/>
        <v>37</v>
      </c>
      <c r="N1864" s="22">
        <f t="shared" si="414"/>
        <v>17</v>
      </c>
      <c r="O1864" s="23">
        <f t="shared" si="415"/>
        <v>111</v>
      </c>
      <c r="P1864" s="25">
        <f t="shared" si="416"/>
        <v>0.8671875</v>
      </c>
      <c r="U1864" s="114"/>
      <c r="W1864" s="114"/>
    </row>
    <row r="1865" spans="1:23" ht="9.75" customHeight="1">
      <c r="A1865" s="14" t="s">
        <v>404</v>
      </c>
      <c r="B1865" s="14" t="s">
        <v>27</v>
      </c>
      <c r="C1865" s="15"/>
      <c r="D1865" s="16"/>
      <c r="E1865" s="1"/>
      <c r="F1865" s="1"/>
      <c r="G1865" s="1"/>
      <c r="H1865" s="1"/>
      <c r="I1865" s="1"/>
      <c r="J1865" s="1"/>
      <c r="K1865" s="1"/>
      <c r="L1865" s="1"/>
      <c r="M1865" s="17"/>
      <c r="N1865" s="16"/>
      <c r="O1865" s="1"/>
      <c r="P1865" s="18"/>
      <c r="U1865" s="114"/>
      <c r="W1865" s="114"/>
    </row>
    <row r="1866" spans="1:23" ht="9.75" customHeight="1">
      <c r="A1866" s="15"/>
      <c r="B1866" s="15" t="s">
        <v>30</v>
      </c>
      <c r="C1866" s="15"/>
      <c r="D1866" s="16"/>
      <c r="E1866" s="1"/>
      <c r="F1866" s="1"/>
      <c r="G1866" s="1"/>
      <c r="H1866" s="1"/>
      <c r="I1866" s="1"/>
      <c r="J1866" s="1"/>
      <c r="K1866" s="1"/>
      <c r="L1866" s="1"/>
      <c r="M1866" s="17"/>
      <c r="N1866" s="16"/>
      <c r="O1866" s="1"/>
      <c r="P1866" s="18"/>
      <c r="U1866" s="114"/>
      <c r="W1866" s="114"/>
    </row>
    <row r="1867" spans="1:23" ht="9.75" customHeight="1">
      <c r="A1867" s="15"/>
      <c r="B1867" s="15" t="s">
        <v>34</v>
      </c>
      <c r="C1867" s="15"/>
      <c r="D1867" s="16"/>
      <c r="E1867" s="1"/>
      <c r="F1867" s="1"/>
      <c r="G1867" s="1"/>
      <c r="H1867" s="1"/>
      <c r="I1867" s="1"/>
      <c r="J1867" s="1"/>
      <c r="K1867" s="1"/>
      <c r="L1867" s="1"/>
      <c r="M1867" s="17"/>
      <c r="N1867" s="16"/>
      <c r="O1867" s="1"/>
      <c r="P1867" s="18"/>
      <c r="U1867" s="114"/>
      <c r="W1867" s="114"/>
    </row>
    <row r="1868" spans="1:23" ht="9.75" customHeight="1">
      <c r="A1868" s="15"/>
      <c r="B1868" s="15" t="s">
        <v>57</v>
      </c>
      <c r="C1868" s="15"/>
      <c r="D1868" s="16"/>
      <c r="E1868" s="1"/>
      <c r="F1868" s="1"/>
      <c r="G1868" s="1"/>
      <c r="H1868" s="1"/>
      <c r="I1868" s="1"/>
      <c r="J1868" s="1"/>
      <c r="K1868" s="1"/>
      <c r="L1868" s="1"/>
      <c r="M1868" s="17"/>
      <c r="N1868" s="16"/>
      <c r="O1868" s="1"/>
      <c r="P1868" s="18"/>
      <c r="U1868" s="114"/>
      <c r="W1868" s="114"/>
    </row>
    <row r="1869" spans="1:23" ht="9.75" customHeight="1">
      <c r="A1869" s="15"/>
      <c r="B1869" s="15" t="s">
        <v>57</v>
      </c>
      <c r="C1869" s="15"/>
      <c r="D1869" s="16"/>
      <c r="E1869" s="1"/>
      <c r="F1869" s="1"/>
      <c r="G1869" s="1"/>
      <c r="H1869" s="1"/>
      <c r="I1869" s="1"/>
      <c r="J1869" s="1"/>
      <c r="K1869" s="1"/>
      <c r="L1869" s="1"/>
      <c r="M1869" s="17"/>
      <c r="N1869" s="16"/>
      <c r="O1869" s="1"/>
      <c r="P1869" s="18"/>
      <c r="U1869" s="114"/>
      <c r="W1869" s="114"/>
    </row>
    <row r="1870" spans="1:23" ht="9.75" customHeight="1">
      <c r="A1870" s="15"/>
      <c r="B1870" s="15" t="s">
        <v>39</v>
      </c>
      <c r="C1870" s="15">
        <v>8</v>
      </c>
      <c r="D1870" s="33">
        <v>7</v>
      </c>
      <c r="E1870" s="34">
        <v>7</v>
      </c>
      <c r="F1870" s="34">
        <v>4</v>
      </c>
      <c r="G1870" s="34">
        <v>4</v>
      </c>
      <c r="H1870" s="34">
        <v>4</v>
      </c>
      <c r="I1870" s="34">
        <v>4</v>
      </c>
      <c r="J1870" s="34">
        <v>4</v>
      </c>
      <c r="K1870" s="34">
        <v>4</v>
      </c>
      <c r="L1870" s="34">
        <v>6</v>
      </c>
      <c r="M1870" s="35">
        <v>6</v>
      </c>
      <c r="N1870" s="16">
        <f>MIN(D1870:M1870)</f>
        <v>4</v>
      </c>
      <c r="O1870" s="1">
        <f>C1870-N1870</f>
        <v>4</v>
      </c>
      <c r="P1870" s="18">
        <f>O1870/C1870</f>
        <v>0.5</v>
      </c>
      <c r="U1870" s="114"/>
      <c r="W1870" s="114"/>
    </row>
    <row r="1871" spans="1:23" ht="9.75" customHeight="1">
      <c r="A1871" s="15"/>
      <c r="B1871" s="15" t="s">
        <v>60</v>
      </c>
      <c r="C1871" s="15"/>
      <c r="D1871" s="16"/>
      <c r="E1871" s="1"/>
      <c r="F1871" s="1"/>
      <c r="G1871" s="1"/>
      <c r="H1871" s="1"/>
      <c r="I1871" s="1"/>
      <c r="J1871" s="1"/>
      <c r="K1871" s="1"/>
      <c r="L1871" s="1"/>
      <c r="M1871" s="17"/>
      <c r="N1871" s="16"/>
      <c r="O1871" s="1"/>
      <c r="P1871" s="18"/>
      <c r="U1871" s="114"/>
      <c r="W1871" s="114"/>
    </row>
    <row r="1872" spans="1:23" ht="9.75" customHeight="1">
      <c r="A1872" s="15"/>
      <c r="B1872" s="15" t="s">
        <v>60</v>
      </c>
      <c r="C1872" s="15"/>
      <c r="D1872" s="16"/>
      <c r="E1872" s="1"/>
      <c r="F1872" s="1"/>
      <c r="G1872" s="1"/>
      <c r="H1872" s="1"/>
      <c r="I1872" s="1"/>
      <c r="J1872" s="1"/>
      <c r="K1872" s="1"/>
      <c r="L1872" s="1"/>
      <c r="M1872" s="17"/>
      <c r="N1872" s="16"/>
      <c r="O1872" s="1"/>
      <c r="P1872" s="18"/>
      <c r="U1872" s="114"/>
      <c r="W1872" s="114"/>
    </row>
    <row r="1873" spans="1:23" ht="9.75" customHeight="1">
      <c r="A1873" s="15"/>
      <c r="B1873" s="15" t="s">
        <v>60</v>
      </c>
      <c r="C1873" s="15"/>
      <c r="D1873" s="16"/>
      <c r="E1873" s="1"/>
      <c r="F1873" s="1"/>
      <c r="G1873" s="1"/>
      <c r="H1873" s="1"/>
      <c r="I1873" s="1"/>
      <c r="J1873" s="1"/>
      <c r="K1873" s="1"/>
      <c r="L1873" s="1"/>
      <c r="M1873" s="17"/>
      <c r="N1873" s="16"/>
      <c r="O1873" s="1"/>
      <c r="P1873" s="18"/>
      <c r="U1873" s="114"/>
      <c r="W1873" s="114"/>
    </row>
    <row r="1874" spans="1:23" ht="9.75" customHeight="1">
      <c r="A1874" s="15"/>
      <c r="B1874" s="15" t="s">
        <v>60</v>
      </c>
      <c r="C1874" s="15"/>
      <c r="D1874" s="16"/>
      <c r="E1874" s="1"/>
      <c r="F1874" s="1"/>
      <c r="G1874" s="1"/>
      <c r="H1874" s="1"/>
      <c r="I1874" s="1"/>
      <c r="J1874" s="1"/>
      <c r="K1874" s="1"/>
      <c r="L1874" s="1"/>
      <c r="M1874" s="17"/>
      <c r="N1874" s="16"/>
      <c r="O1874" s="1"/>
      <c r="P1874" s="18"/>
      <c r="U1874" s="114"/>
      <c r="W1874" s="114"/>
    </row>
    <row r="1875" spans="1:23" ht="9.75" customHeight="1">
      <c r="A1875" s="15"/>
      <c r="B1875" s="15" t="s">
        <v>60</v>
      </c>
      <c r="C1875" s="15"/>
      <c r="D1875" s="16"/>
      <c r="E1875" s="1"/>
      <c r="F1875" s="1"/>
      <c r="G1875" s="1"/>
      <c r="H1875" s="1"/>
      <c r="I1875" s="1"/>
      <c r="J1875" s="1"/>
      <c r="K1875" s="1"/>
      <c r="L1875" s="1"/>
      <c r="M1875" s="17"/>
      <c r="N1875" s="16"/>
      <c r="O1875" s="1"/>
      <c r="P1875" s="18"/>
      <c r="U1875" s="114"/>
      <c r="W1875" s="114"/>
    </row>
    <row r="1876" spans="1:23" ht="9.75" customHeight="1">
      <c r="A1876" s="15"/>
      <c r="B1876" s="15" t="s">
        <v>60</v>
      </c>
      <c r="C1876" s="15"/>
      <c r="D1876" s="16"/>
      <c r="E1876" s="1"/>
      <c r="F1876" s="1"/>
      <c r="G1876" s="1"/>
      <c r="H1876" s="1"/>
      <c r="I1876" s="1"/>
      <c r="J1876" s="1"/>
      <c r="K1876" s="1"/>
      <c r="L1876" s="1"/>
      <c r="M1876" s="17"/>
      <c r="N1876" s="16"/>
      <c r="O1876" s="1"/>
      <c r="P1876" s="18"/>
      <c r="U1876" s="114"/>
      <c r="W1876" s="114"/>
    </row>
    <row r="1877" spans="1:23" ht="9.75" customHeight="1">
      <c r="A1877" s="15"/>
      <c r="B1877" s="15" t="s">
        <v>41</v>
      </c>
      <c r="C1877" s="15">
        <v>1</v>
      </c>
      <c r="D1877" s="33">
        <v>0</v>
      </c>
      <c r="E1877" s="34">
        <v>0</v>
      </c>
      <c r="F1877" s="34">
        <v>0</v>
      </c>
      <c r="G1877" s="34">
        <v>0</v>
      </c>
      <c r="H1877" s="34">
        <v>0</v>
      </c>
      <c r="I1877" s="34">
        <v>0</v>
      </c>
      <c r="J1877" s="34">
        <v>0</v>
      </c>
      <c r="K1877" s="34">
        <v>0</v>
      </c>
      <c r="L1877" s="34">
        <v>0</v>
      </c>
      <c r="M1877" s="35">
        <v>1</v>
      </c>
      <c r="N1877" s="16">
        <f t="shared" ref="N1877:N1878" si="418">MIN(D1877:M1877)</f>
        <v>0</v>
      </c>
      <c r="O1877" s="1">
        <f t="shared" ref="O1877:O1878" si="419">C1877-N1877</f>
        <v>1</v>
      </c>
      <c r="P1877" s="18">
        <f t="shared" ref="P1877:P1878" si="420">O1877/C1877</f>
        <v>1</v>
      </c>
      <c r="U1877" s="114"/>
      <c r="W1877" s="114"/>
    </row>
    <row r="1878" spans="1:23" ht="9.75" customHeight="1">
      <c r="A1878" s="15"/>
      <c r="B1878" s="15" t="s">
        <v>42</v>
      </c>
      <c r="C1878" s="15">
        <v>7</v>
      </c>
      <c r="D1878" s="33">
        <v>2</v>
      </c>
      <c r="E1878" s="34">
        <v>2</v>
      </c>
      <c r="F1878" s="34">
        <v>3</v>
      </c>
      <c r="G1878" s="34">
        <v>0</v>
      </c>
      <c r="H1878" s="34">
        <v>1</v>
      </c>
      <c r="I1878" s="34">
        <v>1</v>
      </c>
      <c r="J1878" s="34">
        <v>2</v>
      </c>
      <c r="K1878" s="34">
        <v>2</v>
      </c>
      <c r="L1878" s="34">
        <v>1</v>
      </c>
      <c r="M1878" s="35">
        <v>1</v>
      </c>
      <c r="N1878" s="16">
        <f t="shared" si="418"/>
        <v>0</v>
      </c>
      <c r="O1878" s="1">
        <f t="shared" si="419"/>
        <v>7</v>
      </c>
      <c r="P1878" s="18">
        <f t="shared" si="420"/>
        <v>1</v>
      </c>
      <c r="U1878" s="114"/>
      <c r="W1878" s="114"/>
    </row>
    <row r="1879" spans="1:23" ht="9.75" customHeight="1">
      <c r="A1879" s="15"/>
      <c r="B1879" s="15" t="s">
        <v>43</v>
      </c>
      <c r="C1879" s="15"/>
      <c r="D1879" s="16"/>
      <c r="E1879" s="1"/>
      <c r="F1879" s="1"/>
      <c r="G1879" s="1"/>
      <c r="H1879" s="1"/>
      <c r="I1879" s="1"/>
      <c r="J1879" s="1"/>
      <c r="K1879" s="1"/>
      <c r="L1879" s="1"/>
      <c r="M1879" s="17"/>
      <c r="N1879" s="16"/>
      <c r="O1879" s="1"/>
      <c r="P1879" s="18"/>
      <c r="U1879" s="114"/>
      <c r="W1879" s="114"/>
    </row>
    <row r="1880" spans="1:23" ht="9.75" customHeight="1">
      <c r="A1880" s="15"/>
      <c r="B1880" s="15" t="s">
        <v>44</v>
      </c>
      <c r="C1880" s="15"/>
      <c r="D1880" s="16"/>
      <c r="E1880" s="1"/>
      <c r="F1880" s="1"/>
      <c r="G1880" s="1"/>
      <c r="H1880" s="1"/>
      <c r="I1880" s="1"/>
      <c r="J1880" s="1"/>
      <c r="K1880" s="1"/>
      <c r="L1880" s="1"/>
      <c r="M1880" s="17"/>
      <c r="N1880" s="16"/>
      <c r="O1880" s="1"/>
      <c r="P1880" s="18"/>
      <c r="U1880" s="114"/>
      <c r="W1880" s="114"/>
    </row>
    <row r="1881" spans="1:23" ht="9.75" customHeight="1">
      <c r="A1881" s="20"/>
      <c r="B1881" s="21" t="s">
        <v>45</v>
      </c>
      <c r="C1881" s="21">
        <f t="shared" ref="C1881:M1881" si="421">SUM(C1865:C1880)</f>
        <v>16</v>
      </c>
      <c r="D1881" s="22">
        <f t="shared" si="421"/>
        <v>9</v>
      </c>
      <c r="E1881" s="23">
        <f t="shared" si="421"/>
        <v>9</v>
      </c>
      <c r="F1881" s="23">
        <f t="shared" si="421"/>
        <v>7</v>
      </c>
      <c r="G1881" s="23">
        <f t="shared" si="421"/>
        <v>4</v>
      </c>
      <c r="H1881" s="23">
        <f t="shared" si="421"/>
        <v>5</v>
      </c>
      <c r="I1881" s="23">
        <f t="shared" si="421"/>
        <v>5</v>
      </c>
      <c r="J1881" s="23">
        <f t="shared" si="421"/>
        <v>6</v>
      </c>
      <c r="K1881" s="23">
        <f t="shared" si="421"/>
        <v>6</v>
      </c>
      <c r="L1881" s="23">
        <f t="shared" si="421"/>
        <v>7</v>
      </c>
      <c r="M1881" s="24">
        <f t="shared" si="421"/>
        <v>8</v>
      </c>
      <c r="N1881" s="22">
        <f>MIN(D1881:M1881)</f>
        <v>4</v>
      </c>
      <c r="O1881" s="23">
        <f>C1881-N1881</f>
        <v>12</v>
      </c>
      <c r="P1881" s="25">
        <f>O1881/C1881</f>
        <v>0.75</v>
      </c>
      <c r="U1881" s="114"/>
      <c r="W1881" s="114"/>
    </row>
    <row r="1882" spans="1:23" ht="9.75" customHeight="1">
      <c r="A1882" s="14" t="s">
        <v>405</v>
      </c>
      <c r="B1882" s="14" t="s">
        <v>27</v>
      </c>
      <c r="C1882" s="14"/>
      <c r="D1882" s="19"/>
      <c r="E1882" s="29"/>
      <c r="F1882" s="29"/>
      <c r="G1882" s="29"/>
      <c r="H1882" s="29"/>
      <c r="I1882" s="29"/>
      <c r="J1882" s="29"/>
      <c r="K1882" s="29"/>
      <c r="L1882" s="29"/>
      <c r="M1882" s="30"/>
      <c r="N1882" s="19"/>
      <c r="O1882" s="29"/>
      <c r="P1882" s="31"/>
      <c r="U1882" s="114"/>
      <c r="W1882" s="114"/>
    </row>
    <row r="1883" spans="1:23" ht="9.75" customHeight="1">
      <c r="A1883" s="15"/>
      <c r="B1883" s="15" t="s">
        <v>30</v>
      </c>
      <c r="C1883" s="15"/>
      <c r="D1883" s="16"/>
      <c r="E1883" s="1"/>
      <c r="F1883" s="1"/>
      <c r="G1883" s="1"/>
      <c r="H1883" s="1"/>
      <c r="I1883" s="1"/>
      <c r="J1883" s="1"/>
      <c r="K1883" s="1"/>
      <c r="L1883" s="1"/>
      <c r="M1883" s="17"/>
      <c r="N1883" s="16"/>
      <c r="O1883" s="1"/>
      <c r="P1883" s="18"/>
      <c r="U1883" s="114"/>
      <c r="W1883" s="114"/>
    </row>
    <row r="1884" spans="1:23" ht="9.75" customHeight="1">
      <c r="A1884" s="15"/>
      <c r="B1884" s="15" t="s">
        <v>34</v>
      </c>
      <c r="C1884" s="15"/>
      <c r="D1884" s="16"/>
      <c r="E1884" s="1"/>
      <c r="F1884" s="1"/>
      <c r="G1884" s="1"/>
      <c r="H1884" s="1"/>
      <c r="I1884" s="1"/>
      <c r="J1884" s="1"/>
      <c r="K1884" s="1"/>
      <c r="L1884" s="1"/>
      <c r="M1884" s="17"/>
      <c r="N1884" s="16"/>
      <c r="O1884" s="1"/>
      <c r="P1884" s="18"/>
      <c r="U1884" s="114"/>
      <c r="W1884" s="114"/>
    </row>
    <row r="1885" spans="1:23" ht="9.75" customHeight="1">
      <c r="A1885" s="15"/>
      <c r="B1885" s="15" t="s">
        <v>57</v>
      </c>
      <c r="C1885" s="15"/>
      <c r="D1885" s="16"/>
      <c r="E1885" s="1"/>
      <c r="F1885" s="1"/>
      <c r="G1885" s="1"/>
      <c r="H1885" s="1"/>
      <c r="I1885" s="1"/>
      <c r="J1885" s="1"/>
      <c r="K1885" s="1"/>
      <c r="L1885" s="1"/>
      <c r="M1885" s="17"/>
      <c r="N1885" s="16"/>
      <c r="O1885" s="1"/>
      <c r="P1885" s="18"/>
      <c r="U1885" s="114"/>
      <c r="W1885" s="114"/>
    </row>
    <row r="1886" spans="1:23" ht="9.75" customHeight="1">
      <c r="A1886" s="15"/>
      <c r="B1886" s="15" t="s">
        <v>57</v>
      </c>
      <c r="C1886" s="15"/>
      <c r="D1886" s="16"/>
      <c r="E1886" s="1"/>
      <c r="F1886" s="1"/>
      <c r="G1886" s="1"/>
      <c r="H1886" s="1"/>
      <c r="I1886" s="1"/>
      <c r="J1886" s="1"/>
      <c r="K1886" s="1"/>
      <c r="L1886" s="1"/>
      <c r="M1886" s="17"/>
      <c r="N1886" s="16"/>
      <c r="O1886" s="1"/>
      <c r="P1886" s="18"/>
      <c r="U1886" s="114"/>
      <c r="W1886" s="114"/>
    </row>
    <row r="1887" spans="1:23" ht="9.75" customHeight="1">
      <c r="A1887" s="15"/>
      <c r="B1887" s="15" t="s">
        <v>39</v>
      </c>
      <c r="C1887" s="15">
        <v>6</v>
      </c>
      <c r="D1887" s="33">
        <v>5</v>
      </c>
      <c r="E1887" s="34">
        <v>4</v>
      </c>
      <c r="F1887" s="34">
        <v>2</v>
      </c>
      <c r="G1887" s="34">
        <v>2</v>
      </c>
      <c r="H1887" s="34">
        <v>2</v>
      </c>
      <c r="I1887" s="34">
        <v>2</v>
      </c>
      <c r="J1887" s="34">
        <v>2</v>
      </c>
      <c r="K1887" s="34">
        <v>2</v>
      </c>
      <c r="L1887" s="34">
        <v>2</v>
      </c>
      <c r="M1887" s="35">
        <v>3</v>
      </c>
      <c r="N1887" s="16">
        <f>MIN(D1887:M1887)</f>
        <v>2</v>
      </c>
      <c r="O1887" s="1">
        <f>C1887-N1887</f>
        <v>4</v>
      </c>
      <c r="P1887" s="18">
        <f>O1887/C1887</f>
        <v>0.66666666666666663</v>
      </c>
      <c r="U1887" s="114"/>
      <c r="W1887" s="114"/>
    </row>
    <row r="1888" spans="1:23" ht="9.75" customHeight="1">
      <c r="A1888" s="15"/>
      <c r="B1888" s="15" t="s">
        <v>60</v>
      </c>
      <c r="C1888" s="15"/>
      <c r="D1888" s="16"/>
      <c r="E1888" s="1"/>
      <c r="F1888" s="1"/>
      <c r="G1888" s="1"/>
      <c r="H1888" s="1"/>
      <c r="I1888" s="1"/>
      <c r="J1888" s="1"/>
      <c r="K1888" s="1"/>
      <c r="L1888" s="1"/>
      <c r="M1888" s="17"/>
      <c r="N1888" s="16"/>
      <c r="O1888" s="1"/>
      <c r="P1888" s="18"/>
      <c r="U1888" s="114"/>
      <c r="W1888" s="114"/>
    </row>
    <row r="1889" spans="1:23" ht="9.75" customHeight="1">
      <c r="A1889" s="15"/>
      <c r="B1889" s="15" t="s">
        <v>60</v>
      </c>
      <c r="C1889" s="15"/>
      <c r="D1889" s="16"/>
      <c r="E1889" s="1"/>
      <c r="F1889" s="1"/>
      <c r="G1889" s="1"/>
      <c r="H1889" s="1"/>
      <c r="I1889" s="1"/>
      <c r="J1889" s="1"/>
      <c r="K1889" s="1"/>
      <c r="L1889" s="1"/>
      <c r="M1889" s="17"/>
      <c r="N1889" s="16"/>
      <c r="O1889" s="1"/>
      <c r="P1889" s="18"/>
      <c r="U1889" s="114"/>
      <c r="W1889" s="114"/>
    </row>
    <row r="1890" spans="1:23" ht="9.75" customHeight="1">
      <c r="A1890" s="15"/>
      <c r="B1890" s="15" t="s">
        <v>60</v>
      </c>
      <c r="C1890" s="15"/>
      <c r="D1890" s="16"/>
      <c r="E1890" s="1"/>
      <c r="F1890" s="1"/>
      <c r="G1890" s="1"/>
      <c r="H1890" s="1"/>
      <c r="I1890" s="1"/>
      <c r="J1890" s="1"/>
      <c r="K1890" s="1"/>
      <c r="L1890" s="1"/>
      <c r="M1890" s="17"/>
      <c r="N1890" s="16"/>
      <c r="O1890" s="1"/>
      <c r="P1890" s="18"/>
      <c r="U1890" s="114"/>
      <c r="W1890" s="114"/>
    </row>
    <row r="1891" spans="1:23" ht="9.75" customHeight="1">
      <c r="A1891" s="15"/>
      <c r="B1891" s="15" t="s">
        <v>60</v>
      </c>
      <c r="C1891" s="15"/>
      <c r="D1891" s="16"/>
      <c r="E1891" s="1"/>
      <c r="F1891" s="1"/>
      <c r="G1891" s="1"/>
      <c r="H1891" s="1"/>
      <c r="I1891" s="1"/>
      <c r="J1891" s="1"/>
      <c r="K1891" s="1"/>
      <c r="L1891" s="1"/>
      <c r="M1891" s="17"/>
      <c r="N1891" s="16"/>
      <c r="O1891" s="1"/>
      <c r="P1891" s="18"/>
      <c r="U1891" s="114"/>
      <c r="W1891" s="114"/>
    </row>
    <row r="1892" spans="1:23" ht="9.75" customHeight="1">
      <c r="A1892" s="15"/>
      <c r="B1892" s="15" t="s">
        <v>60</v>
      </c>
      <c r="C1892" s="15"/>
      <c r="D1892" s="16"/>
      <c r="E1892" s="1"/>
      <c r="F1892" s="1"/>
      <c r="G1892" s="1"/>
      <c r="H1892" s="1"/>
      <c r="I1892" s="1"/>
      <c r="J1892" s="1"/>
      <c r="K1892" s="1"/>
      <c r="L1892" s="1"/>
      <c r="M1892" s="17"/>
      <c r="N1892" s="16"/>
      <c r="O1892" s="1"/>
      <c r="P1892" s="18"/>
      <c r="U1892" s="114"/>
      <c r="W1892" s="114"/>
    </row>
    <row r="1893" spans="1:23" ht="9.75" customHeight="1">
      <c r="A1893" s="15"/>
      <c r="B1893" s="15" t="s">
        <v>60</v>
      </c>
      <c r="C1893" s="15"/>
      <c r="D1893" s="16"/>
      <c r="E1893" s="1"/>
      <c r="F1893" s="1"/>
      <c r="G1893" s="1"/>
      <c r="H1893" s="1"/>
      <c r="I1893" s="1"/>
      <c r="J1893" s="1"/>
      <c r="K1893" s="1"/>
      <c r="L1893" s="1"/>
      <c r="M1893" s="17"/>
      <c r="N1893" s="16"/>
      <c r="O1893" s="1"/>
      <c r="P1893" s="18"/>
      <c r="U1893" s="114"/>
      <c r="W1893" s="114"/>
    </row>
    <row r="1894" spans="1:23" ht="9.75" customHeight="1">
      <c r="A1894" s="15"/>
      <c r="B1894" s="15" t="s">
        <v>41</v>
      </c>
      <c r="C1894" s="15">
        <v>2</v>
      </c>
      <c r="D1894" s="33">
        <v>0</v>
      </c>
      <c r="E1894" s="34">
        <v>0</v>
      </c>
      <c r="F1894" s="34">
        <v>0</v>
      </c>
      <c r="G1894" s="34">
        <v>0</v>
      </c>
      <c r="H1894" s="34">
        <v>0</v>
      </c>
      <c r="I1894" s="34">
        <v>0</v>
      </c>
      <c r="J1894" s="34">
        <v>0</v>
      </c>
      <c r="K1894" s="34">
        <v>0</v>
      </c>
      <c r="L1894" s="34">
        <v>0</v>
      </c>
      <c r="M1894" s="35">
        <v>0</v>
      </c>
      <c r="N1894" s="16">
        <f>MIN(D1894:M1894)</f>
        <v>0</v>
      </c>
      <c r="O1894" s="1">
        <f>C1894-N1894</f>
        <v>2</v>
      </c>
      <c r="P1894" s="18">
        <f>O1894/C1894</f>
        <v>1</v>
      </c>
      <c r="U1894" s="114"/>
      <c r="W1894" s="114"/>
    </row>
    <row r="1895" spans="1:23" ht="9.75" customHeight="1">
      <c r="A1895" s="15"/>
      <c r="B1895" s="15" t="s">
        <v>42</v>
      </c>
      <c r="C1895" s="15"/>
      <c r="D1895" s="16"/>
      <c r="E1895" s="1"/>
      <c r="F1895" s="1"/>
      <c r="G1895" s="1"/>
      <c r="H1895" s="1"/>
      <c r="I1895" s="1"/>
      <c r="J1895" s="1"/>
      <c r="K1895" s="1"/>
      <c r="L1895" s="1"/>
      <c r="M1895" s="17"/>
      <c r="N1895" s="16"/>
      <c r="O1895" s="1"/>
      <c r="P1895" s="18"/>
      <c r="U1895" s="114"/>
      <c r="W1895" s="114"/>
    </row>
    <row r="1896" spans="1:23" ht="9.75" customHeight="1">
      <c r="A1896" s="15"/>
      <c r="B1896" s="15" t="s">
        <v>43</v>
      </c>
      <c r="C1896" s="15"/>
      <c r="D1896" s="16"/>
      <c r="E1896" s="1"/>
      <c r="F1896" s="1"/>
      <c r="G1896" s="1"/>
      <c r="H1896" s="1"/>
      <c r="I1896" s="1"/>
      <c r="J1896" s="1"/>
      <c r="K1896" s="1"/>
      <c r="L1896" s="1"/>
      <c r="M1896" s="17"/>
      <c r="N1896" s="16"/>
      <c r="O1896" s="1"/>
      <c r="P1896" s="18"/>
      <c r="U1896" s="114"/>
      <c r="W1896" s="114"/>
    </row>
    <row r="1897" spans="1:23" ht="9.75" customHeight="1">
      <c r="A1897" s="15"/>
      <c r="B1897" s="15" t="s">
        <v>44</v>
      </c>
      <c r="C1897" s="15"/>
      <c r="D1897" s="16"/>
      <c r="E1897" s="1"/>
      <c r="F1897" s="1"/>
      <c r="G1897" s="1"/>
      <c r="H1897" s="1"/>
      <c r="I1897" s="1"/>
      <c r="J1897" s="1"/>
      <c r="K1897" s="1"/>
      <c r="L1897" s="1"/>
      <c r="M1897" s="17"/>
      <c r="N1897" s="16"/>
      <c r="O1897" s="1"/>
      <c r="P1897" s="18"/>
      <c r="U1897" s="114"/>
      <c r="W1897" s="114"/>
    </row>
    <row r="1898" spans="1:23" ht="9.75" customHeight="1">
      <c r="A1898" s="20"/>
      <c r="B1898" s="21" t="s">
        <v>45</v>
      </c>
      <c r="C1898" s="21">
        <f t="shared" ref="C1898:M1898" si="422">SUM(C1882:C1897)</f>
        <v>8</v>
      </c>
      <c r="D1898" s="22">
        <f t="shared" si="422"/>
        <v>5</v>
      </c>
      <c r="E1898" s="23">
        <f t="shared" si="422"/>
        <v>4</v>
      </c>
      <c r="F1898" s="23">
        <f t="shared" si="422"/>
        <v>2</v>
      </c>
      <c r="G1898" s="23">
        <f t="shared" si="422"/>
        <v>2</v>
      </c>
      <c r="H1898" s="23">
        <f t="shared" si="422"/>
        <v>2</v>
      </c>
      <c r="I1898" s="23">
        <f t="shared" si="422"/>
        <v>2</v>
      </c>
      <c r="J1898" s="23">
        <f t="shared" si="422"/>
        <v>2</v>
      </c>
      <c r="K1898" s="23">
        <f t="shared" si="422"/>
        <v>2</v>
      </c>
      <c r="L1898" s="23">
        <f t="shared" si="422"/>
        <v>2</v>
      </c>
      <c r="M1898" s="24">
        <f t="shared" si="422"/>
        <v>3</v>
      </c>
      <c r="N1898" s="22">
        <f>MIN(D1898:M1898)</f>
        <v>2</v>
      </c>
      <c r="O1898" s="23">
        <f>C1898-N1898</f>
        <v>6</v>
      </c>
      <c r="P1898" s="25">
        <f>O1898/C1898</f>
        <v>0.75</v>
      </c>
      <c r="U1898" s="114"/>
      <c r="W1898" s="114"/>
    </row>
    <row r="1899" spans="1:23" ht="9.75" customHeight="1">
      <c r="A1899" s="14" t="s">
        <v>406</v>
      </c>
      <c r="B1899" s="14" t="s">
        <v>27</v>
      </c>
      <c r="C1899" s="14"/>
      <c r="D1899" s="19"/>
      <c r="E1899" s="29"/>
      <c r="F1899" s="29"/>
      <c r="G1899" s="29"/>
      <c r="H1899" s="29"/>
      <c r="I1899" s="29"/>
      <c r="J1899" s="29"/>
      <c r="K1899" s="29"/>
      <c r="L1899" s="29"/>
      <c r="M1899" s="30"/>
      <c r="N1899" s="19"/>
      <c r="O1899" s="29"/>
      <c r="P1899" s="31"/>
      <c r="U1899" s="114"/>
      <c r="W1899" s="114"/>
    </row>
    <row r="1900" spans="1:23" ht="9.75" customHeight="1">
      <c r="A1900" s="15"/>
      <c r="B1900" s="15" t="s">
        <v>30</v>
      </c>
      <c r="C1900" s="15"/>
      <c r="D1900" s="16"/>
      <c r="E1900" s="1"/>
      <c r="F1900" s="1"/>
      <c r="G1900" s="1"/>
      <c r="H1900" s="1"/>
      <c r="I1900" s="1"/>
      <c r="J1900" s="1"/>
      <c r="K1900" s="1"/>
      <c r="L1900" s="1"/>
      <c r="M1900" s="17"/>
      <c r="N1900" s="16"/>
      <c r="O1900" s="1"/>
      <c r="P1900" s="18"/>
      <c r="U1900" s="114"/>
      <c r="W1900" s="114"/>
    </row>
    <row r="1901" spans="1:23" ht="9.75" customHeight="1">
      <c r="A1901" s="15"/>
      <c r="B1901" s="15" t="s">
        <v>34</v>
      </c>
      <c r="C1901" s="15"/>
      <c r="D1901" s="16"/>
      <c r="E1901" s="1"/>
      <c r="F1901" s="1"/>
      <c r="G1901" s="1"/>
      <c r="H1901" s="1"/>
      <c r="I1901" s="1"/>
      <c r="J1901" s="1"/>
      <c r="K1901" s="1"/>
      <c r="L1901" s="1"/>
      <c r="M1901" s="17"/>
      <c r="N1901" s="16"/>
      <c r="O1901" s="1"/>
      <c r="P1901" s="18"/>
      <c r="U1901" s="114"/>
      <c r="W1901" s="114"/>
    </row>
    <row r="1902" spans="1:23" ht="9.75" customHeight="1">
      <c r="A1902" s="15"/>
      <c r="B1902" s="15" t="s">
        <v>57</v>
      </c>
      <c r="C1902" s="15"/>
      <c r="D1902" s="16"/>
      <c r="E1902" s="1"/>
      <c r="F1902" s="1"/>
      <c r="G1902" s="1"/>
      <c r="H1902" s="1"/>
      <c r="I1902" s="1"/>
      <c r="J1902" s="1"/>
      <c r="K1902" s="1"/>
      <c r="L1902" s="1"/>
      <c r="M1902" s="17"/>
      <c r="N1902" s="16"/>
      <c r="O1902" s="1"/>
      <c r="P1902" s="18"/>
      <c r="U1902" s="114"/>
      <c r="W1902" s="114"/>
    </row>
    <row r="1903" spans="1:23" ht="9.75" customHeight="1">
      <c r="A1903" s="15"/>
      <c r="B1903" s="15" t="s">
        <v>57</v>
      </c>
      <c r="C1903" s="15"/>
      <c r="D1903" s="16"/>
      <c r="E1903" s="1"/>
      <c r="F1903" s="1"/>
      <c r="G1903" s="1"/>
      <c r="H1903" s="1"/>
      <c r="I1903" s="1"/>
      <c r="J1903" s="1"/>
      <c r="K1903" s="1"/>
      <c r="L1903" s="1"/>
      <c r="M1903" s="17"/>
      <c r="N1903" s="16"/>
      <c r="O1903" s="1"/>
      <c r="P1903" s="18"/>
      <c r="U1903" s="114"/>
      <c r="W1903" s="114"/>
    </row>
    <row r="1904" spans="1:23" ht="9.75" customHeight="1">
      <c r="A1904" s="15"/>
      <c r="B1904" s="15" t="s">
        <v>39</v>
      </c>
      <c r="C1904" s="15"/>
      <c r="D1904" s="16"/>
      <c r="E1904" s="1"/>
      <c r="F1904" s="1"/>
      <c r="G1904" s="1"/>
      <c r="H1904" s="1"/>
      <c r="I1904" s="1"/>
      <c r="J1904" s="1"/>
      <c r="K1904" s="1"/>
      <c r="L1904" s="1"/>
      <c r="M1904" s="17"/>
      <c r="N1904" s="16"/>
      <c r="O1904" s="1"/>
      <c r="P1904" s="18"/>
      <c r="U1904" s="114"/>
      <c r="W1904" s="114"/>
    </row>
    <row r="1905" spans="1:23" ht="9.75" customHeight="1">
      <c r="A1905" s="15"/>
      <c r="B1905" s="15" t="s">
        <v>60</v>
      </c>
      <c r="C1905" s="15"/>
      <c r="D1905" s="16"/>
      <c r="E1905" s="1"/>
      <c r="F1905" s="1"/>
      <c r="G1905" s="1"/>
      <c r="H1905" s="1"/>
      <c r="I1905" s="1"/>
      <c r="J1905" s="1"/>
      <c r="K1905" s="1"/>
      <c r="L1905" s="1"/>
      <c r="M1905" s="17"/>
      <c r="N1905" s="16"/>
      <c r="O1905" s="1"/>
      <c r="P1905" s="18"/>
      <c r="U1905" s="114"/>
      <c r="W1905" s="114"/>
    </row>
    <row r="1906" spans="1:23" ht="9.75" customHeight="1">
      <c r="A1906" s="15"/>
      <c r="B1906" s="15" t="s">
        <v>60</v>
      </c>
      <c r="C1906" s="15"/>
      <c r="D1906" s="16"/>
      <c r="E1906" s="1"/>
      <c r="F1906" s="1"/>
      <c r="G1906" s="1"/>
      <c r="H1906" s="1"/>
      <c r="I1906" s="1"/>
      <c r="J1906" s="1"/>
      <c r="K1906" s="1"/>
      <c r="L1906" s="1"/>
      <c r="M1906" s="17"/>
      <c r="N1906" s="16"/>
      <c r="O1906" s="1"/>
      <c r="P1906" s="18"/>
      <c r="U1906" s="114"/>
      <c r="W1906" s="114"/>
    </row>
    <row r="1907" spans="1:23" ht="9.75" customHeight="1">
      <c r="A1907" s="15"/>
      <c r="B1907" s="15" t="s">
        <v>60</v>
      </c>
      <c r="C1907" s="15"/>
      <c r="D1907" s="16"/>
      <c r="E1907" s="1"/>
      <c r="F1907" s="1"/>
      <c r="G1907" s="1"/>
      <c r="H1907" s="1"/>
      <c r="I1907" s="1"/>
      <c r="J1907" s="1"/>
      <c r="K1907" s="1"/>
      <c r="L1907" s="1"/>
      <c r="M1907" s="17"/>
      <c r="N1907" s="16"/>
      <c r="O1907" s="1"/>
      <c r="P1907" s="18"/>
      <c r="U1907" s="114"/>
      <c r="W1907" s="114"/>
    </row>
    <row r="1908" spans="1:23" ht="9.75" customHeight="1">
      <c r="A1908" s="15"/>
      <c r="B1908" s="15" t="s">
        <v>60</v>
      </c>
      <c r="C1908" s="15"/>
      <c r="D1908" s="16"/>
      <c r="E1908" s="1"/>
      <c r="F1908" s="1"/>
      <c r="G1908" s="1"/>
      <c r="H1908" s="1"/>
      <c r="I1908" s="1"/>
      <c r="J1908" s="1"/>
      <c r="K1908" s="1"/>
      <c r="L1908" s="1"/>
      <c r="M1908" s="17"/>
      <c r="N1908" s="16"/>
      <c r="O1908" s="1"/>
      <c r="P1908" s="18"/>
      <c r="U1908" s="114"/>
      <c r="W1908" s="114"/>
    </row>
    <row r="1909" spans="1:23" ht="9.75" customHeight="1">
      <c r="A1909" s="15"/>
      <c r="B1909" s="15" t="s">
        <v>60</v>
      </c>
      <c r="C1909" s="15"/>
      <c r="D1909" s="16"/>
      <c r="E1909" s="1"/>
      <c r="F1909" s="1"/>
      <c r="G1909" s="1"/>
      <c r="H1909" s="1"/>
      <c r="I1909" s="1"/>
      <c r="J1909" s="1"/>
      <c r="K1909" s="1"/>
      <c r="L1909" s="1"/>
      <c r="M1909" s="17"/>
      <c r="N1909" s="16"/>
      <c r="O1909" s="1"/>
      <c r="P1909" s="18"/>
      <c r="U1909" s="114"/>
      <c r="W1909" s="114"/>
    </row>
    <row r="1910" spans="1:23" ht="9.75" customHeight="1">
      <c r="A1910" s="15"/>
      <c r="B1910" s="15" t="s">
        <v>60</v>
      </c>
      <c r="C1910" s="15"/>
      <c r="D1910" s="16"/>
      <c r="E1910" s="1"/>
      <c r="F1910" s="1"/>
      <c r="G1910" s="1"/>
      <c r="H1910" s="1"/>
      <c r="I1910" s="1"/>
      <c r="J1910" s="1"/>
      <c r="K1910" s="1"/>
      <c r="L1910" s="1"/>
      <c r="M1910" s="17"/>
      <c r="N1910" s="16"/>
      <c r="O1910" s="1"/>
      <c r="P1910" s="18"/>
      <c r="U1910" s="114"/>
      <c r="W1910" s="114"/>
    </row>
    <row r="1911" spans="1:23" ht="9.75" customHeight="1">
      <c r="A1911" s="15"/>
      <c r="B1911" s="15" t="s">
        <v>41</v>
      </c>
      <c r="C1911" s="15"/>
      <c r="D1911" s="16"/>
      <c r="E1911" s="1"/>
      <c r="F1911" s="1"/>
      <c r="G1911" s="1"/>
      <c r="H1911" s="1"/>
      <c r="I1911" s="1"/>
      <c r="J1911" s="1"/>
      <c r="K1911" s="1"/>
      <c r="L1911" s="1"/>
      <c r="M1911" s="17"/>
      <c r="N1911" s="16"/>
      <c r="O1911" s="1"/>
      <c r="P1911" s="18"/>
      <c r="U1911" s="114"/>
      <c r="W1911" s="114"/>
    </row>
    <row r="1912" spans="1:23" ht="9.75" customHeight="1">
      <c r="A1912" s="15"/>
      <c r="B1912" s="15" t="s">
        <v>42</v>
      </c>
      <c r="C1912" s="15"/>
      <c r="D1912" s="16"/>
      <c r="E1912" s="1"/>
      <c r="F1912" s="1"/>
      <c r="G1912" s="1"/>
      <c r="H1912" s="1"/>
      <c r="I1912" s="1"/>
      <c r="J1912" s="1"/>
      <c r="K1912" s="1"/>
      <c r="L1912" s="1"/>
      <c r="M1912" s="17"/>
      <c r="N1912" s="16"/>
      <c r="O1912" s="1"/>
      <c r="P1912" s="18"/>
      <c r="U1912" s="114"/>
      <c r="W1912" s="114"/>
    </row>
    <row r="1913" spans="1:23" ht="9.75" customHeight="1">
      <c r="A1913" s="15"/>
      <c r="B1913" s="15" t="s">
        <v>43</v>
      </c>
      <c r="C1913" s="15">
        <v>2</v>
      </c>
      <c r="D1913" s="33">
        <v>0</v>
      </c>
      <c r="E1913" s="34">
        <v>0</v>
      </c>
      <c r="F1913" s="34">
        <v>0</v>
      </c>
      <c r="G1913" s="34">
        <v>0</v>
      </c>
      <c r="H1913" s="34">
        <v>0</v>
      </c>
      <c r="I1913" s="34">
        <v>0</v>
      </c>
      <c r="J1913" s="34">
        <v>0</v>
      </c>
      <c r="K1913" s="34">
        <v>0</v>
      </c>
      <c r="L1913" s="34">
        <v>0</v>
      </c>
      <c r="M1913" s="35">
        <v>0</v>
      </c>
      <c r="N1913" s="16">
        <f>MIN(D1913:M1913)</f>
        <v>0</v>
      </c>
      <c r="O1913" s="1">
        <f>C1913-N1913</f>
        <v>2</v>
      </c>
      <c r="P1913" s="18">
        <f>O1913/C1913</f>
        <v>1</v>
      </c>
      <c r="U1913" s="114"/>
      <c r="W1913" s="114"/>
    </row>
    <row r="1914" spans="1:23" ht="9.75" customHeight="1">
      <c r="A1914" s="15"/>
      <c r="B1914" s="15" t="s">
        <v>44</v>
      </c>
      <c r="C1914" s="15"/>
      <c r="D1914" s="16"/>
      <c r="E1914" s="1"/>
      <c r="F1914" s="1"/>
      <c r="G1914" s="1"/>
      <c r="H1914" s="1"/>
      <c r="I1914" s="1"/>
      <c r="J1914" s="1"/>
      <c r="K1914" s="1"/>
      <c r="L1914" s="1"/>
      <c r="M1914" s="17"/>
      <c r="N1914" s="16"/>
      <c r="O1914" s="1"/>
      <c r="P1914" s="18"/>
      <c r="U1914" s="114"/>
      <c r="W1914" s="114"/>
    </row>
    <row r="1915" spans="1:23" ht="9.75" customHeight="1">
      <c r="A1915" s="20"/>
      <c r="B1915" s="21" t="s">
        <v>45</v>
      </c>
      <c r="C1915" s="21">
        <f t="shared" ref="C1915:M1915" si="423">SUM(C1899:C1914)</f>
        <v>2</v>
      </c>
      <c r="D1915" s="22">
        <f t="shared" si="423"/>
        <v>0</v>
      </c>
      <c r="E1915" s="23">
        <f t="shared" si="423"/>
        <v>0</v>
      </c>
      <c r="F1915" s="23">
        <f t="shared" si="423"/>
        <v>0</v>
      </c>
      <c r="G1915" s="23">
        <f t="shared" si="423"/>
        <v>0</v>
      </c>
      <c r="H1915" s="23">
        <f t="shared" si="423"/>
        <v>0</v>
      </c>
      <c r="I1915" s="23">
        <f t="shared" si="423"/>
        <v>0</v>
      </c>
      <c r="J1915" s="23">
        <f t="shared" si="423"/>
        <v>0</v>
      </c>
      <c r="K1915" s="23">
        <f t="shared" si="423"/>
        <v>0</v>
      </c>
      <c r="L1915" s="23">
        <f t="shared" si="423"/>
        <v>0</v>
      </c>
      <c r="M1915" s="24">
        <f t="shared" si="423"/>
        <v>0</v>
      </c>
      <c r="N1915" s="22">
        <f>MIN(D1915:M1915)</f>
        <v>0</v>
      </c>
      <c r="O1915" s="23">
        <f>C1915-N1915</f>
        <v>2</v>
      </c>
      <c r="P1915" s="25">
        <f>O1915/C1915</f>
        <v>1</v>
      </c>
      <c r="U1915" s="114"/>
      <c r="W1915" s="114"/>
    </row>
    <row r="1916" spans="1:23" ht="9.75" customHeight="1">
      <c r="A1916" s="14" t="s">
        <v>407</v>
      </c>
      <c r="B1916" s="14" t="s">
        <v>27</v>
      </c>
      <c r="C1916" s="14"/>
      <c r="D1916" s="19"/>
      <c r="E1916" s="29"/>
      <c r="F1916" s="29"/>
      <c r="G1916" s="29"/>
      <c r="H1916" s="29"/>
      <c r="I1916" s="29"/>
      <c r="J1916" s="29"/>
      <c r="K1916" s="29"/>
      <c r="L1916" s="29"/>
      <c r="M1916" s="30"/>
      <c r="N1916" s="19"/>
      <c r="O1916" s="29"/>
      <c r="P1916" s="31"/>
      <c r="U1916" s="114"/>
      <c r="W1916" s="114"/>
    </row>
    <row r="1917" spans="1:23" ht="9.75" customHeight="1">
      <c r="A1917" s="15"/>
      <c r="B1917" s="15" t="s">
        <v>30</v>
      </c>
      <c r="C1917" s="15"/>
      <c r="D1917" s="16"/>
      <c r="E1917" s="1"/>
      <c r="F1917" s="1"/>
      <c r="G1917" s="1"/>
      <c r="H1917" s="1"/>
      <c r="I1917" s="1"/>
      <c r="J1917" s="1"/>
      <c r="K1917" s="1"/>
      <c r="L1917" s="1"/>
      <c r="M1917" s="17"/>
      <c r="N1917" s="16"/>
      <c r="O1917" s="1"/>
      <c r="P1917" s="18"/>
      <c r="U1917" s="114"/>
      <c r="W1917" s="114"/>
    </row>
    <row r="1918" spans="1:23" ht="9.75" customHeight="1">
      <c r="A1918" s="15"/>
      <c r="B1918" s="15" t="s">
        <v>34</v>
      </c>
      <c r="C1918" s="15"/>
      <c r="D1918" s="16"/>
      <c r="E1918" s="1"/>
      <c r="F1918" s="1"/>
      <c r="G1918" s="1"/>
      <c r="H1918" s="1"/>
      <c r="I1918" s="1"/>
      <c r="J1918" s="1"/>
      <c r="K1918" s="1"/>
      <c r="L1918" s="1"/>
      <c r="M1918" s="17"/>
      <c r="N1918" s="16"/>
      <c r="O1918" s="1"/>
      <c r="P1918" s="18"/>
      <c r="U1918" s="114"/>
      <c r="W1918" s="114"/>
    </row>
    <row r="1919" spans="1:23" ht="9.75" customHeight="1">
      <c r="A1919" s="15"/>
      <c r="B1919" s="15" t="s">
        <v>57</v>
      </c>
      <c r="C1919" s="15"/>
      <c r="D1919" s="16"/>
      <c r="E1919" s="1"/>
      <c r="F1919" s="1"/>
      <c r="G1919" s="1"/>
      <c r="H1919" s="1"/>
      <c r="I1919" s="1"/>
      <c r="J1919" s="1"/>
      <c r="K1919" s="1"/>
      <c r="L1919" s="1"/>
      <c r="M1919" s="17"/>
      <c r="N1919" s="16"/>
      <c r="O1919" s="1"/>
      <c r="P1919" s="18"/>
      <c r="U1919" s="114"/>
      <c r="W1919" s="114"/>
    </row>
    <row r="1920" spans="1:23" ht="9.75" customHeight="1">
      <c r="A1920" s="15"/>
      <c r="B1920" s="15" t="s">
        <v>57</v>
      </c>
      <c r="C1920" s="15"/>
      <c r="D1920" s="16"/>
      <c r="E1920" s="1"/>
      <c r="F1920" s="1"/>
      <c r="G1920" s="1"/>
      <c r="H1920" s="1"/>
      <c r="I1920" s="1"/>
      <c r="J1920" s="1"/>
      <c r="K1920" s="1"/>
      <c r="L1920" s="1"/>
      <c r="M1920" s="17"/>
      <c r="N1920" s="16"/>
      <c r="O1920" s="1"/>
      <c r="P1920" s="18"/>
      <c r="U1920" s="114"/>
      <c r="W1920" s="114"/>
    </row>
    <row r="1921" spans="1:23" ht="9.75" customHeight="1">
      <c r="A1921" s="15"/>
      <c r="B1921" s="15" t="s">
        <v>39</v>
      </c>
      <c r="C1921" s="15"/>
      <c r="D1921" s="16"/>
      <c r="E1921" s="1"/>
      <c r="F1921" s="1"/>
      <c r="G1921" s="1"/>
      <c r="H1921" s="1"/>
      <c r="I1921" s="1"/>
      <c r="J1921" s="1"/>
      <c r="K1921" s="1"/>
      <c r="L1921" s="1"/>
      <c r="M1921" s="17"/>
      <c r="N1921" s="16"/>
      <c r="O1921" s="1"/>
      <c r="P1921" s="18"/>
      <c r="U1921" s="114"/>
      <c r="W1921" s="114"/>
    </row>
    <row r="1922" spans="1:23" ht="9.75" customHeight="1">
      <c r="A1922" s="15"/>
      <c r="B1922" s="15" t="s">
        <v>408</v>
      </c>
      <c r="C1922" s="15">
        <v>1</v>
      </c>
      <c r="D1922" s="33">
        <v>1</v>
      </c>
      <c r="E1922" s="34">
        <v>0</v>
      </c>
      <c r="F1922" s="34">
        <v>1</v>
      </c>
      <c r="G1922" s="34">
        <v>1</v>
      </c>
      <c r="H1922" s="34">
        <v>1</v>
      </c>
      <c r="I1922" s="34">
        <v>1</v>
      </c>
      <c r="J1922" s="34">
        <v>1</v>
      </c>
      <c r="K1922" s="34">
        <v>1</v>
      </c>
      <c r="L1922" s="34">
        <v>1</v>
      </c>
      <c r="M1922" s="35">
        <v>1</v>
      </c>
      <c r="N1922" s="16">
        <f t="shared" ref="N1922:N1923" si="424">MIN(D1922:M1922)</f>
        <v>0</v>
      </c>
      <c r="O1922" s="1">
        <f t="shared" ref="O1922:O1923" si="425">C1922-N1922</f>
        <v>1</v>
      </c>
      <c r="P1922" s="18">
        <f t="shared" ref="P1922:P1923" si="426">O1922/C1922</f>
        <v>1</v>
      </c>
      <c r="U1922" s="114"/>
      <c r="W1922" s="114"/>
    </row>
    <row r="1923" spans="1:23" ht="9.75" customHeight="1">
      <c r="A1923" s="15"/>
      <c r="B1923" s="15" t="s">
        <v>95</v>
      </c>
      <c r="C1923" s="15">
        <v>2</v>
      </c>
      <c r="D1923" s="33">
        <v>1</v>
      </c>
      <c r="E1923" s="34">
        <v>1</v>
      </c>
      <c r="F1923" s="34">
        <v>1</v>
      </c>
      <c r="G1923" s="34">
        <v>1</v>
      </c>
      <c r="H1923" s="34">
        <v>2</v>
      </c>
      <c r="I1923" s="34">
        <v>1</v>
      </c>
      <c r="J1923" s="34">
        <v>1</v>
      </c>
      <c r="K1923" s="34">
        <v>1</v>
      </c>
      <c r="L1923" s="34">
        <v>2</v>
      </c>
      <c r="M1923" s="35">
        <v>2</v>
      </c>
      <c r="N1923" s="16">
        <f t="shared" si="424"/>
        <v>1</v>
      </c>
      <c r="O1923" s="1">
        <f t="shared" si="425"/>
        <v>1</v>
      </c>
      <c r="P1923" s="18">
        <f t="shared" si="426"/>
        <v>0.5</v>
      </c>
      <c r="U1923" s="114"/>
      <c r="W1923" s="114"/>
    </row>
    <row r="1924" spans="1:23" ht="9.75" customHeight="1">
      <c r="A1924" s="15"/>
      <c r="B1924" s="15" t="s">
        <v>60</v>
      </c>
      <c r="C1924" s="15"/>
      <c r="D1924" s="16"/>
      <c r="E1924" s="1"/>
      <c r="F1924" s="1"/>
      <c r="G1924" s="1"/>
      <c r="H1924" s="1"/>
      <c r="I1924" s="1"/>
      <c r="J1924" s="1"/>
      <c r="K1924" s="1"/>
      <c r="L1924" s="1"/>
      <c r="M1924" s="17"/>
      <c r="N1924" s="16"/>
      <c r="O1924" s="1"/>
      <c r="P1924" s="18"/>
      <c r="U1924" s="114"/>
      <c r="W1924" s="114"/>
    </row>
    <row r="1925" spans="1:23" ht="9.75" customHeight="1">
      <c r="A1925" s="15"/>
      <c r="B1925" s="15" t="s">
        <v>60</v>
      </c>
      <c r="C1925" s="15"/>
      <c r="D1925" s="16"/>
      <c r="E1925" s="1"/>
      <c r="F1925" s="1"/>
      <c r="G1925" s="1"/>
      <c r="H1925" s="1"/>
      <c r="I1925" s="1"/>
      <c r="J1925" s="1"/>
      <c r="K1925" s="1"/>
      <c r="L1925" s="1"/>
      <c r="M1925" s="17"/>
      <c r="N1925" s="16"/>
      <c r="O1925" s="1"/>
      <c r="P1925" s="18"/>
      <c r="U1925" s="114"/>
      <c r="W1925" s="114"/>
    </row>
    <row r="1926" spans="1:23" ht="9.75" customHeight="1">
      <c r="A1926" s="15"/>
      <c r="B1926" s="15" t="s">
        <v>60</v>
      </c>
      <c r="C1926" s="15"/>
      <c r="D1926" s="16"/>
      <c r="E1926" s="1"/>
      <c r="F1926" s="1"/>
      <c r="G1926" s="1"/>
      <c r="H1926" s="1"/>
      <c r="I1926" s="1"/>
      <c r="J1926" s="1"/>
      <c r="K1926" s="1"/>
      <c r="L1926" s="1"/>
      <c r="M1926" s="17"/>
      <c r="N1926" s="16"/>
      <c r="O1926" s="1"/>
      <c r="P1926" s="18"/>
      <c r="U1926" s="114"/>
      <c r="W1926" s="114"/>
    </row>
    <row r="1927" spans="1:23" ht="9.75" customHeight="1">
      <c r="A1927" s="15"/>
      <c r="B1927" s="15" t="s">
        <v>60</v>
      </c>
      <c r="C1927" s="15"/>
      <c r="D1927" s="16"/>
      <c r="E1927" s="1"/>
      <c r="F1927" s="1"/>
      <c r="G1927" s="1"/>
      <c r="H1927" s="1"/>
      <c r="I1927" s="1"/>
      <c r="J1927" s="1"/>
      <c r="K1927" s="1"/>
      <c r="L1927" s="1"/>
      <c r="M1927" s="17"/>
      <c r="N1927" s="16"/>
      <c r="O1927" s="1"/>
      <c r="P1927" s="18"/>
      <c r="U1927" s="114"/>
      <c r="W1927" s="114"/>
    </row>
    <row r="1928" spans="1:23" ht="9.75" customHeight="1">
      <c r="A1928" s="15"/>
      <c r="B1928" s="15" t="s">
        <v>41</v>
      </c>
      <c r="C1928" s="15">
        <v>2</v>
      </c>
      <c r="D1928" s="33">
        <v>2</v>
      </c>
      <c r="E1928" s="34">
        <v>2</v>
      </c>
      <c r="F1928" s="34">
        <v>2</v>
      </c>
      <c r="G1928" s="34">
        <v>2</v>
      </c>
      <c r="H1928" s="34">
        <v>2</v>
      </c>
      <c r="I1928" s="34">
        <v>1</v>
      </c>
      <c r="J1928" s="34">
        <v>1</v>
      </c>
      <c r="K1928" s="34">
        <v>1</v>
      </c>
      <c r="L1928" s="34">
        <v>2</v>
      </c>
      <c r="M1928" s="35">
        <v>2</v>
      </c>
      <c r="N1928" s="16">
        <f>MIN(D1928:M1928)</f>
        <v>1</v>
      </c>
      <c r="O1928" s="1">
        <f>C1928-N1928</f>
        <v>1</v>
      </c>
      <c r="P1928" s="18">
        <f>O1928/C1928</f>
        <v>0.5</v>
      </c>
      <c r="U1928" s="114"/>
      <c r="W1928" s="114"/>
    </row>
    <row r="1929" spans="1:23" ht="9.75" customHeight="1">
      <c r="A1929" s="15"/>
      <c r="B1929" s="15" t="s">
        <v>42</v>
      </c>
      <c r="C1929" s="15"/>
      <c r="D1929" s="16"/>
      <c r="E1929" s="1"/>
      <c r="F1929" s="1"/>
      <c r="G1929" s="1"/>
      <c r="H1929" s="1"/>
      <c r="I1929" s="1"/>
      <c r="J1929" s="1"/>
      <c r="K1929" s="1"/>
      <c r="L1929" s="1"/>
      <c r="M1929" s="17"/>
      <c r="N1929" s="16"/>
      <c r="O1929" s="1"/>
      <c r="P1929" s="18"/>
      <c r="U1929" s="114"/>
      <c r="W1929" s="114"/>
    </row>
    <row r="1930" spans="1:23" ht="9.75" customHeight="1">
      <c r="A1930" s="15"/>
      <c r="B1930" s="15" t="s">
        <v>43</v>
      </c>
      <c r="C1930" s="15"/>
      <c r="D1930" s="16"/>
      <c r="E1930" s="1"/>
      <c r="F1930" s="1"/>
      <c r="G1930" s="1"/>
      <c r="H1930" s="1"/>
      <c r="I1930" s="1"/>
      <c r="J1930" s="1"/>
      <c r="K1930" s="1"/>
      <c r="L1930" s="1"/>
      <c r="M1930" s="17"/>
      <c r="N1930" s="16"/>
      <c r="O1930" s="1"/>
      <c r="P1930" s="18"/>
      <c r="U1930" s="114"/>
      <c r="W1930" s="114"/>
    </row>
    <row r="1931" spans="1:23" ht="9.75" customHeight="1">
      <c r="A1931" s="15"/>
      <c r="B1931" s="15" t="s">
        <v>44</v>
      </c>
      <c r="C1931" s="15">
        <v>5</v>
      </c>
      <c r="D1931" s="33">
        <v>2</v>
      </c>
      <c r="E1931" s="34">
        <v>3</v>
      </c>
      <c r="F1931" s="34">
        <v>4</v>
      </c>
      <c r="G1931" s="34">
        <v>5</v>
      </c>
      <c r="H1931" s="34">
        <v>3</v>
      </c>
      <c r="I1931" s="34">
        <v>3</v>
      </c>
      <c r="J1931" s="34">
        <v>2</v>
      </c>
      <c r="K1931" s="34">
        <v>1</v>
      </c>
      <c r="L1931" s="34">
        <v>2</v>
      </c>
      <c r="M1931" s="35">
        <v>0</v>
      </c>
      <c r="N1931" s="16">
        <f t="shared" ref="N1931:N1933" si="427">MIN(D1931:M1931)</f>
        <v>0</v>
      </c>
      <c r="O1931" s="1">
        <f t="shared" ref="O1931:O1933" si="428">C1931-N1931</f>
        <v>5</v>
      </c>
      <c r="P1931" s="18">
        <f t="shared" ref="P1931:P1933" si="429">O1931/C1931</f>
        <v>1</v>
      </c>
      <c r="U1931" s="114"/>
      <c r="W1931" s="114"/>
    </row>
    <row r="1932" spans="1:23" ht="9.75" customHeight="1">
      <c r="A1932" s="20"/>
      <c r="B1932" s="21" t="s">
        <v>45</v>
      </c>
      <c r="C1932" s="21">
        <f t="shared" ref="C1932:M1932" si="430">SUM(C1916:C1931)</f>
        <v>10</v>
      </c>
      <c r="D1932" s="22">
        <f t="shared" si="430"/>
        <v>6</v>
      </c>
      <c r="E1932" s="23">
        <f t="shared" si="430"/>
        <v>6</v>
      </c>
      <c r="F1932" s="23">
        <f t="shared" si="430"/>
        <v>8</v>
      </c>
      <c r="G1932" s="23">
        <f t="shared" si="430"/>
        <v>9</v>
      </c>
      <c r="H1932" s="23">
        <f t="shared" si="430"/>
        <v>8</v>
      </c>
      <c r="I1932" s="23">
        <f t="shared" si="430"/>
        <v>6</v>
      </c>
      <c r="J1932" s="23">
        <f t="shared" si="430"/>
        <v>5</v>
      </c>
      <c r="K1932" s="23">
        <f t="shared" si="430"/>
        <v>4</v>
      </c>
      <c r="L1932" s="23">
        <f t="shared" si="430"/>
        <v>7</v>
      </c>
      <c r="M1932" s="24">
        <f t="shared" si="430"/>
        <v>5</v>
      </c>
      <c r="N1932" s="22">
        <f t="shared" si="427"/>
        <v>4</v>
      </c>
      <c r="O1932" s="23">
        <f t="shared" si="428"/>
        <v>6</v>
      </c>
      <c r="P1932" s="25">
        <f t="shared" si="429"/>
        <v>0.6</v>
      </c>
      <c r="U1932" s="114"/>
      <c r="W1932" s="114"/>
    </row>
    <row r="1933" spans="1:23" ht="9.75" customHeight="1">
      <c r="A1933" s="15" t="s">
        <v>409</v>
      </c>
      <c r="B1933" s="14" t="s">
        <v>27</v>
      </c>
      <c r="C1933" s="14">
        <v>120</v>
      </c>
      <c r="D1933" s="51">
        <v>57</v>
      </c>
      <c r="E1933" s="52">
        <v>7</v>
      </c>
      <c r="F1933" s="52">
        <v>0</v>
      </c>
      <c r="G1933" s="52">
        <v>0</v>
      </c>
      <c r="H1933" s="52">
        <v>0</v>
      </c>
      <c r="I1933" s="52">
        <v>0</v>
      </c>
      <c r="J1933" s="52">
        <v>0</v>
      </c>
      <c r="K1933" s="52">
        <v>0</v>
      </c>
      <c r="L1933" s="52">
        <v>0</v>
      </c>
      <c r="M1933" s="53">
        <v>0</v>
      </c>
      <c r="N1933" s="19">
        <f t="shared" si="427"/>
        <v>0</v>
      </c>
      <c r="O1933" s="29">
        <f t="shared" si="428"/>
        <v>120</v>
      </c>
      <c r="P1933" s="31">
        <f t="shared" si="429"/>
        <v>1</v>
      </c>
      <c r="U1933" s="114"/>
      <c r="W1933" s="114"/>
    </row>
    <row r="1934" spans="1:23" ht="9.75" customHeight="1">
      <c r="A1934" s="15"/>
      <c r="B1934" s="15" t="s">
        <v>30</v>
      </c>
      <c r="C1934" s="15"/>
      <c r="D1934" s="16"/>
      <c r="E1934" s="1"/>
      <c r="F1934" s="1"/>
      <c r="G1934" s="1"/>
      <c r="H1934" s="1"/>
      <c r="I1934" s="1"/>
      <c r="J1934" s="1"/>
      <c r="K1934" s="1"/>
      <c r="L1934" s="1"/>
      <c r="M1934" s="17"/>
      <c r="N1934" s="16"/>
      <c r="O1934" s="1"/>
      <c r="P1934" s="18"/>
      <c r="U1934" s="114"/>
      <c r="W1934" s="114"/>
    </row>
    <row r="1935" spans="1:23" ht="9.75" customHeight="1">
      <c r="A1935" s="15"/>
      <c r="B1935" s="15" t="s">
        <v>34</v>
      </c>
      <c r="C1935" s="15"/>
      <c r="D1935" s="16"/>
      <c r="E1935" s="1"/>
      <c r="F1935" s="1"/>
      <c r="G1935" s="1"/>
      <c r="H1935" s="1"/>
      <c r="I1935" s="1"/>
      <c r="J1935" s="1"/>
      <c r="K1935" s="1"/>
      <c r="L1935" s="1"/>
      <c r="M1935" s="17"/>
      <c r="N1935" s="16"/>
      <c r="O1935" s="1"/>
      <c r="P1935" s="18"/>
      <c r="U1935" s="114"/>
      <c r="W1935" s="114"/>
    </row>
    <row r="1936" spans="1:23" ht="9.75" customHeight="1">
      <c r="A1936" s="15"/>
      <c r="B1936" s="15" t="s">
        <v>57</v>
      </c>
      <c r="C1936" s="15"/>
      <c r="D1936" s="16"/>
      <c r="E1936" s="1"/>
      <c r="F1936" s="1"/>
      <c r="G1936" s="1"/>
      <c r="H1936" s="1"/>
      <c r="I1936" s="1"/>
      <c r="J1936" s="1"/>
      <c r="K1936" s="1"/>
      <c r="L1936" s="1"/>
      <c r="M1936" s="17"/>
      <c r="N1936" s="16"/>
      <c r="O1936" s="1"/>
      <c r="P1936" s="18"/>
      <c r="U1936" s="114"/>
      <c r="W1936" s="114"/>
    </row>
    <row r="1937" spans="1:23" ht="9.75" customHeight="1">
      <c r="A1937" s="15"/>
      <c r="B1937" s="15" t="s">
        <v>57</v>
      </c>
      <c r="C1937" s="15"/>
      <c r="D1937" s="16"/>
      <c r="E1937" s="1"/>
      <c r="F1937" s="1"/>
      <c r="G1937" s="1"/>
      <c r="H1937" s="1"/>
      <c r="I1937" s="1"/>
      <c r="J1937" s="1"/>
      <c r="K1937" s="1"/>
      <c r="L1937" s="1"/>
      <c r="M1937" s="17"/>
      <c r="N1937" s="16"/>
      <c r="O1937" s="1"/>
      <c r="P1937" s="18"/>
      <c r="U1937" s="114"/>
      <c r="W1937" s="114"/>
    </row>
    <row r="1938" spans="1:23" ht="9.75" customHeight="1">
      <c r="A1938" s="15"/>
      <c r="B1938" s="15" t="s">
        <v>39</v>
      </c>
      <c r="C1938" s="15"/>
      <c r="D1938" s="16"/>
      <c r="E1938" s="1"/>
      <c r="F1938" s="1"/>
      <c r="G1938" s="1"/>
      <c r="H1938" s="1"/>
      <c r="I1938" s="1"/>
      <c r="J1938" s="1"/>
      <c r="K1938" s="1"/>
      <c r="L1938" s="1"/>
      <c r="M1938" s="17"/>
      <c r="N1938" s="16"/>
      <c r="O1938" s="1"/>
      <c r="P1938" s="18"/>
      <c r="U1938" s="114"/>
      <c r="W1938" s="114"/>
    </row>
    <row r="1939" spans="1:23" ht="9.75" customHeight="1">
      <c r="A1939" s="15"/>
      <c r="B1939" s="15" t="s">
        <v>190</v>
      </c>
      <c r="C1939" s="15">
        <v>2</v>
      </c>
      <c r="D1939" s="33">
        <v>2</v>
      </c>
      <c r="E1939" s="34">
        <v>1</v>
      </c>
      <c r="F1939" s="34">
        <v>0</v>
      </c>
      <c r="G1939" s="34">
        <v>0</v>
      </c>
      <c r="H1939" s="34">
        <v>0</v>
      </c>
      <c r="I1939" s="34">
        <v>0</v>
      </c>
      <c r="J1939" s="34">
        <v>0</v>
      </c>
      <c r="K1939" s="34">
        <v>0</v>
      </c>
      <c r="L1939" s="34">
        <v>1</v>
      </c>
      <c r="M1939" s="35">
        <v>2</v>
      </c>
      <c r="N1939" s="16">
        <f t="shared" ref="N1939:N1940" si="431">MIN(D1939:M1939)</f>
        <v>0</v>
      </c>
      <c r="O1939" s="1">
        <f t="shared" ref="O1939:O1940" si="432">C1939-N1939</f>
        <v>2</v>
      </c>
      <c r="P1939" s="18">
        <f t="shared" ref="P1939:P1940" si="433">O1939/C1939</f>
        <v>1</v>
      </c>
      <c r="U1939" s="114"/>
      <c r="W1939" s="114"/>
    </row>
    <row r="1940" spans="1:23" ht="9.75" customHeight="1">
      <c r="A1940" s="15"/>
      <c r="B1940" s="15" t="s">
        <v>59</v>
      </c>
      <c r="C1940" s="15">
        <v>6</v>
      </c>
      <c r="D1940" s="33">
        <v>4</v>
      </c>
      <c r="E1940" s="34">
        <v>2</v>
      </c>
      <c r="F1940" s="34">
        <v>0</v>
      </c>
      <c r="G1940" s="34">
        <v>0</v>
      </c>
      <c r="H1940" s="34">
        <v>0</v>
      </c>
      <c r="I1940" s="34">
        <v>0</v>
      </c>
      <c r="J1940" s="34">
        <v>0</v>
      </c>
      <c r="K1940" s="34">
        <v>2</v>
      </c>
      <c r="L1940" s="34">
        <v>2</v>
      </c>
      <c r="M1940" s="35">
        <v>4</v>
      </c>
      <c r="N1940" s="16">
        <f t="shared" si="431"/>
        <v>0</v>
      </c>
      <c r="O1940" s="1">
        <f t="shared" si="432"/>
        <v>6</v>
      </c>
      <c r="P1940" s="18">
        <f t="shared" si="433"/>
        <v>1</v>
      </c>
      <c r="U1940" s="114"/>
      <c r="W1940" s="114"/>
    </row>
    <row r="1941" spans="1:23" ht="9.75" customHeight="1">
      <c r="A1941" s="15"/>
      <c r="B1941" s="15" t="s">
        <v>60</v>
      </c>
      <c r="C1941" s="15"/>
      <c r="D1941" s="16"/>
      <c r="E1941" s="1"/>
      <c r="F1941" s="1"/>
      <c r="G1941" s="1"/>
      <c r="H1941" s="1"/>
      <c r="I1941" s="1"/>
      <c r="J1941" s="1"/>
      <c r="K1941" s="1"/>
      <c r="L1941" s="1"/>
      <c r="M1941" s="17"/>
      <c r="N1941" s="16"/>
      <c r="O1941" s="1"/>
      <c r="P1941" s="18"/>
      <c r="U1941" s="114"/>
      <c r="W1941" s="114"/>
    </row>
    <row r="1942" spans="1:23" ht="9.75" customHeight="1">
      <c r="A1942" s="15"/>
      <c r="B1942" s="15" t="s">
        <v>60</v>
      </c>
      <c r="C1942" s="15"/>
      <c r="D1942" s="16"/>
      <c r="E1942" s="1"/>
      <c r="F1942" s="1"/>
      <c r="G1942" s="1"/>
      <c r="H1942" s="1"/>
      <c r="I1942" s="1"/>
      <c r="J1942" s="1"/>
      <c r="K1942" s="1"/>
      <c r="L1942" s="1"/>
      <c r="M1942" s="17"/>
      <c r="N1942" s="16"/>
      <c r="O1942" s="1"/>
      <c r="P1942" s="18"/>
      <c r="U1942" s="114"/>
      <c r="W1942" s="114"/>
    </row>
    <row r="1943" spans="1:23" ht="9.75" customHeight="1">
      <c r="A1943" s="15"/>
      <c r="B1943" s="15" t="s">
        <v>60</v>
      </c>
      <c r="C1943" s="15"/>
      <c r="D1943" s="16"/>
      <c r="E1943" s="1"/>
      <c r="F1943" s="1"/>
      <c r="G1943" s="1"/>
      <c r="H1943" s="1"/>
      <c r="I1943" s="1"/>
      <c r="J1943" s="1"/>
      <c r="K1943" s="1"/>
      <c r="L1943" s="1"/>
      <c r="M1943" s="17"/>
      <c r="N1943" s="16"/>
      <c r="O1943" s="1"/>
      <c r="P1943" s="18"/>
      <c r="U1943" s="114"/>
      <c r="W1943" s="114"/>
    </row>
    <row r="1944" spans="1:23" ht="9.75" customHeight="1">
      <c r="A1944" s="15"/>
      <c r="B1944" s="15" t="s">
        <v>60</v>
      </c>
      <c r="C1944" s="15"/>
      <c r="D1944" s="16"/>
      <c r="E1944" s="1"/>
      <c r="F1944" s="1"/>
      <c r="G1944" s="1"/>
      <c r="H1944" s="1"/>
      <c r="I1944" s="1"/>
      <c r="J1944" s="1"/>
      <c r="K1944" s="1"/>
      <c r="L1944" s="1"/>
      <c r="M1944" s="17"/>
      <c r="N1944" s="16"/>
      <c r="O1944" s="1"/>
      <c r="P1944" s="18"/>
      <c r="U1944" s="114"/>
      <c r="W1944" s="114"/>
    </row>
    <row r="1945" spans="1:23" ht="9.75" customHeight="1">
      <c r="A1945" s="15"/>
      <c r="B1945" s="15" t="s">
        <v>41</v>
      </c>
      <c r="C1945" s="15">
        <v>5</v>
      </c>
      <c r="D1945" s="33">
        <v>2</v>
      </c>
      <c r="E1945" s="34">
        <v>1</v>
      </c>
      <c r="F1945" s="34">
        <v>0</v>
      </c>
      <c r="G1945" s="34">
        <v>0</v>
      </c>
      <c r="H1945" s="34">
        <v>0</v>
      </c>
      <c r="I1945" s="34">
        <v>0</v>
      </c>
      <c r="J1945" s="34">
        <v>0</v>
      </c>
      <c r="K1945" s="34">
        <v>1</v>
      </c>
      <c r="L1945" s="34">
        <v>2</v>
      </c>
      <c r="M1945" s="35">
        <v>3</v>
      </c>
      <c r="N1945" s="16">
        <f>MIN(D1945:M1945)</f>
        <v>0</v>
      </c>
      <c r="O1945" s="1">
        <f>C1945-N1945</f>
        <v>5</v>
      </c>
      <c r="P1945" s="18">
        <f>O1945/C1945</f>
        <v>1</v>
      </c>
      <c r="U1945" s="114"/>
      <c r="W1945" s="114"/>
    </row>
    <row r="1946" spans="1:23" ht="9.75" customHeight="1">
      <c r="A1946" s="15"/>
      <c r="B1946" s="15" t="s">
        <v>42</v>
      </c>
      <c r="C1946" s="15"/>
      <c r="D1946" s="16"/>
      <c r="E1946" s="1"/>
      <c r="F1946" s="1"/>
      <c r="G1946" s="1"/>
      <c r="H1946" s="1"/>
      <c r="I1946" s="1"/>
      <c r="J1946" s="1"/>
      <c r="K1946" s="1"/>
      <c r="L1946" s="1"/>
      <c r="M1946" s="17"/>
      <c r="N1946" s="16"/>
      <c r="O1946" s="1"/>
      <c r="P1946" s="18"/>
      <c r="U1946" s="114"/>
      <c r="W1946" s="114"/>
    </row>
    <row r="1947" spans="1:23" ht="9.75" customHeight="1">
      <c r="A1947" s="15"/>
      <c r="B1947" s="15" t="s">
        <v>43</v>
      </c>
      <c r="C1947" s="15"/>
      <c r="D1947" s="16"/>
      <c r="E1947" s="1"/>
      <c r="F1947" s="1"/>
      <c r="G1947" s="1"/>
      <c r="H1947" s="1"/>
      <c r="I1947" s="1"/>
      <c r="J1947" s="1"/>
      <c r="K1947" s="1"/>
      <c r="L1947" s="1"/>
      <c r="M1947" s="17"/>
      <c r="N1947" s="16"/>
      <c r="O1947" s="1"/>
      <c r="P1947" s="18"/>
      <c r="U1947" s="114"/>
      <c r="W1947" s="114"/>
    </row>
    <row r="1948" spans="1:23" ht="9.75" customHeight="1">
      <c r="A1948" s="15"/>
      <c r="B1948" s="15" t="s">
        <v>44</v>
      </c>
      <c r="C1948" s="15"/>
      <c r="D1948" s="16"/>
      <c r="E1948" s="1"/>
      <c r="F1948" s="1"/>
      <c r="G1948" s="1"/>
      <c r="H1948" s="1"/>
      <c r="I1948" s="1"/>
      <c r="J1948" s="1"/>
      <c r="K1948" s="1"/>
      <c r="L1948" s="1"/>
      <c r="M1948" s="17"/>
      <c r="N1948" s="16"/>
      <c r="O1948" s="1"/>
      <c r="P1948" s="18"/>
      <c r="U1948" s="114"/>
      <c r="W1948" s="114"/>
    </row>
    <row r="1949" spans="1:23" ht="9.75" customHeight="1">
      <c r="A1949" s="15"/>
      <c r="B1949" s="21" t="s">
        <v>45</v>
      </c>
      <c r="C1949" s="56">
        <f t="shared" ref="C1949:M1949" si="434">SUM(C1933:C1948)</f>
        <v>133</v>
      </c>
      <c r="D1949" s="57">
        <f t="shared" si="434"/>
        <v>65</v>
      </c>
      <c r="E1949" s="58">
        <f t="shared" si="434"/>
        <v>11</v>
      </c>
      <c r="F1949" s="58">
        <f t="shared" si="434"/>
        <v>0</v>
      </c>
      <c r="G1949" s="58">
        <f t="shared" si="434"/>
        <v>0</v>
      </c>
      <c r="H1949" s="58">
        <f t="shared" si="434"/>
        <v>0</v>
      </c>
      <c r="I1949" s="58">
        <f t="shared" si="434"/>
        <v>0</v>
      </c>
      <c r="J1949" s="58">
        <f t="shared" si="434"/>
        <v>0</v>
      </c>
      <c r="K1949" s="58">
        <f t="shared" si="434"/>
        <v>3</v>
      </c>
      <c r="L1949" s="58">
        <f t="shared" si="434"/>
        <v>5</v>
      </c>
      <c r="M1949" s="59">
        <f t="shared" si="434"/>
        <v>9</v>
      </c>
      <c r="N1949" s="57">
        <f>MIN(D1949:M1949)</f>
        <v>0</v>
      </c>
      <c r="O1949" s="58">
        <f>C1949-N1949</f>
        <v>133</v>
      </c>
      <c r="P1949" s="60">
        <f>O1949/C1949</f>
        <v>1</v>
      </c>
      <c r="U1949" s="114"/>
      <c r="W1949" s="114"/>
    </row>
    <row r="1950" spans="1:23" ht="9.75" customHeight="1">
      <c r="A1950" s="14" t="s">
        <v>410</v>
      </c>
      <c r="B1950" s="14" t="s">
        <v>27</v>
      </c>
      <c r="C1950" s="14"/>
      <c r="D1950" s="19"/>
      <c r="E1950" s="29"/>
      <c r="F1950" s="29"/>
      <c r="G1950" s="29"/>
      <c r="H1950" s="29"/>
      <c r="I1950" s="29"/>
      <c r="J1950" s="29"/>
      <c r="K1950" s="29"/>
      <c r="L1950" s="29"/>
      <c r="M1950" s="30"/>
      <c r="N1950" s="19"/>
      <c r="O1950" s="29"/>
      <c r="P1950" s="31"/>
      <c r="U1950" s="114"/>
      <c r="W1950" s="114"/>
    </row>
    <row r="1951" spans="1:23" ht="9.75" customHeight="1">
      <c r="A1951" s="15"/>
      <c r="B1951" s="15" t="s">
        <v>30</v>
      </c>
      <c r="C1951" s="15">
        <v>63</v>
      </c>
      <c r="D1951" s="33">
        <v>62</v>
      </c>
      <c r="E1951" s="34">
        <v>59</v>
      </c>
      <c r="F1951" s="34">
        <v>51</v>
      </c>
      <c r="G1951" s="34">
        <v>46</v>
      </c>
      <c r="H1951" s="34">
        <v>40</v>
      </c>
      <c r="I1951" s="34">
        <v>41</v>
      </c>
      <c r="J1951" s="34">
        <v>40</v>
      </c>
      <c r="K1951" s="34">
        <v>39</v>
      </c>
      <c r="L1951" s="34">
        <v>39</v>
      </c>
      <c r="M1951" s="35">
        <v>42</v>
      </c>
      <c r="N1951" s="16">
        <f t="shared" ref="N1951:N1952" si="435">MIN(D1951:M1951)</f>
        <v>39</v>
      </c>
      <c r="O1951" s="1">
        <f t="shared" ref="O1951:O1952" si="436">C1951-N1951</f>
        <v>24</v>
      </c>
      <c r="P1951" s="18">
        <f t="shared" ref="P1951:P1952" si="437">O1951/C1951</f>
        <v>0.38095238095238093</v>
      </c>
      <c r="U1951" s="114"/>
      <c r="W1951" s="114"/>
    </row>
    <row r="1952" spans="1:23" ht="9.75" customHeight="1">
      <c r="A1952" s="15"/>
      <c r="B1952" s="15" t="s">
        <v>34</v>
      </c>
      <c r="C1952" s="15">
        <v>257</v>
      </c>
      <c r="D1952" s="33">
        <v>251</v>
      </c>
      <c r="E1952" s="34">
        <v>243</v>
      </c>
      <c r="F1952" s="34">
        <v>231</v>
      </c>
      <c r="G1952" s="34">
        <v>209</v>
      </c>
      <c r="H1952" s="34">
        <v>200</v>
      </c>
      <c r="I1952" s="34">
        <v>202</v>
      </c>
      <c r="J1952" s="34">
        <v>202</v>
      </c>
      <c r="K1952" s="34">
        <v>202</v>
      </c>
      <c r="L1952" s="34">
        <v>203</v>
      </c>
      <c r="M1952" s="35">
        <v>206</v>
      </c>
      <c r="N1952" s="16">
        <f t="shared" si="435"/>
        <v>200</v>
      </c>
      <c r="O1952" s="1">
        <f t="shared" si="436"/>
        <v>57</v>
      </c>
      <c r="P1952" s="18">
        <f t="shared" si="437"/>
        <v>0.22178988326848248</v>
      </c>
      <c r="U1952" s="114"/>
      <c r="W1952" s="114"/>
    </row>
    <row r="1953" spans="1:23" ht="9.75" customHeight="1">
      <c r="A1953" s="15"/>
      <c r="B1953" s="15" t="s">
        <v>57</v>
      </c>
      <c r="C1953" s="15"/>
      <c r="D1953" s="16"/>
      <c r="E1953" s="1"/>
      <c r="F1953" s="1"/>
      <c r="G1953" s="1"/>
      <c r="H1953" s="1"/>
      <c r="I1953" s="1"/>
      <c r="J1953" s="1"/>
      <c r="K1953" s="1"/>
      <c r="L1953" s="1"/>
      <c r="M1953" s="17"/>
      <c r="N1953" s="16"/>
      <c r="O1953" s="1"/>
      <c r="P1953" s="18"/>
      <c r="U1953" s="114"/>
      <c r="W1953" s="114"/>
    </row>
    <row r="1954" spans="1:23" ht="9.75" customHeight="1">
      <c r="A1954" s="15"/>
      <c r="B1954" s="15" t="s">
        <v>57</v>
      </c>
      <c r="C1954" s="15"/>
      <c r="D1954" s="16"/>
      <c r="E1954" s="1"/>
      <c r="F1954" s="1"/>
      <c r="G1954" s="1"/>
      <c r="H1954" s="1"/>
      <c r="I1954" s="1"/>
      <c r="J1954" s="1"/>
      <c r="K1954" s="1"/>
      <c r="L1954" s="1"/>
      <c r="M1954" s="17"/>
      <c r="N1954" s="16"/>
      <c r="O1954" s="1"/>
      <c r="P1954" s="18"/>
      <c r="U1954" s="114"/>
      <c r="W1954" s="114"/>
    </row>
    <row r="1955" spans="1:23" ht="9.75" customHeight="1">
      <c r="A1955" s="15"/>
      <c r="B1955" s="15" t="s">
        <v>39</v>
      </c>
      <c r="C1955" s="15"/>
      <c r="D1955" s="16"/>
      <c r="E1955" s="1"/>
      <c r="F1955" s="1"/>
      <c r="G1955" s="1"/>
      <c r="H1955" s="1"/>
      <c r="I1955" s="1"/>
      <c r="J1955" s="1"/>
      <c r="K1955" s="1"/>
      <c r="L1955" s="1"/>
      <c r="M1955" s="17"/>
      <c r="N1955" s="16"/>
      <c r="O1955" s="1"/>
      <c r="P1955" s="18"/>
      <c r="U1955" s="114"/>
      <c r="W1955" s="114"/>
    </row>
    <row r="1956" spans="1:23" ht="9.75" customHeight="1">
      <c r="A1956" s="15"/>
      <c r="B1956" s="15" t="s">
        <v>60</v>
      </c>
      <c r="C1956" s="15"/>
      <c r="D1956" s="16"/>
      <c r="E1956" s="1"/>
      <c r="F1956" s="1"/>
      <c r="G1956" s="1"/>
      <c r="H1956" s="1"/>
      <c r="I1956" s="1"/>
      <c r="J1956" s="1"/>
      <c r="K1956" s="1"/>
      <c r="L1956" s="1"/>
      <c r="M1956" s="17"/>
      <c r="N1956" s="16"/>
      <c r="O1956" s="1"/>
      <c r="P1956" s="18"/>
      <c r="U1956" s="114"/>
      <c r="W1956" s="114"/>
    </row>
    <row r="1957" spans="1:23" ht="9.75" customHeight="1">
      <c r="A1957" s="15"/>
      <c r="B1957" s="15" t="s">
        <v>60</v>
      </c>
      <c r="C1957" s="15"/>
      <c r="D1957" s="16"/>
      <c r="E1957" s="1"/>
      <c r="F1957" s="1"/>
      <c r="G1957" s="1"/>
      <c r="H1957" s="1"/>
      <c r="I1957" s="1"/>
      <c r="J1957" s="1"/>
      <c r="K1957" s="1"/>
      <c r="L1957" s="1"/>
      <c r="M1957" s="17"/>
      <c r="N1957" s="16"/>
      <c r="O1957" s="1"/>
      <c r="P1957" s="18"/>
      <c r="U1957" s="114"/>
      <c r="W1957" s="114"/>
    </row>
    <row r="1958" spans="1:23" ht="9.75" customHeight="1">
      <c r="A1958" s="15"/>
      <c r="B1958" s="15" t="s">
        <v>60</v>
      </c>
      <c r="C1958" s="15"/>
      <c r="D1958" s="16"/>
      <c r="E1958" s="1"/>
      <c r="F1958" s="1"/>
      <c r="G1958" s="1"/>
      <c r="H1958" s="1"/>
      <c r="I1958" s="1"/>
      <c r="J1958" s="1"/>
      <c r="K1958" s="1"/>
      <c r="L1958" s="1"/>
      <c r="M1958" s="17"/>
      <c r="N1958" s="16"/>
      <c r="O1958" s="1"/>
      <c r="P1958" s="18"/>
      <c r="U1958" s="114"/>
      <c r="W1958" s="114"/>
    </row>
    <row r="1959" spans="1:23" ht="9.75" customHeight="1">
      <c r="A1959" s="15"/>
      <c r="B1959" s="15" t="s">
        <v>60</v>
      </c>
      <c r="C1959" s="15"/>
      <c r="D1959" s="16"/>
      <c r="E1959" s="1"/>
      <c r="F1959" s="1"/>
      <c r="G1959" s="1"/>
      <c r="H1959" s="1"/>
      <c r="I1959" s="1"/>
      <c r="J1959" s="1"/>
      <c r="K1959" s="1"/>
      <c r="L1959" s="1"/>
      <c r="M1959" s="17"/>
      <c r="N1959" s="16"/>
      <c r="O1959" s="1"/>
      <c r="P1959" s="18"/>
      <c r="U1959" s="114"/>
      <c r="W1959" s="114"/>
    </row>
    <row r="1960" spans="1:23" ht="9.75" customHeight="1">
      <c r="A1960" s="15"/>
      <c r="B1960" s="15" t="s">
        <v>60</v>
      </c>
      <c r="C1960" s="15"/>
      <c r="D1960" s="16"/>
      <c r="E1960" s="1"/>
      <c r="F1960" s="1"/>
      <c r="G1960" s="1"/>
      <c r="H1960" s="1"/>
      <c r="I1960" s="1"/>
      <c r="J1960" s="1"/>
      <c r="K1960" s="1"/>
      <c r="L1960" s="1"/>
      <c r="M1960" s="17"/>
      <c r="N1960" s="16"/>
      <c r="O1960" s="1"/>
      <c r="P1960" s="18"/>
      <c r="U1960" s="114"/>
      <c r="W1960" s="114"/>
    </row>
    <row r="1961" spans="1:23" ht="9.75" customHeight="1">
      <c r="A1961" s="15"/>
      <c r="B1961" s="15" t="s">
        <v>60</v>
      </c>
      <c r="C1961" s="15"/>
      <c r="D1961" s="16"/>
      <c r="E1961" s="1"/>
      <c r="F1961" s="1"/>
      <c r="G1961" s="1"/>
      <c r="H1961" s="1"/>
      <c r="I1961" s="1"/>
      <c r="J1961" s="1"/>
      <c r="K1961" s="1"/>
      <c r="L1961" s="1"/>
      <c r="M1961" s="17"/>
      <c r="N1961" s="16"/>
      <c r="O1961" s="1"/>
      <c r="P1961" s="18"/>
      <c r="U1961" s="114"/>
      <c r="W1961" s="114"/>
    </row>
    <row r="1962" spans="1:23" ht="9.75" customHeight="1">
      <c r="A1962" s="15"/>
      <c r="B1962" s="15" t="s">
        <v>41</v>
      </c>
      <c r="C1962" s="15"/>
      <c r="D1962" s="16"/>
      <c r="E1962" s="1"/>
      <c r="F1962" s="1"/>
      <c r="G1962" s="1"/>
      <c r="H1962" s="1"/>
      <c r="I1962" s="1"/>
      <c r="J1962" s="1"/>
      <c r="K1962" s="1"/>
      <c r="L1962" s="1"/>
      <c r="M1962" s="17"/>
      <c r="N1962" s="16"/>
      <c r="O1962" s="1"/>
      <c r="P1962" s="18"/>
      <c r="U1962" s="114"/>
      <c r="W1962" s="114"/>
    </row>
    <row r="1963" spans="1:23" ht="9.75" customHeight="1">
      <c r="A1963" s="15"/>
      <c r="B1963" s="15" t="s">
        <v>42</v>
      </c>
      <c r="C1963" s="15"/>
      <c r="D1963" s="16"/>
      <c r="E1963" s="1"/>
      <c r="F1963" s="1"/>
      <c r="G1963" s="1"/>
      <c r="H1963" s="1"/>
      <c r="I1963" s="1"/>
      <c r="J1963" s="1"/>
      <c r="K1963" s="1"/>
      <c r="L1963" s="1"/>
      <c r="M1963" s="17"/>
      <c r="N1963" s="16"/>
      <c r="O1963" s="1"/>
      <c r="P1963" s="18"/>
      <c r="U1963" s="114"/>
      <c r="W1963" s="114"/>
    </row>
    <row r="1964" spans="1:23" ht="9.75" customHeight="1">
      <c r="A1964" s="15"/>
      <c r="B1964" s="15" t="s">
        <v>43</v>
      </c>
      <c r="C1964" s="15"/>
      <c r="D1964" s="16"/>
      <c r="E1964" s="1"/>
      <c r="F1964" s="1"/>
      <c r="G1964" s="1"/>
      <c r="H1964" s="1"/>
      <c r="I1964" s="1"/>
      <c r="J1964" s="1"/>
      <c r="K1964" s="1"/>
      <c r="L1964" s="1"/>
      <c r="M1964" s="17"/>
      <c r="N1964" s="16"/>
      <c r="O1964" s="1"/>
      <c r="P1964" s="18"/>
      <c r="U1964" s="114"/>
      <c r="W1964" s="114"/>
    </row>
    <row r="1965" spans="1:23" ht="9.75" customHeight="1">
      <c r="A1965" s="15"/>
      <c r="B1965" s="15" t="s">
        <v>44</v>
      </c>
      <c r="C1965" s="15"/>
      <c r="D1965" s="16"/>
      <c r="E1965" s="1"/>
      <c r="F1965" s="1"/>
      <c r="G1965" s="1"/>
      <c r="H1965" s="1"/>
      <c r="I1965" s="1"/>
      <c r="J1965" s="1"/>
      <c r="K1965" s="1"/>
      <c r="L1965" s="1"/>
      <c r="M1965" s="17"/>
      <c r="N1965" s="16"/>
      <c r="O1965" s="1"/>
      <c r="P1965" s="18"/>
      <c r="U1965" s="114"/>
      <c r="W1965" s="114"/>
    </row>
    <row r="1966" spans="1:23" ht="9.75" customHeight="1">
      <c r="A1966" s="20"/>
      <c r="B1966" s="21" t="s">
        <v>45</v>
      </c>
      <c r="C1966" s="21">
        <f t="shared" ref="C1966:M1966" si="438">SUM(C1950:C1965)</f>
        <v>320</v>
      </c>
      <c r="D1966" s="22">
        <f t="shared" si="438"/>
        <v>313</v>
      </c>
      <c r="E1966" s="23">
        <f t="shared" si="438"/>
        <v>302</v>
      </c>
      <c r="F1966" s="23">
        <f t="shared" si="438"/>
        <v>282</v>
      </c>
      <c r="G1966" s="23">
        <f t="shared" si="438"/>
        <v>255</v>
      </c>
      <c r="H1966" s="23">
        <f t="shared" si="438"/>
        <v>240</v>
      </c>
      <c r="I1966" s="23">
        <f t="shared" si="438"/>
        <v>243</v>
      </c>
      <c r="J1966" s="23">
        <f t="shared" si="438"/>
        <v>242</v>
      </c>
      <c r="K1966" s="23">
        <f t="shared" si="438"/>
        <v>241</v>
      </c>
      <c r="L1966" s="23">
        <f t="shared" si="438"/>
        <v>242</v>
      </c>
      <c r="M1966" s="24">
        <f t="shared" si="438"/>
        <v>248</v>
      </c>
      <c r="N1966" s="22">
        <f>MIN(D1966:M1966)</f>
        <v>240</v>
      </c>
      <c r="O1966" s="23">
        <f>C1966-N1966</f>
        <v>80</v>
      </c>
      <c r="P1966" s="25">
        <f>O1966/C1966</f>
        <v>0.25</v>
      </c>
      <c r="U1966" s="114"/>
      <c r="W1966" s="114"/>
    </row>
    <row r="1967" spans="1:23" ht="9.75" customHeight="1">
      <c r="A1967" s="14" t="s">
        <v>412</v>
      </c>
      <c r="B1967" s="14" t="s">
        <v>27</v>
      </c>
      <c r="C1967" s="15"/>
      <c r="D1967" s="16"/>
      <c r="E1967" s="1"/>
      <c r="F1967" s="1"/>
      <c r="G1967" s="1"/>
      <c r="H1967" s="1"/>
      <c r="I1967" s="1"/>
      <c r="J1967" s="1"/>
      <c r="K1967" s="1"/>
      <c r="L1967" s="1"/>
      <c r="M1967" s="17"/>
      <c r="N1967" s="16"/>
      <c r="O1967" s="1"/>
      <c r="P1967" s="18"/>
      <c r="U1967" s="114"/>
      <c r="W1967" s="114"/>
    </row>
    <row r="1968" spans="1:23" ht="9.75" customHeight="1">
      <c r="A1968" s="15"/>
      <c r="B1968" s="15" t="s">
        <v>30</v>
      </c>
      <c r="C1968" s="15">
        <v>323</v>
      </c>
      <c r="D1968" s="33">
        <v>271</v>
      </c>
      <c r="E1968" s="34">
        <v>208</v>
      </c>
      <c r="F1968" s="34">
        <v>142</v>
      </c>
      <c r="G1968" s="34">
        <v>100</v>
      </c>
      <c r="H1968" s="34">
        <v>34</v>
      </c>
      <c r="I1968" s="34">
        <v>41</v>
      </c>
      <c r="J1968" s="34">
        <v>48</v>
      </c>
      <c r="K1968" s="34">
        <v>54</v>
      </c>
      <c r="L1968" s="34">
        <v>84</v>
      </c>
      <c r="M1968" s="35">
        <v>96</v>
      </c>
      <c r="N1968" s="16">
        <f>MIN(D1968:M1968)</f>
        <v>34</v>
      </c>
      <c r="O1968" s="1">
        <f>C1968-N1968</f>
        <v>289</v>
      </c>
      <c r="P1968" s="18">
        <f>O1968/C1968</f>
        <v>0.89473684210526316</v>
      </c>
      <c r="U1968" s="114"/>
      <c r="W1968" s="114"/>
    </row>
    <row r="1969" spans="1:23" ht="9.75" customHeight="1">
      <c r="A1969" s="15"/>
      <c r="B1969" s="15" t="s">
        <v>34</v>
      </c>
      <c r="C1969" s="15"/>
      <c r="D1969" s="16"/>
      <c r="E1969" s="1"/>
      <c r="F1969" s="1"/>
      <c r="G1969" s="1"/>
      <c r="H1969" s="1"/>
      <c r="I1969" s="1"/>
      <c r="J1969" s="1"/>
      <c r="K1969" s="1"/>
      <c r="L1969" s="1"/>
      <c r="M1969" s="17"/>
      <c r="N1969" s="16"/>
      <c r="O1969" s="1"/>
      <c r="P1969" s="18"/>
      <c r="U1969" s="114"/>
      <c r="W1969" s="114"/>
    </row>
    <row r="1970" spans="1:23" ht="9.75" customHeight="1">
      <c r="A1970" s="15"/>
      <c r="B1970" s="15" t="s">
        <v>57</v>
      </c>
      <c r="C1970" s="15"/>
      <c r="D1970" s="16"/>
      <c r="E1970" s="1"/>
      <c r="F1970" s="1"/>
      <c r="G1970" s="1"/>
      <c r="H1970" s="1"/>
      <c r="I1970" s="1"/>
      <c r="J1970" s="1"/>
      <c r="K1970" s="1"/>
      <c r="L1970" s="1"/>
      <c r="M1970" s="17"/>
      <c r="N1970" s="16"/>
      <c r="O1970" s="1"/>
      <c r="P1970" s="18"/>
      <c r="U1970" s="114"/>
      <c r="W1970" s="114"/>
    </row>
    <row r="1971" spans="1:23" ht="9.75" customHeight="1">
      <c r="A1971" s="15"/>
      <c r="B1971" s="15" t="s">
        <v>57</v>
      </c>
      <c r="C1971" s="15"/>
      <c r="D1971" s="16"/>
      <c r="E1971" s="1"/>
      <c r="F1971" s="1"/>
      <c r="G1971" s="1"/>
      <c r="H1971" s="1"/>
      <c r="I1971" s="1"/>
      <c r="J1971" s="1"/>
      <c r="K1971" s="1"/>
      <c r="L1971" s="1"/>
      <c r="M1971" s="17"/>
      <c r="N1971" s="16"/>
      <c r="O1971" s="1"/>
      <c r="P1971" s="18"/>
      <c r="U1971" s="114"/>
      <c r="W1971" s="114"/>
    </row>
    <row r="1972" spans="1:23" ht="9.75" customHeight="1">
      <c r="A1972" s="15"/>
      <c r="B1972" s="15" t="s">
        <v>39</v>
      </c>
      <c r="C1972" s="15"/>
      <c r="D1972" s="16"/>
      <c r="E1972" s="1"/>
      <c r="F1972" s="1"/>
      <c r="G1972" s="1"/>
      <c r="H1972" s="1"/>
      <c r="I1972" s="1"/>
      <c r="J1972" s="1"/>
      <c r="K1972" s="1"/>
      <c r="L1972" s="1"/>
      <c r="M1972" s="17"/>
      <c r="N1972" s="16"/>
      <c r="O1972" s="1"/>
      <c r="P1972" s="18"/>
      <c r="U1972" s="114"/>
      <c r="W1972" s="114"/>
    </row>
    <row r="1973" spans="1:23" ht="9.75" customHeight="1">
      <c r="A1973" s="15"/>
      <c r="B1973" s="15" t="s">
        <v>413</v>
      </c>
      <c r="C1973" s="15">
        <v>2</v>
      </c>
      <c r="D1973" s="33">
        <v>2</v>
      </c>
      <c r="E1973" s="34">
        <v>2</v>
      </c>
      <c r="F1973" s="34">
        <v>2</v>
      </c>
      <c r="G1973" s="34">
        <v>2</v>
      </c>
      <c r="H1973" s="34">
        <v>2</v>
      </c>
      <c r="I1973" s="34">
        <v>2</v>
      </c>
      <c r="J1973" s="34">
        <v>2</v>
      </c>
      <c r="K1973" s="34">
        <v>2</v>
      </c>
      <c r="L1973" s="34">
        <v>2</v>
      </c>
      <c r="M1973" s="35">
        <v>2</v>
      </c>
      <c r="N1973" s="16">
        <f t="shared" ref="N1973:N1977" si="439">MIN(D1973:M1973)</f>
        <v>2</v>
      </c>
      <c r="O1973" s="1">
        <f t="shared" ref="O1973:O1977" si="440">C1973-N1973</f>
        <v>0</v>
      </c>
      <c r="P1973" s="18">
        <f t="shared" ref="P1973:P1977" si="441">O1973/C1973</f>
        <v>0</v>
      </c>
      <c r="U1973" s="114"/>
      <c r="W1973" s="114"/>
    </row>
    <row r="1974" spans="1:23" ht="9.75" customHeight="1">
      <c r="A1974" s="15"/>
      <c r="B1974" s="15" t="s">
        <v>59</v>
      </c>
      <c r="C1974" s="15">
        <v>10</v>
      </c>
      <c r="D1974" s="33">
        <v>10</v>
      </c>
      <c r="E1974" s="34">
        <v>10</v>
      </c>
      <c r="F1974" s="34">
        <v>6</v>
      </c>
      <c r="G1974" s="34">
        <v>9</v>
      </c>
      <c r="H1974" s="34">
        <v>7</v>
      </c>
      <c r="I1974" s="34">
        <v>9</v>
      </c>
      <c r="J1974" s="34">
        <v>8</v>
      </c>
      <c r="K1974" s="34">
        <v>7</v>
      </c>
      <c r="L1974" s="34">
        <v>8</v>
      </c>
      <c r="M1974" s="35">
        <v>9</v>
      </c>
      <c r="N1974" s="16">
        <f t="shared" si="439"/>
        <v>6</v>
      </c>
      <c r="O1974" s="1">
        <f t="shared" si="440"/>
        <v>4</v>
      </c>
      <c r="P1974" s="18">
        <f t="shared" si="441"/>
        <v>0.4</v>
      </c>
      <c r="U1974" s="114"/>
      <c r="W1974" s="114"/>
    </row>
    <row r="1975" spans="1:23" ht="9.75" customHeight="1">
      <c r="A1975" s="15"/>
      <c r="B1975" s="15" t="s">
        <v>414</v>
      </c>
      <c r="C1975" s="15">
        <v>17</v>
      </c>
      <c r="D1975" s="33">
        <v>14</v>
      </c>
      <c r="E1975" s="34">
        <v>11</v>
      </c>
      <c r="F1975" s="34">
        <v>15</v>
      </c>
      <c r="G1975" s="34">
        <v>11</v>
      </c>
      <c r="H1975" s="34">
        <v>13</v>
      </c>
      <c r="I1975" s="34">
        <v>15</v>
      </c>
      <c r="J1975" s="34">
        <v>16</v>
      </c>
      <c r="K1975" s="34">
        <v>14</v>
      </c>
      <c r="L1975" s="34">
        <v>16</v>
      </c>
      <c r="M1975" s="35">
        <v>17</v>
      </c>
      <c r="N1975" s="16">
        <f t="shared" si="439"/>
        <v>11</v>
      </c>
      <c r="O1975" s="1">
        <f t="shared" si="440"/>
        <v>6</v>
      </c>
      <c r="P1975" s="18">
        <f t="shared" si="441"/>
        <v>0.35294117647058826</v>
      </c>
      <c r="U1975" s="114"/>
      <c r="W1975" s="114"/>
    </row>
    <row r="1976" spans="1:23" ht="9.75" customHeight="1">
      <c r="A1976" s="15"/>
      <c r="B1976" s="15" t="s">
        <v>65</v>
      </c>
      <c r="C1976" s="15">
        <v>2</v>
      </c>
      <c r="D1976" s="33">
        <v>2</v>
      </c>
      <c r="E1976" s="34">
        <v>2</v>
      </c>
      <c r="F1976" s="34">
        <v>2</v>
      </c>
      <c r="G1976" s="34">
        <v>2</v>
      </c>
      <c r="H1976" s="34">
        <v>2</v>
      </c>
      <c r="I1976" s="34">
        <v>2</v>
      </c>
      <c r="J1976" s="34">
        <v>2</v>
      </c>
      <c r="K1976" s="34">
        <v>2</v>
      </c>
      <c r="L1976" s="34">
        <v>2</v>
      </c>
      <c r="M1976" s="35">
        <v>2</v>
      </c>
      <c r="N1976" s="16">
        <f t="shared" si="439"/>
        <v>2</v>
      </c>
      <c r="O1976" s="1">
        <f t="shared" si="440"/>
        <v>0</v>
      </c>
      <c r="P1976" s="18">
        <f t="shared" si="441"/>
        <v>0</v>
      </c>
      <c r="U1976" s="114"/>
      <c r="W1976" s="114"/>
    </row>
    <row r="1977" spans="1:23" ht="9.75" customHeight="1">
      <c r="A1977" s="15"/>
      <c r="B1977" s="15" t="s">
        <v>142</v>
      </c>
      <c r="C1977" s="32">
        <v>8</v>
      </c>
      <c r="D1977" s="33">
        <v>3</v>
      </c>
      <c r="E1977" s="34">
        <v>4</v>
      </c>
      <c r="F1977" s="34">
        <v>4</v>
      </c>
      <c r="G1977" s="34">
        <v>5</v>
      </c>
      <c r="H1977" s="34">
        <v>4</v>
      </c>
      <c r="I1977" s="34">
        <v>4</v>
      </c>
      <c r="J1977" s="34">
        <v>5</v>
      </c>
      <c r="K1977" s="34">
        <v>6</v>
      </c>
      <c r="L1977" s="34">
        <v>7</v>
      </c>
      <c r="M1977" s="35">
        <v>8</v>
      </c>
      <c r="N1977" s="16">
        <f t="shared" si="439"/>
        <v>3</v>
      </c>
      <c r="O1977" s="1">
        <f t="shared" si="440"/>
        <v>5</v>
      </c>
      <c r="P1977" s="18">
        <f t="shared" si="441"/>
        <v>0.625</v>
      </c>
      <c r="U1977" s="114"/>
      <c r="W1977" s="114"/>
    </row>
    <row r="1978" spans="1:23" ht="9.75" customHeight="1">
      <c r="A1978" s="15"/>
      <c r="B1978" s="15" t="s">
        <v>60</v>
      </c>
      <c r="C1978" s="15"/>
      <c r="D1978" s="16"/>
      <c r="E1978" s="1"/>
      <c r="F1978" s="1"/>
      <c r="G1978" s="1"/>
      <c r="H1978" s="1"/>
      <c r="I1978" s="1"/>
      <c r="J1978" s="1"/>
      <c r="K1978" s="1"/>
      <c r="L1978" s="1"/>
      <c r="M1978" s="17"/>
      <c r="N1978" s="16"/>
      <c r="O1978" s="1"/>
      <c r="P1978" s="18"/>
      <c r="U1978" s="114"/>
      <c r="W1978" s="114"/>
    </row>
    <row r="1979" spans="1:23" ht="9.75" customHeight="1">
      <c r="A1979" s="15"/>
      <c r="B1979" s="15" t="s">
        <v>41</v>
      </c>
      <c r="C1979" s="15">
        <v>12</v>
      </c>
      <c r="D1979" s="33">
        <v>12</v>
      </c>
      <c r="E1979" s="34">
        <v>5</v>
      </c>
      <c r="F1979" s="34">
        <v>7</v>
      </c>
      <c r="G1979" s="34">
        <v>2</v>
      </c>
      <c r="H1979" s="34">
        <v>6</v>
      </c>
      <c r="I1979" s="34">
        <v>7</v>
      </c>
      <c r="J1979" s="34">
        <v>6</v>
      </c>
      <c r="K1979" s="34">
        <v>8</v>
      </c>
      <c r="L1979" s="34">
        <v>9</v>
      </c>
      <c r="M1979" s="35">
        <v>11</v>
      </c>
      <c r="N1979" s="16">
        <f t="shared" ref="N1979:N1980" si="442">MIN(D1979:M1979)</f>
        <v>2</v>
      </c>
      <c r="O1979" s="1">
        <f t="shared" ref="O1979:O1980" si="443">C1979-N1979</f>
        <v>10</v>
      </c>
      <c r="P1979" s="18">
        <f t="shared" ref="P1979:P1980" si="444">O1979/C1979</f>
        <v>0.83333333333333337</v>
      </c>
      <c r="U1979" s="114"/>
      <c r="W1979" s="114"/>
    </row>
    <row r="1980" spans="1:23" ht="9.75" customHeight="1">
      <c r="A1980" s="15"/>
      <c r="B1980" s="15" t="s">
        <v>42</v>
      </c>
      <c r="C1980" s="15">
        <v>6</v>
      </c>
      <c r="D1980" s="33">
        <v>3</v>
      </c>
      <c r="E1980" s="34">
        <v>4</v>
      </c>
      <c r="F1980" s="34">
        <v>4</v>
      </c>
      <c r="G1980" s="34">
        <v>4</v>
      </c>
      <c r="H1980" s="34">
        <v>4</v>
      </c>
      <c r="I1980" s="34">
        <v>3</v>
      </c>
      <c r="J1980" s="34">
        <v>2</v>
      </c>
      <c r="K1980" s="34">
        <v>3</v>
      </c>
      <c r="L1980" s="34">
        <v>3</v>
      </c>
      <c r="M1980" s="35">
        <v>5</v>
      </c>
      <c r="N1980" s="16">
        <f t="shared" si="442"/>
        <v>2</v>
      </c>
      <c r="O1980" s="1">
        <f t="shared" si="443"/>
        <v>4</v>
      </c>
      <c r="P1980" s="18">
        <f t="shared" si="444"/>
        <v>0.66666666666666663</v>
      </c>
      <c r="U1980" s="114"/>
      <c r="W1980" s="114"/>
    </row>
    <row r="1981" spans="1:23" ht="9.75" customHeight="1">
      <c r="A1981" s="15"/>
      <c r="B1981" s="15" t="s">
        <v>43</v>
      </c>
      <c r="C1981" s="15"/>
      <c r="D1981" s="16"/>
      <c r="E1981" s="1"/>
      <c r="F1981" s="1"/>
      <c r="G1981" s="1"/>
      <c r="H1981" s="1"/>
      <c r="I1981" s="1"/>
      <c r="J1981" s="1"/>
      <c r="K1981" s="1"/>
      <c r="L1981" s="1"/>
      <c r="M1981" s="17"/>
      <c r="N1981" s="16"/>
      <c r="O1981" s="1"/>
      <c r="P1981" s="18"/>
      <c r="U1981" s="114"/>
      <c r="W1981" s="114"/>
    </row>
    <row r="1982" spans="1:23" ht="9.75" customHeight="1">
      <c r="A1982" s="15"/>
      <c r="B1982" s="15" t="s">
        <v>44</v>
      </c>
      <c r="C1982" s="15">
        <v>2</v>
      </c>
      <c r="D1982" s="33">
        <v>1</v>
      </c>
      <c r="E1982" s="34">
        <v>2</v>
      </c>
      <c r="F1982" s="34">
        <v>2</v>
      </c>
      <c r="G1982" s="34">
        <v>2</v>
      </c>
      <c r="H1982" s="34">
        <v>2</v>
      </c>
      <c r="I1982" s="34">
        <v>2</v>
      </c>
      <c r="J1982" s="34">
        <v>2</v>
      </c>
      <c r="K1982" s="34">
        <v>1</v>
      </c>
      <c r="L1982" s="34">
        <v>2</v>
      </c>
      <c r="M1982" s="35">
        <v>2</v>
      </c>
      <c r="N1982" s="16">
        <f t="shared" ref="N1982:N1983" si="445">MIN(D1982:M1982)</f>
        <v>1</v>
      </c>
      <c r="O1982" s="1">
        <f t="shared" ref="O1982:O1983" si="446">C1982-N1982</f>
        <v>1</v>
      </c>
      <c r="P1982" s="18">
        <f t="shared" ref="P1982:P1983" si="447">O1982/C1982</f>
        <v>0.5</v>
      </c>
      <c r="U1982" s="114"/>
      <c r="W1982" s="114"/>
    </row>
    <row r="1983" spans="1:23" ht="9.75" customHeight="1">
      <c r="A1983" s="20"/>
      <c r="B1983" s="21" t="s">
        <v>45</v>
      </c>
      <c r="C1983" s="21">
        <f t="shared" ref="C1983:M1983" si="448">SUM(C1967:C1982)</f>
        <v>382</v>
      </c>
      <c r="D1983" s="22">
        <f t="shared" si="448"/>
        <v>318</v>
      </c>
      <c r="E1983" s="23">
        <f t="shared" si="448"/>
        <v>248</v>
      </c>
      <c r="F1983" s="23">
        <f t="shared" si="448"/>
        <v>184</v>
      </c>
      <c r="G1983" s="23">
        <f t="shared" si="448"/>
        <v>137</v>
      </c>
      <c r="H1983" s="23">
        <f t="shared" si="448"/>
        <v>74</v>
      </c>
      <c r="I1983" s="23">
        <f t="shared" si="448"/>
        <v>85</v>
      </c>
      <c r="J1983" s="23">
        <f t="shared" si="448"/>
        <v>91</v>
      </c>
      <c r="K1983" s="23">
        <f t="shared" si="448"/>
        <v>97</v>
      </c>
      <c r="L1983" s="23">
        <f t="shared" si="448"/>
        <v>133</v>
      </c>
      <c r="M1983" s="24">
        <f t="shared" si="448"/>
        <v>152</v>
      </c>
      <c r="N1983" s="22">
        <f t="shared" si="445"/>
        <v>74</v>
      </c>
      <c r="O1983" s="23">
        <f t="shared" si="446"/>
        <v>308</v>
      </c>
      <c r="P1983" s="25">
        <f t="shared" si="447"/>
        <v>0.80628272251308897</v>
      </c>
      <c r="U1983" s="114"/>
      <c r="W1983" s="114"/>
    </row>
    <row r="1984" spans="1:23" ht="9.75" customHeight="1">
      <c r="A1984" s="14" t="s">
        <v>423</v>
      </c>
      <c r="B1984" s="14" t="s">
        <v>27</v>
      </c>
      <c r="C1984" s="14"/>
      <c r="D1984" s="19"/>
      <c r="E1984" s="29"/>
      <c r="F1984" s="29"/>
      <c r="G1984" s="29"/>
      <c r="H1984" s="29"/>
      <c r="I1984" s="29"/>
      <c r="J1984" s="29"/>
      <c r="K1984" s="29"/>
      <c r="L1984" s="29"/>
      <c r="M1984" s="30"/>
      <c r="N1984" s="19"/>
      <c r="O1984" s="29"/>
      <c r="P1984" s="31"/>
      <c r="U1984" s="114"/>
      <c r="W1984" s="114"/>
    </row>
    <row r="1985" spans="1:23" ht="9.75" customHeight="1">
      <c r="A1985" s="15"/>
      <c r="B1985" s="15" t="s">
        <v>30</v>
      </c>
      <c r="C1985" s="15">
        <v>40</v>
      </c>
      <c r="D1985" s="33">
        <v>40</v>
      </c>
      <c r="E1985" s="34">
        <v>40</v>
      </c>
      <c r="F1985" s="34">
        <v>40</v>
      </c>
      <c r="G1985" s="34">
        <v>40</v>
      </c>
      <c r="H1985" s="34">
        <v>40</v>
      </c>
      <c r="I1985" s="34">
        <v>40</v>
      </c>
      <c r="J1985" s="34">
        <v>40</v>
      </c>
      <c r="K1985" s="34">
        <v>40</v>
      </c>
      <c r="L1985" s="34">
        <v>40</v>
      </c>
      <c r="M1985" s="35">
        <v>40</v>
      </c>
      <c r="N1985" s="16">
        <f t="shared" ref="N1985:N1986" si="449">MIN(D1985:M1985)</f>
        <v>40</v>
      </c>
      <c r="O1985" s="1">
        <f t="shared" ref="O1985:O1986" si="450">C1985-N1985</f>
        <v>0</v>
      </c>
      <c r="P1985" s="18">
        <f t="shared" ref="P1985:P1986" si="451">O1985/C1985</f>
        <v>0</v>
      </c>
      <c r="U1985" s="114"/>
      <c r="W1985" s="114"/>
    </row>
    <row r="1986" spans="1:23" ht="9.75" customHeight="1">
      <c r="A1986" s="15"/>
      <c r="B1986" s="15" t="s">
        <v>34</v>
      </c>
      <c r="C1986" s="15">
        <v>578</v>
      </c>
      <c r="D1986" s="33">
        <v>562</v>
      </c>
      <c r="E1986" s="34">
        <v>527</v>
      </c>
      <c r="F1986" s="34">
        <v>502</v>
      </c>
      <c r="G1986" s="34">
        <v>436</v>
      </c>
      <c r="H1986" s="34">
        <v>439</v>
      </c>
      <c r="I1986" s="34">
        <v>435</v>
      </c>
      <c r="J1986" s="34">
        <v>455</v>
      </c>
      <c r="K1986" s="34">
        <v>456</v>
      </c>
      <c r="L1986" s="34">
        <v>471</v>
      </c>
      <c r="M1986" s="35">
        <v>489</v>
      </c>
      <c r="N1986" s="16">
        <f t="shared" si="449"/>
        <v>435</v>
      </c>
      <c r="O1986" s="1">
        <f t="shared" si="450"/>
        <v>143</v>
      </c>
      <c r="P1986" s="18">
        <f t="shared" si="451"/>
        <v>0.24740484429065743</v>
      </c>
      <c r="U1986" s="114"/>
      <c r="W1986" s="114"/>
    </row>
    <row r="1987" spans="1:23" ht="9.75" customHeight="1">
      <c r="A1987" s="15"/>
      <c r="B1987" s="15" t="s">
        <v>57</v>
      </c>
      <c r="C1987" s="15"/>
      <c r="D1987" s="16"/>
      <c r="E1987" s="1"/>
      <c r="F1987" s="1"/>
      <c r="G1987" s="1"/>
      <c r="H1987" s="1"/>
      <c r="I1987" s="1"/>
      <c r="J1987" s="1"/>
      <c r="K1987" s="1"/>
      <c r="L1987" s="1"/>
      <c r="M1987" s="17"/>
      <c r="N1987" s="16"/>
      <c r="O1987" s="1"/>
      <c r="P1987" s="18"/>
      <c r="U1987" s="114"/>
      <c r="W1987" s="114"/>
    </row>
    <row r="1988" spans="1:23" ht="9.75" customHeight="1">
      <c r="A1988" s="15"/>
      <c r="B1988" s="15" t="s">
        <v>57</v>
      </c>
      <c r="C1988" s="15"/>
      <c r="D1988" s="16"/>
      <c r="E1988" s="1"/>
      <c r="F1988" s="1"/>
      <c r="G1988" s="1"/>
      <c r="H1988" s="1"/>
      <c r="I1988" s="1"/>
      <c r="J1988" s="1"/>
      <c r="K1988" s="1"/>
      <c r="L1988" s="1"/>
      <c r="M1988" s="17"/>
      <c r="N1988" s="16"/>
      <c r="O1988" s="1"/>
      <c r="P1988" s="18"/>
      <c r="U1988" s="114"/>
      <c r="W1988" s="114"/>
    </row>
    <row r="1989" spans="1:23" ht="9.75" customHeight="1">
      <c r="A1989" s="15"/>
      <c r="B1989" s="15" t="s">
        <v>39</v>
      </c>
      <c r="C1989" s="15"/>
      <c r="D1989" s="16"/>
      <c r="E1989" s="1"/>
      <c r="F1989" s="1"/>
      <c r="G1989" s="1"/>
      <c r="H1989" s="1"/>
      <c r="I1989" s="1"/>
      <c r="J1989" s="1"/>
      <c r="K1989" s="1"/>
      <c r="L1989" s="1"/>
      <c r="M1989" s="17"/>
      <c r="N1989" s="16"/>
      <c r="O1989" s="1"/>
      <c r="P1989" s="18"/>
      <c r="U1989" s="114"/>
      <c r="W1989" s="114"/>
    </row>
    <row r="1990" spans="1:23" ht="9.75" customHeight="1">
      <c r="A1990" s="15"/>
      <c r="B1990" s="15" t="s">
        <v>60</v>
      </c>
      <c r="C1990" s="15"/>
      <c r="D1990" s="16"/>
      <c r="E1990" s="1"/>
      <c r="F1990" s="1"/>
      <c r="G1990" s="1"/>
      <c r="H1990" s="1"/>
      <c r="I1990" s="1"/>
      <c r="J1990" s="1"/>
      <c r="K1990" s="1"/>
      <c r="L1990" s="1"/>
      <c r="M1990" s="17"/>
      <c r="N1990" s="16"/>
      <c r="O1990" s="1"/>
      <c r="P1990" s="18"/>
      <c r="U1990" s="114"/>
      <c r="W1990" s="114"/>
    </row>
    <row r="1991" spans="1:23" ht="9.75" customHeight="1">
      <c r="A1991" s="15"/>
      <c r="B1991" s="15" t="s">
        <v>60</v>
      </c>
      <c r="C1991" s="15"/>
      <c r="D1991" s="16"/>
      <c r="E1991" s="1"/>
      <c r="F1991" s="1"/>
      <c r="G1991" s="1"/>
      <c r="H1991" s="1"/>
      <c r="I1991" s="1"/>
      <c r="J1991" s="1"/>
      <c r="K1991" s="1"/>
      <c r="L1991" s="1"/>
      <c r="M1991" s="17"/>
      <c r="N1991" s="16"/>
      <c r="O1991" s="1"/>
      <c r="P1991" s="18"/>
      <c r="U1991" s="114"/>
      <c r="W1991" s="114"/>
    </row>
    <row r="1992" spans="1:23" ht="9.75" customHeight="1">
      <c r="A1992" s="15"/>
      <c r="B1992" s="15" t="s">
        <v>60</v>
      </c>
      <c r="C1992" s="15"/>
      <c r="D1992" s="16"/>
      <c r="E1992" s="1"/>
      <c r="F1992" s="1"/>
      <c r="G1992" s="1"/>
      <c r="H1992" s="1"/>
      <c r="I1992" s="1"/>
      <c r="J1992" s="1"/>
      <c r="K1992" s="1"/>
      <c r="L1992" s="1"/>
      <c r="M1992" s="17"/>
      <c r="N1992" s="16"/>
      <c r="O1992" s="1"/>
      <c r="P1992" s="18"/>
      <c r="U1992" s="114"/>
      <c r="W1992" s="114"/>
    </row>
    <row r="1993" spans="1:23" ht="9.75" customHeight="1">
      <c r="A1993" s="15"/>
      <c r="B1993" s="15" t="s">
        <v>60</v>
      </c>
      <c r="C1993" s="15"/>
      <c r="D1993" s="16"/>
      <c r="E1993" s="1"/>
      <c r="F1993" s="1"/>
      <c r="G1993" s="1"/>
      <c r="H1993" s="1"/>
      <c r="I1993" s="1"/>
      <c r="J1993" s="1"/>
      <c r="K1993" s="1"/>
      <c r="L1993" s="1"/>
      <c r="M1993" s="17"/>
      <c r="N1993" s="16"/>
      <c r="O1993" s="1"/>
      <c r="P1993" s="18"/>
      <c r="U1993" s="114"/>
      <c r="W1993" s="114"/>
    </row>
    <row r="1994" spans="1:23" ht="9.75" customHeight="1">
      <c r="A1994" s="15"/>
      <c r="B1994" s="15" t="s">
        <v>60</v>
      </c>
      <c r="C1994" s="15"/>
      <c r="D1994" s="16"/>
      <c r="E1994" s="1"/>
      <c r="F1994" s="1"/>
      <c r="G1994" s="1"/>
      <c r="H1994" s="1"/>
      <c r="I1994" s="1"/>
      <c r="J1994" s="1"/>
      <c r="K1994" s="1"/>
      <c r="L1994" s="1"/>
      <c r="M1994" s="17"/>
      <c r="N1994" s="16"/>
      <c r="O1994" s="1"/>
      <c r="P1994" s="18"/>
      <c r="U1994" s="114"/>
      <c r="W1994" s="114"/>
    </row>
    <row r="1995" spans="1:23" ht="9.75" customHeight="1">
      <c r="A1995" s="15"/>
      <c r="B1995" s="15" t="s">
        <v>60</v>
      </c>
      <c r="C1995" s="15"/>
      <c r="D1995" s="16"/>
      <c r="E1995" s="1"/>
      <c r="F1995" s="1"/>
      <c r="G1995" s="1"/>
      <c r="H1995" s="1"/>
      <c r="I1995" s="1"/>
      <c r="J1995" s="1"/>
      <c r="K1995" s="1"/>
      <c r="L1995" s="1"/>
      <c r="M1995" s="17"/>
      <c r="N1995" s="16"/>
      <c r="O1995" s="1"/>
      <c r="P1995" s="18"/>
      <c r="U1995" s="114"/>
      <c r="W1995" s="114"/>
    </row>
    <row r="1996" spans="1:23" ht="9.75" customHeight="1">
      <c r="A1996" s="15"/>
      <c r="B1996" s="15" t="s">
        <v>41</v>
      </c>
      <c r="C1996" s="15"/>
      <c r="D1996" s="16"/>
      <c r="E1996" s="1"/>
      <c r="F1996" s="1"/>
      <c r="G1996" s="1"/>
      <c r="H1996" s="1"/>
      <c r="I1996" s="1"/>
      <c r="J1996" s="1"/>
      <c r="K1996" s="1"/>
      <c r="L1996" s="1"/>
      <c r="M1996" s="17"/>
      <c r="N1996" s="16"/>
      <c r="O1996" s="1"/>
      <c r="P1996" s="18"/>
      <c r="U1996" s="114"/>
      <c r="W1996" s="114"/>
    </row>
    <row r="1997" spans="1:23" ht="9.75" customHeight="1">
      <c r="A1997" s="15"/>
      <c r="B1997" s="15" t="s">
        <v>42</v>
      </c>
      <c r="C1997" s="15"/>
      <c r="D1997" s="16"/>
      <c r="E1997" s="1"/>
      <c r="F1997" s="1"/>
      <c r="G1997" s="1"/>
      <c r="H1997" s="1"/>
      <c r="I1997" s="1"/>
      <c r="J1997" s="1"/>
      <c r="K1997" s="1"/>
      <c r="L1997" s="1"/>
      <c r="M1997" s="17"/>
      <c r="N1997" s="16"/>
      <c r="O1997" s="1"/>
      <c r="P1997" s="18"/>
      <c r="U1997" s="114"/>
      <c r="W1997" s="114"/>
    </row>
    <row r="1998" spans="1:23" ht="9.75" customHeight="1">
      <c r="A1998" s="15"/>
      <c r="B1998" s="15" t="s">
        <v>43</v>
      </c>
      <c r="C1998" s="15"/>
      <c r="D1998" s="16"/>
      <c r="E1998" s="1"/>
      <c r="F1998" s="1"/>
      <c r="G1998" s="1"/>
      <c r="H1998" s="1"/>
      <c r="I1998" s="1"/>
      <c r="J1998" s="1"/>
      <c r="K1998" s="1"/>
      <c r="L1998" s="1"/>
      <c r="M1998" s="17"/>
      <c r="N1998" s="16"/>
      <c r="O1998" s="1"/>
      <c r="P1998" s="18"/>
      <c r="U1998" s="114"/>
      <c r="W1998" s="114"/>
    </row>
    <row r="1999" spans="1:23" ht="9.75" customHeight="1">
      <c r="A1999" s="15"/>
      <c r="B1999" s="15" t="s">
        <v>44</v>
      </c>
      <c r="C1999" s="15"/>
      <c r="D1999" s="16"/>
      <c r="E1999" s="1"/>
      <c r="F1999" s="1"/>
      <c r="G1999" s="1"/>
      <c r="H1999" s="1"/>
      <c r="I1999" s="1"/>
      <c r="J1999" s="1"/>
      <c r="K1999" s="1"/>
      <c r="L1999" s="1"/>
      <c r="M1999" s="17"/>
      <c r="N1999" s="16"/>
      <c r="O1999" s="1"/>
      <c r="P1999" s="18"/>
      <c r="U1999" s="114"/>
      <c r="W1999" s="114"/>
    </row>
    <row r="2000" spans="1:23" ht="9.75" customHeight="1">
      <c r="A2000" s="20"/>
      <c r="B2000" s="21" t="s">
        <v>45</v>
      </c>
      <c r="C2000" s="21">
        <f t="shared" ref="C2000:M2000" si="452">SUM(C1984:C1999)</f>
        <v>618</v>
      </c>
      <c r="D2000" s="22">
        <f t="shared" si="452"/>
        <v>602</v>
      </c>
      <c r="E2000" s="23">
        <f t="shared" si="452"/>
        <v>567</v>
      </c>
      <c r="F2000" s="23">
        <f t="shared" si="452"/>
        <v>542</v>
      </c>
      <c r="G2000" s="23">
        <f t="shared" si="452"/>
        <v>476</v>
      </c>
      <c r="H2000" s="23">
        <f t="shared" si="452"/>
        <v>479</v>
      </c>
      <c r="I2000" s="23">
        <f t="shared" si="452"/>
        <v>475</v>
      </c>
      <c r="J2000" s="23">
        <f t="shared" si="452"/>
        <v>495</v>
      </c>
      <c r="K2000" s="23">
        <f t="shared" si="452"/>
        <v>496</v>
      </c>
      <c r="L2000" s="23">
        <f t="shared" si="452"/>
        <v>511</v>
      </c>
      <c r="M2000" s="24">
        <f t="shared" si="452"/>
        <v>529</v>
      </c>
      <c r="N2000" s="22">
        <f>MIN(D2000:M2000)</f>
        <v>475</v>
      </c>
      <c r="O2000" s="23">
        <f>C2000-N2000</f>
        <v>143</v>
      </c>
      <c r="P2000" s="25">
        <f>O2000/C2000</f>
        <v>0.2313915857605178</v>
      </c>
      <c r="U2000" s="114"/>
      <c r="W2000" s="114"/>
    </row>
    <row r="2001" spans="1:23" ht="9.75" customHeight="1">
      <c r="A2001" s="14" t="s">
        <v>434</v>
      </c>
      <c r="B2001" s="14" t="s">
        <v>27</v>
      </c>
      <c r="C2001" s="14"/>
      <c r="D2001" s="19"/>
      <c r="E2001" s="29"/>
      <c r="F2001" s="29"/>
      <c r="G2001" s="29"/>
      <c r="H2001" s="29"/>
      <c r="I2001" s="29"/>
      <c r="J2001" s="29"/>
      <c r="K2001" s="29"/>
      <c r="L2001" s="29"/>
      <c r="M2001" s="30"/>
      <c r="N2001" s="19"/>
      <c r="O2001" s="29"/>
      <c r="P2001" s="31"/>
      <c r="U2001" s="114"/>
      <c r="W2001" s="114"/>
    </row>
    <row r="2002" spans="1:23" ht="9.75" customHeight="1">
      <c r="A2002" s="15"/>
      <c r="B2002" s="15" t="s">
        <v>30</v>
      </c>
      <c r="C2002" s="15"/>
      <c r="D2002" s="16"/>
      <c r="E2002" s="1"/>
      <c r="F2002" s="1"/>
      <c r="G2002" s="1"/>
      <c r="H2002" s="1"/>
      <c r="I2002" s="1"/>
      <c r="J2002" s="1"/>
      <c r="K2002" s="1"/>
      <c r="L2002" s="1"/>
      <c r="M2002" s="17"/>
      <c r="N2002" s="16"/>
      <c r="O2002" s="1"/>
      <c r="P2002" s="18"/>
      <c r="U2002" s="114"/>
      <c r="W2002" s="114"/>
    </row>
    <row r="2003" spans="1:23" ht="9.75" customHeight="1">
      <c r="A2003" s="15"/>
      <c r="B2003" s="15" t="s">
        <v>34</v>
      </c>
      <c r="C2003" s="15">
        <v>184</v>
      </c>
      <c r="D2003" s="33">
        <v>177</v>
      </c>
      <c r="E2003" s="34">
        <v>177</v>
      </c>
      <c r="F2003" s="34">
        <v>176</v>
      </c>
      <c r="G2003" s="34">
        <v>177</v>
      </c>
      <c r="H2003" s="34">
        <v>176</v>
      </c>
      <c r="I2003" s="34">
        <v>177</v>
      </c>
      <c r="J2003" s="34">
        <v>172</v>
      </c>
      <c r="K2003" s="34">
        <v>171</v>
      </c>
      <c r="L2003" s="34">
        <v>172</v>
      </c>
      <c r="M2003" s="35">
        <v>177</v>
      </c>
      <c r="N2003" s="16">
        <f>MIN(D2003:M2003)</f>
        <v>171</v>
      </c>
      <c r="O2003" s="1">
        <f>C2003-N2003</f>
        <v>13</v>
      </c>
      <c r="P2003" s="18">
        <f>O2003/C2003</f>
        <v>7.0652173913043473E-2</v>
      </c>
      <c r="U2003" s="114"/>
      <c r="W2003" s="114"/>
    </row>
    <row r="2004" spans="1:23" ht="9.75" customHeight="1">
      <c r="A2004" s="15"/>
      <c r="B2004" s="15" t="s">
        <v>57</v>
      </c>
      <c r="C2004" s="15"/>
      <c r="D2004" s="16"/>
      <c r="E2004" s="1"/>
      <c r="F2004" s="1"/>
      <c r="G2004" s="1"/>
      <c r="H2004" s="1"/>
      <c r="I2004" s="1"/>
      <c r="J2004" s="1"/>
      <c r="K2004" s="1"/>
      <c r="L2004" s="1"/>
      <c r="M2004" s="17"/>
      <c r="N2004" s="16"/>
      <c r="O2004" s="1"/>
      <c r="P2004" s="18"/>
      <c r="U2004" s="114"/>
      <c r="W2004" s="114"/>
    </row>
    <row r="2005" spans="1:23" ht="9.75" customHeight="1">
      <c r="A2005" s="15"/>
      <c r="B2005" s="15" t="s">
        <v>57</v>
      </c>
      <c r="C2005" s="15"/>
      <c r="D2005" s="16"/>
      <c r="E2005" s="1"/>
      <c r="F2005" s="1"/>
      <c r="G2005" s="1"/>
      <c r="H2005" s="1"/>
      <c r="I2005" s="1"/>
      <c r="J2005" s="1"/>
      <c r="K2005" s="1"/>
      <c r="L2005" s="1"/>
      <c r="M2005" s="17"/>
      <c r="N2005" s="16"/>
      <c r="O2005" s="1"/>
      <c r="P2005" s="18"/>
      <c r="U2005" s="114"/>
      <c r="W2005" s="114"/>
    </row>
    <row r="2006" spans="1:23" ht="9.75" customHeight="1">
      <c r="A2006" s="15"/>
      <c r="B2006" s="15" t="s">
        <v>39</v>
      </c>
      <c r="C2006" s="15"/>
      <c r="D2006" s="16"/>
      <c r="E2006" s="1"/>
      <c r="F2006" s="1"/>
      <c r="G2006" s="1"/>
      <c r="H2006" s="1"/>
      <c r="I2006" s="1"/>
      <c r="J2006" s="1"/>
      <c r="K2006" s="1"/>
      <c r="L2006" s="1"/>
      <c r="M2006" s="17"/>
      <c r="N2006" s="16"/>
      <c r="O2006" s="1"/>
      <c r="P2006" s="18"/>
      <c r="U2006" s="114"/>
      <c r="W2006" s="114"/>
    </row>
    <row r="2007" spans="1:23" ht="9.75" customHeight="1">
      <c r="A2007" s="15"/>
      <c r="B2007" s="15" t="s">
        <v>60</v>
      </c>
      <c r="C2007" s="15"/>
      <c r="D2007" s="16"/>
      <c r="E2007" s="1"/>
      <c r="F2007" s="1"/>
      <c r="G2007" s="1"/>
      <c r="H2007" s="1"/>
      <c r="I2007" s="1"/>
      <c r="J2007" s="1"/>
      <c r="K2007" s="1"/>
      <c r="L2007" s="1"/>
      <c r="M2007" s="17"/>
      <c r="N2007" s="16"/>
      <c r="O2007" s="1"/>
      <c r="P2007" s="18"/>
      <c r="U2007" s="114"/>
      <c r="W2007" s="114"/>
    </row>
    <row r="2008" spans="1:23" ht="9.75" customHeight="1">
      <c r="A2008" s="15"/>
      <c r="B2008" s="15" t="s">
        <v>60</v>
      </c>
      <c r="C2008" s="15"/>
      <c r="D2008" s="16"/>
      <c r="E2008" s="1"/>
      <c r="F2008" s="1"/>
      <c r="G2008" s="1"/>
      <c r="H2008" s="1"/>
      <c r="I2008" s="1"/>
      <c r="J2008" s="1"/>
      <c r="K2008" s="1"/>
      <c r="L2008" s="1"/>
      <c r="M2008" s="17"/>
      <c r="N2008" s="16"/>
      <c r="O2008" s="1"/>
      <c r="P2008" s="18"/>
      <c r="U2008" s="114"/>
      <c r="W2008" s="114"/>
    </row>
    <row r="2009" spans="1:23" ht="9.75" customHeight="1">
      <c r="A2009" s="15"/>
      <c r="B2009" s="15" t="s">
        <v>60</v>
      </c>
      <c r="C2009" s="15"/>
      <c r="D2009" s="16"/>
      <c r="E2009" s="1"/>
      <c r="F2009" s="1"/>
      <c r="G2009" s="1"/>
      <c r="H2009" s="1"/>
      <c r="I2009" s="1"/>
      <c r="J2009" s="1"/>
      <c r="K2009" s="1"/>
      <c r="L2009" s="1"/>
      <c r="M2009" s="17"/>
      <c r="N2009" s="16"/>
      <c r="O2009" s="1"/>
      <c r="P2009" s="18"/>
      <c r="U2009" s="114"/>
      <c r="W2009" s="114"/>
    </row>
    <row r="2010" spans="1:23" ht="9.75" customHeight="1">
      <c r="A2010" s="15"/>
      <c r="B2010" s="15" t="s">
        <v>60</v>
      </c>
      <c r="C2010" s="15"/>
      <c r="D2010" s="16"/>
      <c r="E2010" s="1"/>
      <c r="F2010" s="1"/>
      <c r="G2010" s="1"/>
      <c r="H2010" s="1"/>
      <c r="I2010" s="1"/>
      <c r="J2010" s="1"/>
      <c r="K2010" s="1"/>
      <c r="L2010" s="1"/>
      <c r="M2010" s="17"/>
      <c r="N2010" s="16"/>
      <c r="O2010" s="1"/>
      <c r="P2010" s="18"/>
      <c r="U2010" s="114"/>
      <c r="W2010" s="114"/>
    </row>
    <row r="2011" spans="1:23" ht="9.75" customHeight="1">
      <c r="A2011" s="15"/>
      <c r="B2011" s="15" t="s">
        <v>60</v>
      </c>
      <c r="C2011" s="15"/>
      <c r="D2011" s="16"/>
      <c r="E2011" s="1"/>
      <c r="F2011" s="1"/>
      <c r="G2011" s="1"/>
      <c r="H2011" s="1"/>
      <c r="I2011" s="1"/>
      <c r="J2011" s="1"/>
      <c r="K2011" s="1"/>
      <c r="L2011" s="1"/>
      <c r="M2011" s="17"/>
      <c r="N2011" s="16"/>
      <c r="O2011" s="1"/>
      <c r="P2011" s="18"/>
      <c r="U2011" s="114"/>
      <c r="W2011" s="114"/>
    </row>
    <row r="2012" spans="1:23" ht="9.75" customHeight="1">
      <c r="A2012" s="15"/>
      <c r="B2012" s="15" t="s">
        <v>60</v>
      </c>
      <c r="C2012" s="15"/>
      <c r="D2012" s="16"/>
      <c r="E2012" s="1"/>
      <c r="F2012" s="1"/>
      <c r="G2012" s="1"/>
      <c r="H2012" s="1"/>
      <c r="I2012" s="1"/>
      <c r="J2012" s="1"/>
      <c r="K2012" s="1"/>
      <c r="L2012" s="1"/>
      <c r="M2012" s="17"/>
      <c r="N2012" s="16"/>
      <c r="O2012" s="1"/>
      <c r="P2012" s="18"/>
      <c r="U2012" s="114"/>
      <c r="W2012" s="114"/>
    </row>
    <row r="2013" spans="1:23" ht="9.75" customHeight="1">
      <c r="A2013" s="15"/>
      <c r="B2013" s="15" t="s">
        <v>41</v>
      </c>
      <c r="C2013" s="15"/>
      <c r="D2013" s="16"/>
      <c r="E2013" s="1"/>
      <c r="F2013" s="1"/>
      <c r="G2013" s="1"/>
      <c r="H2013" s="1"/>
      <c r="I2013" s="1"/>
      <c r="J2013" s="1"/>
      <c r="K2013" s="1"/>
      <c r="L2013" s="1"/>
      <c r="M2013" s="17"/>
      <c r="N2013" s="16"/>
      <c r="O2013" s="1"/>
      <c r="P2013" s="18"/>
      <c r="U2013" s="114"/>
      <c r="W2013" s="114"/>
    </row>
    <row r="2014" spans="1:23" ht="9.75" customHeight="1">
      <c r="A2014" s="15"/>
      <c r="B2014" s="15" t="s">
        <v>42</v>
      </c>
      <c r="C2014" s="15"/>
      <c r="D2014" s="16"/>
      <c r="E2014" s="1"/>
      <c r="F2014" s="1"/>
      <c r="G2014" s="1"/>
      <c r="H2014" s="1"/>
      <c r="I2014" s="1"/>
      <c r="J2014" s="1"/>
      <c r="K2014" s="1"/>
      <c r="L2014" s="1"/>
      <c r="M2014" s="17"/>
      <c r="N2014" s="16"/>
      <c r="O2014" s="1"/>
      <c r="P2014" s="18"/>
      <c r="U2014" s="114"/>
      <c r="W2014" s="114"/>
    </row>
    <row r="2015" spans="1:23" ht="9.75" customHeight="1">
      <c r="A2015" s="15"/>
      <c r="B2015" s="15" t="s">
        <v>43</v>
      </c>
      <c r="C2015" s="15"/>
      <c r="D2015" s="16"/>
      <c r="E2015" s="1"/>
      <c r="F2015" s="1"/>
      <c r="G2015" s="1"/>
      <c r="H2015" s="1"/>
      <c r="I2015" s="1"/>
      <c r="J2015" s="1"/>
      <c r="K2015" s="1"/>
      <c r="L2015" s="1"/>
      <c r="M2015" s="17"/>
      <c r="N2015" s="16"/>
      <c r="O2015" s="1"/>
      <c r="P2015" s="18"/>
      <c r="U2015" s="114"/>
      <c r="W2015" s="114"/>
    </row>
    <row r="2016" spans="1:23" ht="9.75" customHeight="1">
      <c r="A2016" s="15"/>
      <c r="B2016" s="15" t="s">
        <v>44</v>
      </c>
      <c r="C2016" s="15"/>
      <c r="D2016" s="16"/>
      <c r="E2016" s="1"/>
      <c r="F2016" s="1"/>
      <c r="G2016" s="1"/>
      <c r="H2016" s="1"/>
      <c r="I2016" s="1"/>
      <c r="J2016" s="1"/>
      <c r="K2016" s="1"/>
      <c r="L2016" s="1"/>
      <c r="M2016" s="17"/>
      <c r="N2016" s="16"/>
      <c r="O2016" s="1"/>
      <c r="P2016" s="18"/>
      <c r="U2016" s="114"/>
      <c r="W2016" s="114"/>
    </row>
    <row r="2017" spans="1:23" ht="9.75" customHeight="1">
      <c r="A2017" s="20"/>
      <c r="B2017" s="21" t="s">
        <v>45</v>
      </c>
      <c r="C2017" s="21">
        <f t="shared" ref="C2017:M2017" si="453">SUM(C2001:C2016)</f>
        <v>184</v>
      </c>
      <c r="D2017" s="22">
        <f t="shared" si="453"/>
        <v>177</v>
      </c>
      <c r="E2017" s="23">
        <f t="shared" si="453"/>
        <v>177</v>
      </c>
      <c r="F2017" s="23">
        <f t="shared" si="453"/>
        <v>176</v>
      </c>
      <c r="G2017" s="23">
        <f t="shared" si="453"/>
        <v>177</v>
      </c>
      <c r="H2017" s="23">
        <f t="shared" si="453"/>
        <v>176</v>
      </c>
      <c r="I2017" s="23">
        <f t="shared" si="453"/>
        <v>177</v>
      </c>
      <c r="J2017" s="23">
        <f t="shared" si="453"/>
        <v>172</v>
      </c>
      <c r="K2017" s="23">
        <f t="shared" si="453"/>
        <v>171</v>
      </c>
      <c r="L2017" s="23">
        <f t="shared" si="453"/>
        <v>172</v>
      </c>
      <c r="M2017" s="24">
        <f t="shared" si="453"/>
        <v>177</v>
      </c>
      <c r="N2017" s="22">
        <f>MIN(D2017:M2017)</f>
        <v>171</v>
      </c>
      <c r="O2017" s="23">
        <f>C2017-N2017</f>
        <v>13</v>
      </c>
      <c r="P2017" s="25">
        <f>O2017/C2017</f>
        <v>7.0652173913043473E-2</v>
      </c>
      <c r="U2017" s="114"/>
      <c r="W2017" s="114"/>
    </row>
    <row r="2018" spans="1:23" ht="9.75" customHeight="1">
      <c r="A2018" s="14" t="s">
        <v>438</v>
      </c>
      <c r="B2018" s="14" t="s">
        <v>27</v>
      </c>
      <c r="C2018" s="14"/>
      <c r="D2018" s="19"/>
      <c r="E2018" s="29"/>
      <c r="F2018" s="29"/>
      <c r="G2018" s="29"/>
      <c r="H2018" s="29"/>
      <c r="I2018" s="29"/>
      <c r="J2018" s="29"/>
      <c r="K2018" s="29"/>
      <c r="L2018" s="29"/>
      <c r="M2018" s="30"/>
      <c r="N2018" s="19"/>
      <c r="O2018" s="29"/>
      <c r="P2018" s="31"/>
      <c r="U2018" s="114"/>
      <c r="W2018" s="114"/>
    </row>
    <row r="2019" spans="1:23" ht="9.75" customHeight="1">
      <c r="A2019" s="15"/>
      <c r="B2019" s="15" t="s">
        <v>30</v>
      </c>
      <c r="C2019" s="15">
        <v>69</v>
      </c>
      <c r="D2019" s="33">
        <v>59</v>
      </c>
      <c r="E2019" s="34">
        <v>54</v>
      </c>
      <c r="F2019" s="34">
        <v>54</v>
      </c>
      <c r="G2019" s="34">
        <v>54</v>
      </c>
      <c r="H2019" s="34">
        <v>56</v>
      </c>
      <c r="I2019" s="34">
        <v>56</v>
      </c>
      <c r="J2019" s="34">
        <v>51</v>
      </c>
      <c r="K2019" s="34">
        <v>50</v>
      </c>
      <c r="L2019" s="34">
        <v>55</v>
      </c>
      <c r="M2019" s="35">
        <v>58</v>
      </c>
      <c r="N2019" s="16">
        <f>MIN(D2019:M2019)</f>
        <v>50</v>
      </c>
      <c r="O2019" s="1">
        <f>C2019-N2019</f>
        <v>19</v>
      </c>
      <c r="P2019" s="18">
        <f>O2019/C2019</f>
        <v>0.27536231884057971</v>
      </c>
      <c r="U2019" s="114"/>
      <c r="W2019" s="114"/>
    </row>
    <row r="2020" spans="1:23" ht="9.75" customHeight="1">
      <c r="A2020" s="15"/>
      <c r="B2020" s="15" t="s">
        <v>34</v>
      </c>
      <c r="C2020" s="15"/>
      <c r="D2020" s="16"/>
      <c r="E2020" s="1"/>
      <c r="F2020" s="1"/>
      <c r="G2020" s="1"/>
      <c r="H2020" s="1"/>
      <c r="I2020" s="1"/>
      <c r="J2020" s="1"/>
      <c r="K2020" s="1"/>
      <c r="L2020" s="1"/>
      <c r="M2020" s="17"/>
      <c r="N2020" s="16"/>
      <c r="O2020" s="1"/>
      <c r="P2020" s="18"/>
      <c r="U2020" s="114"/>
      <c r="W2020" s="114"/>
    </row>
    <row r="2021" spans="1:23" ht="9.75" customHeight="1">
      <c r="A2021" s="15"/>
      <c r="B2021" s="15" t="s">
        <v>57</v>
      </c>
      <c r="C2021" s="15"/>
      <c r="D2021" s="16"/>
      <c r="E2021" s="1"/>
      <c r="F2021" s="1"/>
      <c r="G2021" s="1"/>
      <c r="H2021" s="1"/>
      <c r="I2021" s="1"/>
      <c r="J2021" s="1"/>
      <c r="K2021" s="1"/>
      <c r="L2021" s="1"/>
      <c r="M2021" s="17"/>
      <c r="N2021" s="16"/>
      <c r="O2021" s="1"/>
      <c r="P2021" s="18"/>
      <c r="U2021" s="114"/>
      <c r="W2021" s="114"/>
    </row>
    <row r="2022" spans="1:23" ht="9.75" customHeight="1">
      <c r="A2022" s="15"/>
      <c r="B2022" s="15" t="s">
        <v>57</v>
      </c>
      <c r="C2022" s="15"/>
      <c r="D2022" s="16"/>
      <c r="E2022" s="1"/>
      <c r="F2022" s="1"/>
      <c r="G2022" s="1"/>
      <c r="H2022" s="1"/>
      <c r="I2022" s="1"/>
      <c r="J2022" s="1"/>
      <c r="K2022" s="1"/>
      <c r="L2022" s="1"/>
      <c r="M2022" s="17"/>
      <c r="N2022" s="16"/>
      <c r="O2022" s="1"/>
      <c r="P2022" s="18"/>
      <c r="U2022" s="114"/>
      <c r="W2022" s="114"/>
    </row>
    <row r="2023" spans="1:23" ht="9.75" customHeight="1">
      <c r="A2023" s="15"/>
      <c r="B2023" s="15" t="s">
        <v>39</v>
      </c>
      <c r="C2023" s="15">
        <v>6</v>
      </c>
      <c r="D2023" s="33">
        <v>0</v>
      </c>
      <c r="E2023" s="34">
        <v>0</v>
      </c>
      <c r="F2023" s="34">
        <v>0</v>
      </c>
      <c r="G2023" s="34">
        <v>0</v>
      </c>
      <c r="H2023" s="34">
        <v>0</v>
      </c>
      <c r="I2023" s="34">
        <v>0</v>
      </c>
      <c r="J2023" s="34">
        <v>1</v>
      </c>
      <c r="K2023" s="34">
        <v>2</v>
      </c>
      <c r="L2023" s="34">
        <v>5</v>
      </c>
      <c r="M2023" s="35">
        <v>5</v>
      </c>
      <c r="N2023" s="16">
        <f>MIN(D2023:M2023)</f>
        <v>0</v>
      </c>
      <c r="O2023" s="1">
        <f>C2023-N2023</f>
        <v>6</v>
      </c>
      <c r="P2023" s="18">
        <f>O2023/C2023</f>
        <v>1</v>
      </c>
      <c r="U2023" s="114"/>
      <c r="W2023" s="114"/>
    </row>
    <row r="2024" spans="1:23" ht="9.75" customHeight="1">
      <c r="A2024" s="15"/>
      <c r="B2024" s="15" t="s">
        <v>60</v>
      </c>
      <c r="C2024" s="15"/>
      <c r="D2024" s="16"/>
      <c r="E2024" s="1"/>
      <c r="F2024" s="1"/>
      <c r="G2024" s="1"/>
      <c r="H2024" s="1"/>
      <c r="I2024" s="1"/>
      <c r="J2024" s="1"/>
      <c r="K2024" s="1"/>
      <c r="L2024" s="1"/>
      <c r="M2024" s="17"/>
      <c r="N2024" s="16"/>
      <c r="O2024" s="1"/>
      <c r="P2024" s="18"/>
      <c r="U2024" s="114"/>
      <c r="W2024" s="114"/>
    </row>
    <row r="2025" spans="1:23" ht="9.75" customHeight="1">
      <c r="A2025" s="15"/>
      <c r="B2025" s="15" t="s">
        <v>60</v>
      </c>
      <c r="C2025" s="15"/>
      <c r="D2025" s="16"/>
      <c r="E2025" s="1"/>
      <c r="F2025" s="1"/>
      <c r="G2025" s="1"/>
      <c r="H2025" s="1"/>
      <c r="I2025" s="1"/>
      <c r="J2025" s="1"/>
      <c r="K2025" s="1"/>
      <c r="L2025" s="1"/>
      <c r="M2025" s="17"/>
      <c r="N2025" s="16"/>
      <c r="O2025" s="1"/>
      <c r="P2025" s="18"/>
      <c r="U2025" s="114"/>
      <c r="W2025" s="114"/>
    </row>
    <row r="2026" spans="1:23" ht="9.75" customHeight="1">
      <c r="A2026" s="15"/>
      <c r="B2026" s="15" t="s">
        <v>60</v>
      </c>
      <c r="C2026" s="15"/>
      <c r="D2026" s="16"/>
      <c r="E2026" s="1"/>
      <c r="F2026" s="1"/>
      <c r="G2026" s="1"/>
      <c r="H2026" s="1"/>
      <c r="I2026" s="1"/>
      <c r="J2026" s="1"/>
      <c r="K2026" s="1"/>
      <c r="L2026" s="1"/>
      <c r="M2026" s="17"/>
      <c r="N2026" s="16"/>
      <c r="O2026" s="1"/>
      <c r="P2026" s="18"/>
      <c r="U2026" s="114"/>
      <c r="W2026" s="114"/>
    </row>
    <row r="2027" spans="1:23" ht="9.75" customHeight="1">
      <c r="A2027" s="15"/>
      <c r="B2027" s="15" t="s">
        <v>60</v>
      </c>
      <c r="C2027" s="15"/>
      <c r="D2027" s="16"/>
      <c r="E2027" s="1"/>
      <c r="F2027" s="1"/>
      <c r="G2027" s="1"/>
      <c r="H2027" s="1"/>
      <c r="I2027" s="1"/>
      <c r="J2027" s="1"/>
      <c r="K2027" s="1"/>
      <c r="L2027" s="1"/>
      <c r="M2027" s="17"/>
      <c r="N2027" s="16"/>
      <c r="O2027" s="1"/>
      <c r="P2027" s="18"/>
      <c r="U2027" s="114"/>
      <c r="W2027" s="114"/>
    </row>
    <row r="2028" spans="1:23" ht="9.75" customHeight="1">
      <c r="A2028" s="15"/>
      <c r="B2028" s="15" t="s">
        <v>60</v>
      </c>
      <c r="C2028" s="15"/>
      <c r="D2028" s="16"/>
      <c r="E2028" s="1"/>
      <c r="F2028" s="1"/>
      <c r="G2028" s="1"/>
      <c r="H2028" s="1"/>
      <c r="I2028" s="1"/>
      <c r="J2028" s="1"/>
      <c r="K2028" s="1"/>
      <c r="L2028" s="1"/>
      <c r="M2028" s="17"/>
      <c r="N2028" s="16"/>
      <c r="O2028" s="1"/>
      <c r="P2028" s="18"/>
      <c r="U2028" s="114"/>
      <c r="W2028" s="114"/>
    </row>
    <row r="2029" spans="1:23" ht="9.75" customHeight="1">
      <c r="A2029" s="15"/>
      <c r="B2029" s="15" t="s">
        <v>60</v>
      </c>
      <c r="C2029" s="15"/>
      <c r="D2029" s="16"/>
      <c r="E2029" s="1"/>
      <c r="F2029" s="1"/>
      <c r="G2029" s="1"/>
      <c r="H2029" s="1"/>
      <c r="I2029" s="1"/>
      <c r="J2029" s="1"/>
      <c r="K2029" s="1"/>
      <c r="L2029" s="1"/>
      <c r="M2029" s="17"/>
      <c r="N2029" s="16"/>
      <c r="O2029" s="1"/>
      <c r="P2029" s="18"/>
      <c r="U2029" s="114"/>
      <c r="W2029" s="114"/>
    </row>
    <row r="2030" spans="1:23" ht="9.75" customHeight="1">
      <c r="A2030" s="15"/>
      <c r="B2030" s="15" t="s">
        <v>41</v>
      </c>
      <c r="C2030" s="15">
        <v>4</v>
      </c>
      <c r="D2030" s="33">
        <v>4</v>
      </c>
      <c r="E2030" s="34">
        <v>3</v>
      </c>
      <c r="F2030" s="34">
        <v>3</v>
      </c>
      <c r="G2030" s="34">
        <v>3</v>
      </c>
      <c r="H2030" s="34">
        <v>3</v>
      </c>
      <c r="I2030" s="34">
        <v>3</v>
      </c>
      <c r="J2030" s="34">
        <v>3</v>
      </c>
      <c r="K2030" s="34">
        <v>3</v>
      </c>
      <c r="L2030" s="34">
        <v>3</v>
      </c>
      <c r="M2030" s="35">
        <v>4</v>
      </c>
      <c r="N2030" s="16">
        <f>MIN(D2030:M2030)</f>
        <v>3</v>
      </c>
      <c r="O2030" s="1">
        <f>C2030-N2030</f>
        <v>1</v>
      </c>
      <c r="P2030" s="18">
        <f>O2030/C2030</f>
        <v>0.25</v>
      </c>
      <c r="U2030" s="114"/>
      <c r="W2030" s="114"/>
    </row>
    <row r="2031" spans="1:23" ht="9.75" customHeight="1">
      <c r="A2031" s="15"/>
      <c r="B2031" s="15" t="s">
        <v>42</v>
      </c>
      <c r="C2031" s="15"/>
      <c r="D2031" s="16"/>
      <c r="E2031" s="1"/>
      <c r="F2031" s="1"/>
      <c r="G2031" s="1"/>
      <c r="H2031" s="1"/>
      <c r="I2031" s="1"/>
      <c r="J2031" s="1"/>
      <c r="K2031" s="1"/>
      <c r="L2031" s="1"/>
      <c r="M2031" s="17"/>
      <c r="N2031" s="16"/>
      <c r="O2031" s="1"/>
      <c r="P2031" s="18"/>
      <c r="U2031" s="114"/>
      <c r="W2031" s="114"/>
    </row>
    <row r="2032" spans="1:23" ht="9.75" customHeight="1">
      <c r="A2032" s="15"/>
      <c r="B2032" s="15" t="s">
        <v>43</v>
      </c>
      <c r="C2032" s="15"/>
      <c r="D2032" s="16"/>
      <c r="E2032" s="1"/>
      <c r="F2032" s="1"/>
      <c r="G2032" s="1"/>
      <c r="H2032" s="1"/>
      <c r="I2032" s="1"/>
      <c r="J2032" s="1"/>
      <c r="K2032" s="1"/>
      <c r="L2032" s="1"/>
      <c r="M2032" s="17"/>
      <c r="N2032" s="16"/>
      <c r="O2032" s="1"/>
      <c r="P2032" s="18"/>
      <c r="U2032" s="114"/>
      <c r="W2032" s="114"/>
    </row>
    <row r="2033" spans="1:23" ht="9.75" customHeight="1">
      <c r="A2033" s="15"/>
      <c r="B2033" s="15" t="s">
        <v>44</v>
      </c>
      <c r="C2033" s="15">
        <v>3</v>
      </c>
      <c r="D2033" s="33">
        <v>0</v>
      </c>
      <c r="E2033" s="34">
        <v>2</v>
      </c>
      <c r="F2033" s="34">
        <v>3</v>
      </c>
      <c r="G2033" s="34">
        <v>3</v>
      </c>
      <c r="H2033" s="34">
        <v>2</v>
      </c>
      <c r="I2033" s="34">
        <v>2</v>
      </c>
      <c r="J2033" s="34">
        <v>3</v>
      </c>
      <c r="K2033" s="34">
        <v>3</v>
      </c>
      <c r="L2033" s="34">
        <v>3</v>
      </c>
      <c r="M2033" s="35">
        <v>3</v>
      </c>
      <c r="N2033" s="16">
        <f t="shared" ref="N2033:N2034" si="454">MIN(D2033:M2033)</f>
        <v>0</v>
      </c>
      <c r="O2033" s="1">
        <f t="shared" ref="O2033:O2034" si="455">C2033-N2033</f>
        <v>3</v>
      </c>
      <c r="P2033" s="18">
        <f t="shared" ref="P2033:P2034" si="456">O2033/C2033</f>
        <v>1</v>
      </c>
      <c r="U2033" s="114"/>
      <c r="W2033" s="114"/>
    </row>
    <row r="2034" spans="1:23" ht="9.75" customHeight="1">
      <c r="A2034" s="20"/>
      <c r="B2034" s="21" t="s">
        <v>45</v>
      </c>
      <c r="C2034" s="21">
        <f t="shared" ref="C2034:M2034" si="457">SUM(C2018:C2033)</f>
        <v>82</v>
      </c>
      <c r="D2034" s="22">
        <f t="shared" si="457"/>
        <v>63</v>
      </c>
      <c r="E2034" s="23">
        <f t="shared" si="457"/>
        <v>59</v>
      </c>
      <c r="F2034" s="23">
        <f t="shared" si="457"/>
        <v>60</v>
      </c>
      <c r="G2034" s="23">
        <f t="shared" si="457"/>
        <v>60</v>
      </c>
      <c r="H2034" s="23">
        <f t="shared" si="457"/>
        <v>61</v>
      </c>
      <c r="I2034" s="23">
        <f t="shared" si="457"/>
        <v>61</v>
      </c>
      <c r="J2034" s="23">
        <f t="shared" si="457"/>
        <v>58</v>
      </c>
      <c r="K2034" s="23">
        <f t="shared" si="457"/>
        <v>58</v>
      </c>
      <c r="L2034" s="23">
        <f t="shared" si="457"/>
        <v>66</v>
      </c>
      <c r="M2034" s="24">
        <f t="shared" si="457"/>
        <v>70</v>
      </c>
      <c r="N2034" s="22">
        <f t="shared" si="454"/>
        <v>58</v>
      </c>
      <c r="O2034" s="23">
        <f t="shared" si="455"/>
        <v>24</v>
      </c>
      <c r="P2034" s="25">
        <f t="shared" si="456"/>
        <v>0.29268292682926828</v>
      </c>
      <c r="U2034" s="114"/>
      <c r="W2034" s="114"/>
    </row>
    <row r="2035" spans="1:23" ht="9.75" customHeight="1">
      <c r="A2035" s="14" t="s">
        <v>425</v>
      </c>
      <c r="B2035" s="14" t="s">
        <v>27</v>
      </c>
      <c r="C2035" s="14"/>
      <c r="D2035" s="19"/>
      <c r="E2035" s="29"/>
      <c r="F2035" s="29"/>
      <c r="G2035" s="29"/>
      <c r="H2035" s="29"/>
      <c r="I2035" s="29"/>
      <c r="J2035" s="29"/>
      <c r="K2035" s="29"/>
      <c r="L2035" s="29"/>
      <c r="M2035" s="30"/>
      <c r="N2035" s="19"/>
      <c r="O2035" s="29"/>
      <c r="P2035" s="31"/>
      <c r="U2035" s="114"/>
      <c r="W2035" s="114"/>
    </row>
    <row r="2036" spans="1:23" ht="9.75" customHeight="1">
      <c r="A2036" s="15"/>
      <c r="B2036" s="15" t="s">
        <v>30</v>
      </c>
      <c r="C2036" s="15">
        <v>177</v>
      </c>
      <c r="D2036" s="33">
        <v>15</v>
      </c>
      <c r="E2036" s="34">
        <v>0</v>
      </c>
      <c r="F2036" s="34">
        <v>0</v>
      </c>
      <c r="G2036" s="34">
        <v>0</v>
      </c>
      <c r="H2036" s="34">
        <v>0</v>
      </c>
      <c r="I2036" s="34">
        <v>2</v>
      </c>
      <c r="J2036" s="34">
        <v>1</v>
      </c>
      <c r="K2036" s="34">
        <v>12</v>
      </c>
      <c r="L2036" s="34">
        <v>27</v>
      </c>
      <c r="M2036" s="35">
        <v>34</v>
      </c>
      <c r="N2036" s="16">
        <f>MIN(D2036:M2036)</f>
        <v>0</v>
      </c>
      <c r="O2036" s="1">
        <f>C2036-N2036</f>
        <v>177</v>
      </c>
      <c r="P2036" s="18">
        <f>O2036/C2036</f>
        <v>1</v>
      </c>
      <c r="U2036" s="114"/>
      <c r="W2036" s="114"/>
    </row>
    <row r="2037" spans="1:23" ht="9.75" customHeight="1">
      <c r="A2037" s="15"/>
      <c r="B2037" s="15" t="s">
        <v>34</v>
      </c>
      <c r="C2037" s="15"/>
      <c r="D2037" s="16"/>
      <c r="E2037" s="1"/>
      <c r="F2037" s="1"/>
      <c r="G2037" s="1"/>
      <c r="H2037" s="1"/>
      <c r="I2037" s="1"/>
      <c r="J2037" s="1"/>
      <c r="K2037" s="1"/>
      <c r="L2037" s="1"/>
      <c r="M2037" s="17"/>
      <c r="N2037" s="16"/>
      <c r="O2037" s="1"/>
      <c r="P2037" s="18"/>
      <c r="U2037" s="114"/>
      <c r="W2037" s="114"/>
    </row>
    <row r="2038" spans="1:23" ht="9.75" customHeight="1">
      <c r="A2038" s="15"/>
      <c r="B2038" s="15" t="s">
        <v>57</v>
      </c>
      <c r="C2038" s="15"/>
      <c r="D2038" s="16"/>
      <c r="E2038" s="1"/>
      <c r="F2038" s="1"/>
      <c r="G2038" s="1"/>
      <c r="H2038" s="1"/>
      <c r="I2038" s="1"/>
      <c r="J2038" s="1"/>
      <c r="K2038" s="1"/>
      <c r="L2038" s="1"/>
      <c r="M2038" s="17"/>
      <c r="N2038" s="16"/>
      <c r="O2038" s="1"/>
      <c r="P2038" s="18"/>
      <c r="U2038" s="114"/>
      <c r="W2038" s="114"/>
    </row>
    <row r="2039" spans="1:23" ht="9.75" customHeight="1">
      <c r="A2039" s="15"/>
      <c r="B2039" s="15" t="s">
        <v>57</v>
      </c>
      <c r="C2039" s="15"/>
      <c r="D2039" s="16"/>
      <c r="E2039" s="1"/>
      <c r="F2039" s="1"/>
      <c r="G2039" s="1"/>
      <c r="H2039" s="1"/>
      <c r="I2039" s="1"/>
      <c r="J2039" s="1"/>
      <c r="K2039" s="1"/>
      <c r="L2039" s="1"/>
      <c r="M2039" s="17"/>
      <c r="N2039" s="16"/>
      <c r="O2039" s="1"/>
      <c r="P2039" s="18"/>
      <c r="U2039" s="114"/>
      <c r="W2039" s="114"/>
    </row>
    <row r="2040" spans="1:23" ht="9.75" customHeight="1">
      <c r="A2040" s="15"/>
      <c r="B2040" s="15" t="s">
        <v>39</v>
      </c>
      <c r="C2040" s="15"/>
      <c r="D2040" s="16"/>
      <c r="E2040" s="1"/>
      <c r="F2040" s="1"/>
      <c r="G2040" s="1"/>
      <c r="H2040" s="1"/>
      <c r="I2040" s="1"/>
      <c r="J2040" s="1"/>
      <c r="K2040" s="1"/>
      <c r="L2040" s="1"/>
      <c r="M2040" s="17"/>
      <c r="N2040" s="16"/>
      <c r="O2040" s="1"/>
      <c r="P2040" s="18"/>
      <c r="U2040" s="114"/>
      <c r="W2040" s="114"/>
    </row>
    <row r="2041" spans="1:23" ht="9.75" customHeight="1">
      <c r="A2041" s="15"/>
      <c r="B2041" s="15" t="s">
        <v>60</v>
      </c>
      <c r="C2041" s="15"/>
      <c r="D2041" s="16"/>
      <c r="E2041" s="1"/>
      <c r="F2041" s="1"/>
      <c r="G2041" s="1"/>
      <c r="H2041" s="1"/>
      <c r="I2041" s="1"/>
      <c r="J2041" s="1"/>
      <c r="K2041" s="1"/>
      <c r="L2041" s="1"/>
      <c r="M2041" s="17"/>
      <c r="N2041" s="16"/>
      <c r="O2041" s="1"/>
      <c r="P2041" s="18"/>
      <c r="U2041" s="114"/>
      <c r="W2041" s="114"/>
    </row>
    <row r="2042" spans="1:23" ht="9.75" customHeight="1">
      <c r="A2042" s="15"/>
      <c r="B2042" s="15" t="s">
        <v>60</v>
      </c>
      <c r="C2042" s="15"/>
      <c r="D2042" s="16"/>
      <c r="E2042" s="1"/>
      <c r="F2042" s="1"/>
      <c r="G2042" s="1"/>
      <c r="H2042" s="1"/>
      <c r="I2042" s="1"/>
      <c r="J2042" s="1"/>
      <c r="K2042" s="1"/>
      <c r="L2042" s="1"/>
      <c r="M2042" s="17"/>
      <c r="N2042" s="16"/>
      <c r="O2042" s="1"/>
      <c r="P2042" s="18"/>
      <c r="U2042" s="114"/>
      <c r="W2042" s="114"/>
    </row>
    <row r="2043" spans="1:23" ht="9.75" customHeight="1">
      <c r="A2043" s="15"/>
      <c r="B2043" s="15" t="s">
        <v>60</v>
      </c>
      <c r="C2043" s="15"/>
      <c r="D2043" s="16"/>
      <c r="E2043" s="1"/>
      <c r="F2043" s="1"/>
      <c r="G2043" s="1"/>
      <c r="H2043" s="1"/>
      <c r="I2043" s="1"/>
      <c r="J2043" s="1"/>
      <c r="K2043" s="1"/>
      <c r="L2043" s="1"/>
      <c r="M2043" s="17"/>
      <c r="N2043" s="16"/>
      <c r="O2043" s="1"/>
      <c r="P2043" s="18"/>
      <c r="U2043" s="114"/>
      <c r="W2043" s="114"/>
    </row>
    <row r="2044" spans="1:23" ht="9.75" customHeight="1">
      <c r="A2044" s="15"/>
      <c r="B2044" s="15" t="s">
        <v>60</v>
      </c>
      <c r="C2044" s="15"/>
      <c r="D2044" s="16"/>
      <c r="E2044" s="1"/>
      <c r="F2044" s="1"/>
      <c r="G2044" s="1"/>
      <c r="H2044" s="1"/>
      <c r="I2044" s="1"/>
      <c r="J2044" s="1"/>
      <c r="K2044" s="1"/>
      <c r="L2044" s="1"/>
      <c r="M2044" s="17"/>
      <c r="N2044" s="16"/>
      <c r="O2044" s="1"/>
      <c r="P2044" s="18"/>
      <c r="U2044" s="114"/>
      <c r="W2044" s="114"/>
    </row>
    <row r="2045" spans="1:23" ht="9.75" customHeight="1">
      <c r="A2045" s="15"/>
      <c r="B2045" s="15" t="s">
        <v>60</v>
      </c>
      <c r="C2045" s="15"/>
      <c r="D2045" s="16"/>
      <c r="E2045" s="1"/>
      <c r="F2045" s="1"/>
      <c r="G2045" s="1"/>
      <c r="H2045" s="1"/>
      <c r="I2045" s="1"/>
      <c r="J2045" s="1"/>
      <c r="K2045" s="1"/>
      <c r="L2045" s="1"/>
      <c r="M2045" s="17"/>
      <c r="N2045" s="16"/>
      <c r="O2045" s="1"/>
      <c r="P2045" s="18"/>
      <c r="U2045" s="114"/>
      <c r="W2045" s="114"/>
    </row>
    <row r="2046" spans="1:23" ht="9.75" customHeight="1">
      <c r="A2046" s="15"/>
      <c r="B2046" s="15" t="s">
        <v>60</v>
      </c>
      <c r="C2046" s="15"/>
      <c r="D2046" s="16"/>
      <c r="E2046" s="1"/>
      <c r="F2046" s="1"/>
      <c r="G2046" s="1"/>
      <c r="H2046" s="1"/>
      <c r="I2046" s="1"/>
      <c r="J2046" s="1"/>
      <c r="K2046" s="1"/>
      <c r="L2046" s="1"/>
      <c r="M2046" s="17"/>
      <c r="N2046" s="16"/>
      <c r="O2046" s="1"/>
      <c r="P2046" s="18"/>
      <c r="U2046" s="114"/>
      <c r="W2046" s="114"/>
    </row>
    <row r="2047" spans="1:23" ht="9.75" customHeight="1">
      <c r="A2047" s="15"/>
      <c r="B2047" s="15" t="s">
        <v>41</v>
      </c>
      <c r="C2047" s="15"/>
      <c r="D2047" s="16"/>
      <c r="E2047" s="1"/>
      <c r="F2047" s="1"/>
      <c r="G2047" s="1"/>
      <c r="H2047" s="1"/>
      <c r="I2047" s="1"/>
      <c r="J2047" s="1"/>
      <c r="K2047" s="1"/>
      <c r="L2047" s="1"/>
      <c r="M2047" s="17"/>
      <c r="N2047" s="16"/>
      <c r="O2047" s="1"/>
      <c r="P2047" s="18"/>
      <c r="U2047" s="114"/>
      <c r="W2047" s="114"/>
    </row>
    <row r="2048" spans="1:23" ht="9.75" customHeight="1">
      <c r="A2048" s="15"/>
      <c r="B2048" s="15" t="s">
        <v>42</v>
      </c>
      <c r="C2048" s="15"/>
      <c r="D2048" s="16"/>
      <c r="E2048" s="1"/>
      <c r="F2048" s="1"/>
      <c r="G2048" s="1"/>
      <c r="H2048" s="1"/>
      <c r="I2048" s="1"/>
      <c r="J2048" s="1"/>
      <c r="K2048" s="1"/>
      <c r="L2048" s="1"/>
      <c r="M2048" s="17"/>
      <c r="N2048" s="16"/>
      <c r="O2048" s="1"/>
      <c r="P2048" s="18"/>
      <c r="U2048" s="114"/>
      <c r="W2048" s="114"/>
    </row>
    <row r="2049" spans="1:23" ht="9.75" customHeight="1">
      <c r="A2049" s="15"/>
      <c r="B2049" s="15" t="s">
        <v>43</v>
      </c>
      <c r="C2049" s="15"/>
      <c r="D2049" s="16"/>
      <c r="E2049" s="1"/>
      <c r="F2049" s="1"/>
      <c r="G2049" s="1"/>
      <c r="H2049" s="1"/>
      <c r="I2049" s="1"/>
      <c r="J2049" s="1"/>
      <c r="K2049" s="1"/>
      <c r="L2049" s="1"/>
      <c r="M2049" s="17"/>
      <c r="N2049" s="16"/>
      <c r="O2049" s="1"/>
      <c r="P2049" s="18"/>
      <c r="U2049" s="114"/>
      <c r="W2049" s="114"/>
    </row>
    <row r="2050" spans="1:23" ht="9.75" customHeight="1">
      <c r="A2050" s="15"/>
      <c r="B2050" s="15" t="s">
        <v>44</v>
      </c>
      <c r="C2050" s="15"/>
      <c r="D2050" s="16"/>
      <c r="E2050" s="1"/>
      <c r="F2050" s="1"/>
      <c r="G2050" s="1"/>
      <c r="H2050" s="1"/>
      <c r="I2050" s="1"/>
      <c r="J2050" s="1"/>
      <c r="K2050" s="1"/>
      <c r="L2050" s="1"/>
      <c r="M2050" s="17"/>
      <c r="N2050" s="16"/>
      <c r="O2050" s="1"/>
      <c r="P2050" s="18"/>
      <c r="U2050" s="114"/>
      <c r="W2050" s="114"/>
    </row>
    <row r="2051" spans="1:23" ht="9.75" customHeight="1">
      <c r="A2051" s="20"/>
      <c r="B2051" s="21" t="s">
        <v>45</v>
      </c>
      <c r="C2051" s="21">
        <f t="shared" ref="C2051:M2051" si="458">SUM(C2035:C2050)</f>
        <v>177</v>
      </c>
      <c r="D2051" s="22">
        <f t="shared" si="458"/>
        <v>15</v>
      </c>
      <c r="E2051" s="23">
        <f t="shared" si="458"/>
        <v>0</v>
      </c>
      <c r="F2051" s="23">
        <f t="shared" si="458"/>
        <v>0</v>
      </c>
      <c r="G2051" s="23">
        <f t="shared" si="458"/>
        <v>0</v>
      </c>
      <c r="H2051" s="23">
        <f t="shared" si="458"/>
        <v>0</v>
      </c>
      <c r="I2051" s="23">
        <f t="shared" si="458"/>
        <v>2</v>
      </c>
      <c r="J2051" s="23">
        <f t="shared" si="458"/>
        <v>1</v>
      </c>
      <c r="K2051" s="23">
        <f t="shared" si="458"/>
        <v>12</v>
      </c>
      <c r="L2051" s="23">
        <f t="shared" si="458"/>
        <v>27</v>
      </c>
      <c r="M2051" s="24">
        <f t="shared" si="458"/>
        <v>34</v>
      </c>
      <c r="N2051" s="22">
        <f t="shared" ref="N2051:N2052" si="459">MIN(D2051:M2051)</f>
        <v>0</v>
      </c>
      <c r="O2051" s="23">
        <f t="shared" ref="O2051:O2052" si="460">C2051-N2051</f>
        <v>177</v>
      </c>
      <c r="P2051" s="25">
        <f t="shared" ref="P2051:P2052" si="461">O2051/C2051</f>
        <v>1</v>
      </c>
      <c r="U2051" s="114"/>
      <c r="W2051" s="114"/>
    </row>
    <row r="2052" spans="1:23" ht="9.75" customHeight="1">
      <c r="A2052" s="14" t="s">
        <v>428</v>
      </c>
      <c r="B2052" s="14" t="s">
        <v>27</v>
      </c>
      <c r="C2052" s="15">
        <v>195</v>
      </c>
      <c r="D2052" s="33">
        <v>0</v>
      </c>
      <c r="E2052" s="34">
        <v>0</v>
      </c>
      <c r="F2052" s="34">
        <v>0</v>
      </c>
      <c r="G2052" s="34">
        <v>0</v>
      </c>
      <c r="H2052" s="34">
        <v>6</v>
      </c>
      <c r="I2052" s="34">
        <v>11</v>
      </c>
      <c r="J2052" s="34">
        <v>1</v>
      </c>
      <c r="K2052" s="34">
        <v>9</v>
      </c>
      <c r="L2052" s="34">
        <v>18</v>
      </c>
      <c r="M2052" s="35">
        <v>22</v>
      </c>
      <c r="N2052" s="16">
        <f t="shared" si="459"/>
        <v>0</v>
      </c>
      <c r="O2052" s="1">
        <f t="shared" si="460"/>
        <v>195</v>
      </c>
      <c r="P2052" s="18">
        <f t="shared" si="461"/>
        <v>1</v>
      </c>
      <c r="U2052" s="114"/>
      <c r="W2052" s="114"/>
    </row>
    <row r="2053" spans="1:23" ht="9.75" customHeight="1">
      <c r="A2053" s="15"/>
      <c r="B2053" s="15" t="s">
        <v>30</v>
      </c>
      <c r="C2053" s="15"/>
      <c r="D2053" s="16"/>
      <c r="E2053" s="1"/>
      <c r="F2053" s="1"/>
      <c r="G2053" s="1"/>
      <c r="H2053" s="1"/>
      <c r="I2053" s="1"/>
      <c r="J2053" s="1"/>
      <c r="K2053" s="1"/>
      <c r="L2053" s="1"/>
      <c r="M2053" s="17"/>
      <c r="N2053" s="16"/>
      <c r="O2053" s="1"/>
      <c r="P2053" s="18"/>
      <c r="U2053" s="114"/>
      <c r="W2053" s="114"/>
    </row>
    <row r="2054" spans="1:23" ht="9.75" customHeight="1">
      <c r="A2054" s="15"/>
      <c r="B2054" s="15" t="s">
        <v>34</v>
      </c>
      <c r="C2054" s="15"/>
      <c r="D2054" s="16"/>
      <c r="E2054" s="1"/>
      <c r="F2054" s="1"/>
      <c r="G2054" s="1"/>
      <c r="H2054" s="1"/>
      <c r="I2054" s="1"/>
      <c r="J2054" s="1"/>
      <c r="K2054" s="1"/>
      <c r="L2054" s="1"/>
      <c r="M2054" s="17"/>
      <c r="N2054" s="16"/>
      <c r="O2054" s="1"/>
      <c r="P2054" s="18"/>
      <c r="U2054" s="114"/>
      <c r="W2054" s="114"/>
    </row>
    <row r="2055" spans="1:23" ht="9.75" customHeight="1">
      <c r="A2055" s="15"/>
      <c r="B2055" s="15" t="s">
        <v>57</v>
      </c>
      <c r="C2055" s="15"/>
      <c r="D2055" s="16"/>
      <c r="E2055" s="1"/>
      <c r="F2055" s="1"/>
      <c r="G2055" s="1"/>
      <c r="H2055" s="1"/>
      <c r="I2055" s="1"/>
      <c r="J2055" s="1"/>
      <c r="K2055" s="1"/>
      <c r="L2055" s="1"/>
      <c r="M2055" s="17"/>
      <c r="N2055" s="16"/>
      <c r="O2055" s="1"/>
      <c r="P2055" s="18"/>
      <c r="U2055" s="114"/>
      <c r="W2055" s="114"/>
    </row>
    <row r="2056" spans="1:23" ht="9.75" customHeight="1">
      <c r="A2056" s="15"/>
      <c r="B2056" s="15" t="s">
        <v>57</v>
      </c>
      <c r="C2056" s="15"/>
      <c r="D2056" s="16"/>
      <c r="E2056" s="1"/>
      <c r="F2056" s="1"/>
      <c r="G2056" s="1"/>
      <c r="H2056" s="1"/>
      <c r="I2056" s="1"/>
      <c r="J2056" s="1"/>
      <c r="K2056" s="1"/>
      <c r="L2056" s="1"/>
      <c r="M2056" s="17"/>
      <c r="N2056" s="16"/>
      <c r="O2056" s="1"/>
      <c r="P2056" s="18"/>
      <c r="U2056" s="114"/>
      <c r="W2056" s="114"/>
    </row>
    <row r="2057" spans="1:23" ht="9.75" customHeight="1">
      <c r="A2057" s="15"/>
      <c r="B2057" s="15" t="s">
        <v>39</v>
      </c>
      <c r="C2057" s="15">
        <v>39</v>
      </c>
      <c r="D2057" s="33">
        <v>25</v>
      </c>
      <c r="E2057" s="34">
        <v>27</v>
      </c>
      <c r="F2057" s="34">
        <v>25</v>
      </c>
      <c r="G2057" s="34">
        <v>25</v>
      </c>
      <c r="H2057" s="34">
        <v>24</v>
      </c>
      <c r="I2057" s="34">
        <v>23</v>
      </c>
      <c r="J2057" s="34">
        <v>25</v>
      </c>
      <c r="K2057" s="34">
        <v>25</v>
      </c>
      <c r="L2057" s="34">
        <v>29</v>
      </c>
      <c r="M2057" s="35">
        <v>32</v>
      </c>
      <c r="N2057" s="16">
        <f t="shared" ref="N2057:N2058" si="462">MIN(D2057:M2057)</f>
        <v>23</v>
      </c>
      <c r="O2057" s="1">
        <f t="shared" ref="O2057:O2058" si="463">C2057-N2057</f>
        <v>16</v>
      </c>
      <c r="P2057" s="18">
        <f t="shared" ref="P2057:P2058" si="464">O2057/C2057</f>
        <v>0.41025641025641024</v>
      </c>
      <c r="U2057" s="114"/>
      <c r="W2057" s="114"/>
    </row>
    <row r="2058" spans="1:23" ht="9.75" customHeight="1">
      <c r="A2058" s="15"/>
      <c r="B2058" s="15" t="s">
        <v>59</v>
      </c>
      <c r="C2058" s="15">
        <v>3</v>
      </c>
      <c r="D2058" s="33">
        <v>0</v>
      </c>
      <c r="E2058" s="34">
        <v>0</v>
      </c>
      <c r="F2058" s="34">
        <v>0</v>
      </c>
      <c r="G2058" s="34">
        <v>0</v>
      </c>
      <c r="H2058" s="34">
        <v>0</v>
      </c>
      <c r="I2058" s="34">
        <v>0</v>
      </c>
      <c r="J2058" s="34">
        <v>0</v>
      </c>
      <c r="K2058" s="34">
        <v>0</v>
      </c>
      <c r="L2058" s="34">
        <v>1</v>
      </c>
      <c r="M2058" s="35">
        <v>1</v>
      </c>
      <c r="N2058" s="16">
        <f t="shared" si="462"/>
        <v>0</v>
      </c>
      <c r="O2058" s="1">
        <f t="shared" si="463"/>
        <v>3</v>
      </c>
      <c r="P2058" s="18">
        <f t="shared" si="464"/>
        <v>1</v>
      </c>
      <c r="U2058" s="114"/>
      <c r="W2058" s="114"/>
    </row>
    <row r="2059" spans="1:23" ht="9.75" customHeight="1">
      <c r="A2059" s="15"/>
      <c r="B2059" s="15" t="s">
        <v>60</v>
      </c>
      <c r="C2059" s="15"/>
      <c r="D2059" s="16"/>
      <c r="E2059" s="1"/>
      <c r="F2059" s="1"/>
      <c r="G2059" s="1"/>
      <c r="H2059" s="1"/>
      <c r="I2059" s="1"/>
      <c r="J2059" s="1"/>
      <c r="K2059" s="1"/>
      <c r="L2059" s="1"/>
      <c r="M2059" s="17"/>
      <c r="N2059" s="16"/>
      <c r="O2059" s="1"/>
      <c r="P2059" s="18"/>
      <c r="U2059" s="114"/>
      <c r="W2059" s="114"/>
    </row>
    <row r="2060" spans="1:23" ht="9.75" customHeight="1">
      <c r="A2060" s="15"/>
      <c r="B2060" s="15" t="s">
        <v>60</v>
      </c>
      <c r="C2060" s="15"/>
      <c r="D2060" s="16"/>
      <c r="E2060" s="1"/>
      <c r="F2060" s="1"/>
      <c r="G2060" s="1"/>
      <c r="H2060" s="1"/>
      <c r="I2060" s="1"/>
      <c r="J2060" s="1"/>
      <c r="K2060" s="1"/>
      <c r="L2060" s="1"/>
      <c r="M2060" s="17"/>
      <c r="N2060" s="16"/>
      <c r="O2060" s="1"/>
      <c r="P2060" s="18"/>
      <c r="U2060" s="114"/>
      <c r="W2060" s="114"/>
    </row>
    <row r="2061" spans="1:23" ht="9.75" customHeight="1">
      <c r="A2061" s="15"/>
      <c r="B2061" s="15" t="s">
        <v>60</v>
      </c>
      <c r="C2061" s="15"/>
      <c r="D2061" s="16"/>
      <c r="E2061" s="1"/>
      <c r="F2061" s="1"/>
      <c r="G2061" s="1"/>
      <c r="H2061" s="1"/>
      <c r="I2061" s="1"/>
      <c r="J2061" s="1"/>
      <c r="K2061" s="1"/>
      <c r="L2061" s="1"/>
      <c r="M2061" s="17"/>
      <c r="N2061" s="16"/>
      <c r="O2061" s="1"/>
      <c r="P2061" s="18"/>
      <c r="U2061" s="114"/>
      <c r="W2061" s="114"/>
    </row>
    <row r="2062" spans="1:23" ht="9.75" customHeight="1">
      <c r="A2062" s="15"/>
      <c r="B2062" s="15" t="s">
        <v>60</v>
      </c>
      <c r="C2062" s="15"/>
      <c r="D2062" s="16"/>
      <c r="E2062" s="1"/>
      <c r="F2062" s="1"/>
      <c r="G2062" s="1"/>
      <c r="H2062" s="1"/>
      <c r="I2062" s="1"/>
      <c r="J2062" s="1"/>
      <c r="K2062" s="1"/>
      <c r="L2062" s="1"/>
      <c r="M2062" s="17"/>
      <c r="N2062" s="16"/>
      <c r="O2062" s="1"/>
      <c r="P2062" s="18"/>
      <c r="U2062" s="114"/>
      <c r="W2062" s="114"/>
    </row>
    <row r="2063" spans="1:23" ht="9.75" customHeight="1">
      <c r="A2063" s="15"/>
      <c r="B2063" s="15" t="s">
        <v>60</v>
      </c>
      <c r="C2063" s="15"/>
      <c r="D2063" s="16"/>
      <c r="E2063" s="1"/>
      <c r="F2063" s="1"/>
      <c r="G2063" s="1"/>
      <c r="H2063" s="1"/>
      <c r="I2063" s="1"/>
      <c r="J2063" s="1"/>
      <c r="K2063" s="1"/>
      <c r="L2063" s="1"/>
      <c r="M2063" s="17"/>
      <c r="N2063" s="16"/>
      <c r="O2063" s="1"/>
      <c r="P2063" s="18"/>
      <c r="U2063" s="114"/>
      <c r="W2063" s="114"/>
    </row>
    <row r="2064" spans="1:23" ht="9.75" customHeight="1">
      <c r="A2064" s="15"/>
      <c r="B2064" s="15" t="s">
        <v>41</v>
      </c>
      <c r="C2064" s="15">
        <v>12</v>
      </c>
      <c r="D2064" s="33">
        <v>1</v>
      </c>
      <c r="E2064" s="34">
        <v>0</v>
      </c>
      <c r="F2064" s="34">
        <v>0</v>
      </c>
      <c r="G2064" s="34">
        <v>0</v>
      </c>
      <c r="H2064" s="34">
        <v>2</v>
      </c>
      <c r="I2064" s="34">
        <v>2</v>
      </c>
      <c r="J2064" s="34">
        <v>2</v>
      </c>
      <c r="K2064" s="34">
        <v>2</v>
      </c>
      <c r="L2064" s="34">
        <v>4</v>
      </c>
      <c r="M2064" s="35">
        <v>6</v>
      </c>
      <c r="N2064" s="16">
        <f>MIN(D2064:M2064)</f>
        <v>0</v>
      </c>
      <c r="O2064" s="1">
        <f>C2064-N2064</f>
        <v>12</v>
      </c>
      <c r="P2064" s="18">
        <f>O2064/C2064</f>
        <v>1</v>
      </c>
      <c r="U2064" s="114"/>
      <c r="W2064" s="114"/>
    </row>
    <row r="2065" spans="1:23" ht="9.75" customHeight="1">
      <c r="A2065" s="15"/>
      <c r="B2065" s="15" t="s">
        <v>42</v>
      </c>
      <c r="C2065" s="15"/>
      <c r="D2065" s="16"/>
      <c r="E2065" s="1"/>
      <c r="F2065" s="1"/>
      <c r="G2065" s="1"/>
      <c r="H2065" s="1"/>
      <c r="I2065" s="1"/>
      <c r="J2065" s="1"/>
      <c r="K2065" s="1"/>
      <c r="L2065" s="1"/>
      <c r="M2065" s="17"/>
      <c r="N2065" s="16"/>
      <c r="O2065" s="1"/>
      <c r="P2065" s="18"/>
      <c r="U2065" s="114"/>
      <c r="W2065" s="114"/>
    </row>
    <row r="2066" spans="1:23" ht="9.75" customHeight="1">
      <c r="A2066" s="15"/>
      <c r="B2066" s="15" t="s">
        <v>43</v>
      </c>
      <c r="C2066" s="15"/>
      <c r="D2066" s="16"/>
      <c r="E2066" s="1"/>
      <c r="F2066" s="1"/>
      <c r="G2066" s="1"/>
      <c r="H2066" s="1"/>
      <c r="I2066" s="1"/>
      <c r="J2066" s="1"/>
      <c r="K2066" s="1"/>
      <c r="L2066" s="1"/>
      <c r="M2066" s="17"/>
      <c r="N2066" s="16"/>
      <c r="O2066" s="1"/>
      <c r="P2066" s="18"/>
      <c r="U2066" s="114"/>
      <c r="W2066" s="114"/>
    </row>
    <row r="2067" spans="1:23" ht="9.75" customHeight="1">
      <c r="A2067" s="15"/>
      <c r="B2067" s="15" t="s">
        <v>44</v>
      </c>
      <c r="C2067" s="15"/>
      <c r="D2067" s="16"/>
      <c r="E2067" s="1"/>
      <c r="F2067" s="1"/>
      <c r="G2067" s="1"/>
      <c r="H2067" s="1"/>
      <c r="I2067" s="1"/>
      <c r="J2067" s="1"/>
      <c r="K2067" s="1"/>
      <c r="L2067" s="1"/>
      <c r="M2067" s="17"/>
      <c r="N2067" s="16"/>
      <c r="O2067" s="1"/>
      <c r="P2067" s="18"/>
      <c r="U2067" s="114"/>
      <c r="W2067" s="114"/>
    </row>
    <row r="2068" spans="1:23" ht="9.75" customHeight="1">
      <c r="A2068" s="20"/>
      <c r="B2068" s="21" t="s">
        <v>45</v>
      </c>
      <c r="C2068" s="21">
        <f t="shared" ref="C2068:M2068" si="465">SUM(C2052:C2067)</f>
        <v>249</v>
      </c>
      <c r="D2068" s="22">
        <f t="shared" si="465"/>
        <v>26</v>
      </c>
      <c r="E2068" s="23">
        <f t="shared" si="465"/>
        <v>27</v>
      </c>
      <c r="F2068" s="23">
        <f t="shared" si="465"/>
        <v>25</v>
      </c>
      <c r="G2068" s="23">
        <f t="shared" si="465"/>
        <v>25</v>
      </c>
      <c r="H2068" s="23">
        <f t="shared" si="465"/>
        <v>32</v>
      </c>
      <c r="I2068" s="23">
        <f t="shared" si="465"/>
        <v>36</v>
      </c>
      <c r="J2068" s="23">
        <f t="shared" si="465"/>
        <v>28</v>
      </c>
      <c r="K2068" s="23">
        <f t="shared" si="465"/>
        <v>36</v>
      </c>
      <c r="L2068" s="23">
        <f t="shared" si="465"/>
        <v>52</v>
      </c>
      <c r="M2068" s="24">
        <f t="shared" si="465"/>
        <v>61</v>
      </c>
      <c r="N2068" s="22">
        <f>MIN(D2068:M2068)</f>
        <v>25</v>
      </c>
      <c r="O2068" s="23">
        <f>C2068-N2068</f>
        <v>224</v>
      </c>
      <c r="P2068" s="25">
        <f>O2068/C2068</f>
        <v>0.89959839357429716</v>
      </c>
      <c r="U2068" s="114"/>
      <c r="W2068" s="114"/>
    </row>
    <row r="2069" spans="1:23" ht="9.75" customHeight="1">
      <c r="A2069" s="14" t="s">
        <v>431</v>
      </c>
      <c r="B2069" s="14" t="s">
        <v>27</v>
      </c>
      <c r="C2069" s="14"/>
      <c r="D2069" s="19"/>
      <c r="E2069" s="29"/>
      <c r="F2069" s="29"/>
      <c r="G2069" s="29"/>
      <c r="H2069" s="29"/>
      <c r="I2069" s="29"/>
      <c r="J2069" s="29"/>
      <c r="K2069" s="29"/>
      <c r="L2069" s="29"/>
      <c r="M2069" s="30"/>
      <c r="N2069" s="19"/>
      <c r="O2069" s="29"/>
      <c r="P2069" s="31"/>
      <c r="U2069" s="114"/>
      <c r="W2069" s="114"/>
    </row>
    <row r="2070" spans="1:23" ht="9.75" customHeight="1">
      <c r="A2070" s="15"/>
      <c r="B2070" s="15" t="s">
        <v>30</v>
      </c>
      <c r="C2070" s="32">
        <v>91</v>
      </c>
      <c r="D2070" s="33">
        <v>0</v>
      </c>
      <c r="E2070" s="34">
        <v>0</v>
      </c>
      <c r="F2070" s="34">
        <v>0</v>
      </c>
      <c r="G2070" s="34">
        <v>0</v>
      </c>
      <c r="H2070" s="34">
        <v>0</v>
      </c>
      <c r="I2070" s="34">
        <v>0</v>
      </c>
      <c r="J2070" s="34">
        <v>9</v>
      </c>
      <c r="K2070" s="34">
        <v>7</v>
      </c>
      <c r="L2070" s="34">
        <v>11</v>
      </c>
      <c r="M2070" s="35">
        <v>14</v>
      </c>
      <c r="N2070" s="16">
        <f>MIN(D2070:M2070)</f>
        <v>0</v>
      </c>
      <c r="O2070" s="1">
        <f>C2070-N2070</f>
        <v>91</v>
      </c>
      <c r="P2070" s="18">
        <f>O2070/C2070</f>
        <v>1</v>
      </c>
      <c r="U2070" s="114"/>
      <c r="W2070" s="114"/>
    </row>
    <row r="2071" spans="1:23" ht="9.75" customHeight="1">
      <c r="A2071" s="15"/>
      <c r="B2071" s="15" t="s">
        <v>34</v>
      </c>
      <c r="C2071" s="15"/>
      <c r="D2071" s="16"/>
      <c r="E2071" s="1"/>
      <c r="F2071" s="1"/>
      <c r="G2071" s="1"/>
      <c r="H2071" s="1"/>
      <c r="I2071" s="1"/>
      <c r="J2071" s="1"/>
      <c r="K2071" s="1"/>
      <c r="L2071" s="1"/>
      <c r="M2071" s="17"/>
      <c r="N2071" s="16"/>
      <c r="O2071" s="1"/>
      <c r="P2071" s="18"/>
      <c r="U2071" s="114"/>
      <c r="W2071" s="114"/>
    </row>
    <row r="2072" spans="1:23" ht="9.75" customHeight="1">
      <c r="A2072" s="15"/>
      <c r="B2072" s="32" t="s">
        <v>114</v>
      </c>
      <c r="C2072" s="32">
        <v>35</v>
      </c>
      <c r="D2072" s="33">
        <v>32</v>
      </c>
      <c r="E2072" s="34">
        <v>28</v>
      </c>
      <c r="F2072" s="34">
        <v>23</v>
      </c>
      <c r="G2072" s="34">
        <v>23</v>
      </c>
      <c r="H2072" s="34">
        <v>17</v>
      </c>
      <c r="I2072" s="34">
        <v>16</v>
      </c>
      <c r="J2072" s="34">
        <v>14</v>
      </c>
      <c r="K2072" s="34">
        <v>20</v>
      </c>
      <c r="L2072" s="34">
        <v>18</v>
      </c>
      <c r="M2072" s="35">
        <v>18</v>
      </c>
      <c r="N2072" s="16">
        <f>MIN(D2072:M2072)</f>
        <v>14</v>
      </c>
      <c r="O2072" s="1">
        <f>C2072-N2072</f>
        <v>21</v>
      </c>
      <c r="P2072" s="18">
        <f>O2072/C2072</f>
        <v>0.6</v>
      </c>
      <c r="U2072" s="114"/>
      <c r="W2072" s="114"/>
    </row>
    <row r="2073" spans="1:23" ht="9.75" customHeight="1">
      <c r="A2073" s="15"/>
      <c r="B2073" s="15" t="s">
        <v>57</v>
      </c>
      <c r="C2073" s="15"/>
      <c r="D2073" s="16"/>
      <c r="E2073" s="1"/>
      <c r="F2073" s="1"/>
      <c r="G2073" s="1"/>
      <c r="H2073" s="1"/>
      <c r="I2073" s="1"/>
      <c r="J2073" s="1"/>
      <c r="K2073" s="1"/>
      <c r="L2073" s="1"/>
      <c r="M2073" s="17"/>
      <c r="N2073" s="16"/>
      <c r="O2073" s="1"/>
      <c r="P2073" s="18"/>
      <c r="U2073" s="114"/>
      <c r="W2073" s="114"/>
    </row>
    <row r="2074" spans="1:23" ht="9.75" customHeight="1">
      <c r="A2074" s="15"/>
      <c r="B2074" s="15" t="s">
        <v>39</v>
      </c>
      <c r="C2074" s="15"/>
      <c r="D2074" s="16"/>
      <c r="E2074" s="1"/>
      <c r="F2074" s="1"/>
      <c r="G2074" s="1"/>
      <c r="H2074" s="1"/>
      <c r="I2074" s="1"/>
      <c r="J2074" s="1"/>
      <c r="K2074" s="1"/>
      <c r="L2074" s="1"/>
      <c r="M2074" s="17"/>
      <c r="N2074" s="16"/>
      <c r="O2074" s="1"/>
      <c r="P2074" s="18"/>
      <c r="U2074" s="114"/>
      <c r="W2074" s="114"/>
    </row>
    <row r="2075" spans="1:23" ht="9.75" customHeight="1">
      <c r="A2075" s="15"/>
      <c r="B2075" s="32" t="s">
        <v>60</v>
      </c>
      <c r="C2075" s="32"/>
      <c r="D2075" s="33"/>
      <c r="E2075" s="34"/>
      <c r="F2075" s="34"/>
      <c r="G2075" s="34"/>
      <c r="H2075" s="34"/>
      <c r="I2075" s="34"/>
      <c r="J2075" s="34"/>
      <c r="K2075" s="34"/>
      <c r="L2075" s="34"/>
      <c r="M2075" s="35"/>
      <c r="N2075" s="16"/>
      <c r="O2075" s="1"/>
      <c r="P2075" s="18"/>
      <c r="U2075" s="114"/>
      <c r="W2075" s="114"/>
    </row>
    <row r="2076" spans="1:23" ht="9.75" customHeight="1">
      <c r="A2076" s="15"/>
      <c r="B2076" s="15" t="s">
        <v>60</v>
      </c>
      <c r="C2076" s="15"/>
      <c r="D2076" s="16"/>
      <c r="E2076" s="1"/>
      <c r="F2076" s="1"/>
      <c r="G2076" s="1"/>
      <c r="H2076" s="1"/>
      <c r="I2076" s="1"/>
      <c r="J2076" s="1"/>
      <c r="K2076" s="1"/>
      <c r="L2076" s="1"/>
      <c r="M2076" s="17"/>
      <c r="N2076" s="16"/>
      <c r="O2076" s="1"/>
      <c r="P2076" s="18"/>
      <c r="U2076" s="114"/>
      <c r="W2076" s="114"/>
    </row>
    <row r="2077" spans="1:23" ht="9.75" customHeight="1">
      <c r="A2077" s="15"/>
      <c r="B2077" s="15" t="s">
        <v>60</v>
      </c>
      <c r="C2077" s="15"/>
      <c r="D2077" s="16"/>
      <c r="E2077" s="1"/>
      <c r="F2077" s="1"/>
      <c r="G2077" s="1"/>
      <c r="H2077" s="1"/>
      <c r="I2077" s="1"/>
      <c r="J2077" s="1"/>
      <c r="K2077" s="1"/>
      <c r="L2077" s="1"/>
      <c r="M2077" s="17"/>
      <c r="N2077" s="16"/>
      <c r="O2077" s="1"/>
      <c r="P2077" s="18"/>
      <c r="U2077" s="114"/>
      <c r="W2077" s="114"/>
    </row>
    <row r="2078" spans="1:23" ht="9.75" customHeight="1">
      <c r="A2078" s="15"/>
      <c r="B2078" s="15" t="s">
        <v>60</v>
      </c>
      <c r="C2078" s="15"/>
      <c r="D2078" s="16"/>
      <c r="E2078" s="1"/>
      <c r="F2078" s="1"/>
      <c r="G2078" s="1"/>
      <c r="H2078" s="1"/>
      <c r="I2078" s="1"/>
      <c r="J2078" s="1"/>
      <c r="K2078" s="1"/>
      <c r="L2078" s="1"/>
      <c r="M2078" s="17"/>
      <c r="N2078" s="16"/>
      <c r="O2078" s="1"/>
      <c r="P2078" s="18"/>
      <c r="U2078" s="114"/>
      <c r="W2078" s="114"/>
    </row>
    <row r="2079" spans="1:23" ht="9.75" customHeight="1">
      <c r="A2079" s="15"/>
      <c r="B2079" s="15" t="s">
        <v>60</v>
      </c>
      <c r="C2079" s="15"/>
      <c r="D2079" s="16"/>
      <c r="E2079" s="1"/>
      <c r="F2079" s="1"/>
      <c r="G2079" s="1"/>
      <c r="H2079" s="1"/>
      <c r="I2079" s="1"/>
      <c r="J2079" s="1"/>
      <c r="K2079" s="1"/>
      <c r="L2079" s="1"/>
      <c r="M2079" s="17"/>
      <c r="N2079" s="16"/>
      <c r="O2079" s="1"/>
      <c r="P2079" s="18"/>
      <c r="U2079" s="114"/>
      <c r="W2079" s="114"/>
    </row>
    <row r="2080" spans="1:23" ht="9.75" customHeight="1">
      <c r="A2080" s="15"/>
      <c r="B2080" s="15" t="s">
        <v>60</v>
      </c>
      <c r="C2080" s="15"/>
      <c r="D2080" s="16"/>
      <c r="E2080" s="1"/>
      <c r="F2080" s="1"/>
      <c r="G2080" s="1"/>
      <c r="H2080" s="1"/>
      <c r="I2080" s="1"/>
      <c r="J2080" s="1"/>
      <c r="K2080" s="1"/>
      <c r="L2080" s="1"/>
      <c r="M2080" s="17"/>
      <c r="N2080" s="16"/>
      <c r="O2080" s="1"/>
      <c r="P2080" s="18"/>
      <c r="U2080" s="114"/>
      <c r="W2080" s="114"/>
    </row>
    <row r="2081" spans="1:23" ht="9.75" customHeight="1">
      <c r="A2081" s="15"/>
      <c r="B2081" s="15" t="s">
        <v>41</v>
      </c>
      <c r="C2081" s="15"/>
      <c r="D2081" s="16"/>
      <c r="E2081" s="1"/>
      <c r="F2081" s="1"/>
      <c r="G2081" s="1"/>
      <c r="H2081" s="1"/>
      <c r="I2081" s="1"/>
      <c r="J2081" s="1"/>
      <c r="K2081" s="1"/>
      <c r="L2081" s="1"/>
      <c r="M2081" s="17"/>
      <c r="N2081" s="16"/>
      <c r="O2081" s="1"/>
      <c r="P2081" s="18"/>
      <c r="U2081" s="114"/>
      <c r="W2081" s="114"/>
    </row>
    <row r="2082" spans="1:23" ht="9.75" customHeight="1">
      <c r="A2082" s="15"/>
      <c r="B2082" s="15" t="s">
        <v>42</v>
      </c>
      <c r="C2082" s="15"/>
      <c r="D2082" s="16"/>
      <c r="E2082" s="1"/>
      <c r="F2082" s="1"/>
      <c r="G2082" s="1"/>
      <c r="H2082" s="1"/>
      <c r="I2082" s="1"/>
      <c r="J2082" s="1"/>
      <c r="K2082" s="1"/>
      <c r="L2082" s="1"/>
      <c r="M2082" s="17"/>
      <c r="N2082" s="16"/>
      <c r="O2082" s="1"/>
      <c r="P2082" s="18"/>
      <c r="U2082" s="114"/>
      <c r="W2082" s="114"/>
    </row>
    <row r="2083" spans="1:23" ht="9.75" customHeight="1">
      <c r="A2083" s="15"/>
      <c r="B2083" s="15" t="s">
        <v>43</v>
      </c>
      <c r="C2083" s="15"/>
      <c r="D2083" s="16"/>
      <c r="E2083" s="1"/>
      <c r="F2083" s="1"/>
      <c r="G2083" s="1"/>
      <c r="H2083" s="1"/>
      <c r="I2083" s="1"/>
      <c r="J2083" s="1"/>
      <c r="K2083" s="1"/>
      <c r="L2083" s="1"/>
      <c r="M2083" s="17"/>
      <c r="N2083" s="16"/>
      <c r="O2083" s="1"/>
      <c r="P2083" s="18"/>
      <c r="U2083" s="114"/>
      <c r="W2083" s="114"/>
    </row>
    <row r="2084" spans="1:23" ht="9.75" customHeight="1">
      <c r="A2084" s="15"/>
      <c r="B2084" s="15" t="s">
        <v>44</v>
      </c>
      <c r="C2084" s="15"/>
      <c r="D2084" s="16"/>
      <c r="E2084" s="1"/>
      <c r="F2084" s="1"/>
      <c r="G2084" s="1"/>
      <c r="H2084" s="1"/>
      <c r="I2084" s="1"/>
      <c r="J2084" s="1"/>
      <c r="K2084" s="1"/>
      <c r="L2084" s="1"/>
      <c r="M2084" s="17"/>
      <c r="N2084" s="16"/>
      <c r="O2084" s="1"/>
      <c r="P2084" s="18"/>
      <c r="U2084" s="114"/>
      <c r="W2084" s="114"/>
    </row>
    <row r="2085" spans="1:23" ht="9.75" customHeight="1">
      <c r="A2085" s="20"/>
      <c r="B2085" s="21" t="s">
        <v>45</v>
      </c>
      <c r="C2085" s="21">
        <f t="shared" ref="C2085:M2085" si="466">SUM(C2069:C2084)</f>
        <v>126</v>
      </c>
      <c r="D2085" s="22">
        <f t="shared" si="466"/>
        <v>32</v>
      </c>
      <c r="E2085" s="23">
        <f t="shared" si="466"/>
        <v>28</v>
      </c>
      <c r="F2085" s="23">
        <f t="shared" si="466"/>
        <v>23</v>
      </c>
      <c r="G2085" s="23">
        <f t="shared" si="466"/>
        <v>23</v>
      </c>
      <c r="H2085" s="23">
        <f t="shared" si="466"/>
        <v>17</v>
      </c>
      <c r="I2085" s="23">
        <f t="shared" si="466"/>
        <v>16</v>
      </c>
      <c r="J2085" s="23">
        <f t="shared" si="466"/>
        <v>23</v>
      </c>
      <c r="K2085" s="23">
        <f t="shared" si="466"/>
        <v>27</v>
      </c>
      <c r="L2085" s="23">
        <f t="shared" si="466"/>
        <v>29</v>
      </c>
      <c r="M2085" s="24">
        <f t="shared" si="466"/>
        <v>32</v>
      </c>
      <c r="N2085" s="22">
        <f>MIN(D2085:M2085)</f>
        <v>16</v>
      </c>
      <c r="O2085" s="23">
        <f>C2085-N2085</f>
        <v>110</v>
      </c>
      <c r="P2085" s="25">
        <f>O2085/C2085</f>
        <v>0.87301587301587302</v>
      </c>
      <c r="U2085" s="114"/>
      <c r="W2085" s="114"/>
    </row>
    <row r="2086" spans="1:23" ht="9.75" customHeight="1">
      <c r="A2086" s="14" t="s">
        <v>435</v>
      </c>
      <c r="B2086" s="14" t="s">
        <v>27</v>
      </c>
      <c r="C2086" s="15"/>
      <c r="D2086" s="16"/>
      <c r="E2086" s="1"/>
      <c r="F2086" s="1"/>
      <c r="G2086" s="1"/>
      <c r="H2086" s="1"/>
      <c r="I2086" s="1"/>
      <c r="J2086" s="1"/>
      <c r="K2086" s="1"/>
      <c r="L2086" s="1"/>
      <c r="M2086" s="17"/>
      <c r="N2086" s="16"/>
      <c r="O2086" s="1"/>
      <c r="P2086" s="18"/>
      <c r="U2086" s="114"/>
      <c r="W2086" s="114"/>
    </row>
    <row r="2087" spans="1:23" ht="9.75" customHeight="1">
      <c r="A2087" s="15"/>
      <c r="B2087" s="15" t="s">
        <v>30</v>
      </c>
      <c r="C2087" s="15"/>
      <c r="D2087" s="16"/>
      <c r="E2087" s="1"/>
      <c r="F2087" s="1"/>
      <c r="G2087" s="1"/>
      <c r="H2087" s="1"/>
      <c r="I2087" s="1"/>
      <c r="J2087" s="1"/>
      <c r="K2087" s="1"/>
      <c r="L2087" s="1"/>
      <c r="M2087" s="17"/>
      <c r="N2087" s="16"/>
      <c r="O2087" s="1"/>
      <c r="P2087" s="18"/>
      <c r="U2087" s="114"/>
      <c r="W2087" s="114"/>
    </row>
    <row r="2088" spans="1:23" ht="9.75" customHeight="1">
      <c r="A2088" s="15"/>
      <c r="B2088" s="15" t="s">
        <v>34</v>
      </c>
      <c r="C2088" s="15"/>
      <c r="D2088" s="16"/>
      <c r="E2088" s="1"/>
      <c r="F2088" s="1"/>
      <c r="G2088" s="1"/>
      <c r="H2088" s="1"/>
      <c r="I2088" s="1"/>
      <c r="J2088" s="1"/>
      <c r="K2088" s="1"/>
      <c r="L2088" s="1"/>
      <c r="M2088" s="17"/>
      <c r="N2088" s="16"/>
      <c r="O2088" s="1"/>
      <c r="P2088" s="18"/>
      <c r="U2088" s="114"/>
      <c r="W2088" s="114"/>
    </row>
    <row r="2089" spans="1:23" ht="9.75" customHeight="1">
      <c r="A2089" s="15"/>
      <c r="B2089" s="15" t="s">
        <v>114</v>
      </c>
      <c r="C2089" s="15">
        <v>181</v>
      </c>
      <c r="D2089" s="33">
        <v>155</v>
      </c>
      <c r="E2089" s="34">
        <v>119</v>
      </c>
      <c r="F2089" s="34">
        <v>74</v>
      </c>
      <c r="G2089" s="34">
        <v>72</v>
      </c>
      <c r="H2089" s="34">
        <v>44</v>
      </c>
      <c r="I2089" s="34">
        <v>47</v>
      </c>
      <c r="J2089" s="34">
        <v>50</v>
      </c>
      <c r="K2089" s="34">
        <v>55</v>
      </c>
      <c r="L2089" s="34">
        <v>81</v>
      </c>
      <c r="M2089" s="35">
        <v>106</v>
      </c>
      <c r="N2089" s="16">
        <f>MIN(D2089:M2089)</f>
        <v>44</v>
      </c>
      <c r="O2089" s="1">
        <f>C2089-N2089</f>
        <v>137</v>
      </c>
      <c r="P2089" s="18">
        <f>O2089/C2089</f>
        <v>0.75690607734806625</v>
      </c>
      <c r="U2089" s="114"/>
      <c r="W2089" s="114"/>
    </row>
    <row r="2090" spans="1:23" ht="9.75" customHeight="1">
      <c r="A2090" s="15"/>
      <c r="B2090" s="15" t="s">
        <v>57</v>
      </c>
      <c r="C2090" s="15"/>
      <c r="D2090" s="16"/>
      <c r="E2090" s="1"/>
      <c r="F2090" s="1"/>
      <c r="G2090" s="1"/>
      <c r="H2090" s="1"/>
      <c r="I2090" s="1"/>
      <c r="J2090" s="1"/>
      <c r="K2090" s="1"/>
      <c r="L2090" s="1"/>
      <c r="M2090" s="17"/>
      <c r="N2090" s="16"/>
      <c r="O2090" s="1"/>
      <c r="P2090" s="18"/>
      <c r="U2090" s="114"/>
      <c r="W2090" s="114"/>
    </row>
    <row r="2091" spans="1:23" ht="9.75" customHeight="1">
      <c r="A2091" s="15"/>
      <c r="B2091" s="15" t="s">
        <v>39</v>
      </c>
      <c r="C2091" s="15"/>
      <c r="D2091" s="16"/>
      <c r="E2091" s="1"/>
      <c r="F2091" s="1"/>
      <c r="G2091" s="1"/>
      <c r="H2091" s="1"/>
      <c r="I2091" s="1"/>
      <c r="J2091" s="1"/>
      <c r="K2091" s="1"/>
      <c r="L2091" s="1"/>
      <c r="M2091" s="17"/>
      <c r="N2091" s="16"/>
      <c r="O2091" s="1"/>
      <c r="P2091" s="18"/>
      <c r="U2091" s="114"/>
      <c r="W2091" s="114"/>
    </row>
    <row r="2092" spans="1:23" ht="9.75" customHeight="1">
      <c r="A2092" s="15"/>
      <c r="B2092" s="15" t="s">
        <v>60</v>
      </c>
      <c r="C2092" s="15"/>
      <c r="D2092" s="16"/>
      <c r="E2092" s="1"/>
      <c r="F2092" s="1"/>
      <c r="G2092" s="1"/>
      <c r="H2092" s="1"/>
      <c r="I2092" s="1"/>
      <c r="J2092" s="1"/>
      <c r="K2092" s="1"/>
      <c r="L2092" s="1"/>
      <c r="M2092" s="17"/>
      <c r="N2092" s="16"/>
      <c r="O2092" s="1"/>
      <c r="P2092" s="18"/>
      <c r="U2092" s="114"/>
      <c r="W2092" s="114"/>
    </row>
    <row r="2093" spans="1:23" ht="9.75" customHeight="1">
      <c r="A2093" s="15"/>
      <c r="B2093" s="15" t="s">
        <v>60</v>
      </c>
      <c r="C2093" s="15"/>
      <c r="D2093" s="16"/>
      <c r="E2093" s="1"/>
      <c r="F2093" s="1"/>
      <c r="G2093" s="1"/>
      <c r="H2093" s="1"/>
      <c r="I2093" s="1"/>
      <c r="J2093" s="1"/>
      <c r="K2093" s="1"/>
      <c r="L2093" s="1"/>
      <c r="M2093" s="17"/>
      <c r="N2093" s="16"/>
      <c r="O2093" s="1"/>
      <c r="P2093" s="18"/>
      <c r="U2093" s="114"/>
      <c r="W2093" s="114"/>
    </row>
    <row r="2094" spans="1:23" ht="9.75" customHeight="1">
      <c r="A2094" s="15"/>
      <c r="B2094" s="15" t="s">
        <v>60</v>
      </c>
      <c r="C2094" s="15"/>
      <c r="D2094" s="16"/>
      <c r="E2094" s="1"/>
      <c r="F2094" s="1"/>
      <c r="G2094" s="1"/>
      <c r="H2094" s="1"/>
      <c r="I2094" s="1"/>
      <c r="J2094" s="1"/>
      <c r="K2094" s="1"/>
      <c r="L2094" s="1"/>
      <c r="M2094" s="17"/>
      <c r="N2094" s="16"/>
      <c r="O2094" s="1"/>
      <c r="P2094" s="18"/>
      <c r="U2094" s="114"/>
      <c r="W2094" s="114"/>
    </row>
    <row r="2095" spans="1:23" ht="9.75" customHeight="1">
      <c r="A2095" s="15"/>
      <c r="B2095" s="15" t="s">
        <v>60</v>
      </c>
      <c r="C2095" s="15"/>
      <c r="D2095" s="16"/>
      <c r="E2095" s="1"/>
      <c r="F2095" s="1"/>
      <c r="G2095" s="1"/>
      <c r="H2095" s="1"/>
      <c r="I2095" s="1"/>
      <c r="J2095" s="1"/>
      <c r="K2095" s="1"/>
      <c r="L2095" s="1"/>
      <c r="M2095" s="17"/>
      <c r="N2095" s="16"/>
      <c r="O2095" s="1"/>
      <c r="P2095" s="18"/>
      <c r="U2095" s="114"/>
      <c r="W2095" s="114"/>
    </row>
    <row r="2096" spans="1:23" ht="9.75" customHeight="1">
      <c r="A2096" s="15"/>
      <c r="B2096" s="15" t="s">
        <v>60</v>
      </c>
      <c r="C2096" s="15"/>
      <c r="D2096" s="16"/>
      <c r="E2096" s="1"/>
      <c r="F2096" s="1"/>
      <c r="G2096" s="1"/>
      <c r="H2096" s="1"/>
      <c r="I2096" s="1"/>
      <c r="J2096" s="1"/>
      <c r="K2096" s="1"/>
      <c r="L2096" s="1"/>
      <c r="M2096" s="17"/>
      <c r="N2096" s="16"/>
      <c r="O2096" s="1"/>
      <c r="P2096" s="18"/>
      <c r="U2096" s="114"/>
      <c r="W2096" s="114"/>
    </row>
    <row r="2097" spans="1:23" ht="9.75" customHeight="1">
      <c r="A2097" s="15"/>
      <c r="B2097" s="15" t="s">
        <v>60</v>
      </c>
      <c r="C2097" s="15"/>
      <c r="D2097" s="16"/>
      <c r="E2097" s="1"/>
      <c r="F2097" s="1"/>
      <c r="G2097" s="1"/>
      <c r="H2097" s="1"/>
      <c r="I2097" s="1"/>
      <c r="J2097" s="1"/>
      <c r="K2097" s="1"/>
      <c r="L2097" s="1"/>
      <c r="M2097" s="17"/>
      <c r="N2097" s="16"/>
      <c r="O2097" s="1"/>
      <c r="P2097" s="18"/>
      <c r="U2097" s="114"/>
      <c r="W2097" s="114"/>
    </row>
    <row r="2098" spans="1:23" ht="9.75" customHeight="1">
      <c r="A2098" s="15"/>
      <c r="B2098" s="15" t="s">
        <v>41</v>
      </c>
      <c r="C2098" s="15"/>
      <c r="D2098" s="16"/>
      <c r="E2098" s="1"/>
      <c r="F2098" s="1"/>
      <c r="G2098" s="1"/>
      <c r="H2098" s="1"/>
      <c r="I2098" s="1"/>
      <c r="J2098" s="1"/>
      <c r="K2098" s="1"/>
      <c r="L2098" s="1"/>
      <c r="M2098" s="17"/>
      <c r="N2098" s="16"/>
      <c r="O2098" s="1"/>
      <c r="P2098" s="18"/>
      <c r="U2098" s="114"/>
      <c r="W2098" s="114"/>
    </row>
    <row r="2099" spans="1:23" ht="9.75" customHeight="1">
      <c r="A2099" s="15"/>
      <c r="B2099" s="15" t="s">
        <v>42</v>
      </c>
      <c r="C2099" s="15"/>
      <c r="D2099" s="16"/>
      <c r="E2099" s="1"/>
      <c r="F2099" s="1"/>
      <c r="G2099" s="1"/>
      <c r="H2099" s="1"/>
      <c r="I2099" s="1"/>
      <c r="J2099" s="1"/>
      <c r="K2099" s="1"/>
      <c r="L2099" s="1"/>
      <c r="M2099" s="17"/>
      <c r="N2099" s="16"/>
      <c r="O2099" s="1"/>
      <c r="P2099" s="18"/>
      <c r="U2099" s="114"/>
      <c r="W2099" s="114"/>
    </row>
    <row r="2100" spans="1:23" ht="9.75" customHeight="1">
      <c r="A2100" s="15"/>
      <c r="B2100" s="15" t="s">
        <v>43</v>
      </c>
      <c r="C2100" s="15"/>
      <c r="D2100" s="16"/>
      <c r="E2100" s="1"/>
      <c r="F2100" s="1"/>
      <c r="G2100" s="1"/>
      <c r="H2100" s="1"/>
      <c r="I2100" s="1"/>
      <c r="J2100" s="1"/>
      <c r="K2100" s="1"/>
      <c r="L2100" s="1"/>
      <c r="M2100" s="17"/>
      <c r="N2100" s="16"/>
      <c r="O2100" s="1"/>
      <c r="P2100" s="18"/>
      <c r="U2100" s="114"/>
      <c r="W2100" s="114"/>
    </row>
    <row r="2101" spans="1:23" ht="9.75" customHeight="1">
      <c r="A2101" s="15"/>
      <c r="B2101" s="15" t="s">
        <v>44</v>
      </c>
      <c r="C2101" s="15"/>
      <c r="D2101" s="16"/>
      <c r="E2101" s="1"/>
      <c r="F2101" s="1"/>
      <c r="G2101" s="1"/>
      <c r="H2101" s="1"/>
      <c r="I2101" s="1"/>
      <c r="J2101" s="1"/>
      <c r="K2101" s="1"/>
      <c r="L2101" s="1"/>
      <c r="M2101" s="17"/>
      <c r="N2101" s="16"/>
      <c r="O2101" s="1"/>
      <c r="P2101" s="18"/>
      <c r="U2101" s="114"/>
      <c r="W2101" s="114"/>
    </row>
    <row r="2102" spans="1:23" ht="9.75" customHeight="1">
      <c r="A2102" s="20"/>
      <c r="B2102" s="21" t="s">
        <v>45</v>
      </c>
      <c r="C2102" s="21">
        <f t="shared" ref="C2102:M2102" si="467">SUM(C2086:C2101)</f>
        <v>181</v>
      </c>
      <c r="D2102" s="22">
        <f t="shared" si="467"/>
        <v>155</v>
      </c>
      <c r="E2102" s="23">
        <f t="shared" si="467"/>
        <v>119</v>
      </c>
      <c r="F2102" s="23">
        <f t="shared" si="467"/>
        <v>74</v>
      </c>
      <c r="G2102" s="23">
        <f t="shared" si="467"/>
        <v>72</v>
      </c>
      <c r="H2102" s="23">
        <f t="shared" si="467"/>
        <v>44</v>
      </c>
      <c r="I2102" s="23">
        <f t="shared" si="467"/>
        <v>47</v>
      </c>
      <c r="J2102" s="23">
        <f t="shared" si="467"/>
        <v>50</v>
      </c>
      <c r="K2102" s="23">
        <f t="shared" si="467"/>
        <v>55</v>
      </c>
      <c r="L2102" s="23">
        <f t="shared" si="467"/>
        <v>81</v>
      </c>
      <c r="M2102" s="24">
        <f t="shared" si="467"/>
        <v>106</v>
      </c>
      <c r="N2102" s="22">
        <f>MIN(D2102:M2102)</f>
        <v>44</v>
      </c>
      <c r="O2102" s="23">
        <f>C2102-N2102</f>
        <v>137</v>
      </c>
      <c r="P2102" s="25">
        <f>O2102/C2102</f>
        <v>0.75690607734806625</v>
      </c>
      <c r="U2102" s="114"/>
      <c r="W2102" s="114"/>
    </row>
    <row r="2103" spans="1:23" ht="9.75" customHeight="1">
      <c r="A2103" s="14" t="s">
        <v>439</v>
      </c>
      <c r="B2103" s="14" t="s">
        <v>27</v>
      </c>
      <c r="C2103" s="15"/>
      <c r="D2103" s="16"/>
      <c r="E2103" s="1"/>
      <c r="F2103" s="1"/>
      <c r="G2103" s="1"/>
      <c r="H2103" s="1"/>
      <c r="I2103" s="1"/>
      <c r="J2103" s="1"/>
      <c r="K2103" s="1"/>
      <c r="L2103" s="1"/>
      <c r="M2103" s="17"/>
      <c r="N2103" s="16"/>
      <c r="O2103" s="1"/>
      <c r="P2103" s="18"/>
      <c r="U2103" s="114"/>
      <c r="W2103" s="114"/>
    </row>
    <row r="2104" spans="1:23" ht="9.75" customHeight="1">
      <c r="A2104" s="15"/>
      <c r="B2104" s="15" t="s">
        <v>30</v>
      </c>
      <c r="C2104" s="15"/>
      <c r="D2104" s="16"/>
      <c r="E2104" s="1"/>
      <c r="F2104" s="1"/>
      <c r="G2104" s="1"/>
      <c r="H2104" s="1"/>
      <c r="I2104" s="1"/>
      <c r="J2104" s="1"/>
      <c r="K2104" s="1"/>
      <c r="L2104" s="1"/>
      <c r="M2104" s="17"/>
      <c r="N2104" s="16"/>
      <c r="O2104" s="1"/>
      <c r="P2104" s="18"/>
      <c r="U2104" s="114"/>
      <c r="W2104" s="114"/>
    </row>
    <row r="2105" spans="1:23" ht="9.75" customHeight="1">
      <c r="A2105" s="15"/>
      <c r="B2105" s="15" t="s">
        <v>34</v>
      </c>
      <c r="C2105" s="15"/>
      <c r="D2105" s="16"/>
      <c r="E2105" s="1"/>
      <c r="F2105" s="1"/>
      <c r="G2105" s="1"/>
      <c r="H2105" s="1"/>
      <c r="I2105" s="1"/>
      <c r="J2105" s="1"/>
      <c r="K2105" s="1"/>
      <c r="L2105" s="1"/>
      <c r="M2105" s="17"/>
      <c r="N2105" s="16"/>
      <c r="O2105" s="1"/>
      <c r="P2105" s="18"/>
      <c r="U2105" s="114"/>
      <c r="W2105" s="114"/>
    </row>
    <row r="2106" spans="1:23" ht="9.75" customHeight="1">
      <c r="A2106" s="15"/>
      <c r="B2106" s="15" t="s">
        <v>114</v>
      </c>
      <c r="C2106" s="15">
        <v>136</v>
      </c>
      <c r="D2106" s="33">
        <v>41</v>
      </c>
      <c r="E2106" s="34">
        <v>34</v>
      </c>
      <c r="F2106" s="34">
        <v>11</v>
      </c>
      <c r="G2106" s="34">
        <v>11</v>
      </c>
      <c r="H2106" s="34">
        <v>0</v>
      </c>
      <c r="I2106" s="34">
        <v>0</v>
      </c>
      <c r="J2106" s="34">
        <v>3</v>
      </c>
      <c r="K2106" s="34">
        <v>6</v>
      </c>
      <c r="L2106" s="34">
        <v>26</v>
      </c>
      <c r="M2106" s="35">
        <v>34</v>
      </c>
      <c r="N2106" s="16">
        <f>MIN(D2106:M2106)</f>
        <v>0</v>
      </c>
      <c r="O2106" s="1">
        <f>C2106-N2106</f>
        <v>136</v>
      </c>
      <c r="P2106" s="18">
        <f>O2106/C2106</f>
        <v>1</v>
      </c>
      <c r="U2106" s="114"/>
      <c r="W2106" s="114"/>
    </row>
    <row r="2107" spans="1:23" ht="9.75" customHeight="1">
      <c r="A2107" s="15"/>
      <c r="B2107" s="15" t="s">
        <v>57</v>
      </c>
      <c r="C2107" s="15"/>
      <c r="D2107" s="16"/>
      <c r="E2107" s="1"/>
      <c r="F2107" s="1"/>
      <c r="G2107" s="1"/>
      <c r="H2107" s="1"/>
      <c r="I2107" s="1"/>
      <c r="J2107" s="1"/>
      <c r="K2107" s="1"/>
      <c r="L2107" s="1"/>
      <c r="M2107" s="17"/>
      <c r="N2107" s="16"/>
      <c r="O2107" s="1"/>
      <c r="P2107" s="18"/>
      <c r="U2107" s="114"/>
      <c r="W2107" s="114"/>
    </row>
    <row r="2108" spans="1:23" ht="9.75" customHeight="1">
      <c r="A2108" s="15"/>
      <c r="B2108" s="15" t="s">
        <v>39</v>
      </c>
      <c r="C2108" s="15"/>
      <c r="D2108" s="16"/>
      <c r="E2108" s="1"/>
      <c r="F2108" s="1"/>
      <c r="G2108" s="1"/>
      <c r="H2108" s="1"/>
      <c r="I2108" s="1"/>
      <c r="J2108" s="1"/>
      <c r="K2108" s="1"/>
      <c r="L2108" s="1"/>
      <c r="M2108" s="17"/>
      <c r="N2108" s="16"/>
      <c r="O2108" s="1"/>
      <c r="P2108" s="18"/>
      <c r="U2108" s="114"/>
      <c r="W2108" s="114"/>
    </row>
    <row r="2109" spans="1:23" ht="9.75" customHeight="1">
      <c r="A2109" s="15"/>
      <c r="B2109" s="15" t="s">
        <v>59</v>
      </c>
      <c r="C2109" s="15">
        <v>3</v>
      </c>
      <c r="D2109" s="33">
        <v>0</v>
      </c>
      <c r="E2109" s="34">
        <v>0</v>
      </c>
      <c r="F2109" s="34">
        <v>0</v>
      </c>
      <c r="G2109" s="34">
        <v>0</v>
      </c>
      <c r="H2109" s="34">
        <v>0</v>
      </c>
      <c r="I2109" s="34">
        <v>0</v>
      </c>
      <c r="J2109" s="34">
        <v>0</v>
      </c>
      <c r="K2109" s="34">
        <v>0</v>
      </c>
      <c r="L2109" s="34">
        <v>0</v>
      </c>
      <c r="M2109" s="35">
        <v>0</v>
      </c>
      <c r="N2109" s="16">
        <f>MIN(D2109:M2109)</f>
        <v>0</v>
      </c>
      <c r="O2109" s="1">
        <f>C2109-N2109</f>
        <v>3</v>
      </c>
      <c r="P2109" s="18">
        <f>O2109/C2109</f>
        <v>1</v>
      </c>
      <c r="U2109" s="114"/>
      <c r="W2109" s="114"/>
    </row>
    <row r="2110" spans="1:23" ht="9.75" customHeight="1">
      <c r="A2110" s="15"/>
      <c r="B2110" s="15" t="s">
        <v>60</v>
      </c>
      <c r="C2110" s="15"/>
      <c r="D2110" s="16"/>
      <c r="E2110" s="1"/>
      <c r="F2110" s="1"/>
      <c r="G2110" s="1"/>
      <c r="H2110" s="1"/>
      <c r="I2110" s="1"/>
      <c r="J2110" s="1"/>
      <c r="K2110" s="1"/>
      <c r="L2110" s="1"/>
      <c r="M2110" s="17"/>
      <c r="N2110" s="16"/>
      <c r="O2110" s="1"/>
      <c r="P2110" s="18"/>
      <c r="U2110" s="114"/>
      <c r="W2110" s="114"/>
    </row>
    <row r="2111" spans="1:23" ht="9.75" customHeight="1">
      <c r="A2111" s="15"/>
      <c r="B2111" s="15" t="s">
        <v>60</v>
      </c>
      <c r="C2111" s="15"/>
      <c r="D2111" s="16"/>
      <c r="E2111" s="1"/>
      <c r="F2111" s="1"/>
      <c r="G2111" s="1"/>
      <c r="H2111" s="1"/>
      <c r="I2111" s="1"/>
      <c r="J2111" s="1"/>
      <c r="K2111" s="1"/>
      <c r="L2111" s="1"/>
      <c r="M2111" s="17"/>
      <c r="N2111" s="16"/>
      <c r="O2111" s="1"/>
      <c r="P2111" s="18"/>
      <c r="U2111" s="114"/>
      <c r="W2111" s="114"/>
    </row>
    <row r="2112" spans="1:23" ht="9.75" customHeight="1">
      <c r="A2112" s="15"/>
      <c r="B2112" s="15" t="s">
        <v>60</v>
      </c>
      <c r="C2112" s="15"/>
      <c r="D2112" s="16"/>
      <c r="E2112" s="1"/>
      <c r="F2112" s="1"/>
      <c r="G2112" s="1"/>
      <c r="H2112" s="1"/>
      <c r="I2112" s="1"/>
      <c r="J2112" s="1"/>
      <c r="K2112" s="1"/>
      <c r="L2112" s="1"/>
      <c r="M2112" s="17"/>
      <c r="N2112" s="16"/>
      <c r="O2112" s="1"/>
      <c r="P2112" s="18"/>
      <c r="U2112" s="114"/>
      <c r="W2112" s="114"/>
    </row>
    <row r="2113" spans="1:23" ht="9.75" customHeight="1">
      <c r="A2113" s="15"/>
      <c r="B2113" s="15" t="s">
        <v>60</v>
      </c>
      <c r="C2113" s="15"/>
      <c r="D2113" s="16"/>
      <c r="E2113" s="1"/>
      <c r="F2113" s="1"/>
      <c r="G2113" s="1"/>
      <c r="H2113" s="1"/>
      <c r="I2113" s="1"/>
      <c r="J2113" s="1"/>
      <c r="K2113" s="1"/>
      <c r="L2113" s="1"/>
      <c r="M2113" s="17"/>
      <c r="N2113" s="16"/>
      <c r="O2113" s="1"/>
      <c r="P2113" s="18"/>
      <c r="U2113" s="114"/>
      <c r="W2113" s="114"/>
    </row>
    <row r="2114" spans="1:23" ht="9.75" customHeight="1">
      <c r="A2114" s="15"/>
      <c r="B2114" s="15" t="s">
        <v>60</v>
      </c>
      <c r="C2114" s="15"/>
      <c r="D2114" s="16"/>
      <c r="E2114" s="1"/>
      <c r="F2114" s="1"/>
      <c r="G2114" s="1"/>
      <c r="H2114" s="1"/>
      <c r="I2114" s="1"/>
      <c r="J2114" s="1"/>
      <c r="K2114" s="1"/>
      <c r="L2114" s="1"/>
      <c r="M2114" s="17"/>
      <c r="N2114" s="16"/>
      <c r="O2114" s="1"/>
      <c r="P2114" s="18"/>
      <c r="U2114" s="114"/>
      <c r="W2114" s="114"/>
    </row>
    <row r="2115" spans="1:23" ht="9.75" customHeight="1">
      <c r="A2115" s="15"/>
      <c r="B2115" s="15" t="s">
        <v>41</v>
      </c>
      <c r="C2115" s="15">
        <v>25</v>
      </c>
      <c r="D2115" s="33">
        <v>0</v>
      </c>
      <c r="E2115" s="34">
        <v>0</v>
      </c>
      <c r="F2115" s="34">
        <v>0</v>
      </c>
      <c r="G2115" s="34">
        <v>0</v>
      </c>
      <c r="H2115" s="34">
        <v>0</v>
      </c>
      <c r="I2115" s="34">
        <v>0</v>
      </c>
      <c r="J2115" s="34">
        <v>1</v>
      </c>
      <c r="K2115" s="34">
        <v>0</v>
      </c>
      <c r="L2115" s="34">
        <v>2</v>
      </c>
      <c r="M2115" s="35">
        <v>2</v>
      </c>
      <c r="N2115" s="16">
        <f>MIN(D2115:M2115)</f>
        <v>0</v>
      </c>
      <c r="O2115" s="1">
        <f>C2115-N2115</f>
        <v>25</v>
      </c>
      <c r="P2115" s="18">
        <f>O2115/C2115</f>
        <v>1</v>
      </c>
      <c r="U2115" s="114"/>
      <c r="W2115" s="114"/>
    </row>
    <row r="2116" spans="1:23" ht="9.75" customHeight="1">
      <c r="A2116" s="15"/>
      <c r="B2116" s="15" t="s">
        <v>42</v>
      </c>
      <c r="C2116" s="15"/>
      <c r="D2116" s="16"/>
      <c r="E2116" s="1"/>
      <c r="F2116" s="1"/>
      <c r="G2116" s="1"/>
      <c r="H2116" s="1"/>
      <c r="I2116" s="1"/>
      <c r="J2116" s="1"/>
      <c r="K2116" s="1"/>
      <c r="L2116" s="1"/>
      <c r="M2116" s="17"/>
      <c r="N2116" s="16"/>
      <c r="O2116" s="1"/>
      <c r="P2116" s="18"/>
      <c r="U2116" s="114"/>
      <c r="W2116" s="114"/>
    </row>
    <row r="2117" spans="1:23" ht="9.75" customHeight="1">
      <c r="A2117" s="15"/>
      <c r="B2117" s="15" t="s">
        <v>43</v>
      </c>
      <c r="C2117" s="15"/>
      <c r="D2117" s="16"/>
      <c r="E2117" s="1"/>
      <c r="F2117" s="1"/>
      <c r="G2117" s="1"/>
      <c r="H2117" s="1"/>
      <c r="I2117" s="1"/>
      <c r="J2117" s="1"/>
      <c r="K2117" s="1"/>
      <c r="L2117" s="1"/>
      <c r="M2117" s="17"/>
      <c r="N2117" s="16"/>
      <c r="O2117" s="1"/>
      <c r="P2117" s="18"/>
      <c r="U2117" s="114"/>
      <c r="W2117" s="114"/>
    </row>
    <row r="2118" spans="1:23" ht="9.75" customHeight="1">
      <c r="A2118" s="15"/>
      <c r="B2118" s="15" t="s">
        <v>44</v>
      </c>
      <c r="C2118" s="15"/>
      <c r="D2118" s="16"/>
      <c r="E2118" s="1"/>
      <c r="F2118" s="1"/>
      <c r="G2118" s="1"/>
      <c r="H2118" s="1"/>
      <c r="I2118" s="1"/>
      <c r="J2118" s="1"/>
      <c r="K2118" s="1"/>
      <c r="L2118" s="1"/>
      <c r="M2118" s="17"/>
      <c r="N2118" s="16"/>
      <c r="O2118" s="1"/>
      <c r="P2118" s="18"/>
      <c r="U2118" s="114"/>
      <c r="W2118" s="114"/>
    </row>
    <row r="2119" spans="1:23" ht="9.75" customHeight="1">
      <c r="A2119" s="20"/>
      <c r="B2119" s="21" t="s">
        <v>45</v>
      </c>
      <c r="C2119" s="21">
        <f t="shared" ref="C2119:M2119" si="468">SUM(C2103:C2118)</f>
        <v>164</v>
      </c>
      <c r="D2119" s="22">
        <f t="shared" si="468"/>
        <v>41</v>
      </c>
      <c r="E2119" s="23">
        <f t="shared" si="468"/>
        <v>34</v>
      </c>
      <c r="F2119" s="23">
        <f t="shared" si="468"/>
        <v>11</v>
      </c>
      <c r="G2119" s="23">
        <f t="shared" si="468"/>
        <v>11</v>
      </c>
      <c r="H2119" s="23">
        <f t="shared" si="468"/>
        <v>0</v>
      </c>
      <c r="I2119" s="23">
        <f t="shared" si="468"/>
        <v>0</v>
      </c>
      <c r="J2119" s="23">
        <f t="shared" si="468"/>
        <v>4</v>
      </c>
      <c r="K2119" s="23">
        <f t="shared" si="468"/>
        <v>6</v>
      </c>
      <c r="L2119" s="23">
        <f t="shared" si="468"/>
        <v>28</v>
      </c>
      <c r="M2119" s="24">
        <f t="shared" si="468"/>
        <v>36</v>
      </c>
      <c r="N2119" s="22">
        <f t="shared" ref="N2119:N2120" si="469">MIN(D2119:M2119)</f>
        <v>0</v>
      </c>
      <c r="O2119" s="23">
        <f t="shared" ref="O2119:O2120" si="470">C2119-N2119</f>
        <v>164</v>
      </c>
      <c r="P2119" s="25">
        <f t="shared" ref="P2119:P2120" si="471">O2119/C2119</f>
        <v>1</v>
      </c>
      <c r="U2119" s="114"/>
      <c r="W2119" s="114"/>
    </row>
    <row r="2120" spans="1:23" ht="9.75" customHeight="1">
      <c r="A2120" s="14" t="s">
        <v>441</v>
      </c>
      <c r="B2120" s="14" t="s">
        <v>27</v>
      </c>
      <c r="C2120" s="15">
        <v>9</v>
      </c>
      <c r="D2120" s="33">
        <v>5</v>
      </c>
      <c r="E2120" s="34">
        <v>0</v>
      </c>
      <c r="F2120" s="34">
        <v>1</v>
      </c>
      <c r="G2120" s="34">
        <v>0</v>
      </c>
      <c r="H2120" s="34">
        <v>2</v>
      </c>
      <c r="I2120" s="34">
        <v>2</v>
      </c>
      <c r="J2120" s="34">
        <v>1</v>
      </c>
      <c r="K2120" s="34">
        <v>0</v>
      </c>
      <c r="L2120" s="34">
        <v>1</v>
      </c>
      <c r="M2120" s="35">
        <v>1</v>
      </c>
      <c r="N2120" s="16">
        <f t="shared" si="469"/>
        <v>0</v>
      </c>
      <c r="O2120" s="1">
        <f t="shared" si="470"/>
        <v>9</v>
      </c>
      <c r="P2120" s="18">
        <f t="shared" si="471"/>
        <v>1</v>
      </c>
      <c r="U2120" s="114"/>
      <c r="W2120" s="114"/>
    </row>
    <row r="2121" spans="1:23" ht="9.75" customHeight="1">
      <c r="A2121" s="15"/>
      <c r="B2121" s="15" t="s">
        <v>30</v>
      </c>
      <c r="C2121" s="15"/>
      <c r="D2121" s="16"/>
      <c r="E2121" s="1"/>
      <c r="F2121" s="1"/>
      <c r="G2121" s="1"/>
      <c r="H2121" s="1"/>
      <c r="I2121" s="1"/>
      <c r="J2121" s="1"/>
      <c r="K2121" s="1"/>
      <c r="L2121" s="1"/>
      <c r="M2121" s="17"/>
      <c r="N2121" s="16"/>
      <c r="O2121" s="1"/>
      <c r="P2121" s="18"/>
      <c r="U2121" s="114"/>
      <c r="W2121" s="114"/>
    </row>
    <row r="2122" spans="1:23" ht="9.75" customHeight="1">
      <c r="A2122" s="15"/>
      <c r="B2122" s="15" t="s">
        <v>34</v>
      </c>
      <c r="C2122" s="15"/>
      <c r="D2122" s="16"/>
      <c r="E2122" s="1"/>
      <c r="F2122" s="1"/>
      <c r="G2122" s="1"/>
      <c r="H2122" s="1"/>
      <c r="I2122" s="1"/>
      <c r="J2122" s="1"/>
      <c r="K2122" s="1"/>
      <c r="L2122" s="1"/>
      <c r="M2122" s="17"/>
      <c r="N2122" s="16"/>
      <c r="O2122" s="1"/>
      <c r="P2122" s="18"/>
      <c r="U2122" s="114"/>
      <c r="W2122" s="114"/>
    </row>
    <row r="2123" spans="1:23" ht="9.75" customHeight="1">
      <c r="A2123" s="15"/>
      <c r="B2123" s="15" t="s">
        <v>114</v>
      </c>
      <c r="C2123" s="15">
        <v>88</v>
      </c>
      <c r="D2123" s="33">
        <v>0</v>
      </c>
      <c r="E2123" s="34">
        <v>0</v>
      </c>
      <c r="F2123" s="34">
        <v>0</v>
      </c>
      <c r="G2123" s="34">
        <v>0</v>
      </c>
      <c r="H2123" s="34">
        <v>0</v>
      </c>
      <c r="I2123" s="34">
        <v>0</v>
      </c>
      <c r="J2123" s="34">
        <v>0</v>
      </c>
      <c r="K2123" s="34">
        <v>1</v>
      </c>
      <c r="L2123" s="34">
        <v>0</v>
      </c>
      <c r="M2123" s="35">
        <v>1</v>
      </c>
      <c r="N2123" s="16">
        <f>MIN(D2123:M2123)</f>
        <v>0</v>
      </c>
      <c r="O2123" s="1">
        <f>C2123-N2123</f>
        <v>88</v>
      </c>
      <c r="P2123" s="18">
        <f>O2123/C2123</f>
        <v>1</v>
      </c>
      <c r="U2123" s="114"/>
      <c r="W2123" s="114"/>
    </row>
    <row r="2124" spans="1:23" ht="9.75" customHeight="1">
      <c r="A2124" s="15"/>
      <c r="B2124" s="15" t="s">
        <v>57</v>
      </c>
      <c r="C2124" s="15"/>
      <c r="D2124" s="16"/>
      <c r="E2124" s="1"/>
      <c r="F2124" s="1"/>
      <c r="G2124" s="1"/>
      <c r="H2124" s="1"/>
      <c r="I2124" s="1"/>
      <c r="J2124" s="1"/>
      <c r="K2124" s="1"/>
      <c r="L2124" s="1"/>
      <c r="M2124" s="17"/>
      <c r="N2124" s="16"/>
      <c r="O2124" s="1"/>
      <c r="P2124" s="18"/>
      <c r="U2124" s="114"/>
      <c r="W2124" s="114"/>
    </row>
    <row r="2125" spans="1:23" ht="9.75" customHeight="1">
      <c r="A2125" s="15"/>
      <c r="B2125" s="15" t="s">
        <v>39</v>
      </c>
      <c r="C2125" s="15"/>
      <c r="D2125" s="16"/>
      <c r="E2125" s="1"/>
      <c r="F2125" s="1"/>
      <c r="G2125" s="1"/>
      <c r="H2125" s="1"/>
      <c r="I2125" s="1"/>
      <c r="J2125" s="1"/>
      <c r="K2125" s="1"/>
      <c r="L2125" s="1"/>
      <c r="M2125" s="17"/>
      <c r="N2125" s="16"/>
      <c r="O2125" s="1"/>
      <c r="P2125" s="18"/>
      <c r="U2125" s="114"/>
      <c r="W2125" s="114"/>
    </row>
    <row r="2126" spans="1:23" ht="9.75" customHeight="1">
      <c r="A2126" s="15"/>
      <c r="B2126" s="15" t="s">
        <v>509</v>
      </c>
      <c r="C2126" s="15">
        <v>3</v>
      </c>
      <c r="D2126" s="33">
        <v>2</v>
      </c>
      <c r="E2126" s="34">
        <v>2</v>
      </c>
      <c r="F2126" s="34">
        <v>2</v>
      </c>
      <c r="G2126" s="34">
        <v>1</v>
      </c>
      <c r="H2126" s="34">
        <v>2</v>
      </c>
      <c r="I2126" s="34">
        <v>3</v>
      </c>
      <c r="J2126" s="34">
        <v>1</v>
      </c>
      <c r="K2126" s="34">
        <v>3</v>
      </c>
      <c r="L2126" s="34">
        <v>3</v>
      </c>
      <c r="M2126" s="35">
        <v>2</v>
      </c>
      <c r="N2126" s="16">
        <f t="shared" ref="N2126:N2129" si="472">MIN(D2126:M2126)</f>
        <v>1</v>
      </c>
      <c r="O2126" s="1">
        <f t="shared" ref="O2126:O2129" si="473">C2126-N2126</f>
        <v>2</v>
      </c>
      <c r="P2126" s="18">
        <f t="shared" ref="P2126:P2129" si="474">O2126/C2126</f>
        <v>0.66666666666666663</v>
      </c>
      <c r="U2126" s="114"/>
      <c r="W2126" s="114"/>
    </row>
    <row r="2127" spans="1:23" ht="9.75" customHeight="1">
      <c r="A2127" s="15"/>
      <c r="B2127" s="32" t="s">
        <v>510</v>
      </c>
      <c r="C2127" s="32">
        <v>10</v>
      </c>
      <c r="D2127" s="33">
        <v>6</v>
      </c>
      <c r="E2127" s="34">
        <v>5</v>
      </c>
      <c r="F2127" s="34">
        <v>4</v>
      </c>
      <c r="G2127" s="34">
        <v>1</v>
      </c>
      <c r="H2127" s="34">
        <v>1</v>
      </c>
      <c r="I2127" s="34">
        <v>1</v>
      </c>
      <c r="J2127" s="34">
        <v>0</v>
      </c>
      <c r="K2127" s="34">
        <v>2</v>
      </c>
      <c r="L2127" s="34">
        <v>2</v>
      </c>
      <c r="M2127" s="35">
        <v>1</v>
      </c>
      <c r="N2127" s="16">
        <f t="shared" si="472"/>
        <v>0</v>
      </c>
      <c r="O2127" s="1">
        <f t="shared" si="473"/>
        <v>10</v>
      </c>
      <c r="P2127" s="18">
        <f t="shared" si="474"/>
        <v>1</v>
      </c>
      <c r="U2127" s="114"/>
      <c r="W2127" s="114"/>
    </row>
    <row r="2128" spans="1:23" ht="9.75" customHeight="1">
      <c r="A2128" s="15"/>
      <c r="B2128" s="15" t="s">
        <v>511</v>
      </c>
      <c r="C2128" s="32">
        <v>1</v>
      </c>
      <c r="D2128" s="33">
        <v>0</v>
      </c>
      <c r="E2128" s="34">
        <v>1</v>
      </c>
      <c r="F2128" s="34">
        <v>1</v>
      </c>
      <c r="G2128" s="34">
        <v>1</v>
      </c>
      <c r="H2128" s="34">
        <v>1</v>
      </c>
      <c r="I2128" s="34">
        <v>1</v>
      </c>
      <c r="J2128" s="34">
        <v>1</v>
      </c>
      <c r="K2128" s="34">
        <v>1</v>
      </c>
      <c r="L2128" s="34">
        <v>1</v>
      </c>
      <c r="M2128" s="35">
        <v>1</v>
      </c>
      <c r="N2128" s="16">
        <f t="shared" si="472"/>
        <v>0</v>
      </c>
      <c r="O2128" s="1">
        <f t="shared" si="473"/>
        <v>1</v>
      </c>
      <c r="P2128" s="18">
        <f t="shared" si="474"/>
        <v>1</v>
      </c>
      <c r="U2128" s="114"/>
      <c r="W2128" s="114"/>
    </row>
    <row r="2129" spans="1:23" ht="9.75" customHeight="1">
      <c r="A2129" s="15"/>
      <c r="B2129" s="15" t="s">
        <v>229</v>
      </c>
      <c r="C2129" s="32">
        <v>3</v>
      </c>
      <c r="D2129" s="33">
        <v>2</v>
      </c>
      <c r="E2129" s="34">
        <v>2</v>
      </c>
      <c r="F2129" s="34">
        <v>1</v>
      </c>
      <c r="G2129" s="34">
        <v>2</v>
      </c>
      <c r="H2129" s="34">
        <v>2</v>
      </c>
      <c r="I2129" s="34">
        <v>1</v>
      </c>
      <c r="J2129" s="34">
        <v>1</v>
      </c>
      <c r="K2129" s="34">
        <v>2</v>
      </c>
      <c r="L2129" s="34">
        <v>2</v>
      </c>
      <c r="M2129" s="35">
        <v>2</v>
      </c>
      <c r="N2129" s="16">
        <f t="shared" si="472"/>
        <v>1</v>
      </c>
      <c r="O2129" s="1">
        <f t="shared" si="473"/>
        <v>2</v>
      </c>
      <c r="P2129" s="18">
        <f t="shared" si="474"/>
        <v>0.66666666666666663</v>
      </c>
      <c r="U2129" s="114"/>
      <c r="W2129" s="114"/>
    </row>
    <row r="2130" spans="1:23" ht="9.75" customHeight="1">
      <c r="A2130" s="15"/>
      <c r="B2130" s="32" t="s">
        <v>59</v>
      </c>
      <c r="C2130" s="32">
        <v>3</v>
      </c>
      <c r="D2130" s="16"/>
      <c r="E2130" s="1"/>
      <c r="F2130" s="1"/>
      <c r="G2130" s="1"/>
      <c r="H2130" s="1"/>
      <c r="I2130" s="1"/>
      <c r="J2130" s="1"/>
      <c r="K2130" s="1"/>
      <c r="L2130" s="1"/>
      <c r="M2130" s="17"/>
      <c r="N2130" s="16"/>
      <c r="O2130" s="1"/>
      <c r="P2130" s="18"/>
      <c r="U2130" s="114"/>
      <c r="W2130" s="114"/>
    </row>
    <row r="2131" spans="1:23" ht="9.75" customHeight="1">
      <c r="A2131" s="15"/>
      <c r="B2131" s="15" t="s">
        <v>60</v>
      </c>
      <c r="C2131" s="15"/>
      <c r="D2131" s="16"/>
      <c r="E2131" s="1"/>
      <c r="F2131" s="1"/>
      <c r="G2131" s="1"/>
      <c r="H2131" s="1"/>
      <c r="I2131" s="1"/>
      <c r="J2131" s="1"/>
      <c r="K2131" s="1"/>
      <c r="L2131" s="1"/>
      <c r="M2131" s="17"/>
      <c r="N2131" s="16"/>
      <c r="O2131" s="1"/>
      <c r="P2131" s="18"/>
      <c r="U2131" s="114"/>
      <c r="W2131" s="114"/>
    </row>
    <row r="2132" spans="1:23" ht="9.75" customHeight="1">
      <c r="A2132" s="15"/>
      <c r="B2132" s="15" t="s">
        <v>41</v>
      </c>
      <c r="C2132" s="15">
        <v>27</v>
      </c>
      <c r="D2132" s="33">
        <v>0</v>
      </c>
      <c r="E2132" s="34">
        <v>0</v>
      </c>
      <c r="F2132" s="34">
        <v>0</v>
      </c>
      <c r="G2132" s="34">
        <v>0</v>
      </c>
      <c r="H2132" s="34">
        <v>0</v>
      </c>
      <c r="I2132" s="34">
        <v>0</v>
      </c>
      <c r="J2132" s="34">
        <v>0</v>
      </c>
      <c r="K2132" s="34">
        <v>0</v>
      </c>
      <c r="L2132" s="34">
        <v>0</v>
      </c>
      <c r="M2132" s="35">
        <v>0</v>
      </c>
      <c r="N2132" s="16">
        <f>MIN(D2132:M2132)</f>
        <v>0</v>
      </c>
      <c r="O2132" s="1">
        <f>C2132-N2132</f>
        <v>27</v>
      </c>
      <c r="P2132" s="18">
        <f>O2132/C2132</f>
        <v>1</v>
      </c>
      <c r="U2132" s="114"/>
      <c r="W2132" s="114"/>
    </row>
    <row r="2133" spans="1:23" ht="9.75" customHeight="1">
      <c r="A2133" s="15"/>
      <c r="B2133" s="15" t="s">
        <v>42</v>
      </c>
      <c r="C2133" s="15"/>
      <c r="D2133" s="16"/>
      <c r="E2133" s="1"/>
      <c r="F2133" s="1"/>
      <c r="G2133" s="1"/>
      <c r="H2133" s="1"/>
      <c r="I2133" s="1"/>
      <c r="J2133" s="1"/>
      <c r="K2133" s="1"/>
      <c r="L2133" s="1"/>
      <c r="M2133" s="17"/>
      <c r="N2133" s="16"/>
      <c r="O2133" s="1"/>
      <c r="P2133" s="18"/>
      <c r="U2133" s="114"/>
      <c r="W2133" s="114"/>
    </row>
    <row r="2134" spans="1:23" ht="9.75" customHeight="1">
      <c r="A2134" s="15"/>
      <c r="B2134" s="15" t="s">
        <v>43</v>
      </c>
      <c r="C2134" s="15"/>
      <c r="D2134" s="16"/>
      <c r="E2134" s="1"/>
      <c r="F2134" s="1"/>
      <c r="G2134" s="1"/>
      <c r="H2134" s="1"/>
      <c r="I2134" s="1"/>
      <c r="J2134" s="1"/>
      <c r="K2134" s="1"/>
      <c r="L2134" s="1"/>
      <c r="M2134" s="17"/>
      <c r="N2134" s="16"/>
      <c r="O2134" s="1"/>
      <c r="P2134" s="18"/>
      <c r="U2134" s="114"/>
      <c r="W2134" s="114"/>
    </row>
    <row r="2135" spans="1:23" ht="9.75" customHeight="1">
      <c r="A2135" s="15"/>
      <c r="B2135" s="15" t="s">
        <v>44</v>
      </c>
      <c r="C2135" s="15"/>
      <c r="D2135" s="16"/>
      <c r="E2135" s="1"/>
      <c r="F2135" s="1"/>
      <c r="G2135" s="1"/>
      <c r="H2135" s="1"/>
      <c r="I2135" s="1"/>
      <c r="J2135" s="1"/>
      <c r="K2135" s="1"/>
      <c r="L2135" s="1"/>
      <c r="M2135" s="17"/>
      <c r="N2135" s="16"/>
      <c r="O2135" s="1"/>
      <c r="P2135" s="18"/>
      <c r="U2135" s="114"/>
      <c r="W2135" s="114"/>
    </row>
    <row r="2136" spans="1:23" ht="9.75" customHeight="1">
      <c r="A2136" s="20"/>
      <c r="B2136" s="21" t="s">
        <v>45</v>
      </c>
      <c r="C2136" s="21">
        <f t="shared" ref="C2136:M2136" si="475">SUM(C2120:C2135)</f>
        <v>144</v>
      </c>
      <c r="D2136" s="22">
        <f t="shared" si="475"/>
        <v>15</v>
      </c>
      <c r="E2136" s="23">
        <f t="shared" si="475"/>
        <v>10</v>
      </c>
      <c r="F2136" s="23">
        <f t="shared" si="475"/>
        <v>9</v>
      </c>
      <c r="G2136" s="23">
        <f t="shared" si="475"/>
        <v>5</v>
      </c>
      <c r="H2136" s="23">
        <f t="shared" si="475"/>
        <v>8</v>
      </c>
      <c r="I2136" s="23">
        <f t="shared" si="475"/>
        <v>8</v>
      </c>
      <c r="J2136" s="23">
        <f t="shared" si="475"/>
        <v>4</v>
      </c>
      <c r="K2136" s="23">
        <f t="shared" si="475"/>
        <v>9</v>
      </c>
      <c r="L2136" s="23">
        <f t="shared" si="475"/>
        <v>9</v>
      </c>
      <c r="M2136" s="24">
        <f t="shared" si="475"/>
        <v>8</v>
      </c>
      <c r="N2136" s="22">
        <f>MIN(D2136:M2136)</f>
        <v>4</v>
      </c>
      <c r="O2136" s="23">
        <f>C2136-N2136</f>
        <v>140</v>
      </c>
      <c r="P2136" s="25">
        <f>O2136/C2136</f>
        <v>0.97222222222222221</v>
      </c>
      <c r="U2136" s="114"/>
      <c r="W2136" s="114"/>
    </row>
    <row r="2137" spans="1:23" ht="9.75" customHeight="1">
      <c r="A2137" s="14" t="s">
        <v>443</v>
      </c>
      <c r="B2137" s="14" t="s">
        <v>27</v>
      </c>
      <c r="C2137" s="14"/>
      <c r="D2137" s="19"/>
      <c r="E2137" s="29"/>
      <c r="F2137" s="29"/>
      <c r="G2137" s="29"/>
      <c r="H2137" s="29"/>
      <c r="I2137" s="29"/>
      <c r="J2137" s="29"/>
      <c r="K2137" s="29"/>
      <c r="L2137" s="29"/>
      <c r="M2137" s="30"/>
      <c r="N2137" s="19"/>
      <c r="O2137" s="29"/>
      <c r="P2137" s="31"/>
      <c r="U2137" s="114"/>
      <c r="W2137" s="114"/>
    </row>
    <row r="2138" spans="1:23" ht="9.75" customHeight="1">
      <c r="A2138" s="15"/>
      <c r="B2138" s="15" t="s">
        <v>30</v>
      </c>
      <c r="C2138" s="15"/>
      <c r="D2138" s="16"/>
      <c r="E2138" s="1"/>
      <c r="F2138" s="1"/>
      <c r="G2138" s="1"/>
      <c r="H2138" s="1"/>
      <c r="I2138" s="1"/>
      <c r="J2138" s="1"/>
      <c r="K2138" s="1"/>
      <c r="L2138" s="1"/>
      <c r="M2138" s="17"/>
      <c r="N2138" s="16"/>
      <c r="O2138" s="1"/>
      <c r="P2138" s="18"/>
      <c r="U2138" s="114"/>
      <c r="W2138" s="114"/>
    </row>
    <row r="2139" spans="1:23" ht="9.75" customHeight="1">
      <c r="A2139" s="15"/>
      <c r="B2139" s="15" t="s">
        <v>34</v>
      </c>
      <c r="C2139" s="15"/>
      <c r="D2139" s="16"/>
      <c r="E2139" s="1"/>
      <c r="F2139" s="1"/>
      <c r="G2139" s="1"/>
      <c r="H2139" s="1"/>
      <c r="I2139" s="1"/>
      <c r="J2139" s="1"/>
      <c r="K2139" s="1"/>
      <c r="L2139" s="1"/>
      <c r="M2139" s="17"/>
      <c r="N2139" s="16"/>
      <c r="O2139" s="1"/>
      <c r="P2139" s="18"/>
      <c r="U2139" s="114"/>
      <c r="W2139" s="114"/>
    </row>
    <row r="2140" spans="1:23" ht="9.75" customHeight="1">
      <c r="A2140" s="15"/>
      <c r="B2140" s="15" t="s">
        <v>114</v>
      </c>
      <c r="C2140" s="15">
        <v>194</v>
      </c>
      <c r="D2140" s="33">
        <v>79</v>
      </c>
      <c r="E2140" s="34">
        <v>48</v>
      </c>
      <c r="F2140" s="34">
        <v>17</v>
      </c>
      <c r="G2140" s="34">
        <v>16</v>
      </c>
      <c r="H2140" s="34">
        <v>32</v>
      </c>
      <c r="I2140" s="34">
        <v>24</v>
      </c>
      <c r="J2140" s="34">
        <v>12</v>
      </c>
      <c r="K2140" s="34">
        <v>33</v>
      </c>
      <c r="L2140" s="34">
        <v>18</v>
      </c>
      <c r="M2140" s="35">
        <v>22</v>
      </c>
      <c r="N2140" s="16">
        <f>MIN(D2140:M2140)</f>
        <v>12</v>
      </c>
      <c r="O2140" s="1">
        <f>C2140-N2140</f>
        <v>182</v>
      </c>
      <c r="P2140" s="18">
        <f>O2140/C2140</f>
        <v>0.93814432989690721</v>
      </c>
      <c r="U2140" s="114"/>
      <c r="W2140" s="114"/>
    </row>
    <row r="2141" spans="1:23" ht="9.75" customHeight="1">
      <c r="A2141" s="15"/>
      <c r="B2141" s="15" t="s">
        <v>57</v>
      </c>
      <c r="C2141" s="15"/>
      <c r="D2141" s="16"/>
      <c r="E2141" s="1"/>
      <c r="F2141" s="1"/>
      <c r="G2141" s="1"/>
      <c r="H2141" s="1"/>
      <c r="I2141" s="1"/>
      <c r="J2141" s="1"/>
      <c r="K2141" s="1"/>
      <c r="L2141" s="1"/>
      <c r="M2141" s="17"/>
      <c r="N2141" s="16"/>
      <c r="O2141" s="1"/>
      <c r="P2141" s="18"/>
      <c r="U2141" s="114"/>
      <c r="W2141" s="114"/>
    </row>
    <row r="2142" spans="1:23" ht="9.75" customHeight="1">
      <c r="A2142" s="15"/>
      <c r="B2142" s="15" t="s">
        <v>39</v>
      </c>
      <c r="C2142" s="15"/>
      <c r="D2142" s="16"/>
      <c r="E2142" s="1"/>
      <c r="F2142" s="1"/>
      <c r="G2142" s="1"/>
      <c r="H2142" s="1"/>
      <c r="I2142" s="1"/>
      <c r="J2142" s="1"/>
      <c r="K2142" s="1"/>
      <c r="L2142" s="1"/>
      <c r="M2142" s="17"/>
      <c r="N2142" s="16"/>
      <c r="O2142" s="1"/>
      <c r="P2142" s="18"/>
      <c r="U2142" s="114"/>
      <c r="W2142" s="114"/>
    </row>
    <row r="2143" spans="1:23" ht="9.75" customHeight="1">
      <c r="A2143" s="15"/>
      <c r="B2143" s="15" t="s">
        <v>60</v>
      </c>
      <c r="C2143" s="15"/>
      <c r="D2143" s="16"/>
      <c r="E2143" s="1"/>
      <c r="F2143" s="1"/>
      <c r="G2143" s="1"/>
      <c r="H2143" s="1"/>
      <c r="I2143" s="1"/>
      <c r="J2143" s="1"/>
      <c r="K2143" s="1"/>
      <c r="L2143" s="1"/>
      <c r="M2143" s="17"/>
      <c r="N2143" s="16"/>
      <c r="O2143" s="1"/>
      <c r="P2143" s="18"/>
      <c r="U2143" s="114"/>
      <c r="W2143" s="114"/>
    </row>
    <row r="2144" spans="1:23" ht="9.75" customHeight="1">
      <c r="A2144" s="15"/>
      <c r="B2144" s="15" t="s">
        <v>60</v>
      </c>
      <c r="C2144" s="15"/>
      <c r="D2144" s="16"/>
      <c r="E2144" s="1"/>
      <c r="F2144" s="1"/>
      <c r="G2144" s="1"/>
      <c r="H2144" s="1"/>
      <c r="I2144" s="1"/>
      <c r="J2144" s="1"/>
      <c r="K2144" s="1"/>
      <c r="L2144" s="1"/>
      <c r="M2144" s="17"/>
      <c r="N2144" s="16"/>
      <c r="O2144" s="1"/>
      <c r="P2144" s="18"/>
      <c r="U2144" s="114"/>
      <c r="W2144" s="114"/>
    </row>
    <row r="2145" spans="1:23" ht="9.75" customHeight="1">
      <c r="A2145" s="15"/>
      <c r="B2145" s="15" t="s">
        <v>60</v>
      </c>
      <c r="C2145" s="15"/>
      <c r="D2145" s="16"/>
      <c r="E2145" s="1"/>
      <c r="F2145" s="1"/>
      <c r="G2145" s="1"/>
      <c r="H2145" s="1"/>
      <c r="I2145" s="1"/>
      <c r="J2145" s="1"/>
      <c r="K2145" s="1"/>
      <c r="L2145" s="1"/>
      <c r="M2145" s="17"/>
      <c r="N2145" s="16"/>
      <c r="O2145" s="1"/>
      <c r="P2145" s="18"/>
      <c r="U2145" s="114"/>
      <c r="W2145" s="114"/>
    </row>
    <row r="2146" spans="1:23" ht="9.75" customHeight="1">
      <c r="A2146" s="15"/>
      <c r="B2146" s="15" t="s">
        <v>60</v>
      </c>
      <c r="C2146" s="15"/>
      <c r="D2146" s="16"/>
      <c r="E2146" s="1"/>
      <c r="F2146" s="1"/>
      <c r="G2146" s="1"/>
      <c r="H2146" s="1"/>
      <c r="I2146" s="1"/>
      <c r="J2146" s="1"/>
      <c r="K2146" s="1"/>
      <c r="L2146" s="1"/>
      <c r="M2146" s="17"/>
      <c r="N2146" s="16"/>
      <c r="O2146" s="1"/>
      <c r="P2146" s="18"/>
      <c r="U2146" s="114"/>
      <c r="W2146" s="114"/>
    </row>
    <row r="2147" spans="1:23" ht="9.75" customHeight="1">
      <c r="A2147" s="15"/>
      <c r="B2147" s="15" t="s">
        <v>60</v>
      </c>
      <c r="C2147" s="15"/>
      <c r="D2147" s="16"/>
      <c r="E2147" s="1"/>
      <c r="F2147" s="1"/>
      <c r="G2147" s="1"/>
      <c r="H2147" s="1"/>
      <c r="I2147" s="1"/>
      <c r="J2147" s="1"/>
      <c r="K2147" s="1"/>
      <c r="L2147" s="1"/>
      <c r="M2147" s="17"/>
      <c r="N2147" s="16"/>
      <c r="O2147" s="1"/>
      <c r="P2147" s="18"/>
      <c r="U2147" s="114"/>
      <c r="W2147" s="114"/>
    </row>
    <row r="2148" spans="1:23" ht="9.75" customHeight="1">
      <c r="A2148" s="15"/>
      <c r="B2148" s="15" t="s">
        <v>60</v>
      </c>
      <c r="C2148" s="15"/>
      <c r="D2148" s="16"/>
      <c r="E2148" s="1"/>
      <c r="F2148" s="1"/>
      <c r="G2148" s="1"/>
      <c r="H2148" s="1"/>
      <c r="I2148" s="1"/>
      <c r="J2148" s="1"/>
      <c r="K2148" s="1"/>
      <c r="L2148" s="1"/>
      <c r="M2148" s="17"/>
      <c r="N2148" s="16"/>
      <c r="O2148" s="1"/>
      <c r="P2148" s="18"/>
      <c r="U2148" s="114"/>
      <c r="W2148" s="114"/>
    </row>
    <row r="2149" spans="1:23" ht="9.75" customHeight="1">
      <c r="A2149" s="15"/>
      <c r="B2149" s="15" t="s">
        <v>41</v>
      </c>
      <c r="C2149" s="15"/>
      <c r="D2149" s="16"/>
      <c r="E2149" s="1"/>
      <c r="F2149" s="1"/>
      <c r="G2149" s="1"/>
      <c r="H2149" s="1"/>
      <c r="I2149" s="1"/>
      <c r="J2149" s="1"/>
      <c r="K2149" s="1"/>
      <c r="L2149" s="1"/>
      <c r="M2149" s="17"/>
      <c r="N2149" s="16"/>
      <c r="O2149" s="1"/>
      <c r="P2149" s="18"/>
      <c r="U2149" s="114"/>
      <c r="W2149" s="114"/>
    </row>
    <row r="2150" spans="1:23" ht="9.75" customHeight="1">
      <c r="A2150" s="15"/>
      <c r="B2150" s="15" t="s">
        <v>42</v>
      </c>
      <c r="C2150" s="15"/>
      <c r="D2150" s="16"/>
      <c r="E2150" s="1"/>
      <c r="F2150" s="1"/>
      <c r="G2150" s="1"/>
      <c r="H2150" s="1"/>
      <c r="I2150" s="1"/>
      <c r="J2150" s="1"/>
      <c r="K2150" s="1"/>
      <c r="L2150" s="1"/>
      <c r="M2150" s="17"/>
      <c r="N2150" s="16"/>
      <c r="O2150" s="1"/>
      <c r="P2150" s="18"/>
      <c r="U2150" s="114"/>
      <c r="W2150" s="114"/>
    </row>
    <row r="2151" spans="1:23" ht="9.75" customHeight="1">
      <c r="A2151" s="15"/>
      <c r="B2151" s="15" t="s">
        <v>43</v>
      </c>
      <c r="C2151" s="15"/>
      <c r="D2151" s="16"/>
      <c r="E2151" s="1"/>
      <c r="F2151" s="1"/>
      <c r="G2151" s="1"/>
      <c r="H2151" s="1"/>
      <c r="I2151" s="1"/>
      <c r="J2151" s="1"/>
      <c r="K2151" s="1"/>
      <c r="L2151" s="1"/>
      <c r="M2151" s="17"/>
      <c r="N2151" s="16"/>
      <c r="O2151" s="1"/>
      <c r="P2151" s="18"/>
      <c r="U2151" s="114"/>
      <c r="W2151" s="114"/>
    </row>
    <row r="2152" spans="1:23" ht="9.75" customHeight="1">
      <c r="A2152" s="15"/>
      <c r="B2152" s="15" t="s">
        <v>44</v>
      </c>
      <c r="C2152" s="15"/>
      <c r="D2152" s="16"/>
      <c r="E2152" s="1"/>
      <c r="F2152" s="1"/>
      <c r="G2152" s="1"/>
      <c r="H2152" s="1"/>
      <c r="I2152" s="1"/>
      <c r="J2152" s="1"/>
      <c r="K2152" s="1"/>
      <c r="L2152" s="1"/>
      <c r="M2152" s="17"/>
      <c r="N2152" s="16"/>
      <c r="O2152" s="1"/>
      <c r="P2152" s="18"/>
      <c r="U2152" s="114"/>
      <c r="W2152" s="114"/>
    </row>
    <row r="2153" spans="1:23" ht="9.75" customHeight="1">
      <c r="A2153" s="20"/>
      <c r="B2153" s="21" t="s">
        <v>45</v>
      </c>
      <c r="C2153" s="21">
        <f t="shared" ref="C2153:M2153" si="476">SUM(C2137:C2152)</f>
        <v>194</v>
      </c>
      <c r="D2153" s="22">
        <f t="shared" si="476"/>
        <v>79</v>
      </c>
      <c r="E2153" s="23">
        <f t="shared" si="476"/>
        <v>48</v>
      </c>
      <c r="F2153" s="23">
        <f t="shared" si="476"/>
        <v>17</v>
      </c>
      <c r="G2153" s="23">
        <f t="shared" si="476"/>
        <v>16</v>
      </c>
      <c r="H2153" s="23">
        <f t="shared" si="476"/>
        <v>32</v>
      </c>
      <c r="I2153" s="23">
        <f t="shared" si="476"/>
        <v>24</v>
      </c>
      <c r="J2153" s="23">
        <f t="shared" si="476"/>
        <v>12</v>
      </c>
      <c r="K2153" s="23">
        <f t="shared" si="476"/>
        <v>33</v>
      </c>
      <c r="L2153" s="23">
        <f t="shared" si="476"/>
        <v>18</v>
      </c>
      <c r="M2153" s="24">
        <f t="shared" si="476"/>
        <v>22</v>
      </c>
      <c r="N2153" s="22">
        <f>MIN(D2153:M2153)</f>
        <v>12</v>
      </c>
      <c r="O2153" s="23">
        <f>C2153-N2153</f>
        <v>182</v>
      </c>
      <c r="P2153" s="25">
        <f>O2153/C2153</f>
        <v>0.93814432989690721</v>
      </c>
      <c r="U2153" s="114"/>
      <c r="W2153" s="114"/>
    </row>
    <row r="2154" spans="1:23" ht="9.75" customHeight="1">
      <c r="A2154" s="14" t="s">
        <v>445</v>
      </c>
      <c r="B2154" s="14" t="s">
        <v>27</v>
      </c>
      <c r="C2154" s="28"/>
      <c r="D2154" s="19"/>
      <c r="E2154" s="29"/>
      <c r="F2154" s="29"/>
      <c r="G2154" s="29"/>
      <c r="H2154" s="29"/>
      <c r="I2154" s="29"/>
      <c r="J2154" s="29"/>
      <c r="K2154" s="29"/>
      <c r="L2154" s="29"/>
      <c r="M2154" s="30"/>
      <c r="N2154" s="19"/>
      <c r="O2154" s="29"/>
      <c r="P2154" s="31"/>
      <c r="U2154" s="114"/>
      <c r="W2154" s="114"/>
    </row>
    <row r="2155" spans="1:23" ht="9.75" customHeight="1">
      <c r="A2155" s="15"/>
      <c r="B2155" s="15" t="s">
        <v>30</v>
      </c>
      <c r="C2155" s="15"/>
      <c r="D2155" s="16"/>
      <c r="E2155" s="1"/>
      <c r="F2155" s="1"/>
      <c r="G2155" s="1"/>
      <c r="H2155" s="1"/>
      <c r="I2155" s="1"/>
      <c r="J2155" s="1"/>
      <c r="K2155" s="1"/>
      <c r="L2155" s="1"/>
      <c r="M2155" s="17"/>
      <c r="N2155" s="16"/>
      <c r="O2155" s="1"/>
      <c r="P2155" s="18"/>
      <c r="U2155" s="114"/>
      <c r="W2155" s="114"/>
    </row>
    <row r="2156" spans="1:23" ht="9.75" customHeight="1">
      <c r="A2156" s="15"/>
      <c r="B2156" s="15" t="s">
        <v>34</v>
      </c>
      <c r="C2156" s="15"/>
      <c r="D2156" s="16"/>
      <c r="E2156" s="1"/>
      <c r="F2156" s="1"/>
      <c r="G2156" s="1"/>
      <c r="H2156" s="1"/>
      <c r="I2156" s="1"/>
      <c r="J2156" s="1"/>
      <c r="K2156" s="1"/>
      <c r="L2156" s="1"/>
      <c r="M2156" s="17"/>
      <c r="N2156" s="16"/>
      <c r="O2156" s="1"/>
      <c r="P2156" s="18"/>
      <c r="U2156" s="114"/>
      <c r="W2156" s="114"/>
    </row>
    <row r="2157" spans="1:23" ht="9.75" customHeight="1">
      <c r="A2157" s="15"/>
      <c r="B2157" s="15" t="s">
        <v>114</v>
      </c>
      <c r="C2157" s="15">
        <v>64</v>
      </c>
      <c r="D2157" s="33">
        <v>30</v>
      </c>
      <c r="E2157" s="34">
        <v>11</v>
      </c>
      <c r="F2157" s="34">
        <v>5</v>
      </c>
      <c r="G2157" s="34">
        <v>1</v>
      </c>
      <c r="H2157" s="34">
        <v>1</v>
      </c>
      <c r="I2157" s="34">
        <v>2</v>
      </c>
      <c r="J2157" s="34">
        <v>3</v>
      </c>
      <c r="K2157" s="34">
        <v>8</v>
      </c>
      <c r="L2157" s="34">
        <v>12</v>
      </c>
      <c r="M2157" s="35">
        <v>13</v>
      </c>
      <c r="N2157" s="16">
        <f>MIN(D2157:M2157)</f>
        <v>1</v>
      </c>
      <c r="O2157" s="1">
        <f>C2157-N2157</f>
        <v>63</v>
      </c>
      <c r="P2157" s="18">
        <f>O2157/C2157</f>
        <v>0.984375</v>
      </c>
      <c r="U2157" s="114"/>
      <c r="W2157" s="114"/>
    </row>
    <row r="2158" spans="1:23" ht="9.75" customHeight="1">
      <c r="A2158" s="15"/>
      <c r="B2158" s="15" t="s">
        <v>57</v>
      </c>
      <c r="C2158" s="15"/>
      <c r="D2158" s="16"/>
      <c r="E2158" s="1"/>
      <c r="F2158" s="1"/>
      <c r="G2158" s="1"/>
      <c r="H2158" s="1"/>
      <c r="I2158" s="1"/>
      <c r="J2158" s="1"/>
      <c r="K2158" s="1"/>
      <c r="L2158" s="1"/>
      <c r="M2158" s="17"/>
      <c r="N2158" s="16"/>
      <c r="O2158" s="1"/>
      <c r="P2158" s="18"/>
      <c r="U2158" s="114"/>
      <c r="W2158" s="114"/>
    </row>
    <row r="2159" spans="1:23" ht="9.75" customHeight="1">
      <c r="A2159" s="15"/>
      <c r="B2159" s="15" t="s">
        <v>39</v>
      </c>
      <c r="C2159" s="15"/>
      <c r="D2159" s="16"/>
      <c r="E2159" s="1"/>
      <c r="F2159" s="1"/>
      <c r="G2159" s="1"/>
      <c r="H2159" s="1"/>
      <c r="I2159" s="1"/>
      <c r="J2159" s="1"/>
      <c r="K2159" s="1"/>
      <c r="L2159" s="1"/>
      <c r="M2159" s="17"/>
      <c r="N2159" s="16"/>
      <c r="O2159" s="1"/>
      <c r="P2159" s="18"/>
      <c r="U2159" s="114"/>
      <c r="W2159" s="114"/>
    </row>
    <row r="2160" spans="1:23" ht="9.75" customHeight="1">
      <c r="A2160" s="15"/>
      <c r="B2160" s="15" t="s">
        <v>59</v>
      </c>
      <c r="C2160" s="15">
        <v>10</v>
      </c>
      <c r="D2160" s="33">
        <v>2</v>
      </c>
      <c r="E2160" s="34">
        <v>0</v>
      </c>
      <c r="F2160" s="34">
        <v>0</v>
      </c>
      <c r="G2160" s="34">
        <v>1</v>
      </c>
      <c r="H2160" s="34">
        <v>2</v>
      </c>
      <c r="I2160" s="34">
        <v>2</v>
      </c>
      <c r="J2160" s="34">
        <v>0</v>
      </c>
      <c r="K2160" s="34">
        <v>1</v>
      </c>
      <c r="L2160" s="34">
        <v>0</v>
      </c>
      <c r="M2160" s="35">
        <v>4</v>
      </c>
      <c r="N2160" s="16">
        <f t="shared" ref="N2160:N2161" si="477">MIN(D2160:M2160)</f>
        <v>0</v>
      </c>
      <c r="O2160" s="1">
        <f t="shared" ref="O2160:O2161" si="478">C2160-N2160</f>
        <v>10</v>
      </c>
      <c r="P2160" s="18">
        <f t="shared" ref="P2160:P2161" si="479">O2160/C2160</f>
        <v>1</v>
      </c>
      <c r="U2160" s="114"/>
      <c r="W2160" s="114"/>
    </row>
    <row r="2161" spans="1:23" ht="9.75" customHeight="1">
      <c r="A2161" s="15"/>
      <c r="B2161" s="15" t="s">
        <v>511</v>
      </c>
      <c r="C2161" s="15">
        <v>7</v>
      </c>
      <c r="D2161" s="33">
        <v>2</v>
      </c>
      <c r="E2161" s="34">
        <v>7</v>
      </c>
      <c r="F2161" s="34">
        <v>3</v>
      </c>
      <c r="G2161" s="34">
        <v>3</v>
      </c>
      <c r="H2161" s="34">
        <v>1</v>
      </c>
      <c r="I2161" s="34">
        <v>4</v>
      </c>
      <c r="J2161" s="34">
        <v>5</v>
      </c>
      <c r="K2161" s="34">
        <v>3</v>
      </c>
      <c r="L2161" s="34">
        <v>4</v>
      </c>
      <c r="M2161" s="35">
        <v>6</v>
      </c>
      <c r="N2161" s="16">
        <f t="shared" si="477"/>
        <v>1</v>
      </c>
      <c r="O2161" s="1">
        <f t="shared" si="478"/>
        <v>6</v>
      </c>
      <c r="P2161" s="18">
        <f t="shared" si="479"/>
        <v>0.8571428571428571</v>
      </c>
      <c r="U2161" s="114"/>
      <c r="W2161" s="114"/>
    </row>
    <row r="2162" spans="1:23" ht="9.75" customHeight="1">
      <c r="A2162" s="15"/>
      <c r="B2162" s="15" t="s">
        <v>60</v>
      </c>
      <c r="C2162" s="15"/>
      <c r="D2162" s="16"/>
      <c r="E2162" s="1"/>
      <c r="F2162" s="1"/>
      <c r="G2162" s="1"/>
      <c r="H2162" s="1"/>
      <c r="I2162" s="1"/>
      <c r="J2162" s="1"/>
      <c r="K2162" s="1"/>
      <c r="L2162" s="1"/>
      <c r="M2162" s="17"/>
      <c r="N2162" s="16"/>
      <c r="O2162" s="1"/>
      <c r="P2162" s="18"/>
      <c r="U2162" s="114"/>
      <c r="W2162" s="114"/>
    </row>
    <row r="2163" spans="1:23" ht="9.75" customHeight="1">
      <c r="A2163" s="15"/>
      <c r="B2163" s="15" t="s">
        <v>60</v>
      </c>
      <c r="C2163" s="15"/>
      <c r="D2163" s="16"/>
      <c r="E2163" s="1"/>
      <c r="F2163" s="1"/>
      <c r="G2163" s="1"/>
      <c r="H2163" s="1"/>
      <c r="I2163" s="1"/>
      <c r="J2163" s="1"/>
      <c r="K2163" s="1"/>
      <c r="L2163" s="1"/>
      <c r="M2163" s="17"/>
      <c r="N2163" s="16"/>
      <c r="O2163" s="1"/>
      <c r="P2163" s="18"/>
      <c r="U2163" s="114"/>
      <c r="W2163" s="114"/>
    </row>
    <row r="2164" spans="1:23" ht="9.75" customHeight="1">
      <c r="A2164" s="15"/>
      <c r="B2164" s="15" t="s">
        <v>60</v>
      </c>
      <c r="C2164" s="15"/>
      <c r="D2164" s="16"/>
      <c r="E2164" s="1"/>
      <c r="F2164" s="1"/>
      <c r="G2164" s="1"/>
      <c r="H2164" s="1"/>
      <c r="I2164" s="1"/>
      <c r="J2164" s="1"/>
      <c r="K2164" s="1"/>
      <c r="L2164" s="1"/>
      <c r="M2164" s="17"/>
      <c r="N2164" s="16"/>
      <c r="O2164" s="1"/>
      <c r="P2164" s="18"/>
      <c r="U2164" s="114"/>
      <c r="W2164" s="114"/>
    </row>
    <row r="2165" spans="1:23" ht="9.75" customHeight="1">
      <c r="A2165" s="15"/>
      <c r="B2165" s="15" t="s">
        <v>60</v>
      </c>
      <c r="C2165" s="15"/>
      <c r="D2165" s="16"/>
      <c r="E2165" s="1"/>
      <c r="F2165" s="1"/>
      <c r="G2165" s="1"/>
      <c r="H2165" s="1"/>
      <c r="I2165" s="1"/>
      <c r="J2165" s="1"/>
      <c r="K2165" s="1"/>
      <c r="L2165" s="1"/>
      <c r="M2165" s="17"/>
      <c r="N2165" s="16"/>
      <c r="O2165" s="1"/>
      <c r="P2165" s="18"/>
      <c r="U2165" s="114"/>
      <c r="W2165" s="114"/>
    </row>
    <row r="2166" spans="1:23" ht="9.75" customHeight="1">
      <c r="A2166" s="15"/>
      <c r="B2166" s="15" t="s">
        <v>41</v>
      </c>
      <c r="C2166" s="32">
        <v>66</v>
      </c>
      <c r="D2166" s="33">
        <v>40</v>
      </c>
      <c r="E2166" s="34">
        <v>33</v>
      </c>
      <c r="F2166" s="34">
        <v>16</v>
      </c>
      <c r="G2166" s="34">
        <v>9</v>
      </c>
      <c r="H2166" s="34">
        <v>17</v>
      </c>
      <c r="I2166" s="34">
        <v>18</v>
      </c>
      <c r="J2166" s="34">
        <v>19</v>
      </c>
      <c r="K2166" s="34">
        <v>21</v>
      </c>
      <c r="L2166" s="34">
        <v>27</v>
      </c>
      <c r="M2166" s="35">
        <v>29</v>
      </c>
      <c r="N2166" s="16">
        <f>MIN(D2166:M2166)</f>
        <v>9</v>
      </c>
      <c r="O2166" s="1">
        <f>C2166-N2166</f>
        <v>57</v>
      </c>
      <c r="P2166" s="18">
        <f>O2166/C2166</f>
        <v>0.86363636363636365</v>
      </c>
      <c r="U2166" s="114"/>
      <c r="W2166" s="114"/>
    </row>
    <row r="2167" spans="1:23" ht="9.75" customHeight="1">
      <c r="A2167" s="15"/>
      <c r="B2167" s="15" t="s">
        <v>42</v>
      </c>
      <c r="C2167" s="15"/>
      <c r="D2167" s="16"/>
      <c r="E2167" s="1"/>
      <c r="F2167" s="1"/>
      <c r="G2167" s="1"/>
      <c r="H2167" s="1"/>
      <c r="I2167" s="1"/>
      <c r="J2167" s="1"/>
      <c r="K2167" s="1"/>
      <c r="L2167" s="1"/>
      <c r="M2167" s="17"/>
      <c r="N2167" s="16"/>
      <c r="O2167" s="1"/>
      <c r="P2167" s="18"/>
      <c r="U2167" s="114"/>
      <c r="W2167" s="114"/>
    </row>
    <row r="2168" spans="1:23" ht="9.75" customHeight="1">
      <c r="A2168" s="15"/>
      <c r="B2168" s="15" t="s">
        <v>43</v>
      </c>
      <c r="C2168" s="15"/>
      <c r="D2168" s="16"/>
      <c r="E2168" s="1"/>
      <c r="F2168" s="1"/>
      <c r="G2168" s="1"/>
      <c r="H2168" s="1"/>
      <c r="I2168" s="1"/>
      <c r="J2168" s="1"/>
      <c r="K2168" s="1"/>
      <c r="L2168" s="1"/>
      <c r="M2168" s="17"/>
      <c r="N2168" s="16"/>
      <c r="O2168" s="1"/>
      <c r="P2168" s="18"/>
      <c r="U2168" s="114"/>
      <c r="W2168" s="114"/>
    </row>
    <row r="2169" spans="1:23" ht="9.75" customHeight="1">
      <c r="A2169" s="15"/>
      <c r="B2169" s="15" t="s">
        <v>44</v>
      </c>
      <c r="C2169" s="15"/>
      <c r="D2169" s="16"/>
      <c r="E2169" s="1"/>
      <c r="F2169" s="1"/>
      <c r="G2169" s="1"/>
      <c r="H2169" s="1"/>
      <c r="I2169" s="1"/>
      <c r="J2169" s="1"/>
      <c r="K2169" s="1"/>
      <c r="L2169" s="1"/>
      <c r="M2169" s="17"/>
      <c r="N2169" s="16"/>
      <c r="O2169" s="1"/>
      <c r="P2169" s="18"/>
      <c r="U2169" s="114"/>
      <c r="W2169" s="114"/>
    </row>
    <row r="2170" spans="1:23" ht="9.75" customHeight="1">
      <c r="A2170" s="20"/>
      <c r="B2170" s="21" t="s">
        <v>45</v>
      </c>
      <c r="C2170" s="21">
        <f t="shared" ref="C2170:M2170" si="480">SUM(C2154:C2169)</f>
        <v>147</v>
      </c>
      <c r="D2170" s="22">
        <f t="shared" si="480"/>
        <v>74</v>
      </c>
      <c r="E2170" s="23">
        <f t="shared" si="480"/>
        <v>51</v>
      </c>
      <c r="F2170" s="23">
        <f t="shared" si="480"/>
        <v>24</v>
      </c>
      <c r="G2170" s="23">
        <f t="shared" si="480"/>
        <v>14</v>
      </c>
      <c r="H2170" s="23">
        <f t="shared" si="480"/>
        <v>21</v>
      </c>
      <c r="I2170" s="23">
        <f t="shared" si="480"/>
        <v>26</v>
      </c>
      <c r="J2170" s="23">
        <f t="shared" si="480"/>
        <v>27</v>
      </c>
      <c r="K2170" s="23">
        <f t="shared" si="480"/>
        <v>33</v>
      </c>
      <c r="L2170" s="23">
        <f t="shared" si="480"/>
        <v>43</v>
      </c>
      <c r="M2170" s="24">
        <f t="shared" si="480"/>
        <v>52</v>
      </c>
      <c r="N2170" s="22">
        <f>MIN(D2170:M2170)</f>
        <v>14</v>
      </c>
      <c r="O2170" s="23">
        <f>C2170-N2170</f>
        <v>133</v>
      </c>
      <c r="P2170" s="25">
        <f>O2170/C2170</f>
        <v>0.90476190476190477</v>
      </c>
      <c r="U2170" s="114"/>
      <c r="W2170" s="114"/>
    </row>
    <row r="2171" spans="1:23" ht="9.75" customHeight="1">
      <c r="A2171" s="14" t="s">
        <v>448</v>
      </c>
      <c r="B2171" s="14" t="s">
        <v>27</v>
      </c>
      <c r="C2171" s="28"/>
      <c r="D2171" s="19"/>
      <c r="E2171" s="29"/>
      <c r="F2171" s="29"/>
      <c r="G2171" s="29"/>
      <c r="H2171" s="29"/>
      <c r="I2171" s="29"/>
      <c r="J2171" s="29"/>
      <c r="K2171" s="29"/>
      <c r="L2171" s="29"/>
      <c r="M2171" s="30"/>
      <c r="N2171" s="19"/>
      <c r="O2171" s="29"/>
      <c r="P2171" s="31"/>
      <c r="U2171" s="114"/>
      <c r="W2171" s="114"/>
    </row>
    <row r="2172" spans="1:23" ht="9.75" customHeight="1">
      <c r="A2172" s="15"/>
      <c r="B2172" s="15" t="s">
        <v>30</v>
      </c>
      <c r="C2172" s="15"/>
      <c r="D2172" s="16"/>
      <c r="E2172" s="1"/>
      <c r="F2172" s="1"/>
      <c r="G2172" s="1"/>
      <c r="H2172" s="1"/>
      <c r="I2172" s="1"/>
      <c r="J2172" s="1"/>
      <c r="K2172" s="1"/>
      <c r="L2172" s="1"/>
      <c r="M2172" s="17"/>
      <c r="N2172" s="16"/>
      <c r="O2172" s="1"/>
      <c r="P2172" s="18"/>
      <c r="U2172" s="114"/>
      <c r="W2172" s="114"/>
    </row>
    <row r="2173" spans="1:23" ht="9.75" customHeight="1">
      <c r="A2173" s="15"/>
      <c r="B2173" s="15" t="s">
        <v>34</v>
      </c>
      <c r="C2173" s="15"/>
      <c r="D2173" s="16"/>
      <c r="E2173" s="1"/>
      <c r="F2173" s="1"/>
      <c r="G2173" s="1"/>
      <c r="H2173" s="1"/>
      <c r="I2173" s="1"/>
      <c r="J2173" s="1"/>
      <c r="K2173" s="1"/>
      <c r="L2173" s="1"/>
      <c r="M2173" s="17"/>
      <c r="N2173" s="16"/>
      <c r="O2173" s="1"/>
      <c r="P2173" s="18"/>
      <c r="U2173" s="114"/>
      <c r="W2173" s="114"/>
    </row>
    <row r="2174" spans="1:23" ht="9.75" customHeight="1">
      <c r="A2174" s="15"/>
      <c r="B2174" s="15" t="s">
        <v>114</v>
      </c>
      <c r="C2174" s="15">
        <v>155</v>
      </c>
      <c r="D2174" s="33">
        <v>92</v>
      </c>
      <c r="E2174" s="34">
        <v>60</v>
      </c>
      <c r="F2174" s="34">
        <v>28</v>
      </c>
      <c r="G2174" s="34">
        <v>14</v>
      </c>
      <c r="H2174" s="34">
        <v>20</v>
      </c>
      <c r="I2174" s="34">
        <v>33</v>
      </c>
      <c r="J2174" s="34">
        <v>25</v>
      </c>
      <c r="K2174" s="34">
        <v>33</v>
      </c>
      <c r="L2174" s="34">
        <v>37</v>
      </c>
      <c r="M2174" s="35">
        <v>47</v>
      </c>
      <c r="N2174" s="16">
        <f>MIN(D2174:M2174)</f>
        <v>14</v>
      </c>
      <c r="O2174" s="1">
        <f>C2174-N2174</f>
        <v>141</v>
      </c>
      <c r="P2174" s="18">
        <f>O2174/C2174</f>
        <v>0.9096774193548387</v>
      </c>
      <c r="U2174" s="114"/>
      <c r="W2174" s="114"/>
    </row>
    <row r="2175" spans="1:23" ht="9.75" customHeight="1">
      <c r="A2175" s="15"/>
      <c r="B2175" s="15" t="s">
        <v>57</v>
      </c>
      <c r="C2175" s="15"/>
      <c r="D2175" s="16"/>
      <c r="E2175" s="1"/>
      <c r="F2175" s="1"/>
      <c r="G2175" s="1"/>
      <c r="H2175" s="1"/>
      <c r="I2175" s="1"/>
      <c r="J2175" s="1"/>
      <c r="K2175" s="1"/>
      <c r="L2175" s="1"/>
      <c r="M2175" s="17"/>
      <c r="N2175" s="16"/>
      <c r="O2175" s="1"/>
      <c r="P2175" s="18"/>
      <c r="U2175" s="114"/>
      <c r="W2175" s="114"/>
    </row>
    <row r="2176" spans="1:23" ht="9.75" customHeight="1">
      <c r="A2176" s="15"/>
      <c r="B2176" s="15" t="s">
        <v>39</v>
      </c>
      <c r="C2176" s="15"/>
      <c r="D2176" s="16"/>
      <c r="E2176" s="1"/>
      <c r="F2176" s="1"/>
      <c r="G2176" s="1"/>
      <c r="H2176" s="1"/>
      <c r="I2176" s="1"/>
      <c r="J2176" s="1"/>
      <c r="K2176" s="1"/>
      <c r="L2176" s="1"/>
      <c r="M2176" s="17"/>
      <c r="N2176" s="16"/>
      <c r="O2176" s="1"/>
      <c r="P2176" s="18"/>
      <c r="U2176" s="114"/>
      <c r="W2176" s="114"/>
    </row>
    <row r="2177" spans="1:23" ht="9.75" customHeight="1">
      <c r="A2177" s="15"/>
      <c r="B2177" s="15" t="s">
        <v>60</v>
      </c>
      <c r="C2177" s="15"/>
      <c r="D2177" s="16"/>
      <c r="E2177" s="1"/>
      <c r="F2177" s="1"/>
      <c r="G2177" s="1"/>
      <c r="H2177" s="1"/>
      <c r="I2177" s="1"/>
      <c r="J2177" s="1"/>
      <c r="K2177" s="1"/>
      <c r="L2177" s="1"/>
      <c r="M2177" s="17"/>
      <c r="N2177" s="16"/>
      <c r="O2177" s="1"/>
      <c r="P2177" s="18"/>
      <c r="U2177" s="114"/>
      <c r="W2177" s="114"/>
    </row>
    <row r="2178" spans="1:23" ht="9.75" customHeight="1">
      <c r="A2178" s="15"/>
      <c r="B2178" s="15" t="s">
        <v>60</v>
      </c>
      <c r="C2178" s="15"/>
      <c r="D2178" s="16"/>
      <c r="E2178" s="1"/>
      <c r="F2178" s="1"/>
      <c r="G2178" s="1"/>
      <c r="H2178" s="1"/>
      <c r="I2178" s="1"/>
      <c r="J2178" s="1"/>
      <c r="K2178" s="1"/>
      <c r="L2178" s="1"/>
      <c r="M2178" s="17"/>
      <c r="N2178" s="16"/>
      <c r="O2178" s="1"/>
      <c r="P2178" s="18"/>
      <c r="U2178" s="114"/>
      <c r="W2178" s="114"/>
    </row>
    <row r="2179" spans="1:23" ht="9.75" customHeight="1">
      <c r="A2179" s="15"/>
      <c r="B2179" s="15" t="s">
        <v>60</v>
      </c>
      <c r="C2179" s="15"/>
      <c r="D2179" s="16"/>
      <c r="E2179" s="1"/>
      <c r="F2179" s="1"/>
      <c r="G2179" s="1"/>
      <c r="H2179" s="1"/>
      <c r="I2179" s="1"/>
      <c r="J2179" s="1"/>
      <c r="K2179" s="1"/>
      <c r="L2179" s="1"/>
      <c r="M2179" s="17"/>
      <c r="N2179" s="16"/>
      <c r="O2179" s="1"/>
      <c r="P2179" s="18"/>
      <c r="U2179" s="114"/>
      <c r="W2179" s="114"/>
    </row>
    <row r="2180" spans="1:23" ht="9.75" customHeight="1">
      <c r="A2180" s="15"/>
      <c r="B2180" s="15" t="s">
        <v>60</v>
      </c>
      <c r="C2180" s="15"/>
      <c r="D2180" s="16"/>
      <c r="E2180" s="1"/>
      <c r="F2180" s="1"/>
      <c r="G2180" s="1"/>
      <c r="H2180" s="1"/>
      <c r="I2180" s="1"/>
      <c r="J2180" s="1"/>
      <c r="K2180" s="1"/>
      <c r="L2180" s="1"/>
      <c r="M2180" s="17"/>
      <c r="N2180" s="16"/>
      <c r="O2180" s="1"/>
      <c r="P2180" s="18"/>
      <c r="U2180" s="114"/>
      <c r="W2180" s="114"/>
    </row>
    <row r="2181" spans="1:23" ht="9.75" customHeight="1">
      <c r="A2181" s="15"/>
      <c r="B2181" s="15" t="s">
        <v>60</v>
      </c>
      <c r="C2181" s="15"/>
      <c r="D2181" s="16"/>
      <c r="E2181" s="1"/>
      <c r="F2181" s="1"/>
      <c r="G2181" s="1"/>
      <c r="H2181" s="1"/>
      <c r="I2181" s="1"/>
      <c r="J2181" s="1"/>
      <c r="K2181" s="1"/>
      <c r="L2181" s="1"/>
      <c r="M2181" s="17"/>
      <c r="N2181" s="16"/>
      <c r="O2181" s="1"/>
      <c r="P2181" s="18"/>
      <c r="U2181" s="114"/>
      <c r="W2181" s="114"/>
    </row>
    <row r="2182" spans="1:23" ht="9.75" customHeight="1">
      <c r="A2182" s="15"/>
      <c r="B2182" s="15" t="s">
        <v>60</v>
      </c>
      <c r="C2182" s="15"/>
      <c r="D2182" s="16"/>
      <c r="E2182" s="1"/>
      <c r="F2182" s="1"/>
      <c r="G2182" s="1"/>
      <c r="H2182" s="1"/>
      <c r="I2182" s="1"/>
      <c r="J2182" s="1"/>
      <c r="K2182" s="1"/>
      <c r="L2182" s="1"/>
      <c r="M2182" s="17"/>
      <c r="N2182" s="16"/>
      <c r="O2182" s="1"/>
      <c r="P2182" s="18"/>
      <c r="U2182" s="114"/>
      <c r="W2182" s="114"/>
    </row>
    <row r="2183" spans="1:23" ht="9.75" customHeight="1">
      <c r="A2183" s="15"/>
      <c r="B2183" s="15" t="s">
        <v>41</v>
      </c>
      <c r="C2183" s="32">
        <v>27</v>
      </c>
      <c r="D2183" s="33">
        <v>23</v>
      </c>
      <c r="E2183" s="34">
        <v>21</v>
      </c>
      <c r="F2183" s="34">
        <v>21</v>
      </c>
      <c r="G2183" s="34">
        <v>22</v>
      </c>
      <c r="H2183" s="34">
        <v>20</v>
      </c>
      <c r="I2183" s="34">
        <v>20</v>
      </c>
      <c r="J2183" s="34">
        <v>21</v>
      </c>
      <c r="K2183" s="34">
        <v>21</v>
      </c>
      <c r="L2183" s="34">
        <v>21</v>
      </c>
      <c r="M2183" s="35">
        <v>26</v>
      </c>
      <c r="N2183" s="16">
        <f>MIN(D2183:M2183)</f>
        <v>20</v>
      </c>
      <c r="O2183" s="1">
        <f>C2183-N2183</f>
        <v>7</v>
      </c>
      <c r="P2183" s="18">
        <f>O2183/C2183</f>
        <v>0.25925925925925924</v>
      </c>
      <c r="U2183" s="114"/>
      <c r="W2183" s="114"/>
    </row>
    <row r="2184" spans="1:23" ht="9.75" customHeight="1">
      <c r="A2184" s="15"/>
      <c r="B2184" s="15" t="s">
        <v>42</v>
      </c>
      <c r="C2184" s="15"/>
      <c r="D2184" s="16"/>
      <c r="E2184" s="1"/>
      <c r="F2184" s="1"/>
      <c r="G2184" s="1"/>
      <c r="H2184" s="1"/>
      <c r="I2184" s="1"/>
      <c r="J2184" s="1"/>
      <c r="K2184" s="1"/>
      <c r="L2184" s="1"/>
      <c r="M2184" s="17"/>
      <c r="N2184" s="16"/>
      <c r="O2184" s="1"/>
      <c r="P2184" s="18"/>
      <c r="U2184" s="114"/>
      <c r="W2184" s="114"/>
    </row>
    <row r="2185" spans="1:23" ht="9.75" customHeight="1">
      <c r="A2185" s="15"/>
      <c r="B2185" s="15" t="s">
        <v>43</v>
      </c>
      <c r="C2185" s="15"/>
      <c r="D2185" s="16"/>
      <c r="E2185" s="1"/>
      <c r="F2185" s="1"/>
      <c r="G2185" s="1"/>
      <c r="H2185" s="1"/>
      <c r="I2185" s="1"/>
      <c r="J2185" s="1"/>
      <c r="K2185" s="1"/>
      <c r="L2185" s="1"/>
      <c r="M2185" s="17"/>
      <c r="N2185" s="16"/>
      <c r="O2185" s="1"/>
      <c r="P2185" s="18"/>
      <c r="U2185" s="114"/>
      <c r="W2185" s="114"/>
    </row>
    <row r="2186" spans="1:23" ht="9.75" customHeight="1">
      <c r="A2186" s="15"/>
      <c r="B2186" s="15" t="s">
        <v>44</v>
      </c>
      <c r="C2186" s="15"/>
      <c r="D2186" s="16"/>
      <c r="E2186" s="1"/>
      <c r="F2186" s="1"/>
      <c r="G2186" s="1"/>
      <c r="H2186" s="1"/>
      <c r="I2186" s="1"/>
      <c r="J2186" s="1"/>
      <c r="K2186" s="1"/>
      <c r="L2186" s="1"/>
      <c r="M2186" s="17"/>
      <c r="N2186" s="16"/>
      <c r="O2186" s="1"/>
      <c r="P2186" s="18"/>
      <c r="U2186" s="114"/>
      <c r="W2186" s="114"/>
    </row>
    <row r="2187" spans="1:23" ht="9.75" customHeight="1">
      <c r="A2187" s="20"/>
      <c r="B2187" s="21" t="s">
        <v>45</v>
      </c>
      <c r="C2187" s="21">
        <f t="shared" ref="C2187:M2187" si="481">SUM(C2171:C2186)</f>
        <v>182</v>
      </c>
      <c r="D2187" s="22">
        <f t="shared" si="481"/>
        <v>115</v>
      </c>
      <c r="E2187" s="23">
        <f t="shared" si="481"/>
        <v>81</v>
      </c>
      <c r="F2187" s="23">
        <f t="shared" si="481"/>
        <v>49</v>
      </c>
      <c r="G2187" s="23">
        <f t="shared" si="481"/>
        <v>36</v>
      </c>
      <c r="H2187" s="23">
        <f t="shared" si="481"/>
        <v>40</v>
      </c>
      <c r="I2187" s="23">
        <f t="shared" si="481"/>
        <v>53</v>
      </c>
      <c r="J2187" s="23">
        <f t="shared" si="481"/>
        <v>46</v>
      </c>
      <c r="K2187" s="23">
        <f t="shared" si="481"/>
        <v>54</v>
      </c>
      <c r="L2187" s="23">
        <f t="shared" si="481"/>
        <v>58</v>
      </c>
      <c r="M2187" s="24">
        <f t="shared" si="481"/>
        <v>73</v>
      </c>
      <c r="N2187" s="22">
        <f t="shared" ref="N2187:N2189" si="482">MIN(D2187:M2187)</f>
        <v>36</v>
      </c>
      <c r="O2187" s="23">
        <f t="shared" ref="O2187:O2189" si="483">C2187-N2187</f>
        <v>146</v>
      </c>
      <c r="P2187" s="25">
        <f t="shared" ref="P2187:P2189" si="484">O2187/C2187</f>
        <v>0.80219780219780223</v>
      </c>
      <c r="U2187" s="114"/>
      <c r="W2187" s="114"/>
    </row>
    <row r="2188" spans="1:23" ht="9.75" customHeight="1">
      <c r="A2188" s="14" t="s">
        <v>451</v>
      </c>
      <c r="B2188" s="14" t="s">
        <v>27</v>
      </c>
      <c r="C2188" s="28">
        <v>40</v>
      </c>
      <c r="D2188" s="33">
        <v>10</v>
      </c>
      <c r="E2188" s="34">
        <v>4</v>
      </c>
      <c r="F2188" s="34">
        <v>0</v>
      </c>
      <c r="G2188" s="34">
        <v>0</v>
      </c>
      <c r="H2188" s="34">
        <v>0</v>
      </c>
      <c r="I2188" s="34">
        <v>3</v>
      </c>
      <c r="J2188" s="34">
        <v>4</v>
      </c>
      <c r="K2188" s="34">
        <v>7</v>
      </c>
      <c r="L2188" s="34">
        <v>9</v>
      </c>
      <c r="M2188" s="35">
        <v>12</v>
      </c>
      <c r="N2188" s="16">
        <f t="shared" si="482"/>
        <v>0</v>
      </c>
      <c r="O2188" s="1">
        <f t="shared" si="483"/>
        <v>40</v>
      </c>
      <c r="P2188" s="18">
        <f t="shared" si="484"/>
        <v>1</v>
      </c>
      <c r="U2188" s="114"/>
      <c r="W2188" s="114"/>
    </row>
    <row r="2189" spans="1:23" ht="9.75" customHeight="1">
      <c r="A2189" s="15"/>
      <c r="B2189" s="15" t="s">
        <v>30</v>
      </c>
      <c r="C2189" s="15">
        <v>103</v>
      </c>
      <c r="D2189" s="33">
        <v>0</v>
      </c>
      <c r="E2189" s="34">
        <v>0</v>
      </c>
      <c r="F2189" s="34">
        <v>0</v>
      </c>
      <c r="G2189" s="34">
        <v>0</v>
      </c>
      <c r="H2189" s="34">
        <v>0</v>
      </c>
      <c r="I2189" s="34">
        <v>2</v>
      </c>
      <c r="J2189" s="34">
        <v>1</v>
      </c>
      <c r="K2189" s="34">
        <v>4</v>
      </c>
      <c r="L2189" s="34">
        <v>8</v>
      </c>
      <c r="M2189" s="35">
        <v>14</v>
      </c>
      <c r="N2189" s="16">
        <f t="shared" si="482"/>
        <v>0</v>
      </c>
      <c r="O2189" s="1">
        <f t="shared" si="483"/>
        <v>103</v>
      </c>
      <c r="P2189" s="18">
        <f t="shared" si="484"/>
        <v>1</v>
      </c>
      <c r="U2189" s="114"/>
      <c r="W2189" s="114"/>
    </row>
    <row r="2190" spans="1:23" ht="9.75" customHeight="1">
      <c r="A2190" s="15"/>
      <c r="B2190" s="15" t="s">
        <v>34</v>
      </c>
      <c r="C2190" s="15"/>
      <c r="D2190" s="16"/>
      <c r="E2190" s="1"/>
      <c r="F2190" s="1"/>
      <c r="G2190" s="1"/>
      <c r="H2190" s="1"/>
      <c r="I2190" s="1"/>
      <c r="J2190" s="1"/>
      <c r="K2190" s="1"/>
      <c r="L2190" s="1"/>
      <c r="M2190" s="17"/>
      <c r="N2190" s="16"/>
      <c r="O2190" s="1"/>
      <c r="P2190" s="18"/>
      <c r="U2190" s="114"/>
      <c r="W2190" s="114"/>
    </row>
    <row r="2191" spans="1:23" ht="9.75" customHeight="1">
      <c r="A2191" s="15"/>
      <c r="B2191" s="15" t="s">
        <v>114</v>
      </c>
      <c r="C2191" s="15">
        <v>39</v>
      </c>
      <c r="D2191" s="33">
        <v>16</v>
      </c>
      <c r="E2191" s="34">
        <v>14</v>
      </c>
      <c r="F2191" s="34">
        <v>4</v>
      </c>
      <c r="G2191" s="34">
        <v>0</v>
      </c>
      <c r="H2191" s="34">
        <v>3</v>
      </c>
      <c r="I2191" s="34">
        <v>5</v>
      </c>
      <c r="J2191" s="34">
        <v>6</v>
      </c>
      <c r="K2191" s="34">
        <v>8</v>
      </c>
      <c r="L2191" s="34">
        <v>8</v>
      </c>
      <c r="M2191" s="35">
        <v>12</v>
      </c>
      <c r="N2191" s="16">
        <f>MIN(D2191:M2191)</f>
        <v>0</v>
      </c>
      <c r="O2191" s="1">
        <f>C2191-N2191</f>
        <v>39</v>
      </c>
      <c r="P2191" s="18">
        <f>O2191/C2191</f>
        <v>1</v>
      </c>
      <c r="U2191" s="114"/>
      <c r="W2191" s="114"/>
    </row>
    <row r="2192" spans="1:23" ht="9.75" customHeight="1">
      <c r="A2192" s="15"/>
      <c r="B2192" s="15" t="s">
        <v>57</v>
      </c>
      <c r="C2192" s="15"/>
      <c r="D2192" s="16"/>
      <c r="E2192" s="1"/>
      <c r="F2192" s="1"/>
      <c r="G2192" s="1"/>
      <c r="H2192" s="1"/>
      <c r="I2192" s="1"/>
      <c r="J2192" s="1"/>
      <c r="K2192" s="1"/>
      <c r="L2192" s="1"/>
      <c r="M2192" s="17"/>
      <c r="N2192" s="16"/>
      <c r="O2192" s="1"/>
      <c r="P2192" s="18"/>
      <c r="U2192" s="114"/>
      <c r="W2192" s="114"/>
    </row>
    <row r="2193" spans="1:23" ht="9.75" customHeight="1">
      <c r="A2193" s="15"/>
      <c r="B2193" s="15" t="s">
        <v>39</v>
      </c>
      <c r="C2193" s="15"/>
      <c r="D2193" s="16"/>
      <c r="E2193" s="1"/>
      <c r="F2193" s="1"/>
      <c r="G2193" s="1"/>
      <c r="H2193" s="1"/>
      <c r="I2193" s="1"/>
      <c r="J2193" s="1"/>
      <c r="K2193" s="1"/>
      <c r="L2193" s="1"/>
      <c r="M2193" s="17"/>
      <c r="N2193" s="16"/>
      <c r="O2193" s="1"/>
      <c r="P2193" s="18"/>
      <c r="U2193" s="114"/>
      <c r="W2193" s="114"/>
    </row>
    <row r="2194" spans="1:23" ht="9.75" customHeight="1">
      <c r="A2194" s="15"/>
      <c r="B2194" s="15" t="s">
        <v>60</v>
      </c>
      <c r="C2194" s="15"/>
      <c r="D2194" s="16"/>
      <c r="E2194" s="1"/>
      <c r="F2194" s="1"/>
      <c r="G2194" s="1"/>
      <c r="H2194" s="1"/>
      <c r="I2194" s="1"/>
      <c r="J2194" s="1"/>
      <c r="K2194" s="1"/>
      <c r="L2194" s="1"/>
      <c r="M2194" s="17"/>
      <c r="N2194" s="16"/>
      <c r="O2194" s="1"/>
      <c r="P2194" s="18"/>
      <c r="U2194" s="114"/>
      <c r="W2194" s="114"/>
    </row>
    <row r="2195" spans="1:23" ht="9.75" customHeight="1">
      <c r="A2195" s="15"/>
      <c r="B2195" s="15" t="s">
        <v>60</v>
      </c>
      <c r="C2195" s="15"/>
      <c r="D2195" s="16"/>
      <c r="E2195" s="1"/>
      <c r="F2195" s="1"/>
      <c r="G2195" s="1"/>
      <c r="H2195" s="1"/>
      <c r="I2195" s="1"/>
      <c r="J2195" s="1"/>
      <c r="K2195" s="1"/>
      <c r="L2195" s="1"/>
      <c r="M2195" s="17"/>
      <c r="N2195" s="16"/>
      <c r="O2195" s="1"/>
      <c r="P2195" s="18"/>
      <c r="U2195" s="114"/>
      <c r="W2195" s="114"/>
    </row>
    <row r="2196" spans="1:23" ht="9.75" customHeight="1">
      <c r="A2196" s="15"/>
      <c r="B2196" s="15" t="s">
        <v>60</v>
      </c>
      <c r="C2196" s="15"/>
      <c r="D2196" s="16"/>
      <c r="E2196" s="1"/>
      <c r="F2196" s="1"/>
      <c r="G2196" s="1"/>
      <c r="H2196" s="1"/>
      <c r="I2196" s="1"/>
      <c r="J2196" s="1"/>
      <c r="K2196" s="1"/>
      <c r="L2196" s="1"/>
      <c r="M2196" s="17"/>
      <c r="N2196" s="16"/>
      <c r="O2196" s="1"/>
      <c r="P2196" s="18"/>
      <c r="U2196" s="114"/>
      <c r="W2196" s="114"/>
    </row>
    <row r="2197" spans="1:23" ht="9.75" customHeight="1">
      <c r="A2197" s="15"/>
      <c r="B2197" s="15" t="s">
        <v>60</v>
      </c>
      <c r="C2197" s="15"/>
      <c r="D2197" s="16"/>
      <c r="E2197" s="1"/>
      <c r="F2197" s="1"/>
      <c r="G2197" s="1"/>
      <c r="H2197" s="1"/>
      <c r="I2197" s="1"/>
      <c r="J2197" s="1"/>
      <c r="K2197" s="1"/>
      <c r="L2197" s="1"/>
      <c r="M2197" s="17"/>
      <c r="N2197" s="16"/>
      <c r="O2197" s="1"/>
      <c r="P2197" s="18"/>
      <c r="U2197" s="114"/>
      <c r="W2197" s="114"/>
    </row>
    <row r="2198" spans="1:23" ht="9.75" customHeight="1">
      <c r="A2198" s="15"/>
      <c r="B2198" s="15" t="s">
        <v>60</v>
      </c>
      <c r="C2198" s="15"/>
      <c r="D2198" s="16"/>
      <c r="E2198" s="1"/>
      <c r="F2198" s="1"/>
      <c r="G2198" s="1"/>
      <c r="H2198" s="1"/>
      <c r="I2198" s="1"/>
      <c r="J2198" s="1"/>
      <c r="K2198" s="1"/>
      <c r="L2198" s="1"/>
      <c r="M2198" s="17"/>
      <c r="N2198" s="16"/>
      <c r="O2198" s="1"/>
      <c r="P2198" s="18"/>
      <c r="U2198" s="114"/>
      <c r="W2198" s="114"/>
    </row>
    <row r="2199" spans="1:23" ht="9.75" customHeight="1">
      <c r="A2199" s="15"/>
      <c r="B2199" s="15" t="s">
        <v>60</v>
      </c>
      <c r="C2199" s="15"/>
      <c r="D2199" s="16"/>
      <c r="E2199" s="1"/>
      <c r="F2199" s="1"/>
      <c r="G2199" s="1"/>
      <c r="H2199" s="1"/>
      <c r="I2199" s="1"/>
      <c r="J2199" s="1"/>
      <c r="K2199" s="1"/>
      <c r="L2199" s="1"/>
      <c r="M2199" s="17"/>
      <c r="N2199" s="16"/>
      <c r="O2199" s="1"/>
      <c r="P2199" s="18"/>
      <c r="U2199" s="114"/>
      <c r="W2199" s="114"/>
    </row>
    <row r="2200" spans="1:23" ht="9.75" customHeight="1">
      <c r="A2200" s="15"/>
      <c r="B2200" s="15" t="s">
        <v>41</v>
      </c>
      <c r="C2200" s="32">
        <v>26</v>
      </c>
      <c r="D2200" s="33">
        <v>25</v>
      </c>
      <c r="E2200" s="34">
        <v>25</v>
      </c>
      <c r="F2200" s="34">
        <v>26</v>
      </c>
      <c r="G2200" s="34">
        <v>26</v>
      </c>
      <c r="H2200" s="34">
        <v>26</v>
      </c>
      <c r="I2200" s="34">
        <v>24</v>
      </c>
      <c r="J2200" s="34">
        <v>24</v>
      </c>
      <c r="K2200" s="34">
        <v>24</v>
      </c>
      <c r="L2200" s="34">
        <v>24</v>
      </c>
      <c r="M2200" s="35">
        <v>26</v>
      </c>
      <c r="N2200" s="16">
        <f>MIN(D2200:M2200)</f>
        <v>24</v>
      </c>
      <c r="O2200" s="1">
        <f>C2200-N2200</f>
        <v>2</v>
      </c>
      <c r="P2200" s="18">
        <f>O2200/C2200</f>
        <v>7.6923076923076927E-2</v>
      </c>
      <c r="U2200" s="114"/>
      <c r="W2200" s="114"/>
    </row>
    <row r="2201" spans="1:23" ht="9.75" customHeight="1">
      <c r="A2201" s="15"/>
      <c r="B2201" s="15" t="s">
        <v>42</v>
      </c>
      <c r="C2201" s="15"/>
      <c r="D2201" s="16"/>
      <c r="E2201" s="1"/>
      <c r="F2201" s="1"/>
      <c r="G2201" s="1"/>
      <c r="H2201" s="1"/>
      <c r="I2201" s="1"/>
      <c r="J2201" s="1"/>
      <c r="K2201" s="1"/>
      <c r="L2201" s="1"/>
      <c r="M2201" s="17"/>
      <c r="N2201" s="16"/>
      <c r="O2201" s="1"/>
      <c r="P2201" s="18"/>
      <c r="U2201" s="114"/>
      <c r="W2201" s="114"/>
    </row>
    <row r="2202" spans="1:23" ht="9.75" customHeight="1">
      <c r="A2202" s="15"/>
      <c r="B2202" s="15" t="s">
        <v>43</v>
      </c>
      <c r="C2202" s="15"/>
      <c r="D2202" s="16"/>
      <c r="E2202" s="1"/>
      <c r="F2202" s="1"/>
      <c r="G2202" s="1"/>
      <c r="H2202" s="1"/>
      <c r="I2202" s="1"/>
      <c r="J2202" s="1"/>
      <c r="K2202" s="1"/>
      <c r="L2202" s="1"/>
      <c r="M2202" s="17"/>
      <c r="N2202" s="16"/>
      <c r="O2202" s="1"/>
      <c r="P2202" s="18"/>
      <c r="U2202" s="114"/>
      <c r="W2202" s="114"/>
    </row>
    <row r="2203" spans="1:23" ht="9.75" customHeight="1">
      <c r="A2203" s="15"/>
      <c r="B2203" s="15" t="s">
        <v>44</v>
      </c>
      <c r="C2203" s="15"/>
      <c r="D2203" s="16"/>
      <c r="E2203" s="1"/>
      <c r="F2203" s="1"/>
      <c r="G2203" s="1"/>
      <c r="H2203" s="1"/>
      <c r="I2203" s="1"/>
      <c r="J2203" s="1"/>
      <c r="K2203" s="1"/>
      <c r="L2203" s="1"/>
      <c r="M2203" s="17"/>
      <c r="N2203" s="16"/>
      <c r="O2203" s="1"/>
      <c r="P2203" s="18"/>
      <c r="U2203" s="114"/>
      <c r="W2203" s="114"/>
    </row>
    <row r="2204" spans="1:23" ht="9.75" customHeight="1">
      <c r="A2204" s="20"/>
      <c r="B2204" s="21" t="s">
        <v>45</v>
      </c>
      <c r="C2204" s="21">
        <f t="shared" ref="C2204:M2204" si="485">SUM(C2188:C2203)</f>
        <v>208</v>
      </c>
      <c r="D2204" s="22">
        <f t="shared" si="485"/>
        <v>51</v>
      </c>
      <c r="E2204" s="23">
        <f t="shared" si="485"/>
        <v>43</v>
      </c>
      <c r="F2204" s="23">
        <f t="shared" si="485"/>
        <v>30</v>
      </c>
      <c r="G2204" s="23">
        <f t="shared" si="485"/>
        <v>26</v>
      </c>
      <c r="H2204" s="23">
        <f t="shared" si="485"/>
        <v>29</v>
      </c>
      <c r="I2204" s="23">
        <f t="shared" si="485"/>
        <v>34</v>
      </c>
      <c r="J2204" s="23">
        <f t="shared" si="485"/>
        <v>35</v>
      </c>
      <c r="K2204" s="23">
        <f t="shared" si="485"/>
        <v>43</v>
      </c>
      <c r="L2204" s="23">
        <f t="shared" si="485"/>
        <v>49</v>
      </c>
      <c r="M2204" s="24">
        <f t="shared" si="485"/>
        <v>64</v>
      </c>
      <c r="N2204" s="22">
        <f t="shared" ref="N2204:N2206" si="486">MIN(D2204:M2204)</f>
        <v>26</v>
      </c>
      <c r="O2204" s="23">
        <f t="shared" ref="O2204:O2206" si="487">C2204-N2204</f>
        <v>182</v>
      </c>
      <c r="P2204" s="25">
        <f t="shared" ref="P2204:P2206" si="488">O2204/C2204</f>
        <v>0.875</v>
      </c>
      <c r="U2204" s="114"/>
      <c r="W2204" s="114"/>
    </row>
    <row r="2205" spans="1:23" ht="9.75" customHeight="1">
      <c r="A2205" s="14" t="s">
        <v>453</v>
      </c>
      <c r="B2205" s="14" t="s">
        <v>27</v>
      </c>
      <c r="C2205" s="28">
        <v>117</v>
      </c>
      <c r="D2205" s="33">
        <v>69</v>
      </c>
      <c r="E2205" s="34">
        <v>64</v>
      </c>
      <c r="F2205" s="34">
        <v>6</v>
      </c>
      <c r="G2205" s="34">
        <v>2</v>
      </c>
      <c r="H2205" s="34">
        <v>3</v>
      </c>
      <c r="I2205" s="34">
        <v>0</v>
      </c>
      <c r="J2205" s="34">
        <v>4</v>
      </c>
      <c r="K2205" s="34">
        <v>3</v>
      </c>
      <c r="L2205" s="34">
        <v>6</v>
      </c>
      <c r="M2205" s="35">
        <v>10</v>
      </c>
      <c r="N2205" s="16">
        <f t="shared" si="486"/>
        <v>0</v>
      </c>
      <c r="O2205" s="1">
        <f t="shared" si="487"/>
        <v>117</v>
      </c>
      <c r="P2205" s="18">
        <f t="shared" si="488"/>
        <v>1</v>
      </c>
      <c r="U2205" s="114"/>
      <c r="W2205" s="114"/>
    </row>
    <row r="2206" spans="1:23" ht="9.75" customHeight="1">
      <c r="A2206" s="15"/>
      <c r="B2206" s="15" t="s">
        <v>30</v>
      </c>
      <c r="C2206" s="32">
        <v>100</v>
      </c>
      <c r="D2206" s="33">
        <v>0</v>
      </c>
      <c r="E2206" s="34">
        <v>0</v>
      </c>
      <c r="F2206" s="34">
        <v>0</v>
      </c>
      <c r="G2206" s="34">
        <v>0</v>
      </c>
      <c r="H2206" s="34">
        <v>0</v>
      </c>
      <c r="I2206" s="34">
        <v>3</v>
      </c>
      <c r="J2206" s="34">
        <v>0</v>
      </c>
      <c r="K2206" s="34">
        <v>2</v>
      </c>
      <c r="L2206" s="34">
        <v>2</v>
      </c>
      <c r="M2206" s="35">
        <v>7</v>
      </c>
      <c r="N2206" s="16">
        <f t="shared" si="486"/>
        <v>0</v>
      </c>
      <c r="O2206" s="1">
        <f t="shared" si="487"/>
        <v>100</v>
      </c>
      <c r="P2206" s="18">
        <f t="shared" si="488"/>
        <v>1</v>
      </c>
      <c r="U2206" s="114"/>
      <c r="W2206" s="114"/>
    </row>
    <row r="2207" spans="1:23" ht="9.75" customHeight="1">
      <c r="A2207" s="15"/>
      <c r="B2207" s="15" t="s">
        <v>34</v>
      </c>
      <c r="C2207" s="15"/>
      <c r="D2207" s="16"/>
      <c r="E2207" s="1"/>
      <c r="F2207" s="1"/>
      <c r="G2207" s="1"/>
      <c r="H2207" s="1"/>
      <c r="I2207" s="1"/>
      <c r="J2207" s="1"/>
      <c r="K2207" s="1"/>
      <c r="L2207" s="1"/>
      <c r="M2207" s="17"/>
      <c r="N2207" s="16"/>
      <c r="O2207" s="1"/>
      <c r="P2207" s="18"/>
      <c r="U2207" s="114"/>
      <c r="W2207" s="114"/>
    </row>
    <row r="2208" spans="1:23" ht="9.75" customHeight="1">
      <c r="A2208" s="15"/>
      <c r="B2208" s="15" t="s">
        <v>80</v>
      </c>
      <c r="C2208" s="15"/>
      <c r="D2208" s="16"/>
      <c r="E2208" s="1"/>
      <c r="F2208" s="1"/>
      <c r="G2208" s="1"/>
      <c r="H2208" s="1"/>
      <c r="I2208" s="1"/>
      <c r="J2208" s="1"/>
      <c r="K2208" s="1"/>
      <c r="L2208" s="1"/>
      <c r="M2208" s="17"/>
      <c r="N2208" s="16"/>
      <c r="O2208" s="1"/>
      <c r="P2208" s="18"/>
      <c r="U2208" s="114"/>
      <c r="W2208" s="114"/>
    </row>
    <row r="2209" spans="1:23" ht="9.75" customHeight="1">
      <c r="A2209" s="15"/>
      <c r="B2209" s="15" t="s">
        <v>57</v>
      </c>
      <c r="C2209" s="15"/>
      <c r="D2209" s="16"/>
      <c r="E2209" s="1"/>
      <c r="F2209" s="1"/>
      <c r="G2209" s="1"/>
      <c r="H2209" s="1"/>
      <c r="I2209" s="1"/>
      <c r="J2209" s="1"/>
      <c r="K2209" s="1"/>
      <c r="L2209" s="1"/>
      <c r="M2209" s="17"/>
      <c r="N2209" s="16"/>
      <c r="O2209" s="1"/>
      <c r="P2209" s="18"/>
      <c r="U2209" s="114"/>
      <c r="W2209" s="114"/>
    </row>
    <row r="2210" spans="1:23" ht="9.75" customHeight="1">
      <c r="A2210" s="15"/>
      <c r="B2210" s="15" t="s">
        <v>39</v>
      </c>
      <c r="C2210" s="15">
        <v>6</v>
      </c>
      <c r="D2210" s="33">
        <v>6</v>
      </c>
      <c r="E2210" s="34">
        <v>6</v>
      </c>
      <c r="F2210" s="34">
        <v>5</v>
      </c>
      <c r="G2210" s="34">
        <v>5</v>
      </c>
      <c r="H2210" s="34">
        <v>5</v>
      </c>
      <c r="I2210" s="34">
        <v>5</v>
      </c>
      <c r="J2210" s="34">
        <v>5</v>
      </c>
      <c r="K2210" s="34">
        <v>5</v>
      </c>
      <c r="L2210" s="34">
        <v>5</v>
      </c>
      <c r="M2210" s="35">
        <v>6</v>
      </c>
      <c r="N2210" s="16">
        <f>MIN(D2210:M2210)</f>
        <v>5</v>
      </c>
      <c r="O2210" s="1">
        <f>C2210-N2210</f>
        <v>1</v>
      </c>
      <c r="P2210" s="18">
        <f>O2210/C2210</f>
        <v>0.16666666666666666</v>
      </c>
      <c r="U2210" s="114"/>
      <c r="W2210" s="114"/>
    </row>
    <row r="2211" spans="1:23" ht="9.75" customHeight="1">
      <c r="A2211" s="15"/>
      <c r="B2211" s="15" t="s">
        <v>60</v>
      </c>
      <c r="C2211" s="15"/>
      <c r="D2211" s="16"/>
      <c r="E2211" s="1"/>
      <c r="F2211" s="1"/>
      <c r="G2211" s="1"/>
      <c r="H2211" s="1"/>
      <c r="I2211" s="1"/>
      <c r="J2211" s="1"/>
      <c r="K2211" s="1"/>
      <c r="L2211" s="1"/>
      <c r="M2211" s="17"/>
      <c r="N2211" s="16"/>
      <c r="O2211" s="1"/>
      <c r="P2211" s="18"/>
      <c r="U2211" s="114"/>
      <c r="W2211" s="114"/>
    </row>
    <row r="2212" spans="1:23" ht="9.75" customHeight="1">
      <c r="A2212" s="15"/>
      <c r="B2212" s="15" t="s">
        <v>60</v>
      </c>
      <c r="C2212" s="15"/>
      <c r="D2212" s="16"/>
      <c r="E2212" s="1"/>
      <c r="F2212" s="1"/>
      <c r="G2212" s="1"/>
      <c r="H2212" s="1"/>
      <c r="I2212" s="1"/>
      <c r="J2212" s="1"/>
      <c r="K2212" s="1"/>
      <c r="L2212" s="1"/>
      <c r="M2212" s="17"/>
      <c r="N2212" s="16"/>
      <c r="O2212" s="1"/>
      <c r="P2212" s="18"/>
      <c r="U2212" s="114"/>
      <c r="W2212" s="114"/>
    </row>
    <row r="2213" spans="1:23" ht="9.75" customHeight="1">
      <c r="A2213" s="15"/>
      <c r="B2213" s="15" t="s">
        <v>60</v>
      </c>
      <c r="C2213" s="15"/>
      <c r="D2213" s="16"/>
      <c r="E2213" s="1"/>
      <c r="F2213" s="1"/>
      <c r="G2213" s="1"/>
      <c r="H2213" s="1"/>
      <c r="I2213" s="1"/>
      <c r="J2213" s="1"/>
      <c r="K2213" s="1"/>
      <c r="L2213" s="1"/>
      <c r="M2213" s="17"/>
      <c r="N2213" s="16"/>
      <c r="O2213" s="1"/>
      <c r="P2213" s="18"/>
      <c r="U2213" s="114"/>
      <c r="W2213" s="114"/>
    </row>
    <row r="2214" spans="1:23" ht="9.75" customHeight="1">
      <c r="A2214" s="15"/>
      <c r="B2214" s="15" t="s">
        <v>60</v>
      </c>
      <c r="C2214" s="15"/>
      <c r="D2214" s="16"/>
      <c r="E2214" s="1"/>
      <c r="F2214" s="1"/>
      <c r="G2214" s="1"/>
      <c r="H2214" s="1"/>
      <c r="I2214" s="1"/>
      <c r="J2214" s="1"/>
      <c r="K2214" s="1"/>
      <c r="L2214" s="1"/>
      <c r="M2214" s="17"/>
      <c r="N2214" s="16"/>
      <c r="O2214" s="1"/>
      <c r="P2214" s="18"/>
      <c r="U2214" s="114"/>
      <c r="W2214" s="114"/>
    </row>
    <row r="2215" spans="1:23" ht="9.75" customHeight="1">
      <c r="A2215" s="15"/>
      <c r="B2215" s="15" t="s">
        <v>60</v>
      </c>
      <c r="C2215" s="15"/>
      <c r="D2215" s="16"/>
      <c r="E2215" s="1"/>
      <c r="F2215" s="1"/>
      <c r="G2215" s="1"/>
      <c r="H2215" s="1"/>
      <c r="I2215" s="1"/>
      <c r="J2215" s="1"/>
      <c r="K2215" s="1"/>
      <c r="L2215" s="1"/>
      <c r="M2215" s="17"/>
      <c r="N2215" s="16"/>
      <c r="O2215" s="1"/>
      <c r="P2215" s="18"/>
      <c r="U2215" s="114"/>
      <c r="W2215" s="114"/>
    </row>
    <row r="2216" spans="1:23" ht="9.75" customHeight="1">
      <c r="A2216" s="15"/>
      <c r="B2216" s="15" t="s">
        <v>60</v>
      </c>
      <c r="C2216" s="15"/>
      <c r="D2216" s="16"/>
      <c r="E2216" s="1"/>
      <c r="F2216" s="1"/>
      <c r="G2216" s="1"/>
      <c r="H2216" s="1"/>
      <c r="I2216" s="1"/>
      <c r="J2216" s="1"/>
      <c r="K2216" s="1"/>
      <c r="L2216" s="1"/>
      <c r="M2216" s="17"/>
      <c r="N2216" s="16"/>
      <c r="O2216" s="1"/>
      <c r="P2216" s="18"/>
      <c r="U2216" s="114"/>
      <c r="W2216" s="114"/>
    </row>
    <row r="2217" spans="1:23" ht="9.75" customHeight="1">
      <c r="A2217" s="15"/>
      <c r="B2217" s="15" t="s">
        <v>41</v>
      </c>
      <c r="C2217" s="15"/>
      <c r="D2217" s="16"/>
      <c r="E2217" s="1"/>
      <c r="F2217" s="1"/>
      <c r="G2217" s="1"/>
      <c r="H2217" s="1"/>
      <c r="I2217" s="1"/>
      <c r="J2217" s="1"/>
      <c r="K2217" s="1"/>
      <c r="L2217" s="1"/>
      <c r="M2217" s="17"/>
      <c r="N2217" s="16"/>
      <c r="O2217" s="1"/>
      <c r="P2217" s="18"/>
      <c r="U2217" s="114"/>
      <c r="W2217" s="114"/>
    </row>
    <row r="2218" spans="1:23" ht="9.75" customHeight="1">
      <c r="A2218" s="15"/>
      <c r="B2218" s="15" t="s">
        <v>42</v>
      </c>
      <c r="C2218" s="15"/>
      <c r="D2218" s="16"/>
      <c r="E2218" s="1"/>
      <c r="F2218" s="1"/>
      <c r="G2218" s="1"/>
      <c r="H2218" s="1"/>
      <c r="I2218" s="1"/>
      <c r="J2218" s="1"/>
      <c r="K2218" s="1"/>
      <c r="L2218" s="1"/>
      <c r="M2218" s="17"/>
      <c r="N2218" s="16"/>
      <c r="O2218" s="1"/>
      <c r="P2218" s="18"/>
      <c r="U2218" s="114"/>
      <c r="W2218" s="114"/>
    </row>
    <row r="2219" spans="1:23" ht="9.75" customHeight="1">
      <c r="A2219" s="15"/>
      <c r="B2219" s="15" t="s">
        <v>43</v>
      </c>
      <c r="C2219" s="15"/>
      <c r="D2219" s="16"/>
      <c r="E2219" s="1"/>
      <c r="F2219" s="1"/>
      <c r="G2219" s="1"/>
      <c r="H2219" s="1"/>
      <c r="I2219" s="1"/>
      <c r="J2219" s="1"/>
      <c r="K2219" s="1"/>
      <c r="L2219" s="1"/>
      <c r="M2219" s="17"/>
      <c r="N2219" s="16"/>
      <c r="O2219" s="1"/>
      <c r="P2219" s="18"/>
      <c r="U2219" s="114"/>
      <c r="W2219" s="114"/>
    </row>
    <row r="2220" spans="1:23" ht="9.75" customHeight="1">
      <c r="A2220" s="15"/>
      <c r="B2220" s="15" t="s">
        <v>44</v>
      </c>
      <c r="C2220" s="15"/>
      <c r="D2220" s="16"/>
      <c r="E2220" s="1"/>
      <c r="F2220" s="1"/>
      <c r="G2220" s="1"/>
      <c r="H2220" s="1"/>
      <c r="I2220" s="1"/>
      <c r="J2220" s="1"/>
      <c r="K2220" s="1"/>
      <c r="L2220" s="1"/>
      <c r="M2220" s="17"/>
      <c r="N2220" s="16"/>
      <c r="O2220" s="1"/>
      <c r="P2220" s="18"/>
      <c r="U2220" s="114"/>
      <c r="W2220" s="114"/>
    </row>
    <row r="2221" spans="1:23" ht="9.75" customHeight="1">
      <c r="A2221" s="20"/>
      <c r="B2221" s="21" t="s">
        <v>45</v>
      </c>
      <c r="C2221" s="21">
        <f t="shared" ref="C2221:M2221" si="489">SUM(C2205:C2220)</f>
        <v>223</v>
      </c>
      <c r="D2221" s="22">
        <f t="shared" si="489"/>
        <v>75</v>
      </c>
      <c r="E2221" s="23">
        <f t="shared" si="489"/>
        <v>70</v>
      </c>
      <c r="F2221" s="23">
        <f t="shared" si="489"/>
        <v>11</v>
      </c>
      <c r="G2221" s="23">
        <f t="shared" si="489"/>
        <v>7</v>
      </c>
      <c r="H2221" s="23">
        <f t="shared" si="489"/>
        <v>8</v>
      </c>
      <c r="I2221" s="23">
        <f t="shared" si="489"/>
        <v>8</v>
      </c>
      <c r="J2221" s="23">
        <f t="shared" si="489"/>
        <v>9</v>
      </c>
      <c r="K2221" s="23">
        <f t="shared" si="489"/>
        <v>10</v>
      </c>
      <c r="L2221" s="23">
        <f t="shared" si="489"/>
        <v>13</v>
      </c>
      <c r="M2221" s="24">
        <f t="shared" si="489"/>
        <v>23</v>
      </c>
      <c r="N2221" s="22">
        <f>MIN(D2221:M2221)</f>
        <v>7</v>
      </c>
      <c r="O2221" s="23">
        <f>C2221-N2221</f>
        <v>216</v>
      </c>
      <c r="P2221" s="25">
        <f>O2221/C2221</f>
        <v>0.96860986547085204</v>
      </c>
      <c r="U2221" s="114"/>
      <c r="W2221" s="114"/>
    </row>
    <row r="2222" spans="1:23" ht="9.75" customHeight="1">
      <c r="A2222" s="14" t="s">
        <v>455</v>
      </c>
      <c r="B2222" s="14" t="s">
        <v>27</v>
      </c>
      <c r="C2222" s="14"/>
      <c r="D2222" s="16"/>
      <c r="E2222" s="1"/>
      <c r="F2222" s="1"/>
      <c r="G2222" s="1"/>
      <c r="H2222" s="1"/>
      <c r="I2222" s="1"/>
      <c r="J2222" s="1"/>
      <c r="K2222" s="1"/>
      <c r="L2222" s="1"/>
      <c r="M2222" s="17"/>
      <c r="N2222" s="16"/>
      <c r="O2222" s="1"/>
      <c r="P2222" s="18"/>
      <c r="U2222" s="114"/>
      <c r="W2222" s="114"/>
    </row>
    <row r="2223" spans="1:23" ht="9.75" customHeight="1">
      <c r="A2223" s="15"/>
      <c r="B2223" s="15" t="s">
        <v>30</v>
      </c>
      <c r="C2223" s="15">
        <v>224</v>
      </c>
      <c r="D2223" s="33">
        <v>99</v>
      </c>
      <c r="E2223" s="34">
        <v>38</v>
      </c>
      <c r="F2223" s="34">
        <v>1</v>
      </c>
      <c r="G2223" s="34">
        <v>0</v>
      </c>
      <c r="H2223" s="34">
        <v>0</v>
      </c>
      <c r="I2223" s="34">
        <v>0</v>
      </c>
      <c r="J2223" s="34">
        <v>4</v>
      </c>
      <c r="K2223" s="34">
        <v>6</v>
      </c>
      <c r="L2223" s="34">
        <v>11</v>
      </c>
      <c r="M2223" s="35">
        <v>18</v>
      </c>
      <c r="N2223" s="16">
        <f>MIN(D2223:M2223)</f>
        <v>0</v>
      </c>
      <c r="O2223" s="1">
        <f>C2223-N2223</f>
        <v>224</v>
      </c>
      <c r="P2223" s="18">
        <f>O2223/C2223</f>
        <v>1</v>
      </c>
      <c r="U2223" s="114"/>
      <c r="W2223" s="114"/>
    </row>
    <row r="2224" spans="1:23" ht="9.75" customHeight="1">
      <c r="A2224" s="15"/>
      <c r="B2224" s="15" t="s">
        <v>34</v>
      </c>
      <c r="C2224" s="15"/>
      <c r="D2224" s="16"/>
      <c r="E2224" s="1"/>
      <c r="F2224" s="1"/>
      <c r="G2224" s="1"/>
      <c r="H2224" s="1"/>
      <c r="I2224" s="1"/>
      <c r="J2224" s="1"/>
      <c r="K2224" s="1"/>
      <c r="L2224" s="1"/>
      <c r="M2224" s="17"/>
      <c r="N2224" s="16"/>
      <c r="O2224" s="1"/>
      <c r="P2224" s="18"/>
      <c r="U2224" s="114"/>
      <c r="W2224" s="114"/>
    </row>
    <row r="2225" spans="1:23" ht="9.75" customHeight="1">
      <c r="A2225" s="15"/>
      <c r="B2225" s="32" t="s">
        <v>57</v>
      </c>
      <c r="C2225" s="15"/>
      <c r="D2225" s="16"/>
      <c r="E2225" s="1"/>
      <c r="F2225" s="1"/>
      <c r="G2225" s="1"/>
      <c r="H2225" s="1"/>
      <c r="I2225" s="1"/>
      <c r="J2225" s="1"/>
      <c r="K2225" s="1"/>
      <c r="L2225" s="1"/>
      <c r="M2225" s="17"/>
      <c r="N2225" s="16"/>
      <c r="O2225" s="1"/>
      <c r="P2225" s="18"/>
      <c r="U2225" s="114"/>
      <c r="W2225" s="114"/>
    </row>
    <row r="2226" spans="1:23" ht="9.75" customHeight="1">
      <c r="A2226" s="15"/>
      <c r="B2226" s="15" t="s">
        <v>57</v>
      </c>
      <c r="C2226" s="15"/>
      <c r="D2226" s="16"/>
      <c r="E2226" s="1"/>
      <c r="F2226" s="1"/>
      <c r="G2226" s="1"/>
      <c r="H2226" s="1"/>
      <c r="I2226" s="1"/>
      <c r="J2226" s="1"/>
      <c r="K2226" s="1"/>
      <c r="L2226" s="1"/>
      <c r="M2226" s="17"/>
      <c r="N2226" s="16"/>
      <c r="O2226" s="1"/>
      <c r="P2226" s="18"/>
      <c r="U2226" s="114"/>
      <c r="W2226" s="114"/>
    </row>
    <row r="2227" spans="1:23" ht="9.75" customHeight="1">
      <c r="A2227" s="15"/>
      <c r="B2227" s="15" t="s">
        <v>39</v>
      </c>
      <c r="C2227" s="15"/>
      <c r="D2227" s="16"/>
      <c r="E2227" s="1"/>
      <c r="F2227" s="1"/>
      <c r="G2227" s="1"/>
      <c r="H2227" s="1"/>
      <c r="I2227" s="1"/>
      <c r="J2227" s="1"/>
      <c r="K2227" s="1"/>
      <c r="L2227" s="1"/>
      <c r="M2227" s="17"/>
      <c r="N2227" s="16"/>
      <c r="O2227" s="1"/>
      <c r="P2227" s="18"/>
      <c r="U2227" s="114"/>
      <c r="W2227" s="114"/>
    </row>
    <row r="2228" spans="1:23" ht="9.75" customHeight="1">
      <c r="A2228" s="15"/>
      <c r="B2228" s="15" t="s">
        <v>60</v>
      </c>
      <c r="C2228" s="15"/>
      <c r="D2228" s="16"/>
      <c r="E2228" s="1"/>
      <c r="F2228" s="1"/>
      <c r="G2228" s="1"/>
      <c r="H2228" s="1"/>
      <c r="I2228" s="1"/>
      <c r="J2228" s="1"/>
      <c r="K2228" s="1"/>
      <c r="L2228" s="1"/>
      <c r="M2228" s="17"/>
      <c r="N2228" s="16"/>
      <c r="O2228" s="1"/>
      <c r="P2228" s="18"/>
      <c r="U2228" s="114"/>
      <c r="W2228" s="114"/>
    </row>
    <row r="2229" spans="1:23" ht="9.75" customHeight="1">
      <c r="A2229" s="15"/>
      <c r="B2229" s="15" t="s">
        <v>60</v>
      </c>
      <c r="C2229" s="15"/>
      <c r="D2229" s="16"/>
      <c r="E2229" s="1"/>
      <c r="F2229" s="1"/>
      <c r="G2229" s="1"/>
      <c r="H2229" s="1"/>
      <c r="I2229" s="1"/>
      <c r="J2229" s="1"/>
      <c r="K2229" s="1"/>
      <c r="L2229" s="1"/>
      <c r="M2229" s="17"/>
      <c r="N2229" s="16"/>
      <c r="O2229" s="1"/>
      <c r="P2229" s="18"/>
      <c r="U2229" s="114"/>
      <c r="W2229" s="114"/>
    </row>
    <row r="2230" spans="1:23" ht="9.75" customHeight="1">
      <c r="A2230" s="15"/>
      <c r="B2230" s="15" t="s">
        <v>60</v>
      </c>
      <c r="C2230" s="15"/>
      <c r="D2230" s="16"/>
      <c r="E2230" s="1"/>
      <c r="F2230" s="1"/>
      <c r="G2230" s="1"/>
      <c r="H2230" s="1"/>
      <c r="I2230" s="1"/>
      <c r="J2230" s="1"/>
      <c r="K2230" s="1"/>
      <c r="L2230" s="1"/>
      <c r="M2230" s="17"/>
      <c r="N2230" s="16"/>
      <c r="O2230" s="1"/>
      <c r="P2230" s="18"/>
      <c r="U2230" s="114"/>
      <c r="W2230" s="114"/>
    </row>
    <row r="2231" spans="1:23" ht="9.75" customHeight="1">
      <c r="A2231" s="15"/>
      <c r="B2231" s="15" t="s">
        <v>60</v>
      </c>
      <c r="C2231" s="15"/>
      <c r="D2231" s="16"/>
      <c r="E2231" s="1"/>
      <c r="F2231" s="1"/>
      <c r="G2231" s="1"/>
      <c r="H2231" s="1"/>
      <c r="I2231" s="1"/>
      <c r="J2231" s="1"/>
      <c r="K2231" s="1"/>
      <c r="L2231" s="1"/>
      <c r="M2231" s="17"/>
      <c r="N2231" s="16"/>
      <c r="O2231" s="1"/>
      <c r="P2231" s="18"/>
      <c r="U2231" s="114"/>
      <c r="W2231" s="114"/>
    </row>
    <row r="2232" spans="1:23" ht="9.75" customHeight="1">
      <c r="A2232" s="15"/>
      <c r="B2232" s="15" t="s">
        <v>60</v>
      </c>
      <c r="C2232" s="15"/>
      <c r="D2232" s="16"/>
      <c r="E2232" s="1"/>
      <c r="F2232" s="1"/>
      <c r="G2232" s="1"/>
      <c r="H2232" s="1"/>
      <c r="I2232" s="1"/>
      <c r="J2232" s="1"/>
      <c r="K2232" s="1"/>
      <c r="L2232" s="1"/>
      <c r="M2232" s="17"/>
      <c r="N2232" s="16"/>
      <c r="O2232" s="1"/>
      <c r="P2232" s="18"/>
      <c r="U2232" s="114"/>
      <c r="W2232" s="114"/>
    </row>
    <row r="2233" spans="1:23" ht="9.75" customHeight="1">
      <c r="A2233" s="15"/>
      <c r="B2233" s="15" t="s">
        <v>60</v>
      </c>
      <c r="C2233" s="15"/>
      <c r="D2233" s="16"/>
      <c r="E2233" s="1"/>
      <c r="F2233" s="1"/>
      <c r="G2233" s="1"/>
      <c r="H2233" s="1"/>
      <c r="I2233" s="1"/>
      <c r="J2233" s="1"/>
      <c r="K2233" s="1"/>
      <c r="L2233" s="1"/>
      <c r="M2233" s="17"/>
      <c r="N2233" s="16"/>
      <c r="O2233" s="1"/>
      <c r="P2233" s="18"/>
      <c r="U2233" s="114"/>
      <c r="W2233" s="114"/>
    </row>
    <row r="2234" spans="1:23" ht="9.75" customHeight="1">
      <c r="A2234" s="15"/>
      <c r="B2234" s="15" t="s">
        <v>41</v>
      </c>
      <c r="C2234" s="15"/>
      <c r="D2234" s="16"/>
      <c r="E2234" s="1"/>
      <c r="F2234" s="1"/>
      <c r="G2234" s="1"/>
      <c r="H2234" s="1"/>
      <c r="I2234" s="1"/>
      <c r="J2234" s="1"/>
      <c r="K2234" s="1"/>
      <c r="L2234" s="1"/>
      <c r="M2234" s="17"/>
      <c r="N2234" s="16"/>
      <c r="O2234" s="1"/>
      <c r="P2234" s="18"/>
      <c r="U2234" s="114"/>
      <c r="W2234" s="114"/>
    </row>
    <row r="2235" spans="1:23" ht="9.75" customHeight="1">
      <c r="A2235" s="15"/>
      <c r="B2235" s="15" t="s">
        <v>42</v>
      </c>
      <c r="C2235" s="15"/>
      <c r="D2235" s="16"/>
      <c r="E2235" s="1"/>
      <c r="F2235" s="1"/>
      <c r="G2235" s="1"/>
      <c r="H2235" s="1"/>
      <c r="I2235" s="1"/>
      <c r="J2235" s="1"/>
      <c r="K2235" s="1"/>
      <c r="L2235" s="1"/>
      <c r="M2235" s="17"/>
      <c r="N2235" s="16"/>
      <c r="O2235" s="1"/>
      <c r="P2235" s="18"/>
      <c r="U2235" s="114"/>
      <c r="W2235" s="114"/>
    </row>
    <row r="2236" spans="1:23" ht="9.75" customHeight="1">
      <c r="A2236" s="15"/>
      <c r="B2236" s="15" t="s">
        <v>43</v>
      </c>
      <c r="C2236" s="15"/>
      <c r="D2236" s="16"/>
      <c r="E2236" s="1"/>
      <c r="F2236" s="1"/>
      <c r="G2236" s="1"/>
      <c r="H2236" s="1"/>
      <c r="I2236" s="1"/>
      <c r="J2236" s="1"/>
      <c r="K2236" s="1"/>
      <c r="L2236" s="1"/>
      <c r="M2236" s="17"/>
      <c r="N2236" s="16"/>
      <c r="O2236" s="1"/>
      <c r="P2236" s="18"/>
      <c r="U2236" s="114"/>
      <c r="W2236" s="114"/>
    </row>
    <row r="2237" spans="1:23" ht="9.75" customHeight="1">
      <c r="A2237" s="15"/>
      <c r="B2237" s="15" t="s">
        <v>44</v>
      </c>
      <c r="C2237" s="15"/>
      <c r="D2237" s="16"/>
      <c r="E2237" s="1"/>
      <c r="F2237" s="1"/>
      <c r="G2237" s="1"/>
      <c r="H2237" s="1"/>
      <c r="I2237" s="1"/>
      <c r="J2237" s="1"/>
      <c r="K2237" s="1"/>
      <c r="L2237" s="1"/>
      <c r="M2237" s="17"/>
      <c r="N2237" s="16"/>
      <c r="O2237" s="1"/>
      <c r="P2237" s="18"/>
      <c r="U2237" s="114"/>
      <c r="W2237" s="114"/>
    </row>
    <row r="2238" spans="1:23" ht="9.75" customHeight="1">
      <c r="A2238" s="20"/>
      <c r="B2238" s="21" t="s">
        <v>45</v>
      </c>
      <c r="C2238" s="21">
        <f t="shared" ref="C2238:M2238" si="490">SUM(C2222:C2237)</f>
        <v>224</v>
      </c>
      <c r="D2238" s="22">
        <f t="shared" si="490"/>
        <v>99</v>
      </c>
      <c r="E2238" s="23">
        <f t="shared" si="490"/>
        <v>38</v>
      </c>
      <c r="F2238" s="23">
        <f t="shared" si="490"/>
        <v>1</v>
      </c>
      <c r="G2238" s="23">
        <f t="shared" si="490"/>
        <v>0</v>
      </c>
      <c r="H2238" s="23">
        <f t="shared" si="490"/>
        <v>0</v>
      </c>
      <c r="I2238" s="23">
        <f t="shared" si="490"/>
        <v>0</v>
      </c>
      <c r="J2238" s="23">
        <f t="shared" si="490"/>
        <v>4</v>
      </c>
      <c r="K2238" s="23">
        <f t="shared" si="490"/>
        <v>6</v>
      </c>
      <c r="L2238" s="23">
        <f t="shared" si="490"/>
        <v>11</v>
      </c>
      <c r="M2238" s="24">
        <f t="shared" si="490"/>
        <v>18</v>
      </c>
      <c r="N2238" s="22">
        <f>MIN(D2238:M2238)</f>
        <v>0</v>
      </c>
      <c r="O2238" s="23">
        <f>C2238-N2238</f>
        <v>224</v>
      </c>
      <c r="P2238" s="25">
        <f>O2238/C2238</f>
        <v>1</v>
      </c>
      <c r="U2238" s="114"/>
      <c r="W2238" s="114"/>
    </row>
    <row r="2239" spans="1:23" ht="9.75" customHeight="1">
      <c r="A2239" s="14" t="s">
        <v>457</v>
      </c>
      <c r="B2239" s="14" t="s">
        <v>27</v>
      </c>
      <c r="C2239" s="14"/>
      <c r="D2239" s="19"/>
      <c r="E2239" s="29"/>
      <c r="F2239" s="29"/>
      <c r="G2239" s="29"/>
      <c r="H2239" s="29"/>
      <c r="I2239" s="29"/>
      <c r="J2239" s="29"/>
      <c r="K2239" s="29"/>
      <c r="L2239" s="29"/>
      <c r="M2239" s="30"/>
      <c r="N2239" s="19"/>
      <c r="O2239" s="29"/>
      <c r="P2239" s="31"/>
      <c r="U2239" s="114"/>
      <c r="W2239" s="114"/>
    </row>
    <row r="2240" spans="1:23" ht="9.75" customHeight="1">
      <c r="A2240" s="15"/>
      <c r="B2240" s="15" t="s">
        <v>30</v>
      </c>
      <c r="C2240" s="33">
        <v>150</v>
      </c>
      <c r="D2240" s="33">
        <v>128</v>
      </c>
      <c r="E2240" s="34">
        <v>91</v>
      </c>
      <c r="F2240" s="34">
        <v>40</v>
      </c>
      <c r="G2240" s="34">
        <v>22</v>
      </c>
      <c r="H2240" s="34">
        <v>18</v>
      </c>
      <c r="I2240" s="34">
        <v>26</v>
      </c>
      <c r="J2240" s="34">
        <v>25</v>
      </c>
      <c r="K2240" s="34">
        <v>25</v>
      </c>
      <c r="L2240" s="34">
        <v>25</v>
      </c>
      <c r="M2240" s="35">
        <v>32</v>
      </c>
      <c r="N2240" s="16">
        <f>MIN(D2240:M2240)</f>
        <v>18</v>
      </c>
      <c r="O2240" s="1">
        <f>C2240-N2240</f>
        <v>132</v>
      </c>
      <c r="P2240" s="18">
        <f>O2240/C2240</f>
        <v>0.88</v>
      </c>
      <c r="U2240" s="114"/>
      <c r="W2240" s="114"/>
    </row>
    <row r="2241" spans="1:23" ht="9.75" customHeight="1">
      <c r="A2241" s="15"/>
      <c r="B2241" s="15" t="s">
        <v>34</v>
      </c>
      <c r="C2241" s="15"/>
      <c r="D2241" s="16"/>
      <c r="E2241" s="1"/>
      <c r="F2241" s="1"/>
      <c r="G2241" s="1"/>
      <c r="H2241" s="1"/>
      <c r="I2241" s="1"/>
      <c r="J2241" s="1"/>
      <c r="K2241" s="1"/>
      <c r="L2241" s="1"/>
      <c r="M2241" s="17"/>
      <c r="N2241" s="16"/>
      <c r="O2241" s="1"/>
      <c r="P2241" s="18"/>
      <c r="U2241" s="114"/>
      <c r="W2241" s="114"/>
    </row>
    <row r="2242" spans="1:23" ht="9.75" customHeight="1">
      <c r="A2242" s="15"/>
      <c r="B2242" s="15" t="s">
        <v>80</v>
      </c>
      <c r="C2242" s="15"/>
      <c r="D2242" s="16"/>
      <c r="E2242" s="1"/>
      <c r="F2242" s="1"/>
      <c r="G2242" s="1"/>
      <c r="H2242" s="1"/>
      <c r="I2242" s="1"/>
      <c r="J2242" s="1"/>
      <c r="K2242" s="1"/>
      <c r="L2242" s="1"/>
      <c r="M2242" s="17"/>
      <c r="N2242" s="16"/>
      <c r="O2242" s="1"/>
      <c r="P2242" s="18"/>
      <c r="U2242" s="114"/>
      <c r="W2242" s="114"/>
    </row>
    <row r="2243" spans="1:23" ht="9.75" customHeight="1">
      <c r="A2243" s="15"/>
      <c r="B2243" s="15" t="s">
        <v>57</v>
      </c>
      <c r="C2243" s="15"/>
      <c r="D2243" s="16"/>
      <c r="E2243" s="1"/>
      <c r="F2243" s="1"/>
      <c r="G2243" s="1"/>
      <c r="H2243" s="1"/>
      <c r="I2243" s="1"/>
      <c r="J2243" s="1"/>
      <c r="K2243" s="1"/>
      <c r="L2243" s="1"/>
      <c r="M2243" s="17"/>
      <c r="N2243" s="16"/>
      <c r="O2243" s="1"/>
      <c r="P2243" s="18"/>
      <c r="U2243" s="114"/>
      <c r="W2243" s="114"/>
    </row>
    <row r="2244" spans="1:23" ht="9.75" customHeight="1">
      <c r="A2244" s="15"/>
      <c r="B2244" s="15" t="s">
        <v>39</v>
      </c>
      <c r="C2244" s="15"/>
      <c r="D2244" s="16"/>
      <c r="E2244" s="1"/>
      <c r="F2244" s="1"/>
      <c r="G2244" s="1"/>
      <c r="H2244" s="1"/>
      <c r="I2244" s="1"/>
      <c r="J2244" s="1"/>
      <c r="K2244" s="1"/>
      <c r="L2244" s="1"/>
      <c r="M2244" s="17"/>
      <c r="N2244" s="16"/>
      <c r="O2244" s="1"/>
      <c r="P2244" s="18"/>
      <c r="U2244" s="114"/>
      <c r="W2244" s="114"/>
    </row>
    <row r="2245" spans="1:23" ht="9.75" customHeight="1">
      <c r="A2245" s="15"/>
      <c r="B2245" s="15" t="s">
        <v>59</v>
      </c>
      <c r="C2245" s="32">
        <v>10</v>
      </c>
      <c r="D2245" s="33">
        <v>4</v>
      </c>
      <c r="E2245" s="34">
        <v>3</v>
      </c>
      <c r="F2245" s="34">
        <v>0</v>
      </c>
      <c r="G2245" s="34">
        <v>1</v>
      </c>
      <c r="H2245" s="34">
        <v>1</v>
      </c>
      <c r="I2245" s="34">
        <v>2</v>
      </c>
      <c r="J2245" s="34">
        <v>0</v>
      </c>
      <c r="K2245" s="34">
        <v>0</v>
      </c>
      <c r="L2245" s="34">
        <v>2</v>
      </c>
      <c r="M2245" s="35">
        <v>2</v>
      </c>
      <c r="N2245" s="16">
        <f>MIN(D2245:M2245)</f>
        <v>0</v>
      </c>
      <c r="O2245" s="1">
        <f>C2245-N2245</f>
        <v>10</v>
      </c>
      <c r="P2245" s="18">
        <f>O2245/C2245</f>
        <v>1</v>
      </c>
      <c r="U2245" s="114"/>
      <c r="W2245" s="114"/>
    </row>
    <row r="2246" spans="1:23" ht="9.75" customHeight="1">
      <c r="A2246" s="15"/>
      <c r="B2246" s="15" t="s">
        <v>60</v>
      </c>
      <c r="C2246" s="15"/>
      <c r="D2246" s="16"/>
      <c r="E2246" s="1"/>
      <c r="F2246" s="1"/>
      <c r="G2246" s="1"/>
      <c r="H2246" s="1"/>
      <c r="I2246" s="1"/>
      <c r="J2246" s="1"/>
      <c r="K2246" s="1"/>
      <c r="L2246" s="1"/>
      <c r="M2246" s="17"/>
      <c r="N2246" s="16"/>
      <c r="O2246" s="1"/>
      <c r="P2246" s="18"/>
      <c r="U2246" s="114"/>
      <c r="W2246" s="114"/>
    </row>
    <row r="2247" spans="1:23" ht="9.75" customHeight="1">
      <c r="A2247" s="15"/>
      <c r="B2247" s="15" t="s">
        <v>60</v>
      </c>
      <c r="C2247" s="15"/>
      <c r="D2247" s="16"/>
      <c r="E2247" s="1"/>
      <c r="F2247" s="1"/>
      <c r="G2247" s="1"/>
      <c r="H2247" s="1"/>
      <c r="I2247" s="1"/>
      <c r="J2247" s="1"/>
      <c r="K2247" s="1"/>
      <c r="L2247" s="1"/>
      <c r="M2247" s="17"/>
      <c r="N2247" s="16"/>
      <c r="O2247" s="1"/>
      <c r="P2247" s="18"/>
      <c r="U2247" s="114"/>
      <c r="W2247" s="114"/>
    </row>
    <row r="2248" spans="1:23" ht="9.75" customHeight="1">
      <c r="A2248" s="15"/>
      <c r="B2248" s="15" t="s">
        <v>60</v>
      </c>
      <c r="C2248" s="15"/>
      <c r="D2248" s="16"/>
      <c r="E2248" s="1"/>
      <c r="F2248" s="1"/>
      <c r="G2248" s="1"/>
      <c r="H2248" s="1"/>
      <c r="I2248" s="1"/>
      <c r="J2248" s="1"/>
      <c r="K2248" s="1"/>
      <c r="L2248" s="1"/>
      <c r="M2248" s="17"/>
      <c r="N2248" s="16"/>
      <c r="O2248" s="1"/>
      <c r="P2248" s="18"/>
      <c r="U2248" s="114"/>
      <c r="W2248" s="114"/>
    </row>
    <row r="2249" spans="1:23" ht="9.75" customHeight="1">
      <c r="A2249" s="15"/>
      <c r="B2249" s="15" t="s">
        <v>60</v>
      </c>
      <c r="C2249" s="15"/>
      <c r="D2249" s="16"/>
      <c r="E2249" s="1"/>
      <c r="F2249" s="1"/>
      <c r="G2249" s="1"/>
      <c r="H2249" s="1"/>
      <c r="I2249" s="1"/>
      <c r="J2249" s="1"/>
      <c r="K2249" s="1"/>
      <c r="L2249" s="1"/>
      <c r="M2249" s="17"/>
      <c r="N2249" s="16"/>
      <c r="O2249" s="1"/>
      <c r="P2249" s="18"/>
      <c r="U2249" s="114"/>
      <c r="W2249" s="114"/>
    </row>
    <row r="2250" spans="1:23" ht="9.75" customHeight="1">
      <c r="A2250" s="15"/>
      <c r="B2250" s="15" t="s">
        <v>60</v>
      </c>
      <c r="C2250" s="15"/>
      <c r="D2250" s="16"/>
      <c r="E2250" s="1"/>
      <c r="F2250" s="1"/>
      <c r="G2250" s="1"/>
      <c r="H2250" s="1"/>
      <c r="I2250" s="1"/>
      <c r="J2250" s="1"/>
      <c r="K2250" s="1"/>
      <c r="L2250" s="1"/>
      <c r="M2250" s="17"/>
      <c r="N2250" s="16"/>
      <c r="O2250" s="1"/>
      <c r="P2250" s="18"/>
      <c r="U2250" s="114"/>
      <c r="W2250" s="114"/>
    </row>
    <row r="2251" spans="1:23" ht="9.75" customHeight="1">
      <c r="A2251" s="15"/>
      <c r="B2251" s="15" t="s">
        <v>41</v>
      </c>
      <c r="C2251" s="15"/>
      <c r="D2251" s="16"/>
      <c r="E2251" s="1"/>
      <c r="F2251" s="1"/>
      <c r="G2251" s="1"/>
      <c r="H2251" s="1"/>
      <c r="I2251" s="1"/>
      <c r="J2251" s="1"/>
      <c r="K2251" s="1"/>
      <c r="L2251" s="1"/>
      <c r="M2251" s="17"/>
      <c r="N2251" s="16"/>
      <c r="O2251" s="1"/>
      <c r="P2251" s="18"/>
      <c r="U2251" s="114"/>
      <c r="W2251" s="114"/>
    </row>
    <row r="2252" spans="1:23" ht="9.75" customHeight="1">
      <c r="A2252" s="15"/>
      <c r="B2252" s="15" t="s">
        <v>42</v>
      </c>
      <c r="C2252" s="15"/>
      <c r="D2252" s="16"/>
      <c r="E2252" s="1"/>
      <c r="F2252" s="1"/>
      <c r="G2252" s="1"/>
      <c r="H2252" s="1"/>
      <c r="I2252" s="1"/>
      <c r="J2252" s="1"/>
      <c r="K2252" s="1"/>
      <c r="L2252" s="1"/>
      <c r="M2252" s="17"/>
      <c r="N2252" s="16"/>
      <c r="O2252" s="1"/>
      <c r="P2252" s="18"/>
      <c r="U2252" s="114"/>
      <c r="W2252" s="114"/>
    </row>
    <row r="2253" spans="1:23" ht="9.75" customHeight="1">
      <c r="A2253" s="15"/>
      <c r="B2253" s="15" t="s">
        <v>43</v>
      </c>
      <c r="C2253" s="15"/>
      <c r="D2253" s="16"/>
      <c r="E2253" s="1"/>
      <c r="F2253" s="1"/>
      <c r="G2253" s="1"/>
      <c r="H2253" s="1"/>
      <c r="I2253" s="1"/>
      <c r="J2253" s="1"/>
      <c r="K2253" s="1"/>
      <c r="L2253" s="1"/>
      <c r="M2253" s="17"/>
      <c r="N2253" s="16"/>
      <c r="O2253" s="1"/>
      <c r="P2253" s="18"/>
      <c r="U2253" s="114"/>
      <c r="W2253" s="114"/>
    </row>
    <row r="2254" spans="1:23" ht="9.75" customHeight="1">
      <c r="A2254" s="15"/>
      <c r="B2254" s="15" t="s">
        <v>44</v>
      </c>
      <c r="C2254" s="15"/>
      <c r="D2254" s="16"/>
      <c r="E2254" s="1"/>
      <c r="F2254" s="1"/>
      <c r="G2254" s="1"/>
      <c r="H2254" s="1"/>
      <c r="I2254" s="1"/>
      <c r="J2254" s="1"/>
      <c r="K2254" s="1"/>
      <c r="L2254" s="1"/>
      <c r="M2254" s="17"/>
      <c r="N2254" s="16"/>
      <c r="O2254" s="1"/>
      <c r="P2254" s="18"/>
      <c r="U2254" s="114"/>
      <c r="W2254" s="114"/>
    </row>
    <row r="2255" spans="1:23" ht="9.75" customHeight="1">
      <c r="A2255" s="20"/>
      <c r="B2255" s="21" t="s">
        <v>45</v>
      </c>
      <c r="C2255" s="21">
        <f t="shared" ref="C2255:M2255" si="491">SUM(C2239:C2254)</f>
        <v>160</v>
      </c>
      <c r="D2255" s="22">
        <f t="shared" si="491"/>
        <v>132</v>
      </c>
      <c r="E2255" s="23">
        <f t="shared" si="491"/>
        <v>94</v>
      </c>
      <c r="F2255" s="23">
        <f t="shared" si="491"/>
        <v>40</v>
      </c>
      <c r="G2255" s="23">
        <f t="shared" si="491"/>
        <v>23</v>
      </c>
      <c r="H2255" s="23">
        <f t="shared" si="491"/>
        <v>19</v>
      </c>
      <c r="I2255" s="23">
        <f t="shared" si="491"/>
        <v>28</v>
      </c>
      <c r="J2255" s="23">
        <f t="shared" si="491"/>
        <v>25</v>
      </c>
      <c r="K2255" s="23">
        <f t="shared" si="491"/>
        <v>25</v>
      </c>
      <c r="L2255" s="23">
        <f t="shared" si="491"/>
        <v>27</v>
      </c>
      <c r="M2255" s="24">
        <f t="shared" si="491"/>
        <v>34</v>
      </c>
      <c r="N2255" s="22">
        <f>MIN(D2255:M2255)</f>
        <v>19</v>
      </c>
      <c r="O2255" s="23">
        <f>C2255-N2255</f>
        <v>141</v>
      </c>
      <c r="P2255" s="25">
        <f>O2255/C2255</f>
        <v>0.88124999999999998</v>
      </c>
      <c r="U2255" s="114"/>
      <c r="W2255" s="114"/>
    </row>
    <row r="2256" spans="1:23" ht="9.75" customHeight="1">
      <c r="A2256" s="14" t="s">
        <v>459</v>
      </c>
      <c r="B2256" s="14" t="s">
        <v>27</v>
      </c>
      <c r="C2256" s="14"/>
      <c r="D2256" s="19"/>
      <c r="E2256" s="29"/>
      <c r="F2256" s="29"/>
      <c r="G2256" s="29"/>
      <c r="H2256" s="29"/>
      <c r="I2256" s="29"/>
      <c r="J2256" s="29"/>
      <c r="K2256" s="29"/>
      <c r="L2256" s="29"/>
      <c r="M2256" s="30"/>
      <c r="N2256" s="19"/>
      <c r="O2256" s="29"/>
      <c r="P2256" s="31"/>
      <c r="U2256" s="114"/>
      <c r="W2256" s="114"/>
    </row>
    <row r="2257" spans="1:23" ht="9.75" customHeight="1">
      <c r="A2257" s="15"/>
      <c r="B2257" s="15" t="s">
        <v>30</v>
      </c>
      <c r="C2257" s="15">
        <v>100</v>
      </c>
      <c r="D2257" s="33">
        <v>99</v>
      </c>
      <c r="E2257" s="34">
        <v>97</v>
      </c>
      <c r="F2257" s="34">
        <v>75</v>
      </c>
      <c r="G2257" s="34">
        <v>29</v>
      </c>
      <c r="H2257" s="34">
        <v>23</v>
      </c>
      <c r="I2257" s="34">
        <v>30</v>
      </c>
      <c r="J2257" s="34">
        <v>34</v>
      </c>
      <c r="K2257" s="34">
        <v>36</v>
      </c>
      <c r="L2257" s="34">
        <v>39</v>
      </c>
      <c r="M2257" s="35">
        <v>43</v>
      </c>
      <c r="N2257" s="16">
        <f>MIN(D2257:M2257)</f>
        <v>23</v>
      </c>
      <c r="O2257" s="1">
        <f>C2257-N2257</f>
        <v>77</v>
      </c>
      <c r="P2257" s="18">
        <f>O2257/C2257</f>
        <v>0.77</v>
      </c>
      <c r="U2257" s="114"/>
      <c r="W2257" s="114"/>
    </row>
    <row r="2258" spans="1:23" ht="9.75" customHeight="1">
      <c r="A2258" s="15"/>
      <c r="B2258" s="15" t="s">
        <v>34</v>
      </c>
      <c r="C2258" s="15"/>
      <c r="D2258" s="16"/>
      <c r="E2258" s="1"/>
      <c r="F2258" s="1"/>
      <c r="G2258" s="1"/>
      <c r="H2258" s="1"/>
      <c r="I2258" s="1"/>
      <c r="J2258" s="1"/>
      <c r="K2258" s="1"/>
      <c r="L2258" s="1"/>
      <c r="M2258" s="17"/>
      <c r="N2258" s="16"/>
      <c r="O2258" s="1"/>
      <c r="P2258" s="18"/>
      <c r="U2258" s="114"/>
      <c r="W2258" s="114"/>
    </row>
    <row r="2259" spans="1:23" ht="9.75" customHeight="1">
      <c r="A2259" s="15"/>
      <c r="B2259" s="15" t="s">
        <v>80</v>
      </c>
      <c r="C2259" s="15"/>
      <c r="D2259" s="16"/>
      <c r="E2259" s="1"/>
      <c r="F2259" s="1"/>
      <c r="G2259" s="1"/>
      <c r="H2259" s="1"/>
      <c r="I2259" s="1"/>
      <c r="J2259" s="1"/>
      <c r="K2259" s="1"/>
      <c r="L2259" s="1"/>
      <c r="M2259" s="17"/>
      <c r="N2259" s="16"/>
      <c r="O2259" s="1"/>
      <c r="P2259" s="18"/>
      <c r="U2259" s="114"/>
      <c r="W2259" s="114"/>
    </row>
    <row r="2260" spans="1:23" ht="9.75" customHeight="1">
      <c r="A2260" s="15"/>
      <c r="B2260" s="15" t="s">
        <v>57</v>
      </c>
      <c r="C2260" s="15"/>
      <c r="D2260" s="16"/>
      <c r="E2260" s="1"/>
      <c r="F2260" s="1"/>
      <c r="G2260" s="1"/>
      <c r="H2260" s="1"/>
      <c r="I2260" s="1"/>
      <c r="J2260" s="1"/>
      <c r="K2260" s="1"/>
      <c r="L2260" s="1"/>
      <c r="M2260" s="17"/>
      <c r="N2260" s="16"/>
      <c r="O2260" s="1"/>
      <c r="P2260" s="18"/>
      <c r="U2260" s="114"/>
      <c r="W2260" s="114"/>
    </row>
    <row r="2261" spans="1:23" ht="9.75" customHeight="1">
      <c r="A2261" s="15"/>
      <c r="B2261" s="15" t="s">
        <v>39</v>
      </c>
      <c r="C2261" s="15"/>
      <c r="D2261" s="16"/>
      <c r="E2261" s="1"/>
      <c r="F2261" s="1"/>
      <c r="G2261" s="1"/>
      <c r="H2261" s="1"/>
      <c r="I2261" s="1"/>
      <c r="J2261" s="1"/>
      <c r="K2261" s="1"/>
      <c r="L2261" s="1"/>
      <c r="M2261" s="17"/>
      <c r="N2261" s="16"/>
      <c r="O2261" s="1"/>
      <c r="P2261" s="18"/>
      <c r="U2261" s="114"/>
      <c r="W2261" s="114"/>
    </row>
    <row r="2262" spans="1:23" ht="9.75" customHeight="1">
      <c r="A2262" s="15"/>
      <c r="B2262" s="15" t="s">
        <v>60</v>
      </c>
      <c r="C2262" s="15"/>
      <c r="D2262" s="16"/>
      <c r="E2262" s="1"/>
      <c r="F2262" s="1"/>
      <c r="G2262" s="1"/>
      <c r="H2262" s="1"/>
      <c r="I2262" s="1"/>
      <c r="J2262" s="1"/>
      <c r="K2262" s="1"/>
      <c r="L2262" s="1"/>
      <c r="M2262" s="17"/>
      <c r="N2262" s="16"/>
      <c r="O2262" s="1"/>
      <c r="P2262" s="18"/>
      <c r="U2262" s="114"/>
      <c r="W2262" s="114"/>
    </row>
    <row r="2263" spans="1:23" ht="9.75" customHeight="1">
      <c r="A2263" s="15"/>
      <c r="B2263" s="15" t="s">
        <v>60</v>
      </c>
      <c r="C2263" s="15"/>
      <c r="D2263" s="16"/>
      <c r="E2263" s="1"/>
      <c r="F2263" s="1"/>
      <c r="G2263" s="1"/>
      <c r="H2263" s="1"/>
      <c r="I2263" s="1"/>
      <c r="J2263" s="1"/>
      <c r="K2263" s="1"/>
      <c r="L2263" s="1"/>
      <c r="M2263" s="17"/>
      <c r="N2263" s="16"/>
      <c r="O2263" s="1"/>
      <c r="P2263" s="18"/>
      <c r="U2263" s="114"/>
      <c r="W2263" s="114"/>
    </row>
    <row r="2264" spans="1:23" ht="9.75" customHeight="1">
      <c r="A2264" s="15"/>
      <c r="B2264" s="15" t="s">
        <v>60</v>
      </c>
      <c r="C2264" s="15"/>
      <c r="D2264" s="16"/>
      <c r="E2264" s="1"/>
      <c r="F2264" s="1"/>
      <c r="G2264" s="1"/>
      <c r="H2264" s="1"/>
      <c r="I2264" s="1"/>
      <c r="J2264" s="1"/>
      <c r="K2264" s="1"/>
      <c r="L2264" s="1"/>
      <c r="M2264" s="17"/>
      <c r="N2264" s="16"/>
      <c r="O2264" s="1"/>
      <c r="P2264" s="18"/>
      <c r="U2264" s="114"/>
      <c r="W2264" s="114"/>
    </row>
    <row r="2265" spans="1:23" ht="9.75" customHeight="1">
      <c r="A2265" s="15"/>
      <c r="B2265" s="15" t="s">
        <v>60</v>
      </c>
      <c r="C2265" s="15"/>
      <c r="D2265" s="16"/>
      <c r="E2265" s="1"/>
      <c r="F2265" s="1"/>
      <c r="G2265" s="1"/>
      <c r="H2265" s="1"/>
      <c r="I2265" s="1"/>
      <c r="J2265" s="1"/>
      <c r="K2265" s="1"/>
      <c r="L2265" s="1"/>
      <c r="M2265" s="17"/>
      <c r="N2265" s="16"/>
      <c r="O2265" s="1"/>
      <c r="P2265" s="18"/>
      <c r="U2265" s="114"/>
      <c r="W2265" s="114"/>
    </row>
    <row r="2266" spans="1:23" ht="9.75" customHeight="1">
      <c r="A2266" s="15"/>
      <c r="B2266" s="15" t="s">
        <v>60</v>
      </c>
      <c r="C2266" s="15"/>
      <c r="D2266" s="16"/>
      <c r="E2266" s="1"/>
      <c r="F2266" s="1"/>
      <c r="G2266" s="1"/>
      <c r="H2266" s="1"/>
      <c r="I2266" s="1"/>
      <c r="J2266" s="1"/>
      <c r="K2266" s="1"/>
      <c r="L2266" s="1"/>
      <c r="M2266" s="17"/>
      <c r="N2266" s="16"/>
      <c r="O2266" s="1"/>
      <c r="P2266" s="18"/>
      <c r="U2266" s="114"/>
      <c r="W2266" s="114"/>
    </row>
    <row r="2267" spans="1:23" ht="9.75" customHeight="1">
      <c r="A2267" s="15"/>
      <c r="B2267" s="15" t="s">
        <v>60</v>
      </c>
      <c r="C2267" s="15"/>
      <c r="D2267" s="16"/>
      <c r="E2267" s="1"/>
      <c r="F2267" s="1"/>
      <c r="G2267" s="1"/>
      <c r="H2267" s="1"/>
      <c r="I2267" s="1"/>
      <c r="J2267" s="1"/>
      <c r="K2267" s="1"/>
      <c r="L2267" s="1"/>
      <c r="M2267" s="17"/>
      <c r="N2267" s="16"/>
      <c r="O2267" s="1"/>
      <c r="P2267" s="18"/>
      <c r="U2267" s="114"/>
      <c r="W2267" s="114"/>
    </row>
    <row r="2268" spans="1:23" ht="9.75" customHeight="1">
      <c r="A2268" s="15"/>
      <c r="B2268" s="15" t="s">
        <v>41</v>
      </c>
      <c r="C2268" s="15"/>
      <c r="D2268" s="16"/>
      <c r="E2268" s="1"/>
      <c r="F2268" s="1"/>
      <c r="G2268" s="1"/>
      <c r="H2268" s="1"/>
      <c r="I2268" s="1"/>
      <c r="J2268" s="1"/>
      <c r="K2268" s="1"/>
      <c r="L2268" s="1"/>
      <c r="M2268" s="17"/>
      <c r="N2268" s="16"/>
      <c r="O2268" s="1"/>
      <c r="P2268" s="18"/>
      <c r="U2268" s="114"/>
      <c r="W2268" s="114"/>
    </row>
    <row r="2269" spans="1:23" ht="9.75" customHeight="1">
      <c r="A2269" s="15"/>
      <c r="B2269" s="15" t="s">
        <v>42</v>
      </c>
      <c r="C2269" s="15"/>
      <c r="D2269" s="16"/>
      <c r="E2269" s="1"/>
      <c r="F2269" s="1"/>
      <c r="G2269" s="1"/>
      <c r="H2269" s="1"/>
      <c r="I2269" s="1"/>
      <c r="J2269" s="1"/>
      <c r="K2269" s="1"/>
      <c r="L2269" s="1"/>
      <c r="M2269" s="17"/>
      <c r="N2269" s="16"/>
      <c r="O2269" s="1"/>
      <c r="P2269" s="18"/>
      <c r="U2269" s="114"/>
      <c r="W2269" s="114"/>
    </row>
    <row r="2270" spans="1:23" ht="9.75" customHeight="1">
      <c r="A2270" s="15"/>
      <c r="B2270" s="15" t="s">
        <v>43</v>
      </c>
      <c r="C2270" s="15"/>
      <c r="D2270" s="16"/>
      <c r="E2270" s="1"/>
      <c r="F2270" s="1"/>
      <c r="G2270" s="1"/>
      <c r="H2270" s="1"/>
      <c r="I2270" s="1"/>
      <c r="J2270" s="1"/>
      <c r="K2270" s="1"/>
      <c r="L2270" s="1"/>
      <c r="M2270" s="17"/>
      <c r="N2270" s="16"/>
      <c r="O2270" s="1"/>
      <c r="P2270" s="18"/>
      <c r="U2270" s="114"/>
      <c r="W2270" s="114"/>
    </row>
    <row r="2271" spans="1:23" ht="9.75" customHeight="1">
      <c r="A2271" s="15"/>
      <c r="B2271" s="15" t="s">
        <v>44</v>
      </c>
      <c r="C2271" s="15"/>
      <c r="D2271" s="16"/>
      <c r="E2271" s="1"/>
      <c r="F2271" s="1"/>
      <c r="G2271" s="1"/>
      <c r="H2271" s="1"/>
      <c r="I2271" s="1"/>
      <c r="J2271" s="1"/>
      <c r="K2271" s="1"/>
      <c r="L2271" s="1"/>
      <c r="M2271" s="17"/>
      <c r="N2271" s="16"/>
      <c r="O2271" s="1"/>
      <c r="P2271" s="18"/>
      <c r="U2271" s="114"/>
      <c r="W2271" s="114"/>
    </row>
    <row r="2272" spans="1:23" ht="9.75" customHeight="1">
      <c r="A2272" s="20"/>
      <c r="B2272" s="21" t="s">
        <v>45</v>
      </c>
      <c r="C2272" s="21">
        <f t="shared" ref="C2272:M2272" si="492">SUM(C2256:C2271)</f>
        <v>100</v>
      </c>
      <c r="D2272" s="22">
        <f t="shared" si="492"/>
        <v>99</v>
      </c>
      <c r="E2272" s="23">
        <f t="shared" si="492"/>
        <v>97</v>
      </c>
      <c r="F2272" s="23">
        <f t="shared" si="492"/>
        <v>75</v>
      </c>
      <c r="G2272" s="23">
        <f t="shared" si="492"/>
        <v>29</v>
      </c>
      <c r="H2272" s="23">
        <f t="shared" si="492"/>
        <v>23</v>
      </c>
      <c r="I2272" s="23">
        <f t="shared" si="492"/>
        <v>30</v>
      </c>
      <c r="J2272" s="23">
        <f t="shared" si="492"/>
        <v>34</v>
      </c>
      <c r="K2272" s="23">
        <f t="shared" si="492"/>
        <v>36</v>
      </c>
      <c r="L2272" s="23">
        <f t="shared" si="492"/>
        <v>39</v>
      </c>
      <c r="M2272" s="24">
        <f t="shared" si="492"/>
        <v>43</v>
      </c>
      <c r="N2272" s="22">
        <f>MIN(D2272:M2272)</f>
        <v>23</v>
      </c>
      <c r="O2272" s="23">
        <f>C2272-N2272</f>
        <v>77</v>
      </c>
      <c r="P2272" s="25">
        <f>O2272/C2272</f>
        <v>0.77</v>
      </c>
      <c r="U2272" s="114"/>
      <c r="W2272" s="114"/>
    </row>
    <row r="2273" spans="1:23" ht="9.75" customHeight="1">
      <c r="A2273" s="14" t="s">
        <v>461</v>
      </c>
      <c r="B2273" s="14" t="s">
        <v>27</v>
      </c>
      <c r="C2273" s="14"/>
      <c r="D2273" s="19"/>
      <c r="E2273" s="29"/>
      <c r="F2273" s="29"/>
      <c r="G2273" s="29"/>
      <c r="H2273" s="29"/>
      <c r="I2273" s="29"/>
      <c r="J2273" s="29"/>
      <c r="K2273" s="29"/>
      <c r="L2273" s="29"/>
      <c r="M2273" s="30"/>
      <c r="N2273" s="19"/>
      <c r="O2273" s="29"/>
      <c r="P2273" s="31"/>
      <c r="U2273" s="114"/>
      <c r="W2273" s="114"/>
    </row>
    <row r="2274" spans="1:23" ht="9.75" customHeight="1">
      <c r="A2274" s="15"/>
      <c r="B2274" s="15" t="s">
        <v>30</v>
      </c>
      <c r="C2274" s="15"/>
      <c r="D2274" s="16"/>
      <c r="E2274" s="1"/>
      <c r="F2274" s="1"/>
      <c r="G2274" s="1"/>
      <c r="H2274" s="1"/>
      <c r="I2274" s="1"/>
      <c r="J2274" s="1"/>
      <c r="K2274" s="1"/>
      <c r="L2274" s="1"/>
      <c r="M2274" s="17"/>
      <c r="N2274" s="16"/>
      <c r="O2274" s="1"/>
      <c r="P2274" s="18"/>
      <c r="U2274" s="114"/>
      <c r="W2274" s="114"/>
    </row>
    <row r="2275" spans="1:23" ht="9.75" customHeight="1">
      <c r="A2275" s="15"/>
      <c r="B2275" s="15" t="s">
        <v>34</v>
      </c>
      <c r="C2275" s="15"/>
      <c r="D2275" s="16"/>
      <c r="E2275" s="1"/>
      <c r="F2275" s="1"/>
      <c r="G2275" s="1"/>
      <c r="H2275" s="1"/>
      <c r="I2275" s="1"/>
      <c r="J2275" s="1"/>
      <c r="K2275" s="1"/>
      <c r="L2275" s="1"/>
      <c r="M2275" s="17"/>
      <c r="N2275" s="16"/>
      <c r="O2275" s="1"/>
      <c r="P2275" s="18"/>
      <c r="U2275" s="114"/>
      <c r="W2275" s="114"/>
    </row>
    <row r="2276" spans="1:23" ht="9.75" customHeight="1">
      <c r="A2276" s="15"/>
      <c r="B2276" s="15" t="s">
        <v>114</v>
      </c>
      <c r="C2276" s="32"/>
      <c r="D2276" s="16"/>
      <c r="E2276" s="1"/>
      <c r="F2276" s="1"/>
      <c r="G2276" s="1"/>
      <c r="H2276" s="1"/>
      <c r="I2276" s="1"/>
      <c r="J2276" s="1"/>
      <c r="K2276" s="1"/>
      <c r="L2276" s="1"/>
      <c r="M2276" s="17"/>
      <c r="N2276" s="16"/>
      <c r="O2276" s="1"/>
      <c r="P2276" s="18"/>
      <c r="U2276" s="114"/>
      <c r="W2276" s="114"/>
    </row>
    <row r="2277" spans="1:23" ht="9.75" customHeight="1">
      <c r="A2277" s="15"/>
      <c r="B2277" s="15" t="s">
        <v>57</v>
      </c>
      <c r="C2277" s="15"/>
      <c r="D2277" s="16"/>
      <c r="E2277" s="1"/>
      <c r="F2277" s="1"/>
      <c r="G2277" s="1"/>
      <c r="H2277" s="1"/>
      <c r="I2277" s="1"/>
      <c r="J2277" s="1"/>
      <c r="K2277" s="1"/>
      <c r="L2277" s="1"/>
      <c r="M2277" s="17"/>
      <c r="N2277" s="16"/>
      <c r="O2277" s="1"/>
      <c r="P2277" s="18"/>
      <c r="U2277" s="114"/>
      <c r="W2277" s="114"/>
    </row>
    <row r="2278" spans="1:23" ht="9.75" customHeight="1">
      <c r="A2278" s="15"/>
      <c r="B2278" s="15" t="s">
        <v>39</v>
      </c>
      <c r="C2278" s="15"/>
      <c r="D2278" s="16"/>
      <c r="E2278" s="1"/>
      <c r="F2278" s="1"/>
      <c r="G2278" s="1"/>
      <c r="H2278" s="1"/>
      <c r="I2278" s="1"/>
      <c r="J2278" s="1"/>
      <c r="K2278" s="1"/>
      <c r="L2278" s="1"/>
      <c r="M2278" s="17"/>
      <c r="N2278" s="16"/>
      <c r="O2278" s="1"/>
      <c r="P2278" s="18"/>
      <c r="U2278" s="114"/>
      <c r="W2278" s="114"/>
    </row>
    <row r="2279" spans="1:23" ht="9.75" customHeight="1">
      <c r="A2279" s="15"/>
      <c r="B2279" s="15" t="s">
        <v>511</v>
      </c>
      <c r="C2279" s="32">
        <v>12</v>
      </c>
      <c r="D2279" s="33">
        <v>8</v>
      </c>
      <c r="E2279" s="34">
        <v>9</v>
      </c>
      <c r="F2279" s="34">
        <v>9</v>
      </c>
      <c r="G2279" s="34">
        <v>8</v>
      </c>
      <c r="H2279" s="34">
        <v>6</v>
      </c>
      <c r="I2279" s="34">
        <v>6</v>
      </c>
      <c r="J2279" s="34">
        <v>6</v>
      </c>
      <c r="K2279" s="34">
        <v>6</v>
      </c>
      <c r="L2279" s="34">
        <v>7</v>
      </c>
      <c r="M2279" s="35">
        <v>6</v>
      </c>
      <c r="N2279" s="16">
        <f t="shared" ref="N2279:N2280" si="493">MIN(D2279:M2279)</f>
        <v>6</v>
      </c>
      <c r="O2279" s="1">
        <f t="shared" ref="O2279:O2280" si="494">C2279-N2279</f>
        <v>6</v>
      </c>
      <c r="P2279" s="18">
        <f t="shared" ref="P2279:P2280" si="495">O2279/C2279</f>
        <v>0.5</v>
      </c>
      <c r="U2279" s="114"/>
      <c r="W2279" s="114"/>
    </row>
    <row r="2280" spans="1:23" ht="9.75" customHeight="1">
      <c r="A2280" s="15"/>
      <c r="B2280" s="15" t="s">
        <v>512</v>
      </c>
      <c r="C2280" s="32">
        <v>104</v>
      </c>
      <c r="D2280" s="33">
        <v>97</v>
      </c>
      <c r="E2280" s="34">
        <v>77</v>
      </c>
      <c r="F2280" s="34">
        <v>71</v>
      </c>
      <c r="G2280" s="34">
        <v>52</v>
      </c>
      <c r="H2280" s="34">
        <v>14</v>
      </c>
      <c r="I2280" s="34">
        <v>36</v>
      </c>
      <c r="J2280" s="34">
        <v>40</v>
      </c>
      <c r="K2280" s="34">
        <v>24</v>
      </c>
      <c r="L2280" s="34">
        <v>21</v>
      </c>
      <c r="M2280" s="35">
        <v>24</v>
      </c>
      <c r="N2280" s="16">
        <f t="shared" si="493"/>
        <v>14</v>
      </c>
      <c r="O2280" s="1">
        <f t="shared" si="494"/>
        <v>90</v>
      </c>
      <c r="P2280" s="18">
        <f t="shared" si="495"/>
        <v>0.86538461538461542</v>
      </c>
      <c r="U2280" s="114"/>
      <c r="W2280" s="114"/>
    </row>
    <row r="2281" spans="1:23" ht="9.75" customHeight="1">
      <c r="A2281" s="15"/>
      <c r="B2281" s="15" t="s">
        <v>60</v>
      </c>
      <c r="C2281" s="15"/>
      <c r="D2281" s="16"/>
      <c r="E2281" s="1"/>
      <c r="F2281" s="1"/>
      <c r="G2281" s="1"/>
      <c r="H2281" s="1"/>
      <c r="I2281" s="1"/>
      <c r="J2281" s="1"/>
      <c r="K2281" s="1"/>
      <c r="L2281" s="1"/>
      <c r="M2281" s="17"/>
      <c r="N2281" s="16"/>
      <c r="O2281" s="1"/>
      <c r="P2281" s="18"/>
      <c r="U2281" s="114"/>
      <c r="W2281" s="114"/>
    </row>
    <row r="2282" spans="1:23" ht="9.75" customHeight="1">
      <c r="A2282" s="15"/>
      <c r="B2282" s="15" t="s">
        <v>60</v>
      </c>
      <c r="C2282" s="15"/>
      <c r="D2282" s="16"/>
      <c r="E2282" s="1"/>
      <c r="F2282" s="1"/>
      <c r="G2282" s="1"/>
      <c r="H2282" s="1"/>
      <c r="I2282" s="1"/>
      <c r="J2282" s="1"/>
      <c r="K2282" s="1"/>
      <c r="L2282" s="1"/>
      <c r="M2282" s="17"/>
      <c r="N2282" s="16"/>
      <c r="O2282" s="1"/>
      <c r="P2282" s="18"/>
      <c r="U2282" s="114"/>
      <c r="W2282" s="114"/>
    </row>
    <row r="2283" spans="1:23" ht="9.75" customHeight="1">
      <c r="A2283" s="15"/>
      <c r="B2283" s="15" t="s">
        <v>60</v>
      </c>
      <c r="C2283" s="15"/>
      <c r="D2283" s="16"/>
      <c r="E2283" s="1"/>
      <c r="F2283" s="1"/>
      <c r="G2283" s="1"/>
      <c r="H2283" s="1"/>
      <c r="I2283" s="1"/>
      <c r="J2283" s="1"/>
      <c r="K2283" s="1"/>
      <c r="L2283" s="1"/>
      <c r="M2283" s="17"/>
      <c r="N2283" s="16"/>
      <c r="O2283" s="1"/>
      <c r="P2283" s="18"/>
      <c r="U2283" s="114"/>
      <c r="W2283" s="114"/>
    </row>
    <row r="2284" spans="1:23" ht="9.75" customHeight="1">
      <c r="A2284" s="15"/>
      <c r="B2284" s="15" t="s">
        <v>60</v>
      </c>
      <c r="C2284" s="15"/>
      <c r="D2284" s="16"/>
      <c r="E2284" s="1"/>
      <c r="F2284" s="1"/>
      <c r="G2284" s="1"/>
      <c r="H2284" s="1"/>
      <c r="I2284" s="1"/>
      <c r="J2284" s="1"/>
      <c r="K2284" s="1"/>
      <c r="L2284" s="1"/>
      <c r="M2284" s="17"/>
      <c r="N2284" s="16"/>
      <c r="O2284" s="1"/>
      <c r="P2284" s="18"/>
      <c r="U2284" s="114"/>
      <c r="W2284" s="114"/>
    </row>
    <row r="2285" spans="1:23" ht="9.75" customHeight="1">
      <c r="A2285" s="15"/>
      <c r="B2285" s="15" t="s">
        <v>41</v>
      </c>
      <c r="C2285" s="32">
        <v>13</v>
      </c>
      <c r="D2285" s="33">
        <v>5</v>
      </c>
      <c r="E2285" s="34">
        <v>0</v>
      </c>
      <c r="F2285" s="34">
        <v>1</v>
      </c>
      <c r="G2285" s="34">
        <v>0</v>
      </c>
      <c r="H2285" s="34">
        <v>1</v>
      </c>
      <c r="I2285" s="34">
        <v>4</v>
      </c>
      <c r="J2285" s="34">
        <v>4</v>
      </c>
      <c r="K2285" s="34">
        <v>2</v>
      </c>
      <c r="L2285" s="34">
        <v>1</v>
      </c>
      <c r="M2285" s="35">
        <v>0</v>
      </c>
      <c r="N2285" s="16">
        <f>MIN(D2285:M2285)</f>
        <v>0</v>
      </c>
      <c r="O2285" s="1">
        <f>C2285-N2285</f>
        <v>13</v>
      </c>
      <c r="P2285" s="18">
        <f>O2285/C2285</f>
        <v>1</v>
      </c>
      <c r="U2285" s="114"/>
      <c r="W2285" s="114"/>
    </row>
    <row r="2286" spans="1:23" ht="9.75" customHeight="1">
      <c r="A2286" s="15"/>
      <c r="B2286" s="15" t="s">
        <v>42</v>
      </c>
      <c r="C2286" s="15"/>
      <c r="D2286" s="16"/>
      <c r="E2286" s="1"/>
      <c r="F2286" s="1"/>
      <c r="G2286" s="1"/>
      <c r="H2286" s="1"/>
      <c r="I2286" s="1"/>
      <c r="J2286" s="1"/>
      <c r="K2286" s="1"/>
      <c r="L2286" s="1"/>
      <c r="M2286" s="17"/>
      <c r="N2286" s="16"/>
      <c r="O2286" s="1"/>
      <c r="P2286" s="18"/>
      <c r="U2286" s="114"/>
      <c r="W2286" s="114"/>
    </row>
    <row r="2287" spans="1:23" ht="9.75" customHeight="1">
      <c r="A2287" s="15"/>
      <c r="B2287" s="15" t="s">
        <v>43</v>
      </c>
      <c r="C2287" s="15"/>
      <c r="D2287" s="16"/>
      <c r="E2287" s="1"/>
      <c r="F2287" s="1"/>
      <c r="G2287" s="1"/>
      <c r="H2287" s="1"/>
      <c r="I2287" s="1"/>
      <c r="J2287" s="1"/>
      <c r="K2287" s="1"/>
      <c r="L2287" s="1"/>
      <c r="M2287" s="17"/>
      <c r="N2287" s="16"/>
      <c r="O2287" s="1"/>
      <c r="P2287" s="18"/>
      <c r="U2287" s="114"/>
      <c r="W2287" s="114"/>
    </row>
    <row r="2288" spans="1:23" ht="9.75" customHeight="1">
      <c r="A2288" s="15"/>
      <c r="B2288" s="15" t="s">
        <v>44</v>
      </c>
      <c r="C2288" s="15"/>
      <c r="D2288" s="16"/>
      <c r="E2288" s="1"/>
      <c r="F2288" s="1"/>
      <c r="G2288" s="1"/>
      <c r="H2288" s="1"/>
      <c r="I2288" s="1"/>
      <c r="J2288" s="1"/>
      <c r="K2288" s="1"/>
      <c r="L2288" s="1"/>
      <c r="M2288" s="17"/>
      <c r="N2288" s="16"/>
      <c r="O2288" s="1"/>
      <c r="P2288" s="18"/>
      <c r="U2288" s="114"/>
      <c r="W2288" s="114"/>
    </row>
    <row r="2289" spans="1:23" ht="9.75" customHeight="1">
      <c r="A2289" s="20"/>
      <c r="B2289" s="21" t="s">
        <v>45</v>
      </c>
      <c r="C2289" s="21">
        <f t="shared" ref="C2289:M2289" si="496">SUM(C2273:C2288)</f>
        <v>129</v>
      </c>
      <c r="D2289" s="22">
        <f t="shared" si="496"/>
        <v>110</v>
      </c>
      <c r="E2289" s="23">
        <f t="shared" si="496"/>
        <v>86</v>
      </c>
      <c r="F2289" s="23">
        <f t="shared" si="496"/>
        <v>81</v>
      </c>
      <c r="G2289" s="23">
        <f t="shared" si="496"/>
        <v>60</v>
      </c>
      <c r="H2289" s="23">
        <f t="shared" si="496"/>
        <v>21</v>
      </c>
      <c r="I2289" s="23">
        <f t="shared" si="496"/>
        <v>46</v>
      </c>
      <c r="J2289" s="23">
        <f t="shared" si="496"/>
        <v>50</v>
      </c>
      <c r="K2289" s="23">
        <f t="shared" si="496"/>
        <v>32</v>
      </c>
      <c r="L2289" s="23">
        <f t="shared" si="496"/>
        <v>29</v>
      </c>
      <c r="M2289" s="24">
        <f t="shared" si="496"/>
        <v>30</v>
      </c>
      <c r="N2289" s="22">
        <f>MIN(D2289:M2289)</f>
        <v>21</v>
      </c>
      <c r="O2289" s="23">
        <f>C2289-N2289</f>
        <v>108</v>
      </c>
      <c r="P2289" s="25">
        <f>O2289/C2289</f>
        <v>0.83720930232558144</v>
      </c>
      <c r="U2289" s="114"/>
      <c r="W2289" s="114"/>
    </row>
    <row r="2290" spans="1:23" ht="9.75" customHeight="1">
      <c r="A2290" s="14" t="s">
        <v>463</v>
      </c>
      <c r="B2290" s="14" t="s">
        <v>27</v>
      </c>
      <c r="C2290" s="15"/>
      <c r="D2290" s="16"/>
      <c r="E2290" s="1"/>
      <c r="F2290" s="1"/>
      <c r="G2290" s="1"/>
      <c r="H2290" s="1"/>
      <c r="I2290" s="1"/>
      <c r="J2290" s="1"/>
      <c r="K2290" s="1"/>
      <c r="L2290" s="1"/>
      <c r="M2290" s="17"/>
      <c r="N2290" s="16"/>
      <c r="O2290" s="1"/>
      <c r="P2290" s="18"/>
      <c r="U2290" s="114"/>
      <c r="W2290" s="114"/>
    </row>
    <row r="2291" spans="1:23" ht="9.75" customHeight="1">
      <c r="A2291" s="15"/>
      <c r="B2291" s="15" t="s">
        <v>30</v>
      </c>
      <c r="C2291" s="15"/>
      <c r="D2291" s="16"/>
      <c r="E2291" s="1"/>
      <c r="F2291" s="1"/>
      <c r="G2291" s="1"/>
      <c r="H2291" s="1"/>
      <c r="I2291" s="1"/>
      <c r="J2291" s="1"/>
      <c r="K2291" s="1"/>
      <c r="L2291" s="1"/>
      <c r="M2291" s="17"/>
      <c r="N2291" s="16"/>
      <c r="O2291" s="1"/>
      <c r="P2291" s="18"/>
      <c r="U2291" s="114"/>
      <c r="W2291" s="114"/>
    </row>
    <row r="2292" spans="1:23" ht="9.75" customHeight="1">
      <c r="A2292" s="15"/>
      <c r="B2292" s="15" t="s">
        <v>34</v>
      </c>
      <c r="C2292" s="15"/>
      <c r="D2292" s="16"/>
      <c r="E2292" s="1"/>
      <c r="F2292" s="1"/>
      <c r="G2292" s="1"/>
      <c r="H2292" s="1"/>
      <c r="I2292" s="1"/>
      <c r="J2292" s="1"/>
      <c r="K2292" s="1"/>
      <c r="L2292" s="1"/>
      <c r="M2292" s="17"/>
      <c r="N2292" s="16"/>
      <c r="O2292" s="1"/>
      <c r="P2292" s="18"/>
      <c r="U2292" s="114"/>
      <c r="W2292" s="114"/>
    </row>
    <row r="2293" spans="1:23" ht="9.75" customHeight="1">
      <c r="A2293" s="15"/>
      <c r="B2293" s="15" t="s">
        <v>57</v>
      </c>
      <c r="C2293" s="15"/>
      <c r="D2293" s="16"/>
      <c r="E2293" s="1"/>
      <c r="F2293" s="1"/>
      <c r="G2293" s="1"/>
      <c r="H2293" s="1"/>
      <c r="I2293" s="1"/>
      <c r="J2293" s="1"/>
      <c r="K2293" s="1"/>
      <c r="L2293" s="1"/>
      <c r="M2293" s="17"/>
      <c r="N2293" s="16"/>
      <c r="O2293" s="1"/>
      <c r="P2293" s="18"/>
      <c r="U2293" s="114"/>
      <c r="W2293" s="114"/>
    </row>
    <row r="2294" spans="1:23" ht="9.75" customHeight="1">
      <c r="A2294" s="15"/>
      <c r="B2294" s="15" t="s">
        <v>57</v>
      </c>
      <c r="C2294" s="15"/>
      <c r="D2294" s="16"/>
      <c r="E2294" s="1"/>
      <c r="F2294" s="1"/>
      <c r="G2294" s="1"/>
      <c r="H2294" s="1"/>
      <c r="I2294" s="1"/>
      <c r="J2294" s="1"/>
      <c r="K2294" s="1"/>
      <c r="L2294" s="1"/>
      <c r="M2294" s="17"/>
      <c r="N2294" s="16"/>
      <c r="O2294" s="1"/>
      <c r="P2294" s="18"/>
      <c r="U2294" s="114"/>
      <c r="W2294" s="114"/>
    </row>
    <row r="2295" spans="1:23" ht="9.75" customHeight="1">
      <c r="A2295" s="15"/>
      <c r="B2295" s="15" t="s">
        <v>39</v>
      </c>
      <c r="C2295" s="32"/>
      <c r="D2295" s="16"/>
      <c r="E2295" s="1"/>
      <c r="F2295" s="1"/>
      <c r="G2295" s="1"/>
      <c r="H2295" s="1"/>
      <c r="I2295" s="1"/>
      <c r="J2295" s="1"/>
      <c r="K2295" s="1"/>
      <c r="L2295" s="1"/>
      <c r="M2295" s="17"/>
      <c r="N2295" s="16"/>
      <c r="O2295" s="1"/>
      <c r="P2295" s="18"/>
      <c r="U2295" s="114"/>
      <c r="W2295" s="114"/>
    </row>
    <row r="2296" spans="1:23" ht="9.75" customHeight="1">
      <c r="A2296" s="15"/>
      <c r="B2296" s="15" t="s">
        <v>535</v>
      </c>
      <c r="C2296" s="15">
        <v>4</v>
      </c>
      <c r="D2296" s="33">
        <v>4</v>
      </c>
      <c r="E2296" s="34">
        <v>3</v>
      </c>
      <c r="F2296" s="34">
        <v>3</v>
      </c>
      <c r="G2296" s="34">
        <v>3</v>
      </c>
      <c r="H2296" s="34">
        <v>3</v>
      </c>
      <c r="I2296" s="34">
        <v>3</v>
      </c>
      <c r="J2296" s="34">
        <v>3</v>
      </c>
      <c r="K2296" s="34">
        <v>3</v>
      </c>
      <c r="L2296" s="34">
        <v>3</v>
      </c>
      <c r="M2296" s="35">
        <v>3</v>
      </c>
      <c r="N2296" s="16">
        <f t="shared" ref="N2296:N2298" si="497">MIN(D2296:M2296)</f>
        <v>3</v>
      </c>
      <c r="O2296" s="1">
        <f t="shared" ref="O2296:O2298" si="498">C2296-N2296</f>
        <v>1</v>
      </c>
      <c r="P2296" s="18">
        <f t="shared" ref="P2296:P2298" si="499">O2296/C2296</f>
        <v>0.25</v>
      </c>
      <c r="U2296" s="114"/>
      <c r="W2296" s="114"/>
    </row>
    <row r="2297" spans="1:23" ht="9.75" customHeight="1">
      <c r="A2297" s="15"/>
      <c r="B2297" s="15" t="s">
        <v>536</v>
      </c>
      <c r="C2297" s="15">
        <v>1</v>
      </c>
      <c r="D2297" s="33">
        <v>1</v>
      </c>
      <c r="E2297" s="34">
        <v>1</v>
      </c>
      <c r="F2297" s="34">
        <v>1</v>
      </c>
      <c r="G2297" s="34">
        <v>1</v>
      </c>
      <c r="H2297" s="34">
        <v>0</v>
      </c>
      <c r="I2297" s="34">
        <v>0</v>
      </c>
      <c r="J2297" s="34">
        <v>0</v>
      </c>
      <c r="K2297" s="34">
        <v>0</v>
      </c>
      <c r="L2297" s="34">
        <v>0</v>
      </c>
      <c r="M2297" s="35">
        <v>0</v>
      </c>
      <c r="N2297" s="16">
        <f t="shared" si="497"/>
        <v>0</v>
      </c>
      <c r="O2297" s="1">
        <f t="shared" si="498"/>
        <v>1</v>
      </c>
      <c r="P2297" s="18">
        <f t="shared" si="499"/>
        <v>1</v>
      </c>
      <c r="U2297" s="114"/>
      <c r="W2297" s="114"/>
    </row>
    <row r="2298" spans="1:23" ht="9.75" customHeight="1">
      <c r="A2298" s="15"/>
      <c r="B2298" s="15" t="s">
        <v>512</v>
      </c>
      <c r="C2298" s="32">
        <v>24</v>
      </c>
      <c r="D2298" s="33">
        <v>17</v>
      </c>
      <c r="E2298" s="34">
        <v>5</v>
      </c>
      <c r="F2298" s="34">
        <v>0</v>
      </c>
      <c r="G2298" s="34">
        <v>1</v>
      </c>
      <c r="H2298" s="34">
        <v>3</v>
      </c>
      <c r="I2298" s="34">
        <v>4</v>
      </c>
      <c r="J2298" s="34">
        <v>1</v>
      </c>
      <c r="K2298" s="34">
        <v>0</v>
      </c>
      <c r="L2298" s="34">
        <v>3</v>
      </c>
      <c r="M2298" s="35">
        <v>5</v>
      </c>
      <c r="N2298" s="16">
        <f t="shared" si="497"/>
        <v>0</v>
      </c>
      <c r="O2298" s="1">
        <f t="shared" si="498"/>
        <v>24</v>
      </c>
      <c r="P2298" s="18">
        <f t="shared" si="499"/>
        <v>1</v>
      </c>
      <c r="U2298" s="114"/>
      <c r="W2298" s="114"/>
    </row>
    <row r="2299" spans="1:23" ht="9.75" customHeight="1">
      <c r="A2299" s="15"/>
      <c r="B2299" s="15" t="s">
        <v>60</v>
      </c>
      <c r="C2299" s="15"/>
      <c r="D2299" s="16"/>
      <c r="E2299" s="1"/>
      <c r="F2299" s="1"/>
      <c r="G2299" s="1"/>
      <c r="H2299" s="1"/>
      <c r="I2299" s="1"/>
      <c r="J2299" s="1"/>
      <c r="K2299" s="1"/>
      <c r="L2299" s="1"/>
      <c r="M2299" s="17"/>
      <c r="N2299" s="16"/>
      <c r="O2299" s="1"/>
      <c r="P2299" s="18"/>
      <c r="U2299" s="114"/>
      <c r="W2299" s="114"/>
    </row>
    <row r="2300" spans="1:23" ht="9.75" customHeight="1">
      <c r="A2300" s="15"/>
      <c r="B2300" s="15" t="s">
        <v>60</v>
      </c>
      <c r="C2300" s="15"/>
      <c r="D2300" s="16"/>
      <c r="E2300" s="1"/>
      <c r="F2300" s="1"/>
      <c r="G2300" s="1"/>
      <c r="H2300" s="1"/>
      <c r="I2300" s="1"/>
      <c r="J2300" s="1"/>
      <c r="K2300" s="1"/>
      <c r="L2300" s="1"/>
      <c r="M2300" s="17"/>
      <c r="N2300" s="16"/>
      <c r="O2300" s="1"/>
      <c r="P2300" s="18"/>
      <c r="U2300" s="114"/>
      <c r="W2300" s="114"/>
    </row>
    <row r="2301" spans="1:23" ht="9.75" customHeight="1">
      <c r="A2301" s="15"/>
      <c r="B2301" s="15" t="s">
        <v>60</v>
      </c>
      <c r="C2301" s="15"/>
      <c r="D2301" s="16"/>
      <c r="E2301" s="1"/>
      <c r="F2301" s="1"/>
      <c r="G2301" s="1"/>
      <c r="H2301" s="1"/>
      <c r="I2301" s="1"/>
      <c r="J2301" s="1"/>
      <c r="K2301" s="1"/>
      <c r="L2301" s="1"/>
      <c r="M2301" s="17"/>
      <c r="N2301" s="16"/>
      <c r="O2301" s="1"/>
      <c r="P2301" s="18"/>
      <c r="U2301" s="114"/>
      <c r="W2301" s="114"/>
    </row>
    <row r="2302" spans="1:23" ht="9.75" customHeight="1">
      <c r="A2302" s="15"/>
      <c r="B2302" s="15" t="s">
        <v>41</v>
      </c>
      <c r="C2302" s="15">
        <v>2</v>
      </c>
      <c r="D2302" s="33">
        <v>0</v>
      </c>
      <c r="E2302" s="34">
        <v>0</v>
      </c>
      <c r="F2302" s="34">
        <v>0</v>
      </c>
      <c r="G2302" s="34">
        <v>0</v>
      </c>
      <c r="H2302" s="34">
        <v>0</v>
      </c>
      <c r="I2302" s="34">
        <v>0</v>
      </c>
      <c r="J2302" s="34">
        <v>0</v>
      </c>
      <c r="K2302" s="34">
        <v>1</v>
      </c>
      <c r="L2302" s="34">
        <v>1</v>
      </c>
      <c r="M2302" s="35">
        <v>1</v>
      </c>
      <c r="N2302" s="16">
        <f>MIN(D2302:M2302)</f>
        <v>0</v>
      </c>
      <c r="O2302" s="1">
        <f>C2302-N2302</f>
        <v>2</v>
      </c>
      <c r="P2302" s="18">
        <f>O2302/C2302</f>
        <v>1</v>
      </c>
      <c r="U2302" s="114"/>
      <c r="W2302" s="114"/>
    </row>
    <row r="2303" spans="1:23" ht="9.75" customHeight="1">
      <c r="A2303" s="15"/>
      <c r="B2303" s="15" t="s">
        <v>42</v>
      </c>
      <c r="C2303" s="15"/>
      <c r="D2303" s="16"/>
      <c r="E2303" s="1"/>
      <c r="F2303" s="1"/>
      <c r="G2303" s="1"/>
      <c r="H2303" s="1"/>
      <c r="I2303" s="1"/>
      <c r="J2303" s="1"/>
      <c r="K2303" s="1"/>
      <c r="L2303" s="1"/>
      <c r="M2303" s="17"/>
      <c r="N2303" s="16"/>
      <c r="O2303" s="1"/>
      <c r="P2303" s="18"/>
      <c r="U2303" s="114"/>
      <c r="W2303" s="114"/>
    </row>
    <row r="2304" spans="1:23" ht="9.75" customHeight="1">
      <c r="A2304" s="15"/>
      <c r="B2304" s="15" t="s">
        <v>43</v>
      </c>
      <c r="C2304" s="15"/>
      <c r="D2304" s="16"/>
      <c r="E2304" s="1"/>
      <c r="F2304" s="1"/>
      <c r="G2304" s="1"/>
      <c r="H2304" s="1"/>
      <c r="I2304" s="1"/>
      <c r="J2304" s="1"/>
      <c r="K2304" s="1"/>
      <c r="L2304" s="1"/>
      <c r="M2304" s="17"/>
      <c r="N2304" s="16"/>
      <c r="O2304" s="1"/>
      <c r="P2304" s="18"/>
      <c r="U2304" s="114"/>
      <c r="W2304" s="114"/>
    </row>
    <row r="2305" spans="1:23" ht="9.75" customHeight="1">
      <c r="A2305" s="15"/>
      <c r="B2305" s="15" t="s">
        <v>44</v>
      </c>
      <c r="C2305" s="15"/>
      <c r="D2305" s="16"/>
      <c r="E2305" s="1"/>
      <c r="F2305" s="1"/>
      <c r="G2305" s="1"/>
      <c r="H2305" s="1"/>
      <c r="I2305" s="1"/>
      <c r="J2305" s="1"/>
      <c r="K2305" s="1"/>
      <c r="L2305" s="1"/>
      <c r="M2305" s="17"/>
      <c r="N2305" s="16"/>
      <c r="O2305" s="1"/>
      <c r="P2305" s="18"/>
      <c r="U2305" s="114"/>
      <c r="W2305" s="114"/>
    </row>
    <row r="2306" spans="1:23" ht="9.75" customHeight="1">
      <c r="A2306" s="20"/>
      <c r="B2306" s="21" t="s">
        <v>45</v>
      </c>
      <c r="C2306" s="21">
        <f t="shared" ref="C2306:M2306" si="500">SUM(C2290:C2305)</f>
        <v>31</v>
      </c>
      <c r="D2306" s="22">
        <f t="shared" si="500"/>
        <v>22</v>
      </c>
      <c r="E2306" s="23">
        <f t="shared" si="500"/>
        <v>9</v>
      </c>
      <c r="F2306" s="23">
        <f t="shared" si="500"/>
        <v>4</v>
      </c>
      <c r="G2306" s="23">
        <f t="shared" si="500"/>
        <v>5</v>
      </c>
      <c r="H2306" s="23">
        <f t="shared" si="500"/>
        <v>6</v>
      </c>
      <c r="I2306" s="23">
        <f t="shared" si="500"/>
        <v>7</v>
      </c>
      <c r="J2306" s="23">
        <f t="shared" si="500"/>
        <v>4</v>
      </c>
      <c r="K2306" s="23">
        <f t="shared" si="500"/>
        <v>4</v>
      </c>
      <c r="L2306" s="23">
        <f t="shared" si="500"/>
        <v>7</v>
      </c>
      <c r="M2306" s="24">
        <f t="shared" si="500"/>
        <v>9</v>
      </c>
      <c r="N2306" s="22">
        <f t="shared" ref="N2306:N2307" si="501">MIN(D2306:M2306)</f>
        <v>4</v>
      </c>
      <c r="O2306" s="23">
        <f t="shared" ref="O2306:O2307" si="502">C2306-N2306</f>
        <v>27</v>
      </c>
      <c r="P2306" s="25">
        <f t="shared" ref="P2306:P2307" si="503">O2306/C2306</f>
        <v>0.87096774193548387</v>
      </c>
      <c r="U2306" s="114"/>
      <c r="W2306" s="114"/>
    </row>
    <row r="2307" spans="1:23" ht="9.75" customHeight="1">
      <c r="A2307" s="14" t="s">
        <v>465</v>
      </c>
      <c r="B2307" s="14" t="s">
        <v>27</v>
      </c>
      <c r="C2307" s="15">
        <v>14</v>
      </c>
      <c r="D2307" s="33">
        <v>1</v>
      </c>
      <c r="E2307" s="34">
        <v>0</v>
      </c>
      <c r="F2307" s="34">
        <v>0</v>
      </c>
      <c r="G2307" s="34">
        <v>0</v>
      </c>
      <c r="H2307" s="34">
        <v>0</v>
      </c>
      <c r="I2307" s="34">
        <v>0</v>
      </c>
      <c r="J2307" s="34">
        <v>0</v>
      </c>
      <c r="K2307" s="34">
        <v>2</v>
      </c>
      <c r="L2307" s="34">
        <v>2</v>
      </c>
      <c r="M2307" s="35">
        <v>4</v>
      </c>
      <c r="N2307" s="16">
        <f t="shared" si="501"/>
        <v>0</v>
      </c>
      <c r="O2307" s="1">
        <f t="shared" si="502"/>
        <v>14</v>
      </c>
      <c r="P2307" s="18">
        <f t="shared" si="503"/>
        <v>1</v>
      </c>
      <c r="U2307" s="114"/>
      <c r="W2307" s="114"/>
    </row>
    <row r="2308" spans="1:23" ht="9.75" customHeight="1">
      <c r="A2308" s="15"/>
      <c r="B2308" s="15" t="s">
        <v>30</v>
      </c>
      <c r="C2308" s="15"/>
      <c r="D2308" s="16"/>
      <c r="E2308" s="1"/>
      <c r="F2308" s="1"/>
      <c r="G2308" s="1"/>
      <c r="H2308" s="1"/>
      <c r="I2308" s="1"/>
      <c r="J2308" s="1"/>
      <c r="K2308" s="1"/>
      <c r="L2308" s="1"/>
      <c r="M2308" s="17"/>
      <c r="N2308" s="16"/>
      <c r="O2308" s="1"/>
      <c r="P2308" s="18"/>
      <c r="U2308" s="114"/>
      <c r="W2308" s="114"/>
    </row>
    <row r="2309" spans="1:23" ht="9.75" customHeight="1">
      <c r="A2309" s="15"/>
      <c r="B2309" s="15" t="s">
        <v>34</v>
      </c>
      <c r="C2309" s="15"/>
      <c r="D2309" s="16"/>
      <c r="E2309" s="1"/>
      <c r="F2309" s="1"/>
      <c r="G2309" s="1"/>
      <c r="H2309" s="1"/>
      <c r="I2309" s="1"/>
      <c r="J2309" s="1"/>
      <c r="K2309" s="1"/>
      <c r="L2309" s="1"/>
      <c r="M2309" s="17"/>
      <c r="N2309" s="16"/>
      <c r="O2309" s="1"/>
      <c r="P2309" s="18"/>
      <c r="U2309" s="114"/>
      <c r="W2309" s="114"/>
    </row>
    <row r="2310" spans="1:23" ht="9.75" customHeight="1">
      <c r="A2310" s="15"/>
      <c r="B2310" s="15" t="s">
        <v>57</v>
      </c>
      <c r="C2310" s="15"/>
      <c r="D2310" s="16"/>
      <c r="E2310" s="1"/>
      <c r="F2310" s="1"/>
      <c r="G2310" s="1"/>
      <c r="H2310" s="1"/>
      <c r="I2310" s="1"/>
      <c r="J2310" s="1"/>
      <c r="K2310" s="1"/>
      <c r="L2310" s="1"/>
      <c r="M2310" s="17"/>
      <c r="N2310" s="16"/>
      <c r="O2310" s="1"/>
      <c r="P2310" s="18"/>
      <c r="U2310" s="114"/>
      <c r="W2310" s="114"/>
    </row>
    <row r="2311" spans="1:23" ht="9.75" customHeight="1">
      <c r="A2311" s="15"/>
      <c r="B2311" s="15" t="s">
        <v>57</v>
      </c>
      <c r="C2311" s="15"/>
      <c r="D2311" s="16"/>
      <c r="E2311" s="1"/>
      <c r="F2311" s="1"/>
      <c r="G2311" s="1"/>
      <c r="H2311" s="1"/>
      <c r="I2311" s="1"/>
      <c r="J2311" s="1"/>
      <c r="K2311" s="1"/>
      <c r="L2311" s="1"/>
      <c r="M2311" s="17"/>
      <c r="N2311" s="16"/>
      <c r="O2311" s="1"/>
      <c r="P2311" s="18"/>
      <c r="U2311" s="114"/>
      <c r="W2311" s="114"/>
    </row>
    <row r="2312" spans="1:23" ht="9.75" customHeight="1">
      <c r="A2312" s="15"/>
      <c r="B2312" s="15" t="s">
        <v>39</v>
      </c>
      <c r="C2312" s="15">
        <v>13</v>
      </c>
      <c r="D2312" s="33">
        <v>10</v>
      </c>
      <c r="E2312" s="34">
        <v>8</v>
      </c>
      <c r="F2312" s="34">
        <v>7</v>
      </c>
      <c r="G2312" s="34">
        <v>6</v>
      </c>
      <c r="H2312" s="34">
        <v>2</v>
      </c>
      <c r="I2312" s="34">
        <v>3</v>
      </c>
      <c r="J2312" s="34">
        <v>5</v>
      </c>
      <c r="K2312" s="34">
        <v>2</v>
      </c>
      <c r="L2312" s="34">
        <v>2</v>
      </c>
      <c r="M2312" s="35">
        <v>5</v>
      </c>
      <c r="N2312" s="16">
        <f>MIN(D2312:M2312)</f>
        <v>2</v>
      </c>
      <c r="O2312" s="1">
        <f>C2312-N2312</f>
        <v>11</v>
      </c>
      <c r="P2312" s="18">
        <f>O2312/C2312</f>
        <v>0.84615384615384615</v>
      </c>
      <c r="U2312" s="114"/>
      <c r="W2312" s="114"/>
    </row>
    <row r="2313" spans="1:23" ht="9.75" customHeight="1">
      <c r="A2313" s="15"/>
      <c r="B2313" s="15" t="s">
        <v>556</v>
      </c>
      <c r="C2313" s="15"/>
      <c r="D2313" s="16"/>
      <c r="E2313" s="1"/>
      <c r="F2313" s="1"/>
      <c r="G2313" s="1"/>
      <c r="H2313" s="1"/>
      <c r="I2313" s="1"/>
      <c r="J2313" s="1"/>
      <c r="K2313" s="1"/>
      <c r="L2313" s="1"/>
      <c r="M2313" s="17"/>
      <c r="N2313" s="16"/>
      <c r="O2313" s="1"/>
      <c r="P2313" s="18"/>
      <c r="U2313" s="114"/>
      <c r="W2313" s="114"/>
    </row>
    <row r="2314" spans="1:23" ht="9.75" customHeight="1">
      <c r="A2314" s="15"/>
      <c r="B2314" s="15" t="s">
        <v>556</v>
      </c>
      <c r="C2314" s="15"/>
      <c r="D2314" s="16"/>
      <c r="E2314" s="1"/>
      <c r="F2314" s="1"/>
      <c r="G2314" s="1"/>
      <c r="H2314" s="1"/>
      <c r="I2314" s="1"/>
      <c r="J2314" s="1"/>
      <c r="K2314" s="1"/>
      <c r="L2314" s="1"/>
      <c r="M2314" s="17"/>
      <c r="N2314" s="16"/>
      <c r="O2314" s="1"/>
      <c r="P2314" s="18"/>
      <c r="U2314" s="114"/>
      <c r="W2314" s="114"/>
    </row>
    <row r="2315" spans="1:23" ht="9.75" customHeight="1">
      <c r="A2315" s="15"/>
      <c r="B2315" s="15" t="s">
        <v>556</v>
      </c>
      <c r="C2315" s="15"/>
      <c r="D2315" s="16"/>
      <c r="E2315" s="1"/>
      <c r="F2315" s="1"/>
      <c r="G2315" s="1"/>
      <c r="H2315" s="1"/>
      <c r="I2315" s="1"/>
      <c r="J2315" s="1"/>
      <c r="K2315" s="1"/>
      <c r="L2315" s="1"/>
      <c r="M2315" s="17"/>
      <c r="N2315" s="16"/>
      <c r="O2315" s="1"/>
      <c r="P2315" s="18"/>
      <c r="U2315" s="114"/>
      <c r="W2315" s="114"/>
    </row>
    <row r="2316" spans="1:23" ht="9.75" customHeight="1">
      <c r="A2316" s="15"/>
      <c r="B2316" s="15" t="s">
        <v>60</v>
      </c>
      <c r="C2316" s="15"/>
      <c r="D2316" s="16"/>
      <c r="E2316" s="1"/>
      <c r="F2316" s="1"/>
      <c r="G2316" s="1"/>
      <c r="H2316" s="1"/>
      <c r="I2316" s="1"/>
      <c r="J2316" s="1"/>
      <c r="K2316" s="1"/>
      <c r="L2316" s="1"/>
      <c r="M2316" s="17"/>
      <c r="N2316" s="16"/>
      <c r="O2316" s="1"/>
      <c r="P2316" s="18"/>
      <c r="U2316" s="114"/>
      <c r="W2316" s="114"/>
    </row>
    <row r="2317" spans="1:23" ht="9.75" customHeight="1">
      <c r="A2317" s="15"/>
      <c r="B2317" s="15" t="s">
        <v>60</v>
      </c>
      <c r="C2317" s="15"/>
      <c r="D2317" s="16"/>
      <c r="E2317" s="1"/>
      <c r="F2317" s="1"/>
      <c r="G2317" s="1"/>
      <c r="H2317" s="1"/>
      <c r="I2317" s="1"/>
      <c r="J2317" s="1"/>
      <c r="K2317" s="1"/>
      <c r="L2317" s="1"/>
      <c r="M2317" s="17"/>
      <c r="N2317" s="16"/>
      <c r="O2317" s="1"/>
      <c r="P2317" s="18"/>
      <c r="U2317" s="114"/>
      <c r="W2317" s="114"/>
    </row>
    <row r="2318" spans="1:23" ht="9.75" customHeight="1">
      <c r="A2318" s="15"/>
      <c r="B2318" s="15" t="s">
        <v>60</v>
      </c>
      <c r="C2318" s="15"/>
      <c r="D2318" s="16"/>
      <c r="E2318" s="1"/>
      <c r="F2318" s="1"/>
      <c r="G2318" s="1"/>
      <c r="H2318" s="1"/>
      <c r="I2318" s="1"/>
      <c r="J2318" s="1"/>
      <c r="K2318" s="1"/>
      <c r="L2318" s="1"/>
      <c r="M2318" s="17"/>
      <c r="N2318" s="16"/>
      <c r="O2318" s="1"/>
      <c r="P2318" s="18"/>
      <c r="U2318" s="114"/>
      <c r="W2318" s="114"/>
    </row>
    <row r="2319" spans="1:23" ht="9.75" customHeight="1">
      <c r="A2319" s="15"/>
      <c r="B2319" s="15" t="s">
        <v>41</v>
      </c>
      <c r="C2319" s="15">
        <v>2</v>
      </c>
      <c r="D2319" s="33">
        <v>2</v>
      </c>
      <c r="E2319" s="34">
        <v>1</v>
      </c>
      <c r="F2319" s="34">
        <v>1</v>
      </c>
      <c r="G2319" s="34">
        <v>1</v>
      </c>
      <c r="H2319" s="34">
        <v>1</v>
      </c>
      <c r="I2319" s="34">
        <v>1</v>
      </c>
      <c r="J2319" s="34">
        <v>1</v>
      </c>
      <c r="K2319" s="34">
        <v>0</v>
      </c>
      <c r="L2319" s="34">
        <v>0</v>
      </c>
      <c r="M2319" s="35">
        <v>0</v>
      </c>
      <c r="N2319" s="16">
        <f t="shared" ref="N2319:N2320" si="504">MIN(D2319:M2319)</f>
        <v>0</v>
      </c>
      <c r="O2319" s="1">
        <f t="shared" ref="O2319:O2320" si="505">C2319-N2319</f>
        <v>2</v>
      </c>
      <c r="P2319" s="18">
        <f t="shared" ref="P2319:P2320" si="506">O2319/C2319</f>
        <v>1</v>
      </c>
      <c r="U2319" s="114"/>
      <c r="W2319" s="114"/>
    </row>
    <row r="2320" spans="1:23" ht="9.75" customHeight="1">
      <c r="A2320" s="15"/>
      <c r="B2320" s="15" t="s">
        <v>42</v>
      </c>
      <c r="C2320" s="15">
        <v>3</v>
      </c>
      <c r="D2320" s="33">
        <v>2</v>
      </c>
      <c r="E2320" s="34">
        <v>3</v>
      </c>
      <c r="F2320" s="34">
        <v>1</v>
      </c>
      <c r="G2320" s="34">
        <v>0</v>
      </c>
      <c r="H2320" s="34">
        <v>0</v>
      </c>
      <c r="I2320" s="34">
        <v>2</v>
      </c>
      <c r="J2320" s="34">
        <v>1</v>
      </c>
      <c r="K2320" s="34">
        <v>2</v>
      </c>
      <c r="L2320" s="34">
        <v>2</v>
      </c>
      <c r="M2320" s="35">
        <v>2</v>
      </c>
      <c r="N2320" s="16">
        <f t="shared" si="504"/>
        <v>0</v>
      </c>
      <c r="O2320" s="1">
        <f t="shared" si="505"/>
        <v>3</v>
      </c>
      <c r="P2320" s="18">
        <f t="shared" si="506"/>
        <v>1</v>
      </c>
      <c r="U2320" s="114"/>
      <c r="W2320" s="114"/>
    </row>
    <row r="2321" spans="1:23" ht="9.75" customHeight="1">
      <c r="A2321" s="15"/>
      <c r="B2321" s="15" t="s">
        <v>43</v>
      </c>
      <c r="C2321" s="15"/>
      <c r="D2321" s="16"/>
      <c r="E2321" s="1"/>
      <c r="F2321" s="1"/>
      <c r="G2321" s="1"/>
      <c r="H2321" s="1"/>
      <c r="I2321" s="1"/>
      <c r="J2321" s="1"/>
      <c r="K2321" s="1"/>
      <c r="L2321" s="1"/>
      <c r="M2321" s="17"/>
      <c r="N2321" s="16"/>
      <c r="O2321" s="1"/>
      <c r="P2321" s="18"/>
      <c r="U2321" s="114"/>
      <c r="W2321" s="114"/>
    </row>
    <row r="2322" spans="1:23" ht="9.75" customHeight="1">
      <c r="A2322" s="15"/>
      <c r="B2322" s="15" t="s">
        <v>44</v>
      </c>
      <c r="C2322" s="15">
        <v>2</v>
      </c>
      <c r="D2322" s="33">
        <v>1</v>
      </c>
      <c r="E2322" s="34">
        <v>2</v>
      </c>
      <c r="F2322" s="34">
        <v>2</v>
      </c>
      <c r="G2322" s="34">
        <v>0</v>
      </c>
      <c r="H2322" s="34">
        <v>1</v>
      </c>
      <c r="I2322" s="34">
        <v>0</v>
      </c>
      <c r="J2322" s="34">
        <v>0</v>
      </c>
      <c r="K2322" s="34">
        <v>0</v>
      </c>
      <c r="L2322" s="34">
        <v>0</v>
      </c>
      <c r="M2322" s="35">
        <v>0</v>
      </c>
      <c r="N2322" s="16">
        <f t="shared" ref="N2322:N2323" si="507">MIN(D2322:M2322)</f>
        <v>0</v>
      </c>
      <c r="O2322" s="1">
        <f t="shared" ref="O2322:O2323" si="508">C2322-N2322</f>
        <v>2</v>
      </c>
      <c r="P2322" s="18">
        <f t="shared" ref="P2322:P2323" si="509">O2322/C2322</f>
        <v>1</v>
      </c>
      <c r="U2322" s="114"/>
      <c r="W2322" s="114"/>
    </row>
    <row r="2323" spans="1:23" ht="9.75" customHeight="1">
      <c r="A2323" s="20"/>
      <c r="B2323" s="21" t="s">
        <v>45</v>
      </c>
      <c r="C2323" s="21">
        <f t="shared" ref="C2323:M2323" si="510">SUM(C2307:C2322)</f>
        <v>34</v>
      </c>
      <c r="D2323" s="22">
        <f t="shared" si="510"/>
        <v>16</v>
      </c>
      <c r="E2323" s="23">
        <f t="shared" si="510"/>
        <v>14</v>
      </c>
      <c r="F2323" s="23">
        <f t="shared" si="510"/>
        <v>11</v>
      </c>
      <c r="G2323" s="23">
        <f t="shared" si="510"/>
        <v>7</v>
      </c>
      <c r="H2323" s="23">
        <f t="shared" si="510"/>
        <v>4</v>
      </c>
      <c r="I2323" s="23">
        <f t="shared" si="510"/>
        <v>6</v>
      </c>
      <c r="J2323" s="23">
        <f t="shared" si="510"/>
        <v>7</v>
      </c>
      <c r="K2323" s="23">
        <f t="shared" si="510"/>
        <v>6</v>
      </c>
      <c r="L2323" s="23">
        <f t="shared" si="510"/>
        <v>6</v>
      </c>
      <c r="M2323" s="24">
        <f t="shared" si="510"/>
        <v>11</v>
      </c>
      <c r="N2323" s="22">
        <f t="shared" si="507"/>
        <v>4</v>
      </c>
      <c r="O2323" s="23">
        <f t="shared" si="508"/>
        <v>30</v>
      </c>
      <c r="P2323" s="25">
        <f t="shared" si="509"/>
        <v>0.88235294117647056</v>
      </c>
      <c r="U2323" s="114"/>
      <c r="W2323" s="114"/>
    </row>
    <row r="2324" spans="1:23" ht="9.75" customHeight="1">
      <c r="A2324" s="14" t="s">
        <v>467</v>
      </c>
      <c r="B2324" s="14" t="s">
        <v>27</v>
      </c>
      <c r="C2324" s="15"/>
      <c r="D2324" s="16"/>
      <c r="E2324" s="1"/>
      <c r="F2324" s="1"/>
      <c r="G2324" s="1"/>
      <c r="H2324" s="1"/>
      <c r="I2324" s="1"/>
      <c r="J2324" s="1"/>
      <c r="K2324" s="1"/>
      <c r="L2324" s="1"/>
      <c r="M2324" s="17"/>
      <c r="N2324" s="16"/>
      <c r="O2324" s="1"/>
      <c r="P2324" s="18"/>
      <c r="U2324" s="114"/>
      <c r="W2324" s="114"/>
    </row>
    <row r="2325" spans="1:23" ht="9.75" customHeight="1">
      <c r="A2325" s="15"/>
      <c r="B2325" s="15" t="s">
        <v>30</v>
      </c>
      <c r="C2325" s="15"/>
      <c r="D2325" s="16"/>
      <c r="E2325" s="1"/>
      <c r="F2325" s="1"/>
      <c r="G2325" s="1"/>
      <c r="H2325" s="1"/>
      <c r="I2325" s="1"/>
      <c r="J2325" s="1"/>
      <c r="K2325" s="1"/>
      <c r="L2325" s="1"/>
      <c r="M2325" s="17"/>
      <c r="N2325" s="16"/>
      <c r="O2325" s="1"/>
      <c r="P2325" s="18"/>
      <c r="U2325" s="114"/>
      <c r="W2325" s="114"/>
    </row>
    <row r="2326" spans="1:23" ht="9.75" customHeight="1">
      <c r="A2326" s="15"/>
      <c r="B2326" s="15" t="s">
        <v>34</v>
      </c>
      <c r="C2326" s="15"/>
      <c r="D2326" s="16"/>
      <c r="E2326" s="1"/>
      <c r="F2326" s="1"/>
      <c r="G2326" s="1"/>
      <c r="H2326" s="1"/>
      <c r="I2326" s="1"/>
      <c r="J2326" s="1"/>
      <c r="K2326" s="1"/>
      <c r="L2326" s="1"/>
      <c r="M2326" s="17"/>
      <c r="N2326" s="16"/>
      <c r="O2326" s="1"/>
      <c r="P2326" s="18"/>
      <c r="U2326" s="114"/>
      <c r="W2326" s="114"/>
    </row>
    <row r="2327" spans="1:23" ht="9.75" customHeight="1">
      <c r="A2327" s="15"/>
      <c r="B2327" s="15" t="s">
        <v>57</v>
      </c>
      <c r="C2327" s="15"/>
      <c r="D2327" s="16"/>
      <c r="E2327" s="1"/>
      <c r="F2327" s="1"/>
      <c r="G2327" s="1"/>
      <c r="H2327" s="1"/>
      <c r="I2327" s="1"/>
      <c r="J2327" s="1"/>
      <c r="K2327" s="1"/>
      <c r="L2327" s="1"/>
      <c r="M2327" s="17"/>
      <c r="N2327" s="16"/>
      <c r="O2327" s="1"/>
      <c r="P2327" s="18"/>
      <c r="U2327" s="114"/>
      <c r="W2327" s="114"/>
    </row>
    <row r="2328" spans="1:23" ht="9.75" customHeight="1">
      <c r="A2328" s="15"/>
      <c r="B2328" s="15" t="s">
        <v>57</v>
      </c>
      <c r="C2328" s="15"/>
      <c r="D2328" s="16"/>
      <c r="E2328" s="1"/>
      <c r="F2328" s="1"/>
      <c r="G2328" s="1"/>
      <c r="H2328" s="1"/>
      <c r="I2328" s="1"/>
      <c r="J2328" s="1"/>
      <c r="K2328" s="1"/>
      <c r="L2328" s="1"/>
      <c r="M2328" s="17"/>
      <c r="N2328" s="16"/>
      <c r="O2328" s="1"/>
      <c r="P2328" s="18"/>
      <c r="U2328" s="114"/>
      <c r="W2328" s="114"/>
    </row>
    <row r="2329" spans="1:23" ht="9.75" customHeight="1">
      <c r="A2329" s="15"/>
      <c r="B2329" s="15" t="s">
        <v>39</v>
      </c>
      <c r="C2329" s="15">
        <v>7</v>
      </c>
      <c r="D2329" s="33">
        <v>5</v>
      </c>
      <c r="E2329" s="34">
        <v>4</v>
      </c>
      <c r="F2329" s="34">
        <v>4</v>
      </c>
      <c r="G2329" s="34">
        <v>3</v>
      </c>
      <c r="H2329" s="34">
        <v>2</v>
      </c>
      <c r="I2329" s="34">
        <v>3</v>
      </c>
      <c r="J2329" s="34">
        <v>2</v>
      </c>
      <c r="K2329" s="34">
        <v>4</v>
      </c>
      <c r="L2329" s="34">
        <v>4</v>
      </c>
      <c r="M2329" s="35">
        <v>5</v>
      </c>
      <c r="N2329" s="16">
        <f>MIN(D2329:M2329)</f>
        <v>2</v>
      </c>
      <c r="O2329" s="1">
        <f>C2329-N2329</f>
        <v>5</v>
      </c>
      <c r="P2329" s="18">
        <f>O2329/C2329</f>
        <v>0.7142857142857143</v>
      </c>
      <c r="U2329" s="114"/>
      <c r="W2329" s="114"/>
    </row>
    <row r="2330" spans="1:23" ht="9.75" customHeight="1">
      <c r="A2330" s="15"/>
      <c r="B2330" s="15" t="s">
        <v>60</v>
      </c>
      <c r="C2330" s="15"/>
      <c r="D2330" s="16"/>
      <c r="E2330" s="1"/>
      <c r="F2330" s="1"/>
      <c r="G2330" s="1"/>
      <c r="H2330" s="1"/>
      <c r="I2330" s="1"/>
      <c r="J2330" s="1"/>
      <c r="K2330" s="1"/>
      <c r="L2330" s="1"/>
      <c r="M2330" s="17"/>
      <c r="N2330" s="16"/>
      <c r="O2330" s="1"/>
      <c r="P2330" s="18"/>
      <c r="U2330" s="114"/>
      <c r="W2330" s="114"/>
    </row>
    <row r="2331" spans="1:23" ht="9.75" customHeight="1">
      <c r="A2331" s="15"/>
      <c r="B2331" s="15" t="s">
        <v>60</v>
      </c>
      <c r="C2331" s="15"/>
      <c r="D2331" s="16"/>
      <c r="E2331" s="1"/>
      <c r="F2331" s="1"/>
      <c r="G2331" s="1"/>
      <c r="H2331" s="1"/>
      <c r="I2331" s="1"/>
      <c r="J2331" s="1"/>
      <c r="K2331" s="1"/>
      <c r="L2331" s="1"/>
      <c r="M2331" s="17"/>
      <c r="N2331" s="16"/>
      <c r="O2331" s="1"/>
      <c r="P2331" s="18"/>
      <c r="U2331" s="114"/>
      <c r="W2331" s="114"/>
    </row>
    <row r="2332" spans="1:23" ht="9.75" customHeight="1">
      <c r="A2332" s="15"/>
      <c r="B2332" s="15" t="s">
        <v>60</v>
      </c>
      <c r="C2332" s="15"/>
      <c r="D2332" s="16"/>
      <c r="E2332" s="1"/>
      <c r="F2332" s="1"/>
      <c r="G2332" s="1"/>
      <c r="H2332" s="1"/>
      <c r="I2332" s="1"/>
      <c r="J2332" s="1"/>
      <c r="K2332" s="1"/>
      <c r="L2332" s="1"/>
      <c r="M2332" s="17"/>
      <c r="N2332" s="16"/>
      <c r="O2332" s="1"/>
      <c r="P2332" s="18"/>
      <c r="U2332" s="114"/>
      <c r="W2332" s="114"/>
    </row>
    <row r="2333" spans="1:23" ht="9.75" customHeight="1">
      <c r="A2333" s="15"/>
      <c r="B2333" s="15" t="s">
        <v>60</v>
      </c>
      <c r="C2333" s="15"/>
      <c r="D2333" s="16"/>
      <c r="E2333" s="1"/>
      <c r="F2333" s="1"/>
      <c r="G2333" s="1"/>
      <c r="H2333" s="1"/>
      <c r="I2333" s="1"/>
      <c r="J2333" s="1"/>
      <c r="K2333" s="1"/>
      <c r="L2333" s="1"/>
      <c r="M2333" s="17"/>
      <c r="N2333" s="16"/>
      <c r="O2333" s="1"/>
      <c r="P2333" s="18"/>
      <c r="U2333" s="114"/>
      <c r="W2333" s="114"/>
    </row>
    <row r="2334" spans="1:23" ht="9.75" customHeight="1">
      <c r="A2334" s="15"/>
      <c r="B2334" s="15" t="s">
        <v>60</v>
      </c>
      <c r="C2334" s="15"/>
      <c r="D2334" s="16"/>
      <c r="E2334" s="1"/>
      <c r="F2334" s="1"/>
      <c r="G2334" s="1"/>
      <c r="H2334" s="1"/>
      <c r="I2334" s="1"/>
      <c r="J2334" s="1"/>
      <c r="K2334" s="1"/>
      <c r="L2334" s="1"/>
      <c r="M2334" s="17"/>
      <c r="N2334" s="16"/>
      <c r="O2334" s="1"/>
      <c r="P2334" s="18"/>
      <c r="U2334" s="114"/>
      <c r="W2334" s="114"/>
    </row>
    <row r="2335" spans="1:23" ht="9.75" customHeight="1">
      <c r="A2335" s="15"/>
      <c r="B2335" s="15" t="s">
        <v>60</v>
      </c>
      <c r="C2335" s="15"/>
      <c r="D2335" s="16"/>
      <c r="E2335" s="1"/>
      <c r="F2335" s="1"/>
      <c r="G2335" s="1"/>
      <c r="H2335" s="1"/>
      <c r="I2335" s="1"/>
      <c r="J2335" s="1"/>
      <c r="K2335" s="1"/>
      <c r="L2335" s="1"/>
      <c r="M2335" s="17"/>
      <c r="N2335" s="16"/>
      <c r="O2335" s="1"/>
      <c r="P2335" s="18"/>
      <c r="U2335" s="114"/>
      <c r="W2335" s="114"/>
    </row>
    <row r="2336" spans="1:23" ht="9.75" customHeight="1">
      <c r="A2336" s="15"/>
      <c r="B2336" s="15" t="s">
        <v>41</v>
      </c>
      <c r="C2336" s="15"/>
      <c r="D2336" s="16"/>
      <c r="E2336" s="1"/>
      <c r="F2336" s="1"/>
      <c r="G2336" s="1"/>
      <c r="H2336" s="1"/>
      <c r="I2336" s="1"/>
      <c r="J2336" s="1"/>
      <c r="K2336" s="1"/>
      <c r="L2336" s="1"/>
      <c r="M2336" s="17"/>
      <c r="N2336" s="16"/>
      <c r="O2336" s="1"/>
      <c r="P2336" s="18"/>
      <c r="U2336" s="114"/>
      <c r="W2336" s="114"/>
    </row>
    <row r="2337" spans="1:23" ht="9.75" customHeight="1">
      <c r="A2337" s="15"/>
      <c r="B2337" s="15" t="s">
        <v>42</v>
      </c>
      <c r="C2337" s="15">
        <v>2</v>
      </c>
      <c r="D2337" s="33">
        <v>0</v>
      </c>
      <c r="E2337" s="34">
        <v>1</v>
      </c>
      <c r="F2337" s="34">
        <v>1</v>
      </c>
      <c r="G2337" s="34">
        <v>1</v>
      </c>
      <c r="H2337" s="34">
        <v>1</v>
      </c>
      <c r="I2337" s="34">
        <v>0</v>
      </c>
      <c r="J2337" s="34">
        <v>1</v>
      </c>
      <c r="K2337" s="34">
        <v>0</v>
      </c>
      <c r="L2337" s="34">
        <v>0</v>
      </c>
      <c r="M2337" s="35">
        <v>0</v>
      </c>
      <c r="N2337" s="16">
        <f>MIN(D2337:M2337)</f>
        <v>0</v>
      </c>
      <c r="O2337" s="1">
        <f>C2337-N2337</f>
        <v>2</v>
      </c>
      <c r="P2337" s="18">
        <f>O2337/C2337</f>
        <v>1</v>
      </c>
      <c r="U2337" s="114"/>
      <c r="W2337" s="114"/>
    </row>
    <row r="2338" spans="1:23" ht="9.75" customHeight="1">
      <c r="A2338" s="15"/>
      <c r="B2338" s="15" t="s">
        <v>43</v>
      </c>
      <c r="C2338" s="15"/>
      <c r="D2338" s="16"/>
      <c r="E2338" s="1"/>
      <c r="F2338" s="1"/>
      <c r="G2338" s="1"/>
      <c r="H2338" s="1"/>
      <c r="I2338" s="1"/>
      <c r="J2338" s="1"/>
      <c r="K2338" s="1"/>
      <c r="L2338" s="1"/>
      <c r="M2338" s="17"/>
      <c r="N2338" s="16"/>
      <c r="O2338" s="1"/>
      <c r="P2338" s="18"/>
      <c r="U2338" s="114"/>
      <c r="W2338" s="114"/>
    </row>
    <row r="2339" spans="1:23" ht="9.75" customHeight="1">
      <c r="A2339" s="15"/>
      <c r="B2339" s="15" t="s">
        <v>44</v>
      </c>
      <c r="C2339" s="15">
        <v>4</v>
      </c>
      <c r="D2339" s="33">
        <v>4</v>
      </c>
      <c r="E2339" s="34">
        <v>3</v>
      </c>
      <c r="F2339" s="34">
        <v>3</v>
      </c>
      <c r="G2339" s="34">
        <v>3</v>
      </c>
      <c r="H2339" s="34">
        <v>1</v>
      </c>
      <c r="I2339" s="34">
        <v>3</v>
      </c>
      <c r="J2339" s="34">
        <v>2</v>
      </c>
      <c r="K2339" s="34">
        <v>3</v>
      </c>
      <c r="L2339" s="34">
        <v>3</v>
      </c>
      <c r="M2339" s="35">
        <v>3</v>
      </c>
      <c r="N2339" s="16">
        <f t="shared" ref="N2339:N2340" si="511">MIN(D2339:M2339)</f>
        <v>1</v>
      </c>
      <c r="O2339" s="1">
        <f t="shared" ref="O2339:O2340" si="512">C2339-N2339</f>
        <v>3</v>
      </c>
      <c r="P2339" s="18">
        <f t="shared" ref="P2339:P2340" si="513">O2339/C2339</f>
        <v>0.75</v>
      </c>
      <c r="U2339" s="114"/>
      <c r="W2339" s="114"/>
    </row>
    <row r="2340" spans="1:23" ht="9.75" customHeight="1">
      <c r="A2340" s="20"/>
      <c r="B2340" s="21" t="s">
        <v>45</v>
      </c>
      <c r="C2340" s="21">
        <f t="shared" ref="C2340:M2340" si="514">SUM(C2324:C2339)</f>
        <v>13</v>
      </c>
      <c r="D2340" s="22">
        <f t="shared" si="514"/>
        <v>9</v>
      </c>
      <c r="E2340" s="23">
        <f t="shared" si="514"/>
        <v>8</v>
      </c>
      <c r="F2340" s="23">
        <f t="shared" si="514"/>
        <v>8</v>
      </c>
      <c r="G2340" s="23">
        <f t="shared" si="514"/>
        <v>7</v>
      </c>
      <c r="H2340" s="23">
        <f t="shared" si="514"/>
        <v>4</v>
      </c>
      <c r="I2340" s="23">
        <f t="shared" si="514"/>
        <v>6</v>
      </c>
      <c r="J2340" s="23">
        <f t="shared" si="514"/>
        <v>5</v>
      </c>
      <c r="K2340" s="23">
        <f t="shared" si="514"/>
        <v>7</v>
      </c>
      <c r="L2340" s="23">
        <f t="shared" si="514"/>
        <v>7</v>
      </c>
      <c r="M2340" s="24">
        <f t="shared" si="514"/>
        <v>8</v>
      </c>
      <c r="N2340" s="22">
        <f t="shared" si="511"/>
        <v>4</v>
      </c>
      <c r="O2340" s="23">
        <f t="shared" si="512"/>
        <v>9</v>
      </c>
      <c r="P2340" s="25">
        <f t="shared" si="513"/>
        <v>0.69230769230769229</v>
      </c>
      <c r="U2340" s="114"/>
      <c r="W2340" s="114"/>
    </row>
    <row r="2341" spans="1:23" ht="9.75" customHeight="1">
      <c r="A2341" s="14" t="s">
        <v>469</v>
      </c>
      <c r="B2341" s="14" t="s">
        <v>27</v>
      </c>
      <c r="C2341" s="15"/>
      <c r="D2341" s="16"/>
      <c r="E2341" s="1"/>
      <c r="F2341" s="1"/>
      <c r="G2341" s="1"/>
      <c r="H2341" s="1"/>
      <c r="I2341" s="1"/>
      <c r="J2341" s="1"/>
      <c r="K2341" s="1"/>
      <c r="L2341" s="1"/>
      <c r="M2341" s="17"/>
      <c r="N2341" s="16"/>
      <c r="O2341" s="1"/>
      <c r="P2341" s="18"/>
      <c r="U2341" s="114"/>
      <c r="W2341" s="114"/>
    </row>
    <row r="2342" spans="1:23" ht="9.75" customHeight="1">
      <c r="A2342" s="15"/>
      <c r="B2342" s="15" t="s">
        <v>30</v>
      </c>
      <c r="C2342" s="15">
        <v>27</v>
      </c>
      <c r="D2342" s="33">
        <v>0</v>
      </c>
      <c r="E2342" s="34">
        <v>0</v>
      </c>
      <c r="F2342" s="34">
        <v>0</v>
      </c>
      <c r="G2342" s="34">
        <v>0</v>
      </c>
      <c r="H2342" s="34">
        <v>0</v>
      </c>
      <c r="I2342" s="34">
        <v>0</v>
      </c>
      <c r="J2342" s="34">
        <v>0</v>
      </c>
      <c r="K2342" s="34">
        <v>1</v>
      </c>
      <c r="L2342" s="34">
        <v>0</v>
      </c>
      <c r="M2342" s="35">
        <v>2</v>
      </c>
      <c r="N2342" s="16">
        <f>MIN(D2342:M2342)</f>
        <v>0</v>
      </c>
      <c r="O2342" s="1">
        <f>C2342-N2342</f>
        <v>27</v>
      </c>
      <c r="P2342" s="18">
        <f>O2342/C2342</f>
        <v>1</v>
      </c>
      <c r="U2342" s="114"/>
      <c r="W2342" s="114"/>
    </row>
    <row r="2343" spans="1:23" ht="9.75" customHeight="1">
      <c r="A2343" s="15"/>
      <c r="B2343" s="15" t="s">
        <v>34</v>
      </c>
      <c r="C2343" s="15"/>
      <c r="D2343" s="16"/>
      <c r="E2343" s="1"/>
      <c r="F2343" s="1"/>
      <c r="G2343" s="1"/>
      <c r="H2343" s="1"/>
      <c r="I2343" s="1"/>
      <c r="J2343" s="1"/>
      <c r="K2343" s="1"/>
      <c r="L2343" s="1"/>
      <c r="M2343" s="17"/>
      <c r="N2343" s="16"/>
      <c r="O2343" s="1"/>
      <c r="P2343" s="18"/>
      <c r="U2343" s="114"/>
      <c r="W2343" s="114"/>
    </row>
    <row r="2344" spans="1:23" ht="9.75" customHeight="1">
      <c r="A2344" s="15"/>
      <c r="B2344" s="15" t="s">
        <v>57</v>
      </c>
      <c r="C2344" s="15"/>
      <c r="D2344" s="16"/>
      <c r="E2344" s="1"/>
      <c r="F2344" s="1"/>
      <c r="G2344" s="1"/>
      <c r="H2344" s="1"/>
      <c r="I2344" s="1"/>
      <c r="J2344" s="1"/>
      <c r="K2344" s="1"/>
      <c r="L2344" s="1"/>
      <c r="M2344" s="17"/>
      <c r="N2344" s="16"/>
      <c r="O2344" s="1"/>
      <c r="P2344" s="18"/>
      <c r="U2344" s="114"/>
      <c r="W2344" s="114"/>
    </row>
    <row r="2345" spans="1:23" ht="9.75" customHeight="1">
      <c r="A2345" s="15"/>
      <c r="B2345" s="15" t="s">
        <v>57</v>
      </c>
      <c r="C2345" s="15"/>
      <c r="D2345" s="16"/>
      <c r="E2345" s="1"/>
      <c r="F2345" s="1"/>
      <c r="G2345" s="1"/>
      <c r="H2345" s="1"/>
      <c r="I2345" s="1"/>
      <c r="J2345" s="1"/>
      <c r="K2345" s="1"/>
      <c r="L2345" s="1"/>
      <c r="M2345" s="17"/>
      <c r="N2345" s="16"/>
      <c r="O2345" s="1"/>
      <c r="P2345" s="18"/>
      <c r="U2345" s="114"/>
      <c r="W2345" s="114"/>
    </row>
    <row r="2346" spans="1:23" ht="9.75" customHeight="1">
      <c r="A2346" s="15"/>
      <c r="B2346" s="15" t="s">
        <v>39</v>
      </c>
      <c r="C2346" s="15"/>
      <c r="D2346" s="16"/>
      <c r="E2346" s="1"/>
      <c r="F2346" s="1"/>
      <c r="G2346" s="1"/>
      <c r="H2346" s="1"/>
      <c r="I2346" s="1"/>
      <c r="J2346" s="1"/>
      <c r="K2346" s="1"/>
      <c r="L2346" s="1"/>
      <c r="M2346" s="17"/>
      <c r="N2346" s="16"/>
      <c r="O2346" s="1"/>
      <c r="P2346" s="18"/>
      <c r="U2346" s="114"/>
      <c r="W2346" s="114"/>
    </row>
    <row r="2347" spans="1:23" ht="9.75" customHeight="1">
      <c r="A2347" s="15"/>
      <c r="B2347" s="15" t="s">
        <v>173</v>
      </c>
      <c r="C2347" s="15">
        <v>1</v>
      </c>
      <c r="D2347" s="33">
        <v>1</v>
      </c>
      <c r="E2347" s="34">
        <v>1</v>
      </c>
      <c r="F2347" s="34">
        <v>1</v>
      </c>
      <c r="G2347" s="34">
        <v>1</v>
      </c>
      <c r="H2347" s="34">
        <v>1</v>
      </c>
      <c r="I2347" s="34">
        <v>1</v>
      </c>
      <c r="J2347" s="34">
        <v>1</v>
      </c>
      <c r="K2347" s="34">
        <v>0</v>
      </c>
      <c r="L2347" s="34">
        <v>1</v>
      </c>
      <c r="M2347" s="35">
        <v>1</v>
      </c>
      <c r="N2347" s="16">
        <f t="shared" ref="N2347:N2348" si="515">MIN(D2347:M2347)</f>
        <v>0</v>
      </c>
      <c r="O2347" s="1">
        <f t="shared" ref="O2347:O2348" si="516">C2347-N2347</f>
        <v>1</v>
      </c>
      <c r="P2347" s="18">
        <f t="shared" ref="P2347:P2348" si="517">O2347/C2347</f>
        <v>1</v>
      </c>
      <c r="U2347" s="114"/>
      <c r="W2347" s="114"/>
    </row>
    <row r="2348" spans="1:23" ht="9.75" customHeight="1">
      <c r="A2348" s="15"/>
      <c r="B2348" s="15" t="s">
        <v>563</v>
      </c>
      <c r="C2348" s="15">
        <v>1</v>
      </c>
      <c r="D2348" s="33">
        <v>1</v>
      </c>
      <c r="E2348" s="34">
        <v>0</v>
      </c>
      <c r="F2348" s="34">
        <v>0</v>
      </c>
      <c r="G2348" s="34">
        <v>0</v>
      </c>
      <c r="H2348" s="34">
        <v>0</v>
      </c>
      <c r="I2348" s="34">
        <v>0</v>
      </c>
      <c r="J2348" s="34">
        <v>0</v>
      </c>
      <c r="K2348" s="34">
        <v>0</v>
      </c>
      <c r="L2348" s="34">
        <v>0</v>
      </c>
      <c r="M2348" s="35">
        <v>1</v>
      </c>
      <c r="N2348" s="16">
        <f t="shared" si="515"/>
        <v>0</v>
      </c>
      <c r="O2348" s="1">
        <f t="shared" si="516"/>
        <v>1</v>
      </c>
      <c r="P2348" s="18">
        <f t="shared" si="517"/>
        <v>1</v>
      </c>
      <c r="U2348" s="114"/>
      <c r="W2348" s="114"/>
    </row>
    <row r="2349" spans="1:23" ht="9.75" customHeight="1">
      <c r="A2349" s="15"/>
      <c r="B2349" s="15" t="s">
        <v>60</v>
      </c>
      <c r="C2349" s="15"/>
      <c r="D2349" s="16"/>
      <c r="E2349" s="1"/>
      <c r="F2349" s="1"/>
      <c r="G2349" s="1"/>
      <c r="H2349" s="1"/>
      <c r="I2349" s="1"/>
      <c r="J2349" s="1"/>
      <c r="K2349" s="1"/>
      <c r="L2349" s="1"/>
      <c r="M2349" s="17"/>
      <c r="N2349" s="16"/>
      <c r="O2349" s="1"/>
      <c r="P2349" s="18"/>
      <c r="U2349" s="114"/>
      <c r="W2349" s="114"/>
    </row>
    <row r="2350" spans="1:23" ht="9.75" customHeight="1">
      <c r="A2350" s="15"/>
      <c r="B2350" s="15" t="s">
        <v>60</v>
      </c>
      <c r="C2350" s="15"/>
      <c r="D2350" s="16"/>
      <c r="E2350" s="1"/>
      <c r="F2350" s="1"/>
      <c r="G2350" s="1"/>
      <c r="H2350" s="1"/>
      <c r="I2350" s="1"/>
      <c r="J2350" s="1"/>
      <c r="K2350" s="1"/>
      <c r="L2350" s="1"/>
      <c r="M2350" s="17"/>
      <c r="N2350" s="16"/>
      <c r="O2350" s="1"/>
      <c r="P2350" s="18"/>
      <c r="U2350" s="114"/>
      <c r="W2350" s="114"/>
    </row>
    <row r="2351" spans="1:23" ht="9.75" customHeight="1">
      <c r="A2351" s="15"/>
      <c r="B2351" s="15" t="s">
        <v>60</v>
      </c>
      <c r="C2351" s="15"/>
      <c r="D2351" s="16"/>
      <c r="E2351" s="1"/>
      <c r="F2351" s="1"/>
      <c r="G2351" s="1"/>
      <c r="H2351" s="1"/>
      <c r="I2351" s="1"/>
      <c r="J2351" s="1"/>
      <c r="K2351" s="1"/>
      <c r="L2351" s="1"/>
      <c r="M2351" s="17"/>
      <c r="N2351" s="16"/>
      <c r="O2351" s="1"/>
      <c r="P2351" s="18"/>
      <c r="U2351" s="114"/>
      <c r="W2351" s="114"/>
    </row>
    <row r="2352" spans="1:23" ht="9.75" customHeight="1">
      <c r="A2352" s="15"/>
      <c r="B2352" s="15" t="s">
        <v>60</v>
      </c>
      <c r="C2352" s="15"/>
      <c r="D2352" s="16"/>
      <c r="E2352" s="1"/>
      <c r="F2352" s="1"/>
      <c r="G2352" s="1"/>
      <c r="H2352" s="1"/>
      <c r="I2352" s="1"/>
      <c r="J2352" s="1"/>
      <c r="K2352" s="1"/>
      <c r="L2352" s="1"/>
      <c r="M2352" s="17"/>
      <c r="N2352" s="16"/>
      <c r="O2352" s="1"/>
      <c r="P2352" s="18"/>
      <c r="U2352" s="114"/>
      <c r="W2352" s="114"/>
    </row>
    <row r="2353" spans="1:23" ht="9.75" customHeight="1">
      <c r="A2353" s="15"/>
      <c r="B2353" s="15" t="s">
        <v>41</v>
      </c>
      <c r="C2353" s="15">
        <v>2</v>
      </c>
      <c r="D2353" s="33">
        <v>1</v>
      </c>
      <c r="E2353" s="34">
        <v>0</v>
      </c>
      <c r="F2353" s="34">
        <v>0</v>
      </c>
      <c r="G2353" s="34">
        <v>1</v>
      </c>
      <c r="H2353" s="34">
        <v>0</v>
      </c>
      <c r="I2353" s="34">
        <v>0</v>
      </c>
      <c r="J2353" s="34">
        <v>0</v>
      </c>
      <c r="K2353" s="34">
        <v>0</v>
      </c>
      <c r="L2353" s="34">
        <v>0</v>
      </c>
      <c r="M2353" s="35">
        <v>0</v>
      </c>
      <c r="N2353" s="16">
        <f t="shared" ref="N2353:N2355" si="518">MIN(D2353:M2353)</f>
        <v>0</v>
      </c>
      <c r="O2353" s="1">
        <f t="shared" ref="O2353:O2355" si="519">C2353-N2353</f>
        <v>2</v>
      </c>
      <c r="P2353" s="18">
        <f t="shared" ref="P2353:P2355" si="520">O2353/C2353</f>
        <v>1</v>
      </c>
      <c r="U2353" s="114"/>
      <c r="W2353" s="114"/>
    </row>
    <row r="2354" spans="1:23" ht="9.75" customHeight="1">
      <c r="A2354" s="15"/>
      <c r="B2354" s="15" t="s">
        <v>42</v>
      </c>
      <c r="C2354" s="15">
        <v>4</v>
      </c>
      <c r="D2354" s="33">
        <v>2</v>
      </c>
      <c r="E2354" s="34">
        <v>1</v>
      </c>
      <c r="F2354" s="34">
        <v>1</v>
      </c>
      <c r="G2354" s="34">
        <v>0</v>
      </c>
      <c r="H2354" s="34">
        <v>0</v>
      </c>
      <c r="I2354" s="34">
        <v>0</v>
      </c>
      <c r="J2354" s="34">
        <v>2</v>
      </c>
      <c r="K2354" s="34">
        <v>2</v>
      </c>
      <c r="L2354" s="34">
        <v>2</v>
      </c>
      <c r="M2354" s="35">
        <v>3</v>
      </c>
      <c r="N2354" s="16">
        <f t="shared" si="518"/>
        <v>0</v>
      </c>
      <c r="O2354" s="1">
        <f t="shared" si="519"/>
        <v>4</v>
      </c>
      <c r="P2354" s="18">
        <f t="shared" si="520"/>
        <v>1</v>
      </c>
      <c r="U2354" s="114"/>
      <c r="W2354" s="114"/>
    </row>
    <row r="2355" spans="1:23" ht="9.75" customHeight="1">
      <c r="A2355" s="15"/>
      <c r="B2355" s="15" t="s">
        <v>43</v>
      </c>
      <c r="C2355" s="15">
        <v>11</v>
      </c>
      <c r="D2355" s="33">
        <v>7</v>
      </c>
      <c r="E2355" s="34">
        <v>5</v>
      </c>
      <c r="F2355" s="34">
        <v>3</v>
      </c>
      <c r="G2355" s="34">
        <v>2</v>
      </c>
      <c r="H2355" s="34">
        <v>1</v>
      </c>
      <c r="I2355" s="34">
        <v>1</v>
      </c>
      <c r="J2355" s="34">
        <v>4</v>
      </c>
      <c r="K2355" s="34">
        <v>4</v>
      </c>
      <c r="L2355" s="34">
        <v>5</v>
      </c>
      <c r="M2355" s="35">
        <v>5</v>
      </c>
      <c r="N2355" s="16">
        <f t="shared" si="518"/>
        <v>1</v>
      </c>
      <c r="O2355" s="1">
        <f t="shared" si="519"/>
        <v>10</v>
      </c>
      <c r="P2355" s="18">
        <f t="shared" si="520"/>
        <v>0.90909090909090906</v>
      </c>
      <c r="U2355" s="114"/>
      <c r="W2355" s="114"/>
    </row>
    <row r="2356" spans="1:23" ht="9.75" customHeight="1">
      <c r="A2356" s="15"/>
      <c r="B2356" s="15" t="s">
        <v>44</v>
      </c>
      <c r="C2356" s="15"/>
      <c r="D2356" s="16"/>
      <c r="E2356" s="1"/>
      <c r="F2356" s="1"/>
      <c r="G2356" s="1"/>
      <c r="H2356" s="1"/>
      <c r="I2356" s="1"/>
      <c r="J2356" s="1"/>
      <c r="K2356" s="1"/>
      <c r="L2356" s="1"/>
      <c r="M2356" s="17"/>
      <c r="N2356" s="16"/>
      <c r="O2356" s="1"/>
      <c r="P2356" s="18"/>
      <c r="U2356" s="114"/>
      <c r="W2356" s="114"/>
    </row>
    <row r="2357" spans="1:23" ht="9.75" customHeight="1">
      <c r="A2357" s="20"/>
      <c r="B2357" s="21" t="s">
        <v>45</v>
      </c>
      <c r="C2357" s="21">
        <f t="shared" ref="C2357:M2357" si="521">SUM(C2341:C2356)</f>
        <v>46</v>
      </c>
      <c r="D2357" s="22">
        <f t="shared" si="521"/>
        <v>12</v>
      </c>
      <c r="E2357" s="23">
        <f t="shared" si="521"/>
        <v>7</v>
      </c>
      <c r="F2357" s="23">
        <f t="shared" si="521"/>
        <v>5</v>
      </c>
      <c r="G2357" s="23">
        <f t="shared" si="521"/>
        <v>4</v>
      </c>
      <c r="H2357" s="23">
        <f t="shared" si="521"/>
        <v>2</v>
      </c>
      <c r="I2357" s="23">
        <f t="shared" si="521"/>
        <v>2</v>
      </c>
      <c r="J2357" s="23">
        <f t="shared" si="521"/>
        <v>7</v>
      </c>
      <c r="K2357" s="23">
        <f t="shared" si="521"/>
        <v>7</v>
      </c>
      <c r="L2357" s="23">
        <f t="shared" si="521"/>
        <v>8</v>
      </c>
      <c r="M2357" s="24">
        <f t="shared" si="521"/>
        <v>12</v>
      </c>
      <c r="N2357" s="22">
        <f t="shared" ref="N2357:N2358" si="522">MIN(D2357:M2357)</f>
        <v>2</v>
      </c>
      <c r="O2357" s="23">
        <f t="shared" ref="O2357:O2358" si="523">C2357-N2357</f>
        <v>44</v>
      </c>
      <c r="P2357" s="25">
        <f t="shared" ref="P2357:P2358" si="524">O2357/C2357</f>
        <v>0.95652173913043481</v>
      </c>
      <c r="U2357" s="114"/>
      <c r="W2357" s="114"/>
    </row>
    <row r="2358" spans="1:23" ht="9.75" customHeight="1">
      <c r="A2358" s="14" t="s">
        <v>471</v>
      </c>
      <c r="B2358" s="14" t="s">
        <v>27</v>
      </c>
      <c r="C2358" s="28">
        <v>40</v>
      </c>
      <c r="D2358" s="51">
        <v>2</v>
      </c>
      <c r="E2358" s="52">
        <v>1</v>
      </c>
      <c r="F2358" s="52">
        <v>1</v>
      </c>
      <c r="G2358" s="52">
        <v>1</v>
      </c>
      <c r="H2358" s="52">
        <v>1</v>
      </c>
      <c r="I2358" s="52">
        <v>1</v>
      </c>
      <c r="J2358" s="52">
        <v>0</v>
      </c>
      <c r="K2358" s="52">
        <v>0</v>
      </c>
      <c r="L2358" s="52">
        <v>0</v>
      </c>
      <c r="M2358" s="53">
        <v>1</v>
      </c>
      <c r="N2358" s="16">
        <f t="shared" si="522"/>
        <v>0</v>
      </c>
      <c r="O2358" s="1">
        <f t="shared" si="523"/>
        <v>40</v>
      </c>
      <c r="P2358" s="18">
        <f t="shared" si="524"/>
        <v>1</v>
      </c>
      <c r="U2358" s="114"/>
      <c r="W2358" s="114"/>
    </row>
    <row r="2359" spans="1:23" ht="9.75" customHeight="1">
      <c r="A2359" s="15"/>
      <c r="B2359" s="15" t="s">
        <v>30</v>
      </c>
      <c r="C2359" s="15"/>
      <c r="D2359" s="16"/>
      <c r="E2359" s="1"/>
      <c r="F2359" s="1"/>
      <c r="G2359" s="1"/>
      <c r="H2359" s="1"/>
      <c r="I2359" s="1"/>
      <c r="J2359" s="1"/>
      <c r="K2359" s="1"/>
      <c r="L2359" s="1"/>
      <c r="M2359" s="17"/>
      <c r="N2359" s="16"/>
      <c r="O2359" s="1"/>
      <c r="P2359" s="18"/>
      <c r="U2359" s="114"/>
      <c r="W2359" s="114"/>
    </row>
    <row r="2360" spans="1:23" ht="9.75" customHeight="1">
      <c r="A2360" s="15"/>
      <c r="B2360" s="15" t="s">
        <v>34</v>
      </c>
      <c r="C2360" s="15"/>
      <c r="D2360" s="16"/>
      <c r="E2360" s="1"/>
      <c r="F2360" s="1"/>
      <c r="G2360" s="1"/>
      <c r="H2360" s="1"/>
      <c r="I2360" s="1"/>
      <c r="J2360" s="1"/>
      <c r="K2360" s="1"/>
      <c r="L2360" s="1"/>
      <c r="M2360" s="17"/>
      <c r="N2360" s="16"/>
      <c r="O2360" s="1"/>
      <c r="P2360" s="18"/>
      <c r="U2360" s="114"/>
      <c r="W2360" s="114"/>
    </row>
    <row r="2361" spans="1:23" ht="9.75" customHeight="1">
      <c r="A2361" s="15"/>
      <c r="B2361" s="15" t="s">
        <v>57</v>
      </c>
      <c r="C2361" s="15"/>
      <c r="D2361" s="16"/>
      <c r="E2361" s="1"/>
      <c r="F2361" s="1"/>
      <c r="G2361" s="1"/>
      <c r="H2361" s="1"/>
      <c r="I2361" s="1"/>
      <c r="J2361" s="1"/>
      <c r="K2361" s="1"/>
      <c r="L2361" s="1"/>
      <c r="M2361" s="17"/>
      <c r="N2361" s="16"/>
      <c r="O2361" s="1"/>
      <c r="P2361" s="18"/>
      <c r="U2361" s="114"/>
      <c r="W2361" s="114"/>
    </row>
    <row r="2362" spans="1:23" ht="9.75" customHeight="1">
      <c r="A2362" s="15"/>
      <c r="B2362" s="15" t="s">
        <v>57</v>
      </c>
      <c r="C2362" s="15"/>
      <c r="D2362" s="16"/>
      <c r="E2362" s="1"/>
      <c r="F2362" s="1"/>
      <c r="G2362" s="1"/>
      <c r="H2362" s="1"/>
      <c r="I2362" s="1"/>
      <c r="J2362" s="1"/>
      <c r="K2362" s="1"/>
      <c r="L2362" s="1"/>
      <c r="M2362" s="17"/>
      <c r="N2362" s="16"/>
      <c r="O2362" s="1"/>
      <c r="P2362" s="18"/>
      <c r="U2362" s="114"/>
      <c r="W2362" s="114"/>
    </row>
    <row r="2363" spans="1:23" ht="9.75" customHeight="1">
      <c r="A2363" s="15"/>
      <c r="B2363" s="15" t="s">
        <v>39</v>
      </c>
      <c r="C2363" s="32">
        <v>32</v>
      </c>
      <c r="D2363" s="33">
        <v>26</v>
      </c>
      <c r="E2363" s="34">
        <v>21</v>
      </c>
      <c r="F2363" s="34">
        <v>22</v>
      </c>
      <c r="G2363" s="34">
        <v>20</v>
      </c>
      <c r="H2363" s="34">
        <v>17</v>
      </c>
      <c r="I2363" s="34">
        <v>15</v>
      </c>
      <c r="J2363" s="34">
        <v>16</v>
      </c>
      <c r="K2363" s="34">
        <v>15</v>
      </c>
      <c r="L2363" s="34">
        <v>19</v>
      </c>
      <c r="M2363" s="35">
        <v>22</v>
      </c>
      <c r="N2363" s="16">
        <f t="shared" ref="N2363:N2366" si="525">MIN(D2363:M2363)</f>
        <v>15</v>
      </c>
      <c r="O2363" s="1">
        <f t="shared" ref="O2363:O2366" si="526">C2363-N2363</f>
        <v>17</v>
      </c>
      <c r="P2363" s="18">
        <f t="shared" ref="P2363:P2366" si="527">O2363/C2363</f>
        <v>0.53125</v>
      </c>
      <c r="U2363" s="114"/>
      <c r="W2363" s="114"/>
    </row>
    <row r="2364" spans="1:23" ht="9.75" customHeight="1">
      <c r="A2364" s="15"/>
      <c r="B2364" s="15" t="s">
        <v>564</v>
      </c>
      <c r="C2364" s="15">
        <v>10</v>
      </c>
      <c r="D2364" s="33">
        <v>10</v>
      </c>
      <c r="E2364" s="34">
        <v>5</v>
      </c>
      <c r="F2364" s="34">
        <v>5</v>
      </c>
      <c r="G2364" s="34">
        <v>3</v>
      </c>
      <c r="H2364" s="34">
        <v>3</v>
      </c>
      <c r="I2364" s="34">
        <v>4</v>
      </c>
      <c r="J2364" s="34">
        <v>5</v>
      </c>
      <c r="K2364" s="34">
        <v>5</v>
      </c>
      <c r="L2364" s="34">
        <v>5</v>
      </c>
      <c r="M2364" s="35">
        <v>5</v>
      </c>
      <c r="N2364" s="16">
        <f t="shared" si="525"/>
        <v>3</v>
      </c>
      <c r="O2364" s="1">
        <f t="shared" si="526"/>
        <v>7</v>
      </c>
      <c r="P2364" s="18">
        <f t="shared" si="527"/>
        <v>0.7</v>
      </c>
      <c r="U2364" s="114"/>
      <c r="W2364" s="114"/>
    </row>
    <row r="2365" spans="1:23" ht="9.75" customHeight="1">
      <c r="A2365" s="15"/>
      <c r="B2365" s="32" t="s">
        <v>565</v>
      </c>
      <c r="C2365" s="15">
        <v>2</v>
      </c>
      <c r="D2365" s="33">
        <v>2</v>
      </c>
      <c r="E2365" s="34">
        <v>2</v>
      </c>
      <c r="F2365" s="34">
        <v>2</v>
      </c>
      <c r="G2365" s="34">
        <v>1</v>
      </c>
      <c r="H2365" s="34">
        <v>1</v>
      </c>
      <c r="I2365" s="34">
        <v>2</v>
      </c>
      <c r="J2365" s="34">
        <v>2</v>
      </c>
      <c r="K2365" s="34">
        <v>2</v>
      </c>
      <c r="L2365" s="34">
        <v>2</v>
      </c>
      <c r="M2365" s="35">
        <v>2</v>
      </c>
      <c r="N2365" s="16">
        <f t="shared" si="525"/>
        <v>1</v>
      </c>
      <c r="O2365" s="1">
        <f t="shared" si="526"/>
        <v>1</v>
      </c>
      <c r="P2365" s="18">
        <f t="shared" si="527"/>
        <v>0.5</v>
      </c>
      <c r="U2365" s="114"/>
      <c r="W2365" s="114"/>
    </row>
    <row r="2366" spans="1:23" ht="9.75" customHeight="1">
      <c r="A2366" s="15"/>
      <c r="B2366" s="15" t="s">
        <v>512</v>
      </c>
      <c r="C2366" s="15">
        <v>6</v>
      </c>
      <c r="D2366" s="33">
        <v>6</v>
      </c>
      <c r="E2366" s="34">
        <v>5</v>
      </c>
      <c r="F2366" s="34">
        <v>5</v>
      </c>
      <c r="G2366" s="34">
        <v>3</v>
      </c>
      <c r="H2366" s="34">
        <v>1</v>
      </c>
      <c r="I2366" s="34">
        <v>1</v>
      </c>
      <c r="J2366" s="34">
        <v>2</v>
      </c>
      <c r="K2366" s="34">
        <v>2</v>
      </c>
      <c r="L2366" s="34">
        <v>1</v>
      </c>
      <c r="M2366" s="35">
        <v>3</v>
      </c>
      <c r="N2366" s="16">
        <f t="shared" si="525"/>
        <v>1</v>
      </c>
      <c r="O2366" s="1">
        <f t="shared" si="526"/>
        <v>5</v>
      </c>
      <c r="P2366" s="18">
        <f t="shared" si="527"/>
        <v>0.83333333333333337</v>
      </c>
      <c r="U2366" s="114"/>
      <c r="W2366" s="114"/>
    </row>
    <row r="2367" spans="1:23" ht="9.75" customHeight="1">
      <c r="A2367" s="15"/>
      <c r="B2367" s="15" t="s">
        <v>60</v>
      </c>
      <c r="C2367" s="15"/>
      <c r="D2367" s="16"/>
      <c r="E2367" s="1"/>
      <c r="F2367" s="1"/>
      <c r="G2367" s="1"/>
      <c r="H2367" s="1"/>
      <c r="I2367" s="1"/>
      <c r="J2367" s="1"/>
      <c r="K2367" s="1"/>
      <c r="L2367" s="1"/>
      <c r="M2367" s="17"/>
      <c r="N2367" s="16"/>
      <c r="O2367" s="1"/>
      <c r="P2367" s="18"/>
      <c r="U2367" s="114"/>
      <c r="W2367" s="114"/>
    </row>
    <row r="2368" spans="1:23" ht="9.75" customHeight="1">
      <c r="A2368" s="15"/>
      <c r="B2368" s="15" t="s">
        <v>60</v>
      </c>
      <c r="C2368" s="15"/>
      <c r="D2368" s="16"/>
      <c r="E2368" s="1"/>
      <c r="F2368" s="1"/>
      <c r="G2368" s="1"/>
      <c r="H2368" s="1"/>
      <c r="I2368" s="1"/>
      <c r="J2368" s="1"/>
      <c r="K2368" s="1"/>
      <c r="L2368" s="1"/>
      <c r="M2368" s="17"/>
      <c r="N2368" s="16"/>
      <c r="O2368" s="1"/>
      <c r="P2368" s="18"/>
      <c r="U2368" s="114"/>
      <c r="W2368" s="114"/>
    </row>
    <row r="2369" spans="1:23" ht="9.75" customHeight="1">
      <c r="A2369" s="15"/>
      <c r="B2369" s="15" t="s">
        <v>60</v>
      </c>
      <c r="C2369" s="15"/>
      <c r="D2369" s="16"/>
      <c r="E2369" s="1"/>
      <c r="F2369" s="1"/>
      <c r="G2369" s="1"/>
      <c r="H2369" s="1"/>
      <c r="I2369" s="1"/>
      <c r="J2369" s="1"/>
      <c r="K2369" s="1"/>
      <c r="L2369" s="1"/>
      <c r="M2369" s="17"/>
      <c r="N2369" s="16"/>
      <c r="O2369" s="1"/>
      <c r="P2369" s="18"/>
      <c r="U2369" s="114"/>
      <c r="W2369" s="114"/>
    </row>
    <row r="2370" spans="1:23" ht="9.75" customHeight="1">
      <c r="A2370" s="15"/>
      <c r="B2370" s="15" t="s">
        <v>41</v>
      </c>
      <c r="C2370" s="15">
        <v>9</v>
      </c>
      <c r="D2370" s="33">
        <v>0</v>
      </c>
      <c r="E2370" s="34">
        <v>0</v>
      </c>
      <c r="F2370" s="34">
        <v>0</v>
      </c>
      <c r="G2370" s="34">
        <v>0</v>
      </c>
      <c r="H2370" s="34">
        <v>0</v>
      </c>
      <c r="I2370" s="34">
        <v>0</v>
      </c>
      <c r="J2370" s="34">
        <v>1</v>
      </c>
      <c r="K2370" s="34">
        <v>0</v>
      </c>
      <c r="L2370" s="34">
        <v>0</v>
      </c>
      <c r="M2370" s="35">
        <v>0</v>
      </c>
      <c r="N2370" s="16">
        <f t="shared" ref="N2370:N2371" si="528">MIN(D2370:M2370)</f>
        <v>0</v>
      </c>
      <c r="O2370" s="1">
        <f t="shared" ref="O2370:O2371" si="529">C2370-N2370</f>
        <v>9</v>
      </c>
      <c r="P2370" s="18">
        <f t="shared" ref="P2370:P2371" si="530">O2370/C2370</f>
        <v>1</v>
      </c>
      <c r="U2370" s="114"/>
      <c r="W2370" s="114"/>
    </row>
    <row r="2371" spans="1:23" ht="9.75" customHeight="1">
      <c r="A2371" s="15"/>
      <c r="B2371" s="15" t="s">
        <v>42</v>
      </c>
      <c r="C2371" s="15">
        <v>2</v>
      </c>
      <c r="D2371" s="33">
        <v>2</v>
      </c>
      <c r="E2371" s="34">
        <v>0</v>
      </c>
      <c r="F2371" s="34">
        <v>0</v>
      </c>
      <c r="G2371" s="34">
        <v>0</v>
      </c>
      <c r="H2371" s="34">
        <v>1</v>
      </c>
      <c r="I2371" s="34">
        <v>1</v>
      </c>
      <c r="J2371" s="34">
        <v>1</v>
      </c>
      <c r="K2371" s="34">
        <v>0</v>
      </c>
      <c r="L2371" s="34">
        <v>2</v>
      </c>
      <c r="M2371" s="35">
        <v>2</v>
      </c>
      <c r="N2371" s="16">
        <f t="shared" si="528"/>
        <v>0</v>
      </c>
      <c r="O2371" s="1">
        <f t="shared" si="529"/>
        <v>2</v>
      </c>
      <c r="P2371" s="18">
        <f t="shared" si="530"/>
        <v>1</v>
      </c>
      <c r="U2371" s="114"/>
      <c r="W2371" s="114"/>
    </row>
    <row r="2372" spans="1:23" ht="9.75" customHeight="1">
      <c r="A2372" s="15"/>
      <c r="B2372" s="15" t="s">
        <v>43</v>
      </c>
      <c r="C2372" s="15"/>
      <c r="D2372" s="16"/>
      <c r="E2372" s="1"/>
      <c r="F2372" s="1"/>
      <c r="G2372" s="1"/>
      <c r="H2372" s="1"/>
      <c r="I2372" s="1"/>
      <c r="J2372" s="1"/>
      <c r="K2372" s="1"/>
      <c r="L2372" s="1"/>
      <c r="M2372" s="17"/>
      <c r="N2372" s="16"/>
      <c r="O2372" s="1"/>
      <c r="P2372" s="18"/>
      <c r="U2372" s="114"/>
      <c r="W2372" s="114"/>
    </row>
    <row r="2373" spans="1:23" ht="9.75" customHeight="1">
      <c r="A2373" s="15"/>
      <c r="B2373" s="15" t="s">
        <v>44</v>
      </c>
      <c r="C2373" s="15">
        <v>6</v>
      </c>
      <c r="D2373" s="33">
        <v>4</v>
      </c>
      <c r="E2373" s="34">
        <v>1</v>
      </c>
      <c r="F2373" s="34">
        <v>1</v>
      </c>
      <c r="G2373" s="34">
        <v>1</v>
      </c>
      <c r="H2373" s="34">
        <v>1</v>
      </c>
      <c r="I2373" s="34">
        <v>1</v>
      </c>
      <c r="J2373" s="34">
        <v>0</v>
      </c>
      <c r="K2373" s="34">
        <v>2</v>
      </c>
      <c r="L2373" s="34">
        <v>2</v>
      </c>
      <c r="M2373" s="35">
        <v>2</v>
      </c>
      <c r="N2373" s="16">
        <f t="shared" ref="N2373:N2376" si="531">MIN(D2373:M2373)</f>
        <v>0</v>
      </c>
      <c r="O2373" s="1">
        <f t="shared" ref="O2373:O2376" si="532">C2373-N2373</f>
        <v>6</v>
      </c>
      <c r="P2373" s="18">
        <f t="shared" ref="P2373:P2376" si="533">O2373/C2373</f>
        <v>1</v>
      </c>
      <c r="U2373" s="114"/>
      <c r="W2373" s="114"/>
    </row>
    <row r="2374" spans="1:23" ht="9.75" customHeight="1">
      <c r="A2374" s="20"/>
      <c r="B2374" s="21" t="s">
        <v>45</v>
      </c>
      <c r="C2374" s="21">
        <f t="shared" ref="C2374:M2374" si="534">SUM(C2358:C2373)</f>
        <v>107</v>
      </c>
      <c r="D2374" s="22">
        <f t="shared" si="534"/>
        <v>52</v>
      </c>
      <c r="E2374" s="23">
        <f t="shared" si="534"/>
        <v>35</v>
      </c>
      <c r="F2374" s="23">
        <f t="shared" si="534"/>
        <v>36</v>
      </c>
      <c r="G2374" s="23">
        <f t="shared" si="534"/>
        <v>29</v>
      </c>
      <c r="H2374" s="23">
        <f t="shared" si="534"/>
        <v>25</v>
      </c>
      <c r="I2374" s="23">
        <f t="shared" si="534"/>
        <v>25</v>
      </c>
      <c r="J2374" s="23">
        <f t="shared" si="534"/>
        <v>27</v>
      </c>
      <c r="K2374" s="23">
        <f t="shared" si="534"/>
        <v>26</v>
      </c>
      <c r="L2374" s="23">
        <f t="shared" si="534"/>
        <v>31</v>
      </c>
      <c r="M2374" s="24">
        <f t="shared" si="534"/>
        <v>37</v>
      </c>
      <c r="N2374" s="22">
        <f t="shared" si="531"/>
        <v>25</v>
      </c>
      <c r="O2374" s="23">
        <f t="shared" si="532"/>
        <v>82</v>
      </c>
      <c r="P2374" s="25">
        <f t="shared" si="533"/>
        <v>0.76635514018691586</v>
      </c>
      <c r="U2374" s="114"/>
      <c r="W2374" s="114"/>
    </row>
    <row r="2375" spans="1:23" ht="9.75" customHeight="1">
      <c r="A2375" s="14" t="s">
        <v>473</v>
      </c>
      <c r="B2375" s="14" t="s">
        <v>27</v>
      </c>
      <c r="C2375" s="14">
        <v>74</v>
      </c>
      <c r="D2375" s="51">
        <v>65</v>
      </c>
      <c r="E2375" s="52">
        <v>25</v>
      </c>
      <c r="F2375" s="52">
        <v>22</v>
      </c>
      <c r="G2375" s="52">
        <v>5</v>
      </c>
      <c r="H2375" s="52">
        <v>3</v>
      </c>
      <c r="I2375" s="52">
        <v>5</v>
      </c>
      <c r="J2375" s="52">
        <v>6</v>
      </c>
      <c r="K2375" s="52">
        <v>6</v>
      </c>
      <c r="L2375" s="52">
        <v>5</v>
      </c>
      <c r="M2375" s="53">
        <v>7</v>
      </c>
      <c r="N2375" s="19">
        <f t="shared" si="531"/>
        <v>3</v>
      </c>
      <c r="O2375" s="29">
        <f t="shared" si="532"/>
        <v>71</v>
      </c>
      <c r="P2375" s="31">
        <f t="shared" si="533"/>
        <v>0.95945945945945943</v>
      </c>
      <c r="U2375" s="114"/>
      <c r="W2375" s="114"/>
    </row>
    <row r="2376" spans="1:23" ht="9.75" customHeight="1">
      <c r="A2376" s="15"/>
      <c r="B2376" s="15" t="s">
        <v>30</v>
      </c>
      <c r="C2376" s="15">
        <v>111</v>
      </c>
      <c r="D2376" s="33">
        <v>0</v>
      </c>
      <c r="E2376" s="34">
        <v>0</v>
      </c>
      <c r="F2376" s="34">
        <v>0</v>
      </c>
      <c r="G2376" s="34">
        <v>0</v>
      </c>
      <c r="H2376" s="34">
        <v>0</v>
      </c>
      <c r="I2376" s="34">
        <v>1</v>
      </c>
      <c r="J2376" s="34">
        <v>3</v>
      </c>
      <c r="K2376" s="34">
        <v>1</v>
      </c>
      <c r="L2376" s="34">
        <v>1</v>
      </c>
      <c r="M2376" s="35">
        <v>4</v>
      </c>
      <c r="N2376" s="16">
        <f t="shared" si="531"/>
        <v>0</v>
      </c>
      <c r="O2376" s="1">
        <f t="shared" si="532"/>
        <v>111</v>
      </c>
      <c r="P2376" s="18">
        <f t="shared" si="533"/>
        <v>1</v>
      </c>
      <c r="U2376" s="114"/>
      <c r="W2376" s="114"/>
    </row>
    <row r="2377" spans="1:23" ht="9.75" customHeight="1">
      <c r="A2377" s="15"/>
      <c r="B2377" s="15" t="s">
        <v>34</v>
      </c>
      <c r="C2377" s="15"/>
      <c r="D2377" s="16"/>
      <c r="E2377" s="1"/>
      <c r="F2377" s="1"/>
      <c r="G2377" s="1"/>
      <c r="H2377" s="1"/>
      <c r="I2377" s="1"/>
      <c r="J2377" s="1"/>
      <c r="K2377" s="1"/>
      <c r="L2377" s="1"/>
      <c r="M2377" s="17"/>
      <c r="N2377" s="16"/>
      <c r="O2377" s="1"/>
      <c r="P2377" s="18"/>
      <c r="U2377" s="114"/>
      <c r="W2377" s="114"/>
    </row>
    <row r="2378" spans="1:23" ht="9.75" customHeight="1">
      <c r="A2378" s="15"/>
      <c r="B2378" s="15" t="s">
        <v>114</v>
      </c>
      <c r="C2378" s="15">
        <v>50</v>
      </c>
      <c r="D2378" s="33">
        <v>44</v>
      </c>
      <c r="E2378" s="34">
        <v>19</v>
      </c>
      <c r="F2378" s="34">
        <v>16</v>
      </c>
      <c r="G2378" s="34">
        <v>21</v>
      </c>
      <c r="H2378" s="34">
        <v>15</v>
      </c>
      <c r="I2378" s="34">
        <v>26</v>
      </c>
      <c r="J2378" s="34">
        <v>20</v>
      </c>
      <c r="K2378" s="34">
        <v>10</v>
      </c>
      <c r="L2378" s="34">
        <v>20</v>
      </c>
      <c r="M2378" s="35">
        <v>26</v>
      </c>
      <c r="N2378" s="16">
        <f>MIN(D2378:M2378)</f>
        <v>10</v>
      </c>
      <c r="O2378" s="1">
        <f>C2378-N2378</f>
        <v>40</v>
      </c>
      <c r="P2378" s="18">
        <f>O2378/C2378</f>
        <v>0.8</v>
      </c>
      <c r="U2378" s="114"/>
      <c r="W2378" s="114"/>
    </row>
    <row r="2379" spans="1:23" ht="9.75" customHeight="1">
      <c r="A2379" s="15"/>
      <c r="B2379" s="15" t="s">
        <v>57</v>
      </c>
      <c r="C2379" s="15"/>
      <c r="D2379" s="16"/>
      <c r="E2379" s="1"/>
      <c r="F2379" s="1"/>
      <c r="G2379" s="1"/>
      <c r="H2379" s="1"/>
      <c r="I2379" s="1"/>
      <c r="J2379" s="1"/>
      <c r="K2379" s="1"/>
      <c r="L2379" s="1"/>
      <c r="M2379" s="17"/>
      <c r="N2379" s="16"/>
      <c r="O2379" s="1"/>
      <c r="P2379" s="18"/>
      <c r="U2379" s="114"/>
      <c r="W2379" s="114"/>
    </row>
    <row r="2380" spans="1:23" ht="9.75" customHeight="1">
      <c r="A2380" s="15"/>
      <c r="B2380" s="15" t="s">
        <v>39</v>
      </c>
      <c r="C2380" s="15">
        <v>1</v>
      </c>
      <c r="D2380" s="33">
        <v>0</v>
      </c>
      <c r="E2380" s="34">
        <v>0</v>
      </c>
      <c r="F2380" s="34">
        <v>0</v>
      </c>
      <c r="G2380" s="34">
        <v>0</v>
      </c>
      <c r="H2380" s="34">
        <v>0</v>
      </c>
      <c r="I2380" s="34">
        <v>0</v>
      </c>
      <c r="J2380" s="34">
        <v>0</v>
      </c>
      <c r="K2380" s="34">
        <v>0</v>
      </c>
      <c r="L2380" s="34">
        <v>0</v>
      </c>
      <c r="M2380" s="35">
        <v>0</v>
      </c>
      <c r="N2380" s="16">
        <f>MIN(D2380:M2380)</f>
        <v>0</v>
      </c>
      <c r="O2380" s="1">
        <f>C2380-N2380</f>
        <v>1</v>
      </c>
      <c r="P2380" s="18">
        <f>O2380/C2380</f>
        <v>1</v>
      </c>
      <c r="U2380" s="114"/>
      <c r="W2380" s="114"/>
    </row>
    <row r="2381" spans="1:23" ht="9.75" customHeight="1">
      <c r="A2381" s="15"/>
      <c r="B2381" s="15" t="s">
        <v>60</v>
      </c>
      <c r="C2381" s="15"/>
      <c r="D2381" s="16"/>
      <c r="E2381" s="1"/>
      <c r="F2381" s="1"/>
      <c r="G2381" s="1"/>
      <c r="H2381" s="1"/>
      <c r="I2381" s="1"/>
      <c r="J2381" s="1"/>
      <c r="K2381" s="1"/>
      <c r="L2381" s="1"/>
      <c r="M2381" s="17"/>
      <c r="N2381" s="16"/>
      <c r="O2381" s="1"/>
      <c r="P2381" s="18"/>
      <c r="U2381" s="114"/>
      <c r="W2381" s="114"/>
    </row>
    <row r="2382" spans="1:23" ht="9.75" customHeight="1">
      <c r="A2382" s="15"/>
      <c r="B2382" s="15" t="s">
        <v>60</v>
      </c>
      <c r="C2382" s="15"/>
      <c r="D2382" s="16"/>
      <c r="E2382" s="1"/>
      <c r="F2382" s="1"/>
      <c r="G2382" s="1"/>
      <c r="H2382" s="1"/>
      <c r="I2382" s="1"/>
      <c r="J2382" s="1"/>
      <c r="K2382" s="1"/>
      <c r="L2382" s="1"/>
      <c r="M2382" s="17"/>
      <c r="N2382" s="16"/>
      <c r="O2382" s="1"/>
      <c r="P2382" s="18"/>
      <c r="U2382" s="114"/>
      <c r="W2382" s="114"/>
    </row>
    <row r="2383" spans="1:23" ht="9.75" customHeight="1">
      <c r="A2383" s="15"/>
      <c r="B2383" s="15" t="s">
        <v>60</v>
      </c>
      <c r="C2383" s="15"/>
      <c r="D2383" s="16"/>
      <c r="E2383" s="1"/>
      <c r="F2383" s="1"/>
      <c r="G2383" s="1"/>
      <c r="H2383" s="1"/>
      <c r="I2383" s="1"/>
      <c r="J2383" s="1"/>
      <c r="K2383" s="1"/>
      <c r="L2383" s="1"/>
      <c r="M2383" s="17"/>
      <c r="N2383" s="16"/>
      <c r="O2383" s="1"/>
      <c r="P2383" s="18"/>
      <c r="U2383" s="114"/>
      <c r="W2383" s="114"/>
    </row>
    <row r="2384" spans="1:23" ht="9.75" customHeight="1">
      <c r="A2384" s="15"/>
      <c r="B2384" s="15" t="s">
        <v>60</v>
      </c>
      <c r="C2384" s="15"/>
      <c r="D2384" s="16"/>
      <c r="E2384" s="1"/>
      <c r="F2384" s="1"/>
      <c r="G2384" s="1"/>
      <c r="H2384" s="1"/>
      <c r="I2384" s="1"/>
      <c r="J2384" s="1"/>
      <c r="K2384" s="1"/>
      <c r="L2384" s="1"/>
      <c r="M2384" s="17"/>
      <c r="N2384" s="16"/>
      <c r="O2384" s="1"/>
      <c r="P2384" s="18"/>
      <c r="U2384" s="114"/>
      <c r="W2384" s="114"/>
    </row>
    <row r="2385" spans="1:23" ht="9.75" customHeight="1">
      <c r="A2385" s="15"/>
      <c r="B2385" s="15" t="s">
        <v>60</v>
      </c>
      <c r="C2385" s="15"/>
      <c r="D2385" s="16"/>
      <c r="E2385" s="1"/>
      <c r="F2385" s="1"/>
      <c r="G2385" s="1"/>
      <c r="H2385" s="1"/>
      <c r="I2385" s="1"/>
      <c r="J2385" s="1"/>
      <c r="K2385" s="1"/>
      <c r="L2385" s="1"/>
      <c r="M2385" s="17"/>
      <c r="N2385" s="16"/>
      <c r="O2385" s="1"/>
      <c r="P2385" s="18"/>
      <c r="U2385" s="114"/>
      <c r="W2385" s="114"/>
    </row>
    <row r="2386" spans="1:23" ht="9.75" customHeight="1">
      <c r="A2386" s="15"/>
      <c r="B2386" s="15" t="s">
        <v>60</v>
      </c>
      <c r="C2386" s="15"/>
      <c r="D2386" s="16"/>
      <c r="E2386" s="1"/>
      <c r="F2386" s="1"/>
      <c r="G2386" s="1"/>
      <c r="H2386" s="1"/>
      <c r="I2386" s="1"/>
      <c r="J2386" s="1"/>
      <c r="K2386" s="1"/>
      <c r="L2386" s="1"/>
      <c r="M2386" s="17"/>
      <c r="N2386" s="16"/>
      <c r="O2386" s="1"/>
      <c r="P2386" s="18"/>
      <c r="U2386" s="114"/>
      <c r="W2386" s="114"/>
    </row>
    <row r="2387" spans="1:23" ht="9.75" customHeight="1">
      <c r="A2387" s="15"/>
      <c r="B2387" s="15" t="s">
        <v>41</v>
      </c>
      <c r="C2387" s="15">
        <v>11</v>
      </c>
      <c r="D2387" s="33">
        <v>9</v>
      </c>
      <c r="E2387" s="34">
        <v>0</v>
      </c>
      <c r="F2387" s="34">
        <v>0</v>
      </c>
      <c r="G2387" s="34">
        <v>2</v>
      </c>
      <c r="H2387" s="34">
        <v>1</v>
      </c>
      <c r="I2387" s="34">
        <v>2</v>
      </c>
      <c r="J2387" s="34">
        <v>0</v>
      </c>
      <c r="K2387" s="34">
        <v>2</v>
      </c>
      <c r="L2387" s="34">
        <v>2</v>
      </c>
      <c r="M2387" s="35">
        <v>2</v>
      </c>
      <c r="N2387" s="16">
        <f t="shared" ref="N2387:N2388" si="535">MIN(D2387:M2387)</f>
        <v>0</v>
      </c>
      <c r="O2387" s="1">
        <f t="shared" ref="O2387:O2388" si="536">C2387-N2387</f>
        <v>11</v>
      </c>
      <c r="P2387" s="18">
        <f t="shared" ref="P2387:P2388" si="537">O2387/C2387</f>
        <v>1</v>
      </c>
      <c r="U2387" s="114"/>
      <c r="W2387" s="114"/>
    </row>
    <row r="2388" spans="1:23" ht="9.75" customHeight="1">
      <c r="A2388" s="15"/>
      <c r="B2388" s="15" t="s">
        <v>42</v>
      </c>
      <c r="C2388" s="15">
        <v>1</v>
      </c>
      <c r="D2388" s="33">
        <v>0</v>
      </c>
      <c r="E2388" s="34">
        <v>0</v>
      </c>
      <c r="F2388" s="34">
        <v>0</v>
      </c>
      <c r="G2388" s="34">
        <v>0</v>
      </c>
      <c r="H2388" s="34">
        <v>0</v>
      </c>
      <c r="I2388" s="34">
        <v>1</v>
      </c>
      <c r="J2388" s="34">
        <v>1</v>
      </c>
      <c r="K2388" s="34">
        <v>1</v>
      </c>
      <c r="L2388" s="34">
        <v>1</v>
      </c>
      <c r="M2388" s="35">
        <v>1</v>
      </c>
      <c r="N2388" s="16">
        <f t="shared" si="535"/>
        <v>0</v>
      </c>
      <c r="O2388" s="1">
        <f t="shared" si="536"/>
        <v>1</v>
      </c>
      <c r="P2388" s="18">
        <f t="shared" si="537"/>
        <v>1</v>
      </c>
      <c r="U2388" s="114"/>
      <c r="W2388" s="114"/>
    </row>
    <row r="2389" spans="1:23" ht="9.75" customHeight="1">
      <c r="A2389" s="15"/>
      <c r="B2389" s="15" t="s">
        <v>43</v>
      </c>
      <c r="C2389" s="15"/>
      <c r="D2389" s="16"/>
      <c r="E2389" s="1"/>
      <c r="F2389" s="1"/>
      <c r="G2389" s="1"/>
      <c r="H2389" s="1"/>
      <c r="I2389" s="1"/>
      <c r="J2389" s="1"/>
      <c r="K2389" s="1"/>
      <c r="L2389" s="1"/>
      <c r="M2389" s="17"/>
      <c r="N2389" s="16"/>
      <c r="O2389" s="1"/>
      <c r="P2389" s="18"/>
      <c r="U2389" s="114"/>
      <c r="W2389" s="114"/>
    </row>
    <row r="2390" spans="1:23" ht="9.75" customHeight="1">
      <c r="A2390" s="15"/>
      <c r="B2390" s="15" t="s">
        <v>44</v>
      </c>
      <c r="C2390" s="15">
        <v>4</v>
      </c>
      <c r="D2390" s="33">
        <v>4</v>
      </c>
      <c r="E2390" s="34">
        <v>3</v>
      </c>
      <c r="F2390" s="34">
        <v>4</v>
      </c>
      <c r="G2390" s="34">
        <v>4</v>
      </c>
      <c r="H2390" s="34">
        <v>2</v>
      </c>
      <c r="I2390" s="34">
        <v>3</v>
      </c>
      <c r="J2390" s="34">
        <v>3</v>
      </c>
      <c r="K2390" s="34">
        <v>3</v>
      </c>
      <c r="L2390" s="34">
        <v>3</v>
      </c>
      <c r="M2390" s="35">
        <v>3</v>
      </c>
      <c r="N2390" s="16">
        <f t="shared" ref="N2390:N2391" si="538">MIN(D2390:M2390)</f>
        <v>2</v>
      </c>
      <c r="O2390" s="1">
        <f t="shared" ref="O2390:O2391" si="539">C2390-N2390</f>
        <v>2</v>
      </c>
      <c r="P2390" s="18">
        <f t="shared" ref="P2390:P2391" si="540">O2390/C2390</f>
        <v>0.5</v>
      </c>
      <c r="U2390" s="114"/>
      <c r="W2390" s="114"/>
    </row>
    <row r="2391" spans="1:23" ht="9.75" customHeight="1">
      <c r="A2391" s="20"/>
      <c r="B2391" s="21" t="s">
        <v>45</v>
      </c>
      <c r="C2391" s="21">
        <f t="shared" ref="C2391:M2391" si="541">SUM(C2375:C2390)</f>
        <v>252</v>
      </c>
      <c r="D2391" s="22">
        <f t="shared" si="541"/>
        <v>122</v>
      </c>
      <c r="E2391" s="23">
        <f t="shared" si="541"/>
        <v>47</v>
      </c>
      <c r="F2391" s="23">
        <f t="shared" si="541"/>
        <v>42</v>
      </c>
      <c r="G2391" s="23">
        <f t="shared" si="541"/>
        <v>32</v>
      </c>
      <c r="H2391" s="23">
        <f t="shared" si="541"/>
        <v>21</v>
      </c>
      <c r="I2391" s="23">
        <f t="shared" si="541"/>
        <v>38</v>
      </c>
      <c r="J2391" s="23">
        <f t="shared" si="541"/>
        <v>33</v>
      </c>
      <c r="K2391" s="23">
        <f t="shared" si="541"/>
        <v>23</v>
      </c>
      <c r="L2391" s="23">
        <f t="shared" si="541"/>
        <v>32</v>
      </c>
      <c r="M2391" s="24">
        <f t="shared" si="541"/>
        <v>43</v>
      </c>
      <c r="N2391" s="22">
        <f t="shared" si="538"/>
        <v>21</v>
      </c>
      <c r="O2391" s="23">
        <f t="shared" si="539"/>
        <v>231</v>
      </c>
      <c r="P2391" s="25">
        <f t="shared" si="540"/>
        <v>0.91666666666666663</v>
      </c>
      <c r="U2391" s="114"/>
      <c r="W2391" s="114"/>
    </row>
    <row r="2392" spans="1:23" ht="9.75" customHeight="1">
      <c r="A2392" s="14" t="s">
        <v>475</v>
      </c>
      <c r="B2392" s="14" t="s">
        <v>27</v>
      </c>
      <c r="C2392" s="15"/>
      <c r="D2392" s="16"/>
      <c r="E2392" s="1"/>
      <c r="F2392" s="1"/>
      <c r="G2392" s="1"/>
      <c r="H2392" s="1"/>
      <c r="I2392" s="1"/>
      <c r="J2392" s="1"/>
      <c r="K2392" s="1"/>
      <c r="L2392" s="1"/>
      <c r="M2392" s="17"/>
      <c r="N2392" s="16"/>
      <c r="O2392" s="1"/>
      <c r="P2392" s="18"/>
      <c r="U2392" s="114"/>
      <c r="W2392" s="114"/>
    </row>
    <row r="2393" spans="1:23" ht="9.75" customHeight="1">
      <c r="A2393" s="15"/>
      <c r="B2393" s="15" t="s">
        <v>30</v>
      </c>
      <c r="C2393" s="15"/>
      <c r="D2393" s="16"/>
      <c r="E2393" s="1"/>
      <c r="F2393" s="1"/>
      <c r="G2393" s="1"/>
      <c r="H2393" s="1"/>
      <c r="I2393" s="1"/>
      <c r="J2393" s="1"/>
      <c r="K2393" s="1"/>
      <c r="L2393" s="1"/>
      <c r="M2393" s="17"/>
      <c r="N2393" s="16"/>
      <c r="O2393" s="1"/>
      <c r="P2393" s="18"/>
      <c r="U2393" s="114"/>
      <c r="W2393" s="114"/>
    </row>
    <row r="2394" spans="1:23" ht="9.75" customHeight="1">
      <c r="A2394" s="15"/>
      <c r="B2394" s="15" t="s">
        <v>34</v>
      </c>
      <c r="C2394" s="15"/>
      <c r="D2394" s="16"/>
      <c r="E2394" s="1"/>
      <c r="F2394" s="1"/>
      <c r="G2394" s="1"/>
      <c r="H2394" s="1"/>
      <c r="I2394" s="1"/>
      <c r="J2394" s="1"/>
      <c r="K2394" s="1"/>
      <c r="L2394" s="1"/>
      <c r="M2394" s="17"/>
      <c r="N2394" s="16"/>
      <c r="O2394" s="1"/>
      <c r="P2394" s="18"/>
      <c r="U2394" s="114"/>
      <c r="W2394" s="114"/>
    </row>
    <row r="2395" spans="1:23" ht="9.75" customHeight="1">
      <c r="A2395" s="15"/>
      <c r="B2395" s="15" t="s">
        <v>57</v>
      </c>
      <c r="C2395" s="15"/>
      <c r="D2395" s="16"/>
      <c r="E2395" s="1"/>
      <c r="F2395" s="1"/>
      <c r="G2395" s="1"/>
      <c r="H2395" s="1"/>
      <c r="I2395" s="1"/>
      <c r="J2395" s="1"/>
      <c r="K2395" s="1"/>
      <c r="L2395" s="1"/>
      <c r="M2395" s="17"/>
      <c r="N2395" s="16"/>
      <c r="O2395" s="1"/>
      <c r="P2395" s="18"/>
      <c r="U2395" s="114"/>
      <c r="W2395" s="114"/>
    </row>
    <row r="2396" spans="1:23" ht="9.75" customHeight="1">
      <c r="A2396" s="15"/>
      <c r="B2396" s="15" t="s">
        <v>57</v>
      </c>
      <c r="C2396" s="15"/>
      <c r="D2396" s="16"/>
      <c r="E2396" s="1"/>
      <c r="F2396" s="1"/>
      <c r="G2396" s="1"/>
      <c r="H2396" s="1"/>
      <c r="I2396" s="1"/>
      <c r="J2396" s="1"/>
      <c r="K2396" s="1"/>
      <c r="L2396" s="1"/>
      <c r="M2396" s="17"/>
      <c r="N2396" s="16"/>
      <c r="O2396" s="1"/>
      <c r="P2396" s="18"/>
      <c r="U2396" s="114"/>
      <c r="W2396" s="114"/>
    </row>
    <row r="2397" spans="1:23" ht="9.75" customHeight="1">
      <c r="A2397" s="15"/>
      <c r="B2397" s="15" t="s">
        <v>39</v>
      </c>
      <c r="C2397" s="15"/>
      <c r="D2397" s="16"/>
      <c r="E2397" s="1"/>
      <c r="F2397" s="1"/>
      <c r="G2397" s="1"/>
      <c r="H2397" s="1"/>
      <c r="I2397" s="1"/>
      <c r="J2397" s="1"/>
      <c r="K2397" s="1"/>
      <c r="L2397" s="1"/>
      <c r="M2397" s="17"/>
      <c r="N2397" s="16"/>
      <c r="O2397" s="1"/>
      <c r="P2397" s="18"/>
      <c r="U2397" s="114"/>
      <c r="W2397" s="114"/>
    </row>
    <row r="2398" spans="1:23" ht="9.75" customHeight="1">
      <c r="A2398" s="15"/>
      <c r="B2398" s="15" t="s">
        <v>60</v>
      </c>
      <c r="C2398" s="15"/>
      <c r="D2398" s="16"/>
      <c r="E2398" s="1"/>
      <c r="F2398" s="1"/>
      <c r="G2398" s="1"/>
      <c r="H2398" s="1"/>
      <c r="I2398" s="1"/>
      <c r="J2398" s="1"/>
      <c r="K2398" s="1"/>
      <c r="L2398" s="1"/>
      <c r="M2398" s="17"/>
      <c r="N2398" s="16"/>
      <c r="O2398" s="1"/>
      <c r="P2398" s="18"/>
      <c r="U2398" s="114"/>
      <c r="W2398" s="114"/>
    </row>
    <row r="2399" spans="1:23" ht="9.75" customHeight="1">
      <c r="A2399" s="15"/>
      <c r="B2399" s="15" t="s">
        <v>60</v>
      </c>
      <c r="C2399" s="15"/>
      <c r="D2399" s="16"/>
      <c r="E2399" s="1"/>
      <c r="F2399" s="1"/>
      <c r="G2399" s="1"/>
      <c r="H2399" s="1"/>
      <c r="I2399" s="1"/>
      <c r="J2399" s="1"/>
      <c r="K2399" s="1"/>
      <c r="L2399" s="1"/>
      <c r="M2399" s="17"/>
      <c r="N2399" s="16"/>
      <c r="O2399" s="1"/>
      <c r="P2399" s="18"/>
      <c r="U2399" s="114"/>
      <c r="W2399" s="114"/>
    </row>
    <row r="2400" spans="1:23" ht="9.75" customHeight="1">
      <c r="A2400" s="15"/>
      <c r="B2400" s="15" t="s">
        <v>60</v>
      </c>
      <c r="C2400" s="15"/>
      <c r="D2400" s="16"/>
      <c r="E2400" s="1"/>
      <c r="F2400" s="1"/>
      <c r="G2400" s="1"/>
      <c r="H2400" s="1"/>
      <c r="I2400" s="1"/>
      <c r="J2400" s="1"/>
      <c r="K2400" s="1"/>
      <c r="L2400" s="1"/>
      <c r="M2400" s="17"/>
      <c r="N2400" s="16"/>
      <c r="O2400" s="1"/>
      <c r="P2400" s="18"/>
      <c r="U2400" s="114"/>
      <c r="W2400" s="114"/>
    </row>
    <row r="2401" spans="1:23" ht="9.75" customHeight="1">
      <c r="A2401" s="15"/>
      <c r="B2401" s="15" t="s">
        <v>60</v>
      </c>
      <c r="C2401" s="15"/>
      <c r="D2401" s="16"/>
      <c r="E2401" s="1"/>
      <c r="F2401" s="1"/>
      <c r="G2401" s="1"/>
      <c r="H2401" s="1"/>
      <c r="I2401" s="1"/>
      <c r="J2401" s="1"/>
      <c r="K2401" s="1"/>
      <c r="L2401" s="1"/>
      <c r="M2401" s="17"/>
      <c r="N2401" s="16"/>
      <c r="O2401" s="1"/>
      <c r="P2401" s="18"/>
      <c r="U2401" s="114"/>
      <c r="W2401" s="114"/>
    </row>
    <row r="2402" spans="1:23" ht="9.75" customHeight="1">
      <c r="A2402" s="15"/>
      <c r="B2402" s="15" t="s">
        <v>60</v>
      </c>
      <c r="C2402" s="15"/>
      <c r="D2402" s="16"/>
      <c r="E2402" s="1"/>
      <c r="F2402" s="1"/>
      <c r="G2402" s="1"/>
      <c r="H2402" s="1"/>
      <c r="I2402" s="1"/>
      <c r="J2402" s="1"/>
      <c r="K2402" s="1"/>
      <c r="L2402" s="1"/>
      <c r="M2402" s="17"/>
      <c r="N2402" s="16"/>
      <c r="O2402" s="1"/>
      <c r="P2402" s="18"/>
      <c r="U2402" s="114"/>
      <c r="W2402" s="114"/>
    </row>
    <row r="2403" spans="1:23" ht="9.75" customHeight="1">
      <c r="A2403" s="15"/>
      <c r="B2403" s="15" t="s">
        <v>60</v>
      </c>
      <c r="C2403" s="15"/>
      <c r="D2403" s="16"/>
      <c r="E2403" s="1"/>
      <c r="F2403" s="1"/>
      <c r="G2403" s="1"/>
      <c r="H2403" s="1"/>
      <c r="I2403" s="1"/>
      <c r="J2403" s="1"/>
      <c r="K2403" s="1"/>
      <c r="L2403" s="1"/>
      <c r="M2403" s="17"/>
      <c r="N2403" s="16"/>
      <c r="O2403" s="1"/>
      <c r="P2403" s="18"/>
      <c r="U2403" s="114"/>
      <c r="W2403" s="114"/>
    </row>
    <row r="2404" spans="1:23" ht="9.75" customHeight="1">
      <c r="A2404" s="15"/>
      <c r="B2404" s="15" t="s">
        <v>41</v>
      </c>
      <c r="C2404" s="15"/>
      <c r="D2404" s="16"/>
      <c r="E2404" s="1"/>
      <c r="F2404" s="1"/>
      <c r="G2404" s="1"/>
      <c r="H2404" s="1"/>
      <c r="I2404" s="1"/>
      <c r="J2404" s="1"/>
      <c r="K2404" s="1"/>
      <c r="L2404" s="1"/>
      <c r="M2404" s="17"/>
      <c r="N2404" s="16"/>
      <c r="O2404" s="1"/>
      <c r="P2404" s="18"/>
      <c r="U2404" s="114"/>
      <c r="W2404" s="114"/>
    </row>
    <row r="2405" spans="1:23" ht="9.75" customHeight="1">
      <c r="A2405" s="15"/>
      <c r="B2405" s="15" t="s">
        <v>42</v>
      </c>
      <c r="C2405" s="15">
        <v>3</v>
      </c>
      <c r="D2405" s="33">
        <v>3</v>
      </c>
      <c r="E2405" s="34">
        <v>3</v>
      </c>
      <c r="F2405" s="34">
        <v>3</v>
      </c>
      <c r="G2405" s="34">
        <v>1</v>
      </c>
      <c r="H2405" s="34">
        <v>2</v>
      </c>
      <c r="I2405" s="34">
        <v>3</v>
      </c>
      <c r="J2405" s="34">
        <v>3</v>
      </c>
      <c r="K2405" s="34">
        <v>1</v>
      </c>
      <c r="L2405" s="34">
        <v>1</v>
      </c>
      <c r="M2405" s="35">
        <v>0</v>
      </c>
      <c r="N2405" s="16">
        <f t="shared" ref="N2405:N2408" si="542">MIN(D2405:M2405)</f>
        <v>0</v>
      </c>
      <c r="O2405" s="1">
        <f t="shared" ref="O2405:O2408" si="543">C2405-N2405</f>
        <v>3</v>
      </c>
      <c r="P2405" s="18">
        <f t="shared" ref="P2405:P2408" si="544">O2405/C2405</f>
        <v>1</v>
      </c>
      <c r="U2405" s="114"/>
      <c r="W2405" s="114"/>
    </row>
    <row r="2406" spans="1:23" ht="9.75" customHeight="1">
      <c r="A2406" s="15"/>
      <c r="B2406" s="15" t="s">
        <v>43</v>
      </c>
      <c r="C2406" s="15">
        <v>3</v>
      </c>
      <c r="D2406" s="33">
        <v>2</v>
      </c>
      <c r="E2406" s="34">
        <v>2</v>
      </c>
      <c r="F2406" s="34">
        <v>0</v>
      </c>
      <c r="G2406" s="34">
        <v>0</v>
      </c>
      <c r="H2406" s="34">
        <v>1</v>
      </c>
      <c r="I2406" s="34">
        <v>2</v>
      </c>
      <c r="J2406" s="34">
        <v>0</v>
      </c>
      <c r="K2406" s="34">
        <v>0</v>
      </c>
      <c r="L2406" s="34">
        <v>0</v>
      </c>
      <c r="M2406" s="35">
        <v>0</v>
      </c>
      <c r="N2406" s="16">
        <f t="shared" si="542"/>
        <v>0</v>
      </c>
      <c r="O2406" s="1">
        <f t="shared" si="543"/>
        <v>3</v>
      </c>
      <c r="P2406" s="18">
        <f t="shared" si="544"/>
        <v>1</v>
      </c>
      <c r="U2406" s="114"/>
      <c r="W2406" s="114"/>
    </row>
    <row r="2407" spans="1:23" ht="9.75" customHeight="1">
      <c r="A2407" s="15"/>
      <c r="B2407" s="15" t="s">
        <v>44</v>
      </c>
      <c r="C2407" s="15">
        <v>3</v>
      </c>
      <c r="D2407" s="33">
        <v>2</v>
      </c>
      <c r="E2407" s="34">
        <v>1</v>
      </c>
      <c r="F2407" s="34">
        <v>0</v>
      </c>
      <c r="G2407" s="34">
        <v>1</v>
      </c>
      <c r="H2407" s="34">
        <v>1</v>
      </c>
      <c r="I2407" s="34">
        <v>3</v>
      </c>
      <c r="J2407" s="34">
        <v>3</v>
      </c>
      <c r="K2407" s="34">
        <v>0</v>
      </c>
      <c r="L2407" s="34">
        <v>2</v>
      </c>
      <c r="M2407" s="35">
        <v>3</v>
      </c>
      <c r="N2407" s="16">
        <f t="shared" si="542"/>
        <v>0</v>
      </c>
      <c r="O2407" s="1">
        <f t="shared" si="543"/>
        <v>3</v>
      </c>
      <c r="P2407" s="18">
        <f t="shared" si="544"/>
        <v>1</v>
      </c>
      <c r="U2407" s="114"/>
      <c r="W2407" s="114"/>
    </row>
    <row r="2408" spans="1:23" ht="9.75" customHeight="1">
      <c r="A2408" s="20"/>
      <c r="B2408" s="21" t="s">
        <v>45</v>
      </c>
      <c r="C2408" s="21">
        <f t="shared" ref="C2408:M2408" si="545">SUM(C2392:C2407)</f>
        <v>9</v>
      </c>
      <c r="D2408" s="22">
        <f t="shared" si="545"/>
        <v>7</v>
      </c>
      <c r="E2408" s="23">
        <f t="shared" si="545"/>
        <v>6</v>
      </c>
      <c r="F2408" s="23">
        <f t="shared" si="545"/>
        <v>3</v>
      </c>
      <c r="G2408" s="23">
        <f t="shared" si="545"/>
        <v>2</v>
      </c>
      <c r="H2408" s="23">
        <f t="shared" si="545"/>
        <v>4</v>
      </c>
      <c r="I2408" s="23">
        <f t="shared" si="545"/>
        <v>8</v>
      </c>
      <c r="J2408" s="23">
        <f t="shared" si="545"/>
        <v>6</v>
      </c>
      <c r="K2408" s="23">
        <f t="shared" si="545"/>
        <v>1</v>
      </c>
      <c r="L2408" s="23">
        <f t="shared" si="545"/>
        <v>3</v>
      </c>
      <c r="M2408" s="24">
        <f t="shared" si="545"/>
        <v>3</v>
      </c>
      <c r="N2408" s="22">
        <f t="shared" si="542"/>
        <v>1</v>
      </c>
      <c r="O2408" s="23">
        <f t="shared" si="543"/>
        <v>8</v>
      </c>
      <c r="P2408" s="25">
        <f t="shared" si="544"/>
        <v>0.88888888888888884</v>
      </c>
      <c r="U2408" s="114"/>
      <c r="W2408" s="114"/>
    </row>
    <row r="2409" spans="1:23" ht="9.75" customHeight="1">
      <c r="A2409" s="15" t="s">
        <v>477</v>
      </c>
      <c r="B2409" s="14" t="s">
        <v>27</v>
      </c>
      <c r="C2409" s="15"/>
      <c r="D2409" s="16"/>
      <c r="E2409" s="1"/>
      <c r="F2409" s="1"/>
      <c r="G2409" s="1"/>
      <c r="H2409" s="1"/>
      <c r="I2409" s="1"/>
      <c r="J2409" s="1"/>
      <c r="K2409" s="1"/>
      <c r="L2409" s="1"/>
      <c r="M2409" s="17"/>
      <c r="N2409" s="16"/>
      <c r="O2409" s="1"/>
      <c r="P2409" s="18"/>
      <c r="U2409" s="114"/>
      <c r="W2409" s="114"/>
    </row>
    <row r="2410" spans="1:23" ht="9.75" customHeight="1">
      <c r="A2410" s="15"/>
      <c r="B2410" s="15" t="s">
        <v>30</v>
      </c>
      <c r="C2410" s="15"/>
      <c r="D2410" s="16"/>
      <c r="E2410" s="1"/>
      <c r="F2410" s="1"/>
      <c r="G2410" s="1"/>
      <c r="H2410" s="1"/>
      <c r="I2410" s="1"/>
      <c r="J2410" s="1"/>
      <c r="K2410" s="1"/>
      <c r="L2410" s="1"/>
      <c r="M2410" s="17"/>
      <c r="N2410" s="16"/>
      <c r="O2410" s="1"/>
      <c r="P2410" s="18"/>
      <c r="U2410" s="114"/>
      <c r="W2410" s="114"/>
    </row>
    <row r="2411" spans="1:23" ht="9.75" customHeight="1">
      <c r="A2411" s="15"/>
      <c r="B2411" s="15" t="s">
        <v>34</v>
      </c>
      <c r="C2411" s="15"/>
      <c r="D2411" s="16"/>
      <c r="E2411" s="1"/>
      <c r="F2411" s="1"/>
      <c r="G2411" s="1"/>
      <c r="H2411" s="1"/>
      <c r="I2411" s="1"/>
      <c r="J2411" s="1"/>
      <c r="K2411" s="1"/>
      <c r="L2411" s="1"/>
      <c r="M2411" s="17"/>
      <c r="N2411" s="16"/>
      <c r="O2411" s="1"/>
      <c r="P2411" s="18"/>
      <c r="U2411" s="114"/>
      <c r="W2411" s="114"/>
    </row>
    <row r="2412" spans="1:23" ht="9.75" customHeight="1">
      <c r="A2412" s="15"/>
      <c r="B2412" s="15" t="s">
        <v>57</v>
      </c>
      <c r="C2412" s="15"/>
      <c r="D2412" s="16"/>
      <c r="E2412" s="1"/>
      <c r="F2412" s="1"/>
      <c r="G2412" s="1"/>
      <c r="H2412" s="1"/>
      <c r="I2412" s="1"/>
      <c r="J2412" s="1"/>
      <c r="K2412" s="1"/>
      <c r="L2412" s="1"/>
      <c r="M2412" s="17"/>
      <c r="N2412" s="16"/>
      <c r="O2412" s="1"/>
      <c r="P2412" s="18"/>
      <c r="U2412" s="114"/>
      <c r="W2412" s="114"/>
    </row>
    <row r="2413" spans="1:23" ht="9.75" customHeight="1">
      <c r="A2413" s="15"/>
      <c r="B2413" s="15" t="s">
        <v>57</v>
      </c>
      <c r="C2413" s="15"/>
      <c r="D2413" s="16"/>
      <c r="E2413" s="1"/>
      <c r="F2413" s="1"/>
      <c r="G2413" s="1"/>
      <c r="H2413" s="1"/>
      <c r="I2413" s="1"/>
      <c r="J2413" s="1"/>
      <c r="K2413" s="1"/>
      <c r="L2413" s="1"/>
      <c r="M2413" s="17"/>
      <c r="N2413" s="16"/>
      <c r="O2413" s="1"/>
      <c r="P2413" s="18"/>
      <c r="U2413" s="114"/>
      <c r="W2413" s="114"/>
    </row>
    <row r="2414" spans="1:23" ht="9.75" customHeight="1">
      <c r="A2414" s="15"/>
      <c r="B2414" s="15" t="s">
        <v>39</v>
      </c>
      <c r="C2414" s="15"/>
      <c r="D2414" s="16"/>
      <c r="E2414" s="1"/>
      <c r="F2414" s="1"/>
      <c r="G2414" s="1"/>
      <c r="H2414" s="1"/>
      <c r="I2414" s="1"/>
      <c r="J2414" s="1"/>
      <c r="K2414" s="1"/>
      <c r="L2414" s="1"/>
      <c r="M2414" s="17"/>
      <c r="N2414" s="16"/>
      <c r="O2414" s="1"/>
      <c r="P2414" s="18"/>
      <c r="U2414" s="114"/>
      <c r="W2414" s="114"/>
    </row>
    <row r="2415" spans="1:23" ht="9.75" customHeight="1">
      <c r="A2415" s="15"/>
      <c r="B2415" s="15" t="s">
        <v>60</v>
      </c>
      <c r="C2415" s="15"/>
      <c r="D2415" s="16"/>
      <c r="E2415" s="1"/>
      <c r="F2415" s="1"/>
      <c r="G2415" s="1"/>
      <c r="H2415" s="1"/>
      <c r="I2415" s="1"/>
      <c r="J2415" s="1"/>
      <c r="K2415" s="1"/>
      <c r="L2415" s="1"/>
      <c r="M2415" s="17"/>
      <c r="N2415" s="16"/>
      <c r="O2415" s="1"/>
      <c r="P2415" s="18"/>
      <c r="U2415" s="114"/>
      <c r="W2415" s="114"/>
    </row>
    <row r="2416" spans="1:23" ht="9.75" customHeight="1">
      <c r="A2416" s="15"/>
      <c r="B2416" s="15" t="s">
        <v>60</v>
      </c>
      <c r="C2416" s="15"/>
      <c r="D2416" s="16"/>
      <c r="E2416" s="1"/>
      <c r="F2416" s="1"/>
      <c r="G2416" s="1"/>
      <c r="H2416" s="1"/>
      <c r="I2416" s="1"/>
      <c r="J2416" s="1"/>
      <c r="K2416" s="1"/>
      <c r="L2416" s="1"/>
      <c r="M2416" s="17"/>
      <c r="N2416" s="16"/>
      <c r="O2416" s="1"/>
      <c r="P2416" s="18"/>
      <c r="U2416" s="114"/>
      <c r="W2416" s="114"/>
    </row>
    <row r="2417" spans="1:23" ht="9.75" customHeight="1">
      <c r="A2417" s="15"/>
      <c r="B2417" s="15" t="s">
        <v>60</v>
      </c>
      <c r="C2417" s="15"/>
      <c r="D2417" s="16"/>
      <c r="E2417" s="1"/>
      <c r="F2417" s="1"/>
      <c r="G2417" s="1"/>
      <c r="H2417" s="1"/>
      <c r="I2417" s="1"/>
      <c r="J2417" s="1"/>
      <c r="K2417" s="1"/>
      <c r="L2417" s="1"/>
      <c r="M2417" s="17"/>
      <c r="N2417" s="16"/>
      <c r="O2417" s="1"/>
      <c r="P2417" s="18"/>
      <c r="U2417" s="114"/>
      <c r="W2417" s="114"/>
    </row>
    <row r="2418" spans="1:23" ht="9.75" customHeight="1">
      <c r="A2418" s="15"/>
      <c r="B2418" s="15" t="s">
        <v>60</v>
      </c>
      <c r="C2418" s="15"/>
      <c r="D2418" s="16"/>
      <c r="E2418" s="1"/>
      <c r="F2418" s="1"/>
      <c r="G2418" s="1"/>
      <c r="H2418" s="1"/>
      <c r="I2418" s="1"/>
      <c r="J2418" s="1"/>
      <c r="K2418" s="1"/>
      <c r="L2418" s="1"/>
      <c r="M2418" s="17"/>
      <c r="N2418" s="16"/>
      <c r="O2418" s="1"/>
      <c r="P2418" s="18"/>
      <c r="U2418" s="114"/>
      <c r="W2418" s="114"/>
    </row>
    <row r="2419" spans="1:23" ht="9.75" customHeight="1">
      <c r="A2419" s="15"/>
      <c r="B2419" s="15" t="s">
        <v>60</v>
      </c>
      <c r="C2419" s="15"/>
      <c r="D2419" s="16"/>
      <c r="E2419" s="1"/>
      <c r="F2419" s="1"/>
      <c r="G2419" s="1"/>
      <c r="H2419" s="1"/>
      <c r="I2419" s="1"/>
      <c r="J2419" s="1"/>
      <c r="K2419" s="1"/>
      <c r="L2419" s="1"/>
      <c r="M2419" s="17"/>
      <c r="N2419" s="16"/>
      <c r="O2419" s="1"/>
      <c r="P2419" s="18"/>
      <c r="U2419" s="114"/>
      <c r="W2419" s="114"/>
    </row>
    <row r="2420" spans="1:23" ht="9.75" customHeight="1">
      <c r="A2420" s="15"/>
      <c r="B2420" s="15" t="s">
        <v>60</v>
      </c>
      <c r="C2420" s="15"/>
      <c r="D2420" s="16"/>
      <c r="E2420" s="1"/>
      <c r="F2420" s="1"/>
      <c r="G2420" s="1"/>
      <c r="H2420" s="1"/>
      <c r="I2420" s="1"/>
      <c r="J2420" s="1"/>
      <c r="K2420" s="1"/>
      <c r="L2420" s="1"/>
      <c r="M2420" s="17"/>
      <c r="N2420" s="16"/>
      <c r="O2420" s="1"/>
      <c r="P2420" s="18"/>
      <c r="U2420" s="114"/>
      <c r="W2420" s="114"/>
    </row>
    <row r="2421" spans="1:23" ht="9.75" customHeight="1">
      <c r="A2421" s="15"/>
      <c r="B2421" s="15" t="s">
        <v>41</v>
      </c>
      <c r="C2421" s="15"/>
      <c r="D2421" s="16"/>
      <c r="E2421" s="1"/>
      <c r="F2421" s="1"/>
      <c r="G2421" s="1"/>
      <c r="H2421" s="1"/>
      <c r="I2421" s="1"/>
      <c r="J2421" s="1"/>
      <c r="K2421" s="1"/>
      <c r="L2421" s="1"/>
      <c r="M2421" s="17"/>
      <c r="N2421" s="16"/>
      <c r="O2421" s="1"/>
      <c r="P2421" s="18"/>
      <c r="U2421" s="114"/>
      <c r="W2421" s="114"/>
    </row>
    <row r="2422" spans="1:23" ht="9.75" customHeight="1">
      <c r="A2422" s="15"/>
      <c r="B2422" s="15" t="s">
        <v>42</v>
      </c>
      <c r="C2422" s="15"/>
      <c r="D2422" s="16"/>
      <c r="E2422" s="1"/>
      <c r="F2422" s="1"/>
      <c r="G2422" s="1"/>
      <c r="H2422" s="1"/>
      <c r="I2422" s="1"/>
      <c r="J2422" s="1"/>
      <c r="K2422" s="1"/>
      <c r="L2422" s="1"/>
      <c r="M2422" s="17"/>
      <c r="N2422" s="16"/>
      <c r="O2422" s="1"/>
      <c r="P2422" s="18"/>
      <c r="U2422" s="114"/>
      <c r="W2422" s="114"/>
    </row>
    <row r="2423" spans="1:23" ht="9.75" customHeight="1">
      <c r="A2423" s="15"/>
      <c r="B2423" s="15" t="s">
        <v>43</v>
      </c>
      <c r="C2423" s="15">
        <v>3</v>
      </c>
      <c r="D2423" s="33">
        <v>0</v>
      </c>
      <c r="E2423" s="34">
        <v>0</v>
      </c>
      <c r="F2423" s="34">
        <v>0</v>
      </c>
      <c r="G2423" s="34">
        <v>0</v>
      </c>
      <c r="H2423" s="34">
        <v>0</v>
      </c>
      <c r="I2423" s="34">
        <v>0</v>
      </c>
      <c r="J2423" s="34">
        <v>0</v>
      </c>
      <c r="K2423" s="34">
        <v>1</v>
      </c>
      <c r="L2423" s="34">
        <v>1</v>
      </c>
      <c r="M2423" s="35">
        <v>0</v>
      </c>
      <c r="N2423" s="16">
        <f t="shared" ref="N2423:N2425" si="546">MIN(D2423:M2423)</f>
        <v>0</v>
      </c>
      <c r="O2423" s="1">
        <f t="shared" ref="O2423:O2425" si="547">C2423-N2423</f>
        <v>3</v>
      </c>
      <c r="P2423" s="18">
        <f t="shared" ref="P2423:P2425" si="548">O2423/C2423</f>
        <v>1</v>
      </c>
      <c r="U2423" s="114"/>
      <c r="W2423" s="114"/>
    </row>
    <row r="2424" spans="1:23" ht="9.75" customHeight="1">
      <c r="A2424" s="15"/>
      <c r="B2424" s="15" t="s">
        <v>44</v>
      </c>
      <c r="C2424" s="15">
        <v>1</v>
      </c>
      <c r="D2424" s="33">
        <v>0</v>
      </c>
      <c r="E2424" s="34">
        <v>0</v>
      </c>
      <c r="F2424" s="34">
        <v>0</v>
      </c>
      <c r="G2424" s="34">
        <v>0</v>
      </c>
      <c r="H2424" s="34">
        <v>0</v>
      </c>
      <c r="I2424" s="34">
        <v>0</v>
      </c>
      <c r="J2424" s="34">
        <v>1</v>
      </c>
      <c r="K2424" s="34">
        <v>0</v>
      </c>
      <c r="L2424" s="34">
        <v>0</v>
      </c>
      <c r="M2424" s="35">
        <v>0</v>
      </c>
      <c r="N2424" s="16">
        <f t="shared" si="546"/>
        <v>0</v>
      </c>
      <c r="O2424" s="1">
        <f t="shared" si="547"/>
        <v>1</v>
      </c>
      <c r="P2424" s="18">
        <f t="shared" si="548"/>
        <v>1</v>
      </c>
      <c r="U2424" s="114"/>
      <c r="W2424" s="114"/>
    </row>
    <row r="2425" spans="1:23" ht="9.75" customHeight="1">
      <c r="A2425" s="15"/>
      <c r="B2425" s="21" t="s">
        <v>45</v>
      </c>
      <c r="C2425" s="21">
        <f t="shared" ref="C2425:M2425" si="549">SUM(C2409:C2424)</f>
        <v>4</v>
      </c>
      <c r="D2425" s="22">
        <f t="shared" si="549"/>
        <v>0</v>
      </c>
      <c r="E2425" s="23">
        <f t="shared" si="549"/>
        <v>0</v>
      </c>
      <c r="F2425" s="23">
        <f t="shared" si="549"/>
        <v>0</v>
      </c>
      <c r="G2425" s="23">
        <f t="shared" si="549"/>
        <v>0</v>
      </c>
      <c r="H2425" s="23">
        <f t="shared" si="549"/>
        <v>0</v>
      </c>
      <c r="I2425" s="23">
        <f t="shared" si="549"/>
        <v>0</v>
      </c>
      <c r="J2425" s="23">
        <f t="shared" si="549"/>
        <v>1</v>
      </c>
      <c r="K2425" s="23">
        <f t="shared" si="549"/>
        <v>1</v>
      </c>
      <c r="L2425" s="23">
        <f t="shared" si="549"/>
        <v>1</v>
      </c>
      <c r="M2425" s="24">
        <f t="shared" si="549"/>
        <v>0</v>
      </c>
      <c r="N2425" s="22">
        <f t="shared" si="546"/>
        <v>0</v>
      </c>
      <c r="O2425" s="23">
        <f t="shared" si="547"/>
        <v>4</v>
      </c>
      <c r="P2425" s="25">
        <f t="shared" si="548"/>
        <v>1</v>
      </c>
      <c r="U2425" s="114"/>
      <c r="W2425" s="114"/>
    </row>
    <row r="2426" spans="1:23" ht="9.75" customHeight="1">
      <c r="A2426" s="14" t="s">
        <v>426</v>
      </c>
      <c r="B2426" s="14" t="s">
        <v>27</v>
      </c>
      <c r="C2426" s="14"/>
      <c r="D2426" s="19"/>
      <c r="E2426" s="29"/>
      <c r="F2426" s="29"/>
      <c r="G2426" s="29"/>
      <c r="H2426" s="29"/>
      <c r="I2426" s="29"/>
      <c r="J2426" s="29"/>
      <c r="K2426" s="29"/>
      <c r="L2426" s="29"/>
      <c r="M2426" s="30"/>
      <c r="N2426" s="19"/>
      <c r="O2426" s="29"/>
      <c r="P2426" s="31"/>
      <c r="U2426" s="114"/>
      <c r="W2426" s="114"/>
    </row>
    <row r="2427" spans="1:23" ht="9.75" customHeight="1">
      <c r="A2427" s="15"/>
      <c r="B2427" s="15" t="s">
        <v>30</v>
      </c>
      <c r="C2427" s="15">
        <v>12</v>
      </c>
      <c r="D2427" s="33">
        <v>9</v>
      </c>
      <c r="E2427" s="34">
        <v>9</v>
      </c>
      <c r="F2427" s="34">
        <v>9</v>
      </c>
      <c r="G2427" s="34">
        <v>9</v>
      </c>
      <c r="H2427" s="34">
        <v>9</v>
      </c>
      <c r="I2427" s="34">
        <v>9</v>
      </c>
      <c r="J2427" s="34">
        <v>9</v>
      </c>
      <c r="K2427" s="34">
        <v>10</v>
      </c>
      <c r="L2427" s="34">
        <v>12</v>
      </c>
      <c r="M2427" s="35">
        <v>12</v>
      </c>
      <c r="N2427" s="16">
        <f t="shared" ref="N2427:N2428" si="550">MIN(D2427:M2427)</f>
        <v>9</v>
      </c>
      <c r="O2427" s="1">
        <f t="shared" ref="O2427:O2428" si="551">C2427-N2427</f>
        <v>3</v>
      </c>
      <c r="P2427" s="18">
        <f t="shared" ref="P2427:P2428" si="552">O2427/C2427</f>
        <v>0.25</v>
      </c>
      <c r="U2427" s="114"/>
      <c r="W2427" s="114"/>
    </row>
    <row r="2428" spans="1:23" ht="9.75" customHeight="1">
      <c r="A2428" s="15"/>
      <c r="B2428" s="15" t="s">
        <v>34</v>
      </c>
      <c r="C2428" s="32">
        <v>208</v>
      </c>
      <c r="D2428" s="33">
        <v>115</v>
      </c>
      <c r="E2428" s="34">
        <v>114</v>
      </c>
      <c r="F2428" s="34">
        <v>113</v>
      </c>
      <c r="G2428" s="34">
        <v>110</v>
      </c>
      <c r="H2428" s="34">
        <v>110</v>
      </c>
      <c r="I2428" s="34">
        <v>113</v>
      </c>
      <c r="J2428" s="34">
        <v>117</v>
      </c>
      <c r="K2428" s="34">
        <v>127</v>
      </c>
      <c r="L2428" s="34">
        <v>166</v>
      </c>
      <c r="M2428" s="35">
        <v>182</v>
      </c>
      <c r="N2428" s="16">
        <f t="shared" si="550"/>
        <v>110</v>
      </c>
      <c r="O2428" s="1">
        <f t="shared" si="551"/>
        <v>98</v>
      </c>
      <c r="P2428" s="18">
        <f t="shared" si="552"/>
        <v>0.47115384615384615</v>
      </c>
      <c r="U2428" s="114"/>
      <c r="W2428" s="114"/>
    </row>
    <row r="2429" spans="1:23" ht="9.75" customHeight="1">
      <c r="A2429" s="15"/>
      <c r="B2429" s="15" t="s">
        <v>57</v>
      </c>
      <c r="C2429" s="15"/>
      <c r="D2429" s="16"/>
      <c r="E2429" s="1"/>
      <c r="F2429" s="1"/>
      <c r="G2429" s="1"/>
      <c r="H2429" s="1"/>
      <c r="I2429" s="1"/>
      <c r="J2429" s="1"/>
      <c r="K2429" s="1"/>
      <c r="L2429" s="1"/>
      <c r="M2429" s="17"/>
      <c r="N2429" s="16"/>
      <c r="O2429" s="1"/>
      <c r="P2429" s="18"/>
      <c r="U2429" s="114"/>
      <c r="W2429" s="114"/>
    </row>
    <row r="2430" spans="1:23" ht="9.75" customHeight="1">
      <c r="A2430" s="15"/>
      <c r="B2430" s="15" t="s">
        <v>57</v>
      </c>
      <c r="C2430" s="15"/>
      <c r="D2430" s="16"/>
      <c r="E2430" s="1"/>
      <c r="F2430" s="1"/>
      <c r="G2430" s="1"/>
      <c r="H2430" s="1"/>
      <c r="I2430" s="1"/>
      <c r="J2430" s="1"/>
      <c r="K2430" s="1"/>
      <c r="L2430" s="1"/>
      <c r="M2430" s="17"/>
      <c r="N2430" s="16"/>
      <c r="O2430" s="1"/>
      <c r="P2430" s="18"/>
      <c r="U2430" s="114"/>
      <c r="W2430" s="114"/>
    </row>
    <row r="2431" spans="1:23" ht="9.75" customHeight="1">
      <c r="A2431" s="15"/>
      <c r="B2431" s="15" t="s">
        <v>39</v>
      </c>
      <c r="C2431" s="15"/>
      <c r="D2431" s="16"/>
      <c r="E2431" s="1"/>
      <c r="F2431" s="1"/>
      <c r="G2431" s="1"/>
      <c r="H2431" s="1"/>
      <c r="I2431" s="1"/>
      <c r="J2431" s="1"/>
      <c r="K2431" s="1"/>
      <c r="L2431" s="1"/>
      <c r="M2431" s="17"/>
      <c r="N2431" s="16"/>
      <c r="O2431" s="1"/>
      <c r="P2431" s="18"/>
      <c r="U2431" s="114"/>
      <c r="W2431" s="114"/>
    </row>
    <row r="2432" spans="1:23" ht="9.75" customHeight="1">
      <c r="A2432" s="15"/>
      <c r="B2432" s="15" t="s">
        <v>60</v>
      </c>
      <c r="C2432" s="15"/>
      <c r="D2432" s="16"/>
      <c r="E2432" s="1"/>
      <c r="F2432" s="1"/>
      <c r="G2432" s="1"/>
      <c r="H2432" s="1"/>
      <c r="I2432" s="1"/>
      <c r="J2432" s="1"/>
      <c r="K2432" s="1"/>
      <c r="L2432" s="1"/>
      <c r="M2432" s="17"/>
      <c r="N2432" s="16"/>
      <c r="O2432" s="1"/>
      <c r="P2432" s="18"/>
      <c r="U2432" s="114"/>
      <c r="W2432" s="114"/>
    </row>
    <row r="2433" spans="1:23" ht="9.75" customHeight="1">
      <c r="A2433" s="15"/>
      <c r="B2433" s="15" t="s">
        <v>60</v>
      </c>
      <c r="C2433" s="15"/>
      <c r="D2433" s="16"/>
      <c r="E2433" s="1"/>
      <c r="F2433" s="1"/>
      <c r="G2433" s="1"/>
      <c r="H2433" s="1"/>
      <c r="I2433" s="1"/>
      <c r="J2433" s="1"/>
      <c r="K2433" s="1"/>
      <c r="L2433" s="1"/>
      <c r="M2433" s="17"/>
      <c r="N2433" s="16"/>
      <c r="O2433" s="1"/>
      <c r="P2433" s="18"/>
      <c r="U2433" s="114"/>
      <c r="W2433" s="114"/>
    </row>
    <row r="2434" spans="1:23" ht="9.75" customHeight="1">
      <c r="A2434" s="15"/>
      <c r="B2434" s="15" t="s">
        <v>60</v>
      </c>
      <c r="C2434" s="15"/>
      <c r="D2434" s="16"/>
      <c r="E2434" s="1"/>
      <c r="F2434" s="1"/>
      <c r="G2434" s="1"/>
      <c r="H2434" s="1"/>
      <c r="I2434" s="1"/>
      <c r="J2434" s="1"/>
      <c r="K2434" s="1"/>
      <c r="L2434" s="1"/>
      <c r="M2434" s="17"/>
      <c r="N2434" s="16"/>
      <c r="O2434" s="1"/>
      <c r="P2434" s="18"/>
      <c r="U2434" s="114"/>
      <c r="W2434" s="114"/>
    </row>
    <row r="2435" spans="1:23" ht="9.75" customHeight="1">
      <c r="A2435" s="15"/>
      <c r="B2435" s="15" t="s">
        <v>60</v>
      </c>
      <c r="C2435" s="15"/>
      <c r="D2435" s="16"/>
      <c r="E2435" s="1"/>
      <c r="F2435" s="1"/>
      <c r="G2435" s="1"/>
      <c r="H2435" s="1"/>
      <c r="I2435" s="1"/>
      <c r="J2435" s="1"/>
      <c r="K2435" s="1"/>
      <c r="L2435" s="1"/>
      <c r="M2435" s="17"/>
      <c r="N2435" s="16"/>
      <c r="O2435" s="1"/>
      <c r="P2435" s="18"/>
      <c r="U2435" s="114"/>
      <c r="W2435" s="114"/>
    </row>
    <row r="2436" spans="1:23" ht="9.75" customHeight="1">
      <c r="A2436" s="15"/>
      <c r="B2436" s="15" t="s">
        <v>60</v>
      </c>
      <c r="C2436" s="15"/>
      <c r="D2436" s="16"/>
      <c r="E2436" s="1"/>
      <c r="F2436" s="1"/>
      <c r="G2436" s="1"/>
      <c r="H2436" s="1"/>
      <c r="I2436" s="1"/>
      <c r="J2436" s="1"/>
      <c r="K2436" s="1"/>
      <c r="L2436" s="1"/>
      <c r="M2436" s="17"/>
      <c r="N2436" s="16"/>
      <c r="O2436" s="1"/>
      <c r="P2436" s="18"/>
      <c r="U2436" s="114"/>
      <c r="W2436" s="114"/>
    </row>
    <row r="2437" spans="1:23" ht="9.75" customHeight="1">
      <c r="A2437" s="15"/>
      <c r="B2437" s="15" t="s">
        <v>60</v>
      </c>
      <c r="C2437" s="15"/>
      <c r="D2437" s="16"/>
      <c r="E2437" s="1"/>
      <c r="F2437" s="1"/>
      <c r="G2437" s="1"/>
      <c r="H2437" s="1"/>
      <c r="I2437" s="1"/>
      <c r="J2437" s="1"/>
      <c r="K2437" s="1"/>
      <c r="L2437" s="1"/>
      <c r="M2437" s="17"/>
      <c r="N2437" s="16"/>
      <c r="O2437" s="1"/>
      <c r="P2437" s="18"/>
      <c r="U2437" s="114"/>
      <c r="W2437" s="114"/>
    </row>
    <row r="2438" spans="1:23" ht="9.75" customHeight="1">
      <c r="A2438" s="15"/>
      <c r="B2438" s="15" t="s">
        <v>41</v>
      </c>
      <c r="C2438" s="15"/>
      <c r="D2438" s="16"/>
      <c r="E2438" s="1"/>
      <c r="F2438" s="1"/>
      <c r="G2438" s="1"/>
      <c r="H2438" s="1"/>
      <c r="I2438" s="1"/>
      <c r="J2438" s="1"/>
      <c r="K2438" s="1"/>
      <c r="L2438" s="1"/>
      <c r="M2438" s="17"/>
      <c r="N2438" s="16"/>
      <c r="O2438" s="1"/>
      <c r="P2438" s="18"/>
      <c r="U2438" s="114"/>
      <c r="W2438" s="114"/>
    </row>
    <row r="2439" spans="1:23" ht="9.75" customHeight="1">
      <c r="A2439" s="15"/>
      <c r="B2439" s="15" t="s">
        <v>42</v>
      </c>
      <c r="C2439" s="15"/>
      <c r="D2439" s="16"/>
      <c r="E2439" s="1"/>
      <c r="F2439" s="1"/>
      <c r="G2439" s="1"/>
      <c r="H2439" s="1"/>
      <c r="I2439" s="1"/>
      <c r="J2439" s="1"/>
      <c r="K2439" s="1"/>
      <c r="L2439" s="1"/>
      <c r="M2439" s="17"/>
      <c r="N2439" s="16"/>
      <c r="O2439" s="1"/>
      <c r="P2439" s="18"/>
      <c r="U2439" s="114"/>
      <c r="W2439" s="114"/>
    </row>
    <row r="2440" spans="1:23" ht="9.75" customHeight="1">
      <c r="A2440" s="15"/>
      <c r="B2440" s="15" t="s">
        <v>43</v>
      </c>
      <c r="C2440" s="15"/>
      <c r="D2440" s="16"/>
      <c r="E2440" s="1"/>
      <c r="F2440" s="1"/>
      <c r="G2440" s="1"/>
      <c r="H2440" s="1"/>
      <c r="I2440" s="1"/>
      <c r="J2440" s="1"/>
      <c r="K2440" s="1"/>
      <c r="L2440" s="1"/>
      <c r="M2440" s="17"/>
      <c r="N2440" s="16"/>
      <c r="O2440" s="1"/>
      <c r="P2440" s="18"/>
      <c r="U2440" s="114"/>
      <c r="W2440" s="114"/>
    </row>
    <row r="2441" spans="1:23" ht="9.75" customHeight="1">
      <c r="A2441" s="15"/>
      <c r="B2441" s="15" t="s">
        <v>44</v>
      </c>
      <c r="C2441" s="15"/>
      <c r="D2441" s="16"/>
      <c r="E2441" s="1"/>
      <c r="F2441" s="1"/>
      <c r="G2441" s="1"/>
      <c r="H2441" s="1"/>
      <c r="I2441" s="1"/>
      <c r="J2441" s="1"/>
      <c r="K2441" s="1"/>
      <c r="L2441" s="1"/>
      <c r="M2441" s="17"/>
      <c r="N2441" s="16"/>
      <c r="O2441" s="1"/>
      <c r="P2441" s="18"/>
      <c r="U2441" s="114"/>
      <c r="W2441" s="114"/>
    </row>
    <row r="2442" spans="1:23" ht="9.75" customHeight="1">
      <c r="A2442" s="20"/>
      <c r="B2442" s="21" t="s">
        <v>45</v>
      </c>
      <c r="C2442" s="21">
        <f t="shared" ref="C2442:M2442" si="553">SUM(C2426:C2441)</f>
        <v>220</v>
      </c>
      <c r="D2442" s="22">
        <f t="shared" si="553"/>
        <v>124</v>
      </c>
      <c r="E2442" s="23">
        <f t="shared" si="553"/>
        <v>123</v>
      </c>
      <c r="F2442" s="23">
        <f t="shared" si="553"/>
        <v>122</v>
      </c>
      <c r="G2442" s="23">
        <f t="shared" si="553"/>
        <v>119</v>
      </c>
      <c r="H2442" s="23">
        <f t="shared" si="553"/>
        <v>119</v>
      </c>
      <c r="I2442" s="23">
        <f t="shared" si="553"/>
        <v>122</v>
      </c>
      <c r="J2442" s="23">
        <f t="shared" si="553"/>
        <v>126</v>
      </c>
      <c r="K2442" s="23">
        <f t="shared" si="553"/>
        <v>137</v>
      </c>
      <c r="L2442" s="23">
        <f t="shared" si="553"/>
        <v>178</v>
      </c>
      <c r="M2442" s="24">
        <f t="shared" si="553"/>
        <v>194</v>
      </c>
      <c r="N2442" s="22">
        <f>MIN(D2442:M2442)</f>
        <v>119</v>
      </c>
      <c r="O2442" s="23">
        <f>C2442-N2442</f>
        <v>101</v>
      </c>
      <c r="P2442" s="25">
        <f>O2442/C2442</f>
        <v>0.45909090909090911</v>
      </c>
      <c r="U2442" s="114"/>
      <c r="W2442" s="114"/>
    </row>
    <row r="2443" spans="1:23" ht="9.75" customHeight="1">
      <c r="A2443" s="14" t="s">
        <v>432</v>
      </c>
      <c r="B2443" s="14" t="s">
        <v>27</v>
      </c>
      <c r="C2443" s="14"/>
      <c r="D2443" s="19"/>
      <c r="E2443" s="29"/>
      <c r="F2443" s="29"/>
      <c r="G2443" s="29"/>
      <c r="H2443" s="29"/>
      <c r="I2443" s="29"/>
      <c r="J2443" s="29"/>
      <c r="K2443" s="29"/>
      <c r="L2443" s="29"/>
      <c r="M2443" s="30"/>
      <c r="N2443" s="19"/>
      <c r="O2443" s="29"/>
      <c r="P2443" s="31"/>
      <c r="U2443" s="114"/>
      <c r="W2443" s="114"/>
    </row>
    <row r="2444" spans="1:23" ht="9.75" customHeight="1">
      <c r="A2444" s="15"/>
      <c r="B2444" s="15" t="s">
        <v>30</v>
      </c>
      <c r="C2444" s="15">
        <v>78</v>
      </c>
      <c r="D2444" s="33">
        <v>5</v>
      </c>
      <c r="E2444" s="34">
        <v>0</v>
      </c>
      <c r="F2444" s="34">
        <v>0</v>
      </c>
      <c r="G2444" s="34">
        <v>0</v>
      </c>
      <c r="H2444" s="34">
        <v>1</v>
      </c>
      <c r="I2444" s="34">
        <v>0</v>
      </c>
      <c r="J2444" s="34">
        <v>4</v>
      </c>
      <c r="K2444" s="34">
        <v>4</v>
      </c>
      <c r="L2444" s="34">
        <v>14</v>
      </c>
      <c r="M2444" s="35">
        <v>14</v>
      </c>
      <c r="N2444" s="16">
        <f>MIN(D2444:M2444)</f>
        <v>0</v>
      </c>
      <c r="O2444" s="1">
        <f>C2444-N2444</f>
        <v>78</v>
      </c>
      <c r="P2444" s="18">
        <f>O2444/C2444</f>
        <v>1</v>
      </c>
      <c r="U2444" s="114"/>
      <c r="W2444" s="114"/>
    </row>
    <row r="2445" spans="1:23" ht="9.75" customHeight="1">
      <c r="A2445" s="15"/>
      <c r="B2445" s="15" t="s">
        <v>34</v>
      </c>
      <c r="C2445" s="15"/>
      <c r="D2445" s="16"/>
      <c r="E2445" s="1"/>
      <c r="F2445" s="1"/>
      <c r="G2445" s="1"/>
      <c r="H2445" s="1"/>
      <c r="I2445" s="1"/>
      <c r="J2445" s="1"/>
      <c r="K2445" s="1"/>
      <c r="L2445" s="1"/>
      <c r="M2445" s="17"/>
      <c r="N2445" s="16"/>
      <c r="O2445" s="1"/>
      <c r="P2445" s="18"/>
      <c r="U2445" s="114"/>
      <c r="W2445" s="114"/>
    </row>
    <row r="2446" spans="1:23" ht="9.75" customHeight="1">
      <c r="A2446" s="15"/>
      <c r="B2446" s="15" t="s">
        <v>80</v>
      </c>
      <c r="C2446" s="15"/>
      <c r="D2446" s="16"/>
      <c r="E2446" s="1"/>
      <c r="F2446" s="1"/>
      <c r="G2446" s="1"/>
      <c r="H2446" s="1"/>
      <c r="I2446" s="1"/>
      <c r="J2446" s="1"/>
      <c r="K2446" s="1"/>
      <c r="L2446" s="1"/>
      <c r="M2446" s="17"/>
      <c r="N2446" s="16"/>
      <c r="O2446" s="1"/>
      <c r="P2446" s="18"/>
      <c r="U2446" s="114"/>
      <c r="W2446" s="114"/>
    </row>
    <row r="2447" spans="1:23" ht="9.75" customHeight="1">
      <c r="A2447" s="15"/>
      <c r="B2447" s="15" t="s">
        <v>57</v>
      </c>
      <c r="C2447" s="15"/>
      <c r="D2447" s="16"/>
      <c r="E2447" s="1"/>
      <c r="F2447" s="1"/>
      <c r="G2447" s="1"/>
      <c r="H2447" s="1"/>
      <c r="I2447" s="1"/>
      <c r="J2447" s="1"/>
      <c r="K2447" s="1"/>
      <c r="L2447" s="1"/>
      <c r="M2447" s="17"/>
      <c r="N2447" s="16"/>
      <c r="O2447" s="1"/>
      <c r="P2447" s="18"/>
      <c r="U2447" s="114"/>
      <c r="W2447" s="114"/>
    </row>
    <row r="2448" spans="1:23" ht="9.75" customHeight="1">
      <c r="A2448" s="15"/>
      <c r="B2448" s="15" t="s">
        <v>39</v>
      </c>
      <c r="C2448" s="15"/>
      <c r="D2448" s="16"/>
      <c r="E2448" s="1"/>
      <c r="F2448" s="1"/>
      <c r="G2448" s="1"/>
      <c r="H2448" s="1"/>
      <c r="I2448" s="1"/>
      <c r="J2448" s="1"/>
      <c r="K2448" s="1"/>
      <c r="L2448" s="34"/>
      <c r="M2448" s="17"/>
      <c r="N2448" s="16"/>
      <c r="O2448" s="1"/>
      <c r="P2448" s="18"/>
      <c r="U2448" s="114"/>
      <c r="W2448" s="114"/>
    </row>
    <row r="2449" spans="1:23" ht="9.75" customHeight="1">
      <c r="A2449" s="15"/>
      <c r="B2449" s="15" t="s">
        <v>512</v>
      </c>
      <c r="C2449" s="15">
        <v>12</v>
      </c>
      <c r="D2449" s="33">
        <v>12</v>
      </c>
      <c r="E2449" s="34">
        <v>12</v>
      </c>
      <c r="F2449" s="34">
        <v>8</v>
      </c>
      <c r="G2449" s="34">
        <v>0</v>
      </c>
      <c r="H2449" s="34">
        <v>1</v>
      </c>
      <c r="I2449" s="34">
        <v>1</v>
      </c>
      <c r="J2449" s="34">
        <v>6</v>
      </c>
      <c r="K2449" s="34">
        <v>7</v>
      </c>
      <c r="L2449" s="34">
        <v>10</v>
      </c>
      <c r="M2449" s="35">
        <v>11</v>
      </c>
      <c r="N2449" s="16">
        <f>MIN(D2449:M2449)</f>
        <v>0</v>
      </c>
      <c r="O2449" s="1">
        <f>C2449-N2449</f>
        <v>12</v>
      </c>
      <c r="P2449" s="18">
        <f>O2449/C2449</f>
        <v>1</v>
      </c>
      <c r="U2449" s="114"/>
      <c r="W2449" s="114"/>
    </row>
    <row r="2450" spans="1:23" ht="9.75" customHeight="1">
      <c r="A2450" s="15"/>
      <c r="B2450" s="15" t="s">
        <v>60</v>
      </c>
      <c r="C2450" s="15"/>
      <c r="D2450" s="16"/>
      <c r="E2450" s="1"/>
      <c r="F2450" s="1"/>
      <c r="G2450" s="1"/>
      <c r="H2450" s="1"/>
      <c r="I2450" s="1"/>
      <c r="J2450" s="1"/>
      <c r="K2450" s="1"/>
      <c r="L2450" s="1"/>
      <c r="M2450" s="17"/>
      <c r="N2450" s="16"/>
      <c r="O2450" s="1"/>
      <c r="P2450" s="18"/>
      <c r="U2450" s="114"/>
      <c r="W2450" s="114"/>
    </row>
    <row r="2451" spans="1:23" ht="9.75" customHeight="1">
      <c r="A2451" s="15"/>
      <c r="B2451" s="15" t="s">
        <v>60</v>
      </c>
      <c r="C2451" s="15"/>
      <c r="D2451" s="16"/>
      <c r="E2451" s="1"/>
      <c r="F2451" s="1"/>
      <c r="G2451" s="1"/>
      <c r="H2451" s="1"/>
      <c r="I2451" s="1"/>
      <c r="J2451" s="1"/>
      <c r="K2451" s="1"/>
      <c r="L2451" s="1"/>
      <c r="M2451" s="17"/>
      <c r="N2451" s="16"/>
      <c r="O2451" s="1"/>
      <c r="P2451" s="18"/>
      <c r="U2451" s="114"/>
      <c r="W2451" s="114"/>
    </row>
    <row r="2452" spans="1:23" ht="9.75" customHeight="1">
      <c r="A2452" s="15"/>
      <c r="B2452" s="15" t="s">
        <v>60</v>
      </c>
      <c r="C2452" s="15"/>
      <c r="D2452" s="16"/>
      <c r="E2452" s="1"/>
      <c r="F2452" s="1"/>
      <c r="G2452" s="1"/>
      <c r="H2452" s="1"/>
      <c r="I2452" s="1"/>
      <c r="J2452" s="1"/>
      <c r="K2452" s="1"/>
      <c r="L2452" s="1"/>
      <c r="M2452" s="17"/>
      <c r="N2452" s="16"/>
      <c r="O2452" s="1"/>
      <c r="P2452" s="18"/>
      <c r="U2452" s="114"/>
      <c r="W2452" s="114"/>
    </row>
    <row r="2453" spans="1:23" ht="9.75" customHeight="1">
      <c r="A2453" s="15"/>
      <c r="B2453" s="15" t="s">
        <v>60</v>
      </c>
      <c r="C2453" s="15"/>
      <c r="D2453" s="16"/>
      <c r="E2453" s="1"/>
      <c r="F2453" s="1"/>
      <c r="G2453" s="1"/>
      <c r="H2453" s="1"/>
      <c r="I2453" s="1"/>
      <c r="J2453" s="1"/>
      <c r="K2453" s="1"/>
      <c r="L2453" s="1"/>
      <c r="M2453" s="17"/>
      <c r="N2453" s="16"/>
      <c r="O2453" s="1"/>
      <c r="P2453" s="18"/>
      <c r="U2453" s="114"/>
      <c r="W2453" s="114"/>
    </row>
    <row r="2454" spans="1:23" ht="9.75" customHeight="1">
      <c r="A2454" s="15"/>
      <c r="B2454" s="15" t="s">
        <v>60</v>
      </c>
      <c r="C2454" s="15"/>
      <c r="D2454" s="16"/>
      <c r="E2454" s="1"/>
      <c r="F2454" s="1"/>
      <c r="G2454" s="1"/>
      <c r="H2454" s="1"/>
      <c r="I2454" s="1"/>
      <c r="J2454" s="1"/>
      <c r="K2454" s="1"/>
      <c r="L2454" s="1"/>
      <c r="M2454" s="17"/>
      <c r="N2454" s="16"/>
      <c r="O2454" s="1"/>
      <c r="P2454" s="18"/>
      <c r="U2454" s="114"/>
      <c r="W2454" s="114"/>
    </row>
    <row r="2455" spans="1:23" ht="9.75" customHeight="1">
      <c r="A2455" s="15"/>
      <c r="B2455" s="15" t="s">
        <v>41</v>
      </c>
      <c r="C2455" s="15">
        <v>18</v>
      </c>
      <c r="D2455" s="33">
        <v>11</v>
      </c>
      <c r="E2455" s="34">
        <v>5</v>
      </c>
      <c r="F2455" s="34">
        <v>1</v>
      </c>
      <c r="G2455" s="34">
        <v>2</v>
      </c>
      <c r="H2455" s="34">
        <v>7</v>
      </c>
      <c r="I2455" s="34">
        <v>7</v>
      </c>
      <c r="J2455" s="34">
        <v>4</v>
      </c>
      <c r="K2455" s="34">
        <v>3</v>
      </c>
      <c r="L2455" s="34">
        <v>8</v>
      </c>
      <c r="M2455" s="35">
        <v>12</v>
      </c>
      <c r="N2455" s="16">
        <f>MIN(D2455:M2455)</f>
        <v>1</v>
      </c>
      <c r="O2455" s="1">
        <f>C2455-N2455</f>
        <v>17</v>
      </c>
      <c r="P2455" s="18">
        <f>O2455/C2455</f>
        <v>0.94444444444444442</v>
      </c>
      <c r="U2455" s="114"/>
      <c r="W2455" s="114"/>
    </row>
    <row r="2456" spans="1:23" ht="9.75" customHeight="1">
      <c r="A2456" s="15"/>
      <c r="B2456" s="15" t="s">
        <v>42</v>
      </c>
      <c r="C2456" s="15"/>
      <c r="D2456" s="16"/>
      <c r="E2456" s="1"/>
      <c r="F2456" s="1"/>
      <c r="G2456" s="1"/>
      <c r="H2456" s="1"/>
      <c r="I2456" s="1"/>
      <c r="J2456" s="1"/>
      <c r="K2456" s="1"/>
      <c r="L2456" s="1"/>
      <c r="M2456" s="17"/>
      <c r="N2456" s="16"/>
      <c r="O2456" s="1"/>
      <c r="P2456" s="18"/>
      <c r="U2456" s="114"/>
      <c r="W2456" s="114"/>
    </row>
    <row r="2457" spans="1:23" ht="9.75" customHeight="1">
      <c r="A2457" s="15"/>
      <c r="B2457" s="15" t="s">
        <v>43</v>
      </c>
      <c r="C2457" s="15"/>
      <c r="D2457" s="16"/>
      <c r="E2457" s="1"/>
      <c r="F2457" s="1"/>
      <c r="G2457" s="1"/>
      <c r="H2457" s="1"/>
      <c r="I2457" s="1"/>
      <c r="J2457" s="1"/>
      <c r="K2457" s="1"/>
      <c r="L2457" s="1"/>
      <c r="M2457" s="17"/>
      <c r="N2457" s="16"/>
      <c r="O2457" s="1"/>
      <c r="P2457" s="18"/>
      <c r="U2457" s="114"/>
      <c r="W2457" s="114"/>
    </row>
    <row r="2458" spans="1:23" ht="9.75" customHeight="1">
      <c r="A2458" s="15"/>
      <c r="B2458" s="15" t="s">
        <v>44</v>
      </c>
      <c r="C2458" s="15"/>
      <c r="D2458" s="16"/>
      <c r="E2458" s="1"/>
      <c r="F2458" s="1"/>
      <c r="G2458" s="1"/>
      <c r="H2458" s="1"/>
      <c r="I2458" s="1"/>
      <c r="J2458" s="1"/>
      <c r="K2458" s="1"/>
      <c r="L2458" s="1"/>
      <c r="M2458" s="17"/>
      <c r="N2458" s="16"/>
      <c r="O2458" s="1"/>
      <c r="P2458" s="18"/>
      <c r="U2458" s="114"/>
      <c r="W2458" s="114"/>
    </row>
    <row r="2459" spans="1:23" ht="9.75" customHeight="1">
      <c r="A2459" s="20"/>
      <c r="B2459" s="21" t="s">
        <v>45</v>
      </c>
      <c r="C2459" s="21">
        <f t="shared" ref="C2459:M2459" si="554">SUM(C2443:C2458)</f>
        <v>108</v>
      </c>
      <c r="D2459" s="22">
        <f t="shared" si="554"/>
        <v>28</v>
      </c>
      <c r="E2459" s="23">
        <f t="shared" si="554"/>
        <v>17</v>
      </c>
      <c r="F2459" s="23">
        <f t="shared" si="554"/>
        <v>9</v>
      </c>
      <c r="G2459" s="23">
        <f t="shared" si="554"/>
        <v>2</v>
      </c>
      <c r="H2459" s="23">
        <f t="shared" si="554"/>
        <v>9</v>
      </c>
      <c r="I2459" s="23">
        <f t="shared" si="554"/>
        <v>8</v>
      </c>
      <c r="J2459" s="23">
        <f t="shared" si="554"/>
        <v>14</v>
      </c>
      <c r="K2459" s="23">
        <f t="shared" si="554"/>
        <v>14</v>
      </c>
      <c r="L2459" s="23">
        <f t="shared" si="554"/>
        <v>32</v>
      </c>
      <c r="M2459" s="24">
        <f t="shared" si="554"/>
        <v>37</v>
      </c>
      <c r="N2459" s="22">
        <f>MIN(D2459:M2459)</f>
        <v>2</v>
      </c>
      <c r="O2459" s="23">
        <f>C2459-N2459</f>
        <v>106</v>
      </c>
      <c r="P2459" s="25">
        <f>O2459/C2459</f>
        <v>0.98148148148148151</v>
      </c>
      <c r="U2459" s="114"/>
      <c r="W2459" s="114"/>
    </row>
    <row r="2460" spans="1:23" ht="9.75" customHeight="1">
      <c r="A2460" s="14" t="s">
        <v>436</v>
      </c>
      <c r="B2460" s="14" t="s">
        <v>27</v>
      </c>
      <c r="C2460" s="15"/>
      <c r="D2460" s="16"/>
      <c r="E2460" s="1"/>
      <c r="F2460" s="1"/>
      <c r="G2460" s="1"/>
      <c r="H2460" s="1"/>
      <c r="I2460" s="1"/>
      <c r="J2460" s="1"/>
      <c r="K2460" s="1"/>
      <c r="L2460" s="1"/>
      <c r="M2460" s="17"/>
      <c r="N2460" s="16"/>
      <c r="O2460" s="1"/>
      <c r="P2460" s="18"/>
      <c r="U2460" s="114"/>
      <c r="W2460" s="114"/>
    </row>
    <row r="2461" spans="1:23" ht="9.75" customHeight="1">
      <c r="A2461" s="15"/>
      <c r="B2461" s="15" t="s">
        <v>30</v>
      </c>
      <c r="C2461" s="15">
        <v>384</v>
      </c>
      <c r="D2461" s="33">
        <v>186</v>
      </c>
      <c r="E2461" s="34">
        <v>76</v>
      </c>
      <c r="F2461" s="34">
        <v>45</v>
      </c>
      <c r="G2461" s="34">
        <v>32</v>
      </c>
      <c r="H2461" s="34">
        <v>31</v>
      </c>
      <c r="I2461" s="34">
        <v>26</v>
      </c>
      <c r="J2461" s="34">
        <v>25</v>
      </c>
      <c r="K2461" s="34">
        <v>33</v>
      </c>
      <c r="L2461" s="34">
        <v>76</v>
      </c>
      <c r="M2461" s="35">
        <v>89</v>
      </c>
      <c r="N2461" s="16">
        <f>MIN(D2461:M2461)</f>
        <v>25</v>
      </c>
      <c r="O2461" s="1">
        <f>C2461-N2461</f>
        <v>359</v>
      </c>
      <c r="P2461" s="18">
        <f>O2461/C2461</f>
        <v>0.93489583333333337</v>
      </c>
      <c r="U2461" s="114"/>
      <c r="W2461" s="114"/>
    </row>
    <row r="2462" spans="1:23" ht="9.75" customHeight="1">
      <c r="A2462" s="15"/>
      <c r="B2462" s="15" t="s">
        <v>34</v>
      </c>
      <c r="C2462" s="15"/>
      <c r="D2462" s="16"/>
      <c r="E2462" s="1"/>
      <c r="F2462" s="1"/>
      <c r="G2462" s="1"/>
      <c r="H2462" s="1"/>
      <c r="I2462" s="1"/>
      <c r="J2462" s="1"/>
      <c r="K2462" s="1"/>
      <c r="L2462" s="1"/>
      <c r="M2462" s="17"/>
      <c r="N2462" s="16"/>
      <c r="O2462" s="1"/>
      <c r="P2462" s="18"/>
      <c r="U2462" s="114"/>
      <c r="W2462" s="114"/>
    </row>
    <row r="2463" spans="1:23" ht="9.75" customHeight="1">
      <c r="A2463" s="15"/>
      <c r="B2463" s="15" t="s">
        <v>80</v>
      </c>
      <c r="C2463" s="15"/>
      <c r="D2463" s="16"/>
      <c r="E2463" s="1"/>
      <c r="F2463" s="1"/>
      <c r="G2463" s="1"/>
      <c r="H2463" s="1"/>
      <c r="I2463" s="1"/>
      <c r="J2463" s="1"/>
      <c r="K2463" s="1"/>
      <c r="L2463" s="1"/>
      <c r="M2463" s="17"/>
      <c r="N2463" s="16"/>
      <c r="O2463" s="1"/>
      <c r="P2463" s="18"/>
      <c r="U2463" s="114"/>
      <c r="W2463" s="114"/>
    </row>
    <row r="2464" spans="1:23" ht="9.75" customHeight="1">
      <c r="A2464" s="15"/>
      <c r="B2464" s="15" t="s">
        <v>57</v>
      </c>
      <c r="C2464" s="15"/>
      <c r="D2464" s="16"/>
      <c r="E2464" s="1"/>
      <c r="F2464" s="1"/>
      <c r="G2464" s="1"/>
      <c r="H2464" s="1"/>
      <c r="I2464" s="1"/>
      <c r="J2464" s="1"/>
      <c r="K2464" s="1"/>
      <c r="L2464" s="1"/>
      <c r="M2464" s="17"/>
      <c r="N2464" s="16"/>
      <c r="O2464" s="1"/>
      <c r="P2464" s="18"/>
      <c r="U2464" s="114"/>
      <c r="W2464" s="114"/>
    </row>
    <row r="2465" spans="1:23" ht="9.75" customHeight="1">
      <c r="A2465" s="15"/>
      <c r="B2465" s="15" t="s">
        <v>39</v>
      </c>
      <c r="C2465" s="15"/>
      <c r="D2465" s="16"/>
      <c r="E2465" s="1"/>
      <c r="F2465" s="1"/>
      <c r="G2465" s="1"/>
      <c r="H2465" s="1"/>
      <c r="I2465" s="1"/>
      <c r="J2465" s="1"/>
      <c r="K2465" s="1"/>
      <c r="L2465" s="1"/>
      <c r="M2465" s="17"/>
      <c r="N2465" s="16"/>
      <c r="O2465" s="1"/>
      <c r="P2465" s="18"/>
      <c r="U2465" s="114"/>
      <c r="W2465" s="114"/>
    </row>
    <row r="2466" spans="1:23" ht="9.75" customHeight="1">
      <c r="A2466" s="15"/>
      <c r="B2466" s="15" t="s">
        <v>60</v>
      </c>
      <c r="C2466" s="15"/>
      <c r="D2466" s="16"/>
      <c r="E2466" s="1"/>
      <c r="F2466" s="1"/>
      <c r="G2466" s="1"/>
      <c r="H2466" s="1"/>
      <c r="I2466" s="1"/>
      <c r="J2466" s="1"/>
      <c r="K2466" s="1"/>
      <c r="L2466" s="1"/>
      <c r="M2466" s="17"/>
      <c r="N2466" s="16"/>
      <c r="O2466" s="1"/>
      <c r="P2466" s="18"/>
      <c r="U2466" s="114"/>
      <c r="W2466" s="114"/>
    </row>
    <row r="2467" spans="1:23" ht="9.75" customHeight="1">
      <c r="A2467" s="15"/>
      <c r="B2467" s="15" t="s">
        <v>60</v>
      </c>
      <c r="C2467" s="15"/>
      <c r="D2467" s="16"/>
      <c r="E2467" s="1"/>
      <c r="F2467" s="1"/>
      <c r="G2467" s="1"/>
      <c r="H2467" s="1"/>
      <c r="I2467" s="1"/>
      <c r="J2467" s="1"/>
      <c r="K2467" s="1"/>
      <c r="L2467" s="1"/>
      <c r="M2467" s="17"/>
      <c r="N2467" s="16"/>
      <c r="O2467" s="1"/>
      <c r="P2467" s="18"/>
      <c r="U2467" s="114"/>
      <c r="W2467" s="114"/>
    </row>
    <row r="2468" spans="1:23" ht="9.75" customHeight="1">
      <c r="A2468" s="15"/>
      <c r="B2468" s="15" t="s">
        <v>60</v>
      </c>
      <c r="C2468" s="15"/>
      <c r="D2468" s="16"/>
      <c r="E2468" s="1"/>
      <c r="F2468" s="1"/>
      <c r="G2468" s="1"/>
      <c r="H2468" s="1"/>
      <c r="I2468" s="1"/>
      <c r="J2468" s="1"/>
      <c r="K2468" s="1"/>
      <c r="L2468" s="1"/>
      <c r="M2468" s="17"/>
      <c r="N2468" s="16"/>
      <c r="O2468" s="1"/>
      <c r="P2468" s="18"/>
      <c r="U2468" s="114"/>
      <c r="W2468" s="114"/>
    </row>
    <row r="2469" spans="1:23" ht="9.75" customHeight="1">
      <c r="A2469" s="15"/>
      <c r="B2469" s="15" t="s">
        <v>60</v>
      </c>
      <c r="C2469" s="15"/>
      <c r="D2469" s="16"/>
      <c r="E2469" s="1"/>
      <c r="F2469" s="1"/>
      <c r="G2469" s="1"/>
      <c r="H2469" s="1"/>
      <c r="I2469" s="1"/>
      <c r="J2469" s="1"/>
      <c r="K2469" s="1"/>
      <c r="L2469" s="1"/>
      <c r="M2469" s="17"/>
      <c r="N2469" s="16"/>
      <c r="O2469" s="1"/>
      <c r="P2469" s="18"/>
      <c r="U2469" s="114"/>
      <c r="W2469" s="114"/>
    </row>
    <row r="2470" spans="1:23" ht="9.75" customHeight="1">
      <c r="A2470" s="15"/>
      <c r="B2470" s="15" t="s">
        <v>60</v>
      </c>
      <c r="C2470" s="15"/>
      <c r="D2470" s="16"/>
      <c r="E2470" s="1"/>
      <c r="F2470" s="1"/>
      <c r="G2470" s="1"/>
      <c r="H2470" s="1"/>
      <c r="I2470" s="1"/>
      <c r="J2470" s="1"/>
      <c r="K2470" s="1"/>
      <c r="L2470" s="1"/>
      <c r="M2470" s="17"/>
      <c r="N2470" s="16"/>
      <c r="O2470" s="1"/>
      <c r="P2470" s="18"/>
      <c r="U2470" s="114"/>
      <c r="W2470" s="114"/>
    </row>
    <row r="2471" spans="1:23" ht="9.75" customHeight="1">
      <c r="A2471" s="15"/>
      <c r="B2471" s="15" t="s">
        <v>60</v>
      </c>
      <c r="C2471" s="15"/>
      <c r="D2471" s="16"/>
      <c r="E2471" s="1"/>
      <c r="F2471" s="1"/>
      <c r="G2471" s="1"/>
      <c r="H2471" s="1"/>
      <c r="I2471" s="1"/>
      <c r="J2471" s="1"/>
      <c r="K2471" s="1"/>
      <c r="L2471" s="1"/>
      <c r="M2471" s="17"/>
      <c r="N2471" s="16"/>
      <c r="O2471" s="1"/>
      <c r="P2471" s="18"/>
      <c r="U2471" s="114"/>
      <c r="W2471" s="114"/>
    </row>
    <row r="2472" spans="1:23" ht="9.75" customHeight="1">
      <c r="A2472" s="15"/>
      <c r="B2472" s="15" t="s">
        <v>41</v>
      </c>
      <c r="C2472" s="15">
        <v>8</v>
      </c>
      <c r="D2472" s="33">
        <v>7</v>
      </c>
      <c r="E2472" s="34">
        <v>5</v>
      </c>
      <c r="F2472" s="34">
        <v>5</v>
      </c>
      <c r="G2472" s="34">
        <v>6</v>
      </c>
      <c r="H2472" s="34">
        <v>5</v>
      </c>
      <c r="I2472" s="34">
        <v>6</v>
      </c>
      <c r="J2472" s="34">
        <v>7</v>
      </c>
      <c r="K2472" s="34">
        <v>5</v>
      </c>
      <c r="L2472" s="34">
        <v>6</v>
      </c>
      <c r="M2472" s="35">
        <v>7</v>
      </c>
      <c r="N2472" s="16">
        <f>MIN(D2472:M2472)</f>
        <v>5</v>
      </c>
      <c r="O2472" s="1">
        <f>C2472-N2472</f>
        <v>3</v>
      </c>
      <c r="P2472" s="18">
        <f>O2472/C2472</f>
        <v>0.375</v>
      </c>
      <c r="U2472" s="114"/>
      <c r="W2472" s="114"/>
    </row>
    <row r="2473" spans="1:23" ht="9.75" customHeight="1">
      <c r="A2473" s="15"/>
      <c r="B2473" s="15" t="s">
        <v>42</v>
      </c>
      <c r="C2473" s="15"/>
      <c r="D2473" s="16"/>
      <c r="E2473" s="1"/>
      <c r="F2473" s="1"/>
      <c r="G2473" s="1"/>
      <c r="H2473" s="1"/>
      <c r="I2473" s="1"/>
      <c r="J2473" s="1"/>
      <c r="K2473" s="1"/>
      <c r="L2473" s="1"/>
      <c r="M2473" s="17"/>
      <c r="N2473" s="16"/>
      <c r="O2473" s="1"/>
      <c r="P2473" s="18"/>
      <c r="U2473" s="114"/>
      <c r="W2473" s="114"/>
    </row>
    <row r="2474" spans="1:23" ht="9.75" customHeight="1">
      <c r="A2474" s="15"/>
      <c r="B2474" s="15" t="s">
        <v>43</v>
      </c>
      <c r="C2474" s="15"/>
      <c r="D2474" s="16"/>
      <c r="E2474" s="1"/>
      <c r="F2474" s="1"/>
      <c r="G2474" s="1"/>
      <c r="H2474" s="1"/>
      <c r="I2474" s="1"/>
      <c r="J2474" s="1"/>
      <c r="K2474" s="1"/>
      <c r="L2474" s="1"/>
      <c r="M2474" s="17"/>
      <c r="N2474" s="16"/>
      <c r="O2474" s="1"/>
      <c r="P2474" s="18"/>
      <c r="U2474" s="114"/>
      <c r="W2474" s="114"/>
    </row>
    <row r="2475" spans="1:23" ht="9.75" customHeight="1">
      <c r="A2475" s="15"/>
      <c r="B2475" s="15" t="s">
        <v>44</v>
      </c>
      <c r="C2475" s="15"/>
      <c r="D2475" s="16"/>
      <c r="E2475" s="1"/>
      <c r="F2475" s="1"/>
      <c r="G2475" s="1"/>
      <c r="H2475" s="1"/>
      <c r="I2475" s="1"/>
      <c r="J2475" s="1"/>
      <c r="K2475" s="1"/>
      <c r="L2475" s="1"/>
      <c r="M2475" s="17"/>
      <c r="N2475" s="16"/>
      <c r="O2475" s="1"/>
      <c r="P2475" s="18"/>
      <c r="U2475" s="114"/>
      <c r="W2475" s="114"/>
    </row>
    <row r="2476" spans="1:23" ht="9.75" customHeight="1">
      <c r="A2476" s="20"/>
      <c r="B2476" s="21" t="s">
        <v>45</v>
      </c>
      <c r="C2476" s="21">
        <f t="shared" ref="C2476:M2476" si="555">SUM(C2460:C2475)</f>
        <v>392</v>
      </c>
      <c r="D2476" s="22">
        <f t="shared" si="555"/>
        <v>193</v>
      </c>
      <c r="E2476" s="23">
        <f t="shared" si="555"/>
        <v>81</v>
      </c>
      <c r="F2476" s="23">
        <f t="shared" si="555"/>
        <v>50</v>
      </c>
      <c r="G2476" s="23">
        <f t="shared" si="555"/>
        <v>38</v>
      </c>
      <c r="H2476" s="23">
        <f t="shared" si="555"/>
        <v>36</v>
      </c>
      <c r="I2476" s="23">
        <f t="shared" si="555"/>
        <v>32</v>
      </c>
      <c r="J2476" s="23">
        <f t="shared" si="555"/>
        <v>32</v>
      </c>
      <c r="K2476" s="23">
        <f t="shared" si="555"/>
        <v>38</v>
      </c>
      <c r="L2476" s="23">
        <f t="shared" si="555"/>
        <v>82</v>
      </c>
      <c r="M2476" s="24">
        <f t="shared" si="555"/>
        <v>96</v>
      </c>
      <c r="N2476" s="22">
        <f>MIN(D2476:M2476)</f>
        <v>32</v>
      </c>
      <c r="O2476" s="23">
        <f>C2476-N2476</f>
        <v>360</v>
      </c>
      <c r="P2476" s="25">
        <f>O2476/C2476</f>
        <v>0.91836734693877553</v>
      </c>
      <c r="U2476" s="114"/>
      <c r="W2476" s="114"/>
    </row>
    <row r="2477" spans="1:23" ht="9.75" customHeight="1">
      <c r="A2477" s="14" t="s">
        <v>427</v>
      </c>
      <c r="B2477" s="14" t="s">
        <v>27</v>
      </c>
      <c r="C2477" s="14"/>
      <c r="D2477" s="19"/>
      <c r="E2477" s="29"/>
      <c r="F2477" s="29"/>
      <c r="G2477" s="29"/>
      <c r="H2477" s="29"/>
      <c r="I2477" s="29"/>
      <c r="J2477" s="29"/>
      <c r="K2477" s="29"/>
      <c r="L2477" s="29"/>
      <c r="M2477" s="30"/>
      <c r="N2477" s="19"/>
      <c r="O2477" s="29"/>
      <c r="P2477" s="31"/>
      <c r="U2477" s="114"/>
      <c r="W2477" s="114"/>
    </row>
    <row r="2478" spans="1:23" ht="9.75" customHeight="1">
      <c r="A2478" s="15"/>
      <c r="B2478" s="15" t="s">
        <v>30</v>
      </c>
      <c r="C2478" s="15"/>
      <c r="D2478" s="16"/>
      <c r="E2478" s="1"/>
      <c r="F2478" s="1"/>
      <c r="G2478" s="1"/>
      <c r="H2478" s="1"/>
      <c r="I2478" s="1"/>
      <c r="J2478" s="1"/>
      <c r="K2478" s="1"/>
      <c r="L2478" s="1"/>
      <c r="M2478" s="17"/>
      <c r="N2478" s="16"/>
      <c r="O2478" s="1"/>
      <c r="P2478" s="18"/>
      <c r="U2478" s="114"/>
      <c r="W2478" s="114"/>
    </row>
    <row r="2479" spans="1:23" ht="9.75" customHeight="1">
      <c r="A2479" s="15"/>
      <c r="B2479" s="15" t="s">
        <v>34</v>
      </c>
      <c r="C2479" s="15"/>
      <c r="D2479" s="16"/>
      <c r="E2479" s="1"/>
      <c r="F2479" s="1"/>
      <c r="G2479" s="1"/>
      <c r="H2479" s="1"/>
      <c r="I2479" s="1"/>
      <c r="J2479" s="1"/>
      <c r="K2479" s="1"/>
      <c r="L2479" s="1"/>
      <c r="M2479" s="17"/>
      <c r="N2479" s="16"/>
      <c r="O2479" s="1"/>
      <c r="P2479" s="18"/>
      <c r="U2479" s="114"/>
      <c r="W2479" s="114"/>
    </row>
    <row r="2480" spans="1:23" ht="9.75" customHeight="1">
      <c r="A2480" s="15"/>
      <c r="B2480" s="15" t="s">
        <v>114</v>
      </c>
      <c r="C2480" s="15">
        <v>41</v>
      </c>
      <c r="D2480" s="33">
        <v>41</v>
      </c>
      <c r="E2480" s="34">
        <v>41</v>
      </c>
      <c r="F2480" s="34">
        <v>41</v>
      </c>
      <c r="G2480" s="34">
        <v>41</v>
      </c>
      <c r="H2480" s="34">
        <v>41</v>
      </c>
      <c r="I2480" s="34">
        <v>41</v>
      </c>
      <c r="J2480" s="34">
        <v>41</v>
      </c>
      <c r="K2480" s="34">
        <v>41</v>
      </c>
      <c r="L2480" s="34">
        <v>41</v>
      </c>
      <c r="M2480" s="35">
        <v>41</v>
      </c>
      <c r="N2480" s="16">
        <f>MIN(D2480:M2480)</f>
        <v>41</v>
      </c>
      <c r="O2480" s="1">
        <f>C2480-N2480</f>
        <v>0</v>
      </c>
      <c r="P2480" s="18">
        <f>O2480/C2480</f>
        <v>0</v>
      </c>
      <c r="U2480" s="114"/>
      <c r="W2480" s="114"/>
    </row>
    <row r="2481" spans="1:23" ht="9.75" customHeight="1">
      <c r="A2481" s="15"/>
      <c r="B2481" s="15" t="s">
        <v>57</v>
      </c>
      <c r="C2481" s="15"/>
      <c r="D2481" s="16"/>
      <c r="E2481" s="1"/>
      <c r="F2481" s="1"/>
      <c r="G2481" s="1"/>
      <c r="H2481" s="1"/>
      <c r="I2481" s="1"/>
      <c r="J2481" s="1"/>
      <c r="K2481" s="1"/>
      <c r="L2481" s="1"/>
      <c r="M2481" s="17"/>
      <c r="N2481" s="16"/>
      <c r="O2481" s="1"/>
      <c r="P2481" s="18"/>
      <c r="U2481" s="114"/>
      <c r="W2481" s="114"/>
    </row>
    <row r="2482" spans="1:23" ht="9.75" customHeight="1">
      <c r="A2482" s="15"/>
      <c r="B2482" s="15" t="s">
        <v>39</v>
      </c>
      <c r="C2482" s="15"/>
      <c r="D2482" s="16"/>
      <c r="E2482" s="1"/>
      <c r="F2482" s="1"/>
      <c r="G2482" s="1"/>
      <c r="H2482" s="1"/>
      <c r="I2482" s="1"/>
      <c r="J2482" s="1"/>
      <c r="K2482" s="1"/>
      <c r="L2482" s="1"/>
      <c r="M2482" s="17"/>
      <c r="N2482" s="16"/>
      <c r="O2482" s="1"/>
      <c r="P2482" s="18"/>
      <c r="U2482" s="114"/>
      <c r="W2482" s="114"/>
    </row>
    <row r="2483" spans="1:23" ht="9.75" customHeight="1">
      <c r="A2483" s="15"/>
      <c r="B2483" s="15" t="s">
        <v>60</v>
      </c>
      <c r="C2483" s="15"/>
      <c r="D2483" s="16"/>
      <c r="E2483" s="1"/>
      <c r="F2483" s="1"/>
      <c r="G2483" s="1"/>
      <c r="H2483" s="1"/>
      <c r="I2483" s="1"/>
      <c r="J2483" s="1"/>
      <c r="K2483" s="1"/>
      <c r="L2483" s="1"/>
      <c r="M2483" s="17"/>
      <c r="N2483" s="16"/>
      <c r="O2483" s="1"/>
      <c r="P2483" s="18"/>
      <c r="U2483" s="114"/>
      <c r="W2483" s="114"/>
    </row>
    <row r="2484" spans="1:23" ht="9.75" customHeight="1">
      <c r="A2484" s="15"/>
      <c r="B2484" s="15" t="s">
        <v>60</v>
      </c>
      <c r="C2484" s="15"/>
      <c r="D2484" s="16"/>
      <c r="E2484" s="1"/>
      <c r="F2484" s="1"/>
      <c r="G2484" s="1"/>
      <c r="H2484" s="1"/>
      <c r="I2484" s="1"/>
      <c r="J2484" s="1"/>
      <c r="K2484" s="1"/>
      <c r="L2484" s="1"/>
      <c r="M2484" s="17"/>
      <c r="N2484" s="16"/>
      <c r="O2484" s="1"/>
      <c r="P2484" s="18"/>
      <c r="U2484" s="114"/>
      <c r="W2484" s="114"/>
    </row>
    <row r="2485" spans="1:23" ht="9.75" customHeight="1">
      <c r="A2485" s="15"/>
      <c r="B2485" s="15" t="s">
        <v>60</v>
      </c>
      <c r="C2485" s="15"/>
      <c r="D2485" s="16"/>
      <c r="E2485" s="1"/>
      <c r="F2485" s="1"/>
      <c r="G2485" s="1"/>
      <c r="H2485" s="1"/>
      <c r="I2485" s="1"/>
      <c r="J2485" s="1"/>
      <c r="K2485" s="1"/>
      <c r="L2485" s="1"/>
      <c r="M2485" s="17"/>
      <c r="N2485" s="16"/>
      <c r="O2485" s="1"/>
      <c r="P2485" s="18"/>
      <c r="U2485" s="114"/>
      <c r="W2485" s="114"/>
    </row>
    <row r="2486" spans="1:23" ht="9.75" customHeight="1">
      <c r="A2486" s="15"/>
      <c r="B2486" s="15" t="s">
        <v>60</v>
      </c>
      <c r="C2486" s="15"/>
      <c r="D2486" s="16"/>
      <c r="E2486" s="1"/>
      <c r="F2486" s="1"/>
      <c r="G2486" s="1"/>
      <c r="H2486" s="1"/>
      <c r="I2486" s="1"/>
      <c r="J2486" s="1"/>
      <c r="K2486" s="1"/>
      <c r="L2486" s="1"/>
      <c r="M2486" s="17"/>
      <c r="N2486" s="16"/>
      <c r="O2486" s="1"/>
      <c r="P2486" s="18"/>
      <c r="U2486" s="114"/>
      <c r="W2486" s="114"/>
    </row>
    <row r="2487" spans="1:23" ht="9.75" customHeight="1">
      <c r="A2487" s="15"/>
      <c r="B2487" s="15" t="s">
        <v>60</v>
      </c>
      <c r="C2487" s="15"/>
      <c r="D2487" s="16"/>
      <c r="E2487" s="1"/>
      <c r="F2487" s="1"/>
      <c r="G2487" s="1"/>
      <c r="H2487" s="1"/>
      <c r="I2487" s="1"/>
      <c r="J2487" s="1"/>
      <c r="K2487" s="1"/>
      <c r="L2487" s="1"/>
      <c r="M2487" s="17"/>
      <c r="N2487" s="16"/>
      <c r="O2487" s="1"/>
      <c r="P2487" s="18"/>
      <c r="U2487" s="114"/>
      <c r="W2487" s="114"/>
    </row>
    <row r="2488" spans="1:23" ht="9.75" customHeight="1">
      <c r="A2488" s="15"/>
      <c r="B2488" s="15" t="s">
        <v>60</v>
      </c>
      <c r="C2488" s="15"/>
      <c r="D2488" s="16"/>
      <c r="E2488" s="1"/>
      <c r="F2488" s="1"/>
      <c r="G2488" s="1"/>
      <c r="H2488" s="1"/>
      <c r="I2488" s="1"/>
      <c r="J2488" s="1"/>
      <c r="K2488" s="1"/>
      <c r="L2488" s="1"/>
      <c r="M2488" s="17"/>
      <c r="N2488" s="16"/>
      <c r="O2488" s="1"/>
      <c r="P2488" s="18"/>
      <c r="U2488" s="114"/>
      <c r="W2488" s="114"/>
    </row>
    <row r="2489" spans="1:23" ht="9.75" customHeight="1">
      <c r="A2489" s="15"/>
      <c r="B2489" s="15" t="s">
        <v>41</v>
      </c>
      <c r="C2489" s="15"/>
      <c r="D2489" s="16"/>
      <c r="E2489" s="1"/>
      <c r="F2489" s="1"/>
      <c r="G2489" s="1"/>
      <c r="H2489" s="1"/>
      <c r="I2489" s="1"/>
      <c r="J2489" s="1"/>
      <c r="K2489" s="1"/>
      <c r="L2489" s="1"/>
      <c r="M2489" s="17"/>
      <c r="N2489" s="16"/>
      <c r="O2489" s="1"/>
      <c r="P2489" s="18"/>
      <c r="U2489" s="114"/>
      <c r="W2489" s="114"/>
    </row>
    <row r="2490" spans="1:23" ht="9.75" customHeight="1">
      <c r="A2490" s="15"/>
      <c r="B2490" s="15" t="s">
        <v>42</v>
      </c>
      <c r="C2490" s="15"/>
      <c r="D2490" s="16"/>
      <c r="E2490" s="1"/>
      <c r="F2490" s="1"/>
      <c r="G2490" s="1"/>
      <c r="H2490" s="1"/>
      <c r="I2490" s="1"/>
      <c r="J2490" s="1"/>
      <c r="K2490" s="1"/>
      <c r="L2490" s="1"/>
      <c r="M2490" s="17"/>
      <c r="N2490" s="16"/>
      <c r="O2490" s="1"/>
      <c r="P2490" s="18"/>
      <c r="U2490" s="114"/>
      <c r="W2490" s="114"/>
    </row>
    <row r="2491" spans="1:23" ht="9.75" customHeight="1">
      <c r="A2491" s="15"/>
      <c r="B2491" s="15" t="s">
        <v>43</v>
      </c>
      <c r="C2491" s="15"/>
      <c r="D2491" s="16"/>
      <c r="E2491" s="1"/>
      <c r="F2491" s="1"/>
      <c r="G2491" s="1"/>
      <c r="H2491" s="1"/>
      <c r="I2491" s="1"/>
      <c r="J2491" s="1"/>
      <c r="K2491" s="1"/>
      <c r="L2491" s="1"/>
      <c r="M2491" s="17"/>
      <c r="N2491" s="16"/>
      <c r="O2491" s="1"/>
      <c r="P2491" s="18"/>
      <c r="U2491" s="114"/>
      <c r="W2491" s="114"/>
    </row>
    <row r="2492" spans="1:23" ht="9.75" customHeight="1">
      <c r="A2492" s="15"/>
      <c r="B2492" s="15" t="s">
        <v>44</v>
      </c>
      <c r="C2492" s="15"/>
      <c r="D2492" s="16"/>
      <c r="E2492" s="1"/>
      <c r="F2492" s="1"/>
      <c r="G2492" s="1"/>
      <c r="H2492" s="1"/>
      <c r="I2492" s="1"/>
      <c r="J2492" s="1"/>
      <c r="K2492" s="1"/>
      <c r="L2492" s="1"/>
      <c r="M2492" s="17"/>
      <c r="N2492" s="16"/>
      <c r="O2492" s="1"/>
      <c r="P2492" s="18"/>
      <c r="U2492" s="114"/>
      <c r="W2492" s="114"/>
    </row>
    <row r="2493" spans="1:23" ht="9.75" customHeight="1">
      <c r="A2493" s="20"/>
      <c r="B2493" s="21" t="s">
        <v>45</v>
      </c>
      <c r="C2493" s="21">
        <f t="shared" ref="C2493:M2493" si="556">SUM(C2477:C2492)</f>
        <v>41</v>
      </c>
      <c r="D2493" s="22">
        <f t="shared" si="556"/>
        <v>41</v>
      </c>
      <c r="E2493" s="23">
        <f t="shared" si="556"/>
        <v>41</v>
      </c>
      <c r="F2493" s="23">
        <f t="shared" si="556"/>
        <v>41</v>
      </c>
      <c r="G2493" s="23">
        <f t="shared" si="556"/>
        <v>41</v>
      </c>
      <c r="H2493" s="23">
        <f t="shared" si="556"/>
        <v>41</v>
      </c>
      <c r="I2493" s="23">
        <f t="shared" si="556"/>
        <v>41</v>
      </c>
      <c r="J2493" s="23">
        <f t="shared" si="556"/>
        <v>41</v>
      </c>
      <c r="K2493" s="23">
        <f t="shared" si="556"/>
        <v>41</v>
      </c>
      <c r="L2493" s="23">
        <f t="shared" si="556"/>
        <v>41</v>
      </c>
      <c r="M2493" s="24">
        <f t="shared" si="556"/>
        <v>41</v>
      </c>
      <c r="N2493" s="22">
        <f>MIN(D2493:M2493)</f>
        <v>41</v>
      </c>
      <c r="O2493" s="23">
        <f>C2493-N2493</f>
        <v>0</v>
      </c>
      <c r="P2493" s="25">
        <f>O2493/C2493</f>
        <v>0</v>
      </c>
      <c r="U2493" s="114"/>
      <c r="W2493" s="114"/>
    </row>
    <row r="2494" spans="1:23" ht="9.75" customHeight="1">
      <c r="A2494" s="14" t="s">
        <v>430</v>
      </c>
      <c r="B2494" s="14" t="s">
        <v>27</v>
      </c>
      <c r="C2494" s="14"/>
      <c r="D2494" s="19"/>
      <c r="E2494" s="29"/>
      <c r="F2494" s="29"/>
      <c r="G2494" s="29"/>
      <c r="H2494" s="29"/>
      <c r="I2494" s="29"/>
      <c r="J2494" s="29"/>
      <c r="K2494" s="29"/>
      <c r="L2494" s="29"/>
      <c r="M2494" s="30"/>
      <c r="N2494" s="19"/>
      <c r="O2494" s="29"/>
      <c r="P2494" s="31"/>
      <c r="U2494" s="114"/>
      <c r="W2494" s="114"/>
    </row>
    <row r="2495" spans="1:23" ht="9.75" customHeight="1">
      <c r="A2495" s="15"/>
      <c r="B2495" s="15" t="s">
        <v>30</v>
      </c>
      <c r="C2495" s="15"/>
      <c r="D2495" s="16"/>
      <c r="E2495" s="1"/>
      <c r="F2495" s="1"/>
      <c r="G2495" s="1"/>
      <c r="H2495" s="1"/>
      <c r="I2495" s="1"/>
      <c r="J2495" s="1"/>
      <c r="K2495" s="1"/>
      <c r="L2495" s="1"/>
      <c r="M2495" s="17"/>
      <c r="N2495" s="16"/>
      <c r="O2495" s="1"/>
      <c r="P2495" s="18"/>
      <c r="U2495" s="114"/>
      <c r="W2495" s="114"/>
    </row>
    <row r="2496" spans="1:23" ht="9.75" customHeight="1">
      <c r="A2496" s="15"/>
      <c r="B2496" s="15" t="s">
        <v>34</v>
      </c>
      <c r="C2496" s="15"/>
      <c r="D2496" s="16"/>
      <c r="E2496" s="1"/>
      <c r="F2496" s="1"/>
      <c r="G2496" s="1"/>
      <c r="H2496" s="1"/>
      <c r="I2496" s="1"/>
      <c r="J2496" s="1"/>
      <c r="K2496" s="1"/>
      <c r="L2496" s="1"/>
      <c r="M2496" s="17"/>
      <c r="N2496" s="16"/>
      <c r="O2496" s="1"/>
      <c r="P2496" s="18"/>
      <c r="U2496" s="114"/>
      <c r="W2496" s="114"/>
    </row>
    <row r="2497" spans="1:23" ht="9.75" customHeight="1">
      <c r="A2497" s="15"/>
      <c r="B2497" s="15" t="s">
        <v>114</v>
      </c>
      <c r="C2497" s="15">
        <v>41</v>
      </c>
      <c r="D2497" s="33">
        <v>41</v>
      </c>
      <c r="E2497" s="34">
        <v>40</v>
      </c>
      <c r="F2497" s="34">
        <v>40</v>
      </c>
      <c r="G2497" s="34">
        <v>40</v>
      </c>
      <c r="H2497" s="34">
        <v>41</v>
      </c>
      <c r="I2497" s="34">
        <v>41</v>
      </c>
      <c r="J2497" s="34">
        <v>41</v>
      </c>
      <c r="K2497" s="34">
        <v>41</v>
      </c>
      <c r="L2497" s="34">
        <v>39</v>
      </c>
      <c r="M2497" s="35">
        <v>39</v>
      </c>
      <c r="N2497" s="16">
        <f>MIN(D2497:M2497)</f>
        <v>39</v>
      </c>
      <c r="O2497" s="1">
        <f>C2497-N2497</f>
        <v>2</v>
      </c>
      <c r="P2497" s="18">
        <f>O2497/C2497</f>
        <v>4.878048780487805E-2</v>
      </c>
      <c r="U2497" s="114"/>
      <c r="W2497" s="114"/>
    </row>
    <row r="2498" spans="1:23" ht="9.75" customHeight="1">
      <c r="A2498" s="15"/>
      <c r="B2498" s="15" t="s">
        <v>57</v>
      </c>
      <c r="C2498" s="15"/>
      <c r="D2498" s="16"/>
      <c r="E2498" s="1"/>
      <c r="F2498" s="1"/>
      <c r="G2498" s="1"/>
      <c r="H2498" s="1"/>
      <c r="I2498" s="1"/>
      <c r="J2498" s="1"/>
      <c r="K2498" s="1"/>
      <c r="L2498" s="1"/>
      <c r="M2498" s="17"/>
      <c r="N2498" s="16"/>
      <c r="O2498" s="1"/>
      <c r="P2498" s="18"/>
      <c r="U2498" s="114"/>
      <c r="W2498" s="114"/>
    </row>
    <row r="2499" spans="1:23" ht="9.75" customHeight="1">
      <c r="A2499" s="15"/>
      <c r="B2499" s="15" t="s">
        <v>39</v>
      </c>
      <c r="C2499" s="15"/>
      <c r="D2499" s="16"/>
      <c r="E2499" s="1"/>
      <c r="F2499" s="1"/>
      <c r="G2499" s="1"/>
      <c r="H2499" s="1"/>
      <c r="I2499" s="1"/>
      <c r="J2499" s="1"/>
      <c r="K2499" s="1"/>
      <c r="L2499" s="1"/>
      <c r="M2499" s="17"/>
      <c r="N2499" s="16"/>
      <c r="O2499" s="1"/>
      <c r="P2499" s="18"/>
      <c r="U2499" s="114"/>
      <c r="W2499" s="114"/>
    </row>
    <row r="2500" spans="1:23" ht="9.75" customHeight="1">
      <c r="A2500" s="15"/>
      <c r="B2500" s="15" t="s">
        <v>60</v>
      </c>
      <c r="C2500" s="15"/>
      <c r="D2500" s="16"/>
      <c r="E2500" s="1"/>
      <c r="F2500" s="1"/>
      <c r="G2500" s="1"/>
      <c r="H2500" s="1"/>
      <c r="I2500" s="1"/>
      <c r="J2500" s="1"/>
      <c r="K2500" s="1"/>
      <c r="L2500" s="1"/>
      <c r="M2500" s="17"/>
      <c r="N2500" s="16"/>
      <c r="O2500" s="1"/>
      <c r="P2500" s="18"/>
      <c r="U2500" s="114"/>
      <c r="W2500" s="114"/>
    </row>
    <row r="2501" spans="1:23" ht="9.75" customHeight="1">
      <c r="A2501" s="15"/>
      <c r="B2501" s="15" t="s">
        <v>60</v>
      </c>
      <c r="C2501" s="15"/>
      <c r="D2501" s="16"/>
      <c r="E2501" s="1"/>
      <c r="F2501" s="1"/>
      <c r="G2501" s="1"/>
      <c r="H2501" s="1"/>
      <c r="I2501" s="1"/>
      <c r="J2501" s="1"/>
      <c r="K2501" s="1"/>
      <c r="L2501" s="1"/>
      <c r="M2501" s="17"/>
      <c r="N2501" s="16"/>
      <c r="O2501" s="1"/>
      <c r="P2501" s="18"/>
      <c r="U2501" s="114"/>
      <c r="W2501" s="114"/>
    </row>
    <row r="2502" spans="1:23" ht="9.75" customHeight="1">
      <c r="A2502" s="15"/>
      <c r="B2502" s="15" t="s">
        <v>60</v>
      </c>
      <c r="C2502" s="15"/>
      <c r="D2502" s="16"/>
      <c r="E2502" s="1"/>
      <c r="F2502" s="1"/>
      <c r="G2502" s="1"/>
      <c r="H2502" s="1"/>
      <c r="I2502" s="1"/>
      <c r="J2502" s="1"/>
      <c r="K2502" s="1"/>
      <c r="L2502" s="1"/>
      <c r="M2502" s="17"/>
      <c r="N2502" s="16"/>
      <c r="O2502" s="1"/>
      <c r="P2502" s="18"/>
      <c r="U2502" s="114"/>
      <c r="W2502" s="114"/>
    </row>
    <row r="2503" spans="1:23" ht="9.75" customHeight="1">
      <c r="A2503" s="15"/>
      <c r="B2503" s="15" t="s">
        <v>60</v>
      </c>
      <c r="C2503" s="15"/>
      <c r="D2503" s="16"/>
      <c r="E2503" s="1"/>
      <c r="F2503" s="1"/>
      <c r="G2503" s="1"/>
      <c r="H2503" s="1"/>
      <c r="I2503" s="1"/>
      <c r="J2503" s="1"/>
      <c r="K2503" s="1"/>
      <c r="L2503" s="1"/>
      <c r="M2503" s="17"/>
      <c r="N2503" s="16"/>
      <c r="O2503" s="1"/>
      <c r="P2503" s="18"/>
      <c r="U2503" s="114"/>
      <c r="W2503" s="114"/>
    </row>
    <row r="2504" spans="1:23" ht="9.75" customHeight="1">
      <c r="A2504" s="15"/>
      <c r="B2504" s="15" t="s">
        <v>60</v>
      </c>
      <c r="C2504" s="15"/>
      <c r="D2504" s="16"/>
      <c r="E2504" s="1"/>
      <c r="F2504" s="1"/>
      <c r="G2504" s="1"/>
      <c r="H2504" s="1"/>
      <c r="I2504" s="1"/>
      <c r="J2504" s="1"/>
      <c r="K2504" s="1"/>
      <c r="L2504" s="1"/>
      <c r="M2504" s="17"/>
      <c r="N2504" s="16"/>
      <c r="O2504" s="1"/>
      <c r="P2504" s="18"/>
      <c r="U2504" s="114"/>
      <c r="W2504" s="114"/>
    </row>
    <row r="2505" spans="1:23" ht="9.75" customHeight="1">
      <c r="A2505" s="15"/>
      <c r="B2505" s="15" t="s">
        <v>60</v>
      </c>
      <c r="C2505" s="15"/>
      <c r="D2505" s="16"/>
      <c r="E2505" s="1"/>
      <c r="F2505" s="1"/>
      <c r="G2505" s="1"/>
      <c r="H2505" s="1"/>
      <c r="I2505" s="1"/>
      <c r="J2505" s="1"/>
      <c r="K2505" s="1"/>
      <c r="L2505" s="1"/>
      <c r="M2505" s="17"/>
      <c r="N2505" s="16"/>
      <c r="O2505" s="1"/>
      <c r="P2505" s="18"/>
      <c r="U2505" s="114"/>
      <c r="W2505" s="114"/>
    </row>
    <row r="2506" spans="1:23" ht="9.75" customHeight="1">
      <c r="A2506" s="15"/>
      <c r="B2506" s="15" t="s">
        <v>41</v>
      </c>
      <c r="C2506" s="15"/>
      <c r="D2506" s="16"/>
      <c r="E2506" s="1"/>
      <c r="F2506" s="1"/>
      <c r="G2506" s="1"/>
      <c r="H2506" s="1"/>
      <c r="I2506" s="1"/>
      <c r="J2506" s="1"/>
      <c r="K2506" s="1"/>
      <c r="L2506" s="1"/>
      <c r="M2506" s="17"/>
      <c r="N2506" s="16"/>
      <c r="O2506" s="1"/>
      <c r="P2506" s="18"/>
      <c r="U2506" s="114"/>
      <c r="W2506" s="114"/>
    </row>
    <row r="2507" spans="1:23" ht="9.75" customHeight="1">
      <c r="A2507" s="15"/>
      <c r="B2507" s="15" t="s">
        <v>42</v>
      </c>
      <c r="C2507" s="15"/>
      <c r="D2507" s="16"/>
      <c r="E2507" s="1"/>
      <c r="F2507" s="1"/>
      <c r="G2507" s="1"/>
      <c r="H2507" s="1"/>
      <c r="I2507" s="1"/>
      <c r="J2507" s="1"/>
      <c r="K2507" s="1"/>
      <c r="L2507" s="1"/>
      <c r="M2507" s="17"/>
      <c r="N2507" s="16"/>
      <c r="O2507" s="1"/>
      <c r="P2507" s="18"/>
      <c r="U2507" s="114"/>
      <c r="W2507" s="114"/>
    </row>
    <row r="2508" spans="1:23" ht="9.75" customHeight="1">
      <c r="A2508" s="15"/>
      <c r="B2508" s="15" t="s">
        <v>43</v>
      </c>
      <c r="C2508" s="15"/>
      <c r="D2508" s="16"/>
      <c r="E2508" s="1"/>
      <c r="F2508" s="1"/>
      <c r="G2508" s="1"/>
      <c r="H2508" s="1"/>
      <c r="I2508" s="1"/>
      <c r="J2508" s="1"/>
      <c r="K2508" s="1"/>
      <c r="L2508" s="1"/>
      <c r="M2508" s="17"/>
      <c r="N2508" s="16"/>
      <c r="O2508" s="1"/>
      <c r="P2508" s="18"/>
      <c r="U2508" s="114"/>
      <c r="W2508" s="114"/>
    </row>
    <row r="2509" spans="1:23" ht="9.75" customHeight="1">
      <c r="A2509" s="15"/>
      <c r="B2509" s="15" t="s">
        <v>44</v>
      </c>
      <c r="C2509" s="15"/>
      <c r="D2509" s="16"/>
      <c r="E2509" s="1"/>
      <c r="F2509" s="1"/>
      <c r="G2509" s="1"/>
      <c r="H2509" s="1"/>
      <c r="I2509" s="1"/>
      <c r="J2509" s="1"/>
      <c r="K2509" s="1"/>
      <c r="L2509" s="1"/>
      <c r="M2509" s="17"/>
      <c r="N2509" s="16"/>
      <c r="O2509" s="1"/>
      <c r="P2509" s="18"/>
      <c r="U2509" s="114"/>
      <c r="W2509" s="114"/>
    </row>
    <row r="2510" spans="1:23" ht="9.75" customHeight="1">
      <c r="A2510" s="20"/>
      <c r="B2510" s="21" t="s">
        <v>45</v>
      </c>
      <c r="C2510" s="21">
        <f t="shared" ref="C2510:M2510" si="557">SUM(C2494:C2509)</f>
        <v>41</v>
      </c>
      <c r="D2510" s="22">
        <f t="shared" si="557"/>
        <v>41</v>
      </c>
      <c r="E2510" s="23">
        <f t="shared" si="557"/>
        <v>40</v>
      </c>
      <c r="F2510" s="23">
        <f t="shared" si="557"/>
        <v>40</v>
      </c>
      <c r="G2510" s="23">
        <f t="shared" si="557"/>
        <v>40</v>
      </c>
      <c r="H2510" s="23">
        <f t="shared" si="557"/>
        <v>41</v>
      </c>
      <c r="I2510" s="23">
        <f t="shared" si="557"/>
        <v>41</v>
      </c>
      <c r="J2510" s="23">
        <f t="shared" si="557"/>
        <v>41</v>
      </c>
      <c r="K2510" s="23">
        <f t="shared" si="557"/>
        <v>41</v>
      </c>
      <c r="L2510" s="23">
        <f t="shared" si="557"/>
        <v>39</v>
      </c>
      <c r="M2510" s="24">
        <f t="shared" si="557"/>
        <v>39</v>
      </c>
      <c r="N2510" s="22">
        <f>MIN(D2510:M2510)</f>
        <v>39</v>
      </c>
      <c r="O2510" s="23">
        <f>C2510-N2510</f>
        <v>2</v>
      </c>
      <c r="P2510" s="25">
        <f>O2510/C2510</f>
        <v>4.878048780487805E-2</v>
      </c>
      <c r="U2510" s="114"/>
      <c r="W2510" s="114"/>
    </row>
    <row r="2511" spans="1:23" ht="9.75" customHeight="1">
      <c r="A2511" s="14" t="s">
        <v>433</v>
      </c>
      <c r="B2511" s="14" t="s">
        <v>27</v>
      </c>
      <c r="C2511" s="14"/>
      <c r="D2511" s="19"/>
      <c r="E2511" s="29"/>
      <c r="F2511" s="29"/>
      <c r="G2511" s="29"/>
      <c r="H2511" s="29"/>
      <c r="I2511" s="29"/>
      <c r="J2511" s="29"/>
      <c r="K2511" s="29"/>
      <c r="L2511" s="29"/>
      <c r="M2511" s="30"/>
      <c r="N2511" s="19"/>
      <c r="O2511" s="29"/>
      <c r="P2511" s="31"/>
      <c r="U2511" s="114"/>
      <c r="W2511" s="114"/>
    </row>
    <row r="2512" spans="1:23" ht="9.75" customHeight="1">
      <c r="A2512" s="15"/>
      <c r="B2512" s="15" t="s">
        <v>30</v>
      </c>
      <c r="C2512" s="15"/>
      <c r="D2512" s="16"/>
      <c r="E2512" s="1"/>
      <c r="F2512" s="1"/>
      <c r="G2512" s="1"/>
      <c r="H2512" s="1"/>
      <c r="I2512" s="1"/>
      <c r="J2512" s="1"/>
      <c r="K2512" s="1"/>
      <c r="L2512" s="1"/>
      <c r="M2512" s="17"/>
      <c r="N2512" s="16"/>
      <c r="O2512" s="1"/>
      <c r="P2512" s="18"/>
      <c r="U2512" s="114"/>
      <c r="W2512" s="114"/>
    </row>
    <row r="2513" spans="1:23" ht="9.75" customHeight="1">
      <c r="A2513" s="15"/>
      <c r="B2513" s="15" t="s">
        <v>34</v>
      </c>
      <c r="C2513" s="15"/>
      <c r="D2513" s="16"/>
      <c r="E2513" s="1"/>
      <c r="F2513" s="1"/>
      <c r="G2513" s="1"/>
      <c r="H2513" s="1"/>
      <c r="I2513" s="1"/>
      <c r="J2513" s="1"/>
      <c r="K2513" s="1"/>
      <c r="L2513" s="1"/>
      <c r="M2513" s="17"/>
      <c r="N2513" s="16"/>
      <c r="O2513" s="1"/>
      <c r="P2513" s="18"/>
      <c r="U2513" s="114"/>
      <c r="W2513" s="114"/>
    </row>
    <row r="2514" spans="1:23" ht="9.75" customHeight="1">
      <c r="A2514" s="15"/>
      <c r="B2514" s="15" t="s">
        <v>114</v>
      </c>
      <c r="C2514" s="15">
        <v>39</v>
      </c>
      <c r="D2514" s="33">
        <v>38</v>
      </c>
      <c r="E2514" s="34">
        <v>38</v>
      </c>
      <c r="F2514" s="34">
        <v>37</v>
      </c>
      <c r="G2514" s="34">
        <v>37</v>
      </c>
      <c r="H2514" s="34">
        <v>36</v>
      </c>
      <c r="I2514" s="34">
        <v>33</v>
      </c>
      <c r="J2514" s="34">
        <v>33</v>
      </c>
      <c r="K2514" s="34">
        <v>34</v>
      </c>
      <c r="L2514" s="34">
        <v>33</v>
      </c>
      <c r="M2514" s="35">
        <v>33</v>
      </c>
      <c r="N2514" s="16">
        <f>MIN(D2514:M2514)</f>
        <v>33</v>
      </c>
      <c r="O2514" s="1">
        <f>C2514-N2514</f>
        <v>6</v>
      </c>
      <c r="P2514" s="18">
        <f>O2514/C2514</f>
        <v>0.15384615384615385</v>
      </c>
      <c r="U2514" s="114"/>
      <c r="W2514" s="114"/>
    </row>
    <row r="2515" spans="1:23" ht="9.75" customHeight="1">
      <c r="A2515" s="15"/>
      <c r="B2515" s="15" t="s">
        <v>57</v>
      </c>
      <c r="C2515" s="15"/>
      <c r="D2515" s="16"/>
      <c r="E2515" s="1"/>
      <c r="F2515" s="1"/>
      <c r="G2515" s="1"/>
      <c r="H2515" s="1"/>
      <c r="I2515" s="1"/>
      <c r="J2515" s="1"/>
      <c r="K2515" s="1"/>
      <c r="L2515" s="1"/>
      <c r="M2515" s="17"/>
      <c r="N2515" s="16"/>
      <c r="O2515" s="1"/>
      <c r="P2515" s="18"/>
      <c r="U2515" s="114"/>
      <c r="W2515" s="114"/>
    </row>
    <row r="2516" spans="1:23" ht="9.75" customHeight="1">
      <c r="A2516" s="15"/>
      <c r="B2516" s="15" t="s">
        <v>39</v>
      </c>
      <c r="C2516" s="15"/>
      <c r="D2516" s="16"/>
      <c r="E2516" s="1"/>
      <c r="F2516" s="1"/>
      <c r="G2516" s="1"/>
      <c r="H2516" s="1"/>
      <c r="I2516" s="1"/>
      <c r="J2516" s="1"/>
      <c r="K2516" s="1"/>
      <c r="L2516" s="1"/>
      <c r="M2516" s="17"/>
      <c r="N2516" s="16"/>
      <c r="O2516" s="1"/>
      <c r="P2516" s="18"/>
      <c r="U2516" s="114"/>
      <c r="W2516" s="114"/>
    </row>
    <row r="2517" spans="1:23" ht="9.75" customHeight="1">
      <c r="A2517" s="15"/>
      <c r="B2517" s="15" t="s">
        <v>60</v>
      </c>
      <c r="C2517" s="15"/>
      <c r="D2517" s="16"/>
      <c r="E2517" s="1"/>
      <c r="F2517" s="1"/>
      <c r="G2517" s="1"/>
      <c r="H2517" s="1"/>
      <c r="I2517" s="1"/>
      <c r="J2517" s="1"/>
      <c r="K2517" s="1"/>
      <c r="L2517" s="1"/>
      <c r="M2517" s="17"/>
      <c r="N2517" s="16"/>
      <c r="O2517" s="1"/>
      <c r="P2517" s="18"/>
      <c r="U2517" s="114"/>
      <c r="W2517" s="114"/>
    </row>
    <row r="2518" spans="1:23" ht="9.75" customHeight="1">
      <c r="A2518" s="15"/>
      <c r="B2518" s="15" t="s">
        <v>60</v>
      </c>
      <c r="C2518" s="15"/>
      <c r="D2518" s="16"/>
      <c r="E2518" s="1"/>
      <c r="F2518" s="1"/>
      <c r="G2518" s="1"/>
      <c r="H2518" s="1"/>
      <c r="I2518" s="1"/>
      <c r="J2518" s="1"/>
      <c r="K2518" s="1"/>
      <c r="L2518" s="1"/>
      <c r="M2518" s="17"/>
      <c r="N2518" s="16"/>
      <c r="O2518" s="1"/>
      <c r="P2518" s="18"/>
      <c r="U2518" s="114"/>
      <c r="W2518" s="114"/>
    </row>
    <row r="2519" spans="1:23" ht="9.75" customHeight="1">
      <c r="A2519" s="15"/>
      <c r="B2519" s="15" t="s">
        <v>60</v>
      </c>
      <c r="C2519" s="15"/>
      <c r="D2519" s="16"/>
      <c r="E2519" s="1"/>
      <c r="F2519" s="1"/>
      <c r="G2519" s="1"/>
      <c r="H2519" s="1"/>
      <c r="I2519" s="1"/>
      <c r="J2519" s="1"/>
      <c r="K2519" s="1"/>
      <c r="L2519" s="1"/>
      <c r="M2519" s="17"/>
      <c r="N2519" s="16"/>
      <c r="O2519" s="1"/>
      <c r="P2519" s="18"/>
      <c r="U2519" s="114"/>
      <c r="W2519" s="114"/>
    </row>
    <row r="2520" spans="1:23" ht="9.75" customHeight="1">
      <c r="A2520" s="15"/>
      <c r="B2520" s="15" t="s">
        <v>60</v>
      </c>
      <c r="C2520" s="15"/>
      <c r="D2520" s="16"/>
      <c r="E2520" s="1"/>
      <c r="F2520" s="1"/>
      <c r="G2520" s="1"/>
      <c r="H2520" s="1"/>
      <c r="I2520" s="1"/>
      <c r="J2520" s="1"/>
      <c r="K2520" s="1"/>
      <c r="L2520" s="1"/>
      <c r="M2520" s="17"/>
      <c r="N2520" s="16"/>
      <c r="O2520" s="1"/>
      <c r="P2520" s="18"/>
      <c r="U2520" s="114"/>
      <c r="W2520" s="114"/>
    </row>
    <row r="2521" spans="1:23" ht="9.75" customHeight="1">
      <c r="A2521" s="15"/>
      <c r="B2521" s="15" t="s">
        <v>60</v>
      </c>
      <c r="C2521" s="15"/>
      <c r="D2521" s="16"/>
      <c r="E2521" s="1"/>
      <c r="F2521" s="1"/>
      <c r="G2521" s="1"/>
      <c r="H2521" s="1"/>
      <c r="I2521" s="1"/>
      <c r="J2521" s="1"/>
      <c r="K2521" s="1"/>
      <c r="L2521" s="1"/>
      <c r="M2521" s="17"/>
      <c r="N2521" s="16"/>
      <c r="O2521" s="1"/>
      <c r="P2521" s="18"/>
      <c r="U2521" s="114"/>
      <c r="W2521" s="114"/>
    </row>
    <row r="2522" spans="1:23" ht="9.75" customHeight="1">
      <c r="A2522" s="15"/>
      <c r="B2522" s="15" t="s">
        <v>60</v>
      </c>
      <c r="C2522" s="15"/>
      <c r="D2522" s="16"/>
      <c r="E2522" s="1"/>
      <c r="F2522" s="1"/>
      <c r="G2522" s="1"/>
      <c r="H2522" s="1"/>
      <c r="I2522" s="1"/>
      <c r="J2522" s="1"/>
      <c r="K2522" s="1"/>
      <c r="L2522" s="1"/>
      <c r="M2522" s="17"/>
      <c r="N2522" s="16"/>
      <c r="O2522" s="1"/>
      <c r="P2522" s="18"/>
      <c r="U2522" s="114"/>
      <c r="W2522" s="114"/>
    </row>
    <row r="2523" spans="1:23" ht="9.75" customHeight="1">
      <c r="A2523" s="15"/>
      <c r="B2523" s="15" t="s">
        <v>41</v>
      </c>
      <c r="C2523" s="15"/>
      <c r="D2523" s="16"/>
      <c r="E2523" s="1"/>
      <c r="F2523" s="1"/>
      <c r="G2523" s="1"/>
      <c r="H2523" s="1"/>
      <c r="I2523" s="1"/>
      <c r="J2523" s="1"/>
      <c r="K2523" s="1"/>
      <c r="L2523" s="1"/>
      <c r="M2523" s="17"/>
      <c r="N2523" s="16"/>
      <c r="O2523" s="1"/>
      <c r="P2523" s="18"/>
      <c r="U2523" s="114"/>
      <c r="W2523" s="114"/>
    </row>
    <row r="2524" spans="1:23" ht="9.75" customHeight="1">
      <c r="A2524" s="15"/>
      <c r="B2524" s="15" t="s">
        <v>42</v>
      </c>
      <c r="C2524" s="15"/>
      <c r="D2524" s="16"/>
      <c r="E2524" s="1"/>
      <c r="F2524" s="1"/>
      <c r="G2524" s="1"/>
      <c r="H2524" s="1"/>
      <c r="I2524" s="1"/>
      <c r="J2524" s="1"/>
      <c r="K2524" s="1"/>
      <c r="L2524" s="1"/>
      <c r="M2524" s="17"/>
      <c r="N2524" s="16"/>
      <c r="O2524" s="1"/>
      <c r="P2524" s="18"/>
      <c r="U2524" s="114"/>
      <c r="W2524" s="114"/>
    </row>
    <row r="2525" spans="1:23" ht="9.75" customHeight="1">
      <c r="A2525" s="15"/>
      <c r="B2525" s="15" t="s">
        <v>43</v>
      </c>
      <c r="C2525" s="15"/>
      <c r="D2525" s="16"/>
      <c r="E2525" s="1"/>
      <c r="F2525" s="1"/>
      <c r="G2525" s="1"/>
      <c r="H2525" s="1"/>
      <c r="I2525" s="1"/>
      <c r="J2525" s="1"/>
      <c r="K2525" s="1"/>
      <c r="L2525" s="1"/>
      <c r="M2525" s="17"/>
      <c r="N2525" s="16"/>
      <c r="O2525" s="1"/>
      <c r="P2525" s="18"/>
      <c r="U2525" s="114"/>
      <c r="W2525" s="114"/>
    </row>
    <row r="2526" spans="1:23" ht="9.75" customHeight="1">
      <c r="A2526" s="15"/>
      <c r="B2526" s="15" t="s">
        <v>44</v>
      </c>
      <c r="C2526" s="15"/>
      <c r="D2526" s="16"/>
      <c r="E2526" s="1"/>
      <c r="F2526" s="1"/>
      <c r="G2526" s="1"/>
      <c r="H2526" s="1"/>
      <c r="I2526" s="1"/>
      <c r="J2526" s="1"/>
      <c r="K2526" s="1"/>
      <c r="L2526" s="1"/>
      <c r="M2526" s="17"/>
      <c r="N2526" s="16"/>
      <c r="O2526" s="1"/>
      <c r="P2526" s="18"/>
      <c r="U2526" s="114"/>
      <c r="W2526" s="114"/>
    </row>
    <row r="2527" spans="1:23" ht="9.75" customHeight="1">
      <c r="A2527" s="20"/>
      <c r="B2527" s="21" t="s">
        <v>45</v>
      </c>
      <c r="C2527" s="21">
        <f t="shared" ref="C2527:M2527" si="558">SUM(C2511:C2526)</f>
        <v>39</v>
      </c>
      <c r="D2527" s="22">
        <f t="shared" si="558"/>
        <v>38</v>
      </c>
      <c r="E2527" s="23">
        <f t="shared" si="558"/>
        <v>38</v>
      </c>
      <c r="F2527" s="23">
        <f t="shared" si="558"/>
        <v>37</v>
      </c>
      <c r="G2527" s="23">
        <f t="shared" si="558"/>
        <v>37</v>
      </c>
      <c r="H2527" s="23">
        <f t="shared" si="558"/>
        <v>36</v>
      </c>
      <c r="I2527" s="23">
        <f t="shared" si="558"/>
        <v>33</v>
      </c>
      <c r="J2527" s="23">
        <f t="shared" si="558"/>
        <v>33</v>
      </c>
      <c r="K2527" s="23">
        <f t="shared" si="558"/>
        <v>34</v>
      </c>
      <c r="L2527" s="23">
        <f t="shared" si="558"/>
        <v>33</v>
      </c>
      <c r="M2527" s="24">
        <f t="shared" si="558"/>
        <v>33</v>
      </c>
      <c r="N2527" s="22">
        <f>MIN(D2527:M2527)</f>
        <v>33</v>
      </c>
      <c r="O2527" s="23">
        <f>C2527-N2527</f>
        <v>6</v>
      </c>
      <c r="P2527" s="25">
        <f>O2527/C2527</f>
        <v>0.15384615384615385</v>
      </c>
      <c r="U2527" s="114"/>
      <c r="W2527" s="114"/>
    </row>
    <row r="2528" spans="1:23" ht="9.75" customHeight="1">
      <c r="A2528" s="14" t="s">
        <v>437</v>
      </c>
      <c r="B2528" s="14" t="s">
        <v>27</v>
      </c>
      <c r="C2528" s="14"/>
      <c r="D2528" s="19"/>
      <c r="E2528" s="29"/>
      <c r="F2528" s="29"/>
      <c r="G2528" s="29"/>
      <c r="H2528" s="29"/>
      <c r="I2528" s="29"/>
      <c r="J2528" s="29"/>
      <c r="K2528" s="29"/>
      <c r="L2528" s="29"/>
      <c r="M2528" s="30"/>
      <c r="N2528" s="19"/>
      <c r="O2528" s="29"/>
      <c r="P2528" s="31"/>
      <c r="U2528" s="114"/>
      <c r="W2528" s="114"/>
    </row>
    <row r="2529" spans="1:23" ht="9.75" customHeight="1">
      <c r="A2529" s="15"/>
      <c r="B2529" s="15" t="s">
        <v>30</v>
      </c>
      <c r="C2529" s="15"/>
      <c r="D2529" s="16"/>
      <c r="E2529" s="1"/>
      <c r="F2529" s="1"/>
      <c r="G2529" s="1"/>
      <c r="H2529" s="1"/>
      <c r="I2529" s="1"/>
      <c r="J2529" s="1"/>
      <c r="K2529" s="1"/>
      <c r="L2529" s="1"/>
      <c r="M2529" s="17"/>
      <c r="N2529" s="16"/>
      <c r="O2529" s="1"/>
      <c r="P2529" s="18"/>
      <c r="U2529" s="114"/>
      <c r="W2529" s="114"/>
    </row>
    <row r="2530" spans="1:23" ht="9.75" customHeight="1">
      <c r="A2530" s="15"/>
      <c r="B2530" s="15" t="s">
        <v>34</v>
      </c>
      <c r="C2530" s="15"/>
      <c r="D2530" s="16"/>
      <c r="E2530" s="1"/>
      <c r="F2530" s="1"/>
      <c r="G2530" s="1"/>
      <c r="H2530" s="1"/>
      <c r="I2530" s="1"/>
      <c r="J2530" s="1"/>
      <c r="K2530" s="1"/>
      <c r="L2530" s="1"/>
      <c r="M2530" s="17"/>
      <c r="N2530" s="16"/>
      <c r="O2530" s="1"/>
      <c r="P2530" s="18"/>
      <c r="U2530" s="114"/>
      <c r="W2530" s="114"/>
    </row>
    <row r="2531" spans="1:23" ht="9.75" customHeight="1">
      <c r="A2531" s="15"/>
      <c r="B2531" s="15" t="s">
        <v>114</v>
      </c>
      <c r="C2531" s="15">
        <v>39</v>
      </c>
      <c r="D2531" s="33">
        <v>35</v>
      </c>
      <c r="E2531" s="34">
        <v>35</v>
      </c>
      <c r="F2531" s="34">
        <v>19</v>
      </c>
      <c r="G2531" s="34">
        <v>13</v>
      </c>
      <c r="H2531" s="34">
        <v>12</v>
      </c>
      <c r="I2531" s="34">
        <v>10</v>
      </c>
      <c r="J2531" s="34">
        <v>12</v>
      </c>
      <c r="K2531" s="34">
        <v>13</v>
      </c>
      <c r="L2531" s="34">
        <v>8</v>
      </c>
      <c r="M2531" s="35">
        <v>17</v>
      </c>
      <c r="N2531" s="16">
        <f>MIN(D2531:M2531)</f>
        <v>8</v>
      </c>
      <c r="O2531" s="1">
        <f>C2531-N2531</f>
        <v>31</v>
      </c>
      <c r="P2531" s="18">
        <f>O2531/C2531</f>
        <v>0.79487179487179482</v>
      </c>
      <c r="U2531" s="114"/>
      <c r="W2531" s="114"/>
    </row>
    <row r="2532" spans="1:23" ht="9.75" customHeight="1">
      <c r="A2532" s="15"/>
      <c r="B2532" s="15" t="s">
        <v>57</v>
      </c>
      <c r="C2532" s="15"/>
      <c r="D2532" s="16"/>
      <c r="E2532" s="1"/>
      <c r="F2532" s="1"/>
      <c r="G2532" s="1"/>
      <c r="H2532" s="1"/>
      <c r="I2532" s="1"/>
      <c r="J2532" s="1"/>
      <c r="K2532" s="1"/>
      <c r="L2532" s="1"/>
      <c r="M2532" s="17"/>
      <c r="N2532" s="16"/>
      <c r="O2532" s="1"/>
      <c r="P2532" s="18"/>
      <c r="U2532" s="114"/>
      <c r="W2532" s="114"/>
    </row>
    <row r="2533" spans="1:23" ht="9.75" customHeight="1">
      <c r="A2533" s="15"/>
      <c r="B2533" s="15" t="s">
        <v>39</v>
      </c>
      <c r="C2533" s="15"/>
      <c r="D2533" s="16"/>
      <c r="E2533" s="1"/>
      <c r="F2533" s="1"/>
      <c r="G2533" s="1"/>
      <c r="H2533" s="1"/>
      <c r="I2533" s="1"/>
      <c r="J2533" s="1"/>
      <c r="K2533" s="1"/>
      <c r="L2533" s="1"/>
      <c r="M2533" s="17"/>
      <c r="N2533" s="16"/>
      <c r="O2533" s="1"/>
      <c r="P2533" s="18"/>
      <c r="U2533" s="114"/>
      <c r="W2533" s="114"/>
    </row>
    <row r="2534" spans="1:23" ht="9.75" customHeight="1">
      <c r="A2534" s="15"/>
      <c r="B2534" s="15" t="s">
        <v>60</v>
      </c>
      <c r="C2534" s="15"/>
      <c r="D2534" s="16"/>
      <c r="E2534" s="1"/>
      <c r="F2534" s="1"/>
      <c r="G2534" s="1"/>
      <c r="H2534" s="1"/>
      <c r="I2534" s="1"/>
      <c r="J2534" s="1"/>
      <c r="K2534" s="1"/>
      <c r="L2534" s="1"/>
      <c r="M2534" s="17"/>
      <c r="N2534" s="16"/>
      <c r="O2534" s="1"/>
      <c r="P2534" s="18"/>
      <c r="U2534" s="114"/>
      <c r="W2534" s="114"/>
    </row>
    <row r="2535" spans="1:23" ht="9.75" customHeight="1">
      <c r="A2535" s="15"/>
      <c r="B2535" s="15" t="s">
        <v>60</v>
      </c>
      <c r="C2535" s="15"/>
      <c r="D2535" s="16"/>
      <c r="E2535" s="1"/>
      <c r="F2535" s="1"/>
      <c r="G2535" s="1"/>
      <c r="H2535" s="1"/>
      <c r="I2535" s="1"/>
      <c r="J2535" s="1"/>
      <c r="K2535" s="1"/>
      <c r="L2535" s="1"/>
      <c r="M2535" s="17"/>
      <c r="N2535" s="16"/>
      <c r="O2535" s="1"/>
      <c r="P2535" s="18"/>
      <c r="U2535" s="114"/>
      <c r="W2535" s="114"/>
    </row>
    <row r="2536" spans="1:23" ht="9.75" customHeight="1">
      <c r="A2536" s="15"/>
      <c r="B2536" s="15" t="s">
        <v>60</v>
      </c>
      <c r="C2536" s="15"/>
      <c r="D2536" s="16"/>
      <c r="E2536" s="1"/>
      <c r="F2536" s="1"/>
      <c r="G2536" s="1"/>
      <c r="H2536" s="1"/>
      <c r="I2536" s="1"/>
      <c r="J2536" s="1"/>
      <c r="K2536" s="1"/>
      <c r="L2536" s="1"/>
      <c r="M2536" s="17"/>
      <c r="N2536" s="16"/>
      <c r="O2536" s="1"/>
      <c r="P2536" s="18"/>
      <c r="U2536" s="114"/>
      <c r="W2536" s="114"/>
    </row>
    <row r="2537" spans="1:23" ht="9.75" customHeight="1">
      <c r="A2537" s="15"/>
      <c r="B2537" s="15" t="s">
        <v>60</v>
      </c>
      <c r="C2537" s="15"/>
      <c r="D2537" s="16"/>
      <c r="E2537" s="1"/>
      <c r="F2537" s="1"/>
      <c r="G2537" s="1"/>
      <c r="H2537" s="1"/>
      <c r="I2537" s="1"/>
      <c r="J2537" s="1"/>
      <c r="K2537" s="1"/>
      <c r="L2537" s="1"/>
      <c r="M2537" s="17"/>
      <c r="N2537" s="16"/>
      <c r="O2537" s="1"/>
      <c r="P2537" s="18"/>
      <c r="U2537" s="114"/>
      <c r="W2537" s="114"/>
    </row>
    <row r="2538" spans="1:23" ht="9.75" customHeight="1">
      <c r="A2538" s="15"/>
      <c r="B2538" s="15" t="s">
        <v>60</v>
      </c>
      <c r="C2538" s="15"/>
      <c r="D2538" s="16"/>
      <c r="E2538" s="1"/>
      <c r="F2538" s="1"/>
      <c r="G2538" s="1"/>
      <c r="H2538" s="1"/>
      <c r="I2538" s="1"/>
      <c r="J2538" s="1"/>
      <c r="K2538" s="1"/>
      <c r="L2538" s="1"/>
      <c r="M2538" s="17"/>
      <c r="N2538" s="16"/>
      <c r="O2538" s="1"/>
      <c r="P2538" s="18"/>
      <c r="U2538" s="114"/>
      <c r="W2538" s="114"/>
    </row>
    <row r="2539" spans="1:23" ht="9.75" customHeight="1">
      <c r="A2539" s="15"/>
      <c r="B2539" s="15" t="s">
        <v>60</v>
      </c>
      <c r="C2539" s="15"/>
      <c r="D2539" s="16"/>
      <c r="E2539" s="1"/>
      <c r="F2539" s="1"/>
      <c r="G2539" s="1"/>
      <c r="H2539" s="1"/>
      <c r="I2539" s="1"/>
      <c r="J2539" s="1"/>
      <c r="K2539" s="1"/>
      <c r="L2539" s="1"/>
      <c r="M2539" s="17"/>
      <c r="N2539" s="16"/>
      <c r="O2539" s="1"/>
      <c r="P2539" s="18"/>
      <c r="U2539" s="114"/>
      <c r="W2539" s="114"/>
    </row>
    <row r="2540" spans="1:23" ht="9.75" customHeight="1">
      <c r="A2540" s="15"/>
      <c r="B2540" s="15" t="s">
        <v>41</v>
      </c>
      <c r="C2540" s="15"/>
      <c r="D2540" s="16"/>
      <c r="E2540" s="1"/>
      <c r="F2540" s="1"/>
      <c r="G2540" s="1"/>
      <c r="H2540" s="1"/>
      <c r="I2540" s="1"/>
      <c r="J2540" s="1"/>
      <c r="K2540" s="1"/>
      <c r="L2540" s="1"/>
      <c r="M2540" s="17"/>
      <c r="N2540" s="16"/>
      <c r="O2540" s="1"/>
      <c r="P2540" s="18"/>
      <c r="U2540" s="114"/>
      <c r="W2540" s="114"/>
    </row>
    <row r="2541" spans="1:23" ht="9.75" customHeight="1">
      <c r="A2541" s="15"/>
      <c r="B2541" s="15" t="s">
        <v>42</v>
      </c>
      <c r="C2541" s="15"/>
      <c r="D2541" s="16"/>
      <c r="E2541" s="1"/>
      <c r="F2541" s="1"/>
      <c r="G2541" s="1"/>
      <c r="H2541" s="1"/>
      <c r="I2541" s="1"/>
      <c r="J2541" s="1"/>
      <c r="K2541" s="1"/>
      <c r="L2541" s="1"/>
      <c r="M2541" s="17"/>
      <c r="N2541" s="16"/>
      <c r="O2541" s="1"/>
      <c r="P2541" s="18"/>
      <c r="U2541" s="114"/>
      <c r="W2541" s="114"/>
    </row>
    <row r="2542" spans="1:23" ht="9.75" customHeight="1">
      <c r="A2542" s="15"/>
      <c r="B2542" s="15" t="s">
        <v>43</v>
      </c>
      <c r="C2542" s="15"/>
      <c r="D2542" s="16"/>
      <c r="E2542" s="1"/>
      <c r="F2542" s="1"/>
      <c r="G2542" s="1"/>
      <c r="H2542" s="1"/>
      <c r="I2542" s="1"/>
      <c r="J2542" s="1"/>
      <c r="K2542" s="1"/>
      <c r="L2542" s="1"/>
      <c r="M2542" s="17"/>
      <c r="N2542" s="16"/>
      <c r="O2542" s="1"/>
      <c r="P2542" s="18"/>
      <c r="U2542" s="114"/>
      <c r="W2542" s="114"/>
    </row>
    <row r="2543" spans="1:23" ht="9.75" customHeight="1">
      <c r="A2543" s="15"/>
      <c r="B2543" s="15" t="s">
        <v>44</v>
      </c>
      <c r="C2543" s="15"/>
      <c r="D2543" s="16"/>
      <c r="E2543" s="1"/>
      <c r="F2543" s="1"/>
      <c r="G2543" s="1"/>
      <c r="H2543" s="1"/>
      <c r="I2543" s="1"/>
      <c r="J2543" s="1"/>
      <c r="K2543" s="1"/>
      <c r="L2543" s="1"/>
      <c r="M2543" s="17"/>
      <c r="N2543" s="16"/>
      <c r="O2543" s="1"/>
      <c r="P2543" s="18"/>
      <c r="U2543" s="114"/>
      <c r="W2543" s="114"/>
    </row>
    <row r="2544" spans="1:23" ht="9.75" customHeight="1">
      <c r="A2544" s="20"/>
      <c r="B2544" s="21" t="s">
        <v>45</v>
      </c>
      <c r="C2544" s="21">
        <f t="shared" ref="C2544:M2544" si="559">SUM(C2528:C2543)</f>
        <v>39</v>
      </c>
      <c r="D2544" s="22">
        <f t="shared" si="559"/>
        <v>35</v>
      </c>
      <c r="E2544" s="23">
        <f t="shared" si="559"/>
        <v>35</v>
      </c>
      <c r="F2544" s="23">
        <f t="shared" si="559"/>
        <v>19</v>
      </c>
      <c r="G2544" s="23">
        <f t="shared" si="559"/>
        <v>13</v>
      </c>
      <c r="H2544" s="23">
        <f t="shared" si="559"/>
        <v>12</v>
      </c>
      <c r="I2544" s="23">
        <f t="shared" si="559"/>
        <v>10</v>
      </c>
      <c r="J2544" s="23">
        <f t="shared" si="559"/>
        <v>12</v>
      </c>
      <c r="K2544" s="23">
        <f t="shared" si="559"/>
        <v>13</v>
      </c>
      <c r="L2544" s="23">
        <f t="shared" si="559"/>
        <v>8</v>
      </c>
      <c r="M2544" s="24">
        <f t="shared" si="559"/>
        <v>17</v>
      </c>
      <c r="N2544" s="22">
        <f>MIN(D2544:M2544)</f>
        <v>8</v>
      </c>
      <c r="O2544" s="23">
        <f>C2544-N2544</f>
        <v>31</v>
      </c>
      <c r="P2544" s="25">
        <f>O2544/C2544</f>
        <v>0.79487179487179482</v>
      </c>
      <c r="U2544" s="114"/>
      <c r="W2544" s="114"/>
    </row>
    <row r="2545" spans="1:23" ht="9.75" customHeight="1">
      <c r="A2545" s="14" t="s">
        <v>440</v>
      </c>
      <c r="B2545" s="14" t="s">
        <v>27</v>
      </c>
      <c r="C2545" s="14"/>
      <c r="D2545" s="19"/>
      <c r="E2545" s="29"/>
      <c r="F2545" s="29"/>
      <c r="G2545" s="29"/>
      <c r="H2545" s="29"/>
      <c r="I2545" s="29"/>
      <c r="J2545" s="29"/>
      <c r="K2545" s="29"/>
      <c r="L2545" s="29"/>
      <c r="M2545" s="30"/>
      <c r="N2545" s="19"/>
      <c r="O2545" s="29"/>
      <c r="P2545" s="31"/>
      <c r="U2545" s="114"/>
      <c r="W2545" s="114"/>
    </row>
    <row r="2546" spans="1:23" ht="9.75" customHeight="1">
      <c r="A2546" s="15"/>
      <c r="B2546" s="15" t="s">
        <v>30</v>
      </c>
      <c r="C2546" s="15"/>
      <c r="D2546" s="16"/>
      <c r="E2546" s="1"/>
      <c r="F2546" s="1"/>
      <c r="G2546" s="1"/>
      <c r="H2546" s="1"/>
      <c r="I2546" s="1"/>
      <c r="J2546" s="1"/>
      <c r="K2546" s="1"/>
      <c r="L2546" s="1"/>
      <c r="M2546" s="17"/>
      <c r="N2546" s="16"/>
      <c r="O2546" s="1"/>
      <c r="P2546" s="18"/>
      <c r="U2546" s="114"/>
      <c r="W2546" s="114"/>
    </row>
    <row r="2547" spans="1:23" ht="9.75" customHeight="1">
      <c r="A2547" s="15"/>
      <c r="B2547" s="15" t="s">
        <v>34</v>
      </c>
      <c r="C2547" s="15"/>
      <c r="D2547" s="16"/>
      <c r="E2547" s="1"/>
      <c r="F2547" s="1"/>
      <c r="G2547" s="1"/>
      <c r="H2547" s="1"/>
      <c r="I2547" s="1"/>
      <c r="J2547" s="1"/>
      <c r="K2547" s="1"/>
      <c r="L2547" s="1"/>
      <c r="M2547" s="17"/>
      <c r="N2547" s="16"/>
      <c r="O2547" s="1"/>
      <c r="P2547" s="18"/>
      <c r="U2547" s="114"/>
      <c r="W2547" s="114"/>
    </row>
    <row r="2548" spans="1:23" ht="9.75" customHeight="1">
      <c r="A2548" s="15"/>
      <c r="B2548" s="15" t="s">
        <v>114</v>
      </c>
      <c r="C2548" s="15">
        <v>39</v>
      </c>
      <c r="D2548" s="33">
        <v>36</v>
      </c>
      <c r="E2548" s="34">
        <v>29</v>
      </c>
      <c r="F2548" s="34">
        <v>0</v>
      </c>
      <c r="G2548" s="34">
        <v>2</v>
      </c>
      <c r="H2548" s="34">
        <v>5</v>
      </c>
      <c r="I2548" s="34">
        <v>0</v>
      </c>
      <c r="J2548" s="34">
        <v>9</v>
      </c>
      <c r="K2548" s="34">
        <v>3</v>
      </c>
      <c r="L2548" s="34">
        <v>6</v>
      </c>
      <c r="M2548" s="35">
        <v>7</v>
      </c>
      <c r="N2548" s="16">
        <f>MIN(D2548:M2548)</f>
        <v>0</v>
      </c>
      <c r="O2548" s="1">
        <f>C2548-N2548</f>
        <v>39</v>
      </c>
      <c r="P2548" s="18">
        <f>O2548/C2548</f>
        <v>1</v>
      </c>
      <c r="U2548" s="114"/>
      <c r="W2548" s="114"/>
    </row>
    <row r="2549" spans="1:23" ht="9.75" customHeight="1">
      <c r="A2549" s="15"/>
      <c r="B2549" s="15" t="s">
        <v>57</v>
      </c>
      <c r="C2549" s="15"/>
      <c r="D2549" s="16"/>
      <c r="E2549" s="1"/>
      <c r="F2549" s="1"/>
      <c r="G2549" s="1"/>
      <c r="H2549" s="1"/>
      <c r="I2549" s="1"/>
      <c r="J2549" s="1"/>
      <c r="K2549" s="1"/>
      <c r="L2549" s="1"/>
      <c r="M2549" s="17"/>
      <c r="N2549" s="16"/>
      <c r="O2549" s="1"/>
      <c r="P2549" s="18"/>
      <c r="U2549" s="114"/>
      <c r="W2549" s="114"/>
    </row>
    <row r="2550" spans="1:23" ht="9.75" customHeight="1">
      <c r="A2550" s="15"/>
      <c r="B2550" s="15" t="s">
        <v>39</v>
      </c>
      <c r="C2550" s="15"/>
      <c r="D2550" s="16"/>
      <c r="E2550" s="1"/>
      <c r="F2550" s="1"/>
      <c r="G2550" s="1"/>
      <c r="H2550" s="1"/>
      <c r="I2550" s="1"/>
      <c r="J2550" s="1"/>
      <c r="K2550" s="1"/>
      <c r="L2550" s="1"/>
      <c r="M2550" s="17"/>
      <c r="N2550" s="16"/>
      <c r="O2550" s="1"/>
      <c r="P2550" s="18"/>
      <c r="U2550" s="114"/>
      <c r="W2550" s="114"/>
    </row>
    <row r="2551" spans="1:23" ht="9.75" customHeight="1">
      <c r="A2551" s="15"/>
      <c r="B2551" s="15" t="s">
        <v>60</v>
      </c>
      <c r="C2551" s="15"/>
      <c r="D2551" s="16"/>
      <c r="E2551" s="1"/>
      <c r="F2551" s="1"/>
      <c r="G2551" s="1"/>
      <c r="H2551" s="1"/>
      <c r="I2551" s="1"/>
      <c r="J2551" s="1"/>
      <c r="K2551" s="1"/>
      <c r="L2551" s="1"/>
      <c r="M2551" s="17"/>
      <c r="N2551" s="16"/>
      <c r="O2551" s="1"/>
      <c r="P2551" s="18"/>
      <c r="U2551" s="114"/>
      <c r="W2551" s="114"/>
    </row>
    <row r="2552" spans="1:23" ht="9.75" customHeight="1">
      <c r="A2552" s="15"/>
      <c r="B2552" s="15" t="s">
        <v>60</v>
      </c>
      <c r="C2552" s="15"/>
      <c r="D2552" s="16"/>
      <c r="E2552" s="1"/>
      <c r="F2552" s="1"/>
      <c r="G2552" s="1"/>
      <c r="H2552" s="1"/>
      <c r="I2552" s="1"/>
      <c r="J2552" s="1"/>
      <c r="K2552" s="1"/>
      <c r="L2552" s="1"/>
      <c r="M2552" s="17"/>
      <c r="N2552" s="16"/>
      <c r="O2552" s="1"/>
      <c r="P2552" s="18"/>
      <c r="U2552" s="114"/>
      <c r="W2552" s="114"/>
    </row>
    <row r="2553" spans="1:23" ht="9.75" customHeight="1">
      <c r="A2553" s="15"/>
      <c r="B2553" s="15" t="s">
        <v>60</v>
      </c>
      <c r="C2553" s="15"/>
      <c r="D2553" s="16"/>
      <c r="E2553" s="1"/>
      <c r="F2553" s="1"/>
      <c r="G2553" s="1"/>
      <c r="H2553" s="1"/>
      <c r="I2553" s="1"/>
      <c r="J2553" s="1"/>
      <c r="K2553" s="1"/>
      <c r="L2553" s="1"/>
      <c r="M2553" s="17"/>
      <c r="N2553" s="16"/>
      <c r="O2553" s="1"/>
      <c r="P2553" s="18"/>
      <c r="U2553" s="114"/>
      <c r="W2553" s="114"/>
    </row>
    <row r="2554" spans="1:23" ht="9.75" customHeight="1">
      <c r="A2554" s="15"/>
      <c r="B2554" s="15" t="s">
        <v>60</v>
      </c>
      <c r="C2554" s="15"/>
      <c r="D2554" s="16"/>
      <c r="E2554" s="1"/>
      <c r="F2554" s="1"/>
      <c r="G2554" s="1"/>
      <c r="H2554" s="1"/>
      <c r="I2554" s="1"/>
      <c r="J2554" s="1"/>
      <c r="K2554" s="1"/>
      <c r="L2554" s="1"/>
      <c r="M2554" s="17"/>
      <c r="N2554" s="16"/>
      <c r="O2554" s="1"/>
      <c r="P2554" s="18"/>
      <c r="U2554" s="114"/>
      <c r="W2554" s="114"/>
    </row>
    <row r="2555" spans="1:23" ht="9.75" customHeight="1">
      <c r="A2555" s="15"/>
      <c r="B2555" s="15" t="s">
        <v>60</v>
      </c>
      <c r="C2555" s="15"/>
      <c r="D2555" s="16"/>
      <c r="E2555" s="1"/>
      <c r="F2555" s="1"/>
      <c r="G2555" s="1"/>
      <c r="H2555" s="1"/>
      <c r="I2555" s="1"/>
      <c r="J2555" s="1"/>
      <c r="K2555" s="1"/>
      <c r="L2555" s="1"/>
      <c r="M2555" s="17"/>
      <c r="N2555" s="16"/>
      <c r="O2555" s="1"/>
      <c r="P2555" s="18"/>
      <c r="U2555" s="114"/>
      <c r="W2555" s="114"/>
    </row>
    <row r="2556" spans="1:23" ht="9.75" customHeight="1">
      <c r="A2556" s="15"/>
      <c r="B2556" s="15" t="s">
        <v>60</v>
      </c>
      <c r="C2556" s="15"/>
      <c r="D2556" s="16"/>
      <c r="E2556" s="1"/>
      <c r="F2556" s="1"/>
      <c r="G2556" s="1"/>
      <c r="H2556" s="1"/>
      <c r="I2556" s="1"/>
      <c r="J2556" s="1"/>
      <c r="K2556" s="1"/>
      <c r="L2556" s="1"/>
      <c r="M2556" s="17"/>
      <c r="N2556" s="16"/>
      <c r="O2556" s="1"/>
      <c r="P2556" s="18"/>
      <c r="U2556" s="114"/>
      <c r="W2556" s="114"/>
    </row>
    <row r="2557" spans="1:23" ht="9.75" customHeight="1">
      <c r="A2557" s="15"/>
      <c r="B2557" s="15" t="s">
        <v>41</v>
      </c>
      <c r="C2557" s="15"/>
      <c r="D2557" s="16"/>
      <c r="E2557" s="1"/>
      <c r="F2557" s="1"/>
      <c r="G2557" s="1"/>
      <c r="H2557" s="1"/>
      <c r="I2557" s="1"/>
      <c r="J2557" s="1"/>
      <c r="K2557" s="1"/>
      <c r="L2557" s="1"/>
      <c r="M2557" s="17"/>
      <c r="N2557" s="16"/>
      <c r="O2557" s="1"/>
      <c r="P2557" s="18"/>
      <c r="U2557" s="114"/>
      <c r="W2557" s="114"/>
    </row>
    <row r="2558" spans="1:23" ht="9.75" customHeight="1">
      <c r="A2558" s="15"/>
      <c r="B2558" s="15" t="s">
        <v>42</v>
      </c>
      <c r="C2558" s="15"/>
      <c r="D2558" s="16"/>
      <c r="E2558" s="1"/>
      <c r="F2558" s="1"/>
      <c r="G2558" s="1"/>
      <c r="H2558" s="1"/>
      <c r="I2558" s="1"/>
      <c r="J2558" s="1"/>
      <c r="K2558" s="1"/>
      <c r="L2558" s="1"/>
      <c r="M2558" s="17"/>
      <c r="N2558" s="16"/>
      <c r="O2558" s="1"/>
      <c r="P2558" s="18"/>
      <c r="U2558" s="114"/>
      <c r="W2558" s="114"/>
    </row>
    <row r="2559" spans="1:23" ht="9.75" customHeight="1">
      <c r="A2559" s="15"/>
      <c r="B2559" s="15" t="s">
        <v>43</v>
      </c>
      <c r="C2559" s="15"/>
      <c r="D2559" s="16"/>
      <c r="E2559" s="1"/>
      <c r="F2559" s="1"/>
      <c r="G2559" s="1"/>
      <c r="H2559" s="1"/>
      <c r="I2559" s="1"/>
      <c r="J2559" s="1"/>
      <c r="K2559" s="1"/>
      <c r="L2559" s="1"/>
      <c r="M2559" s="17"/>
      <c r="N2559" s="16"/>
      <c r="O2559" s="1"/>
      <c r="P2559" s="18"/>
      <c r="U2559" s="114"/>
      <c r="W2559" s="114"/>
    </row>
    <row r="2560" spans="1:23" ht="9.75" customHeight="1">
      <c r="A2560" s="15"/>
      <c r="B2560" s="15" t="s">
        <v>44</v>
      </c>
      <c r="C2560" s="15"/>
      <c r="D2560" s="16"/>
      <c r="E2560" s="1"/>
      <c r="F2560" s="1"/>
      <c r="G2560" s="1"/>
      <c r="H2560" s="1"/>
      <c r="I2560" s="1"/>
      <c r="J2560" s="1"/>
      <c r="K2560" s="1"/>
      <c r="L2560" s="1"/>
      <c r="M2560" s="17"/>
      <c r="N2560" s="16"/>
      <c r="O2560" s="1"/>
      <c r="P2560" s="18"/>
      <c r="U2560" s="114"/>
      <c r="W2560" s="114"/>
    </row>
    <row r="2561" spans="1:23" ht="9.75" customHeight="1">
      <c r="A2561" s="20"/>
      <c r="B2561" s="21" t="s">
        <v>45</v>
      </c>
      <c r="C2561" s="21">
        <f t="shared" ref="C2561:M2561" si="560">SUM(C2545:C2560)</f>
        <v>39</v>
      </c>
      <c r="D2561" s="22">
        <f t="shared" si="560"/>
        <v>36</v>
      </c>
      <c r="E2561" s="23">
        <f t="shared" si="560"/>
        <v>29</v>
      </c>
      <c r="F2561" s="23">
        <f t="shared" si="560"/>
        <v>0</v>
      </c>
      <c r="G2561" s="23">
        <f t="shared" si="560"/>
        <v>2</v>
      </c>
      <c r="H2561" s="23">
        <f t="shared" si="560"/>
        <v>5</v>
      </c>
      <c r="I2561" s="23">
        <f t="shared" si="560"/>
        <v>0</v>
      </c>
      <c r="J2561" s="23">
        <f t="shared" si="560"/>
        <v>9</v>
      </c>
      <c r="K2561" s="23">
        <f t="shared" si="560"/>
        <v>3</v>
      </c>
      <c r="L2561" s="23">
        <f t="shared" si="560"/>
        <v>6</v>
      </c>
      <c r="M2561" s="24">
        <f t="shared" si="560"/>
        <v>7</v>
      </c>
      <c r="N2561" s="22">
        <f>MIN(D2561:M2561)</f>
        <v>0</v>
      </c>
      <c r="O2561" s="23">
        <f>C2561-N2561</f>
        <v>39</v>
      </c>
      <c r="P2561" s="25">
        <f>O2561/C2561</f>
        <v>1</v>
      </c>
      <c r="U2561" s="114"/>
      <c r="W2561" s="114"/>
    </row>
    <row r="2562" spans="1:23" ht="9.75" customHeight="1">
      <c r="A2562" s="14" t="s">
        <v>442</v>
      </c>
      <c r="B2562" s="14" t="s">
        <v>27</v>
      </c>
      <c r="C2562" s="14"/>
      <c r="D2562" s="19"/>
      <c r="E2562" s="29"/>
      <c r="F2562" s="29"/>
      <c r="G2562" s="29"/>
      <c r="H2562" s="29"/>
      <c r="I2562" s="29"/>
      <c r="J2562" s="29"/>
      <c r="K2562" s="29"/>
      <c r="L2562" s="29"/>
      <c r="M2562" s="30"/>
      <c r="N2562" s="19"/>
      <c r="O2562" s="29"/>
      <c r="P2562" s="31"/>
      <c r="U2562" s="114"/>
      <c r="W2562" s="114"/>
    </row>
    <row r="2563" spans="1:23" ht="9.75" customHeight="1">
      <c r="A2563" s="15"/>
      <c r="B2563" s="15" t="s">
        <v>30</v>
      </c>
      <c r="C2563" s="15"/>
      <c r="D2563" s="16"/>
      <c r="E2563" s="1"/>
      <c r="F2563" s="1"/>
      <c r="G2563" s="1"/>
      <c r="H2563" s="1"/>
      <c r="I2563" s="1"/>
      <c r="J2563" s="1"/>
      <c r="K2563" s="1"/>
      <c r="L2563" s="1"/>
      <c r="M2563" s="17"/>
      <c r="N2563" s="16"/>
      <c r="O2563" s="1"/>
      <c r="P2563" s="18"/>
      <c r="U2563" s="114"/>
      <c r="W2563" s="114"/>
    </row>
    <row r="2564" spans="1:23" ht="9.75" customHeight="1">
      <c r="A2564" s="15"/>
      <c r="B2564" s="15" t="s">
        <v>34</v>
      </c>
      <c r="C2564" s="15"/>
      <c r="D2564" s="16"/>
      <c r="E2564" s="1"/>
      <c r="F2564" s="1"/>
      <c r="G2564" s="1"/>
      <c r="H2564" s="1"/>
      <c r="I2564" s="1"/>
      <c r="J2564" s="1"/>
      <c r="K2564" s="1"/>
      <c r="L2564" s="1"/>
      <c r="M2564" s="17"/>
      <c r="N2564" s="16"/>
      <c r="O2564" s="1"/>
      <c r="P2564" s="18"/>
      <c r="U2564" s="114"/>
      <c r="W2564" s="114"/>
    </row>
    <row r="2565" spans="1:23" ht="9.75" customHeight="1">
      <c r="A2565" s="15"/>
      <c r="B2565" s="15" t="s">
        <v>114</v>
      </c>
      <c r="C2565" s="15">
        <v>39</v>
      </c>
      <c r="D2565" s="33">
        <v>6</v>
      </c>
      <c r="E2565" s="34">
        <v>2</v>
      </c>
      <c r="F2565" s="34">
        <v>0</v>
      </c>
      <c r="G2565" s="34">
        <v>0</v>
      </c>
      <c r="H2565" s="34">
        <v>0</v>
      </c>
      <c r="I2565" s="34">
        <v>1</v>
      </c>
      <c r="J2565" s="34">
        <v>0</v>
      </c>
      <c r="K2565" s="34">
        <v>1</v>
      </c>
      <c r="L2565" s="34">
        <v>1</v>
      </c>
      <c r="M2565" s="35">
        <v>2</v>
      </c>
      <c r="N2565" s="16">
        <f>MIN(D2565:M2565)</f>
        <v>0</v>
      </c>
      <c r="O2565" s="1">
        <f>C2565-N2565</f>
        <v>39</v>
      </c>
      <c r="P2565" s="18">
        <f>O2565/C2565</f>
        <v>1</v>
      </c>
      <c r="U2565" s="114"/>
      <c r="W2565" s="114"/>
    </row>
    <row r="2566" spans="1:23" ht="9.75" customHeight="1">
      <c r="A2566" s="15"/>
      <c r="B2566" s="15" t="s">
        <v>57</v>
      </c>
      <c r="C2566" s="15"/>
      <c r="D2566" s="16"/>
      <c r="E2566" s="1"/>
      <c r="F2566" s="1"/>
      <c r="G2566" s="1"/>
      <c r="H2566" s="1"/>
      <c r="I2566" s="1"/>
      <c r="J2566" s="1"/>
      <c r="K2566" s="1"/>
      <c r="L2566" s="1"/>
      <c r="M2566" s="17"/>
      <c r="N2566" s="16"/>
      <c r="O2566" s="1"/>
      <c r="P2566" s="18"/>
      <c r="U2566" s="114"/>
      <c r="W2566" s="114"/>
    </row>
    <row r="2567" spans="1:23" ht="9.75" customHeight="1">
      <c r="A2567" s="15"/>
      <c r="B2567" s="15" t="s">
        <v>39</v>
      </c>
      <c r="C2567" s="15"/>
      <c r="D2567" s="16"/>
      <c r="E2567" s="1"/>
      <c r="F2567" s="1"/>
      <c r="G2567" s="1"/>
      <c r="H2567" s="1"/>
      <c r="I2567" s="1"/>
      <c r="J2567" s="1"/>
      <c r="K2567" s="1"/>
      <c r="L2567" s="1"/>
      <c r="M2567" s="17"/>
      <c r="N2567" s="16"/>
      <c r="O2567" s="1"/>
      <c r="P2567" s="18"/>
      <c r="U2567" s="114"/>
      <c r="W2567" s="114"/>
    </row>
    <row r="2568" spans="1:23" ht="9.75" customHeight="1">
      <c r="A2568" s="15"/>
      <c r="B2568" s="15" t="s">
        <v>60</v>
      </c>
      <c r="C2568" s="15"/>
      <c r="D2568" s="16"/>
      <c r="E2568" s="1"/>
      <c r="F2568" s="1"/>
      <c r="G2568" s="1"/>
      <c r="H2568" s="1"/>
      <c r="I2568" s="1"/>
      <c r="J2568" s="1"/>
      <c r="K2568" s="1"/>
      <c r="L2568" s="1"/>
      <c r="M2568" s="17"/>
      <c r="N2568" s="16"/>
      <c r="O2568" s="1"/>
      <c r="P2568" s="18"/>
      <c r="U2568" s="114"/>
      <c r="W2568" s="114"/>
    </row>
    <row r="2569" spans="1:23" ht="9.75" customHeight="1">
      <c r="A2569" s="15"/>
      <c r="B2569" s="15" t="s">
        <v>60</v>
      </c>
      <c r="C2569" s="15"/>
      <c r="D2569" s="16"/>
      <c r="E2569" s="1"/>
      <c r="F2569" s="1"/>
      <c r="G2569" s="1"/>
      <c r="H2569" s="1"/>
      <c r="I2569" s="1"/>
      <c r="J2569" s="1"/>
      <c r="K2569" s="1"/>
      <c r="L2569" s="1"/>
      <c r="M2569" s="17"/>
      <c r="N2569" s="16"/>
      <c r="O2569" s="1"/>
      <c r="P2569" s="18"/>
      <c r="U2569" s="114"/>
      <c r="W2569" s="114"/>
    </row>
    <row r="2570" spans="1:23" ht="9.75" customHeight="1">
      <c r="A2570" s="15"/>
      <c r="B2570" s="15" t="s">
        <v>60</v>
      </c>
      <c r="C2570" s="15"/>
      <c r="D2570" s="16"/>
      <c r="E2570" s="1"/>
      <c r="F2570" s="1"/>
      <c r="G2570" s="1"/>
      <c r="H2570" s="1"/>
      <c r="I2570" s="1"/>
      <c r="J2570" s="1"/>
      <c r="K2570" s="1"/>
      <c r="L2570" s="1"/>
      <c r="M2570" s="17"/>
      <c r="N2570" s="16"/>
      <c r="O2570" s="1"/>
      <c r="P2570" s="18"/>
      <c r="U2570" s="114"/>
      <c r="W2570" s="114"/>
    </row>
    <row r="2571" spans="1:23" ht="9.75" customHeight="1">
      <c r="A2571" s="15"/>
      <c r="B2571" s="15" t="s">
        <v>60</v>
      </c>
      <c r="C2571" s="15"/>
      <c r="D2571" s="16"/>
      <c r="E2571" s="1"/>
      <c r="F2571" s="1"/>
      <c r="G2571" s="1"/>
      <c r="H2571" s="1"/>
      <c r="I2571" s="1"/>
      <c r="J2571" s="1"/>
      <c r="K2571" s="1"/>
      <c r="L2571" s="1"/>
      <c r="M2571" s="17"/>
      <c r="N2571" s="16"/>
      <c r="O2571" s="1"/>
      <c r="P2571" s="18"/>
      <c r="U2571" s="114"/>
      <c r="W2571" s="114"/>
    </row>
    <row r="2572" spans="1:23" ht="9.75" customHeight="1">
      <c r="A2572" s="15"/>
      <c r="B2572" s="15" t="s">
        <v>60</v>
      </c>
      <c r="C2572" s="15"/>
      <c r="D2572" s="16"/>
      <c r="E2572" s="1"/>
      <c r="F2572" s="1"/>
      <c r="G2572" s="1"/>
      <c r="H2572" s="1"/>
      <c r="I2572" s="1"/>
      <c r="J2572" s="1"/>
      <c r="K2572" s="1"/>
      <c r="L2572" s="1"/>
      <c r="M2572" s="17"/>
      <c r="N2572" s="16"/>
      <c r="O2572" s="1"/>
      <c r="P2572" s="18"/>
      <c r="U2572" s="114"/>
      <c r="W2572" s="114"/>
    </row>
    <row r="2573" spans="1:23" ht="9.75" customHeight="1">
      <c r="A2573" s="15"/>
      <c r="B2573" s="15" t="s">
        <v>60</v>
      </c>
      <c r="C2573" s="15"/>
      <c r="D2573" s="16"/>
      <c r="E2573" s="1"/>
      <c r="F2573" s="1"/>
      <c r="G2573" s="1"/>
      <c r="H2573" s="1"/>
      <c r="I2573" s="1"/>
      <c r="J2573" s="1"/>
      <c r="K2573" s="1"/>
      <c r="L2573" s="1"/>
      <c r="M2573" s="17"/>
      <c r="N2573" s="16"/>
      <c r="O2573" s="1"/>
      <c r="P2573" s="18"/>
      <c r="U2573" s="114"/>
      <c r="W2573" s="114"/>
    </row>
    <row r="2574" spans="1:23" ht="9.75" customHeight="1">
      <c r="A2574" s="15"/>
      <c r="B2574" s="15" t="s">
        <v>41</v>
      </c>
      <c r="C2574" s="15"/>
      <c r="D2574" s="16"/>
      <c r="E2574" s="1"/>
      <c r="F2574" s="1"/>
      <c r="G2574" s="1"/>
      <c r="H2574" s="1"/>
      <c r="I2574" s="1"/>
      <c r="J2574" s="1"/>
      <c r="K2574" s="1"/>
      <c r="L2574" s="1"/>
      <c r="M2574" s="17"/>
      <c r="N2574" s="16"/>
      <c r="O2574" s="1"/>
      <c r="P2574" s="18"/>
      <c r="U2574" s="114"/>
      <c r="W2574" s="114"/>
    </row>
    <row r="2575" spans="1:23" ht="9.75" customHeight="1">
      <c r="A2575" s="15"/>
      <c r="B2575" s="15" t="s">
        <v>42</v>
      </c>
      <c r="C2575" s="15"/>
      <c r="D2575" s="16"/>
      <c r="E2575" s="1"/>
      <c r="F2575" s="1"/>
      <c r="G2575" s="1"/>
      <c r="H2575" s="1"/>
      <c r="I2575" s="1"/>
      <c r="J2575" s="1"/>
      <c r="K2575" s="1"/>
      <c r="L2575" s="1"/>
      <c r="M2575" s="17"/>
      <c r="N2575" s="16"/>
      <c r="O2575" s="1"/>
      <c r="P2575" s="18"/>
      <c r="U2575" s="114"/>
      <c r="W2575" s="114"/>
    </row>
    <row r="2576" spans="1:23" ht="9.75" customHeight="1">
      <c r="A2576" s="15"/>
      <c r="B2576" s="15" t="s">
        <v>43</v>
      </c>
      <c r="C2576" s="15"/>
      <c r="D2576" s="16"/>
      <c r="E2576" s="1"/>
      <c r="F2576" s="1"/>
      <c r="G2576" s="1"/>
      <c r="H2576" s="1"/>
      <c r="I2576" s="1"/>
      <c r="J2576" s="1"/>
      <c r="K2576" s="1"/>
      <c r="L2576" s="1"/>
      <c r="M2576" s="17"/>
      <c r="N2576" s="16"/>
      <c r="O2576" s="1"/>
      <c r="P2576" s="18"/>
      <c r="U2576" s="114"/>
      <c r="W2576" s="114"/>
    </row>
    <row r="2577" spans="1:23" ht="9.75" customHeight="1">
      <c r="A2577" s="15"/>
      <c r="B2577" s="15" t="s">
        <v>44</v>
      </c>
      <c r="C2577" s="15"/>
      <c r="D2577" s="16"/>
      <c r="E2577" s="1"/>
      <c r="F2577" s="1"/>
      <c r="G2577" s="1"/>
      <c r="H2577" s="1"/>
      <c r="I2577" s="1"/>
      <c r="J2577" s="1"/>
      <c r="K2577" s="1"/>
      <c r="L2577" s="1"/>
      <c r="M2577" s="17"/>
      <c r="N2577" s="16"/>
      <c r="O2577" s="1"/>
      <c r="P2577" s="18"/>
      <c r="U2577" s="114"/>
      <c r="W2577" s="114"/>
    </row>
    <row r="2578" spans="1:23" ht="9.75" customHeight="1">
      <c r="A2578" s="20"/>
      <c r="B2578" s="21" t="s">
        <v>45</v>
      </c>
      <c r="C2578" s="21">
        <f t="shared" ref="C2578:M2578" si="561">SUM(C2562:C2577)</f>
        <v>39</v>
      </c>
      <c r="D2578" s="22">
        <f t="shared" si="561"/>
        <v>6</v>
      </c>
      <c r="E2578" s="23">
        <f t="shared" si="561"/>
        <v>2</v>
      </c>
      <c r="F2578" s="23">
        <f t="shared" si="561"/>
        <v>0</v>
      </c>
      <c r="G2578" s="23">
        <f t="shared" si="561"/>
        <v>0</v>
      </c>
      <c r="H2578" s="23">
        <f t="shared" si="561"/>
        <v>0</v>
      </c>
      <c r="I2578" s="23">
        <f t="shared" si="561"/>
        <v>1</v>
      </c>
      <c r="J2578" s="23">
        <f t="shared" si="561"/>
        <v>0</v>
      </c>
      <c r="K2578" s="23">
        <f t="shared" si="561"/>
        <v>1</v>
      </c>
      <c r="L2578" s="23">
        <f t="shared" si="561"/>
        <v>1</v>
      </c>
      <c r="M2578" s="24">
        <f t="shared" si="561"/>
        <v>2</v>
      </c>
      <c r="N2578" s="22">
        <f>MIN(D2578:M2578)</f>
        <v>0</v>
      </c>
      <c r="O2578" s="23">
        <f>C2578-N2578</f>
        <v>39</v>
      </c>
      <c r="P2578" s="25">
        <f>O2578/C2578</f>
        <v>1</v>
      </c>
      <c r="U2578" s="114"/>
      <c r="W2578" s="114"/>
    </row>
    <row r="2579" spans="1:23" ht="9.75" customHeight="1">
      <c r="A2579" s="14" t="s">
        <v>444</v>
      </c>
      <c r="B2579" s="14" t="s">
        <v>27</v>
      </c>
      <c r="C2579" s="14"/>
      <c r="D2579" s="19"/>
      <c r="E2579" s="29"/>
      <c r="F2579" s="29"/>
      <c r="G2579" s="29"/>
      <c r="H2579" s="29"/>
      <c r="I2579" s="29"/>
      <c r="J2579" s="29"/>
      <c r="K2579" s="29"/>
      <c r="L2579" s="29"/>
      <c r="M2579" s="30"/>
      <c r="N2579" s="19"/>
      <c r="O2579" s="29"/>
      <c r="P2579" s="31"/>
      <c r="U2579" s="114"/>
      <c r="W2579" s="114"/>
    </row>
    <row r="2580" spans="1:23" ht="9.75" customHeight="1">
      <c r="A2580" s="15"/>
      <c r="B2580" s="15" t="s">
        <v>30</v>
      </c>
      <c r="C2580" s="15"/>
      <c r="D2580" s="16"/>
      <c r="E2580" s="1"/>
      <c r="F2580" s="1"/>
      <c r="G2580" s="1"/>
      <c r="H2580" s="1"/>
      <c r="I2580" s="1"/>
      <c r="J2580" s="1"/>
      <c r="K2580" s="1"/>
      <c r="L2580" s="1"/>
      <c r="M2580" s="17"/>
      <c r="N2580" s="16"/>
      <c r="O2580" s="1"/>
      <c r="P2580" s="18"/>
      <c r="U2580" s="114"/>
      <c r="W2580" s="114"/>
    </row>
    <row r="2581" spans="1:23" ht="9.75" customHeight="1">
      <c r="A2581" s="15"/>
      <c r="B2581" s="15" t="s">
        <v>34</v>
      </c>
      <c r="C2581" s="15"/>
      <c r="D2581" s="16"/>
      <c r="E2581" s="1"/>
      <c r="F2581" s="1"/>
      <c r="G2581" s="1"/>
      <c r="H2581" s="1"/>
      <c r="I2581" s="1"/>
      <c r="J2581" s="1"/>
      <c r="K2581" s="1"/>
      <c r="L2581" s="1"/>
      <c r="M2581" s="17"/>
      <c r="N2581" s="16"/>
      <c r="O2581" s="1"/>
      <c r="P2581" s="18"/>
      <c r="U2581" s="114"/>
      <c r="W2581" s="114"/>
    </row>
    <row r="2582" spans="1:23" ht="9.75" customHeight="1">
      <c r="A2582" s="15"/>
      <c r="B2582" s="15" t="s">
        <v>114</v>
      </c>
      <c r="C2582" s="15">
        <v>35</v>
      </c>
      <c r="D2582" s="33">
        <v>1</v>
      </c>
      <c r="E2582" s="34">
        <v>0</v>
      </c>
      <c r="F2582" s="34">
        <v>0</v>
      </c>
      <c r="G2582" s="34">
        <v>0</v>
      </c>
      <c r="H2582" s="34">
        <v>0</v>
      </c>
      <c r="I2582" s="34">
        <v>0</v>
      </c>
      <c r="J2582" s="34">
        <v>1</v>
      </c>
      <c r="K2582" s="34">
        <v>0</v>
      </c>
      <c r="L2582" s="34">
        <v>0</v>
      </c>
      <c r="M2582" s="35">
        <v>0</v>
      </c>
      <c r="N2582" s="16">
        <f>MIN(D2582:M2582)</f>
        <v>0</v>
      </c>
      <c r="O2582" s="1">
        <f>C2582-N2582</f>
        <v>35</v>
      </c>
      <c r="P2582" s="18">
        <f>O2582/C2582</f>
        <v>1</v>
      </c>
      <c r="U2582" s="114"/>
      <c r="W2582" s="114"/>
    </row>
    <row r="2583" spans="1:23" ht="9.75" customHeight="1">
      <c r="A2583" s="15"/>
      <c r="B2583" s="15" t="s">
        <v>57</v>
      </c>
      <c r="C2583" s="15"/>
      <c r="D2583" s="16"/>
      <c r="E2583" s="1"/>
      <c r="F2583" s="1"/>
      <c r="G2583" s="1"/>
      <c r="H2583" s="1"/>
      <c r="I2583" s="1"/>
      <c r="J2583" s="1"/>
      <c r="K2583" s="1"/>
      <c r="L2583" s="1"/>
      <c r="M2583" s="17"/>
      <c r="N2583" s="16"/>
      <c r="O2583" s="1"/>
      <c r="P2583" s="18"/>
      <c r="U2583" s="114"/>
      <c r="W2583" s="114"/>
    </row>
    <row r="2584" spans="1:23" ht="9.75" customHeight="1">
      <c r="A2584" s="15"/>
      <c r="B2584" s="15" t="s">
        <v>39</v>
      </c>
      <c r="C2584" s="15"/>
      <c r="D2584" s="16"/>
      <c r="E2584" s="1"/>
      <c r="F2584" s="1"/>
      <c r="G2584" s="1"/>
      <c r="H2584" s="1"/>
      <c r="I2584" s="1"/>
      <c r="J2584" s="1"/>
      <c r="K2584" s="1"/>
      <c r="L2584" s="1"/>
      <c r="M2584" s="17"/>
      <c r="N2584" s="16"/>
      <c r="O2584" s="1"/>
      <c r="P2584" s="18"/>
      <c r="U2584" s="114"/>
      <c r="W2584" s="114"/>
    </row>
    <row r="2585" spans="1:23" ht="9.75" customHeight="1">
      <c r="A2585" s="15"/>
      <c r="B2585" s="15" t="s">
        <v>566</v>
      </c>
      <c r="C2585" s="15">
        <v>4</v>
      </c>
      <c r="D2585" s="33">
        <v>2</v>
      </c>
      <c r="E2585" s="34">
        <v>1</v>
      </c>
      <c r="F2585" s="34">
        <v>4</v>
      </c>
      <c r="G2585" s="34">
        <v>3</v>
      </c>
      <c r="H2585" s="34">
        <v>2</v>
      </c>
      <c r="I2585" s="34">
        <v>2</v>
      </c>
      <c r="J2585" s="34">
        <v>4</v>
      </c>
      <c r="K2585" s="34">
        <v>3</v>
      </c>
      <c r="L2585" s="34">
        <v>3</v>
      </c>
      <c r="M2585" s="35">
        <v>3</v>
      </c>
      <c r="N2585" s="16">
        <f>MIN(D2585:M2585)</f>
        <v>1</v>
      </c>
      <c r="O2585" s="1">
        <f>C2585-N2585</f>
        <v>3</v>
      </c>
      <c r="P2585" s="18">
        <f>O2585/C2585</f>
        <v>0.75</v>
      </c>
      <c r="U2585" s="114"/>
      <c r="W2585" s="114"/>
    </row>
    <row r="2586" spans="1:23" ht="9.75" customHeight="1">
      <c r="A2586" s="15"/>
      <c r="B2586" s="15" t="s">
        <v>60</v>
      </c>
      <c r="C2586" s="15"/>
      <c r="D2586" s="16"/>
      <c r="E2586" s="1"/>
      <c r="F2586" s="1"/>
      <c r="G2586" s="1"/>
      <c r="H2586" s="1"/>
      <c r="I2586" s="1"/>
      <c r="J2586" s="1"/>
      <c r="K2586" s="1"/>
      <c r="L2586" s="1"/>
      <c r="M2586" s="17"/>
      <c r="N2586" s="16"/>
      <c r="O2586" s="1"/>
      <c r="P2586" s="18"/>
      <c r="U2586" s="114"/>
      <c r="W2586" s="114"/>
    </row>
    <row r="2587" spans="1:23" ht="9.75" customHeight="1">
      <c r="A2587" s="15"/>
      <c r="B2587" s="15" t="s">
        <v>60</v>
      </c>
      <c r="C2587" s="15"/>
      <c r="D2587" s="16"/>
      <c r="E2587" s="1"/>
      <c r="F2587" s="1"/>
      <c r="G2587" s="1"/>
      <c r="H2587" s="1"/>
      <c r="I2587" s="1"/>
      <c r="J2587" s="1"/>
      <c r="K2587" s="1"/>
      <c r="L2587" s="1"/>
      <c r="M2587" s="17"/>
      <c r="N2587" s="16"/>
      <c r="O2587" s="1"/>
      <c r="P2587" s="18"/>
      <c r="U2587" s="114"/>
      <c r="W2587" s="114"/>
    </row>
    <row r="2588" spans="1:23" ht="9.75" customHeight="1">
      <c r="A2588" s="15"/>
      <c r="B2588" s="15" t="s">
        <v>60</v>
      </c>
      <c r="C2588" s="15"/>
      <c r="D2588" s="16"/>
      <c r="E2588" s="1"/>
      <c r="F2588" s="1"/>
      <c r="G2588" s="1"/>
      <c r="H2588" s="1"/>
      <c r="I2588" s="1"/>
      <c r="J2588" s="1"/>
      <c r="K2588" s="1"/>
      <c r="L2588" s="1"/>
      <c r="M2588" s="17"/>
      <c r="N2588" s="16"/>
      <c r="O2588" s="1"/>
      <c r="P2588" s="18"/>
      <c r="U2588" s="114"/>
      <c r="W2588" s="114"/>
    </row>
    <row r="2589" spans="1:23" ht="9.75" customHeight="1">
      <c r="A2589" s="15"/>
      <c r="B2589" s="15" t="s">
        <v>60</v>
      </c>
      <c r="C2589" s="15"/>
      <c r="D2589" s="16"/>
      <c r="E2589" s="1"/>
      <c r="F2589" s="1"/>
      <c r="G2589" s="1"/>
      <c r="H2589" s="1"/>
      <c r="I2589" s="1"/>
      <c r="J2589" s="1"/>
      <c r="K2589" s="1"/>
      <c r="L2589" s="1"/>
      <c r="M2589" s="17"/>
      <c r="N2589" s="16"/>
      <c r="O2589" s="1"/>
      <c r="P2589" s="18"/>
      <c r="U2589" s="114"/>
      <c r="W2589" s="114"/>
    </row>
    <row r="2590" spans="1:23" ht="9.75" customHeight="1">
      <c r="A2590" s="15"/>
      <c r="B2590" s="15" t="s">
        <v>60</v>
      </c>
      <c r="C2590" s="15"/>
      <c r="D2590" s="16"/>
      <c r="E2590" s="1"/>
      <c r="F2590" s="1"/>
      <c r="G2590" s="1"/>
      <c r="H2590" s="1"/>
      <c r="I2590" s="1"/>
      <c r="J2590" s="1"/>
      <c r="K2590" s="1"/>
      <c r="L2590" s="1"/>
      <c r="M2590" s="17"/>
      <c r="N2590" s="16"/>
      <c r="O2590" s="1"/>
      <c r="P2590" s="18"/>
      <c r="U2590" s="114"/>
      <c r="W2590" s="114"/>
    </row>
    <row r="2591" spans="1:23" ht="9.75" customHeight="1">
      <c r="A2591" s="15"/>
      <c r="B2591" s="15" t="s">
        <v>41</v>
      </c>
      <c r="C2591" s="15"/>
      <c r="D2591" s="16"/>
      <c r="E2591" s="1"/>
      <c r="F2591" s="1"/>
      <c r="G2591" s="1"/>
      <c r="H2591" s="1"/>
      <c r="I2591" s="1"/>
      <c r="J2591" s="1"/>
      <c r="K2591" s="1"/>
      <c r="L2591" s="1"/>
      <c r="M2591" s="17"/>
      <c r="N2591" s="16"/>
      <c r="O2591" s="1"/>
      <c r="P2591" s="18"/>
      <c r="U2591" s="114"/>
      <c r="W2591" s="114"/>
    </row>
    <row r="2592" spans="1:23" ht="9.75" customHeight="1">
      <c r="A2592" s="15"/>
      <c r="B2592" s="15" t="s">
        <v>42</v>
      </c>
      <c r="C2592" s="15"/>
      <c r="D2592" s="16"/>
      <c r="E2592" s="1"/>
      <c r="F2592" s="1"/>
      <c r="G2592" s="1"/>
      <c r="H2592" s="1"/>
      <c r="I2592" s="1"/>
      <c r="J2592" s="1"/>
      <c r="K2592" s="1"/>
      <c r="L2592" s="1"/>
      <c r="M2592" s="17"/>
      <c r="N2592" s="16"/>
      <c r="O2592" s="1"/>
      <c r="P2592" s="18"/>
      <c r="U2592" s="114"/>
      <c r="W2592" s="114"/>
    </row>
    <row r="2593" spans="1:23" ht="9.75" customHeight="1">
      <c r="A2593" s="15"/>
      <c r="B2593" s="15" t="s">
        <v>43</v>
      </c>
      <c r="C2593" s="15"/>
      <c r="D2593" s="16"/>
      <c r="E2593" s="1"/>
      <c r="F2593" s="1"/>
      <c r="G2593" s="1"/>
      <c r="H2593" s="1"/>
      <c r="I2593" s="1"/>
      <c r="J2593" s="1"/>
      <c r="K2593" s="1"/>
      <c r="L2593" s="1"/>
      <c r="M2593" s="17"/>
      <c r="N2593" s="16"/>
      <c r="O2593" s="1"/>
      <c r="P2593" s="18"/>
      <c r="U2593" s="114"/>
      <c r="W2593" s="114"/>
    </row>
    <row r="2594" spans="1:23" ht="9.75" customHeight="1">
      <c r="A2594" s="15"/>
      <c r="B2594" s="15" t="s">
        <v>44</v>
      </c>
      <c r="C2594" s="15"/>
      <c r="D2594" s="16"/>
      <c r="E2594" s="1"/>
      <c r="F2594" s="1"/>
      <c r="G2594" s="1"/>
      <c r="H2594" s="1"/>
      <c r="I2594" s="1"/>
      <c r="J2594" s="1"/>
      <c r="K2594" s="1"/>
      <c r="L2594" s="1"/>
      <c r="M2594" s="17"/>
      <c r="N2594" s="16"/>
      <c r="O2594" s="1"/>
      <c r="P2594" s="18"/>
      <c r="U2594" s="114"/>
      <c r="W2594" s="114"/>
    </row>
    <row r="2595" spans="1:23" ht="9.75" customHeight="1">
      <c r="A2595" s="20"/>
      <c r="B2595" s="21" t="s">
        <v>45</v>
      </c>
      <c r="C2595" s="21">
        <f t="shared" ref="C2595:M2595" si="562">SUM(C2579:C2594)</f>
        <v>39</v>
      </c>
      <c r="D2595" s="22">
        <f t="shared" si="562"/>
        <v>3</v>
      </c>
      <c r="E2595" s="23">
        <f t="shared" si="562"/>
        <v>1</v>
      </c>
      <c r="F2595" s="23">
        <f t="shared" si="562"/>
        <v>4</v>
      </c>
      <c r="G2595" s="23">
        <f t="shared" si="562"/>
        <v>3</v>
      </c>
      <c r="H2595" s="23">
        <f t="shared" si="562"/>
        <v>2</v>
      </c>
      <c r="I2595" s="23">
        <f t="shared" si="562"/>
        <v>2</v>
      </c>
      <c r="J2595" s="23">
        <f t="shared" si="562"/>
        <v>5</v>
      </c>
      <c r="K2595" s="23">
        <f t="shared" si="562"/>
        <v>3</v>
      </c>
      <c r="L2595" s="23">
        <f t="shared" si="562"/>
        <v>3</v>
      </c>
      <c r="M2595" s="24">
        <f t="shared" si="562"/>
        <v>3</v>
      </c>
      <c r="N2595" s="22">
        <f>MIN(D2595:M2595)</f>
        <v>1</v>
      </c>
      <c r="O2595" s="23">
        <f>C2595-N2595</f>
        <v>38</v>
      </c>
      <c r="P2595" s="25">
        <f>O2595/C2595</f>
        <v>0.97435897435897434</v>
      </c>
      <c r="U2595" s="114"/>
      <c r="W2595" s="114"/>
    </row>
    <row r="2596" spans="1:23" ht="9.75" customHeight="1">
      <c r="A2596" s="14" t="s">
        <v>446</v>
      </c>
      <c r="B2596" s="14" t="s">
        <v>27</v>
      </c>
      <c r="C2596" s="14"/>
      <c r="D2596" s="19"/>
      <c r="E2596" s="29"/>
      <c r="F2596" s="29"/>
      <c r="G2596" s="29"/>
      <c r="H2596" s="29"/>
      <c r="I2596" s="29"/>
      <c r="J2596" s="29"/>
      <c r="K2596" s="29"/>
      <c r="L2596" s="29"/>
      <c r="M2596" s="30"/>
      <c r="N2596" s="19"/>
      <c r="O2596" s="29"/>
      <c r="P2596" s="31"/>
      <c r="U2596" s="114"/>
      <c r="W2596" s="114"/>
    </row>
    <row r="2597" spans="1:23" ht="9.75" customHeight="1">
      <c r="A2597" s="15"/>
      <c r="B2597" s="15" t="s">
        <v>30</v>
      </c>
      <c r="C2597" s="15"/>
      <c r="D2597" s="16"/>
      <c r="E2597" s="1"/>
      <c r="F2597" s="1"/>
      <c r="G2597" s="1"/>
      <c r="H2597" s="1"/>
      <c r="I2597" s="1"/>
      <c r="J2597" s="1"/>
      <c r="K2597" s="1"/>
      <c r="L2597" s="1"/>
      <c r="M2597" s="17"/>
      <c r="N2597" s="16"/>
      <c r="O2597" s="1"/>
      <c r="P2597" s="18"/>
      <c r="U2597" s="114"/>
      <c r="W2597" s="114"/>
    </row>
    <row r="2598" spans="1:23" ht="9.75" customHeight="1">
      <c r="A2598" s="15"/>
      <c r="B2598" s="15" t="s">
        <v>34</v>
      </c>
      <c r="C2598" s="15"/>
      <c r="D2598" s="16"/>
      <c r="E2598" s="1"/>
      <c r="F2598" s="1"/>
      <c r="G2598" s="1"/>
      <c r="H2598" s="1"/>
      <c r="I2598" s="1"/>
      <c r="J2598" s="1"/>
      <c r="K2598" s="1"/>
      <c r="L2598" s="1"/>
      <c r="M2598" s="17"/>
      <c r="N2598" s="16"/>
      <c r="O2598" s="1"/>
      <c r="P2598" s="18"/>
      <c r="U2598" s="114"/>
      <c r="W2598" s="114"/>
    </row>
    <row r="2599" spans="1:23" ht="9.75" customHeight="1">
      <c r="A2599" s="15"/>
      <c r="B2599" s="15" t="s">
        <v>57</v>
      </c>
      <c r="C2599" s="15"/>
      <c r="D2599" s="16"/>
      <c r="E2599" s="1"/>
      <c r="F2599" s="1"/>
      <c r="G2599" s="1"/>
      <c r="H2599" s="1"/>
      <c r="I2599" s="1"/>
      <c r="J2599" s="1"/>
      <c r="K2599" s="1"/>
      <c r="L2599" s="1"/>
      <c r="M2599" s="17"/>
      <c r="N2599" s="16"/>
      <c r="O2599" s="1"/>
      <c r="P2599" s="18"/>
      <c r="U2599" s="114"/>
      <c r="W2599" s="114"/>
    </row>
    <row r="2600" spans="1:23" ht="9.75" customHeight="1">
      <c r="A2600" s="15"/>
      <c r="B2600" s="15" t="s">
        <v>57</v>
      </c>
      <c r="C2600" s="15"/>
      <c r="D2600" s="16"/>
      <c r="E2600" s="1"/>
      <c r="F2600" s="1"/>
      <c r="G2600" s="1"/>
      <c r="H2600" s="1"/>
      <c r="I2600" s="1"/>
      <c r="J2600" s="1"/>
      <c r="K2600" s="1"/>
      <c r="L2600" s="1"/>
      <c r="M2600" s="17"/>
      <c r="N2600" s="16"/>
      <c r="O2600" s="1"/>
      <c r="P2600" s="18"/>
      <c r="U2600" s="114"/>
      <c r="W2600" s="114"/>
    </row>
    <row r="2601" spans="1:23" ht="9.75" customHeight="1">
      <c r="A2601" s="15"/>
      <c r="B2601" s="15" t="s">
        <v>39</v>
      </c>
      <c r="C2601" s="15"/>
      <c r="D2601" s="16"/>
      <c r="E2601" s="1"/>
      <c r="F2601" s="1"/>
      <c r="G2601" s="1"/>
      <c r="H2601" s="1"/>
      <c r="I2601" s="1"/>
      <c r="J2601" s="1"/>
      <c r="K2601" s="1"/>
      <c r="L2601" s="1"/>
      <c r="M2601" s="17"/>
      <c r="N2601" s="16"/>
      <c r="O2601" s="1"/>
      <c r="P2601" s="18"/>
      <c r="U2601" s="114"/>
      <c r="W2601" s="114"/>
    </row>
    <row r="2602" spans="1:23" ht="9.75" customHeight="1">
      <c r="A2602" s="15"/>
      <c r="B2602" s="15" t="s">
        <v>229</v>
      </c>
      <c r="C2602" s="15">
        <v>2</v>
      </c>
      <c r="D2602" s="33">
        <v>2</v>
      </c>
      <c r="E2602" s="34">
        <v>1</v>
      </c>
      <c r="F2602" s="34">
        <v>2</v>
      </c>
      <c r="G2602" s="34">
        <v>2</v>
      </c>
      <c r="H2602" s="34">
        <v>2</v>
      </c>
      <c r="I2602" s="34">
        <v>1</v>
      </c>
      <c r="J2602" s="34">
        <v>1</v>
      </c>
      <c r="K2602" s="34">
        <v>1</v>
      </c>
      <c r="L2602" s="34">
        <v>1</v>
      </c>
      <c r="M2602" s="35">
        <v>2</v>
      </c>
      <c r="N2602" s="16">
        <f>MIN(D2602:M2602)</f>
        <v>1</v>
      </c>
      <c r="O2602" s="1">
        <f>C2602-N2602</f>
        <v>1</v>
      </c>
      <c r="P2602" s="18">
        <f>O2602/C2602</f>
        <v>0.5</v>
      </c>
      <c r="U2602" s="114"/>
      <c r="W2602" s="114"/>
    </row>
    <row r="2603" spans="1:23" ht="9.75" customHeight="1">
      <c r="A2603" s="15"/>
      <c r="B2603" s="15" t="s">
        <v>60</v>
      </c>
      <c r="C2603" s="15"/>
      <c r="D2603" s="16"/>
      <c r="E2603" s="1"/>
      <c r="F2603" s="1"/>
      <c r="G2603" s="1"/>
      <c r="H2603" s="1"/>
      <c r="I2603" s="1"/>
      <c r="J2603" s="1"/>
      <c r="K2603" s="1"/>
      <c r="L2603" s="1"/>
      <c r="M2603" s="17"/>
      <c r="N2603" s="16"/>
      <c r="O2603" s="1"/>
      <c r="P2603" s="18"/>
      <c r="U2603" s="114"/>
      <c r="W2603" s="114"/>
    </row>
    <row r="2604" spans="1:23" ht="9.75" customHeight="1">
      <c r="A2604" s="15"/>
      <c r="B2604" s="15" t="s">
        <v>60</v>
      </c>
      <c r="C2604" s="15"/>
      <c r="D2604" s="16"/>
      <c r="E2604" s="1"/>
      <c r="F2604" s="1"/>
      <c r="G2604" s="1"/>
      <c r="H2604" s="1"/>
      <c r="I2604" s="1"/>
      <c r="J2604" s="1"/>
      <c r="K2604" s="1"/>
      <c r="L2604" s="1"/>
      <c r="M2604" s="17"/>
      <c r="N2604" s="16"/>
      <c r="O2604" s="1"/>
      <c r="P2604" s="18"/>
      <c r="U2604" s="114"/>
      <c r="W2604" s="114"/>
    </row>
    <row r="2605" spans="1:23" ht="9.75" customHeight="1">
      <c r="A2605" s="15"/>
      <c r="B2605" s="15" t="s">
        <v>60</v>
      </c>
      <c r="C2605" s="15"/>
      <c r="D2605" s="16"/>
      <c r="E2605" s="1"/>
      <c r="F2605" s="1"/>
      <c r="G2605" s="1"/>
      <c r="H2605" s="1"/>
      <c r="I2605" s="1"/>
      <c r="J2605" s="1"/>
      <c r="K2605" s="1"/>
      <c r="L2605" s="1"/>
      <c r="M2605" s="17"/>
      <c r="N2605" s="16"/>
      <c r="O2605" s="1"/>
      <c r="P2605" s="18"/>
      <c r="U2605" s="114"/>
      <c r="W2605" s="114"/>
    </row>
    <row r="2606" spans="1:23" ht="9.75" customHeight="1">
      <c r="A2606" s="15"/>
      <c r="B2606" s="15" t="s">
        <v>60</v>
      </c>
      <c r="C2606" s="15"/>
      <c r="D2606" s="16"/>
      <c r="E2606" s="1"/>
      <c r="F2606" s="1"/>
      <c r="G2606" s="1"/>
      <c r="H2606" s="1"/>
      <c r="I2606" s="1"/>
      <c r="J2606" s="1"/>
      <c r="K2606" s="1"/>
      <c r="L2606" s="1"/>
      <c r="M2606" s="17"/>
      <c r="N2606" s="16"/>
      <c r="O2606" s="1"/>
      <c r="P2606" s="18"/>
      <c r="U2606" s="114"/>
      <c r="W2606" s="114"/>
    </row>
    <row r="2607" spans="1:23" ht="9.75" customHeight="1">
      <c r="A2607" s="15"/>
      <c r="B2607" s="15" t="s">
        <v>60</v>
      </c>
      <c r="C2607" s="15"/>
      <c r="D2607" s="16"/>
      <c r="E2607" s="1"/>
      <c r="F2607" s="1"/>
      <c r="G2607" s="1"/>
      <c r="H2607" s="1"/>
      <c r="I2607" s="1"/>
      <c r="J2607" s="1"/>
      <c r="K2607" s="1"/>
      <c r="L2607" s="1"/>
      <c r="M2607" s="17"/>
      <c r="N2607" s="16"/>
      <c r="O2607" s="1"/>
      <c r="P2607" s="18"/>
      <c r="U2607" s="114"/>
      <c r="W2607" s="114"/>
    </row>
    <row r="2608" spans="1:23" ht="9.75" customHeight="1">
      <c r="A2608" s="15"/>
      <c r="B2608" s="15" t="s">
        <v>41</v>
      </c>
      <c r="C2608" s="15">
        <v>10</v>
      </c>
      <c r="D2608" s="33">
        <v>0</v>
      </c>
      <c r="E2608" s="34">
        <v>0</v>
      </c>
      <c r="F2608" s="34">
        <v>0</v>
      </c>
      <c r="G2608" s="34">
        <v>0</v>
      </c>
      <c r="H2608" s="34">
        <v>0</v>
      </c>
      <c r="I2608" s="34">
        <v>1</v>
      </c>
      <c r="J2608" s="34">
        <v>0</v>
      </c>
      <c r="K2608" s="34">
        <v>0</v>
      </c>
      <c r="L2608" s="34">
        <v>2</v>
      </c>
      <c r="M2608" s="35">
        <v>0</v>
      </c>
      <c r="N2608" s="16">
        <f t="shared" ref="N2608:N2609" si="563">MIN(D2608:M2608)</f>
        <v>0</v>
      </c>
      <c r="O2608" s="1">
        <f t="shared" ref="O2608:O2609" si="564">C2608-N2608</f>
        <v>10</v>
      </c>
      <c r="P2608" s="18">
        <f t="shared" ref="P2608:P2609" si="565">O2608/C2608</f>
        <v>1</v>
      </c>
      <c r="U2608" s="114"/>
      <c r="W2608" s="114"/>
    </row>
    <row r="2609" spans="1:23" ht="9.75" customHeight="1">
      <c r="A2609" s="15"/>
      <c r="B2609" s="15" t="s">
        <v>42</v>
      </c>
      <c r="C2609" s="15">
        <v>2</v>
      </c>
      <c r="D2609" s="33">
        <v>1</v>
      </c>
      <c r="E2609" s="34">
        <v>1</v>
      </c>
      <c r="F2609" s="34">
        <v>1</v>
      </c>
      <c r="G2609" s="34">
        <v>1</v>
      </c>
      <c r="H2609" s="34">
        <v>1</v>
      </c>
      <c r="I2609" s="34">
        <v>1</v>
      </c>
      <c r="J2609" s="34">
        <v>1</v>
      </c>
      <c r="K2609" s="34">
        <v>2</v>
      </c>
      <c r="L2609" s="34">
        <v>2</v>
      </c>
      <c r="M2609" s="35">
        <v>2</v>
      </c>
      <c r="N2609" s="16">
        <f t="shared" si="563"/>
        <v>1</v>
      </c>
      <c r="O2609" s="1">
        <f t="shared" si="564"/>
        <v>1</v>
      </c>
      <c r="P2609" s="18">
        <f t="shared" si="565"/>
        <v>0.5</v>
      </c>
      <c r="U2609" s="114"/>
      <c r="W2609" s="114"/>
    </row>
    <row r="2610" spans="1:23" ht="9.75" customHeight="1">
      <c r="A2610" s="15"/>
      <c r="B2610" s="15" t="s">
        <v>43</v>
      </c>
      <c r="C2610" s="15"/>
      <c r="D2610" s="16"/>
      <c r="E2610" s="1"/>
      <c r="F2610" s="1"/>
      <c r="G2610" s="1"/>
      <c r="H2610" s="1"/>
      <c r="I2610" s="1"/>
      <c r="J2610" s="1"/>
      <c r="K2610" s="1"/>
      <c r="L2610" s="1"/>
      <c r="M2610" s="17"/>
      <c r="N2610" s="16"/>
      <c r="O2610" s="1"/>
      <c r="P2610" s="18"/>
      <c r="U2610" s="114"/>
      <c r="W2610" s="114"/>
    </row>
    <row r="2611" spans="1:23" ht="9.75" customHeight="1">
      <c r="A2611" s="15"/>
      <c r="B2611" s="15" t="s">
        <v>44</v>
      </c>
      <c r="C2611" s="15"/>
      <c r="D2611" s="16"/>
      <c r="E2611" s="1"/>
      <c r="F2611" s="1"/>
      <c r="G2611" s="1"/>
      <c r="H2611" s="1"/>
      <c r="I2611" s="1"/>
      <c r="J2611" s="1"/>
      <c r="K2611" s="1"/>
      <c r="L2611" s="1"/>
      <c r="M2611" s="17"/>
      <c r="N2611" s="16"/>
      <c r="O2611" s="1"/>
      <c r="P2611" s="18"/>
      <c r="U2611" s="114"/>
      <c r="W2611" s="114"/>
    </row>
    <row r="2612" spans="1:23" ht="9.75" customHeight="1">
      <c r="A2612" s="20"/>
      <c r="B2612" s="21" t="s">
        <v>45</v>
      </c>
      <c r="C2612" s="21">
        <f t="shared" ref="C2612:M2612" si="566">SUM(C2596:C2611)</f>
        <v>14</v>
      </c>
      <c r="D2612" s="22">
        <f t="shared" si="566"/>
        <v>3</v>
      </c>
      <c r="E2612" s="23">
        <f t="shared" si="566"/>
        <v>2</v>
      </c>
      <c r="F2612" s="23">
        <f t="shared" si="566"/>
        <v>3</v>
      </c>
      <c r="G2612" s="23">
        <f t="shared" si="566"/>
        <v>3</v>
      </c>
      <c r="H2612" s="23">
        <f t="shared" si="566"/>
        <v>3</v>
      </c>
      <c r="I2612" s="23">
        <f t="shared" si="566"/>
        <v>3</v>
      </c>
      <c r="J2612" s="23">
        <f t="shared" si="566"/>
        <v>2</v>
      </c>
      <c r="K2612" s="23">
        <f t="shared" si="566"/>
        <v>3</v>
      </c>
      <c r="L2612" s="23">
        <f t="shared" si="566"/>
        <v>5</v>
      </c>
      <c r="M2612" s="24">
        <f t="shared" si="566"/>
        <v>4</v>
      </c>
      <c r="N2612" s="22">
        <f t="shared" ref="N2612:N2613" si="567">MIN(D2612:M2612)</f>
        <v>2</v>
      </c>
      <c r="O2612" s="23">
        <f t="shared" ref="O2612:O2613" si="568">C2612-N2612</f>
        <v>12</v>
      </c>
      <c r="P2612" s="25">
        <f t="shared" ref="P2612:P2613" si="569">O2612/C2612</f>
        <v>0.8571428571428571</v>
      </c>
      <c r="U2612" s="114"/>
      <c r="W2612" s="114"/>
    </row>
    <row r="2613" spans="1:23" ht="9.75" customHeight="1">
      <c r="A2613" s="36" t="s">
        <v>449</v>
      </c>
      <c r="B2613" s="14" t="s">
        <v>27</v>
      </c>
      <c r="C2613" s="14">
        <v>12</v>
      </c>
      <c r="D2613" s="51">
        <v>0</v>
      </c>
      <c r="E2613" s="52">
        <v>0</v>
      </c>
      <c r="F2613" s="52">
        <v>0</v>
      </c>
      <c r="G2613" s="52">
        <v>0</v>
      </c>
      <c r="H2613" s="52">
        <v>0</v>
      </c>
      <c r="I2613" s="52">
        <v>0</v>
      </c>
      <c r="J2613" s="52">
        <v>1</v>
      </c>
      <c r="K2613" s="52">
        <v>1</v>
      </c>
      <c r="L2613" s="52">
        <v>0</v>
      </c>
      <c r="M2613" s="53">
        <v>0</v>
      </c>
      <c r="N2613" s="19">
        <f t="shared" si="567"/>
        <v>0</v>
      </c>
      <c r="O2613" s="29">
        <f t="shared" si="568"/>
        <v>12</v>
      </c>
      <c r="P2613" s="31">
        <f t="shared" si="569"/>
        <v>1</v>
      </c>
      <c r="U2613" s="114"/>
      <c r="W2613" s="114"/>
    </row>
    <row r="2614" spans="1:23" ht="9.75" customHeight="1">
      <c r="A2614" s="15"/>
      <c r="B2614" s="15" t="s">
        <v>30</v>
      </c>
      <c r="C2614" s="15"/>
      <c r="D2614" s="16"/>
      <c r="E2614" s="1"/>
      <c r="F2614" s="1"/>
      <c r="G2614" s="1"/>
      <c r="H2614" s="1"/>
      <c r="I2614" s="1"/>
      <c r="J2614" s="1"/>
      <c r="K2614" s="1"/>
      <c r="L2614" s="1"/>
      <c r="M2614" s="17"/>
      <c r="N2614" s="16"/>
      <c r="O2614" s="1"/>
      <c r="P2614" s="18"/>
      <c r="U2614" s="114"/>
      <c r="W2614" s="114"/>
    </row>
    <row r="2615" spans="1:23" ht="9.75" customHeight="1">
      <c r="A2615" s="15"/>
      <c r="B2615" s="15" t="s">
        <v>34</v>
      </c>
      <c r="C2615" s="15"/>
      <c r="D2615" s="16"/>
      <c r="E2615" s="1"/>
      <c r="F2615" s="1"/>
      <c r="G2615" s="1"/>
      <c r="H2615" s="1"/>
      <c r="I2615" s="1"/>
      <c r="J2615" s="1"/>
      <c r="K2615" s="1"/>
      <c r="L2615" s="1"/>
      <c r="M2615" s="17"/>
      <c r="N2615" s="16"/>
      <c r="O2615" s="1"/>
      <c r="P2615" s="18"/>
      <c r="U2615" s="114"/>
      <c r="W2615" s="114"/>
    </row>
    <row r="2616" spans="1:23" ht="9.75" customHeight="1">
      <c r="A2616" s="15"/>
      <c r="B2616" s="15" t="s">
        <v>57</v>
      </c>
      <c r="C2616" s="15"/>
      <c r="D2616" s="16"/>
      <c r="E2616" s="1"/>
      <c r="F2616" s="1"/>
      <c r="G2616" s="1"/>
      <c r="H2616" s="1"/>
      <c r="I2616" s="1"/>
      <c r="J2616" s="1"/>
      <c r="K2616" s="1"/>
      <c r="L2616" s="1"/>
      <c r="M2616" s="17"/>
      <c r="N2616" s="16"/>
      <c r="O2616" s="1"/>
      <c r="P2616" s="18"/>
      <c r="U2616" s="114"/>
      <c r="W2616" s="114"/>
    </row>
    <row r="2617" spans="1:23" ht="9.75" customHeight="1">
      <c r="A2617" s="15"/>
      <c r="B2617" s="15" t="s">
        <v>57</v>
      </c>
      <c r="C2617" s="15"/>
      <c r="D2617" s="16"/>
      <c r="E2617" s="1"/>
      <c r="F2617" s="1"/>
      <c r="G2617" s="1"/>
      <c r="H2617" s="1"/>
      <c r="I2617" s="1"/>
      <c r="J2617" s="1"/>
      <c r="K2617" s="1"/>
      <c r="L2617" s="1"/>
      <c r="M2617" s="17"/>
      <c r="N2617" s="16"/>
      <c r="O2617" s="1"/>
      <c r="P2617" s="18"/>
      <c r="U2617" s="114"/>
      <c r="W2617" s="114"/>
    </row>
    <row r="2618" spans="1:23" ht="9.75" customHeight="1">
      <c r="A2618" s="15"/>
      <c r="B2618" s="15" t="s">
        <v>39</v>
      </c>
      <c r="C2618" s="32">
        <v>13</v>
      </c>
      <c r="D2618" s="33">
        <v>9</v>
      </c>
      <c r="E2618" s="34">
        <v>10</v>
      </c>
      <c r="F2618" s="34">
        <v>10</v>
      </c>
      <c r="G2618" s="34">
        <v>10</v>
      </c>
      <c r="H2618" s="34">
        <v>10</v>
      </c>
      <c r="I2618" s="34">
        <v>10</v>
      </c>
      <c r="J2618" s="34">
        <v>10</v>
      </c>
      <c r="K2618" s="34">
        <v>9</v>
      </c>
      <c r="L2618" s="34">
        <v>9</v>
      </c>
      <c r="M2618" s="35">
        <v>9</v>
      </c>
      <c r="N2618" s="16">
        <f t="shared" ref="N2618:N2619" si="570">MIN(D2618:M2618)</f>
        <v>9</v>
      </c>
      <c r="O2618" s="1">
        <f t="shared" ref="O2618:O2619" si="571">C2618-N2618</f>
        <v>4</v>
      </c>
      <c r="P2618" s="18">
        <f t="shared" ref="P2618:P2619" si="572">O2618/C2618</f>
        <v>0.30769230769230771</v>
      </c>
      <c r="U2618" s="114"/>
      <c r="W2618" s="114"/>
    </row>
    <row r="2619" spans="1:23" ht="9.75" customHeight="1">
      <c r="A2619" s="15"/>
      <c r="B2619" s="15" t="s">
        <v>59</v>
      </c>
      <c r="C2619" s="32">
        <v>6</v>
      </c>
      <c r="D2619" s="33">
        <v>2</v>
      </c>
      <c r="E2619" s="34">
        <v>0</v>
      </c>
      <c r="F2619" s="34">
        <v>0</v>
      </c>
      <c r="G2619" s="34">
        <v>1</v>
      </c>
      <c r="H2619" s="34">
        <v>1</v>
      </c>
      <c r="I2619" s="34">
        <v>3</v>
      </c>
      <c r="J2619" s="34">
        <v>3</v>
      </c>
      <c r="K2619" s="34">
        <v>2</v>
      </c>
      <c r="L2619" s="34">
        <v>2</v>
      </c>
      <c r="M2619" s="35">
        <v>3</v>
      </c>
      <c r="N2619" s="16">
        <f t="shared" si="570"/>
        <v>0</v>
      </c>
      <c r="O2619" s="1">
        <f t="shared" si="571"/>
        <v>6</v>
      </c>
      <c r="P2619" s="18">
        <f t="shared" si="572"/>
        <v>1</v>
      </c>
      <c r="U2619" s="114"/>
      <c r="W2619" s="114"/>
    </row>
    <row r="2620" spans="1:23" ht="9.75" customHeight="1">
      <c r="A2620" s="15"/>
      <c r="B2620" s="15" t="s">
        <v>556</v>
      </c>
      <c r="C2620" s="15"/>
      <c r="D2620" s="16"/>
      <c r="E2620" s="1"/>
      <c r="F2620" s="1"/>
      <c r="G2620" s="1"/>
      <c r="H2620" s="1"/>
      <c r="I2620" s="1"/>
      <c r="J2620" s="1"/>
      <c r="K2620" s="1"/>
      <c r="L2620" s="1"/>
      <c r="M2620" s="17"/>
      <c r="N2620" s="16"/>
      <c r="O2620" s="1"/>
      <c r="P2620" s="18"/>
      <c r="U2620" s="114"/>
      <c r="W2620" s="114"/>
    </row>
    <row r="2621" spans="1:23" ht="9.75" customHeight="1">
      <c r="A2621" s="15"/>
      <c r="B2621" s="15" t="s">
        <v>60</v>
      </c>
      <c r="C2621" s="15"/>
      <c r="D2621" s="16"/>
      <c r="E2621" s="1"/>
      <c r="F2621" s="1"/>
      <c r="G2621" s="1"/>
      <c r="H2621" s="1"/>
      <c r="I2621" s="1"/>
      <c r="J2621" s="1"/>
      <c r="K2621" s="1"/>
      <c r="L2621" s="1"/>
      <c r="M2621" s="17"/>
      <c r="N2621" s="16"/>
      <c r="O2621" s="1"/>
      <c r="P2621" s="18"/>
      <c r="U2621" s="114"/>
      <c r="W2621" s="114"/>
    </row>
    <row r="2622" spans="1:23" ht="9.75" customHeight="1">
      <c r="A2622" s="15"/>
      <c r="B2622" s="15" t="s">
        <v>60</v>
      </c>
      <c r="C2622" s="15"/>
      <c r="D2622" s="16"/>
      <c r="E2622" s="1"/>
      <c r="F2622" s="1"/>
      <c r="G2622" s="1"/>
      <c r="H2622" s="1"/>
      <c r="I2622" s="1"/>
      <c r="J2622" s="1"/>
      <c r="K2622" s="1"/>
      <c r="L2622" s="1"/>
      <c r="M2622" s="17"/>
      <c r="N2622" s="16"/>
      <c r="O2622" s="1"/>
      <c r="P2622" s="18"/>
      <c r="U2622" s="114"/>
      <c r="W2622" s="114"/>
    </row>
    <row r="2623" spans="1:23" ht="9.75" customHeight="1">
      <c r="A2623" s="15"/>
      <c r="B2623" s="15" t="s">
        <v>60</v>
      </c>
      <c r="C2623" s="15"/>
      <c r="D2623" s="16"/>
      <c r="E2623" s="1"/>
      <c r="F2623" s="1"/>
      <c r="G2623" s="1"/>
      <c r="H2623" s="1"/>
      <c r="I2623" s="1"/>
      <c r="J2623" s="1"/>
      <c r="K2623" s="1"/>
      <c r="L2623" s="1"/>
      <c r="M2623" s="17"/>
      <c r="N2623" s="16"/>
      <c r="O2623" s="1"/>
      <c r="P2623" s="18"/>
      <c r="U2623" s="114"/>
      <c r="W2623" s="114"/>
    </row>
    <row r="2624" spans="1:23" ht="9.75" customHeight="1">
      <c r="A2624" s="15"/>
      <c r="B2624" s="15" t="s">
        <v>60</v>
      </c>
      <c r="C2624" s="15"/>
      <c r="D2624" s="16"/>
      <c r="E2624" s="1"/>
      <c r="F2624" s="1"/>
      <c r="G2624" s="1"/>
      <c r="H2624" s="1"/>
      <c r="I2624" s="1"/>
      <c r="J2624" s="1"/>
      <c r="K2624" s="1"/>
      <c r="L2624" s="1"/>
      <c r="M2624" s="17"/>
      <c r="N2624" s="16"/>
      <c r="O2624" s="1"/>
      <c r="P2624" s="18"/>
      <c r="U2624" s="114"/>
      <c r="W2624" s="114"/>
    </row>
    <row r="2625" spans="1:23" ht="9.75" customHeight="1">
      <c r="A2625" s="15"/>
      <c r="B2625" s="15" t="s">
        <v>41</v>
      </c>
      <c r="C2625" s="15"/>
      <c r="D2625" s="16"/>
      <c r="E2625" s="1"/>
      <c r="F2625" s="1"/>
      <c r="G2625" s="1"/>
      <c r="H2625" s="1"/>
      <c r="I2625" s="1"/>
      <c r="J2625" s="1"/>
      <c r="K2625" s="1"/>
      <c r="L2625" s="1"/>
      <c r="M2625" s="17"/>
      <c r="N2625" s="16"/>
      <c r="O2625" s="1"/>
      <c r="P2625" s="18"/>
      <c r="U2625" s="114"/>
      <c r="W2625" s="114"/>
    </row>
    <row r="2626" spans="1:23" ht="9.75" customHeight="1">
      <c r="A2626" s="15"/>
      <c r="B2626" s="15" t="s">
        <v>42</v>
      </c>
      <c r="C2626" s="15"/>
      <c r="D2626" s="16"/>
      <c r="E2626" s="1"/>
      <c r="F2626" s="1"/>
      <c r="G2626" s="1"/>
      <c r="H2626" s="1"/>
      <c r="I2626" s="1"/>
      <c r="J2626" s="1"/>
      <c r="K2626" s="1"/>
      <c r="L2626" s="1"/>
      <c r="M2626" s="17"/>
      <c r="N2626" s="16"/>
      <c r="O2626" s="1"/>
      <c r="P2626" s="18"/>
      <c r="U2626" s="114"/>
      <c r="W2626" s="114"/>
    </row>
    <row r="2627" spans="1:23" ht="9.75" customHeight="1">
      <c r="A2627" s="15"/>
      <c r="B2627" s="15" t="s">
        <v>43</v>
      </c>
      <c r="C2627" s="15"/>
      <c r="D2627" s="16"/>
      <c r="E2627" s="1"/>
      <c r="F2627" s="1"/>
      <c r="G2627" s="1"/>
      <c r="H2627" s="1"/>
      <c r="I2627" s="1"/>
      <c r="J2627" s="1"/>
      <c r="K2627" s="1"/>
      <c r="L2627" s="1"/>
      <c r="M2627" s="17"/>
      <c r="N2627" s="16"/>
      <c r="O2627" s="1"/>
      <c r="P2627" s="18"/>
      <c r="U2627" s="114"/>
      <c r="W2627" s="114"/>
    </row>
    <row r="2628" spans="1:23" ht="9.75" customHeight="1">
      <c r="A2628" s="15"/>
      <c r="B2628" s="15" t="s">
        <v>44</v>
      </c>
      <c r="C2628" s="15"/>
      <c r="D2628" s="16"/>
      <c r="E2628" s="1"/>
      <c r="F2628" s="1"/>
      <c r="G2628" s="1"/>
      <c r="H2628" s="1"/>
      <c r="I2628" s="1"/>
      <c r="J2628" s="1"/>
      <c r="K2628" s="1"/>
      <c r="L2628" s="1"/>
      <c r="M2628" s="17"/>
      <c r="N2628" s="16"/>
      <c r="O2628" s="1"/>
      <c r="P2628" s="18"/>
      <c r="U2628" s="114"/>
      <c r="W2628" s="114"/>
    </row>
    <row r="2629" spans="1:23" ht="9.75" customHeight="1">
      <c r="A2629" s="20"/>
      <c r="B2629" s="21" t="s">
        <v>45</v>
      </c>
      <c r="C2629" s="21">
        <f t="shared" ref="C2629:M2629" si="573">SUM(C2613:C2628)</f>
        <v>31</v>
      </c>
      <c r="D2629" s="22">
        <f t="shared" si="573"/>
        <v>11</v>
      </c>
      <c r="E2629" s="23">
        <f t="shared" si="573"/>
        <v>10</v>
      </c>
      <c r="F2629" s="23">
        <f t="shared" si="573"/>
        <v>10</v>
      </c>
      <c r="G2629" s="23">
        <f t="shared" si="573"/>
        <v>11</v>
      </c>
      <c r="H2629" s="23">
        <f t="shared" si="573"/>
        <v>11</v>
      </c>
      <c r="I2629" s="23">
        <f t="shared" si="573"/>
        <v>13</v>
      </c>
      <c r="J2629" s="23">
        <f t="shared" si="573"/>
        <v>14</v>
      </c>
      <c r="K2629" s="23">
        <f t="shared" si="573"/>
        <v>12</v>
      </c>
      <c r="L2629" s="23">
        <f t="shared" si="573"/>
        <v>11</v>
      </c>
      <c r="M2629" s="24">
        <f t="shared" si="573"/>
        <v>12</v>
      </c>
      <c r="N2629" s="22">
        <f t="shared" ref="N2629:N2630" si="574">MIN(D2629:M2629)</f>
        <v>10</v>
      </c>
      <c r="O2629" s="23">
        <f t="shared" ref="O2629:O2630" si="575">C2629-N2629</f>
        <v>21</v>
      </c>
      <c r="P2629" s="25">
        <f t="shared" ref="P2629:P2630" si="576">O2629/C2629</f>
        <v>0.67741935483870963</v>
      </c>
      <c r="U2629" s="114"/>
      <c r="W2629" s="114"/>
    </row>
    <row r="2630" spans="1:23" ht="9.75" customHeight="1">
      <c r="A2630" s="14" t="s">
        <v>452</v>
      </c>
      <c r="B2630" s="14" t="s">
        <v>27</v>
      </c>
      <c r="C2630" s="14">
        <v>44</v>
      </c>
      <c r="D2630" s="51">
        <v>11</v>
      </c>
      <c r="E2630" s="52">
        <v>4</v>
      </c>
      <c r="F2630" s="52">
        <v>0</v>
      </c>
      <c r="G2630" s="52">
        <v>0</v>
      </c>
      <c r="H2630" s="52">
        <v>0</v>
      </c>
      <c r="I2630" s="52">
        <v>0</v>
      </c>
      <c r="J2630" s="52">
        <v>2</v>
      </c>
      <c r="K2630" s="52">
        <v>0</v>
      </c>
      <c r="L2630" s="52">
        <v>2</v>
      </c>
      <c r="M2630" s="53">
        <v>10</v>
      </c>
      <c r="N2630" s="19">
        <f t="shared" si="574"/>
        <v>0</v>
      </c>
      <c r="O2630" s="29">
        <f t="shared" si="575"/>
        <v>44</v>
      </c>
      <c r="P2630" s="31">
        <f t="shared" si="576"/>
        <v>1</v>
      </c>
      <c r="U2630" s="114"/>
      <c r="W2630" s="114"/>
    </row>
    <row r="2631" spans="1:23" ht="9.75" customHeight="1">
      <c r="A2631" s="15"/>
      <c r="B2631" s="15" t="s">
        <v>30</v>
      </c>
      <c r="C2631" s="15"/>
      <c r="D2631" s="16"/>
      <c r="E2631" s="1"/>
      <c r="F2631" s="1"/>
      <c r="G2631" s="1"/>
      <c r="H2631" s="1"/>
      <c r="I2631" s="1"/>
      <c r="J2631" s="1"/>
      <c r="K2631" s="1"/>
      <c r="L2631" s="1"/>
      <c r="M2631" s="17"/>
      <c r="N2631" s="16"/>
      <c r="O2631" s="1"/>
      <c r="P2631" s="18"/>
      <c r="U2631" s="114"/>
      <c r="W2631" s="114"/>
    </row>
    <row r="2632" spans="1:23" ht="9.75" customHeight="1">
      <c r="A2632" s="15"/>
      <c r="B2632" s="15" t="s">
        <v>34</v>
      </c>
      <c r="C2632" s="15"/>
      <c r="D2632" s="16"/>
      <c r="E2632" s="1"/>
      <c r="F2632" s="1"/>
      <c r="G2632" s="1"/>
      <c r="H2632" s="1"/>
      <c r="I2632" s="1"/>
      <c r="J2632" s="1"/>
      <c r="K2632" s="1"/>
      <c r="L2632" s="1"/>
      <c r="M2632" s="17"/>
      <c r="N2632" s="16"/>
      <c r="O2632" s="1"/>
      <c r="P2632" s="18"/>
      <c r="U2632" s="114"/>
      <c r="W2632" s="114"/>
    </row>
    <row r="2633" spans="1:23" ht="9.75" customHeight="1">
      <c r="A2633" s="15"/>
      <c r="B2633" s="15" t="s">
        <v>57</v>
      </c>
      <c r="C2633" s="15"/>
      <c r="D2633" s="16"/>
      <c r="E2633" s="1"/>
      <c r="F2633" s="1"/>
      <c r="G2633" s="1"/>
      <c r="H2633" s="1"/>
      <c r="I2633" s="1"/>
      <c r="J2633" s="1"/>
      <c r="K2633" s="1"/>
      <c r="L2633" s="1"/>
      <c r="M2633" s="17"/>
      <c r="N2633" s="16"/>
      <c r="O2633" s="1"/>
      <c r="P2633" s="18"/>
      <c r="U2633" s="114"/>
      <c r="W2633" s="114"/>
    </row>
    <row r="2634" spans="1:23" ht="9.75" customHeight="1">
      <c r="A2634" s="15"/>
      <c r="B2634" s="15" t="s">
        <v>57</v>
      </c>
      <c r="C2634" s="15"/>
      <c r="D2634" s="16"/>
      <c r="E2634" s="1"/>
      <c r="F2634" s="1"/>
      <c r="G2634" s="1"/>
      <c r="H2634" s="1"/>
      <c r="I2634" s="1"/>
      <c r="J2634" s="1"/>
      <c r="K2634" s="1"/>
      <c r="L2634" s="1"/>
      <c r="M2634" s="17"/>
      <c r="N2634" s="16"/>
      <c r="O2634" s="1"/>
      <c r="P2634" s="18"/>
      <c r="U2634" s="114"/>
      <c r="W2634" s="114"/>
    </row>
    <row r="2635" spans="1:23" ht="9.75" customHeight="1">
      <c r="A2635" s="15"/>
      <c r="B2635" s="15" t="s">
        <v>39</v>
      </c>
      <c r="C2635" s="15"/>
      <c r="D2635" s="16"/>
      <c r="E2635" s="1"/>
      <c r="F2635" s="1"/>
      <c r="G2635" s="1"/>
      <c r="H2635" s="1"/>
      <c r="I2635" s="1"/>
      <c r="J2635" s="1"/>
      <c r="K2635" s="1"/>
      <c r="L2635" s="1"/>
      <c r="M2635" s="17"/>
      <c r="N2635" s="16"/>
      <c r="O2635" s="1"/>
      <c r="P2635" s="18"/>
      <c r="U2635" s="114"/>
      <c r="W2635" s="114"/>
    </row>
    <row r="2636" spans="1:23" ht="9.75" customHeight="1">
      <c r="A2636" s="15"/>
      <c r="B2636" s="15" t="s">
        <v>60</v>
      </c>
      <c r="C2636" s="15"/>
      <c r="D2636" s="16"/>
      <c r="E2636" s="1"/>
      <c r="F2636" s="1"/>
      <c r="G2636" s="1"/>
      <c r="H2636" s="1"/>
      <c r="I2636" s="1"/>
      <c r="J2636" s="1"/>
      <c r="K2636" s="1"/>
      <c r="L2636" s="1"/>
      <c r="M2636" s="17"/>
      <c r="N2636" s="16"/>
      <c r="O2636" s="1"/>
      <c r="P2636" s="18"/>
      <c r="U2636" s="114"/>
      <c r="W2636" s="114"/>
    </row>
    <row r="2637" spans="1:23" ht="9.75" customHeight="1">
      <c r="A2637" s="15"/>
      <c r="B2637" s="15" t="s">
        <v>60</v>
      </c>
      <c r="C2637" s="15"/>
      <c r="D2637" s="16"/>
      <c r="E2637" s="1"/>
      <c r="F2637" s="1"/>
      <c r="G2637" s="1"/>
      <c r="H2637" s="1"/>
      <c r="I2637" s="1"/>
      <c r="J2637" s="1"/>
      <c r="K2637" s="1"/>
      <c r="L2637" s="1"/>
      <c r="M2637" s="17"/>
      <c r="N2637" s="16"/>
      <c r="O2637" s="1"/>
      <c r="P2637" s="18"/>
      <c r="U2637" s="114"/>
      <c r="W2637" s="114"/>
    </row>
    <row r="2638" spans="1:23" ht="9.75" customHeight="1">
      <c r="A2638" s="15"/>
      <c r="B2638" s="15" t="s">
        <v>60</v>
      </c>
      <c r="C2638" s="15"/>
      <c r="D2638" s="16"/>
      <c r="E2638" s="1"/>
      <c r="F2638" s="1"/>
      <c r="G2638" s="1"/>
      <c r="H2638" s="1"/>
      <c r="I2638" s="1"/>
      <c r="J2638" s="1"/>
      <c r="K2638" s="1"/>
      <c r="L2638" s="1"/>
      <c r="M2638" s="17"/>
      <c r="N2638" s="16"/>
      <c r="O2638" s="1"/>
      <c r="P2638" s="18"/>
      <c r="U2638" s="114"/>
      <c r="W2638" s="114"/>
    </row>
    <row r="2639" spans="1:23" ht="9.75" customHeight="1">
      <c r="A2639" s="15"/>
      <c r="B2639" s="15" t="s">
        <v>60</v>
      </c>
      <c r="C2639" s="15"/>
      <c r="D2639" s="16"/>
      <c r="E2639" s="1"/>
      <c r="F2639" s="1"/>
      <c r="G2639" s="1"/>
      <c r="H2639" s="1"/>
      <c r="I2639" s="1"/>
      <c r="J2639" s="1"/>
      <c r="K2639" s="1"/>
      <c r="L2639" s="1"/>
      <c r="M2639" s="17"/>
      <c r="N2639" s="16"/>
      <c r="O2639" s="1"/>
      <c r="P2639" s="18"/>
      <c r="U2639" s="114"/>
      <c r="W2639" s="114"/>
    </row>
    <row r="2640" spans="1:23" ht="9.75" customHeight="1">
      <c r="A2640" s="15"/>
      <c r="B2640" s="15" t="s">
        <v>60</v>
      </c>
      <c r="C2640" s="15"/>
      <c r="D2640" s="16"/>
      <c r="E2640" s="1"/>
      <c r="F2640" s="1"/>
      <c r="G2640" s="1"/>
      <c r="H2640" s="1"/>
      <c r="I2640" s="1"/>
      <c r="J2640" s="1"/>
      <c r="K2640" s="1"/>
      <c r="L2640" s="1"/>
      <c r="M2640" s="17"/>
      <c r="N2640" s="16"/>
      <c r="O2640" s="1"/>
      <c r="P2640" s="18"/>
      <c r="U2640" s="114"/>
      <c r="W2640" s="114"/>
    </row>
    <row r="2641" spans="1:23" ht="9.75" customHeight="1">
      <c r="A2641" s="15"/>
      <c r="B2641" s="15" t="s">
        <v>60</v>
      </c>
      <c r="C2641" s="15"/>
      <c r="D2641" s="16"/>
      <c r="E2641" s="1"/>
      <c r="F2641" s="1"/>
      <c r="G2641" s="1"/>
      <c r="H2641" s="1"/>
      <c r="I2641" s="1"/>
      <c r="J2641" s="1"/>
      <c r="K2641" s="1"/>
      <c r="L2641" s="1"/>
      <c r="M2641" s="17"/>
      <c r="N2641" s="16"/>
      <c r="O2641" s="1"/>
      <c r="P2641" s="18"/>
      <c r="U2641" s="114"/>
      <c r="W2641" s="114"/>
    </row>
    <row r="2642" spans="1:23" ht="9.75" customHeight="1">
      <c r="A2642" s="15"/>
      <c r="B2642" s="15" t="s">
        <v>41</v>
      </c>
      <c r="C2642" s="15">
        <v>3</v>
      </c>
      <c r="D2642" s="33">
        <v>1</v>
      </c>
      <c r="E2642" s="34">
        <v>1</v>
      </c>
      <c r="F2642" s="34">
        <v>1</v>
      </c>
      <c r="G2642" s="34">
        <v>1</v>
      </c>
      <c r="H2642" s="34">
        <v>1</v>
      </c>
      <c r="I2642" s="34">
        <v>1</v>
      </c>
      <c r="J2642" s="34">
        <v>1</v>
      </c>
      <c r="K2642" s="34">
        <v>1</v>
      </c>
      <c r="L2642" s="34">
        <v>2</v>
      </c>
      <c r="M2642" s="35">
        <v>1</v>
      </c>
      <c r="N2642" s="16">
        <f>MIN(D2642:M2642)</f>
        <v>1</v>
      </c>
      <c r="O2642" s="1">
        <f>C2642-N2642</f>
        <v>2</v>
      </c>
      <c r="P2642" s="18">
        <f>O2642/C2642</f>
        <v>0.66666666666666663</v>
      </c>
      <c r="U2642" s="114"/>
      <c r="W2642" s="114"/>
    </row>
    <row r="2643" spans="1:23" ht="9.75" customHeight="1">
      <c r="A2643" s="15"/>
      <c r="B2643" s="15" t="s">
        <v>42</v>
      </c>
      <c r="C2643" s="15"/>
      <c r="D2643" s="16"/>
      <c r="E2643" s="1"/>
      <c r="F2643" s="1"/>
      <c r="G2643" s="1"/>
      <c r="H2643" s="1"/>
      <c r="I2643" s="1"/>
      <c r="J2643" s="1"/>
      <c r="K2643" s="1"/>
      <c r="L2643" s="1"/>
      <c r="M2643" s="17"/>
      <c r="N2643" s="16"/>
      <c r="O2643" s="1"/>
      <c r="P2643" s="18"/>
      <c r="U2643" s="114"/>
      <c r="W2643" s="114"/>
    </row>
    <row r="2644" spans="1:23" ht="9.75" customHeight="1">
      <c r="A2644" s="15"/>
      <c r="B2644" s="15" t="s">
        <v>43</v>
      </c>
      <c r="C2644" s="15"/>
      <c r="D2644" s="16"/>
      <c r="E2644" s="1"/>
      <c r="F2644" s="1"/>
      <c r="G2644" s="1"/>
      <c r="H2644" s="1"/>
      <c r="I2644" s="1"/>
      <c r="J2644" s="1"/>
      <c r="K2644" s="1"/>
      <c r="L2644" s="1"/>
      <c r="M2644" s="17"/>
      <c r="N2644" s="16"/>
      <c r="O2644" s="1"/>
      <c r="P2644" s="18"/>
      <c r="U2644" s="114"/>
      <c r="W2644" s="114"/>
    </row>
    <row r="2645" spans="1:23" ht="9.75" customHeight="1">
      <c r="A2645" s="15"/>
      <c r="B2645" s="15" t="s">
        <v>44</v>
      </c>
      <c r="C2645" s="15"/>
      <c r="D2645" s="16"/>
      <c r="E2645" s="1"/>
      <c r="F2645" s="1"/>
      <c r="G2645" s="1"/>
      <c r="H2645" s="1"/>
      <c r="I2645" s="1"/>
      <c r="J2645" s="1"/>
      <c r="K2645" s="1"/>
      <c r="L2645" s="1"/>
      <c r="M2645" s="17"/>
      <c r="N2645" s="16"/>
      <c r="O2645" s="1"/>
      <c r="P2645" s="18"/>
      <c r="U2645" s="114"/>
      <c r="W2645" s="114"/>
    </row>
    <row r="2646" spans="1:23" ht="9.75" customHeight="1">
      <c r="A2646" s="20"/>
      <c r="B2646" s="21" t="s">
        <v>45</v>
      </c>
      <c r="C2646" s="21">
        <f t="shared" ref="C2646:M2646" si="577">SUM(C2630:C2645)</f>
        <v>47</v>
      </c>
      <c r="D2646" s="22">
        <f t="shared" si="577"/>
        <v>12</v>
      </c>
      <c r="E2646" s="23">
        <f t="shared" si="577"/>
        <v>5</v>
      </c>
      <c r="F2646" s="23">
        <f t="shared" si="577"/>
        <v>1</v>
      </c>
      <c r="G2646" s="23">
        <f t="shared" si="577"/>
        <v>1</v>
      </c>
      <c r="H2646" s="23">
        <f t="shared" si="577"/>
        <v>1</v>
      </c>
      <c r="I2646" s="23">
        <f t="shared" si="577"/>
        <v>1</v>
      </c>
      <c r="J2646" s="23">
        <f t="shared" si="577"/>
        <v>3</v>
      </c>
      <c r="K2646" s="23">
        <f t="shared" si="577"/>
        <v>1</v>
      </c>
      <c r="L2646" s="23">
        <f t="shared" si="577"/>
        <v>4</v>
      </c>
      <c r="M2646" s="24">
        <f t="shared" si="577"/>
        <v>11</v>
      </c>
      <c r="N2646" s="22">
        <f t="shared" ref="N2646:N2647" si="578">MIN(D2646:M2646)</f>
        <v>1</v>
      </c>
      <c r="O2646" s="23">
        <f t="shared" ref="O2646:O2647" si="579">C2646-N2646</f>
        <v>46</v>
      </c>
      <c r="P2646" s="25">
        <f t="shared" ref="P2646:P2647" si="580">O2646/C2646</f>
        <v>0.97872340425531912</v>
      </c>
      <c r="U2646" s="114"/>
      <c r="W2646" s="114"/>
    </row>
    <row r="2647" spans="1:23" ht="9.75" customHeight="1">
      <c r="A2647" s="14" t="s">
        <v>454</v>
      </c>
      <c r="B2647" s="14" t="s">
        <v>27</v>
      </c>
      <c r="C2647" s="14">
        <v>47</v>
      </c>
      <c r="D2647" s="51">
        <v>14</v>
      </c>
      <c r="E2647" s="52">
        <v>14</v>
      </c>
      <c r="F2647" s="52">
        <v>1</v>
      </c>
      <c r="G2647" s="52">
        <v>1</v>
      </c>
      <c r="H2647" s="52">
        <v>0</v>
      </c>
      <c r="I2647" s="52">
        <v>0</v>
      </c>
      <c r="J2647" s="52">
        <v>1</v>
      </c>
      <c r="K2647" s="52">
        <v>0</v>
      </c>
      <c r="L2647" s="52">
        <v>5</v>
      </c>
      <c r="M2647" s="53">
        <v>13</v>
      </c>
      <c r="N2647" s="19">
        <f t="shared" si="578"/>
        <v>0</v>
      </c>
      <c r="O2647" s="29">
        <f t="shared" si="579"/>
        <v>47</v>
      </c>
      <c r="P2647" s="31">
        <f t="shared" si="580"/>
        <v>1</v>
      </c>
      <c r="U2647" s="114"/>
      <c r="W2647" s="114"/>
    </row>
    <row r="2648" spans="1:23" ht="9.75" customHeight="1">
      <c r="A2648" s="15"/>
      <c r="B2648" s="15" t="s">
        <v>30</v>
      </c>
      <c r="C2648" s="15"/>
      <c r="D2648" s="16"/>
      <c r="E2648" s="1"/>
      <c r="F2648" s="1"/>
      <c r="G2648" s="1"/>
      <c r="H2648" s="1"/>
      <c r="I2648" s="1"/>
      <c r="J2648" s="1"/>
      <c r="K2648" s="1"/>
      <c r="L2648" s="1"/>
      <c r="M2648" s="17"/>
      <c r="N2648" s="16"/>
      <c r="O2648" s="1"/>
      <c r="P2648" s="18"/>
      <c r="U2648" s="114"/>
      <c r="W2648" s="114"/>
    </row>
    <row r="2649" spans="1:23" ht="9.75" customHeight="1">
      <c r="A2649" s="15"/>
      <c r="B2649" s="15" t="s">
        <v>34</v>
      </c>
      <c r="C2649" s="15"/>
      <c r="D2649" s="16"/>
      <c r="E2649" s="1"/>
      <c r="F2649" s="1"/>
      <c r="G2649" s="1"/>
      <c r="H2649" s="1"/>
      <c r="I2649" s="1"/>
      <c r="J2649" s="1"/>
      <c r="K2649" s="1"/>
      <c r="L2649" s="1"/>
      <c r="M2649" s="17"/>
      <c r="N2649" s="16"/>
      <c r="O2649" s="1"/>
      <c r="P2649" s="18"/>
      <c r="U2649" s="114"/>
      <c r="W2649" s="114"/>
    </row>
    <row r="2650" spans="1:23" ht="9.75" customHeight="1">
      <c r="A2650" s="15"/>
      <c r="B2650" s="15" t="s">
        <v>57</v>
      </c>
      <c r="C2650" s="15"/>
      <c r="D2650" s="16"/>
      <c r="E2650" s="1"/>
      <c r="F2650" s="1"/>
      <c r="G2650" s="1"/>
      <c r="H2650" s="1"/>
      <c r="I2650" s="1"/>
      <c r="J2650" s="1"/>
      <c r="K2650" s="1"/>
      <c r="L2650" s="1"/>
      <c r="M2650" s="17"/>
      <c r="N2650" s="16"/>
      <c r="O2650" s="1"/>
      <c r="P2650" s="18"/>
      <c r="U2650" s="114"/>
      <c r="W2650" s="114"/>
    </row>
    <row r="2651" spans="1:23" ht="9.75" customHeight="1">
      <c r="A2651" s="15"/>
      <c r="B2651" s="15" t="s">
        <v>57</v>
      </c>
      <c r="C2651" s="15"/>
      <c r="D2651" s="16"/>
      <c r="E2651" s="1"/>
      <c r="F2651" s="1"/>
      <c r="G2651" s="1"/>
      <c r="H2651" s="1"/>
      <c r="I2651" s="1"/>
      <c r="J2651" s="1"/>
      <c r="K2651" s="1"/>
      <c r="L2651" s="1"/>
      <c r="M2651" s="17"/>
      <c r="N2651" s="16"/>
      <c r="O2651" s="1"/>
      <c r="P2651" s="18"/>
      <c r="U2651" s="114"/>
      <c r="W2651" s="114"/>
    </row>
    <row r="2652" spans="1:23" ht="9.75" customHeight="1">
      <c r="A2652" s="15"/>
      <c r="B2652" s="15" t="s">
        <v>39</v>
      </c>
      <c r="C2652" s="15"/>
      <c r="D2652" s="16"/>
      <c r="E2652" s="1"/>
      <c r="F2652" s="1"/>
      <c r="G2652" s="1"/>
      <c r="H2652" s="1"/>
      <c r="I2652" s="1"/>
      <c r="J2652" s="1"/>
      <c r="K2652" s="1"/>
      <c r="L2652" s="1"/>
      <c r="M2652" s="17"/>
      <c r="N2652" s="16"/>
      <c r="O2652" s="1"/>
      <c r="P2652" s="18"/>
      <c r="U2652" s="114"/>
      <c r="W2652" s="114"/>
    </row>
    <row r="2653" spans="1:23" ht="9.75" customHeight="1">
      <c r="A2653" s="15"/>
      <c r="B2653" s="15" t="s">
        <v>60</v>
      </c>
      <c r="C2653" s="15"/>
      <c r="D2653" s="16"/>
      <c r="E2653" s="1"/>
      <c r="F2653" s="1"/>
      <c r="G2653" s="1"/>
      <c r="H2653" s="1"/>
      <c r="I2653" s="1"/>
      <c r="J2653" s="1"/>
      <c r="K2653" s="1"/>
      <c r="L2653" s="1"/>
      <c r="M2653" s="17"/>
      <c r="N2653" s="16"/>
      <c r="O2653" s="1"/>
      <c r="P2653" s="18"/>
      <c r="U2653" s="114"/>
      <c r="W2653" s="114"/>
    </row>
    <row r="2654" spans="1:23" ht="9.75" customHeight="1">
      <c r="A2654" s="15"/>
      <c r="B2654" s="15" t="s">
        <v>60</v>
      </c>
      <c r="C2654" s="15"/>
      <c r="D2654" s="16"/>
      <c r="E2654" s="1"/>
      <c r="F2654" s="1"/>
      <c r="G2654" s="1"/>
      <c r="H2654" s="1"/>
      <c r="I2654" s="1"/>
      <c r="J2654" s="1"/>
      <c r="K2654" s="1"/>
      <c r="L2654" s="1"/>
      <c r="M2654" s="17"/>
      <c r="N2654" s="16"/>
      <c r="O2654" s="1"/>
      <c r="P2654" s="18"/>
      <c r="U2654" s="114"/>
      <c r="W2654" s="114"/>
    </row>
    <row r="2655" spans="1:23" ht="9.75" customHeight="1">
      <c r="A2655" s="15"/>
      <c r="B2655" s="15" t="s">
        <v>60</v>
      </c>
      <c r="C2655" s="15"/>
      <c r="D2655" s="16"/>
      <c r="E2655" s="1"/>
      <c r="F2655" s="1"/>
      <c r="G2655" s="1"/>
      <c r="H2655" s="1"/>
      <c r="I2655" s="1"/>
      <c r="J2655" s="1"/>
      <c r="K2655" s="1"/>
      <c r="L2655" s="1"/>
      <c r="M2655" s="17"/>
      <c r="N2655" s="16"/>
      <c r="O2655" s="1"/>
      <c r="P2655" s="18"/>
      <c r="U2655" s="114"/>
      <c r="W2655" s="114"/>
    </row>
    <row r="2656" spans="1:23" ht="9.75" customHeight="1">
      <c r="A2656" s="15"/>
      <c r="B2656" s="15" t="s">
        <v>60</v>
      </c>
      <c r="C2656" s="15"/>
      <c r="D2656" s="16"/>
      <c r="E2656" s="1"/>
      <c r="F2656" s="1"/>
      <c r="G2656" s="1"/>
      <c r="H2656" s="1"/>
      <c r="I2656" s="1"/>
      <c r="J2656" s="1"/>
      <c r="K2656" s="1"/>
      <c r="L2656" s="1"/>
      <c r="M2656" s="17"/>
      <c r="N2656" s="16"/>
      <c r="O2656" s="1"/>
      <c r="P2656" s="18"/>
      <c r="U2656" s="114"/>
      <c r="W2656" s="114"/>
    </row>
    <row r="2657" spans="1:23" ht="9.75" customHeight="1">
      <c r="A2657" s="15"/>
      <c r="B2657" s="15" t="s">
        <v>60</v>
      </c>
      <c r="C2657" s="15"/>
      <c r="D2657" s="16"/>
      <c r="E2657" s="1"/>
      <c r="F2657" s="1"/>
      <c r="G2657" s="1"/>
      <c r="H2657" s="1"/>
      <c r="I2657" s="1"/>
      <c r="J2657" s="1"/>
      <c r="K2657" s="1"/>
      <c r="L2657" s="1"/>
      <c r="M2657" s="17"/>
      <c r="N2657" s="16"/>
      <c r="O2657" s="1"/>
      <c r="P2657" s="18"/>
      <c r="U2657" s="114"/>
      <c r="W2657" s="114"/>
    </row>
    <row r="2658" spans="1:23" ht="9.75" customHeight="1">
      <c r="A2658" s="15"/>
      <c r="B2658" s="15" t="s">
        <v>60</v>
      </c>
      <c r="C2658" s="15"/>
      <c r="D2658" s="16"/>
      <c r="E2658" s="1"/>
      <c r="F2658" s="1"/>
      <c r="G2658" s="1"/>
      <c r="H2658" s="1"/>
      <c r="I2658" s="1"/>
      <c r="J2658" s="1"/>
      <c r="K2658" s="1"/>
      <c r="L2658" s="1"/>
      <c r="M2658" s="17"/>
      <c r="N2658" s="16"/>
      <c r="O2658" s="1"/>
      <c r="P2658" s="18"/>
      <c r="U2658" s="114"/>
      <c r="W2658" s="114"/>
    </row>
    <row r="2659" spans="1:23" ht="9.75" customHeight="1">
      <c r="A2659" s="15"/>
      <c r="B2659" s="15" t="s">
        <v>41</v>
      </c>
      <c r="C2659" s="15"/>
      <c r="D2659" s="16"/>
      <c r="E2659" s="1"/>
      <c r="F2659" s="1"/>
      <c r="G2659" s="1"/>
      <c r="H2659" s="1"/>
      <c r="I2659" s="1"/>
      <c r="J2659" s="1"/>
      <c r="K2659" s="1"/>
      <c r="L2659" s="1"/>
      <c r="M2659" s="17"/>
      <c r="N2659" s="16"/>
      <c r="O2659" s="1"/>
      <c r="P2659" s="18"/>
      <c r="U2659" s="114"/>
      <c r="W2659" s="114"/>
    </row>
    <row r="2660" spans="1:23" ht="9.75" customHeight="1">
      <c r="A2660" s="15"/>
      <c r="B2660" s="15" t="s">
        <v>42</v>
      </c>
      <c r="C2660" s="15"/>
      <c r="D2660" s="16"/>
      <c r="E2660" s="1"/>
      <c r="F2660" s="1"/>
      <c r="G2660" s="1"/>
      <c r="H2660" s="1"/>
      <c r="I2660" s="1"/>
      <c r="J2660" s="1"/>
      <c r="K2660" s="1"/>
      <c r="L2660" s="1"/>
      <c r="M2660" s="17"/>
      <c r="N2660" s="16"/>
      <c r="O2660" s="1"/>
      <c r="P2660" s="18"/>
      <c r="U2660" s="114"/>
      <c r="W2660" s="114"/>
    </row>
    <row r="2661" spans="1:23" ht="9.75" customHeight="1">
      <c r="A2661" s="15"/>
      <c r="B2661" s="15" t="s">
        <v>43</v>
      </c>
      <c r="C2661" s="15"/>
      <c r="D2661" s="16"/>
      <c r="E2661" s="1"/>
      <c r="F2661" s="1"/>
      <c r="G2661" s="1"/>
      <c r="H2661" s="1"/>
      <c r="I2661" s="1"/>
      <c r="J2661" s="1"/>
      <c r="K2661" s="1"/>
      <c r="L2661" s="1"/>
      <c r="M2661" s="17"/>
      <c r="N2661" s="16"/>
      <c r="O2661" s="1"/>
      <c r="P2661" s="18"/>
      <c r="U2661" s="114"/>
      <c r="W2661" s="114"/>
    </row>
    <row r="2662" spans="1:23" ht="9.75" customHeight="1">
      <c r="A2662" s="15"/>
      <c r="B2662" s="15" t="s">
        <v>44</v>
      </c>
      <c r="C2662" s="15"/>
      <c r="D2662" s="16"/>
      <c r="E2662" s="1"/>
      <c r="F2662" s="1"/>
      <c r="G2662" s="1"/>
      <c r="H2662" s="1"/>
      <c r="I2662" s="1"/>
      <c r="J2662" s="1"/>
      <c r="K2662" s="1"/>
      <c r="L2662" s="1"/>
      <c r="M2662" s="17"/>
      <c r="N2662" s="16"/>
      <c r="O2662" s="1"/>
      <c r="P2662" s="18"/>
      <c r="U2662" s="114"/>
      <c r="W2662" s="114"/>
    </row>
    <row r="2663" spans="1:23" ht="9.75" customHeight="1">
      <c r="A2663" s="20"/>
      <c r="B2663" s="21" t="s">
        <v>45</v>
      </c>
      <c r="C2663" s="21">
        <f t="shared" ref="C2663:M2663" si="581">SUM(C2647:C2662)</f>
        <v>47</v>
      </c>
      <c r="D2663" s="22">
        <f t="shared" si="581"/>
        <v>14</v>
      </c>
      <c r="E2663" s="23">
        <f t="shared" si="581"/>
        <v>14</v>
      </c>
      <c r="F2663" s="23">
        <f t="shared" si="581"/>
        <v>1</v>
      </c>
      <c r="G2663" s="23">
        <f t="shared" si="581"/>
        <v>1</v>
      </c>
      <c r="H2663" s="23">
        <f t="shared" si="581"/>
        <v>0</v>
      </c>
      <c r="I2663" s="23">
        <f t="shared" si="581"/>
        <v>0</v>
      </c>
      <c r="J2663" s="23">
        <f t="shared" si="581"/>
        <v>1</v>
      </c>
      <c r="K2663" s="23">
        <f t="shared" si="581"/>
        <v>0</v>
      </c>
      <c r="L2663" s="23">
        <f t="shared" si="581"/>
        <v>5</v>
      </c>
      <c r="M2663" s="24">
        <f t="shared" si="581"/>
        <v>13</v>
      </c>
      <c r="N2663" s="22">
        <f t="shared" ref="N2663:N2664" si="582">MIN(D2663:M2663)</f>
        <v>0</v>
      </c>
      <c r="O2663" s="23">
        <f t="shared" ref="O2663:O2664" si="583">C2663-N2663</f>
        <v>47</v>
      </c>
      <c r="P2663" s="25">
        <f t="shared" ref="P2663:P2664" si="584">O2663/C2663</f>
        <v>1</v>
      </c>
      <c r="U2663" s="114"/>
      <c r="W2663" s="114"/>
    </row>
    <row r="2664" spans="1:23" ht="9.75" customHeight="1">
      <c r="A2664" s="14" t="s">
        <v>456</v>
      </c>
      <c r="B2664" s="14" t="s">
        <v>27</v>
      </c>
      <c r="C2664" s="14">
        <v>45</v>
      </c>
      <c r="D2664" s="51">
        <v>33</v>
      </c>
      <c r="E2664" s="52">
        <v>29</v>
      </c>
      <c r="F2664" s="52">
        <v>22</v>
      </c>
      <c r="G2664" s="52">
        <v>9</v>
      </c>
      <c r="H2664" s="52">
        <v>5</v>
      </c>
      <c r="I2664" s="52">
        <v>1</v>
      </c>
      <c r="J2664" s="52">
        <v>2</v>
      </c>
      <c r="K2664" s="52">
        <v>0</v>
      </c>
      <c r="L2664" s="52">
        <v>6</v>
      </c>
      <c r="M2664" s="53">
        <v>8</v>
      </c>
      <c r="N2664" s="19">
        <f t="shared" si="582"/>
        <v>0</v>
      </c>
      <c r="O2664" s="29">
        <f t="shared" si="583"/>
        <v>45</v>
      </c>
      <c r="P2664" s="31">
        <f t="shared" si="584"/>
        <v>1</v>
      </c>
      <c r="U2664" s="114"/>
      <c r="W2664" s="114"/>
    </row>
    <row r="2665" spans="1:23" ht="9.75" customHeight="1">
      <c r="A2665" s="15"/>
      <c r="B2665" s="15" t="s">
        <v>30</v>
      </c>
      <c r="C2665" s="15"/>
      <c r="D2665" s="16"/>
      <c r="E2665" s="1"/>
      <c r="F2665" s="1"/>
      <c r="G2665" s="1"/>
      <c r="H2665" s="1"/>
      <c r="I2665" s="1"/>
      <c r="J2665" s="1"/>
      <c r="K2665" s="1"/>
      <c r="L2665" s="1"/>
      <c r="M2665" s="17"/>
      <c r="N2665" s="16"/>
      <c r="O2665" s="1"/>
      <c r="P2665" s="18"/>
      <c r="U2665" s="114"/>
      <c r="W2665" s="114"/>
    </row>
    <row r="2666" spans="1:23" ht="9.75" customHeight="1">
      <c r="A2666" s="15"/>
      <c r="B2666" s="15" t="s">
        <v>34</v>
      </c>
      <c r="C2666" s="15"/>
      <c r="D2666" s="16"/>
      <c r="E2666" s="1"/>
      <c r="F2666" s="1"/>
      <c r="G2666" s="1"/>
      <c r="H2666" s="1"/>
      <c r="I2666" s="1"/>
      <c r="J2666" s="1"/>
      <c r="K2666" s="1"/>
      <c r="L2666" s="1"/>
      <c r="M2666" s="17"/>
      <c r="N2666" s="16"/>
      <c r="O2666" s="1"/>
      <c r="P2666" s="18"/>
      <c r="U2666" s="114"/>
      <c r="W2666" s="114"/>
    </row>
    <row r="2667" spans="1:23" ht="9.75" customHeight="1">
      <c r="A2667" s="15"/>
      <c r="B2667" s="15" t="s">
        <v>57</v>
      </c>
      <c r="C2667" s="15"/>
      <c r="D2667" s="16"/>
      <c r="E2667" s="1"/>
      <c r="F2667" s="1"/>
      <c r="G2667" s="1"/>
      <c r="H2667" s="1"/>
      <c r="I2667" s="1"/>
      <c r="J2667" s="1"/>
      <c r="K2667" s="1"/>
      <c r="L2667" s="1"/>
      <c r="M2667" s="17"/>
      <c r="N2667" s="16"/>
      <c r="O2667" s="1"/>
      <c r="P2667" s="18"/>
      <c r="U2667" s="114"/>
      <c r="W2667" s="114"/>
    </row>
    <row r="2668" spans="1:23" ht="9.75" customHeight="1">
      <c r="A2668" s="15"/>
      <c r="B2668" s="15" t="s">
        <v>57</v>
      </c>
      <c r="C2668" s="15"/>
      <c r="D2668" s="16"/>
      <c r="E2668" s="1"/>
      <c r="F2668" s="1"/>
      <c r="G2668" s="1"/>
      <c r="H2668" s="1"/>
      <c r="I2668" s="1"/>
      <c r="J2668" s="1"/>
      <c r="K2668" s="1"/>
      <c r="L2668" s="1"/>
      <c r="M2668" s="17"/>
      <c r="N2668" s="16"/>
      <c r="O2668" s="1"/>
      <c r="P2668" s="18"/>
      <c r="U2668" s="114"/>
      <c r="W2668" s="114"/>
    </row>
    <row r="2669" spans="1:23" ht="9.75" customHeight="1">
      <c r="A2669" s="15"/>
      <c r="B2669" s="15" t="s">
        <v>39</v>
      </c>
      <c r="C2669" s="15"/>
      <c r="D2669" s="16"/>
      <c r="E2669" s="1"/>
      <c r="F2669" s="1"/>
      <c r="G2669" s="1"/>
      <c r="H2669" s="1"/>
      <c r="I2669" s="1"/>
      <c r="J2669" s="1"/>
      <c r="K2669" s="1"/>
      <c r="L2669" s="1"/>
      <c r="M2669" s="17"/>
      <c r="N2669" s="16"/>
      <c r="O2669" s="1"/>
      <c r="P2669" s="18"/>
      <c r="U2669" s="114"/>
      <c r="W2669" s="114"/>
    </row>
    <row r="2670" spans="1:23" ht="9.75" customHeight="1">
      <c r="A2670" s="15"/>
      <c r="B2670" s="15" t="s">
        <v>60</v>
      </c>
      <c r="C2670" s="15"/>
      <c r="D2670" s="16"/>
      <c r="E2670" s="1"/>
      <c r="F2670" s="1"/>
      <c r="G2670" s="1"/>
      <c r="H2670" s="1"/>
      <c r="I2670" s="1"/>
      <c r="J2670" s="1"/>
      <c r="K2670" s="1"/>
      <c r="L2670" s="1"/>
      <c r="M2670" s="17"/>
      <c r="N2670" s="16"/>
      <c r="O2670" s="1"/>
      <c r="P2670" s="18"/>
      <c r="U2670" s="114"/>
      <c r="W2670" s="114"/>
    </row>
    <row r="2671" spans="1:23" ht="9.75" customHeight="1">
      <c r="A2671" s="15"/>
      <c r="B2671" s="15" t="s">
        <v>60</v>
      </c>
      <c r="C2671" s="15"/>
      <c r="D2671" s="16"/>
      <c r="E2671" s="1"/>
      <c r="F2671" s="1"/>
      <c r="G2671" s="1"/>
      <c r="H2671" s="1"/>
      <c r="I2671" s="1"/>
      <c r="J2671" s="1"/>
      <c r="K2671" s="1"/>
      <c r="L2671" s="1"/>
      <c r="M2671" s="17"/>
      <c r="N2671" s="16"/>
      <c r="O2671" s="1"/>
      <c r="P2671" s="18"/>
      <c r="U2671" s="114"/>
      <c r="W2671" s="114"/>
    </row>
    <row r="2672" spans="1:23" ht="9.75" customHeight="1">
      <c r="A2672" s="15"/>
      <c r="B2672" s="15" t="s">
        <v>60</v>
      </c>
      <c r="C2672" s="15"/>
      <c r="D2672" s="16"/>
      <c r="E2672" s="1"/>
      <c r="F2672" s="1"/>
      <c r="G2672" s="1"/>
      <c r="H2672" s="1"/>
      <c r="I2672" s="1"/>
      <c r="J2672" s="1"/>
      <c r="K2672" s="1"/>
      <c r="L2672" s="1"/>
      <c r="M2672" s="17"/>
      <c r="N2672" s="16"/>
      <c r="O2672" s="1"/>
      <c r="P2672" s="18"/>
      <c r="U2672" s="114"/>
      <c r="W2672" s="114"/>
    </row>
    <row r="2673" spans="1:23" ht="9.75" customHeight="1">
      <c r="A2673" s="15"/>
      <c r="B2673" s="15" t="s">
        <v>60</v>
      </c>
      <c r="C2673" s="15"/>
      <c r="D2673" s="16"/>
      <c r="E2673" s="1"/>
      <c r="F2673" s="1"/>
      <c r="G2673" s="1"/>
      <c r="H2673" s="1"/>
      <c r="I2673" s="1"/>
      <c r="J2673" s="1"/>
      <c r="K2673" s="1"/>
      <c r="L2673" s="1"/>
      <c r="M2673" s="17"/>
      <c r="N2673" s="16"/>
      <c r="O2673" s="1"/>
      <c r="P2673" s="18"/>
      <c r="U2673" s="114"/>
      <c r="W2673" s="114"/>
    </row>
    <row r="2674" spans="1:23" ht="9.75" customHeight="1">
      <c r="A2674" s="15"/>
      <c r="B2674" s="15" t="s">
        <v>60</v>
      </c>
      <c r="C2674" s="15"/>
      <c r="D2674" s="16"/>
      <c r="E2674" s="1"/>
      <c r="F2674" s="1"/>
      <c r="G2674" s="1"/>
      <c r="H2674" s="1"/>
      <c r="I2674" s="1"/>
      <c r="J2674" s="1"/>
      <c r="K2674" s="1"/>
      <c r="L2674" s="1"/>
      <c r="M2674" s="17"/>
      <c r="N2674" s="16"/>
      <c r="O2674" s="1"/>
      <c r="P2674" s="18"/>
      <c r="U2674" s="114"/>
      <c r="W2674" s="114"/>
    </row>
    <row r="2675" spans="1:23" ht="9.75" customHeight="1">
      <c r="A2675" s="15"/>
      <c r="B2675" s="15" t="s">
        <v>60</v>
      </c>
      <c r="C2675" s="15"/>
      <c r="D2675" s="16"/>
      <c r="E2675" s="1"/>
      <c r="F2675" s="1"/>
      <c r="G2675" s="1"/>
      <c r="H2675" s="1"/>
      <c r="I2675" s="1"/>
      <c r="J2675" s="1"/>
      <c r="K2675" s="1"/>
      <c r="L2675" s="1"/>
      <c r="M2675" s="17"/>
      <c r="N2675" s="16"/>
      <c r="O2675" s="1"/>
      <c r="P2675" s="18"/>
      <c r="U2675" s="114"/>
      <c r="W2675" s="114"/>
    </row>
    <row r="2676" spans="1:23" ht="9.75" customHeight="1">
      <c r="A2676" s="15"/>
      <c r="B2676" s="15" t="s">
        <v>41</v>
      </c>
      <c r="C2676" s="15">
        <v>1</v>
      </c>
      <c r="D2676" s="33">
        <v>1</v>
      </c>
      <c r="E2676" s="34">
        <v>1</v>
      </c>
      <c r="F2676" s="34">
        <v>1</v>
      </c>
      <c r="G2676" s="34">
        <v>1</v>
      </c>
      <c r="H2676" s="34">
        <v>1</v>
      </c>
      <c r="I2676" s="34">
        <v>1</v>
      </c>
      <c r="J2676" s="34">
        <v>1</v>
      </c>
      <c r="K2676" s="34">
        <v>1</v>
      </c>
      <c r="L2676" s="34">
        <v>1</v>
      </c>
      <c r="M2676" s="35">
        <v>1</v>
      </c>
      <c r="N2676" s="16">
        <f>MIN(D2676:M2676)</f>
        <v>1</v>
      </c>
      <c r="O2676" s="1">
        <f>C2676-N2676</f>
        <v>0</v>
      </c>
      <c r="P2676" s="18">
        <f>O2676/C2676</f>
        <v>0</v>
      </c>
      <c r="U2676" s="114"/>
      <c r="W2676" s="114"/>
    </row>
    <row r="2677" spans="1:23" ht="9.75" customHeight="1">
      <c r="A2677" s="15"/>
      <c r="B2677" s="15" t="s">
        <v>42</v>
      </c>
      <c r="C2677" s="15"/>
      <c r="D2677" s="16"/>
      <c r="E2677" s="1"/>
      <c r="F2677" s="1"/>
      <c r="G2677" s="1"/>
      <c r="H2677" s="1"/>
      <c r="I2677" s="1"/>
      <c r="J2677" s="1"/>
      <c r="K2677" s="1"/>
      <c r="L2677" s="1"/>
      <c r="M2677" s="17"/>
      <c r="N2677" s="16"/>
      <c r="O2677" s="1"/>
      <c r="P2677" s="18"/>
      <c r="U2677" s="114"/>
      <c r="W2677" s="114"/>
    </row>
    <row r="2678" spans="1:23" ht="9.75" customHeight="1">
      <c r="A2678" s="15"/>
      <c r="B2678" s="15" t="s">
        <v>43</v>
      </c>
      <c r="C2678" s="15"/>
      <c r="D2678" s="16"/>
      <c r="E2678" s="1"/>
      <c r="F2678" s="1"/>
      <c r="G2678" s="1"/>
      <c r="H2678" s="1"/>
      <c r="I2678" s="1"/>
      <c r="J2678" s="1"/>
      <c r="K2678" s="1"/>
      <c r="L2678" s="1"/>
      <c r="M2678" s="17"/>
      <c r="N2678" s="16"/>
      <c r="O2678" s="1"/>
      <c r="P2678" s="18"/>
      <c r="U2678" s="114"/>
      <c r="W2678" s="114"/>
    </row>
    <row r="2679" spans="1:23" ht="9.75" customHeight="1">
      <c r="A2679" s="15"/>
      <c r="B2679" s="15" t="s">
        <v>44</v>
      </c>
      <c r="C2679" s="15"/>
      <c r="D2679" s="16"/>
      <c r="E2679" s="1"/>
      <c r="F2679" s="1"/>
      <c r="G2679" s="1"/>
      <c r="H2679" s="1"/>
      <c r="I2679" s="1"/>
      <c r="J2679" s="1"/>
      <c r="K2679" s="1"/>
      <c r="L2679" s="1"/>
      <c r="M2679" s="17"/>
      <c r="N2679" s="16"/>
      <c r="O2679" s="1"/>
      <c r="P2679" s="18"/>
      <c r="U2679" s="114"/>
      <c r="W2679" s="114"/>
    </row>
    <row r="2680" spans="1:23" ht="9.75" customHeight="1">
      <c r="A2680" s="20"/>
      <c r="B2680" s="21" t="s">
        <v>45</v>
      </c>
      <c r="C2680" s="21">
        <f t="shared" ref="C2680:M2680" si="585">SUM(C2664:C2679)</f>
        <v>46</v>
      </c>
      <c r="D2680" s="22">
        <f t="shared" si="585"/>
        <v>34</v>
      </c>
      <c r="E2680" s="23">
        <f t="shared" si="585"/>
        <v>30</v>
      </c>
      <c r="F2680" s="23">
        <f t="shared" si="585"/>
        <v>23</v>
      </c>
      <c r="G2680" s="23">
        <f t="shared" si="585"/>
        <v>10</v>
      </c>
      <c r="H2680" s="23">
        <f t="shared" si="585"/>
        <v>6</v>
      </c>
      <c r="I2680" s="23">
        <f t="shared" si="585"/>
        <v>2</v>
      </c>
      <c r="J2680" s="23">
        <f t="shared" si="585"/>
        <v>3</v>
      </c>
      <c r="K2680" s="23">
        <f t="shared" si="585"/>
        <v>1</v>
      </c>
      <c r="L2680" s="23">
        <f t="shared" si="585"/>
        <v>7</v>
      </c>
      <c r="M2680" s="24">
        <f t="shared" si="585"/>
        <v>9</v>
      </c>
      <c r="N2680" s="22">
        <f t="shared" ref="N2680:N2681" si="586">MIN(D2680:M2680)</f>
        <v>1</v>
      </c>
      <c r="O2680" s="23">
        <f t="shared" ref="O2680:O2681" si="587">C2680-N2680</f>
        <v>45</v>
      </c>
      <c r="P2680" s="25">
        <f t="shared" ref="P2680:P2681" si="588">O2680/C2680</f>
        <v>0.97826086956521741</v>
      </c>
      <c r="U2680" s="114"/>
      <c r="W2680" s="114"/>
    </row>
    <row r="2681" spans="1:23" ht="9.75" customHeight="1">
      <c r="A2681" s="14" t="s">
        <v>458</v>
      </c>
      <c r="B2681" s="14" t="s">
        <v>27</v>
      </c>
      <c r="C2681" s="14">
        <v>47</v>
      </c>
      <c r="D2681" s="51">
        <v>46</v>
      </c>
      <c r="E2681" s="52">
        <v>46</v>
      </c>
      <c r="F2681" s="52">
        <v>46</v>
      </c>
      <c r="G2681" s="52">
        <v>46</v>
      </c>
      <c r="H2681" s="52">
        <v>46</v>
      </c>
      <c r="I2681" s="52">
        <v>37</v>
      </c>
      <c r="J2681" s="52">
        <v>36</v>
      </c>
      <c r="K2681" s="52">
        <v>37</v>
      </c>
      <c r="L2681" s="52">
        <v>37</v>
      </c>
      <c r="M2681" s="53">
        <v>41</v>
      </c>
      <c r="N2681" s="19">
        <f t="shared" si="586"/>
        <v>36</v>
      </c>
      <c r="O2681" s="29">
        <f t="shared" si="587"/>
        <v>11</v>
      </c>
      <c r="P2681" s="31">
        <f t="shared" si="588"/>
        <v>0.23404255319148937</v>
      </c>
      <c r="U2681" s="114"/>
      <c r="W2681" s="114"/>
    </row>
    <row r="2682" spans="1:23" ht="9.75" customHeight="1">
      <c r="A2682" s="15"/>
      <c r="B2682" s="15" t="s">
        <v>30</v>
      </c>
      <c r="C2682" s="15"/>
      <c r="D2682" s="16"/>
      <c r="E2682" s="1"/>
      <c r="F2682" s="1"/>
      <c r="G2682" s="1"/>
      <c r="H2682" s="1"/>
      <c r="I2682" s="1"/>
      <c r="J2682" s="1"/>
      <c r="K2682" s="1"/>
      <c r="L2682" s="1"/>
      <c r="M2682" s="17"/>
      <c r="N2682" s="16"/>
      <c r="O2682" s="1"/>
      <c r="P2682" s="18"/>
      <c r="U2682" s="114"/>
      <c r="W2682" s="114"/>
    </row>
    <row r="2683" spans="1:23" ht="9.75" customHeight="1">
      <c r="A2683" s="15"/>
      <c r="B2683" s="15" t="s">
        <v>34</v>
      </c>
      <c r="C2683" s="15"/>
      <c r="D2683" s="16"/>
      <c r="E2683" s="1"/>
      <c r="F2683" s="1"/>
      <c r="G2683" s="1"/>
      <c r="H2683" s="1"/>
      <c r="I2683" s="1"/>
      <c r="J2683" s="1"/>
      <c r="K2683" s="1"/>
      <c r="L2683" s="1"/>
      <c r="M2683" s="17"/>
      <c r="N2683" s="16"/>
      <c r="O2683" s="1"/>
      <c r="P2683" s="18"/>
      <c r="U2683" s="114"/>
      <c r="W2683" s="114"/>
    </row>
    <row r="2684" spans="1:23" ht="9.75" customHeight="1">
      <c r="A2684" s="15"/>
      <c r="B2684" s="15" t="s">
        <v>57</v>
      </c>
      <c r="C2684" s="15"/>
      <c r="D2684" s="16"/>
      <c r="E2684" s="1"/>
      <c r="F2684" s="1"/>
      <c r="G2684" s="1"/>
      <c r="H2684" s="1"/>
      <c r="I2684" s="1"/>
      <c r="J2684" s="1"/>
      <c r="K2684" s="1"/>
      <c r="L2684" s="1"/>
      <c r="M2684" s="17"/>
      <c r="N2684" s="16"/>
      <c r="O2684" s="1"/>
      <c r="P2684" s="18"/>
      <c r="U2684" s="114"/>
      <c r="W2684" s="114"/>
    </row>
    <row r="2685" spans="1:23" ht="9.75" customHeight="1">
      <c r="A2685" s="15"/>
      <c r="B2685" s="15" t="s">
        <v>57</v>
      </c>
      <c r="C2685" s="15"/>
      <c r="D2685" s="16"/>
      <c r="E2685" s="1"/>
      <c r="F2685" s="1"/>
      <c r="G2685" s="1"/>
      <c r="H2685" s="1"/>
      <c r="I2685" s="1"/>
      <c r="J2685" s="1"/>
      <c r="K2685" s="1"/>
      <c r="L2685" s="1"/>
      <c r="M2685" s="17"/>
      <c r="N2685" s="16"/>
      <c r="O2685" s="1"/>
      <c r="P2685" s="18"/>
      <c r="U2685" s="114"/>
      <c r="W2685" s="114"/>
    </row>
    <row r="2686" spans="1:23" ht="9.75" customHeight="1">
      <c r="A2686" s="15"/>
      <c r="B2686" s="15" t="s">
        <v>39</v>
      </c>
      <c r="C2686" s="15"/>
      <c r="D2686" s="16"/>
      <c r="E2686" s="1"/>
      <c r="F2686" s="1"/>
      <c r="G2686" s="1"/>
      <c r="H2686" s="1"/>
      <c r="I2686" s="1"/>
      <c r="J2686" s="1"/>
      <c r="K2686" s="1"/>
      <c r="L2686" s="1"/>
      <c r="M2686" s="17"/>
      <c r="N2686" s="16"/>
      <c r="O2686" s="1"/>
      <c r="P2686" s="18"/>
      <c r="U2686" s="114"/>
      <c r="W2686" s="114"/>
    </row>
    <row r="2687" spans="1:23" ht="9.75" customHeight="1">
      <c r="A2687" s="15"/>
      <c r="B2687" s="15" t="s">
        <v>60</v>
      </c>
      <c r="C2687" s="15"/>
      <c r="D2687" s="16"/>
      <c r="E2687" s="1"/>
      <c r="F2687" s="1"/>
      <c r="G2687" s="1"/>
      <c r="H2687" s="1"/>
      <c r="I2687" s="1"/>
      <c r="J2687" s="1"/>
      <c r="K2687" s="1"/>
      <c r="L2687" s="1"/>
      <c r="M2687" s="17"/>
      <c r="N2687" s="16"/>
      <c r="O2687" s="1"/>
      <c r="P2687" s="18"/>
      <c r="U2687" s="114"/>
      <c r="W2687" s="114"/>
    </row>
    <row r="2688" spans="1:23" ht="9.75" customHeight="1">
      <c r="A2688" s="15"/>
      <c r="B2688" s="15" t="s">
        <v>60</v>
      </c>
      <c r="C2688" s="15"/>
      <c r="D2688" s="16"/>
      <c r="E2688" s="1"/>
      <c r="F2688" s="1"/>
      <c r="G2688" s="1"/>
      <c r="H2688" s="1"/>
      <c r="I2688" s="1"/>
      <c r="J2688" s="1"/>
      <c r="K2688" s="1"/>
      <c r="L2688" s="1"/>
      <c r="M2688" s="17"/>
      <c r="N2688" s="16"/>
      <c r="O2688" s="1"/>
      <c r="P2688" s="18"/>
      <c r="U2688" s="114"/>
      <c r="W2688" s="114"/>
    </row>
    <row r="2689" spans="1:23" ht="9.75" customHeight="1">
      <c r="A2689" s="15"/>
      <c r="B2689" s="15" t="s">
        <v>60</v>
      </c>
      <c r="C2689" s="15"/>
      <c r="D2689" s="16"/>
      <c r="E2689" s="1"/>
      <c r="F2689" s="1"/>
      <c r="G2689" s="1"/>
      <c r="H2689" s="1"/>
      <c r="I2689" s="1"/>
      <c r="J2689" s="1"/>
      <c r="K2689" s="1"/>
      <c r="L2689" s="1"/>
      <c r="M2689" s="17"/>
      <c r="N2689" s="16"/>
      <c r="O2689" s="1"/>
      <c r="P2689" s="18"/>
      <c r="U2689" s="114"/>
      <c r="W2689" s="114"/>
    </row>
    <row r="2690" spans="1:23" ht="9.75" customHeight="1">
      <c r="A2690" s="15"/>
      <c r="B2690" s="15" t="s">
        <v>60</v>
      </c>
      <c r="C2690" s="15"/>
      <c r="D2690" s="16"/>
      <c r="E2690" s="1"/>
      <c r="F2690" s="1"/>
      <c r="G2690" s="1"/>
      <c r="H2690" s="1"/>
      <c r="I2690" s="1"/>
      <c r="J2690" s="1"/>
      <c r="K2690" s="1"/>
      <c r="L2690" s="1"/>
      <c r="M2690" s="17"/>
      <c r="N2690" s="16"/>
      <c r="O2690" s="1"/>
      <c r="P2690" s="18"/>
      <c r="U2690" s="114"/>
      <c r="W2690" s="114"/>
    </row>
    <row r="2691" spans="1:23" ht="9.75" customHeight="1">
      <c r="A2691" s="15"/>
      <c r="B2691" s="15" t="s">
        <v>60</v>
      </c>
      <c r="C2691" s="15"/>
      <c r="D2691" s="16"/>
      <c r="E2691" s="1"/>
      <c r="F2691" s="1"/>
      <c r="G2691" s="1"/>
      <c r="H2691" s="1"/>
      <c r="I2691" s="1"/>
      <c r="J2691" s="1"/>
      <c r="K2691" s="1"/>
      <c r="L2691" s="1"/>
      <c r="M2691" s="17"/>
      <c r="N2691" s="16"/>
      <c r="O2691" s="1"/>
      <c r="P2691" s="18"/>
      <c r="U2691" s="114"/>
      <c r="W2691" s="114"/>
    </row>
    <row r="2692" spans="1:23" ht="9.75" customHeight="1">
      <c r="A2692" s="15"/>
      <c r="B2692" s="15" t="s">
        <v>60</v>
      </c>
      <c r="C2692" s="15"/>
      <c r="D2692" s="16"/>
      <c r="E2692" s="1"/>
      <c r="F2692" s="1"/>
      <c r="G2692" s="1"/>
      <c r="H2692" s="1"/>
      <c r="I2692" s="1"/>
      <c r="J2692" s="1"/>
      <c r="K2692" s="1"/>
      <c r="L2692" s="1"/>
      <c r="M2692" s="17"/>
      <c r="N2692" s="16"/>
      <c r="O2692" s="1"/>
      <c r="P2692" s="18"/>
      <c r="U2692" s="114"/>
      <c r="W2692" s="114"/>
    </row>
    <row r="2693" spans="1:23" ht="9.75" customHeight="1">
      <c r="A2693" s="15"/>
      <c r="B2693" s="15" t="s">
        <v>41</v>
      </c>
      <c r="C2693" s="15"/>
      <c r="D2693" s="16"/>
      <c r="E2693" s="1"/>
      <c r="F2693" s="1"/>
      <c r="G2693" s="1"/>
      <c r="H2693" s="1"/>
      <c r="I2693" s="1"/>
      <c r="J2693" s="1"/>
      <c r="K2693" s="1"/>
      <c r="L2693" s="1"/>
      <c r="M2693" s="17"/>
      <c r="N2693" s="16"/>
      <c r="O2693" s="1"/>
      <c r="P2693" s="18"/>
      <c r="U2693" s="114"/>
      <c r="W2693" s="114"/>
    </row>
    <row r="2694" spans="1:23" ht="9.75" customHeight="1">
      <c r="A2694" s="15"/>
      <c r="B2694" s="15" t="s">
        <v>42</v>
      </c>
      <c r="C2694" s="15"/>
      <c r="D2694" s="16"/>
      <c r="E2694" s="1"/>
      <c r="F2694" s="1"/>
      <c r="G2694" s="1"/>
      <c r="H2694" s="1"/>
      <c r="I2694" s="1"/>
      <c r="J2694" s="1"/>
      <c r="K2694" s="1"/>
      <c r="L2694" s="1"/>
      <c r="M2694" s="17"/>
      <c r="N2694" s="16"/>
      <c r="O2694" s="1"/>
      <c r="P2694" s="18"/>
      <c r="U2694" s="114"/>
      <c r="W2694" s="114"/>
    </row>
    <row r="2695" spans="1:23" ht="9.75" customHeight="1">
      <c r="A2695" s="15"/>
      <c r="B2695" s="15" t="s">
        <v>43</v>
      </c>
      <c r="C2695" s="15"/>
      <c r="D2695" s="16"/>
      <c r="E2695" s="1"/>
      <c r="F2695" s="1"/>
      <c r="G2695" s="1"/>
      <c r="H2695" s="1"/>
      <c r="I2695" s="1"/>
      <c r="J2695" s="1"/>
      <c r="K2695" s="1"/>
      <c r="L2695" s="1"/>
      <c r="M2695" s="17"/>
      <c r="N2695" s="16"/>
      <c r="O2695" s="1"/>
      <c r="P2695" s="18"/>
      <c r="U2695" s="114"/>
      <c r="W2695" s="114"/>
    </row>
    <row r="2696" spans="1:23" ht="9.75" customHeight="1">
      <c r="A2696" s="15"/>
      <c r="B2696" s="15" t="s">
        <v>44</v>
      </c>
      <c r="C2696" s="15"/>
      <c r="D2696" s="16"/>
      <c r="E2696" s="1"/>
      <c r="F2696" s="1"/>
      <c r="G2696" s="1"/>
      <c r="H2696" s="1"/>
      <c r="I2696" s="1"/>
      <c r="J2696" s="1"/>
      <c r="K2696" s="1"/>
      <c r="L2696" s="1"/>
      <c r="M2696" s="17"/>
      <c r="N2696" s="16"/>
      <c r="O2696" s="1"/>
      <c r="P2696" s="18"/>
      <c r="U2696" s="114"/>
      <c r="W2696" s="114"/>
    </row>
    <row r="2697" spans="1:23" ht="9.75" customHeight="1">
      <c r="A2697" s="20"/>
      <c r="B2697" s="21" t="s">
        <v>45</v>
      </c>
      <c r="C2697" s="21">
        <f t="shared" ref="C2697:M2697" si="589">SUM(C2681:C2696)</f>
        <v>47</v>
      </c>
      <c r="D2697" s="22">
        <f t="shared" si="589"/>
        <v>46</v>
      </c>
      <c r="E2697" s="23">
        <f t="shared" si="589"/>
        <v>46</v>
      </c>
      <c r="F2697" s="23">
        <f t="shared" si="589"/>
        <v>46</v>
      </c>
      <c r="G2697" s="23">
        <f t="shared" si="589"/>
        <v>46</v>
      </c>
      <c r="H2697" s="23">
        <f t="shared" si="589"/>
        <v>46</v>
      </c>
      <c r="I2697" s="23">
        <f t="shared" si="589"/>
        <v>37</v>
      </c>
      <c r="J2697" s="23">
        <f t="shared" si="589"/>
        <v>36</v>
      </c>
      <c r="K2697" s="23">
        <f t="shared" si="589"/>
        <v>37</v>
      </c>
      <c r="L2697" s="23">
        <f t="shared" si="589"/>
        <v>37</v>
      </c>
      <c r="M2697" s="24">
        <f t="shared" si="589"/>
        <v>41</v>
      </c>
      <c r="N2697" s="22">
        <f t="shared" ref="N2697:N2698" si="590">MIN(D2697:M2697)</f>
        <v>36</v>
      </c>
      <c r="O2697" s="23">
        <f t="shared" ref="O2697:O2698" si="591">C2697-N2697</f>
        <v>11</v>
      </c>
      <c r="P2697" s="25">
        <f t="shared" ref="P2697:P2698" si="592">O2697/C2697</f>
        <v>0.23404255319148937</v>
      </c>
      <c r="U2697" s="114"/>
      <c r="W2697" s="114"/>
    </row>
    <row r="2698" spans="1:23" ht="9.75" customHeight="1">
      <c r="A2698" s="14" t="s">
        <v>460</v>
      </c>
      <c r="B2698" s="14" t="s">
        <v>27</v>
      </c>
      <c r="C2698" s="14">
        <v>43</v>
      </c>
      <c r="D2698" s="51">
        <v>43</v>
      </c>
      <c r="E2698" s="52">
        <v>43</v>
      </c>
      <c r="F2698" s="52">
        <v>43</v>
      </c>
      <c r="G2698" s="52">
        <v>42</v>
      </c>
      <c r="H2698" s="52">
        <v>42</v>
      </c>
      <c r="I2698" s="52">
        <v>42</v>
      </c>
      <c r="J2698" s="52">
        <v>41</v>
      </c>
      <c r="K2698" s="52">
        <v>41</v>
      </c>
      <c r="L2698" s="52">
        <v>41</v>
      </c>
      <c r="M2698" s="53">
        <v>41</v>
      </c>
      <c r="N2698" s="19">
        <f t="shared" si="590"/>
        <v>41</v>
      </c>
      <c r="O2698" s="29">
        <f t="shared" si="591"/>
        <v>2</v>
      </c>
      <c r="P2698" s="31">
        <f t="shared" si="592"/>
        <v>4.6511627906976744E-2</v>
      </c>
      <c r="U2698" s="114"/>
      <c r="W2698" s="114"/>
    </row>
    <row r="2699" spans="1:23" ht="9.75" customHeight="1">
      <c r="A2699" s="15"/>
      <c r="B2699" s="15" t="s">
        <v>30</v>
      </c>
      <c r="C2699" s="15"/>
      <c r="D2699" s="16"/>
      <c r="E2699" s="1"/>
      <c r="F2699" s="1"/>
      <c r="G2699" s="1"/>
      <c r="H2699" s="1"/>
      <c r="I2699" s="1"/>
      <c r="J2699" s="1"/>
      <c r="K2699" s="1"/>
      <c r="L2699" s="1"/>
      <c r="M2699" s="17"/>
      <c r="N2699" s="16"/>
      <c r="O2699" s="1"/>
      <c r="P2699" s="18"/>
      <c r="U2699" s="114"/>
      <c r="W2699" s="114"/>
    </row>
    <row r="2700" spans="1:23" ht="9.75" customHeight="1">
      <c r="A2700" s="15"/>
      <c r="B2700" s="15" t="s">
        <v>34</v>
      </c>
      <c r="C2700" s="15"/>
      <c r="D2700" s="16"/>
      <c r="E2700" s="1"/>
      <c r="F2700" s="1"/>
      <c r="G2700" s="1"/>
      <c r="H2700" s="1"/>
      <c r="I2700" s="1"/>
      <c r="J2700" s="1"/>
      <c r="K2700" s="1"/>
      <c r="L2700" s="1"/>
      <c r="M2700" s="17"/>
      <c r="N2700" s="16"/>
      <c r="O2700" s="1"/>
      <c r="P2700" s="18"/>
      <c r="U2700" s="114"/>
      <c r="W2700" s="114"/>
    </row>
    <row r="2701" spans="1:23" ht="9.75" customHeight="1">
      <c r="A2701" s="15"/>
      <c r="B2701" s="15" t="s">
        <v>57</v>
      </c>
      <c r="C2701" s="15"/>
      <c r="D2701" s="16"/>
      <c r="E2701" s="1"/>
      <c r="F2701" s="1"/>
      <c r="G2701" s="1"/>
      <c r="H2701" s="1"/>
      <c r="I2701" s="1"/>
      <c r="J2701" s="1"/>
      <c r="K2701" s="1"/>
      <c r="L2701" s="1"/>
      <c r="M2701" s="17"/>
      <c r="N2701" s="16"/>
      <c r="O2701" s="1"/>
      <c r="P2701" s="18"/>
      <c r="U2701" s="114"/>
      <c r="W2701" s="114"/>
    </row>
    <row r="2702" spans="1:23" ht="9.75" customHeight="1">
      <c r="A2702" s="15"/>
      <c r="B2702" s="15" t="s">
        <v>57</v>
      </c>
      <c r="C2702" s="15"/>
      <c r="D2702" s="16"/>
      <c r="E2702" s="1"/>
      <c r="F2702" s="1"/>
      <c r="G2702" s="1"/>
      <c r="H2702" s="1"/>
      <c r="I2702" s="1"/>
      <c r="J2702" s="1"/>
      <c r="K2702" s="1"/>
      <c r="L2702" s="1"/>
      <c r="M2702" s="17"/>
      <c r="N2702" s="16"/>
      <c r="O2702" s="1"/>
      <c r="P2702" s="18"/>
      <c r="U2702" s="114"/>
      <c r="W2702" s="114"/>
    </row>
    <row r="2703" spans="1:23" ht="9.75" customHeight="1">
      <c r="A2703" s="15"/>
      <c r="B2703" s="15" t="s">
        <v>39</v>
      </c>
      <c r="C2703" s="15"/>
      <c r="D2703" s="16"/>
      <c r="E2703" s="1"/>
      <c r="F2703" s="1"/>
      <c r="G2703" s="1"/>
      <c r="H2703" s="1"/>
      <c r="I2703" s="1"/>
      <c r="J2703" s="1"/>
      <c r="K2703" s="1"/>
      <c r="L2703" s="1"/>
      <c r="M2703" s="17"/>
      <c r="N2703" s="16"/>
      <c r="O2703" s="1"/>
      <c r="P2703" s="18"/>
      <c r="U2703" s="114"/>
      <c r="W2703" s="114"/>
    </row>
    <row r="2704" spans="1:23" ht="9.75" customHeight="1">
      <c r="A2704" s="15"/>
      <c r="B2704" s="15" t="s">
        <v>60</v>
      </c>
      <c r="C2704" s="15"/>
      <c r="D2704" s="16"/>
      <c r="E2704" s="1"/>
      <c r="F2704" s="1"/>
      <c r="G2704" s="1"/>
      <c r="H2704" s="1"/>
      <c r="I2704" s="1"/>
      <c r="J2704" s="1"/>
      <c r="K2704" s="1"/>
      <c r="L2704" s="1"/>
      <c r="M2704" s="17"/>
      <c r="N2704" s="16"/>
      <c r="O2704" s="1"/>
      <c r="P2704" s="18"/>
      <c r="U2704" s="114"/>
      <c r="W2704" s="114"/>
    </row>
    <row r="2705" spans="1:23" ht="9.75" customHeight="1">
      <c r="A2705" s="15"/>
      <c r="B2705" s="15" t="s">
        <v>60</v>
      </c>
      <c r="C2705" s="15"/>
      <c r="D2705" s="16"/>
      <c r="E2705" s="1"/>
      <c r="F2705" s="1"/>
      <c r="G2705" s="1"/>
      <c r="H2705" s="1"/>
      <c r="I2705" s="1"/>
      <c r="J2705" s="1"/>
      <c r="K2705" s="1"/>
      <c r="L2705" s="1"/>
      <c r="M2705" s="17"/>
      <c r="N2705" s="16"/>
      <c r="O2705" s="1"/>
      <c r="P2705" s="18"/>
      <c r="U2705" s="114"/>
      <c r="W2705" s="114"/>
    </row>
    <row r="2706" spans="1:23" ht="9.75" customHeight="1">
      <c r="A2706" s="15"/>
      <c r="B2706" s="15" t="s">
        <v>60</v>
      </c>
      <c r="C2706" s="15"/>
      <c r="D2706" s="16"/>
      <c r="E2706" s="1"/>
      <c r="F2706" s="1"/>
      <c r="G2706" s="1"/>
      <c r="H2706" s="1"/>
      <c r="I2706" s="1"/>
      <c r="J2706" s="1"/>
      <c r="K2706" s="1"/>
      <c r="L2706" s="1"/>
      <c r="M2706" s="17"/>
      <c r="N2706" s="16"/>
      <c r="O2706" s="1"/>
      <c r="P2706" s="18"/>
      <c r="U2706" s="114"/>
      <c r="W2706" s="114"/>
    </row>
    <row r="2707" spans="1:23" ht="9.75" customHeight="1">
      <c r="A2707" s="15"/>
      <c r="B2707" s="15" t="s">
        <v>60</v>
      </c>
      <c r="C2707" s="15"/>
      <c r="D2707" s="16"/>
      <c r="E2707" s="1"/>
      <c r="F2707" s="1"/>
      <c r="G2707" s="1"/>
      <c r="H2707" s="1"/>
      <c r="I2707" s="1"/>
      <c r="J2707" s="1"/>
      <c r="K2707" s="1"/>
      <c r="L2707" s="1"/>
      <c r="M2707" s="17"/>
      <c r="N2707" s="16"/>
      <c r="O2707" s="1"/>
      <c r="P2707" s="18"/>
      <c r="U2707" s="114"/>
      <c r="W2707" s="114"/>
    </row>
    <row r="2708" spans="1:23" ht="9.75" customHeight="1">
      <c r="A2708" s="15"/>
      <c r="B2708" s="15" t="s">
        <v>60</v>
      </c>
      <c r="C2708" s="15"/>
      <c r="D2708" s="16"/>
      <c r="E2708" s="1"/>
      <c r="F2708" s="1"/>
      <c r="G2708" s="1"/>
      <c r="H2708" s="1"/>
      <c r="I2708" s="1"/>
      <c r="J2708" s="1"/>
      <c r="K2708" s="1"/>
      <c r="L2708" s="1"/>
      <c r="M2708" s="17"/>
      <c r="N2708" s="16"/>
      <c r="O2708" s="1"/>
      <c r="P2708" s="18"/>
      <c r="U2708" s="114"/>
      <c r="W2708" s="114"/>
    </row>
    <row r="2709" spans="1:23" ht="9.75" customHeight="1">
      <c r="A2709" s="15"/>
      <c r="B2709" s="15" t="s">
        <v>60</v>
      </c>
      <c r="C2709" s="15"/>
      <c r="D2709" s="16"/>
      <c r="E2709" s="1"/>
      <c r="F2709" s="1"/>
      <c r="G2709" s="1"/>
      <c r="H2709" s="1"/>
      <c r="I2709" s="1"/>
      <c r="J2709" s="1"/>
      <c r="K2709" s="1"/>
      <c r="L2709" s="1"/>
      <c r="M2709" s="17"/>
      <c r="N2709" s="16"/>
      <c r="O2709" s="1"/>
      <c r="P2709" s="18"/>
      <c r="U2709" s="114"/>
      <c r="W2709" s="114"/>
    </row>
    <row r="2710" spans="1:23" ht="9.75" customHeight="1">
      <c r="A2710" s="15"/>
      <c r="B2710" s="15" t="s">
        <v>41</v>
      </c>
      <c r="C2710" s="15">
        <v>1</v>
      </c>
      <c r="D2710" s="33">
        <v>1</v>
      </c>
      <c r="E2710" s="34">
        <v>1</v>
      </c>
      <c r="F2710" s="34">
        <v>1</v>
      </c>
      <c r="G2710" s="34">
        <v>1</v>
      </c>
      <c r="H2710" s="34">
        <v>1</v>
      </c>
      <c r="I2710" s="34">
        <v>1</v>
      </c>
      <c r="J2710" s="34">
        <v>1</v>
      </c>
      <c r="K2710" s="34">
        <v>1</v>
      </c>
      <c r="L2710" s="34">
        <v>1</v>
      </c>
      <c r="M2710" s="35">
        <v>1</v>
      </c>
      <c r="N2710" s="16">
        <f>MIN(D2710:M2710)</f>
        <v>1</v>
      </c>
      <c r="O2710" s="1">
        <f>C2710-N2710</f>
        <v>0</v>
      </c>
      <c r="P2710" s="18">
        <f>O2710/C2710</f>
        <v>0</v>
      </c>
      <c r="U2710" s="114"/>
      <c r="W2710" s="114"/>
    </row>
    <row r="2711" spans="1:23" ht="9.75" customHeight="1">
      <c r="A2711" s="15"/>
      <c r="B2711" s="15" t="s">
        <v>42</v>
      </c>
      <c r="C2711" s="15"/>
      <c r="D2711" s="16"/>
      <c r="E2711" s="1"/>
      <c r="F2711" s="1"/>
      <c r="G2711" s="1"/>
      <c r="H2711" s="1"/>
      <c r="I2711" s="1"/>
      <c r="J2711" s="1"/>
      <c r="K2711" s="1"/>
      <c r="L2711" s="1"/>
      <c r="M2711" s="17"/>
      <c r="N2711" s="16"/>
      <c r="O2711" s="1"/>
      <c r="P2711" s="18"/>
      <c r="U2711" s="114"/>
      <c r="W2711" s="114"/>
    </row>
    <row r="2712" spans="1:23" ht="9.75" customHeight="1">
      <c r="A2712" s="15"/>
      <c r="B2712" s="15" t="s">
        <v>43</v>
      </c>
      <c r="C2712" s="15"/>
      <c r="D2712" s="16"/>
      <c r="E2712" s="1"/>
      <c r="F2712" s="1"/>
      <c r="G2712" s="1"/>
      <c r="H2712" s="1"/>
      <c r="I2712" s="1"/>
      <c r="J2712" s="1"/>
      <c r="K2712" s="1"/>
      <c r="L2712" s="1"/>
      <c r="M2712" s="17"/>
      <c r="N2712" s="16"/>
      <c r="O2712" s="1"/>
      <c r="P2712" s="18"/>
      <c r="U2712" s="114"/>
      <c r="W2712" s="114"/>
    </row>
    <row r="2713" spans="1:23" ht="9.75" customHeight="1">
      <c r="A2713" s="15"/>
      <c r="B2713" s="15" t="s">
        <v>44</v>
      </c>
      <c r="C2713" s="15"/>
      <c r="D2713" s="16"/>
      <c r="E2713" s="1"/>
      <c r="F2713" s="1"/>
      <c r="G2713" s="1"/>
      <c r="H2713" s="1"/>
      <c r="I2713" s="1"/>
      <c r="J2713" s="1"/>
      <c r="K2713" s="1"/>
      <c r="L2713" s="1"/>
      <c r="M2713" s="17"/>
      <c r="N2713" s="16"/>
      <c r="O2713" s="1"/>
      <c r="P2713" s="18"/>
      <c r="U2713" s="114"/>
      <c r="W2713" s="114"/>
    </row>
    <row r="2714" spans="1:23" ht="9.75" customHeight="1">
      <c r="A2714" s="20"/>
      <c r="B2714" s="21" t="s">
        <v>45</v>
      </c>
      <c r="C2714" s="21">
        <f t="shared" ref="C2714:M2714" si="593">SUM(C2698:C2713)</f>
        <v>44</v>
      </c>
      <c r="D2714" s="22">
        <f t="shared" si="593"/>
        <v>44</v>
      </c>
      <c r="E2714" s="23">
        <f t="shared" si="593"/>
        <v>44</v>
      </c>
      <c r="F2714" s="23">
        <f t="shared" si="593"/>
        <v>44</v>
      </c>
      <c r="G2714" s="23">
        <f t="shared" si="593"/>
        <v>43</v>
      </c>
      <c r="H2714" s="23">
        <f t="shared" si="593"/>
        <v>43</v>
      </c>
      <c r="I2714" s="23">
        <f t="shared" si="593"/>
        <v>43</v>
      </c>
      <c r="J2714" s="23">
        <f t="shared" si="593"/>
        <v>42</v>
      </c>
      <c r="K2714" s="23">
        <f t="shared" si="593"/>
        <v>42</v>
      </c>
      <c r="L2714" s="23">
        <f t="shared" si="593"/>
        <v>42</v>
      </c>
      <c r="M2714" s="24">
        <f t="shared" si="593"/>
        <v>42</v>
      </c>
      <c r="N2714" s="22">
        <f>MIN(D2714:M2714)</f>
        <v>42</v>
      </c>
      <c r="O2714" s="23">
        <f>C2714-N2714</f>
        <v>2</v>
      </c>
      <c r="P2714" s="25">
        <f>O2714/C2714</f>
        <v>4.5454545454545456E-2</v>
      </c>
      <c r="U2714" s="114"/>
      <c r="W2714" s="114"/>
    </row>
    <row r="2715" spans="1:23" ht="9.75" customHeight="1">
      <c r="A2715" s="14" t="s">
        <v>462</v>
      </c>
      <c r="B2715" s="14" t="s">
        <v>27</v>
      </c>
      <c r="C2715" s="14"/>
      <c r="D2715" s="19"/>
      <c r="E2715" s="29"/>
      <c r="F2715" s="29"/>
      <c r="G2715" s="29"/>
      <c r="H2715" s="29"/>
      <c r="I2715" s="29"/>
      <c r="J2715" s="29"/>
      <c r="K2715" s="29"/>
      <c r="L2715" s="29"/>
      <c r="M2715" s="30"/>
      <c r="N2715" s="19"/>
      <c r="O2715" s="29"/>
      <c r="P2715" s="31"/>
      <c r="U2715" s="114"/>
      <c r="W2715" s="114"/>
    </row>
    <row r="2716" spans="1:23" ht="9.75" customHeight="1">
      <c r="A2716" s="15"/>
      <c r="B2716" s="15" t="s">
        <v>30</v>
      </c>
      <c r="C2716" s="15">
        <v>53</v>
      </c>
      <c r="D2716" s="33">
        <v>28</v>
      </c>
      <c r="E2716" s="34">
        <v>17</v>
      </c>
      <c r="F2716" s="34">
        <v>8</v>
      </c>
      <c r="G2716" s="34">
        <v>4</v>
      </c>
      <c r="H2716" s="34">
        <v>4</v>
      </c>
      <c r="I2716" s="34">
        <v>4</v>
      </c>
      <c r="J2716" s="34">
        <v>4</v>
      </c>
      <c r="K2716" s="34">
        <v>5</v>
      </c>
      <c r="L2716" s="34">
        <v>5</v>
      </c>
      <c r="M2716" s="35">
        <v>9</v>
      </c>
      <c r="N2716" s="16">
        <f>MIN(D2716:M2716)</f>
        <v>4</v>
      </c>
      <c r="O2716" s="1">
        <f>C2716-N2716</f>
        <v>49</v>
      </c>
      <c r="P2716" s="18">
        <f>O2716/C2716</f>
        <v>0.92452830188679247</v>
      </c>
      <c r="U2716" s="114"/>
      <c r="W2716" s="114"/>
    </row>
    <row r="2717" spans="1:23" ht="9.75" customHeight="1">
      <c r="A2717" s="15"/>
      <c r="B2717" s="15" t="s">
        <v>34</v>
      </c>
      <c r="C2717" s="15"/>
      <c r="D2717" s="16"/>
      <c r="E2717" s="1"/>
      <c r="F2717" s="1"/>
      <c r="G2717" s="1"/>
      <c r="H2717" s="1"/>
      <c r="I2717" s="1"/>
      <c r="J2717" s="1"/>
      <c r="K2717" s="1"/>
      <c r="L2717" s="1"/>
      <c r="M2717" s="17"/>
      <c r="N2717" s="16"/>
      <c r="O2717" s="1"/>
      <c r="P2717" s="18"/>
      <c r="U2717" s="114"/>
      <c r="W2717" s="114"/>
    </row>
    <row r="2718" spans="1:23" ht="9.75" customHeight="1">
      <c r="A2718" s="15"/>
      <c r="B2718" s="15" t="s">
        <v>57</v>
      </c>
      <c r="C2718" s="15"/>
      <c r="D2718" s="16"/>
      <c r="E2718" s="1"/>
      <c r="F2718" s="1"/>
      <c r="G2718" s="1"/>
      <c r="H2718" s="1"/>
      <c r="I2718" s="1"/>
      <c r="J2718" s="1"/>
      <c r="K2718" s="1"/>
      <c r="L2718" s="1"/>
      <c r="M2718" s="17"/>
      <c r="N2718" s="16"/>
      <c r="O2718" s="1"/>
      <c r="P2718" s="18"/>
      <c r="U2718" s="114"/>
      <c r="W2718" s="114"/>
    </row>
    <row r="2719" spans="1:23" ht="9.75" customHeight="1">
      <c r="A2719" s="15"/>
      <c r="B2719" s="15" t="s">
        <v>57</v>
      </c>
      <c r="C2719" s="15"/>
      <c r="D2719" s="16"/>
      <c r="E2719" s="1"/>
      <c r="F2719" s="1"/>
      <c r="G2719" s="1"/>
      <c r="H2719" s="1"/>
      <c r="I2719" s="1"/>
      <c r="J2719" s="1"/>
      <c r="K2719" s="1"/>
      <c r="L2719" s="1"/>
      <c r="M2719" s="17"/>
      <c r="N2719" s="16"/>
      <c r="O2719" s="1"/>
      <c r="P2719" s="18"/>
      <c r="U2719" s="114"/>
      <c r="W2719" s="114"/>
    </row>
    <row r="2720" spans="1:23" ht="9.75" customHeight="1">
      <c r="A2720" s="15"/>
      <c r="B2720" s="15" t="s">
        <v>39</v>
      </c>
      <c r="C2720" s="15"/>
      <c r="D2720" s="16"/>
      <c r="E2720" s="1"/>
      <c r="F2720" s="1"/>
      <c r="G2720" s="1"/>
      <c r="H2720" s="1"/>
      <c r="I2720" s="1"/>
      <c r="J2720" s="1"/>
      <c r="K2720" s="1"/>
      <c r="L2720" s="1"/>
      <c r="M2720" s="17"/>
      <c r="N2720" s="16"/>
      <c r="O2720" s="1"/>
      <c r="P2720" s="18"/>
      <c r="U2720" s="114"/>
      <c r="W2720" s="114"/>
    </row>
    <row r="2721" spans="1:23" ht="9.75" customHeight="1">
      <c r="A2721" s="15"/>
      <c r="B2721" s="15" t="s">
        <v>60</v>
      </c>
      <c r="C2721" s="15"/>
      <c r="D2721" s="16"/>
      <c r="E2721" s="1"/>
      <c r="F2721" s="1"/>
      <c r="G2721" s="1"/>
      <c r="H2721" s="1"/>
      <c r="I2721" s="1"/>
      <c r="J2721" s="1"/>
      <c r="K2721" s="1"/>
      <c r="L2721" s="1"/>
      <c r="M2721" s="17"/>
      <c r="N2721" s="16"/>
      <c r="O2721" s="1"/>
      <c r="P2721" s="18"/>
      <c r="U2721" s="114"/>
      <c r="W2721" s="114"/>
    </row>
    <row r="2722" spans="1:23" ht="9.75" customHeight="1">
      <c r="A2722" s="15"/>
      <c r="B2722" s="15" t="s">
        <v>60</v>
      </c>
      <c r="C2722" s="15"/>
      <c r="D2722" s="16"/>
      <c r="E2722" s="1"/>
      <c r="F2722" s="1"/>
      <c r="G2722" s="1"/>
      <c r="H2722" s="1"/>
      <c r="I2722" s="1"/>
      <c r="J2722" s="1"/>
      <c r="K2722" s="1"/>
      <c r="L2722" s="1"/>
      <c r="M2722" s="17"/>
      <c r="N2722" s="16"/>
      <c r="O2722" s="1"/>
      <c r="P2722" s="18"/>
      <c r="U2722" s="114"/>
      <c r="W2722" s="114"/>
    </row>
    <row r="2723" spans="1:23" ht="9.75" customHeight="1">
      <c r="A2723" s="15"/>
      <c r="B2723" s="15" t="s">
        <v>60</v>
      </c>
      <c r="C2723" s="15"/>
      <c r="D2723" s="16"/>
      <c r="E2723" s="1"/>
      <c r="F2723" s="1"/>
      <c r="G2723" s="1"/>
      <c r="H2723" s="1"/>
      <c r="I2723" s="1"/>
      <c r="J2723" s="1"/>
      <c r="K2723" s="1"/>
      <c r="L2723" s="1"/>
      <c r="M2723" s="17"/>
      <c r="N2723" s="16"/>
      <c r="O2723" s="1"/>
      <c r="P2723" s="18"/>
      <c r="U2723" s="114"/>
      <c r="W2723" s="114"/>
    </row>
    <row r="2724" spans="1:23" ht="9.75" customHeight="1">
      <c r="A2724" s="15"/>
      <c r="B2724" s="15" t="s">
        <v>60</v>
      </c>
      <c r="C2724" s="15"/>
      <c r="D2724" s="16"/>
      <c r="E2724" s="1"/>
      <c r="F2724" s="1"/>
      <c r="G2724" s="1"/>
      <c r="H2724" s="1"/>
      <c r="I2724" s="1"/>
      <c r="J2724" s="1"/>
      <c r="K2724" s="1"/>
      <c r="L2724" s="1"/>
      <c r="M2724" s="17"/>
      <c r="N2724" s="16"/>
      <c r="O2724" s="1"/>
      <c r="P2724" s="18"/>
      <c r="U2724" s="114"/>
      <c r="W2724" s="114"/>
    </row>
    <row r="2725" spans="1:23" ht="9.75" customHeight="1">
      <c r="A2725" s="15"/>
      <c r="B2725" s="15" t="s">
        <v>60</v>
      </c>
      <c r="C2725" s="15"/>
      <c r="D2725" s="16"/>
      <c r="E2725" s="1"/>
      <c r="F2725" s="1"/>
      <c r="G2725" s="1"/>
      <c r="H2725" s="1"/>
      <c r="I2725" s="1"/>
      <c r="J2725" s="1"/>
      <c r="K2725" s="1"/>
      <c r="L2725" s="1"/>
      <c r="M2725" s="17"/>
      <c r="N2725" s="16"/>
      <c r="O2725" s="1"/>
      <c r="P2725" s="18"/>
      <c r="U2725" s="114"/>
      <c r="W2725" s="114"/>
    </row>
    <row r="2726" spans="1:23" ht="9.75" customHeight="1">
      <c r="A2726" s="15"/>
      <c r="B2726" s="15" t="s">
        <v>60</v>
      </c>
      <c r="C2726" s="15"/>
      <c r="D2726" s="16"/>
      <c r="E2726" s="1"/>
      <c r="F2726" s="1"/>
      <c r="G2726" s="1"/>
      <c r="H2726" s="1"/>
      <c r="I2726" s="1"/>
      <c r="J2726" s="1"/>
      <c r="K2726" s="1"/>
      <c r="L2726" s="1"/>
      <c r="M2726" s="17"/>
      <c r="N2726" s="16"/>
      <c r="O2726" s="1"/>
      <c r="P2726" s="18"/>
      <c r="U2726" s="114"/>
      <c r="W2726" s="114"/>
    </row>
    <row r="2727" spans="1:23" ht="9.75" customHeight="1">
      <c r="A2727" s="15"/>
      <c r="B2727" s="15" t="s">
        <v>41</v>
      </c>
      <c r="C2727" s="15">
        <v>2</v>
      </c>
      <c r="D2727" s="33">
        <v>2</v>
      </c>
      <c r="E2727" s="34">
        <v>2</v>
      </c>
      <c r="F2727" s="34">
        <v>2</v>
      </c>
      <c r="G2727" s="34">
        <v>2</v>
      </c>
      <c r="H2727" s="34">
        <v>2</v>
      </c>
      <c r="I2727" s="34">
        <v>1</v>
      </c>
      <c r="J2727" s="34">
        <v>2</v>
      </c>
      <c r="K2727" s="34">
        <v>2</v>
      </c>
      <c r="L2727" s="34">
        <v>2</v>
      </c>
      <c r="M2727" s="35">
        <v>2</v>
      </c>
      <c r="N2727" s="16">
        <f>MIN(D2727:M2727)</f>
        <v>1</v>
      </c>
      <c r="O2727" s="1">
        <f>C2727-N2727</f>
        <v>1</v>
      </c>
      <c r="P2727" s="18">
        <f>O2727/C2727</f>
        <v>0.5</v>
      </c>
      <c r="U2727" s="114"/>
      <c r="W2727" s="114"/>
    </row>
    <row r="2728" spans="1:23" ht="9.75" customHeight="1">
      <c r="A2728" s="15"/>
      <c r="B2728" s="15" t="s">
        <v>42</v>
      </c>
      <c r="C2728" s="15"/>
      <c r="D2728" s="16"/>
      <c r="E2728" s="1"/>
      <c r="F2728" s="1"/>
      <c r="G2728" s="1"/>
      <c r="H2728" s="1"/>
      <c r="I2728" s="1"/>
      <c r="J2728" s="1"/>
      <c r="K2728" s="1"/>
      <c r="L2728" s="1"/>
      <c r="M2728" s="17"/>
      <c r="N2728" s="16"/>
      <c r="O2728" s="1"/>
      <c r="P2728" s="18"/>
      <c r="U2728" s="114"/>
      <c r="W2728" s="114"/>
    </row>
    <row r="2729" spans="1:23" ht="9.75" customHeight="1">
      <c r="A2729" s="15"/>
      <c r="B2729" s="15" t="s">
        <v>43</v>
      </c>
      <c r="C2729" s="15"/>
      <c r="D2729" s="16"/>
      <c r="E2729" s="1"/>
      <c r="F2729" s="1"/>
      <c r="G2729" s="1"/>
      <c r="H2729" s="1"/>
      <c r="I2729" s="1"/>
      <c r="J2729" s="1"/>
      <c r="K2729" s="1"/>
      <c r="L2729" s="1"/>
      <c r="M2729" s="17"/>
      <c r="N2729" s="16"/>
      <c r="O2729" s="1"/>
      <c r="P2729" s="18"/>
      <c r="U2729" s="114"/>
      <c r="W2729" s="114"/>
    </row>
    <row r="2730" spans="1:23" ht="9.75" customHeight="1">
      <c r="A2730" s="15"/>
      <c r="B2730" s="15" t="s">
        <v>44</v>
      </c>
      <c r="C2730" s="15"/>
      <c r="D2730" s="16"/>
      <c r="E2730" s="1"/>
      <c r="F2730" s="1"/>
      <c r="G2730" s="1"/>
      <c r="H2730" s="1"/>
      <c r="I2730" s="1"/>
      <c r="J2730" s="1"/>
      <c r="K2730" s="1"/>
      <c r="L2730" s="1"/>
      <c r="M2730" s="17"/>
      <c r="N2730" s="16"/>
      <c r="O2730" s="1"/>
      <c r="P2730" s="18"/>
      <c r="U2730" s="114"/>
      <c r="W2730" s="114"/>
    </row>
    <row r="2731" spans="1:23" ht="9.75" customHeight="1">
      <c r="A2731" s="20"/>
      <c r="B2731" s="21" t="s">
        <v>45</v>
      </c>
      <c r="C2731" s="21">
        <f t="shared" ref="C2731:M2731" si="594">SUM(C2715:C2730)</f>
        <v>55</v>
      </c>
      <c r="D2731" s="22">
        <f t="shared" si="594"/>
        <v>30</v>
      </c>
      <c r="E2731" s="23">
        <f t="shared" si="594"/>
        <v>19</v>
      </c>
      <c r="F2731" s="23">
        <f t="shared" si="594"/>
        <v>10</v>
      </c>
      <c r="G2731" s="23">
        <f t="shared" si="594"/>
        <v>6</v>
      </c>
      <c r="H2731" s="23">
        <f t="shared" si="594"/>
        <v>6</v>
      </c>
      <c r="I2731" s="23">
        <f t="shared" si="594"/>
        <v>5</v>
      </c>
      <c r="J2731" s="23">
        <f t="shared" si="594"/>
        <v>6</v>
      </c>
      <c r="K2731" s="23">
        <f t="shared" si="594"/>
        <v>7</v>
      </c>
      <c r="L2731" s="23">
        <f t="shared" si="594"/>
        <v>7</v>
      </c>
      <c r="M2731" s="24">
        <f t="shared" si="594"/>
        <v>11</v>
      </c>
      <c r="N2731" s="22">
        <f>MIN(D2731:M2731)</f>
        <v>5</v>
      </c>
      <c r="O2731" s="23">
        <f>C2731-N2731</f>
        <v>50</v>
      </c>
      <c r="P2731" s="25">
        <f>O2731/C2731</f>
        <v>0.90909090909090906</v>
      </c>
      <c r="U2731" s="114"/>
      <c r="W2731" s="114"/>
    </row>
    <row r="2732" spans="1:23" ht="9.75" customHeight="1">
      <c r="A2732" s="14" t="s">
        <v>464</v>
      </c>
      <c r="B2732" s="14" t="s">
        <v>27</v>
      </c>
      <c r="C2732" s="14"/>
      <c r="D2732" s="19"/>
      <c r="E2732" s="29"/>
      <c r="F2732" s="29"/>
      <c r="G2732" s="29"/>
      <c r="H2732" s="29"/>
      <c r="I2732" s="29"/>
      <c r="J2732" s="29"/>
      <c r="K2732" s="29"/>
      <c r="L2732" s="29"/>
      <c r="M2732" s="30"/>
      <c r="N2732" s="19"/>
      <c r="O2732" s="29"/>
      <c r="P2732" s="31"/>
      <c r="U2732" s="114"/>
      <c r="W2732" s="114"/>
    </row>
    <row r="2733" spans="1:23" ht="9.75" customHeight="1">
      <c r="A2733" s="15"/>
      <c r="B2733" s="15" t="s">
        <v>30</v>
      </c>
      <c r="C2733" s="15">
        <v>82</v>
      </c>
      <c r="D2733" s="33">
        <v>26</v>
      </c>
      <c r="E2733" s="34">
        <v>13</v>
      </c>
      <c r="F2733" s="34">
        <v>0</v>
      </c>
      <c r="G2733" s="34">
        <v>4</v>
      </c>
      <c r="H2733" s="34">
        <v>0</v>
      </c>
      <c r="I2733" s="34">
        <v>3</v>
      </c>
      <c r="J2733" s="34">
        <v>3</v>
      </c>
      <c r="K2733" s="34">
        <v>0</v>
      </c>
      <c r="L2733" s="34">
        <v>2</v>
      </c>
      <c r="M2733" s="35">
        <v>10</v>
      </c>
      <c r="N2733" s="16">
        <f>MIN(D2733:M2733)</f>
        <v>0</v>
      </c>
      <c r="O2733" s="1">
        <f>C2733-N2733</f>
        <v>82</v>
      </c>
      <c r="P2733" s="18">
        <f>O2733/C2733</f>
        <v>1</v>
      </c>
      <c r="U2733" s="114"/>
      <c r="W2733" s="114"/>
    </row>
    <row r="2734" spans="1:23" ht="9.75" customHeight="1">
      <c r="A2734" s="15"/>
      <c r="B2734" s="15" t="s">
        <v>34</v>
      </c>
      <c r="C2734" s="15"/>
      <c r="D2734" s="16"/>
      <c r="E2734" s="1"/>
      <c r="F2734" s="1"/>
      <c r="G2734" s="1"/>
      <c r="H2734" s="1"/>
      <c r="I2734" s="1"/>
      <c r="J2734" s="1"/>
      <c r="K2734" s="1"/>
      <c r="L2734" s="1"/>
      <c r="M2734" s="17"/>
      <c r="N2734" s="16"/>
      <c r="O2734" s="1"/>
      <c r="P2734" s="18"/>
      <c r="U2734" s="114"/>
      <c r="W2734" s="114"/>
    </row>
    <row r="2735" spans="1:23" ht="9.75" customHeight="1">
      <c r="A2735" s="15"/>
      <c r="B2735" s="15" t="s">
        <v>57</v>
      </c>
      <c r="C2735" s="15"/>
      <c r="D2735" s="16"/>
      <c r="E2735" s="1"/>
      <c r="F2735" s="1"/>
      <c r="G2735" s="1"/>
      <c r="H2735" s="1"/>
      <c r="I2735" s="1"/>
      <c r="J2735" s="1"/>
      <c r="K2735" s="1"/>
      <c r="L2735" s="1"/>
      <c r="M2735" s="17"/>
      <c r="N2735" s="16"/>
      <c r="O2735" s="1"/>
      <c r="P2735" s="18"/>
      <c r="U2735" s="114"/>
      <c r="W2735" s="114"/>
    </row>
    <row r="2736" spans="1:23" ht="9.75" customHeight="1">
      <c r="A2736" s="15"/>
      <c r="B2736" s="15" t="s">
        <v>57</v>
      </c>
      <c r="C2736" s="15"/>
      <c r="D2736" s="16"/>
      <c r="E2736" s="1"/>
      <c r="F2736" s="1"/>
      <c r="G2736" s="1"/>
      <c r="H2736" s="1"/>
      <c r="I2736" s="1"/>
      <c r="J2736" s="1"/>
      <c r="K2736" s="1"/>
      <c r="L2736" s="1"/>
      <c r="M2736" s="17"/>
      <c r="N2736" s="16"/>
      <c r="O2736" s="1"/>
      <c r="P2736" s="18"/>
      <c r="U2736" s="114"/>
      <c r="W2736" s="114"/>
    </row>
    <row r="2737" spans="1:23" ht="9.75" customHeight="1">
      <c r="A2737" s="15"/>
      <c r="B2737" s="15" t="s">
        <v>39</v>
      </c>
      <c r="C2737" s="15"/>
      <c r="D2737" s="16"/>
      <c r="E2737" s="1"/>
      <c r="F2737" s="1"/>
      <c r="G2737" s="1"/>
      <c r="H2737" s="1"/>
      <c r="I2737" s="1"/>
      <c r="J2737" s="1"/>
      <c r="K2737" s="1"/>
      <c r="L2737" s="1"/>
      <c r="M2737" s="17"/>
      <c r="N2737" s="16"/>
      <c r="O2737" s="1"/>
      <c r="P2737" s="18"/>
      <c r="U2737" s="114"/>
      <c r="W2737" s="114"/>
    </row>
    <row r="2738" spans="1:23" ht="9.75" customHeight="1">
      <c r="A2738" s="15"/>
      <c r="B2738" s="15" t="s">
        <v>567</v>
      </c>
      <c r="C2738" s="15">
        <v>4</v>
      </c>
      <c r="D2738" s="33">
        <v>3</v>
      </c>
      <c r="E2738" s="34">
        <v>4</v>
      </c>
      <c r="F2738" s="34">
        <v>3</v>
      </c>
      <c r="G2738" s="34">
        <v>4</v>
      </c>
      <c r="H2738" s="34">
        <v>4</v>
      </c>
      <c r="I2738" s="34">
        <v>3</v>
      </c>
      <c r="J2738" s="34">
        <v>4</v>
      </c>
      <c r="K2738" s="34">
        <v>4</v>
      </c>
      <c r="L2738" s="34">
        <v>4</v>
      </c>
      <c r="M2738" s="35">
        <v>3</v>
      </c>
      <c r="N2738" s="16">
        <f t="shared" ref="N2738:N2739" si="595">MIN(D2738:M2738)</f>
        <v>3</v>
      </c>
      <c r="O2738" s="1">
        <f t="shared" ref="O2738:O2739" si="596">C2738-N2738</f>
        <v>1</v>
      </c>
      <c r="P2738" s="18">
        <f t="shared" ref="P2738:P2739" si="597">O2738/C2738</f>
        <v>0.25</v>
      </c>
      <c r="U2738" s="114"/>
      <c r="W2738" s="114"/>
    </row>
    <row r="2739" spans="1:23" ht="9.75" customHeight="1">
      <c r="A2739" s="15"/>
      <c r="B2739" s="15" t="s">
        <v>59</v>
      </c>
      <c r="C2739" s="15">
        <v>3</v>
      </c>
      <c r="D2739" s="33">
        <v>3</v>
      </c>
      <c r="E2739" s="34">
        <v>3</v>
      </c>
      <c r="F2739" s="34">
        <v>3</v>
      </c>
      <c r="G2739" s="34">
        <v>3</v>
      </c>
      <c r="H2739" s="34">
        <v>3</v>
      </c>
      <c r="I2739" s="34">
        <v>3</v>
      </c>
      <c r="J2739" s="34">
        <v>3</v>
      </c>
      <c r="K2739" s="34">
        <v>3</v>
      </c>
      <c r="L2739" s="34">
        <v>3</v>
      </c>
      <c r="M2739" s="35">
        <v>3</v>
      </c>
      <c r="N2739" s="16">
        <f t="shared" si="595"/>
        <v>3</v>
      </c>
      <c r="O2739" s="1">
        <f t="shared" si="596"/>
        <v>0</v>
      </c>
      <c r="P2739" s="18">
        <f t="shared" si="597"/>
        <v>0</v>
      </c>
      <c r="U2739" s="114"/>
      <c r="W2739" s="114"/>
    </row>
    <row r="2740" spans="1:23" ht="9.75" customHeight="1">
      <c r="A2740" s="15"/>
      <c r="B2740" s="15" t="s">
        <v>60</v>
      </c>
      <c r="C2740" s="15"/>
      <c r="D2740" s="16"/>
      <c r="E2740" s="1"/>
      <c r="F2740" s="1"/>
      <c r="G2740" s="1"/>
      <c r="H2740" s="1"/>
      <c r="I2740" s="1"/>
      <c r="J2740" s="1"/>
      <c r="K2740" s="1"/>
      <c r="L2740" s="1"/>
      <c r="M2740" s="17"/>
      <c r="N2740" s="16"/>
      <c r="O2740" s="1"/>
      <c r="P2740" s="18"/>
      <c r="U2740" s="114"/>
      <c r="W2740" s="114"/>
    </row>
    <row r="2741" spans="1:23" ht="9.75" customHeight="1">
      <c r="A2741" s="15"/>
      <c r="B2741" s="15" t="s">
        <v>60</v>
      </c>
      <c r="C2741" s="15"/>
      <c r="D2741" s="16"/>
      <c r="E2741" s="1"/>
      <c r="F2741" s="1"/>
      <c r="G2741" s="1"/>
      <c r="H2741" s="1"/>
      <c r="I2741" s="1"/>
      <c r="J2741" s="1"/>
      <c r="K2741" s="1"/>
      <c r="L2741" s="1"/>
      <c r="M2741" s="17"/>
      <c r="N2741" s="16"/>
      <c r="O2741" s="1"/>
      <c r="P2741" s="18"/>
      <c r="U2741" s="114"/>
      <c r="W2741" s="114"/>
    </row>
    <row r="2742" spans="1:23" ht="9.75" customHeight="1">
      <c r="A2742" s="15"/>
      <c r="B2742" s="15" t="s">
        <v>60</v>
      </c>
      <c r="C2742" s="15"/>
      <c r="D2742" s="16"/>
      <c r="E2742" s="1"/>
      <c r="F2742" s="1"/>
      <c r="G2742" s="1"/>
      <c r="H2742" s="1"/>
      <c r="I2742" s="1"/>
      <c r="J2742" s="1"/>
      <c r="K2742" s="1"/>
      <c r="L2742" s="1"/>
      <c r="M2742" s="17"/>
      <c r="N2742" s="16"/>
      <c r="O2742" s="1"/>
      <c r="P2742" s="18"/>
      <c r="U2742" s="114"/>
      <c r="W2742" s="114"/>
    </row>
    <row r="2743" spans="1:23" ht="9.75" customHeight="1">
      <c r="A2743" s="15"/>
      <c r="B2743" s="15" t="s">
        <v>60</v>
      </c>
      <c r="C2743" s="15"/>
      <c r="D2743" s="16"/>
      <c r="E2743" s="1"/>
      <c r="F2743" s="1"/>
      <c r="G2743" s="1"/>
      <c r="H2743" s="1"/>
      <c r="I2743" s="1"/>
      <c r="J2743" s="1"/>
      <c r="K2743" s="1"/>
      <c r="L2743" s="1"/>
      <c r="M2743" s="17"/>
      <c r="N2743" s="16"/>
      <c r="O2743" s="1"/>
      <c r="P2743" s="18"/>
      <c r="U2743" s="114"/>
      <c r="W2743" s="114"/>
    </row>
    <row r="2744" spans="1:23" ht="9.75" customHeight="1">
      <c r="A2744" s="15"/>
      <c r="B2744" s="15" t="s">
        <v>41</v>
      </c>
      <c r="C2744" s="15">
        <v>2</v>
      </c>
      <c r="D2744" s="33">
        <v>1</v>
      </c>
      <c r="E2744" s="34">
        <v>2</v>
      </c>
      <c r="F2744" s="34">
        <v>1</v>
      </c>
      <c r="G2744" s="34">
        <v>2</v>
      </c>
      <c r="H2744" s="34">
        <v>2</v>
      </c>
      <c r="I2744" s="34">
        <v>2</v>
      </c>
      <c r="J2744" s="34">
        <v>2</v>
      </c>
      <c r="K2744" s="34">
        <v>2</v>
      </c>
      <c r="L2744" s="34">
        <v>2</v>
      </c>
      <c r="M2744" s="35">
        <v>2</v>
      </c>
      <c r="N2744" s="16">
        <f>MIN(D2744:M2744)</f>
        <v>1</v>
      </c>
      <c r="O2744" s="1">
        <f>C2744-N2744</f>
        <v>1</v>
      </c>
      <c r="P2744" s="18">
        <f>O2744/C2744</f>
        <v>0.5</v>
      </c>
      <c r="U2744" s="114"/>
      <c r="W2744" s="114"/>
    </row>
    <row r="2745" spans="1:23" ht="9.75" customHeight="1">
      <c r="A2745" s="15"/>
      <c r="B2745" s="15" t="s">
        <v>42</v>
      </c>
      <c r="C2745" s="15"/>
      <c r="D2745" s="16"/>
      <c r="E2745" s="1"/>
      <c r="F2745" s="1"/>
      <c r="G2745" s="1"/>
      <c r="H2745" s="1"/>
      <c r="I2745" s="1"/>
      <c r="J2745" s="1"/>
      <c r="K2745" s="1"/>
      <c r="L2745" s="1"/>
      <c r="M2745" s="17"/>
      <c r="N2745" s="16"/>
      <c r="O2745" s="1"/>
      <c r="P2745" s="18"/>
      <c r="U2745" s="114"/>
      <c r="W2745" s="114"/>
    </row>
    <row r="2746" spans="1:23" ht="9.75" customHeight="1">
      <c r="A2746" s="15"/>
      <c r="B2746" s="15" t="s">
        <v>43</v>
      </c>
      <c r="C2746" s="15"/>
      <c r="D2746" s="16"/>
      <c r="E2746" s="1"/>
      <c r="F2746" s="1"/>
      <c r="G2746" s="1"/>
      <c r="H2746" s="1"/>
      <c r="I2746" s="1"/>
      <c r="J2746" s="1"/>
      <c r="K2746" s="1"/>
      <c r="L2746" s="1"/>
      <c r="M2746" s="17"/>
      <c r="N2746" s="16"/>
      <c r="O2746" s="1"/>
      <c r="P2746" s="18"/>
      <c r="U2746" s="114"/>
      <c r="W2746" s="114"/>
    </row>
    <row r="2747" spans="1:23" ht="9.75" customHeight="1">
      <c r="A2747" s="15"/>
      <c r="B2747" s="15" t="s">
        <v>44</v>
      </c>
      <c r="C2747" s="15"/>
      <c r="D2747" s="16"/>
      <c r="E2747" s="1"/>
      <c r="F2747" s="1"/>
      <c r="G2747" s="1"/>
      <c r="H2747" s="1"/>
      <c r="I2747" s="1"/>
      <c r="J2747" s="1"/>
      <c r="K2747" s="1"/>
      <c r="L2747" s="1"/>
      <c r="M2747" s="17"/>
      <c r="N2747" s="16"/>
      <c r="O2747" s="1"/>
      <c r="P2747" s="18"/>
      <c r="U2747" s="114"/>
      <c r="W2747" s="114"/>
    </row>
    <row r="2748" spans="1:23" ht="9.75" customHeight="1">
      <c r="A2748" s="20"/>
      <c r="B2748" s="21" t="s">
        <v>45</v>
      </c>
      <c r="C2748" s="21">
        <f t="shared" ref="C2748:M2748" si="598">SUM(C2732:C2747)</f>
        <v>91</v>
      </c>
      <c r="D2748" s="22">
        <f t="shared" si="598"/>
        <v>33</v>
      </c>
      <c r="E2748" s="23">
        <f t="shared" si="598"/>
        <v>22</v>
      </c>
      <c r="F2748" s="23">
        <f t="shared" si="598"/>
        <v>7</v>
      </c>
      <c r="G2748" s="23">
        <f t="shared" si="598"/>
        <v>13</v>
      </c>
      <c r="H2748" s="23">
        <f t="shared" si="598"/>
        <v>9</v>
      </c>
      <c r="I2748" s="23">
        <f t="shared" si="598"/>
        <v>11</v>
      </c>
      <c r="J2748" s="23">
        <f t="shared" si="598"/>
        <v>12</v>
      </c>
      <c r="K2748" s="23">
        <f t="shared" si="598"/>
        <v>9</v>
      </c>
      <c r="L2748" s="23">
        <f t="shared" si="598"/>
        <v>11</v>
      </c>
      <c r="M2748" s="24">
        <f t="shared" si="598"/>
        <v>18</v>
      </c>
      <c r="N2748" s="22">
        <f>MIN(D2748:M2748)</f>
        <v>7</v>
      </c>
      <c r="O2748" s="23">
        <f>C2748-N2748</f>
        <v>84</v>
      </c>
      <c r="P2748" s="25">
        <f>O2748/C2748</f>
        <v>0.92307692307692313</v>
      </c>
      <c r="U2748" s="114"/>
      <c r="W2748" s="114"/>
    </row>
    <row r="2749" spans="1:23" ht="9.75" customHeight="1">
      <c r="A2749" s="14" t="s">
        <v>466</v>
      </c>
      <c r="B2749" s="14" t="s">
        <v>27</v>
      </c>
      <c r="C2749" s="14"/>
      <c r="D2749" s="19"/>
      <c r="E2749" s="29"/>
      <c r="F2749" s="29"/>
      <c r="G2749" s="29"/>
      <c r="H2749" s="29"/>
      <c r="I2749" s="29"/>
      <c r="J2749" s="29"/>
      <c r="K2749" s="29"/>
      <c r="L2749" s="29"/>
      <c r="M2749" s="30"/>
      <c r="N2749" s="19"/>
      <c r="O2749" s="29"/>
      <c r="P2749" s="31"/>
      <c r="U2749" s="114"/>
      <c r="W2749" s="114"/>
    </row>
    <row r="2750" spans="1:23" ht="9.75" customHeight="1">
      <c r="A2750" s="15"/>
      <c r="B2750" s="15" t="s">
        <v>30</v>
      </c>
      <c r="C2750" s="32">
        <v>100</v>
      </c>
      <c r="D2750" s="33">
        <v>61</v>
      </c>
      <c r="E2750" s="34">
        <v>43</v>
      </c>
      <c r="F2750" s="34">
        <v>21</v>
      </c>
      <c r="G2750" s="34">
        <v>20</v>
      </c>
      <c r="H2750" s="34">
        <v>16</v>
      </c>
      <c r="I2750" s="34">
        <v>20</v>
      </c>
      <c r="J2750" s="34">
        <v>19</v>
      </c>
      <c r="K2750" s="34">
        <v>19</v>
      </c>
      <c r="L2750" s="34">
        <v>20</v>
      </c>
      <c r="M2750" s="35">
        <v>31</v>
      </c>
      <c r="N2750" s="16">
        <f>MIN(D2750:M2750)</f>
        <v>16</v>
      </c>
      <c r="O2750" s="1">
        <f>C2750-N2750</f>
        <v>84</v>
      </c>
      <c r="P2750" s="18">
        <f>O2750/C2750</f>
        <v>0.84</v>
      </c>
      <c r="U2750" s="114"/>
      <c r="W2750" s="114"/>
    </row>
    <row r="2751" spans="1:23" ht="9.75" customHeight="1">
      <c r="A2751" s="15"/>
      <c r="B2751" s="15" t="s">
        <v>34</v>
      </c>
      <c r="C2751" s="15"/>
      <c r="D2751" s="16"/>
      <c r="E2751" s="1"/>
      <c r="F2751" s="1"/>
      <c r="G2751" s="1"/>
      <c r="H2751" s="1"/>
      <c r="I2751" s="1"/>
      <c r="J2751" s="1"/>
      <c r="K2751" s="1"/>
      <c r="L2751" s="1"/>
      <c r="M2751" s="17"/>
      <c r="N2751" s="16"/>
      <c r="O2751" s="1"/>
      <c r="P2751" s="18"/>
      <c r="U2751" s="114"/>
      <c r="W2751" s="114"/>
    </row>
    <row r="2752" spans="1:23" ht="9.75" customHeight="1">
      <c r="A2752" s="15"/>
      <c r="B2752" s="15" t="s">
        <v>57</v>
      </c>
      <c r="C2752" s="15"/>
      <c r="D2752" s="16"/>
      <c r="E2752" s="1"/>
      <c r="F2752" s="1"/>
      <c r="G2752" s="1"/>
      <c r="H2752" s="1"/>
      <c r="I2752" s="1"/>
      <c r="J2752" s="1"/>
      <c r="K2752" s="1"/>
      <c r="L2752" s="1"/>
      <c r="M2752" s="17"/>
      <c r="N2752" s="16"/>
      <c r="O2752" s="1"/>
      <c r="P2752" s="18"/>
      <c r="U2752" s="114"/>
      <c r="W2752" s="114"/>
    </row>
    <row r="2753" spans="1:23" ht="9.75" customHeight="1">
      <c r="A2753" s="15"/>
      <c r="B2753" s="15" t="s">
        <v>57</v>
      </c>
      <c r="C2753" s="15"/>
      <c r="D2753" s="16"/>
      <c r="E2753" s="1"/>
      <c r="F2753" s="1"/>
      <c r="G2753" s="1"/>
      <c r="H2753" s="1"/>
      <c r="I2753" s="1"/>
      <c r="J2753" s="1"/>
      <c r="K2753" s="1"/>
      <c r="L2753" s="1"/>
      <c r="M2753" s="17"/>
      <c r="N2753" s="16"/>
      <c r="O2753" s="1"/>
      <c r="P2753" s="18"/>
      <c r="U2753" s="114"/>
      <c r="W2753" s="114"/>
    </row>
    <row r="2754" spans="1:23" ht="9.75" customHeight="1">
      <c r="A2754" s="15"/>
      <c r="B2754" s="15" t="s">
        <v>39</v>
      </c>
      <c r="C2754" s="15"/>
      <c r="D2754" s="16"/>
      <c r="E2754" s="1"/>
      <c r="F2754" s="1"/>
      <c r="G2754" s="1"/>
      <c r="H2754" s="1"/>
      <c r="I2754" s="1"/>
      <c r="J2754" s="1"/>
      <c r="K2754" s="1"/>
      <c r="L2754" s="1"/>
      <c r="M2754" s="17"/>
      <c r="N2754" s="16"/>
      <c r="O2754" s="1"/>
      <c r="P2754" s="18"/>
      <c r="U2754" s="114"/>
      <c r="W2754" s="114"/>
    </row>
    <row r="2755" spans="1:23" ht="9.75" customHeight="1">
      <c r="A2755" s="15"/>
      <c r="B2755" s="15" t="s">
        <v>229</v>
      </c>
      <c r="C2755" s="32">
        <v>3</v>
      </c>
      <c r="D2755" s="16"/>
      <c r="E2755" s="1"/>
      <c r="F2755" s="1"/>
      <c r="G2755" s="1"/>
      <c r="H2755" s="1"/>
      <c r="I2755" s="1"/>
      <c r="J2755" s="1"/>
      <c r="K2755" s="1"/>
      <c r="L2755" s="1"/>
      <c r="M2755" s="17"/>
      <c r="N2755" s="16"/>
      <c r="O2755" s="1"/>
      <c r="P2755" s="18"/>
      <c r="U2755" s="114"/>
      <c r="W2755" s="114"/>
    </row>
    <row r="2756" spans="1:23" ht="9.75" customHeight="1">
      <c r="A2756" s="15"/>
      <c r="B2756" s="15" t="s">
        <v>60</v>
      </c>
      <c r="C2756" s="15"/>
      <c r="D2756" s="16"/>
      <c r="E2756" s="1"/>
      <c r="F2756" s="1"/>
      <c r="G2756" s="1"/>
      <c r="H2756" s="1"/>
      <c r="I2756" s="1"/>
      <c r="J2756" s="1"/>
      <c r="K2756" s="1"/>
      <c r="L2756" s="1"/>
      <c r="M2756" s="17"/>
      <c r="N2756" s="16"/>
      <c r="O2756" s="1"/>
      <c r="P2756" s="18"/>
      <c r="U2756" s="114"/>
      <c r="W2756" s="114"/>
    </row>
    <row r="2757" spans="1:23" ht="9.75" customHeight="1">
      <c r="A2757" s="15"/>
      <c r="B2757" s="15" t="s">
        <v>60</v>
      </c>
      <c r="C2757" s="15"/>
      <c r="D2757" s="16"/>
      <c r="E2757" s="1"/>
      <c r="F2757" s="1"/>
      <c r="G2757" s="1"/>
      <c r="H2757" s="1"/>
      <c r="I2757" s="1"/>
      <c r="J2757" s="1"/>
      <c r="K2757" s="1"/>
      <c r="L2757" s="1"/>
      <c r="M2757" s="17"/>
      <c r="N2757" s="16"/>
      <c r="O2757" s="1"/>
      <c r="P2757" s="18"/>
      <c r="U2757" s="114"/>
      <c r="W2757" s="114"/>
    </row>
    <row r="2758" spans="1:23" ht="9.75" customHeight="1">
      <c r="A2758" s="15"/>
      <c r="B2758" s="15" t="s">
        <v>60</v>
      </c>
      <c r="C2758" s="15"/>
      <c r="D2758" s="16"/>
      <c r="E2758" s="1"/>
      <c r="F2758" s="1"/>
      <c r="G2758" s="1"/>
      <c r="H2758" s="1"/>
      <c r="I2758" s="1"/>
      <c r="J2758" s="1"/>
      <c r="K2758" s="1"/>
      <c r="L2758" s="1"/>
      <c r="M2758" s="17"/>
      <c r="N2758" s="16"/>
      <c r="O2758" s="1"/>
      <c r="P2758" s="18"/>
      <c r="U2758" s="114"/>
      <c r="W2758" s="114"/>
    </row>
    <row r="2759" spans="1:23" ht="9.75" customHeight="1">
      <c r="A2759" s="15"/>
      <c r="B2759" s="15" t="s">
        <v>60</v>
      </c>
      <c r="C2759" s="15"/>
      <c r="D2759" s="16"/>
      <c r="E2759" s="1"/>
      <c r="F2759" s="1"/>
      <c r="G2759" s="1"/>
      <c r="H2759" s="1"/>
      <c r="I2759" s="1"/>
      <c r="J2759" s="1"/>
      <c r="K2759" s="1"/>
      <c r="L2759" s="1"/>
      <c r="M2759" s="17"/>
      <c r="N2759" s="16"/>
      <c r="O2759" s="1"/>
      <c r="P2759" s="18"/>
      <c r="U2759" s="114"/>
      <c r="W2759" s="114"/>
    </row>
    <row r="2760" spans="1:23" ht="9.75" customHeight="1">
      <c r="A2760" s="15"/>
      <c r="B2760" s="15" t="s">
        <v>60</v>
      </c>
      <c r="C2760" s="15"/>
      <c r="D2760" s="16"/>
      <c r="E2760" s="1"/>
      <c r="F2760" s="1"/>
      <c r="G2760" s="1"/>
      <c r="H2760" s="1"/>
      <c r="I2760" s="1"/>
      <c r="J2760" s="1"/>
      <c r="K2760" s="1"/>
      <c r="L2760" s="1"/>
      <c r="M2760" s="17"/>
      <c r="N2760" s="16"/>
      <c r="O2760" s="1"/>
      <c r="P2760" s="18"/>
      <c r="U2760" s="114"/>
      <c r="W2760" s="114"/>
    </row>
    <row r="2761" spans="1:23" ht="9.75" customHeight="1">
      <c r="A2761" s="15"/>
      <c r="B2761" s="15" t="s">
        <v>41</v>
      </c>
      <c r="C2761" s="15"/>
      <c r="D2761" s="16"/>
      <c r="E2761" s="1"/>
      <c r="F2761" s="1"/>
      <c r="G2761" s="1"/>
      <c r="H2761" s="1"/>
      <c r="I2761" s="1"/>
      <c r="J2761" s="1"/>
      <c r="K2761" s="1"/>
      <c r="L2761" s="1"/>
      <c r="M2761" s="17"/>
      <c r="N2761" s="16"/>
      <c r="O2761" s="1"/>
      <c r="P2761" s="18"/>
      <c r="U2761" s="114"/>
      <c r="W2761" s="114"/>
    </row>
    <row r="2762" spans="1:23" ht="9.75" customHeight="1">
      <c r="A2762" s="15"/>
      <c r="B2762" s="15" t="s">
        <v>42</v>
      </c>
      <c r="C2762" s="15"/>
      <c r="D2762" s="16"/>
      <c r="E2762" s="1"/>
      <c r="F2762" s="1"/>
      <c r="G2762" s="1"/>
      <c r="H2762" s="1"/>
      <c r="I2762" s="1"/>
      <c r="J2762" s="1"/>
      <c r="K2762" s="1"/>
      <c r="L2762" s="1"/>
      <c r="M2762" s="17"/>
      <c r="N2762" s="16"/>
      <c r="O2762" s="1"/>
      <c r="P2762" s="18"/>
      <c r="U2762" s="114"/>
      <c r="W2762" s="114"/>
    </row>
    <row r="2763" spans="1:23" ht="9.75" customHeight="1">
      <c r="A2763" s="15"/>
      <c r="B2763" s="15" t="s">
        <v>43</v>
      </c>
      <c r="C2763" s="15"/>
      <c r="D2763" s="16"/>
      <c r="E2763" s="1"/>
      <c r="F2763" s="1"/>
      <c r="G2763" s="1"/>
      <c r="H2763" s="1"/>
      <c r="I2763" s="1"/>
      <c r="J2763" s="1"/>
      <c r="K2763" s="1"/>
      <c r="L2763" s="1"/>
      <c r="M2763" s="17"/>
      <c r="N2763" s="16"/>
      <c r="O2763" s="1"/>
      <c r="P2763" s="18"/>
      <c r="U2763" s="114"/>
      <c r="W2763" s="114"/>
    </row>
    <row r="2764" spans="1:23" ht="9.75" customHeight="1">
      <c r="A2764" s="15"/>
      <c r="B2764" s="15" t="s">
        <v>44</v>
      </c>
      <c r="C2764" s="15"/>
      <c r="D2764" s="16"/>
      <c r="E2764" s="1"/>
      <c r="F2764" s="1"/>
      <c r="G2764" s="1"/>
      <c r="H2764" s="1"/>
      <c r="I2764" s="1"/>
      <c r="J2764" s="1"/>
      <c r="K2764" s="1"/>
      <c r="L2764" s="1"/>
      <c r="M2764" s="17"/>
      <c r="N2764" s="16"/>
      <c r="O2764" s="1"/>
      <c r="P2764" s="18"/>
      <c r="U2764" s="114"/>
      <c r="W2764" s="114"/>
    </row>
    <row r="2765" spans="1:23" ht="9.75" customHeight="1">
      <c r="A2765" s="20"/>
      <c r="B2765" s="21" t="s">
        <v>45</v>
      </c>
      <c r="C2765" s="21">
        <f t="shared" ref="C2765:M2765" si="599">SUM(C2749:C2764)</f>
        <v>103</v>
      </c>
      <c r="D2765" s="22">
        <f t="shared" si="599"/>
        <v>61</v>
      </c>
      <c r="E2765" s="23">
        <f t="shared" si="599"/>
        <v>43</v>
      </c>
      <c r="F2765" s="23">
        <f t="shared" si="599"/>
        <v>21</v>
      </c>
      <c r="G2765" s="23">
        <f t="shared" si="599"/>
        <v>20</v>
      </c>
      <c r="H2765" s="23">
        <f t="shared" si="599"/>
        <v>16</v>
      </c>
      <c r="I2765" s="23">
        <f t="shared" si="599"/>
        <v>20</v>
      </c>
      <c r="J2765" s="23">
        <f t="shared" si="599"/>
        <v>19</v>
      </c>
      <c r="K2765" s="23">
        <f t="shared" si="599"/>
        <v>19</v>
      </c>
      <c r="L2765" s="23">
        <f t="shared" si="599"/>
        <v>20</v>
      </c>
      <c r="M2765" s="24">
        <f t="shared" si="599"/>
        <v>31</v>
      </c>
      <c r="N2765" s="22">
        <f>MIN(D2765:M2765)</f>
        <v>16</v>
      </c>
      <c r="O2765" s="23">
        <f>C2765-N2765</f>
        <v>87</v>
      </c>
      <c r="P2765" s="25">
        <f>O2765/C2765</f>
        <v>0.84466019417475724</v>
      </c>
      <c r="U2765" s="114"/>
      <c r="W2765" s="114"/>
    </row>
    <row r="2766" spans="1:23" ht="9.75" customHeight="1">
      <c r="A2766" s="14" t="s">
        <v>468</v>
      </c>
      <c r="B2766" s="14" t="s">
        <v>27</v>
      </c>
      <c r="C2766" s="14"/>
      <c r="D2766" s="19"/>
      <c r="E2766" s="29"/>
      <c r="F2766" s="29"/>
      <c r="G2766" s="29"/>
      <c r="H2766" s="29"/>
      <c r="I2766" s="29"/>
      <c r="J2766" s="29"/>
      <c r="K2766" s="29"/>
      <c r="L2766" s="29"/>
      <c r="M2766" s="30"/>
      <c r="N2766" s="19"/>
      <c r="O2766" s="29"/>
      <c r="P2766" s="31"/>
      <c r="U2766" s="114"/>
      <c r="W2766" s="114"/>
    </row>
    <row r="2767" spans="1:23" ht="9.75" customHeight="1">
      <c r="A2767" s="15"/>
      <c r="B2767" s="15" t="s">
        <v>30</v>
      </c>
      <c r="C2767" s="15">
        <v>103</v>
      </c>
      <c r="D2767" s="33">
        <v>64</v>
      </c>
      <c r="E2767" s="34">
        <v>57</v>
      </c>
      <c r="F2767" s="34">
        <v>37</v>
      </c>
      <c r="G2767" s="34">
        <v>32</v>
      </c>
      <c r="H2767" s="34">
        <v>29</v>
      </c>
      <c r="I2767" s="34">
        <v>34</v>
      </c>
      <c r="J2767" s="34">
        <v>32</v>
      </c>
      <c r="K2767" s="34">
        <v>31</v>
      </c>
      <c r="L2767" s="34">
        <v>33</v>
      </c>
      <c r="M2767" s="35">
        <v>39</v>
      </c>
      <c r="N2767" s="16">
        <f>MIN(D2767:M2767)</f>
        <v>29</v>
      </c>
      <c r="O2767" s="1">
        <f>C2767-N2767</f>
        <v>74</v>
      </c>
      <c r="P2767" s="18">
        <f>O2767/C2767</f>
        <v>0.71844660194174759</v>
      </c>
      <c r="U2767" s="114"/>
      <c r="W2767" s="114"/>
    </row>
    <row r="2768" spans="1:23" ht="9.75" customHeight="1">
      <c r="A2768" s="15"/>
      <c r="B2768" s="15" t="s">
        <v>34</v>
      </c>
      <c r="C2768" s="15"/>
      <c r="D2768" s="16"/>
      <c r="E2768" s="1"/>
      <c r="F2768" s="1"/>
      <c r="G2768" s="1"/>
      <c r="H2768" s="1"/>
      <c r="I2768" s="1"/>
      <c r="J2768" s="1"/>
      <c r="K2768" s="1"/>
      <c r="L2768" s="1"/>
      <c r="M2768" s="17"/>
      <c r="N2768" s="16"/>
      <c r="O2768" s="1"/>
      <c r="P2768" s="18"/>
      <c r="U2768" s="114"/>
      <c r="W2768" s="114"/>
    </row>
    <row r="2769" spans="1:23" ht="9.75" customHeight="1">
      <c r="A2769" s="15"/>
      <c r="B2769" s="15" t="s">
        <v>57</v>
      </c>
      <c r="C2769" s="15"/>
      <c r="D2769" s="16"/>
      <c r="E2769" s="1"/>
      <c r="F2769" s="1"/>
      <c r="G2769" s="1"/>
      <c r="H2769" s="1"/>
      <c r="I2769" s="1"/>
      <c r="J2769" s="1"/>
      <c r="K2769" s="1"/>
      <c r="L2769" s="1"/>
      <c r="M2769" s="17"/>
      <c r="N2769" s="16"/>
      <c r="O2769" s="1"/>
      <c r="P2769" s="18"/>
      <c r="U2769" s="114"/>
      <c r="W2769" s="114"/>
    </row>
    <row r="2770" spans="1:23" ht="9.75" customHeight="1">
      <c r="A2770" s="15"/>
      <c r="B2770" s="15" t="s">
        <v>57</v>
      </c>
      <c r="C2770" s="15"/>
      <c r="D2770" s="16"/>
      <c r="E2770" s="1"/>
      <c r="F2770" s="1"/>
      <c r="G2770" s="1"/>
      <c r="H2770" s="1"/>
      <c r="I2770" s="1"/>
      <c r="J2770" s="1"/>
      <c r="K2770" s="1"/>
      <c r="L2770" s="1"/>
      <c r="M2770" s="17"/>
      <c r="N2770" s="16"/>
      <c r="O2770" s="1"/>
      <c r="P2770" s="18"/>
      <c r="U2770" s="114"/>
      <c r="W2770" s="114"/>
    </row>
    <row r="2771" spans="1:23" ht="9.75" customHeight="1">
      <c r="A2771" s="15"/>
      <c r="B2771" s="15" t="s">
        <v>39</v>
      </c>
      <c r="C2771" s="15"/>
      <c r="D2771" s="16"/>
      <c r="E2771" s="1"/>
      <c r="F2771" s="1"/>
      <c r="G2771" s="1"/>
      <c r="H2771" s="1"/>
      <c r="I2771" s="1"/>
      <c r="J2771" s="1"/>
      <c r="K2771" s="1"/>
      <c r="L2771" s="1"/>
      <c r="M2771" s="17"/>
      <c r="N2771" s="16"/>
      <c r="O2771" s="1"/>
      <c r="P2771" s="18"/>
      <c r="U2771" s="114"/>
      <c r="W2771" s="114"/>
    </row>
    <row r="2772" spans="1:23" ht="9.75" customHeight="1">
      <c r="A2772" s="15"/>
      <c r="B2772" s="15" t="s">
        <v>60</v>
      </c>
      <c r="C2772" s="15"/>
      <c r="D2772" s="16"/>
      <c r="E2772" s="1"/>
      <c r="F2772" s="1"/>
      <c r="G2772" s="1"/>
      <c r="H2772" s="1"/>
      <c r="I2772" s="1"/>
      <c r="J2772" s="1"/>
      <c r="K2772" s="1"/>
      <c r="L2772" s="1"/>
      <c r="M2772" s="17"/>
      <c r="N2772" s="16"/>
      <c r="O2772" s="1"/>
      <c r="P2772" s="18"/>
      <c r="U2772" s="114"/>
      <c r="W2772" s="114"/>
    </row>
    <row r="2773" spans="1:23" ht="9.75" customHeight="1">
      <c r="A2773" s="15"/>
      <c r="B2773" s="15" t="s">
        <v>60</v>
      </c>
      <c r="C2773" s="15"/>
      <c r="D2773" s="16"/>
      <c r="E2773" s="1"/>
      <c r="F2773" s="1"/>
      <c r="G2773" s="1"/>
      <c r="H2773" s="1"/>
      <c r="I2773" s="1"/>
      <c r="J2773" s="1"/>
      <c r="K2773" s="1"/>
      <c r="L2773" s="1"/>
      <c r="M2773" s="17"/>
      <c r="N2773" s="16"/>
      <c r="O2773" s="1"/>
      <c r="P2773" s="18"/>
      <c r="U2773" s="114"/>
      <c r="W2773" s="114"/>
    </row>
    <row r="2774" spans="1:23" ht="9.75" customHeight="1">
      <c r="A2774" s="15"/>
      <c r="B2774" s="15" t="s">
        <v>60</v>
      </c>
      <c r="C2774" s="15"/>
      <c r="D2774" s="16"/>
      <c r="E2774" s="1"/>
      <c r="F2774" s="1"/>
      <c r="G2774" s="1"/>
      <c r="H2774" s="1"/>
      <c r="I2774" s="1"/>
      <c r="J2774" s="1"/>
      <c r="K2774" s="1"/>
      <c r="L2774" s="1"/>
      <c r="M2774" s="17"/>
      <c r="N2774" s="16"/>
      <c r="O2774" s="1"/>
      <c r="P2774" s="18"/>
      <c r="U2774" s="114"/>
      <c r="W2774" s="114"/>
    </row>
    <row r="2775" spans="1:23" ht="9.75" customHeight="1">
      <c r="A2775" s="15"/>
      <c r="B2775" s="15" t="s">
        <v>60</v>
      </c>
      <c r="C2775" s="15"/>
      <c r="D2775" s="16"/>
      <c r="E2775" s="1"/>
      <c r="F2775" s="1"/>
      <c r="G2775" s="1"/>
      <c r="H2775" s="1"/>
      <c r="I2775" s="1"/>
      <c r="J2775" s="1"/>
      <c r="K2775" s="1"/>
      <c r="L2775" s="1"/>
      <c r="M2775" s="17"/>
      <c r="N2775" s="16"/>
      <c r="O2775" s="1"/>
      <c r="P2775" s="18"/>
      <c r="U2775" s="114"/>
      <c r="W2775" s="114"/>
    </row>
    <row r="2776" spans="1:23" ht="9.75" customHeight="1">
      <c r="A2776" s="15"/>
      <c r="B2776" s="15" t="s">
        <v>60</v>
      </c>
      <c r="C2776" s="15"/>
      <c r="D2776" s="16"/>
      <c r="E2776" s="1"/>
      <c r="F2776" s="1"/>
      <c r="G2776" s="1"/>
      <c r="H2776" s="1"/>
      <c r="I2776" s="1"/>
      <c r="J2776" s="1"/>
      <c r="K2776" s="1"/>
      <c r="L2776" s="1"/>
      <c r="M2776" s="17"/>
      <c r="N2776" s="16"/>
      <c r="O2776" s="1"/>
      <c r="P2776" s="18"/>
      <c r="U2776" s="114"/>
      <c r="W2776" s="114"/>
    </row>
    <row r="2777" spans="1:23" ht="9.75" customHeight="1">
      <c r="A2777" s="15"/>
      <c r="B2777" s="15" t="s">
        <v>60</v>
      </c>
      <c r="C2777" s="15"/>
      <c r="D2777" s="16"/>
      <c r="E2777" s="1"/>
      <c r="F2777" s="1"/>
      <c r="G2777" s="1"/>
      <c r="H2777" s="1"/>
      <c r="I2777" s="1"/>
      <c r="J2777" s="1"/>
      <c r="K2777" s="1"/>
      <c r="L2777" s="1"/>
      <c r="M2777" s="17"/>
      <c r="N2777" s="16"/>
      <c r="O2777" s="1"/>
      <c r="P2777" s="18"/>
      <c r="U2777" s="114"/>
      <c r="W2777" s="114"/>
    </row>
    <row r="2778" spans="1:23" ht="9.75" customHeight="1">
      <c r="A2778" s="15"/>
      <c r="B2778" s="15" t="s">
        <v>41</v>
      </c>
      <c r="C2778" s="15"/>
      <c r="D2778" s="16"/>
      <c r="E2778" s="1"/>
      <c r="F2778" s="1"/>
      <c r="G2778" s="1"/>
      <c r="H2778" s="1"/>
      <c r="I2778" s="1"/>
      <c r="J2778" s="1"/>
      <c r="K2778" s="1"/>
      <c r="L2778" s="1"/>
      <c r="M2778" s="17"/>
      <c r="N2778" s="16"/>
      <c r="O2778" s="1"/>
      <c r="P2778" s="18"/>
      <c r="U2778" s="114"/>
      <c r="W2778" s="114"/>
    </row>
    <row r="2779" spans="1:23" ht="9.75" customHeight="1">
      <c r="A2779" s="15"/>
      <c r="B2779" s="15" t="s">
        <v>42</v>
      </c>
      <c r="C2779" s="15"/>
      <c r="D2779" s="16"/>
      <c r="E2779" s="1"/>
      <c r="F2779" s="1"/>
      <c r="G2779" s="1"/>
      <c r="H2779" s="1"/>
      <c r="I2779" s="1"/>
      <c r="J2779" s="1"/>
      <c r="K2779" s="1"/>
      <c r="L2779" s="1"/>
      <c r="M2779" s="17"/>
      <c r="N2779" s="16"/>
      <c r="O2779" s="1"/>
      <c r="P2779" s="18"/>
      <c r="U2779" s="114"/>
      <c r="W2779" s="114"/>
    </row>
    <row r="2780" spans="1:23" ht="9.75" customHeight="1">
      <c r="A2780" s="15"/>
      <c r="B2780" s="15" t="s">
        <v>43</v>
      </c>
      <c r="C2780" s="15"/>
      <c r="D2780" s="16"/>
      <c r="E2780" s="1"/>
      <c r="F2780" s="1"/>
      <c r="G2780" s="1"/>
      <c r="H2780" s="1"/>
      <c r="I2780" s="1"/>
      <c r="J2780" s="1"/>
      <c r="K2780" s="1"/>
      <c r="L2780" s="1"/>
      <c r="M2780" s="17"/>
      <c r="N2780" s="16"/>
      <c r="O2780" s="1"/>
      <c r="P2780" s="18"/>
      <c r="U2780" s="114"/>
      <c r="W2780" s="114"/>
    </row>
    <row r="2781" spans="1:23" ht="9.75" customHeight="1">
      <c r="A2781" s="15"/>
      <c r="B2781" s="15" t="s">
        <v>44</v>
      </c>
      <c r="C2781" s="15"/>
      <c r="D2781" s="16"/>
      <c r="E2781" s="1"/>
      <c r="F2781" s="1"/>
      <c r="G2781" s="1"/>
      <c r="H2781" s="1"/>
      <c r="I2781" s="1"/>
      <c r="J2781" s="1"/>
      <c r="K2781" s="1"/>
      <c r="L2781" s="1"/>
      <c r="M2781" s="17"/>
      <c r="N2781" s="16"/>
      <c r="O2781" s="1"/>
      <c r="P2781" s="18"/>
      <c r="U2781" s="114"/>
      <c r="W2781" s="114"/>
    </row>
    <row r="2782" spans="1:23" ht="9.75" customHeight="1">
      <c r="A2782" s="20"/>
      <c r="B2782" s="21" t="s">
        <v>45</v>
      </c>
      <c r="C2782" s="21">
        <f t="shared" ref="C2782:M2782" si="600">SUM(C2766:C2781)</f>
        <v>103</v>
      </c>
      <c r="D2782" s="22">
        <f t="shared" si="600"/>
        <v>64</v>
      </c>
      <c r="E2782" s="23">
        <f t="shared" si="600"/>
        <v>57</v>
      </c>
      <c r="F2782" s="23">
        <f t="shared" si="600"/>
        <v>37</v>
      </c>
      <c r="G2782" s="23">
        <f t="shared" si="600"/>
        <v>32</v>
      </c>
      <c r="H2782" s="23">
        <f t="shared" si="600"/>
        <v>29</v>
      </c>
      <c r="I2782" s="23">
        <f t="shared" si="600"/>
        <v>34</v>
      </c>
      <c r="J2782" s="23">
        <f t="shared" si="600"/>
        <v>32</v>
      </c>
      <c r="K2782" s="23">
        <f t="shared" si="600"/>
        <v>31</v>
      </c>
      <c r="L2782" s="23">
        <f t="shared" si="600"/>
        <v>33</v>
      </c>
      <c r="M2782" s="24">
        <f t="shared" si="600"/>
        <v>39</v>
      </c>
      <c r="N2782" s="22">
        <f>MIN(D2782:M2782)</f>
        <v>29</v>
      </c>
      <c r="O2782" s="23">
        <f>C2782-N2782</f>
        <v>74</v>
      </c>
      <c r="P2782" s="25">
        <f>O2782/C2782</f>
        <v>0.71844660194174759</v>
      </c>
      <c r="U2782" s="114"/>
      <c r="W2782" s="114"/>
    </row>
    <row r="2783" spans="1:23" ht="9.75" customHeight="1">
      <c r="A2783" s="14" t="s">
        <v>470</v>
      </c>
      <c r="B2783" s="14" t="s">
        <v>27</v>
      </c>
      <c r="C2783" s="14"/>
      <c r="D2783" s="19"/>
      <c r="E2783" s="29"/>
      <c r="F2783" s="29"/>
      <c r="G2783" s="29"/>
      <c r="H2783" s="29"/>
      <c r="I2783" s="29"/>
      <c r="J2783" s="29"/>
      <c r="K2783" s="29"/>
      <c r="L2783" s="29"/>
      <c r="M2783" s="30"/>
      <c r="N2783" s="19"/>
      <c r="O2783" s="29"/>
      <c r="P2783" s="31"/>
      <c r="U2783" s="114"/>
      <c r="W2783" s="114"/>
    </row>
    <row r="2784" spans="1:23" ht="9.75" customHeight="1">
      <c r="A2784" s="15"/>
      <c r="B2784" s="15" t="s">
        <v>30</v>
      </c>
      <c r="C2784" s="15">
        <v>175</v>
      </c>
      <c r="D2784" s="33">
        <v>126</v>
      </c>
      <c r="E2784" s="34">
        <v>107</v>
      </c>
      <c r="F2784" s="34">
        <v>78</v>
      </c>
      <c r="G2784" s="34">
        <v>63</v>
      </c>
      <c r="H2784" s="34">
        <v>69</v>
      </c>
      <c r="I2784" s="34">
        <v>69</v>
      </c>
      <c r="J2784" s="34">
        <v>71</v>
      </c>
      <c r="K2784" s="34">
        <v>72</v>
      </c>
      <c r="L2784" s="34">
        <v>76</v>
      </c>
      <c r="M2784" s="35">
        <v>84</v>
      </c>
      <c r="N2784" s="16">
        <f>MIN(D2784:M2784)</f>
        <v>63</v>
      </c>
      <c r="O2784" s="1">
        <f>C2784-N2784</f>
        <v>112</v>
      </c>
      <c r="P2784" s="18">
        <f>O2784/C2784</f>
        <v>0.64</v>
      </c>
      <c r="U2784" s="114"/>
      <c r="W2784" s="114"/>
    </row>
    <row r="2785" spans="1:23" ht="9.75" customHeight="1">
      <c r="A2785" s="15"/>
      <c r="B2785" s="15" t="s">
        <v>34</v>
      </c>
      <c r="C2785" s="15"/>
      <c r="D2785" s="16"/>
      <c r="E2785" s="1"/>
      <c r="F2785" s="1"/>
      <c r="G2785" s="1"/>
      <c r="H2785" s="1"/>
      <c r="I2785" s="1"/>
      <c r="J2785" s="1"/>
      <c r="K2785" s="1"/>
      <c r="L2785" s="1"/>
      <c r="M2785" s="17"/>
      <c r="N2785" s="16"/>
      <c r="O2785" s="1"/>
      <c r="P2785" s="18"/>
      <c r="U2785" s="114"/>
      <c r="W2785" s="114"/>
    </row>
    <row r="2786" spans="1:23" ht="9.75" customHeight="1">
      <c r="A2786" s="15"/>
      <c r="B2786" s="15" t="s">
        <v>57</v>
      </c>
      <c r="C2786" s="15"/>
      <c r="D2786" s="16"/>
      <c r="E2786" s="1"/>
      <c r="F2786" s="1"/>
      <c r="G2786" s="1"/>
      <c r="H2786" s="1"/>
      <c r="I2786" s="1"/>
      <c r="J2786" s="1"/>
      <c r="K2786" s="1"/>
      <c r="L2786" s="1"/>
      <c r="M2786" s="17"/>
      <c r="N2786" s="16"/>
      <c r="O2786" s="1"/>
      <c r="P2786" s="18"/>
      <c r="U2786" s="114"/>
      <c r="W2786" s="114"/>
    </row>
    <row r="2787" spans="1:23" ht="9.75" customHeight="1">
      <c r="A2787" s="15"/>
      <c r="B2787" s="15" t="s">
        <v>57</v>
      </c>
      <c r="C2787" s="15"/>
      <c r="D2787" s="16"/>
      <c r="E2787" s="1"/>
      <c r="F2787" s="1"/>
      <c r="G2787" s="1"/>
      <c r="H2787" s="1"/>
      <c r="I2787" s="1"/>
      <c r="J2787" s="1"/>
      <c r="K2787" s="1"/>
      <c r="L2787" s="1"/>
      <c r="M2787" s="17"/>
      <c r="N2787" s="16"/>
      <c r="O2787" s="1"/>
      <c r="P2787" s="18"/>
      <c r="U2787" s="114"/>
      <c r="W2787" s="114"/>
    </row>
    <row r="2788" spans="1:23" ht="9.75" customHeight="1">
      <c r="A2788" s="15"/>
      <c r="B2788" s="15" t="s">
        <v>39</v>
      </c>
      <c r="C2788" s="15"/>
      <c r="D2788" s="16"/>
      <c r="E2788" s="1"/>
      <c r="F2788" s="1"/>
      <c r="G2788" s="1"/>
      <c r="H2788" s="1"/>
      <c r="I2788" s="1"/>
      <c r="J2788" s="1"/>
      <c r="K2788" s="1"/>
      <c r="L2788" s="1"/>
      <c r="M2788" s="17"/>
      <c r="N2788" s="16"/>
      <c r="O2788" s="1"/>
      <c r="P2788" s="18"/>
      <c r="U2788" s="114"/>
      <c r="W2788" s="114"/>
    </row>
    <row r="2789" spans="1:23" ht="9.75" customHeight="1">
      <c r="A2789" s="15"/>
      <c r="B2789" s="15" t="s">
        <v>60</v>
      </c>
      <c r="C2789" s="15"/>
      <c r="D2789" s="16"/>
      <c r="E2789" s="1"/>
      <c r="F2789" s="1"/>
      <c r="G2789" s="1"/>
      <c r="H2789" s="1"/>
      <c r="I2789" s="1"/>
      <c r="J2789" s="1"/>
      <c r="K2789" s="1"/>
      <c r="L2789" s="1"/>
      <c r="M2789" s="17"/>
      <c r="N2789" s="16"/>
      <c r="O2789" s="1"/>
      <c r="P2789" s="18"/>
      <c r="U2789" s="114"/>
      <c r="W2789" s="114"/>
    </row>
    <row r="2790" spans="1:23" ht="9.75" customHeight="1">
      <c r="A2790" s="15"/>
      <c r="B2790" s="15" t="s">
        <v>60</v>
      </c>
      <c r="C2790" s="15"/>
      <c r="D2790" s="16"/>
      <c r="E2790" s="1"/>
      <c r="F2790" s="1"/>
      <c r="G2790" s="1"/>
      <c r="H2790" s="1"/>
      <c r="I2790" s="1"/>
      <c r="J2790" s="1"/>
      <c r="K2790" s="1"/>
      <c r="L2790" s="1"/>
      <c r="M2790" s="17"/>
      <c r="N2790" s="16"/>
      <c r="O2790" s="1"/>
      <c r="P2790" s="18"/>
      <c r="U2790" s="114"/>
      <c r="W2790" s="114"/>
    </row>
    <row r="2791" spans="1:23" ht="9.75" customHeight="1">
      <c r="A2791" s="15"/>
      <c r="B2791" s="15" t="s">
        <v>60</v>
      </c>
      <c r="C2791" s="15"/>
      <c r="D2791" s="16"/>
      <c r="E2791" s="1"/>
      <c r="F2791" s="1"/>
      <c r="G2791" s="1"/>
      <c r="H2791" s="1"/>
      <c r="I2791" s="1"/>
      <c r="J2791" s="1"/>
      <c r="K2791" s="1"/>
      <c r="L2791" s="1"/>
      <c r="M2791" s="17"/>
      <c r="N2791" s="16"/>
      <c r="O2791" s="1"/>
      <c r="P2791" s="18"/>
      <c r="U2791" s="114"/>
      <c r="W2791" s="114"/>
    </row>
    <row r="2792" spans="1:23" ht="9.75" customHeight="1">
      <c r="A2792" s="15"/>
      <c r="B2792" s="15" t="s">
        <v>60</v>
      </c>
      <c r="C2792" s="15"/>
      <c r="D2792" s="16"/>
      <c r="E2792" s="1"/>
      <c r="F2792" s="1"/>
      <c r="G2792" s="1"/>
      <c r="H2792" s="1"/>
      <c r="I2792" s="1"/>
      <c r="J2792" s="1"/>
      <c r="K2792" s="1"/>
      <c r="L2792" s="1"/>
      <c r="M2792" s="17"/>
      <c r="N2792" s="16"/>
      <c r="O2792" s="1"/>
      <c r="P2792" s="18"/>
      <c r="U2792" s="114"/>
      <c r="W2792" s="114"/>
    </row>
    <row r="2793" spans="1:23" ht="9.75" customHeight="1">
      <c r="A2793" s="15"/>
      <c r="B2793" s="15" t="s">
        <v>60</v>
      </c>
      <c r="C2793" s="15"/>
      <c r="D2793" s="16"/>
      <c r="E2793" s="1"/>
      <c r="F2793" s="1"/>
      <c r="G2793" s="1"/>
      <c r="H2793" s="1"/>
      <c r="I2793" s="1"/>
      <c r="J2793" s="1"/>
      <c r="K2793" s="1"/>
      <c r="L2793" s="1"/>
      <c r="M2793" s="17"/>
      <c r="N2793" s="16"/>
      <c r="O2793" s="1"/>
      <c r="P2793" s="18"/>
      <c r="U2793" s="114"/>
      <c r="W2793" s="114"/>
    </row>
    <row r="2794" spans="1:23" ht="9.75" customHeight="1">
      <c r="A2794" s="15"/>
      <c r="B2794" s="15" t="s">
        <v>60</v>
      </c>
      <c r="C2794" s="15"/>
      <c r="D2794" s="16"/>
      <c r="E2794" s="1"/>
      <c r="F2794" s="1"/>
      <c r="G2794" s="1"/>
      <c r="H2794" s="1"/>
      <c r="I2794" s="1"/>
      <c r="J2794" s="1"/>
      <c r="K2794" s="1"/>
      <c r="L2794" s="1"/>
      <c r="M2794" s="17"/>
      <c r="N2794" s="16"/>
      <c r="O2794" s="1"/>
      <c r="P2794" s="18"/>
      <c r="U2794" s="114"/>
      <c r="W2794" s="114"/>
    </row>
    <row r="2795" spans="1:23" ht="9.75" customHeight="1">
      <c r="A2795" s="15"/>
      <c r="B2795" s="15" t="s">
        <v>41</v>
      </c>
      <c r="C2795" s="15"/>
      <c r="D2795" s="16"/>
      <c r="E2795" s="1"/>
      <c r="F2795" s="1"/>
      <c r="G2795" s="1"/>
      <c r="H2795" s="1"/>
      <c r="I2795" s="1"/>
      <c r="J2795" s="1"/>
      <c r="K2795" s="1"/>
      <c r="L2795" s="1"/>
      <c r="M2795" s="17"/>
      <c r="N2795" s="16"/>
      <c r="O2795" s="1"/>
      <c r="P2795" s="18"/>
      <c r="U2795" s="114"/>
      <c r="W2795" s="114"/>
    </row>
    <row r="2796" spans="1:23" ht="9.75" customHeight="1">
      <c r="A2796" s="15"/>
      <c r="B2796" s="15" t="s">
        <v>42</v>
      </c>
      <c r="C2796" s="15"/>
      <c r="D2796" s="16"/>
      <c r="E2796" s="1"/>
      <c r="F2796" s="1"/>
      <c r="G2796" s="1"/>
      <c r="H2796" s="1"/>
      <c r="I2796" s="1"/>
      <c r="J2796" s="1"/>
      <c r="K2796" s="1"/>
      <c r="L2796" s="1"/>
      <c r="M2796" s="17"/>
      <c r="N2796" s="16"/>
      <c r="O2796" s="1"/>
      <c r="P2796" s="18"/>
      <c r="U2796" s="114"/>
      <c r="W2796" s="114"/>
    </row>
    <row r="2797" spans="1:23" ht="9.75" customHeight="1">
      <c r="A2797" s="15"/>
      <c r="B2797" s="15" t="s">
        <v>43</v>
      </c>
      <c r="C2797" s="15"/>
      <c r="D2797" s="16"/>
      <c r="E2797" s="1"/>
      <c r="F2797" s="1"/>
      <c r="G2797" s="1"/>
      <c r="H2797" s="1"/>
      <c r="I2797" s="1"/>
      <c r="J2797" s="1"/>
      <c r="K2797" s="1"/>
      <c r="L2797" s="1"/>
      <c r="M2797" s="17"/>
      <c r="N2797" s="16"/>
      <c r="O2797" s="1"/>
      <c r="P2797" s="18"/>
      <c r="U2797" s="114"/>
      <c r="W2797" s="114"/>
    </row>
    <row r="2798" spans="1:23" ht="9.75" customHeight="1">
      <c r="A2798" s="15"/>
      <c r="B2798" s="15" t="s">
        <v>44</v>
      </c>
      <c r="C2798" s="15"/>
      <c r="D2798" s="16"/>
      <c r="E2798" s="1"/>
      <c r="F2798" s="1"/>
      <c r="G2798" s="1"/>
      <c r="H2798" s="1"/>
      <c r="I2798" s="1"/>
      <c r="J2798" s="1"/>
      <c r="K2798" s="1"/>
      <c r="L2798" s="1"/>
      <c r="M2798" s="17"/>
      <c r="N2798" s="16"/>
      <c r="O2798" s="1"/>
      <c r="P2798" s="18"/>
      <c r="U2798" s="114"/>
      <c r="W2798" s="114"/>
    </row>
    <row r="2799" spans="1:23" ht="9.75" customHeight="1">
      <c r="A2799" s="20"/>
      <c r="B2799" s="21" t="s">
        <v>45</v>
      </c>
      <c r="C2799" s="21">
        <f t="shared" ref="C2799:M2799" si="601">SUM(C2783:C2798)</f>
        <v>175</v>
      </c>
      <c r="D2799" s="22">
        <f t="shared" si="601"/>
        <v>126</v>
      </c>
      <c r="E2799" s="23">
        <f t="shared" si="601"/>
        <v>107</v>
      </c>
      <c r="F2799" s="23">
        <f t="shared" si="601"/>
        <v>78</v>
      </c>
      <c r="G2799" s="23">
        <f t="shared" si="601"/>
        <v>63</v>
      </c>
      <c r="H2799" s="23">
        <f t="shared" si="601"/>
        <v>69</v>
      </c>
      <c r="I2799" s="23">
        <f t="shared" si="601"/>
        <v>69</v>
      </c>
      <c r="J2799" s="23">
        <f t="shared" si="601"/>
        <v>71</v>
      </c>
      <c r="K2799" s="23">
        <f t="shared" si="601"/>
        <v>72</v>
      </c>
      <c r="L2799" s="23">
        <f t="shared" si="601"/>
        <v>76</v>
      </c>
      <c r="M2799" s="24">
        <f t="shared" si="601"/>
        <v>84</v>
      </c>
      <c r="N2799" s="22">
        <f>MIN(D2799:M2799)</f>
        <v>63</v>
      </c>
      <c r="O2799" s="23">
        <f>C2799-N2799</f>
        <v>112</v>
      </c>
      <c r="P2799" s="25">
        <f>O2799/C2799</f>
        <v>0.64</v>
      </c>
      <c r="U2799" s="114"/>
      <c r="W2799" s="114"/>
    </row>
    <row r="2800" spans="1:23" ht="9.75" customHeight="1">
      <c r="A2800" s="14" t="s">
        <v>472</v>
      </c>
      <c r="B2800" s="14" t="s">
        <v>27</v>
      </c>
      <c r="C2800" s="14"/>
      <c r="D2800" s="19"/>
      <c r="E2800" s="29"/>
      <c r="F2800" s="29"/>
      <c r="G2800" s="29"/>
      <c r="H2800" s="29"/>
      <c r="I2800" s="29"/>
      <c r="J2800" s="29"/>
      <c r="K2800" s="29"/>
      <c r="L2800" s="29"/>
      <c r="M2800" s="30"/>
      <c r="N2800" s="19"/>
      <c r="O2800" s="29"/>
      <c r="P2800" s="31"/>
      <c r="U2800" s="114"/>
      <c r="W2800" s="114"/>
    </row>
    <row r="2801" spans="1:23" ht="9.75" customHeight="1">
      <c r="A2801" s="15"/>
      <c r="B2801" s="15" t="s">
        <v>30</v>
      </c>
      <c r="C2801" s="15">
        <v>125</v>
      </c>
      <c r="D2801" s="33">
        <v>0</v>
      </c>
      <c r="E2801" s="34">
        <v>1</v>
      </c>
      <c r="F2801" s="34">
        <v>0</v>
      </c>
      <c r="G2801" s="34">
        <v>0</v>
      </c>
      <c r="H2801" s="34">
        <v>0</v>
      </c>
      <c r="I2801" s="34">
        <v>0</v>
      </c>
      <c r="J2801" s="34">
        <v>1</v>
      </c>
      <c r="K2801" s="34">
        <v>2</v>
      </c>
      <c r="L2801" s="34">
        <v>3</v>
      </c>
      <c r="M2801" s="35">
        <v>9</v>
      </c>
      <c r="N2801" s="16">
        <f>MIN(D2801:M2801)</f>
        <v>0</v>
      </c>
      <c r="O2801" s="1">
        <f>C2801-N2801</f>
        <v>125</v>
      </c>
      <c r="P2801" s="18">
        <f>O2801/C2801</f>
        <v>1</v>
      </c>
      <c r="U2801" s="114"/>
      <c r="W2801" s="114"/>
    </row>
    <row r="2802" spans="1:23" ht="9.75" customHeight="1">
      <c r="A2802" s="15"/>
      <c r="B2802" s="15" t="s">
        <v>34</v>
      </c>
      <c r="C2802" s="15"/>
      <c r="D2802" s="16"/>
      <c r="E2802" s="1"/>
      <c r="F2802" s="1"/>
      <c r="G2802" s="1"/>
      <c r="H2802" s="1"/>
      <c r="I2802" s="1"/>
      <c r="J2802" s="1"/>
      <c r="K2802" s="1"/>
      <c r="L2802" s="1"/>
      <c r="M2802" s="17"/>
      <c r="N2802" s="16"/>
      <c r="O2802" s="1"/>
      <c r="P2802" s="18"/>
      <c r="U2802" s="114"/>
      <c r="W2802" s="114"/>
    </row>
    <row r="2803" spans="1:23" ht="9.75" customHeight="1">
      <c r="A2803" s="15"/>
      <c r="B2803" s="15" t="s">
        <v>57</v>
      </c>
      <c r="C2803" s="15"/>
      <c r="D2803" s="16"/>
      <c r="E2803" s="1"/>
      <c r="F2803" s="1"/>
      <c r="G2803" s="1"/>
      <c r="H2803" s="1"/>
      <c r="I2803" s="1"/>
      <c r="J2803" s="1"/>
      <c r="K2803" s="1"/>
      <c r="L2803" s="1"/>
      <c r="M2803" s="17"/>
      <c r="N2803" s="16"/>
      <c r="O2803" s="1"/>
      <c r="P2803" s="18"/>
      <c r="U2803" s="114"/>
      <c r="W2803" s="114"/>
    </row>
    <row r="2804" spans="1:23" ht="9.75" customHeight="1">
      <c r="A2804" s="15"/>
      <c r="B2804" s="15" t="s">
        <v>57</v>
      </c>
      <c r="C2804" s="15"/>
      <c r="D2804" s="16"/>
      <c r="E2804" s="1"/>
      <c r="F2804" s="1"/>
      <c r="G2804" s="1"/>
      <c r="H2804" s="1"/>
      <c r="I2804" s="1"/>
      <c r="J2804" s="1"/>
      <c r="K2804" s="1"/>
      <c r="L2804" s="1"/>
      <c r="M2804" s="17"/>
      <c r="N2804" s="16"/>
      <c r="O2804" s="1"/>
      <c r="P2804" s="18"/>
      <c r="U2804" s="114"/>
      <c r="W2804" s="114"/>
    </row>
    <row r="2805" spans="1:23" ht="9.75" customHeight="1">
      <c r="A2805" s="15"/>
      <c r="B2805" s="15" t="s">
        <v>39</v>
      </c>
      <c r="C2805" s="15"/>
      <c r="D2805" s="16"/>
      <c r="E2805" s="1"/>
      <c r="F2805" s="1"/>
      <c r="G2805" s="1"/>
      <c r="H2805" s="1"/>
      <c r="I2805" s="1"/>
      <c r="J2805" s="1"/>
      <c r="K2805" s="1"/>
      <c r="L2805" s="1"/>
      <c r="M2805" s="17"/>
      <c r="N2805" s="16"/>
      <c r="O2805" s="1"/>
      <c r="P2805" s="18"/>
      <c r="U2805" s="114"/>
      <c r="W2805" s="114"/>
    </row>
    <row r="2806" spans="1:23" ht="9.75" customHeight="1">
      <c r="A2806" s="15"/>
      <c r="B2806" s="15" t="s">
        <v>60</v>
      </c>
      <c r="C2806" s="15"/>
      <c r="D2806" s="16"/>
      <c r="E2806" s="1"/>
      <c r="F2806" s="1"/>
      <c r="G2806" s="1"/>
      <c r="H2806" s="1"/>
      <c r="I2806" s="1"/>
      <c r="J2806" s="1"/>
      <c r="K2806" s="1"/>
      <c r="L2806" s="1"/>
      <c r="M2806" s="17"/>
      <c r="N2806" s="16"/>
      <c r="O2806" s="1"/>
      <c r="P2806" s="18"/>
      <c r="U2806" s="114"/>
      <c r="W2806" s="114"/>
    </row>
    <row r="2807" spans="1:23" ht="9.75" customHeight="1">
      <c r="A2807" s="15"/>
      <c r="B2807" s="15" t="s">
        <v>60</v>
      </c>
      <c r="C2807" s="15"/>
      <c r="D2807" s="16"/>
      <c r="E2807" s="1"/>
      <c r="F2807" s="1"/>
      <c r="G2807" s="1"/>
      <c r="H2807" s="1"/>
      <c r="I2807" s="1"/>
      <c r="J2807" s="1"/>
      <c r="K2807" s="1"/>
      <c r="L2807" s="1"/>
      <c r="M2807" s="17"/>
      <c r="N2807" s="16"/>
      <c r="O2807" s="1"/>
      <c r="P2807" s="18"/>
      <c r="U2807" s="114"/>
      <c r="W2807" s="114"/>
    </row>
    <row r="2808" spans="1:23" ht="9.75" customHeight="1">
      <c r="A2808" s="15"/>
      <c r="B2808" s="15" t="s">
        <v>60</v>
      </c>
      <c r="C2808" s="15"/>
      <c r="D2808" s="16"/>
      <c r="E2808" s="1"/>
      <c r="F2808" s="1"/>
      <c r="G2808" s="1"/>
      <c r="H2808" s="1"/>
      <c r="I2808" s="1"/>
      <c r="J2808" s="1"/>
      <c r="K2808" s="1"/>
      <c r="L2808" s="1"/>
      <c r="M2808" s="17"/>
      <c r="N2808" s="16"/>
      <c r="O2808" s="1"/>
      <c r="P2808" s="18"/>
      <c r="U2808" s="114"/>
      <c r="W2808" s="114"/>
    </row>
    <row r="2809" spans="1:23" ht="9.75" customHeight="1">
      <c r="A2809" s="15"/>
      <c r="B2809" s="15" t="s">
        <v>60</v>
      </c>
      <c r="C2809" s="15"/>
      <c r="D2809" s="16"/>
      <c r="E2809" s="1"/>
      <c r="F2809" s="1"/>
      <c r="G2809" s="1"/>
      <c r="H2809" s="1"/>
      <c r="I2809" s="1"/>
      <c r="J2809" s="1"/>
      <c r="K2809" s="1"/>
      <c r="L2809" s="1"/>
      <c r="M2809" s="17"/>
      <c r="N2809" s="16"/>
      <c r="O2809" s="1"/>
      <c r="P2809" s="18"/>
      <c r="U2809" s="114"/>
      <c r="W2809" s="114"/>
    </row>
    <row r="2810" spans="1:23" ht="9.75" customHeight="1">
      <c r="A2810" s="15"/>
      <c r="B2810" s="15" t="s">
        <v>60</v>
      </c>
      <c r="C2810" s="15"/>
      <c r="D2810" s="16"/>
      <c r="E2810" s="1"/>
      <c r="F2810" s="1"/>
      <c r="G2810" s="1"/>
      <c r="H2810" s="1"/>
      <c r="I2810" s="1"/>
      <c r="J2810" s="1"/>
      <c r="K2810" s="1"/>
      <c r="L2810" s="1"/>
      <c r="M2810" s="17"/>
      <c r="N2810" s="16"/>
      <c r="O2810" s="1"/>
      <c r="P2810" s="18"/>
      <c r="U2810" s="114"/>
      <c r="W2810" s="114"/>
    </row>
    <row r="2811" spans="1:23" ht="9.75" customHeight="1">
      <c r="A2811" s="15"/>
      <c r="B2811" s="15" t="s">
        <v>60</v>
      </c>
      <c r="C2811" s="15"/>
      <c r="D2811" s="16"/>
      <c r="E2811" s="1"/>
      <c r="F2811" s="1"/>
      <c r="G2811" s="1"/>
      <c r="H2811" s="1"/>
      <c r="I2811" s="1"/>
      <c r="J2811" s="1"/>
      <c r="K2811" s="1"/>
      <c r="L2811" s="1"/>
      <c r="M2811" s="17"/>
      <c r="N2811" s="16"/>
      <c r="O2811" s="1"/>
      <c r="P2811" s="18"/>
      <c r="U2811" s="114"/>
      <c r="W2811" s="114"/>
    </row>
    <row r="2812" spans="1:23" ht="9.75" customHeight="1">
      <c r="A2812" s="15"/>
      <c r="B2812" s="15" t="s">
        <v>41</v>
      </c>
      <c r="C2812" s="15">
        <v>2</v>
      </c>
      <c r="D2812" s="33">
        <v>0</v>
      </c>
      <c r="E2812" s="34">
        <v>0</v>
      </c>
      <c r="F2812" s="34">
        <v>0</v>
      </c>
      <c r="G2812" s="34">
        <v>0</v>
      </c>
      <c r="H2812" s="34">
        <v>0</v>
      </c>
      <c r="I2812" s="34">
        <v>0</v>
      </c>
      <c r="J2812" s="34">
        <v>0</v>
      </c>
      <c r="K2812" s="34">
        <v>0</v>
      </c>
      <c r="L2812" s="34">
        <v>0</v>
      </c>
      <c r="M2812" s="35">
        <v>1</v>
      </c>
      <c r="N2812" s="16">
        <f>MIN(D2812:M2812)</f>
        <v>0</v>
      </c>
      <c r="O2812" s="1">
        <f>C2812-N2812</f>
        <v>2</v>
      </c>
      <c r="P2812" s="18">
        <f>O2812/C2812</f>
        <v>1</v>
      </c>
      <c r="U2812" s="114"/>
      <c r="W2812" s="114"/>
    </row>
    <row r="2813" spans="1:23" ht="9.75" customHeight="1">
      <c r="A2813" s="15"/>
      <c r="B2813" s="15" t="s">
        <v>42</v>
      </c>
      <c r="C2813" s="15"/>
      <c r="D2813" s="16"/>
      <c r="E2813" s="1"/>
      <c r="F2813" s="1"/>
      <c r="G2813" s="1"/>
      <c r="H2813" s="1"/>
      <c r="I2813" s="1"/>
      <c r="J2813" s="1"/>
      <c r="K2813" s="1"/>
      <c r="L2813" s="1"/>
      <c r="M2813" s="17"/>
      <c r="N2813" s="16"/>
      <c r="O2813" s="1"/>
      <c r="P2813" s="18"/>
      <c r="U2813" s="114"/>
      <c r="W2813" s="114"/>
    </row>
    <row r="2814" spans="1:23" ht="9.75" customHeight="1">
      <c r="A2814" s="15"/>
      <c r="B2814" s="15" t="s">
        <v>43</v>
      </c>
      <c r="C2814" s="15"/>
      <c r="D2814" s="16"/>
      <c r="E2814" s="1"/>
      <c r="F2814" s="1"/>
      <c r="G2814" s="1"/>
      <c r="H2814" s="1"/>
      <c r="I2814" s="1"/>
      <c r="J2814" s="1"/>
      <c r="K2814" s="1"/>
      <c r="L2814" s="1"/>
      <c r="M2814" s="17"/>
      <c r="N2814" s="16"/>
      <c r="O2814" s="1"/>
      <c r="P2814" s="18"/>
      <c r="U2814" s="114"/>
      <c r="W2814" s="114"/>
    </row>
    <row r="2815" spans="1:23" ht="9.75" customHeight="1">
      <c r="A2815" s="15"/>
      <c r="B2815" s="15" t="s">
        <v>44</v>
      </c>
      <c r="C2815" s="15"/>
      <c r="D2815" s="16"/>
      <c r="E2815" s="1"/>
      <c r="F2815" s="1"/>
      <c r="G2815" s="1"/>
      <c r="H2815" s="1"/>
      <c r="I2815" s="1"/>
      <c r="J2815" s="1"/>
      <c r="K2815" s="1"/>
      <c r="L2815" s="1"/>
      <c r="M2815" s="17"/>
      <c r="N2815" s="16"/>
      <c r="O2815" s="1"/>
      <c r="P2815" s="18"/>
      <c r="U2815" s="114"/>
      <c r="W2815" s="114"/>
    </row>
    <row r="2816" spans="1:23" ht="9.75" customHeight="1">
      <c r="A2816" s="20"/>
      <c r="B2816" s="21" t="s">
        <v>45</v>
      </c>
      <c r="C2816" s="21">
        <f t="shared" ref="C2816:M2816" si="602">SUM(C2800:C2815)</f>
        <v>127</v>
      </c>
      <c r="D2816" s="22">
        <f t="shared" si="602"/>
        <v>0</v>
      </c>
      <c r="E2816" s="23">
        <f t="shared" si="602"/>
        <v>1</v>
      </c>
      <c r="F2816" s="23">
        <f t="shared" si="602"/>
        <v>0</v>
      </c>
      <c r="G2816" s="23">
        <f t="shared" si="602"/>
        <v>0</v>
      </c>
      <c r="H2816" s="23">
        <f t="shared" si="602"/>
        <v>0</v>
      </c>
      <c r="I2816" s="23">
        <f t="shared" si="602"/>
        <v>0</v>
      </c>
      <c r="J2816" s="23">
        <f t="shared" si="602"/>
        <v>1</v>
      </c>
      <c r="K2816" s="23">
        <f t="shared" si="602"/>
        <v>2</v>
      </c>
      <c r="L2816" s="23">
        <f t="shared" si="602"/>
        <v>3</v>
      </c>
      <c r="M2816" s="24">
        <f t="shared" si="602"/>
        <v>10</v>
      </c>
      <c r="N2816" s="22">
        <f>MIN(D2816:M2816)</f>
        <v>0</v>
      </c>
      <c r="O2816" s="23">
        <f>C2816-N2816</f>
        <v>127</v>
      </c>
      <c r="P2816" s="25">
        <f>O2816/C2816</f>
        <v>1</v>
      </c>
      <c r="U2816" s="114"/>
      <c r="W2816" s="114"/>
    </row>
    <row r="2817" spans="1:23" ht="9.75" customHeight="1">
      <c r="A2817" s="14" t="s">
        <v>474</v>
      </c>
      <c r="B2817" s="14" t="s">
        <v>27</v>
      </c>
      <c r="C2817" s="14"/>
      <c r="D2817" s="19"/>
      <c r="E2817" s="29"/>
      <c r="F2817" s="29"/>
      <c r="G2817" s="29"/>
      <c r="H2817" s="29"/>
      <c r="I2817" s="29"/>
      <c r="J2817" s="29"/>
      <c r="K2817" s="29"/>
      <c r="L2817" s="29"/>
      <c r="M2817" s="30"/>
      <c r="N2817" s="19"/>
      <c r="O2817" s="29"/>
      <c r="P2817" s="31"/>
      <c r="U2817" s="114"/>
      <c r="W2817" s="114"/>
    </row>
    <row r="2818" spans="1:23" ht="9.75" customHeight="1">
      <c r="A2818" s="15"/>
      <c r="B2818" s="15" t="s">
        <v>30</v>
      </c>
      <c r="C2818" s="15">
        <v>86</v>
      </c>
      <c r="D2818" s="33">
        <v>0</v>
      </c>
      <c r="E2818" s="34">
        <v>1</v>
      </c>
      <c r="F2818" s="34">
        <v>0</v>
      </c>
      <c r="G2818" s="34">
        <v>0</v>
      </c>
      <c r="H2818" s="34">
        <v>0</v>
      </c>
      <c r="I2818" s="34">
        <v>0</v>
      </c>
      <c r="J2818" s="34">
        <v>0</v>
      </c>
      <c r="K2818" s="34">
        <v>0</v>
      </c>
      <c r="L2818" s="34">
        <v>0</v>
      </c>
      <c r="M2818" s="35">
        <v>3</v>
      </c>
      <c r="N2818" s="16">
        <f>MIN(D2818:M2818)</f>
        <v>0</v>
      </c>
      <c r="O2818" s="1">
        <f>C2818-N2818</f>
        <v>86</v>
      </c>
      <c r="P2818" s="18">
        <f>O2818/C2818</f>
        <v>1</v>
      </c>
      <c r="U2818" s="114"/>
      <c r="W2818" s="114"/>
    </row>
    <row r="2819" spans="1:23" ht="9.75" customHeight="1">
      <c r="A2819" s="15"/>
      <c r="B2819" s="15" t="s">
        <v>34</v>
      </c>
      <c r="C2819" s="15"/>
      <c r="D2819" s="16"/>
      <c r="E2819" s="1"/>
      <c r="F2819" s="1"/>
      <c r="G2819" s="1"/>
      <c r="H2819" s="1"/>
      <c r="I2819" s="1"/>
      <c r="J2819" s="1"/>
      <c r="K2819" s="1"/>
      <c r="L2819" s="1"/>
      <c r="M2819" s="17"/>
      <c r="N2819" s="16"/>
      <c r="O2819" s="1"/>
      <c r="P2819" s="18"/>
      <c r="U2819" s="114"/>
      <c r="W2819" s="114"/>
    </row>
    <row r="2820" spans="1:23" ht="9.75" customHeight="1">
      <c r="A2820" s="15"/>
      <c r="B2820" s="15" t="s">
        <v>57</v>
      </c>
      <c r="C2820" s="15"/>
      <c r="D2820" s="16"/>
      <c r="E2820" s="1"/>
      <c r="F2820" s="1"/>
      <c r="G2820" s="1"/>
      <c r="H2820" s="1"/>
      <c r="I2820" s="1"/>
      <c r="J2820" s="1"/>
      <c r="K2820" s="1"/>
      <c r="L2820" s="1"/>
      <c r="M2820" s="17"/>
      <c r="N2820" s="16"/>
      <c r="O2820" s="1"/>
      <c r="P2820" s="18"/>
      <c r="U2820" s="114"/>
      <c r="W2820" s="114"/>
    </row>
    <row r="2821" spans="1:23" ht="9.75" customHeight="1">
      <c r="A2821" s="15"/>
      <c r="B2821" s="15" t="s">
        <v>57</v>
      </c>
      <c r="C2821" s="15"/>
      <c r="D2821" s="16"/>
      <c r="E2821" s="1"/>
      <c r="F2821" s="1"/>
      <c r="G2821" s="1"/>
      <c r="H2821" s="1"/>
      <c r="I2821" s="1"/>
      <c r="J2821" s="1"/>
      <c r="K2821" s="1"/>
      <c r="L2821" s="1"/>
      <c r="M2821" s="17"/>
      <c r="N2821" s="16"/>
      <c r="O2821" s="1"/>
      <c r="P2821" s="18"/>
      <c r="U2821" s="114"/>
      <c r="W2821" s="114"/>
    </row>
    <row r="2822" spans="1:23" ht="9.75" customHeight="1">
      <c r="A2822" s="15"/>
      <c r="B2822" s="15" t="s">
        <v>39</v>
      </c>
      <c r="C2822" s="15"/>
      <c r="D2822" s="16"/>
      <c r="E2822" s="1"/>
      <c r="F2822" s="1"/>
      <c r="G2822" s="1"/>
      <c r="H2822" s="1"/>
      <c r="I2822" s="1"/>
      <c r="J2822" s="1"/>
      <c r="K2822" s="1"/>
      <c r="L2822" s="1"/>
      <c r="M2822" s="17"/>
      <c r="N2822" s="16"/>
      <c r="O2822" s="1"/>
      <c r="P2822" s="18"/>
      <c r="U2822" s="114"/>
      <c r="W2822" s="114"/>
    </row>
    <row r="2823" spans="1:23" ht="9.75" customHeight="1">
      <c r="A2823" s="15"/>
      <c r="B2823" s="15" t="s">
        <v>60</v>
      </c>
      <c r="C2823" s="15"/>
      <c r="D2823" s="16"/>
      <c r="E2823" s="1"/>
      <c r="F2823" s="1"/>
      <c r="G2823" s="1"/>
      <c r="H2823" s="1"/>
      <c r="I2823" s="1"/>
      <c r="J2823" s="1"/>
      <c r="K2823" s="1"/>
      <c r="L2823" s="1"/>
      <c r="M2823" s="17"/>
      <c r="N2823" s="16"/>
      <c r="O2823" s="1"/>
      <c r="P2823" s="18"/>
      <c r="U2823" s="114"/>
      <c r="W2823" s="114"/>
    </row>
    <row r="2824" spans="1:23" ht="9.75" customHeight="1">
      <c r="A2824" s="15"/>
      <c r="B2824" s="15" t="s">
        <v>60</v>
      </c>
      <c r="C2824" s="15"/>
      <c r="D2824" s="16"/>
      <c r="E2824" s="1"/>
      <c r="F2824" s="1"/>
      <c r="G2824" s="1"/>
      <c r="H2824" s="1"/>
      <c r="I2824" s="1"/>
      <c r="J2824" s="1"/>
      <c r="K2824" s="1"/>
      <c r="L2824" s="1"/>
      <c r="M2824" s="17"/>
      <c r="N2824" s="16"/>
      <c r="O2824" s="1"/>
      <c r="P2824" s="18"/>
      <c r="U2824" s="114"/>
      <c r="W2824" s="114"/>
    </row>
    <row r="2825" spans="1:23" ht="9.75" customHeight="1">
      <c r="A2825" s="15"/>
      <c r="B2825" s="15" t="s">
        <v>60</v>
      </c>
      <c r="C2825" s="15"/>
      <c r="D2825" s="16"/>
      <c r="E2825" s="1"/>
      <c r="F2825" s="1"/>
      <c r="G2825" s="1"/>
      <c r="H2825" s="1"/>
      <c r="I2825" s="1"/>
      <c r="J2825" s="1"/>
      <c r="K2825" s="1"/>
      <c r="L2825" s="1"/>
      <c r="M2825" s="17"/>
      <c r="N2825" s="16"/>
      <c r="O2825" s="1"/>
      <c r="P2825" s="18"/>
      <c r="U2825" s="114"/>
      <c r="W2825" s="114"/>
    </row>
    <row r="2826" spans="1:23" ht="9.75" customHeight="1">
      <c r="A2826" s="15"/>
      <c r="B2826" s="15" t="s">
        <v>60</v>
      </c>
      <c r="C2826" s="15"/>
      <c r="D2826" s="16"/>
      <c r="E2826" s="1"/>
      <c r="F2826" s="1"/>
      <c r="G2826" s="1"/>
      <c r="H2826" s="1"/>
      <c r="I2826" s="1"/>
      <c r="J2826" s="1"/>
      <c r="K2826" s="1"/>
      <c r="L2826" s="1"/>
      <c r="M2826" s="17"/>
      <c r="N2826" s="16"/>
      <c r="O2826" s="1"/>
      <c r="P2826" s="18"/>
      <c r="U2826" s="114"/>
      <c r="W2826" s="114"/>
    </row>
    <row r="2827" spans="1:23" ht="9.75" customHeight="1">
      <c r="A2827" s="15"/>
      <c r="B2827" s="15" t="s">
        <v>60</v>
      </c>
      <c r="C2827" s="15"/>
      <c r="D2827" s="16"/>
      <c r="E2827" s="1"/>
      <c r="F2827" s="1"/>
      <c r="G2827" s="1"/>
      <c r="H2827" s="1"/>
      <c r="I2827" s="1"/>
      <c r="J2827" s="1"/>
      <c r="K2827" s="1"/>
      <c r="L2827" s="1"/>
      <c r="M2827" s="17"/>
      <c r="N2827" s="16"/>
      <c r="O2827" s="1"/>
      <c r="P2827" s="18"/>
      <c r="U2827" s="114"/>
      <c r="W2827" s="114"/>
    </row>
    <row r="2828" spans="1:23" ht="9.75" customHeight="1">
      <c r="A2828" s="15"/>
      <c r="B2828" s="15" t="s">
        <v>60</v>
      </c>
      <c r="C2828" s="15"/>
      <c r="D2828" s="16"/>
      <c r="E2828" s="1"/>
      <c r="F2828" s="1"/>
      <c r="G2828" s="1"/>
      <c r="H2828" s="1"/>
      <c r="I2828" s="1"/>
      <c r="J2828" s="1"/>
      <c r="K2828" s="1"/>
      <c r="L2828" s="1"/>
      <c r="M2828" s="17"/>
      <c r="N2828" s="16"/>
      <c r="O2828" s="1"/>
      <c r="P2828" s="18"/>
      <c r="U2828" s="114"/>
      <c r="W2828" s="114"/>
    </row>
    <row r="2829" spans="1:23" ht="9.75" customHeight="1">
      <c r="A2829" s="15"/>
      <c r="B2829" s="15" t="s">
        <v>41</v>
      </c>
      <c r="C2829" s="15"/>
      <c r="D2829" s="16"/>
      <c r="E2829" s="1"/>
      <c r="F2829" s="1"/>
      <c r="G2829" s="1"/>
      <c r="H2829" s="1"/>
      <c r="I2829" s="1"/>
      <c r="J2829" s="1"/>
      <c r="K2829" s="1"/>
      <c r="L2829" s="1"/>
      <c r="M2829" s="17"/>
      <c r="N2829" s="16"/>
      <c r="O2829" s="1"/>
      <c r="P2829" s="18"/>
      <c r="U2829" s="114"/>
      <c r="W2829" s="114"/>
    </row>
    <row r="2830" spans="1:23" ht="9.75" customHeight="1">
      <c r="A2830" s="15"/>
      <c r="B2830" s="15" t="s">
        <v>42</v>
      </c>
      <c r="C2830" s="15"/>
      <c r="D2830" s="16"/>
      <c r="E2830" s="1"/>
      <c r="F2830" s="1"/>
      <c r="G2830" s="1"/>
      <c r="H2830" s="1"/>
      <c r="I2830" s="1"/>
      <c r="J2830" s="1"/>
      <c r="K2830" s="1"/>
      <c r="L2830" s="1"/>
      <c r="M2830" s="17"/>
      <c r="N2830" s="16"/>
      <c r="O2830" s="1"/>
      <c r="P2830" s="18"/>
      <c r="U2830" s="114"/>
      <c r="W2830" s="114"/>
    </row>
    <row r="2831" spans="1:23" ht="9.75" customHeight="1">
      <c r="A2831" s="15"/>
      <c r="B2831" s="15" t="s">
        <v>43</v>
      </c>
      <c r="C2831" s="15"/>
      <c r="D2831" s="16"/>
      <c r="E2831" s="1"/>
      <c r="F2831" s="1"/>
      <c r="G2831" s="1"/>
      <c r="H2831" s="1"/>
      <c r="I2831" s="1"/>
      <c r="J2831" s="1"/>
      <c r="K2831" s="1"/>
      <c r="L2831" s="1"/>
      <c r="M2831" s="17"/>
      <c r="N2831" s="16"/>
      <c r="O2831" s="1"/>
      <c r="P2831" s="18"/>
      <c r="U2831" s="114"/>
      <c r="W2831" s="114"/>
    </row>
    <row r="2832" spans="1:23" ht="9.75" customHeight="1">
      <c r="A2832" s="15"/>
      <c r="B2832" s="15" t="s">
        <v>44</v>
      </c>
      <c r="C2832" s="15"/>
      <c r="D2832" s="16"/>
      <c r="E2832" s="1"/>
      <c r="F2832" s="1"/>
      <c r="G2832" s="1"/>
      <c r="H2832" s="1"/>
      <c r="I2832" s="1"/>
      <c r="J2832" s="1"/>
      <c r="K2832" s="1"/>
      <c r="L2832" s="1"/>
      <c r="M2832" s="17"/>
      <c r="N2832" s="16"/>
      <c r="O2832" s="1"/>
      <c r="P2832" s="18"/>
      <c r="U2832" s="114"/>
      <c r="W2832" s="114"/>
    </row>
    <row r="2833" spans="1:23" ht="9.75" customHeight="1">
      <c r="A2833" s="20"/>
      <c r="B2833" s="21" t="s">
        <v>45</v>
      </c>
      <c r="C2833" s="21">
        <f t="shared" ref="C2833:M2833" si="603">SUM(C2817:C2832)</f>
        <v>86</v>
      </c>
      <c r="D2833" s="22">
        <f t="shared" si="603"/>
        <v>0</v>
      </c>
      <c r="E2833" s="23">
        <f t="shared" si="603"/>
        <v>1</v>
      </c>
      <c r="F2833" s="23">
        <f t="shared" si="603"/>
        <v>0</v>
      </c>
      <c r="G2833" s="23">
        <f t="shared" si="603"/>
        <v>0</v>
      </c>
      <c r="H2833" s="23">
        <f t="shared" si="603"/>
        <v>0</v>
      </c>
      <c r="I2833" s="23">
        <f t="shared" si="603"/>
        <v>0</v>
      </c>
      <c r="J2833" s="23">
        <f t="shared" si="603"/>
        <v>0</v>
      </c>
      <c r="K2833" s="23">
        <f t="shared" si="603"/>
        <v>0</v>
      </c>
      <c r="L2833" s="23">
        <f t="shared" si="603"/>
        <v>0</v>
      </c>
      <c r="M2833" s="24">
        <f t="shared" si="603"/>
        <v>3</v>
      </c>
      <c r="N2833" s="22">
        <f>MIN(D2833:M2833)</f>
        <v>0</v>
      </c>
      <c r="O2833" s="23">
        <f>C2833-N2833</f>
        <v>86</v>
      </c>
      <c r="P2833" s="25">
        <f>O2833/C2833</f>
        <v>1</v>
      </c>
      <c r="U2833" s="114"/>
      <c r="W2833" s="114"/>
    </row>
    <row r="2834" spans="1:23" ht="9.75" customHeight="1">
      <c r="A2834" s="14" t="s">
        <v>476</v>
      </c>
      <c r="B2834" s="14" t="s">
        <v>27</v>
      </c>
      <c r="C2834" s="14"/>
      <c r="D2834" s="19"/>
      <c r="E2834" s="29"/>
      <c r="F2834" s="29"/>
      <c r="G2834" s="29"/>
      <c r="H2834" s="29"/>
      <c r="I2834" s="29"/>
      <c r="J2834" s="29"/>
      <c r="K2834" s="29"/>
      <c r="L2834" s="29"/>
      <c r="M2834" s="30"/>
      <c r="N2834" s="19"/>
      <c r="O2834" s="29"/>
      <c r="P2834" s="31"/>
      <c r="U2834" s="114"/>
      <c r="W2834" s="114"/>
    </row>
    <row r="2835" spans="1:23" ht="9.75" customHeight="1">
      <c r="A2835" s="15"/>
      <c r="B2835" s="15" t="s">
        <v>30</v>
      </c>
      <c r="C2835" s="15">
        <v>91</v>
      </c>
      <c r="D2835" s="33">
        <v>22</v>
      </c>
      <c r="E2835" s="34">
        <v>6</v>
      </c>
      <c r="F2835" s="34">
        <v>1</v>
      </c>
      <c r="G2835" s="34">
        <v>1</v>
      </c>
      <c r="H2835" s="34">
        <v>4</v>
      </c>
      <c r="I2835" s="34">
        <v>2</v>
      </c>
      <c r="J2835" s="34">
        <v>7</v>
      </c>
      <c r="K2835" s="34">
        <v>5</v>
      </c>
      <c r="L2835" s="34">
        <v>6</v>
      </c>
      <c r="M2835" s="35">
        <v>11</v>
      </c>
      <c r="N2835" s="16">
        <f>MIN(D2835:M2835)</f>
        <v>1</v>
      </c>
      <c r="O2835" s="1">
        <f>C2835-N2835</f>
        <v>90</v>
      </c>
      <c r="P2835" s="18">
        <f>O2835/C2835</f>
        <v>0.98901098901098905</v>
      </c>
      <c r="U2835" s="114"/>
      <c r="W2835" s="114"/>
    </row>
    <row r="2836" spans="1:23" ht="9.75" customHeight="1">
      <c r="A2836" s="15"/>
      <c r="B2836" s="15" t="s">
        <v>34</v>
      </c>
      <c r="C2836" s="15"/>
      <c r="D2836" s="16"/>
      <c r="E2836" s="1"/>
      <c r="F2836" s="1"/>
      <c r="G2836" s="1"/>
      <c r="H2836" s="1"/>
      <c r="I2836" s="1"/>
      <c r="J2836" s="1"/>
      <c r="K2836" s="1"/>
      <c r="L2836" s="1"/>
      <c r="M2836" s="17"/>
      <c r="N2836" s="16"/>
      <c r="O2836" s="1"/>
      <c r="P2836" s="18"/>
      <c r="U2836" s="114"/>
      <c r="W2836" s="114"/>
    </row>
    <row r="2837" spans="1:23" ht="9.75" customHeight="1">
      <c r="A2837" s="15"/>
      <c r="B2837" s="15" t="s">
        <v>57</v>
      </c>
      <c r="C2837" s="15"/>
      <c r="D2837" s="16"/>
      <c r="E2837" s="1"/>
      <c r="F2837" s="1"/>
      <c r="G2837" s="1"/>
      <c r="H2837" s="1"/>
      <c r="I2837" s="1"/>
      <c r="J2837" s="1"/>
      <c r="K2837" s="1"/>
      <c r="L2837" s="1"/>
      <c r="M2837" s="17"/>
      <c r="N2837" s="16"/>
      <c r="O2837" s="1"/>
      <c r="P2837" s="18"/>
      <c r="U2837" s="114"/>
      <c r="W2837" s="114"/>
    </row>
    <row r="2838" spans="1:23" ht="9.75" customHeight="1">
      <c r="A2838" s="15"/>
      <c r="B2838" s="15" t="s">
        <v>57</v>
      </c>
      <c r="C2838" s="15"/>
      <c r="D2838" s="16"/>
      <c r="E2838" s="1"/>
      <c r="F2838" s="1"/>
      <c r="G2838" s="1"/>
      <c r="H2838" s="1"/>
      <c r="I2838" s="1"/>
      <c r="J2838" s="1"/>
      <c r="K2838" s="1"/>
      <c r="L2838" s="1"/>
      <c r="M2838" s="17"/>
      <c r="N2838" s="16"/>
      <c r="O2838" s="1"/>
      <c r="P2838" s="18"/>
      <c r="U2838" s="114"/>
      <c r="W2838" s="114"/>
    </row>
    <row r="2839" spans="1:23" ht="9.75" customHeight="1">
      <c r="A2839" s="15"/>
      <c r="B2839" s="15" t="s">
        <v>39</v>
      </c>
      <c r="C2839" s="15"/>
      <c r="D2839" s="16"/>
      <c r="E2839" s="1"/>
      <c r="F2839" s="1"/>
      <c r="G2839" s="1"/>
      <c r="H2839" s="1"/>
      <c r="I2839" s="1"/>
      <c r="J2839" s="1"/>
      <c r="K2839" s="1"/>
      <c r="L2839" s="1"/>
      <c r="M2839" s="17"/>
      <c r="N2839" s="16"/>
      <c r="O2839" s="1"/>
      <c r="P2839" s="18"/>
      <c r="U2839" s="114"/>
      <c r="W2839" s="114"/>
    </row>
    <row r="2840" spans="1:23" ht="9.75" customHeight="1">
      <c r="A2840" s="15"/>
      <c r="B2840" s="15" t="s">
        <v>60</v>
      </c>
      <c r="C2840" s="15"/>
      <c r="D2840" s="16"/>
      <c r="E2840" s="1"/>
      <c r="F2840" s="1"/>
      <c r="G2840" s="1"/>
      <c r="H2840" s="1"/>
      <c r="I2840" s="1"/>
      <c r="J2840" s="1"/>
      <c r="K2840" s="1"/>
      <c r="L2840" s="1"/>
      <c r="M2840" s="17"/>
      <c r="N2840" s="16"/>
      <c r="O2840" s="1"/>
      <c r="P2840" s="18"/>
      <c r="U2840" s="114"/>
      <c r="W2840" s="114"/>
    </row>
    <row r="2841" spans="1:23" ht="9.75" customHeight="1">
      <c r="A2841" s="15"/>
      <c r="B2841" s="15" t="s">
        <v>60</v>
      </c>
      <c r="C2841" s="15"/>
      <c r="D2841" s="16"/>
      <c r="E2841" s="1"/>
      <c r="F2841" s="1"/>
      <c r="G2841" s="1"/>
      <c r="H2841" s="1"/>
      <c r="I2841" s="1"/>
      <c r="J2841" s="1"/>
      <c r="K2841" s="1"/>
      <c r="L2841" s="1"/>
      <c r="M2841" s="17"/>
      <c r="N2841" s="16"/>
      <c r="O2841" s="1"/>
      <c r="P2841" s="18"/>
      <c r="U2841" s="114"/>
      <c r="W2841" s="114"/>
    </row>
    <row r="2842" spans="1:23" ht="9.75" customHeight="1">
      <c r="A2842" s="15"/>
      <c r="B2842" s="15" t="s">
        <v>60</v>
      </c>
      <c r="C2842" s="15"/>
      <c r="D2842" s="16"/>
      <c r="E2842" s="1"/>
      <c r="F2842" s="1"/>
      <c r="G2842" s="1"/>
      <c r="H2842" s="1"/>
      <c r="I2842" s="1"/>
      <c r="J2842" s="1"/>
      <c r="K2842" s="1"/>
      <c r="L2842" s="1"/>
      <c r="M2842" s="17"/>
      <c r="N2842" s="16"/>
      <c r="O2842" s="1"/>
      <c r="P2842" s="18"/>
      <c r="U2842" s="114"/>
      <c r="W2842" s="114"/>
    </row>
    <row r="2843" spans="1:23" ht="9.75" customHeight="1">
      <c r="A2843" s="15"/>
      <c r="B2843" s="15" t="s">
        <v>60</v>
      </c>
      <c r="C2843" s="15"/>
      <c r="D2843" s="16"/>
      <c r="E2843" s="1"/>
      <c r="F2843" s="1"/>
      <c r="G2843" s="1"/>
      <c r="H2843" s="1"/>
      <c r="I2843" s="1"/>
      <c r="J2843" s="1"/>
      <c r="K2843" s="1"/>
      <c r="L2843" s="1"/>
      <c r="M2843" s="17"/>
      <c r="N2843" s="16"/>
      <c r="O2843" s="1"/>
      <c r="P2843" s="18"/>
      <c r="U2843" s="114"/>
      <c r="W2843" s="114"/>
    </row>
    <row r="2844" spans="1:23" ht="9.75" customHeight="1">
      <c r="A2844" s="15"/>
      <c r="B2844" s="15" t="s">
        <v>60</v>
      </c>
      <c r="C2844" s="15"/>
      <c r="D2844" s="16"/>
      <c r="E2844" s="1"/>
      <c r="F2844" s="1"/>
      <c r="G2844" s="1"/>
      <c r="H2844" s="1"/>
      <c r="I2844" s="1"/>
      <c r="J2844" s="1"/>
      <c r="K2844" s="1"/>
      <c r="L2844" s="1"/>
      <c r="M2844" s="17"/>
      <c r="N2844" s="16"/>
      <c r="O2844" s="1"/>
      <c r="P2844" s="18"/>
      <c r="U2844" s="114"/>
      <c r="W2844" s="114"/>
    </row>
    <row r="2845" spans="1:23" ht="9.75" customHeight="1">
      <c r="A2845" s="15"/>
      <c r="B2845" s="15" t="s">
        <v>60</v>
      </c>
      <c r="C2845" s="15"/>
      <c r="D2845" s="16"/>
      <c r="E2845" s="1"/>
      <c r="F2845" s="1"/>
      <c r="G2845" s="1"/>
      <c r="H2845" s="1"/>
      <c r="I2845" s="1"/>
      <c r="J2845" s="1"/>
      <c r="K2845" s="1"/>
      <c r="L2845" s="1"/>
      <c r="M2845" s="17"/>
      <c r="N2845" s="16"/>
      <c r="O2845" s="1"/>
      <c r="P2845" s="18"/>
      <c r="U2845" s="114"/>
      <c r="W2845" s="114"/>
    </row>
    <row r="2846" spans="1:23" ht="9.75" customHeight="1">
      <c r="A2846" s="15"/>
      <c r="B2846" s="15" t="s">
        <v>41</v>
      </c>
      <c r="C2846" s="15"/>
      <c r="D2846" s="16"/>
      <c r="E2846" s="1"/>
      <c r="F2846" s="1"/>
      <c r="G2846" s="1"/>
      <c r="H2846" s="1"/>
      <c r="I2846" s="1"/>
      <c r="J2846" s="1"/>
      <c r="K2846" s="1"/>
      <c r="L2846" s="1"/>
      <c r="M2846" s="17"/>
      <c r="N2846" s="16"/>
      <c r="O2846" s="1"/>
      <c r="P2846" s="18"/>
      <c r="U2846" s="114"/>
      <c r="W2846" s="114"/>
    </row>
    <row r="2847" spans="1:23" ht="9.75" customHeight="1">
      <c r="A2847" s="15"/>
      <c r="B2847" s="15" t="s">
        <v>42</v>
      </c>
      <c r="C2847" s="15"/>
      <c r="D2847" s="16"/>
      <c r="E2847" s="1"/>
      <c r="F2847" s="1"/>
      <c r="G2847" s="1"/>
      <c r="H2847" s="1"/>
      <c r="I2847" s="1"/>
      <c r="J2847" s="1"/>
      <c r="K2847" s="1"/>
      <c r="L2847" s="1"/>
      <c r="M2847" s="17"/>
      <c r="N2847" s="16"/>
      <c r="O2847" s="1"/>
      <c r="P2847" s="18"/>
      <c r="U2847" s="114"/>
      <c r="W2847" s="114"/>
    </row>
    <row r="2848" spans="1:23" ht="9.75" customHeight="1">
      <c r="A2848" s="15"/>
      <c r="B2848" s="15" t="s">
        <v>43</v>
      </c>
      <c r="C2848" s="15"/>
      <c r="D2848" s="16"/>
      <c r="E2848" s="1"/>
      <c r="F2848" s="1"/>
      <c r="G2848" s="1"/>
      <c r="H2848" s="1"/>
      <c r="I2848" s="1"/>
      <c r="J2848" s="1"/>
      <c r="K2848" s="1"/>
      <c r="L2848" s="1"/>
      <c r="M2848" s="17"/>
      <c r="N2848" s="16"/>
      <c r="O2848" s="1"/>
      <c r="P2848" s="18"/>
      <c r="U2848" s="114"/>
      <c r="W2848" s="114"/>
    </row>
    <row r="2849" spans="1:23" ht="9.75" customHeight="1">
      <c r="A2849" s="15"/>
      <c r="B2849" s="15" t="s">
        <v>44</v>
      </c>
      <c r="C2849" s="15"/>
      <c r="D2849" s="16"/>
      <c r="E2849" s="1"/>
      <c r="F2849" s="1"/>
      <c r="G2849" s="1"/>
      <c r="H2849" s="1"/>
      <c r="I2849" s="1"/>
      <c r="J2849" s="1"/>
      <c r="K2849" s="1"/>
      <c r="L2849" s="1"/>
      <c r="M2849" s="17"/>
      <c r="N2849" s="16"/>
      <c r="O2849" s="1"/>
      <c r="P2849" s="18"/>
      <c r="U2849" s="114"/>
      <c r="W2849" s="114"/>
    </row>
    <row r="2850" spans="1:23" ht="9.75" customHeight="1">
      <c r="A2850" s="20"/>
      <c r="B2850" s="21" t="s">
        <v>45</v>
      </c>
      <c r="C2850" s="21">
        <f t="shared" ref="C2850:M2850" si="604">SUM(C2834:C2849)</f>
        <v>91</v>
      </c>
      <c r="D2850" s="22">
        <f t="shared" si="604"/>
        <v>22</v>
      </c>
      <c r="E2850" s="23">
        <f t="shared" si="604"/>
        <v>6</v>
      </c>
      <c r="F2850" s="23">
        <f t="shared" si="604"/>
        <v>1</v>
      </c>
      <c r="G2850" s="23">
        <f t="shared" si="604"/>
        <v>1</v>
      </c>
      <c r="H2850" s="23">
        <f t="shared" si="604"/>
        <v>4</v>
      </c>
      <c r="I2850" s="23">
        <f t="shared" si="604"/>
        <v>2</v>
      </c>
      <c r="J2850" s="23">
        <f t="shared" si="604"/>
        <v>7</v>
      </c>
      <c r="K2850" s="23">
        <f t="shared" si="604"/>
        <v>5</v>
      </c>
      <c r="L2850" s="23">
        <f t="shared" si="604"/>
        <v>6</v>
      </c>
      <c r="M2850" s="24">
        <f t="shared" si="604"/>
        <v>11</v>
      </c>
      <c r="N2850" s="22">
        <f>MIN(D2850:M2850)</f>
        <v>1</v>
      </c>
      <c r="O2850" s="23">
        <f>C2850-N2850</f>
        <v>90</v>
      </c>
      <c r="P2850" s="25">
        <f>O2850/C2850</f>
        <v>0.98901098901098905</v>
      </c>
      <c r="U2850" s="114"/>
      <c r="W2850" s="114"/>
    </row>
    <row r="2851" spans="1:23" ht="9.75" customHeight="1">
      <c r="A2851" s="14" t="s">
        <v>478</v>
      </c>
      <c r="B2851" s="14" t="s">
        <v>27</v>
      </c>
      <c r="C2851" s="14"/>
      <c r="D2851" s="19"/>
      <c r="E2851" s="29"/>
      <c r="F2851" s="29"/>
      <c r="G2851" s="29"/>
      <c r="H2851" s="29"/>
      <c r="I2851" s="29"/>
      <c r="J2851" s="29"/>
      <c r="K2851" s="29"/>
      <c r="L2851" s="29"/>
      <c r="M2851" s="30"/>
      <c r="N2851" s="19"/>
      <c r="O2851" s="29"/>
      <c r="P2851" s="31"/>
      <c r="U2851" s="114"/>
      <c r="W2851" s="114"/>
    </row>
    <row r="2852" spans="1:23" ht="9.75" customHeight="1">
      <c r="A2852" s="15"/>
      <c r="B2852" s="15" t="s">
        <v>30</v>
      </c>
      <c r="C2852" s="15">
        <v>85</v>
      </c>
      <c r="D2852" s="33">
        <v>8</v>
      </c>
      <c r="E2852" s="34">
        <v>3</v>
      </c>
      <c r="F2852" s="34">
        <v>1</v>
      </c>
      <c r="G2852" s="34">
        <v>0</v>
      </c>
      <c r="H2852" s="34">
        <v>1</v>
      </c>
      <c r="I2852" s="34">
        <v>3</v>
      </c>
      <c r="J2852" s="34">
        <v>3</v>
      </c>
      <c r="K2852" s="34">
        <v>2</v>
      </c>
      <c r="L2852" s="34">
        <v>5</v>
      </c>
      <c r="M2852" s="35">
        <v>14</v>
      </c>
      <c r="N2852" s="16">
        <f>MIN(D2852:M2852)</f>
        <v>0</v>
      </c>
      <c r="O2852" s="1">
        <f>C2852-N2852</f>
        <v>85</v>
      </c>
      <c r="P2852" s="18">
        <f>O2852/C2852</f>
        <v>1</v>
      </c>
      <c r="U2852" s="114"/>
      <c r="W2852" s="114"/>
    </row>
    <row r="2853" spans="1:23" ht="9.75" customHeight="1">
      <c r="A2853" s="15"/>
      <c r="B2853" s="15" t="s">
        <v>34</v>
      </c>
      <c r="C2853" s="15"/>
      <c r="D2853" s="16"/>
      <c r="E2853" s="1"/>
      <c r="F2853" s="1"/>
      <c r="G2853" s="1"/>
      <c r="H2853" s="1"/>
      <c r="I2853" s="1"/>
      <c r="J2853" s="1"/>
      <c r="K2853" s="1"/>
      <c r="L2853" s="1"/>
      <c r="M2853" s="17"/>
      <c r="N2853" s="16"/>
      <c r="O2853" s="1"/>
      <c r="P2853" s="18"/>
      <c r="U2853" s="114"/>
      <c r="W2853" s="114"/>
    </row>
    <row r="2854" spans="1:23" ht="9.75" customHeight="1">
      <c r="A2854" s="15"/>
      <c r="B2854" s="15" t="s">
        <v>57</v>
      </c>
      <c r="C2854" s="15"/>
      <c r="D2854" s="16"/>
      <c r="E2854" s="1"/>
      <c r="F2854" s="1"/>
      <c r="G2854" s="1"/>
      <c r="H2854" s="1"/>
      <c r="I2854" s="1"/>
      <c r="J2854" s="1"/>
      <c r="K2854" s="1"/>
      <c r="L2854" s="1"/>
      <c r="M2854" s="17"/>
      <c r="N2854" s="16"/>
      <c r="O2854" s="1"/>
      <c r="P2854" s="18"/>
      <c r="U2854" s="114"/>
      <c r="W2854" s="114"/>
    </row>
    <row r="2855" spans="1:23" ht="9.75" customHeight="1">
      <c r="A2855" s="15"/>
      <c r="B2855" s="15" t="s">
        <v>57</v>
      </c>
      <c r="C2855" s="15"/>
      <c r="D2855" s="16"/>
      <c r="E2855" s="1"/>
      <c r="F2855" s="1"/>
      <c r="G2855" s="1"/>
      <c r="H2855" s="1"/>
      <c r="I2855" s="1"/>
      <c r="J2855" s="1"/>
      <c r="K2855" s="1"/>
      <c r="L2855" s="1"/>
      <c r="M2855" s="17"/>
      <c r="N2855" s="16"/>
      <c r="O2855" s="1"/>
      <c r="P2855" s="18"/>
      <c r="U2855" s="114"/>
      <c r="W2855" s="114"/>
    </row>
    <row r="2856" spans="1:23" ht="9.75" customHeight="1">
      <c r="A2856" s="15"/>
      <c r="B2856" s="15" t="s">
        <v>39</v>
      </c>
      <c r="C2856" s="15"/>
      <c r="D2856" s="16"/>
      <c r="E2856" s="1"/>
      <c r="F2856" s="1"/>
      <c r="G2856" s="1"/>
      <c r="H2856" s="1"/>
      <c r="I2856" s="1"/>
      <c r="J2856" s="1"/>
      <c r="K2856" s="1"/>
      <c r="L2856" s="1"/>
      <c r="M2856" s="17"/>
      <c r="N2856" s="16"/>
      <c r="O2856" s="1"/>
      <c r="P2856" s="18"/>
      <c r="U2856" s="114"/>
      <c r="W2856" s="114"/>
    </row>
    <row r="2857" spans="1:23" ht="9.75" customHeight="1">
      <c r="A2857" s="15"/>
      <c r="B2857" s="15" t="s">
        <v>60</v>
      </c>
      <c r="C2857" s="15"/>
      <c r="D2857" s="16"/>
      <c r="E2857" s="1"/>
      <c r="F2857" s="1"/>
      <c r="G2857" s="1"/>
      <c r="H2857" s="1"/>
      <c r="I2857" s="1"/>
      <c r="J2857" s="1"/>
      <c r="K2857" s="1"/>
      <c r="L2857" s="1"/>
      <c r="M2857" s="17"/>
      <c r="N2857" s="16"/>
      <c r="O2857" s="1"/>
      <c r="P2857" s="18"/>
      <c r="U2857" s="114"/>
      <c r="W2857" s="114"/>
    </row>
    <row r="2858" spans="1:23" ht="9.75" customHeight="1">
      <c r="A2858" s="15"/>
      <c r="B2858" s="15" t="s">
        <v>60</v>
      </c>
      <c r="C2858" s="15"/>
      <c r="D2858" s="16"/>
      <c r="E2858" s="1"/>
      <c r="F2858" s="1"/>
      <c r="G2858" s="1"/>
      <c r="H2858" s="1"/>
      <c r="I2858" s="1"/>
      <c r="J2858" s="1"/>
      <c r="K2858" s="1"/>
      <c r="L2858" s="1"/>
      <c r="M2858" s="17"/>
      <c r="N2858" s="16"/>
      <c r="O2858" s="1"/>
      <c r="P2858" s="18"/>
      <c r="U2858" s="114"/>
      <c r="W2858" s="114"/>
    </row>
    <row r="2859" spans="1:23" ht="9.75" customHeight="1">
      <c r="A2859" s="15"/>
      <c r="B2859" s="15" t="s">
        <v>60</v>
      </c>
      <c r="C2859" s="15"/>
      <c r="D2859" s="16"/>
      <c r="E2859" s="1"/>
      <c r="F2859" s="1"/>
      <c r="G2859" s="1"/>
      <c r="H2859" s="1"/>
      <c r="I2859" s="1"/>
      <c r="J2859" s="1"/>
      <c r="K2859" s="1"/>
      <c r="L2859" s="1"/>
      <c r="M2859" s="17"/>
      <c r="N2859" s="16"/>
      <c r="O2859" s="1"/>
      <c r="P2859" s="18"/>
      <c r="U2859" s="114"/>
      <c r="W2859" s="114"/>
    </row>
    <row r="2860" spans="1:23" ht="9.75" customHeight="1">
      <c r="A2860" s="15"/>
      <c r="B2860" s="15" t="s">
        <v>60</v>
      </c>
      <c r="C2860" s="15"/>
      <c r="D2860" s="16"/>
      <c r="E2860" s="1"/>
      <c r="F2860" s="1"/>
      <c r="G2860" s="1"/>
      <c r="H2860" s="1"/>
      <c r="I2860" s="1"/>
      <c r="J2860" s="1"/>
      <c r="K2860" s="1"/>
      <c r="L2860" s="1"/>
      <c r="M2860" s="17"/>
      <c r="N2860" s="16"/>
      <c r="O2860" s="1"/>
      <c r="P2860" s="18"/>
      <c r="U2860" s="114"/>
      <c r="W2860" s="114"/>
    </row>
    <row r="2861" spans="1:23" ht="9.75" customHeight="1">
      <c r="A2861" s="15"/>
      <c r="B2861" s="15" t="s">
        <v>60</v>
      </c>
      <c r="C2861" s="15"/>
      <c r="D2861" s="16"/>
      <c r="E2861" s="1"/>
      <c r="F2861" s="1"/>
      <c r="G2861" s="1"/>
      <c r="H2861" s="1"/>
      <c r="I2861" s="1"/>
      <c r="J2861" s="1"/>
      <c r="K2861" s="1"/>
      <c r="L2861" s="1"/>
      <c r="M2861" s="17"/>
      <c r="N2861" s="16"/>
      <c r="O2861" s="1"/>
      <c r="P2861" s="18"/>
      <c r="U2861" s="114"/>
      <c r="W2861" s="114"/>
    </row>
    <row r="2862" spans="1:23" ht="9.75" customHeight="1">
      <c r="A2862" s="15"/>
      <c r="B2862" s="15" t="s">
        <v>60</v>
      </c>
      <c r="C2862" s="15"/>
      <c r="D2862" s="16"/>
      <c r="E2862" s="1"/>
      <c r="F2862" s="1"/>
      <c r="G2862" s="1"/>
      <c r="H2862" s="1"/>
      <c r="I2862" s="1"/>
      <c r="J2862" s="1"/>
      <c r="K2862" s="1"/>
      <c r="L2862" s="1"/>
      <c r="M2862" s="17"/>
      <c r="N2862" s="16"/>
      <c r="O2862" s="1"/>
      <c r="P2862" s="18"/>
      <c r="U2862" s="114"/>
      <c r="W2862" s="114"/>
    </row>
    <row r="2863" spans="1:23" ht="9.75" customHeight="1">
      <c r="A2863" s="15"/>
      <c r="B2863" s="15" t="s">
        <v>41</v>
      </c>
      <c r="C2863" s="15"/>
      <c r="D2863" s="16"/>
      <c r="E2863" s="1"/>
      <c r="F2863" s="1"/>
      <c r="G2863" s="1"/>
      <c r="H2863" s="1"/>
      <c r="I2863" s="1"/>
      <c r="J2863" s="1"/>
      <c r="K2863" s="1"/>
      <c r="L2863" s="1"/>
      <c r="M2863" s="17"/>
      <c r="N2863" s="16"/>
      <c r="O2863" s="1"/>
      <c r="P2863" s="18"/>
      <c r="U2863" s="114"/>
      <c r="W2863" s="114"/>
    </row>
    <row r="2864" spans="1:23" ht="9.75" customHeight="1">
      <c r="A2864" s="15"/>
      <c r="B2864" s="15" t="s">
        <v>42</v>
      </c>
      <c r="C2864" s="15"/>
      <c r="D2864" s="16"/>
      <c r="E2864" s="1"/>
      <c r="F2864" s="1"/>
      <c r="G2864" s="1"/>
      <c r="H2864" s="1"/>
      <c r="I2864" s="1"/>
      <c r="J2864" s="1"/>
      <c r="K2864" s="1"/>
      <c r="L2864" s="1"/>
      <c r="M2864" s="17"/>
      <c r="N2864" s="16"/>
      <c r="O2864" s="1"/>
      <c r="P2864" s="18"/>
      <c r="U2864" s="114"/>
      <c r="W2864" s="114"/>
    </row>
    <row r="2865" spans="1:23" ht="9.75" customHeight="1">
      <c r="A2865" s="15"/>
      <c r="B2865" s="15" t="s">
        <v>43</v>
      </c>
      <c r="C2865" s="15"/>
      <c r="D2865" s="16"/>
      <c r="E2865" s="1"/>
      <c r="F2865" s="1"/>
      <c r="G2865" s="1"/>
      <c r="H2865" s="1"/>
      <c r="I2865" s="1"/>
      <c r="J2865" s="1"/>
      <c r="K2865" s="1"/>
      <c r="L2865" s="1"/>
      <c r="M2865" s="17"/>
      <c r="N2865" s="16"/>
      <c r="O2865" s="1"/>
      <c r="P2865" s="18"/>
      <c r="U2865" s="114"/>
      <c r="W2865" s="114"/>
    </row>
    <row r="2866" spans="1:23" ht="9.75" customHeight="1">
      <c r="A2866" s="15"/>
      <c r="B2866" s="15" t="s">
        <v>44</v>
      </c>
      <c r="C2866" s="15"/>
      <c r="D2866" s="16"/>
      <c r="E2866" s="1"/>
      <c r="F2866" s="1"/>
      <c r="G2866" s="1"/>
      <c r="H2866" s="1"/>
      <c r="I2866" s="1"/>
      <c r="J2866" s="1"/>
      <c r="K2866" s="1"/>
      <c r="L2866" s="1"/>
      <c r="M2866" s="17"/>
      <c r="N2866" s="16"/>
      <c r="O2866" s="1"/>
      <c r="P2866" s="18"/>
      <c r="U2866" s="114"/>
      <c r="W2866" s="114"/>
    </row>
    <row r="2867" spans="1:23" ht="9.75" customHeight="1">
      <c r="A2867" s="20"/>
      <c r="B2867" s="21" t="s">
        <v>45</v>
      </c>
      <c r="C2867" s="21">
        <f t="shared" ref="C2867:M2867" si="605">SUM(C2851:C2866)</f>
        <v>85</v>
      </c>
      <c r="D2867" s="22">
        <f t="shared" si="605"/>
        <v>8</v>
      </c>
      <c r="E2867" s="23">
        <f t="shared" si="605"/>
        <v>3</v>
      </c>
      <c r="F2867" s="23">
        <f t="shared" si="605"/>
        <v>1</v>
      </c>
      <c r="G2867" s="23">
        <f t="shared" si="605"/>
        <v>0</v>
      </c>
      <c r="H2867" s="23">
        <f t="shared" si="605"/>
        <v>1</v>
      </c>
      <c r="I2867" s="23">
        <f t="shared" si="605"/>
        <v>3</v>
      </c>
      <c r="J2867" s="23">
        <f t="shared" si="605"/>
        <v>3</v>
      </c>
      <c r="K2867" s="23">
        <f t="shared" si="605"/>
        <v>2</v>
      </c>
      <c r="L2867" s="23">
        <f t="shared" si="605"/>
        <v>5</v>
      </c>
      <c r="M2867" s="24">
        <f t="shared" si="605"/>
        <v>14</v>
      </c>
      <c r="N2867" s="22">
        <f>MIN(D2867:M2867)</f>
        <v>0</v>
      </c>
      <c r="O2867" s="23">
        <f>C2867-N2867</f>
        <v>85</v>
      </c>
      <c r="P2867" s="25">
        <f>O2867/C2867</f>
        <v>1</v>
      </c>
      <c r="U2867" s="114"/>
      <c r="W2867" s="114"/>
    </row>
    <row r="2868" spans="1:23" ht="9.75" customHeight="1">
      <c r="A2868" s="14" t="s">
        <v>479</v>
      </c>
      <c r="B2868" s="14" t="s">
        <v>27</v>
      </c>
      <c r="C2868" s="14"/>
      <c r="D2868" s="19"/>
      <c r="E2868" s="29"/>
      <c r="F2868" s="29"/>
      <c r="G2868" s="29"/>
      <c r="H2868" s="29"/>
      <c r="I2868" s="29"/>
      <c r="J2868" s="29"/>
      <c r="K2868" s="29"/>
      <c r="L2868" s="29"/>
      <c r="M2868" s="30"/>
      <c r="N2868" s="19"/>
      <c r="O2868" s="29"/>
      <c r="P2868" s="31"/>
      <c r="U2868" s="114"/>
      <c r="W2868" s="114"/>
    </row>
    <row r="2869" spans="1:23" ht="9.75" customHeight="1">
      <c r="A2869" s="15"/>
      <c r="B2869" s="15" t="s">
        <v>30</v>
      </c>
      <c r="C2869" s="15">
        <v>91</v>
      </c>
      <c r="D2869" s="33">
        <v>41</v>
      </c>
      <c r="E2869" s="34">
        <v>34</v>
      </c>
      <c r="F2869" s="34">
        <v>10</v>
      </c>
      <c r="G2869" s="34">
        <v>3</v>
      </c>
      <c r="H2869" s="34">
        <v>1</v>
      </c>
      <c r="I2869" s="34">
        <v>3</v>
      </c>
      <c r="J2869" s="34">
        <v>4</v>
      </c>
      <c r="K2869" s="34">
        <v>7</v>
      </c>
      <c r="L2869" s="34">
        <v>14</v>
      </c>
      <c r="M2869" s="35">
        <v>22</v>
      </c>
      <c r="N2869" s="16">
        <f>MIN(D2869:M2869)</f>
        <v>1</v>
      </c>
      <c r="O2869" s="1">
        <f>C2869-N2869</f>
        <v>90</v>
      </c>
      <c r="P2869" s="18">
        <f>O2869/C2869</f>
        <v>0.98901098901098905</v>
      </c>
      <c r="U2869" s="114"/>
      <c r="W2869" s="114"/>
    </row>
    <row r="2870" spans="1:23" ht="9.75" customHeight="1">
      <c r="A2870" s="15"/>
      <c r="B2870" s="15" t="s">
        <v>34</v>
      </c>
      <c r="C2870" s="15"/>
      <c r="D2870" s="16"/>
      <c r="E2870" s="1"/>
      <c r="F2870" s="1"/>
      <c r="G2870" s="1"/>
      <c r="H2870" s="1"/>
      <c r="I2870" s="1"/>
      <c r="J2870" s="1"/>
      <c r="K2870" s="1"/>
      <c r="L2870" s="1"/>
      <c r="M2870" s="17"/>
      <c r="N2870" s="16"/>
      <c r="O2870" s="1"/>
      <c r="P2870" s="18"/>
      <c r="U2870" s="114"/>
      <c r="W2870" s="114"/>
    </row>
    <row r="2871" spans="1:23" ht="9.75" customHeight="1">
      <c r="A2871" s="15"/>
      <c r="B2871" s="15" t="s">
        <v>57</v>
      </c>
      <c r="C2871" s="15"/>
      <c r="D2871" s="16"/>
      <c r="E2871" s="1"/>
      <c r="F2871" s="1"/>
      <c r="G2871" s="1"/>
      <c r="H2871" s="1"/>
      <c r="I2871" s="1"/>
      <c r="J2871" s="1"/>
      <c r="K2871" s="1"/>
      <c r="L2871" s="1"/>
      <c r="M2871" s="17"/>
      <c r="N2871" s="16"/>
      <c r="O2871" s="1"/>
      <c r="P2871" s="18"/>
      <c r="U2871" s="114"/>
      <c r="W2871" s="114"/>
    </row>
    <row r="2872" spans="1:23" ht="9.75" customHeight="1">
      <c r="A2872" s="15"/>
      <c r="B2872" s="15" t="s">
        <v>57</v>
      </c>
      <c r="C2872" s="15"/>
      <c r="D2872" s="16"/>
      <c r="E2872" s="1"/>
      <c r="F2872" s="1"/>
      <c r="G2872" s="1"/>
      <c r="H2872" s="1"/>
      <c r="I2872" s="1"/>
      <c r="J2872" s="1"/>
      <c r="K2872" s="1"/>
      <c r="L2872" s="1"/>
      <c r="M2872" s="17"/>
      <c r="N2872" s="16"/>
      <c r="O2872" s="1"/>
      <c r="P2872" s="18"/>
      <c r="U2872" s="114"/>
      <c r="W2872" s="114"/>
    </row>
    <row r="2873" spans="1:23" ht="9.75" customHeight="1">
      <c r="A2873" s="15"/>
      <c r="B2873" s="15" t="s">
        <v>39</v>
      </c>
      <c r="C2873" s="15"/>
      <c r="D2873" s="16"/>
      <c r="E2873" s="1"/>
      <c r="F2873" s="1"/>
      <c r="G2873" s="1"/>
      <c r="H2873" s="1"/>
      <c r="I2873" s="1"/>
      <c r="J2873" s="1"/>
      <c r="K2873" s="1"/>
      <c r="L2873" s="1"/>
      <c r="M2873" s="17"/>
      <c r="N2873" s="16"/>
      <c r="O2873" s="1"/>
      <c r="P2873" s="18"/>
      <c r="U2873" s="114"/>
      <c r="W2873" s="114"/>
    </row>
    <row r="2874" spans="1:23" ht="9.75" customHeight="1">
      <c r="A2874" s="15"/>
      <c r="B2874" s="15" t="s">
        <v>60</v>
      </c>
      <c r="C2874" s="15"/>
      <c r="D2874" s="16"/>
      <c r="E2874" s="1"/>
      <c r="F2874" s="1"/>
      <c r="G2874" s="1"/>
      <c r="H2874" s="1"/>
      <c r="I2874" s="1"/>
      <c r="J2874" s="1"/>
      <c r="K2874" s="1"/>
      <c r="L2874" s="1"/>
      <c r="M2874" s="17"/>
      <c r="N2874" s="16"/>
      <c r="O2874" s="1"/>
      <c r="P2874" s="18"/>
      <c r="U2874" s="114"/>
      <c r="W2874" s="114"/>
    </row>
    <row r="2875" spans="1:23" ht="9.75" customHeight="1">
      <c r="A2875" s="15"/>
      <c r="B2875" s="15" t="s">
        <v>60</v>
      </c>
      <c r="C2875" s="15"/>
      <c r="D2875" s="16"/>
      <c r="E2875" s="1"/>
      <c r="F2875" s="1"/>
      <c r="G2875" s="1"/>
      <c r="H2875" s="1"/>
      <c r="I2875" s="1"/>
      <c r="J2875" s="1"/>
      <c r="K2875" s="1"/>
      <c r="L2875" s="1"/>
      <c r="M2875" s="17"/>
      <c r="N2875" s="16"/>
      <c r="O2875" s="1"/>
      <c r="P2875" s="18"/>
      <c r="U2875" s="114"/>
      <c r="W2875" s="114"/>
    </row>
    <row r="2876" spans="1:23" ht="9.75" customHeight="1">
      <c r="A2876" s="15"/>
      <c r="B2876" s="15" t="s">
        <v>60</v>
      </c>
      <c r="C2876" s="15"/>
      <c r="D2876" s="16"/>
      <c r="E2876" s="1"/>
      <c r="F2876" s="1"/>
      <c r="G2876" s="1"/>
      <c r="H2876" s="1"/>
      <c r="I2876" s="1"/>
      <c r="J2876" s="1"/>
      <c r="K2876" s="1"/>
      <c r="L2876" s="1"/>
      <c r="M2876" s="17"/>
      <c r="N2876" s="16"/>
      <c r="O2876" s="1"/>
      <c r="P2876" s="18"/>
      <c r="U2876" s="114"/>
      <c r="W2876" s="114"/>
    </row>
    <row r="2877" spans="1:23" ht="9.75" customHeight="1">
      <c r="A2877" s="15"/>
      <c r="B2877" s="15" t="s">
        <v>60</v>
      </c>
      <c r="C2877" s="15"/>
      <c r="D2877" s="16"/>
      <c r="E2877" s="1"/>
      <c r="F2877" s="1"/>
      <c r="G2877" s="1"/>
      <c r="H2877" s="1"/>
      <c r="I2877" s="1"/>
      <c r="J2877" s="1"/>
      <c r="K2877" s="1"/>
      <c r="L2877" s="1"/>
      <c r="M2877" s="17"/>
      <c r="N2877" s="16"/>
      <c r="O2877" s="1"/>
      <c r="P2877" s="18"/>
      <c r="U2877" s="114"/>
      <c r="W2877" s="114"/>
    </row>
    <row r="2878" spans="1:23" ht="9.75" customHeight="1">
      <c r="A2878" s="15"/>
      <c r="B2878" s="15" t="s">
        <v>60</v>
      </c>
      <c r="C2878" s="15"/>
      <c r="D2878" s="16"/>
      <c r="E2878" s="1"/>
      <c r="F2878" s="1"/>
      <c r="G2878" s="1"/>
      <c r="H2878" s="1"/>
      <c r="I2878" s="1"/>
      <c r="J2878" s="1"/>
      <c r="K2878" s="1"/>
      <c r="L2878" s="1"/>
      <c r="M2878" s="17"/>
      <c r="N2878" s="16"/>
      <c r="O2878" s="1"/>
      <c r="P2878" s="18"/>
      <c r="U2878" s="114"/>
      <c r="W2878" s="114"/>
    </row>
    <row r="2879" spans="1:23" ht="9.75" customHeight="1">
      <c r="A2879" s="15"/>
      <c r="B2879" s="15" t="s">
        <v>60</v>
      </c>
      <c r="C2879" s="15"/>
      <c r="D2879" s="16"/>
      <c r="E2879" s="1"/>
      <c r="F2879" s="1"/>
      <c r="G2879" s="1"/>
      <c r="H2879" s="1"/>
      <c r="I2879" s="1"/>
      <c r="J2879" s="1"/>
      <c r="K2879" s="1"/>
      <c r="L2879" s="1"/>
      <c r="M2879" s="17"/>
      <c r="N2879" s="16"/>
      <c r="O2879" s="1"/>
      <c r="P2879" s="18"/>
      <c r="U2879" s="114"/>
      <c r="W2879" s="114"/>
    </row>
    <row r="2880" spans="1:23" ht="9.75" customHeight="1">
      <c r="A2880" s="15"/>
      <c r="B2880" s="15" t="s">
        <v>41</v>
      </c>
      <c r="C2880" s="15"/>
      <c r="D2880" s="16"/>
      <c r="E2880" s="1"/>
      <c r="F2880" s="1"/>
      <c r="G2880" s="1"/>
      <c r="H2880" s="1"/>
      <c r="I2880" s="1"/>
      <c r="J2880" s="1"/>
      <c r="K2880" s="1"/>
      <c r="L2880" s="1"/>
      <c r="M2880" s="17"/>
      <c r="N2880" s="16"/>
      <c r="O2880" s="1"/>
      <c r="P2880" s="18"/>
      <c r="U2880" s="114"/>
      <c r="W2880" s="114"/>
    </row>
    <row r="2881" spans="1:23" ht="9.75" customHeight="1">
      <c r="A2881" s="15"/>
      <c r="B2881" s="15" t="s">
        <v>42</v>
      </c>
      <c r="C2881" s="15"/>
      <c r="D2881" s="16"/>
      <c r="E2881" s="1"/>
      <c r="F2881" s="1"/>
      <c r="G2881" s="1"/>
      <c r="H2881" s="1"/>
      <c r="I2881" s="1"/>
      <c r="J2881" s="1"/>
      <c r="K2881" s="1"/>
      <c r="L2881" s="1"/>
      <c r="M2881" s="17"/>
      <c r="N2881" s="16"/>
      <c r="O2881" s="1"/>
      <c r="P2881" s="18"/>
      <c r="U2881" s="114"/>
      <c r="W2881" s="114"/>
    </row>
    <row r="2882" spans="1:23" ht="9.75" customHeight="1">
      <c r="A2882" s="15"/>
      <c r="B2882" s="15" t="s">
        <v>43</v>
      </c>
      <c r="C2882" s="15"/>
      <c r="D2882" s="16"/>
      <c r="E2882" s="1"/>
      <c r="F2882" s="1"/>
      <c r="G2882" s="1"/>
      <c r="H2882" s="1"/>
      <c r="I2882" s="1"/>
      <c r="J2882" s="1"/>
      <c r="K2882" s="1"/>
      <c r="L2882" s="1"/>
      <c r="M2882" s="17"/>
      <c r="N2882" s="16"/>
      <c r="O2882" s="1"/>
      <c r="P2882" s="18"/>
      <c r="U2882" s="114"/>
      <c r="W2882" s="114"/>
    </row>
    <row r="2883" spans="1:23" ht="9.75" customHeight="1">
      <c r="A2883" s="15"/>
      <c r="B2883" s="15" t="s">
        <v>44</v>
      </c>
      <c r="C2883" s="15"/>
      <c r="D2883" s="16"/>
      <c r="E2883" s="1"/>
      <c r="F2883" s="1"/>
      <c r="G2883" s="1"/>
      <c r="H2883" s="1"/>
      <c r="I2883" s="1"/>
      <c r="J2883" s="1"/>
      <c r="K2883" s="1"/>
      <c r="L2883" s="1"/>
      <c r="M2883" s="17"/>
      <c r="N2883" s="16"/>
      <c r="O2883" s="1"/>
      <c r="P2883" s="18"/>
      <c r="U2883" s="114"/>
      <c r="W2883" s="114"/>
    </row>
    <row r="2884" spans="1:23" ht="9.75" customHeight="1">
      <c r="A2884" s="20"/>
      <c r="B2884" s="21" t="s">
        <v>45</v>
      </c>
      <c r="C2884" s="21">
        <f t="shared" ref="C2884:M2884" si="606">SUM(C2868:C2883)</f>
        <v>91</v>
      </c>
      <c r="D2884" s="22">
        <f t="shared" si="606"/>
        <v>41</v>
      </c>
      <c r="E2884" s="23">
        <f t="shared" si="606"/>
        <v>34</v>
      </c>
      <c r="F2884" s="23">
        <f t="shared" si="606"/>
        <v>10</v>
      </c>
      <c r="G2884" s="23">
        <f t="shared" si="606"/>
        <v>3</v>
      </c>
      <c r="H2884" s="23">
        <f t="shared" si="606"/>
        <v>1</v>
      </c>
      <c r="I2884" s="23">
        <f t="shared" si="606"/>
        <v>3</v>
      </c>
      <c r="J2884" s="23">
        <f t="shared" si="606"/>
        <v>4</v>
      </c>
      <c r="K2884" s="23">
        <f t="shared" si="606"/>
        <v>7</v>
      </c>
      <c r="L2884" s="23">
        <f t="shared" si="606"/>
        <v>14</v>
      </c>
      <c r="M2884" s="24">
        <f t="shared" si="606"/>
        <v>22</v>
      </c>
      <c r="N2884" s="22">
        <f>MIN(D2884:M2884)</f>
        <v>1</v>
      </c>
      <c r="O2884" s="23">
        <f>C2884-N2884</f>
        <v>90</v>
      </c>
      <c r="P2884" s="25">
        <f>O2884/C2884</f>
        <v>0.98901098901098905</v>
      </c>
      <c r="U2884" s="114"/>
      <c r="W2884" s="114"/>
    </row>
    <row r="2885" spans="1:23" ht="9.75" customHeight="1">
      <c r="A2885" s="14" t="s">
        <v>480</v>
      </c>
      <c r="B2885" s="14" t="s">
        <v>27</v>
      </c>
      <c r="C2885" s="14"/>
      <c r="D2885" s="19"/>
      <c r="E2885" s="29"/>
      <c r="F2885" s="29"/>
      <c r="G2885" s="29"/>
      <c r="H2885" s="29"/>
      <c r="I2885" s="29"/>
      <c r="J2885" s="29"/>
      <c r="K2885" s="29"/>
      <c r="L2885" s="29"/>
      <c r="M2885" s="30"/>
      <c r="N2885" s="19"/>
      <c r="O2885" s="29"/>
      <c r="P2885" s="31"/>
      <c r="U2885" s="114"/>
      <c r="W2885" s="114"/>
    </row>
    <row r="2886" spans="1:23" ht="9.75" customHeight="1">
      <c r="A2886" s="15"/>
      <c r="B2886" s="15" t="s">
        <v>30</v>
      </c>
      <c r="C2886" s="15">
        <v>28</v>
      </c>
      <c r="D2886" s="33">
        <v>10</v>
      </c>
      <c r="E2886" s="34">
        <v>7</v>
      </c>
      <c r="F2886" s="34">
        <v>5</v>
      </c>
      <c r="G2886" s="34">
        <v>3</v>
      </c>
      <c r="H2886" s="34">
        <v>3</v>
      </c>
      <c r="I2886" s="34">
        <v>3</v>
      </c>
      <c r="J2886" s="34">
        <v>5</v>
      </c>
      <c r="K2886" s="34">
        <v>5</v>
      </c>
      <c r="L2886" s="34">
        <v>7</v>
      </c>
      <c r="M2886" s="35">
        <v>6</v>
      </c>
      <c r="N2886" s="16">
        <f>MIN(D2886:M2886)</f>
        <v>3</v>
      </c>
      <c r="O2886" s="1">
        <f>C2886-N2886</f>
        <v>25</v>
      </c>
      <c r="P2886" s="18">
        <f>O2886/C2886</f>
        <v>0.8928571428571429</v>
      </c>
      <c r="U2886" s="114"/>
      <c r="W2886" s="114"/>
    </row>
    <row r="2887" spans="1:23" ht="9.75" customHeight="1">
      <c r="A2887" s="15"/>
      <c r="B2887" s="15" t="s">
        <v>34</v>
      </c>
      <c r="C2887" s="15"/>
      <c r="D2887" s="16"/>
      <c r="E2887" s="1"/>
      <c r="F2887" s="1"/>
      <c r="G2887" s="1"/>
      <c r="H2887" s="1"/>
      <c r="I2887" s="1"/>
      <c r="J2887" s="1"/>
      <c r="K2887" s="1"/>
      <c r="L2887" s="1"/>
      <c r="M2887" s="17"/>
      <c r="N2887" s="16"/>
      <c r="O2887" s="1"/>
      <c r="P2887" s="18"/>
      <c r="U2887" s="114"/>
      <c r="W2887" s="114"/>
    </row>
    <row r="2888" spans="1:23" ht="9.75" customHeight="1">
      <c r="A2888" s="15"/>
      <c r="B2888" s="15" t="s">
        <v>57</v>
      </c>
      <c r="C2888" s="15"/>
      <c r="D2888" s="16"/>
      <c r="E2888" s="1"/>
      <c r="F2888" s="1"/>
      <c r="G2888" s="1"/>
      <c r="H2888" s="1"/>
      <c r="I2888" s="1"/>
      <c r="J2888" s="1"/>
      <c r="K2888" s="1"/>
      <c r="L2888" s="1"/>
      <c r="M2888" s="17"/>
      <c r="N2888" s="16"/>
      <c r="O2888" s="1"/>
      <c r="P2888" s="18"/>
      <c r="U2888" s="114"/>
      <c r="W2888" s="114"/>
    </row>
    <row r="2889" spans="1:23" ht="9.75" customHeight="1">
      <c r="A2889" s="15"/>
      <c r="B2889" s="15" t="s">
        <v>57</v>
      </c>
      <c r="C2889" s="15"/>
      <c r="D2889" s="16"/>
      <c r="E2889" s="1"/>
      <c r="F2889" s="1"/>
      <c r="G2889" s="1"/>
      <c r="H2889" s="1"/>
      <c r="I2889" s="1"/>
      <c r="J2889" s="1"/>
      <c r="K2889" s="1"/>
      <c r="L2889" s="1"/>
      <c r="M2889" s="17"/>
      <c r="N2889" s="16"/>
      <c r="O2889" s="1"/>
      <c r="P2889" s="18"/>
      <c r="U2889" s="114"/>
      <c r="W2889" s="114"/>
    </row>
    <row r="2890" spans="1:23" ht="9.75" customHeight="1">
      <c r="A2890" s="15"/>
      <c r="B2890" s="15" t="s">
        <v>39</v>
      </c>
      <c r="C2890" s="15"/>
      <c r="D2890" s="16"/>
      <c r="E2890" s="1"/>
      <c r="F2890" s="1"/>
      <c r="G2890" s="1"/>
      <c r="H2890" s="1"/>
      <c r="I2890" s="1"/>
      <c r="J2890" s="1"/>
      <c r="K2890" s="1"/>
      <c r="L2890" s="1"/>
      <c r="M2890" s="17"/>
      <c r="N2890" s="16"/>
      <c r="O2890" s="1"/>
      <c r="P2890" s="18"/>
      <c r="U2890" s="114"/>
      <c r="W2890" s="114"/>
    </row>
    <row r="2891" spans="1:23" ht="9.75" customHeight="1">
      <c r="A2891" s="15"/>
      <c r="B2891" s="15" t="s">
        <v>556</v>
      </c>
      <c r="C2891" s="15"/>
      <c r="D2891" s="16"/>
      <c r="E2891" s="1"/>
      <c r="F2891" s="1"/>
      <c r="G2891" s="1"/>
      <c r="H2891" s="1"/>
      <c r="I2891" s="1"/>
      <c r="J2891" s="1"/>
      <c r="K2891" s="1"/>
      <c r="L2891" s="1"/>
      <c r="M2891" s="17"/>
      <c r="N2891" s="16"/>
      <c r="O2891" s="1"/>
      <c r="P2891" s="18"/>
      <c r="U2891" s="114"/>
      <c r="W2891" s="114"/>
    </row>
    <row r="2892" spans="1:23" ht="9.75" customHeight="1">
      <c r="A2892" s="15"/>
      <c r="B2892" s="15" t="s">
        <v>60</v>
      </c>
      <c r="C2892" s="15"/>
      <c r="D2892" s="16"/>
      <c r="E2892" s="1"/>
      <c r="F2892" s="1"/>
      <c r="G2892" s="1"/>
      <c r="H2892" s="1"/>
      <c r="I2892" s="1"/>
      <c r="J2892" s="1"/>
      <c r="K2892" s="1"/>
      <c r="L2892" s="1"/>
      <c r="M2892" s="17"/>
      <c r="N2892" s="16"/>
      <c r="O2892" s="1"/>
      <c r="P2892" s="18"/>
      <c r="U2892" s="114"/>
      <c r="W2892" s="114"/>
    </row>
    <row r="2893" spans="1:23" ht="9.75" customHeight="1">
      <c r="A2893" s="15"/>
      <c r="B2893" s="15" t="s">
        <v>60</v>
      </c>
      <c r="C2893" s="15"/>
      <c r="D2893" s="16"/>
      <c r="E2893" s="1"/>
      <c r="F2893" s="1"/>
      <c r="G2893" s="1"/>
      <c r="H2893" s="1"/>
      <c r="I2893" s="1"/>
      <c r="J2893" s="1"/>
      <c r="K2893" s="1"/>
      <c r="L2893" s="1"/>
      <c r="M2893" s="17"/>
      <c r="N2893" s="16"/>
      <c r="O2893" s="1"/>
      <c r="P2893" s="18"/>
      <c r="U2893" s="114"/>
      <c r="W2893" s="114"/>
    </row>
    <row r="2894" spans="1:23" ht="9.75" customHeight="1">
      <c r="A2894" s="15"/>
      <c r="B2894" s="15" t="s">
        <v>60</v>
      </c>
      <c r="C2894" s="15"/>
      <c r="D2894" s="16"/>
      <c r="E2894" s="1"/>
      <c r="F2894" s="1"/>
      <c r="G2894" s="1"/>
      <c r="H2894" s="1"/>
      <c r="I2894" s="1"/>
      <c r="J2894" s="1"/>
      <c r="K2894" s="1"/>
      <c r="L2894" s="1"/>
      <c r="M2894" s="17"/>
      <c r="N2894" s="16"/>
      <c r="O2894" s="1"/>
      <c r="P2894" s="18"/>
      <c r="U2894" s="114"/>
      <c r="W2894" s="114"/>
    </row>
    <row r="2895" spans="1:23" ht="9.75" customHeight="1">
      <c r="A2895" s="15"/>
      <c r="B2895" s="15" t="s">
        <v>60</v>
      </c>
      <c r="C2895" s="15"/>
      <c r="D2895" s="16"/>
      <c r="E2895" s="1"/>
      <c r="F2895" s="1"/>
      <c r="G2895" s="1"/>
      <c r="H2895" s="1"/>
      <c r="I2895" s="1"/>
      <c r="J2895" s="1"/>
      <c r="K2895" s="1"/>
      <c r="L2895" s="1"/>
      <c r="M2895" s="17"/>
      <c r="N2895" s="16"/>
      <c r="O2895" s="1"/>
      <c r="P2895" s="18"/>
      <c r="U2895" s="114"/>
      <c r="W2895" s="114"/>
    </row>
    <row r="2896" spans="1:23" ht="9.75" customHeight="1">
      <c r="A2896" s="15"/>
      <c r="B2896" s="15" t="s">
        <v>60</v>
      </c>
      <c r="C2896" s="15"/>
      <c r="D2896" s="16"/>
      <c r="E2896" s="1"/>
      <c r="F2896" s="1"/>
      <c r="G2896" s="1"/>
      <c r="H2896" s="1"/>
      <c r="I2896" s="1"/>
      <c r="J2896" s="1"/>
      <c r="K2896" s="1"/>
      <c r="L2896" s="1"/>
      <c r="M2896" s="17"/>
      <c r="N2896" s="16"/>
      <c r="O2896" s="1"/>
      <c r="P2896" s="18"/>
      <c r="U2896" s="114"/>
      <c r="W2896" s="114"/>
    </row>
    <row r="2897" spans="1:23" ht="9.75" customHeight="1">
      <c r="A2897" s="15"/>
      <c r="B2897" s="15" t="s">
        <v>41</v>
      </c>
      <c r="C2897" s="15"/>
      <c r="D2897" s="16"/>
      <c r="E2897" s="1"/>
      <c r="F2897" s="1"/>
      <c r="G2897" s="1"/>
      <c r="H2897" s="1"/>
      <c r="I2897" s="1"/>
      <c r="J2897" s="1"/>
      <c r="K2897" s="1"/>
      <c r="L2897" s="1"/>
      <c r="M2897" s="17"/>
      <c r="N2897" s="16"/>
      <c r="O2897" s="1"/>
      <c r="P2897" s="18"/>
      <c r="U2897" s="114"/>
      <c r="W2897" s="114"/>
    </row>
    <row r="2898" spans="1:23" ht="9.75" customHeight="1">
      <c r="A2898" s="15"/>
      <c r="B2898" s="15" t="s">
        <v>42</v>
      </c>
      <c r="C2898" s="15"/>
      <c r="D2898" s="16"/>
      <c r="E2898" s="1"/>
      <c r="F2898" s="1"/>
      <c r="G2898" s="1"/>
      <c r="H2898" s="1"/>
      <c r="I2898" s="1"/>
      <c r="J2898" s="1"/>
      <c r="K2898" s="1"/>
      <c r="L2898" s="1"/>
      <c r="M2898" s="17"/>
      <c r="N2898" s="16"/>
      <c r="O2898" s="1"/>
      <c r="P2898" s="18"/>
      <c r="U2898" s="114"/>
      <c r="W2898" s="114"/>
    </row>
    <row r="2899" spans="1:23" ht="9.75" customHeight="1">
      <c r="A2899" s="15"/>
      <c r="B2899" s="15" t="s">
        <v>43</v>
      </c>
      <c r="C2899" s="15"/>
      <c r="D2899" s="16"/>
      <c r="E2899" s="1"/>
      <c r="F2899" s="1"/>
      <c r="G2899" s="1"/>
      <c r="H2899" s="1"/>
      <c r="I2899" s="1"/>
      <c r="J2899" s="1"/>
      <c r="K2899" s="1"/>
      <c r="L2899" s="1"/>
      <c r="M2899" s="17"/>
      <c r="N2899" s="16"/>
      <c r="O2899" s="1"/>
      <c r="P2899" s="18"/>
      <c r="U2899" s="114"/>
      <c r="W2899" s="114"/>
    </row>
    <row r="2900" spans="1:23" ht="9.75" customHeight="1">
      <c r="A2900" s="15"/>
      <c r="B2900" s="15" t="s">
        <v>44</v>
      </c>
      <c r="C2900" s="15"/>
      <c r="D2900" s="16"/>
      <c r="E2900" s="1"/>
      <c r="F2900" s="1"/>
      <c r="G2900" s="1"/>
      <c r="H2900" s="1"/>
      <c r="I2900" s="1"/>
      <c r="J2900" s="1"/>
      <c r="K2900" s="1"/>
      <c r="L2900" s="1"/>
      <c r="M2900" s="17"/>
      <c r="N2900" s="16"/>
      <c r="O2900" s="1"/>
      <c r="P2900" s="18"/>
      <c r="U2900" s="114"/>
      <c r="W2900" s="114"/>
    </row>
    <row r="2901" spans="1:23" ht="9.75" customHeight="1">
      <c r="A2901" s="20"/>
      <c r="B2901" s="21" t="s">
        <v>45</v>
      </c>
      <c r="C2901" s="21">
        <f t="shared" ref="C2901:M2901" si="607">SUM(C2885:C2900)</f>
        <v>28</v>
      </c>
      <c r="D2901" s="22">
        <f t="shared" si="607"/>
        <v>10</v>
      </c>
      <c r="E2901" s="23">
        <f t="shared" si="607"/>
        <v>7</v>
      </c>
      <c r="F2901" s="23">
        <f t="shared" si="607"/>
        <v>5</v>
      </c>
      <c r="G2901" s="23">
        <f t="shared" si="607"/>
        <v>3</v>
      </c>
      <c r="H2901" s="23">
        <f t="shared" si="607"/>
        <v>3</v>
      </c>
      <c r="I2901" s="23">
        <f t="shared" si="607"/>
        <v>3</v>
      </c>
      <c r="J2901" s="23">
        <f t="shared" si="607"/>
        <v>5</v>
      </c>
      <c r="K2901" s="23">
        <f t="shared" si="607"/>
        <v>5</v>
      </c>
      <c r="L2901" s="23">
        <f t="shared" si="607"/>
        <v>7</v>
      </c>
      <c r="M2901" s="24">
        <f t="shared" si="607"/>
        <v>6</v>
      </c>
      <c r="N2901" s="22">
        <f>MIN(D2901:M2901)</f>
        <v>3</v>
      </c>
      <c r="O2901" s="23">
        <f>C2901-N2901</f>
        <v>25</v>
      </c>
      <c r="P2901" s="25">
        <f>O2901/C2901</f>
        <v>0.8928571428571429</v>
      </c>
      <c r="U2901" s="114"/>
      <c r="W2901" s="114"/>
    </row>
    <row r="2902" spans="1:23" ht="9.75" customHeight="1">
      <c r="A2902" s="14" t="s">
        <v>481</v>
      </c>
      <c r="B2902" s="14" t="s">
        <v>27</v>
      </c>
      <c r="C2902" s="14"/>
      <c r="D2902" s="19"/>
      <c r="E2902" s="29"/>
      <c r="F2902" s="29"/>
      <c r="G2902" s="29"/>
      <c r="H2902" s="29"/>
      <c r="I2902" s="29"/>
      <c r="J2902" s="29"/>
      <c r="K2902" s="29"/>
      <c r="L2902" s="29"/>
      <c r="M2902" s="30"/>
      <c r="N2902" s="19"/>
      <c r="O2902" s="29"/>
      <c r="P2902" s="31"/>
      <c r="U2902" s="114"/>
      <c r="W2902" s="114"/>
    </row>
    <row r="2903" spans="1:23" ht="9.75" customHeight="1">
      <c r="A2903" s="15"/>
      <c r="B2903" s="15" t="s">
        <v>30</v>
      </c>
      <c r="C2903" s="15"/>
      <c r="D2903" s="16"/>
      <c r="E2903" s="1"/>
      <c r="F2903" s="1"/>
      <c r="G2903" s="1"/>
      <c r="H2903" s="1"/>
      <c r="I2903" s="1"/>
      <c r="J2903" s="1"/>
      <c r="K2903" s="1"/>
      <c r="L2903" s="1"/>
      <c r="M2903" s="17"/>
      <c r="N2903" s="16"/>
      <c r="O2903" s="1"/>
      <c r="P2903" s="18"/>
      <c r="U2903" s="114"/>
      <c r="W2903" s="114"/>
    </row>
    <row r="2904" spans="1:23" ht="9.75" customHeight="1">
      <c r="A2904" s="15"/>
      <c r="B2904" s="15" t="s">
        <v>34</v>
      </c>
      <c r="C2904" s="15"/>
      <c r="D2904" s="16"/>
      <c r="E2904" s="1"/>
      <c r="F2904" s="1"/>
      <c r="G2904" s="1"/>
      <c r="H2904" s="1"/>
      <c r="I2904" s="1"/>
      <c r="J2904" s="1"/>
      <c r="K2904" s="1"/>
      <c r="L2904" s="1"/>
      <c r="M2904" s="17"/>
      <c r="N2904" s="16"/>
      <c r="O2904" s="1"/>
      <c r="P2904" s="18"/>
      <c r="U2904" s="114"/>
      <c r="W2904" s="114"/>
    </row>
    <row r="2905" spans="1:23" ht="9.75" customHeight="1">
      <c r="A2905" s="15"/>
      <c r="B2905" s="15" t="s">
        <v>57</v>
      </c>
      <c r="C2905" s="15"/>
      <c r="D2905" s="16"/>
      <c r="E2905" s="1"/>
      <c r="F2905" s="1"/>
      <c r="G2905" s="1"/>
      <c r="H2905" s="1"/>
      <c r="I2905" s="1"/>
      <c r="J2905" s="1"/>
      <c r="K2905" s="1"/>
      <c r="L2905" s="1"/>
      <c r="M2905" s="17"/>
      <c r="N2905" s="16"/>
      <c r="O2905" s="1"/>
      <c r="P2905" s="18"/>
      <c r="U2905" s="114"/>
      <c r="W2905" s="114"/>
    </row>
    <row r="2906" spans="1:23" ht="9.75" customHeight="1">
      <c r="A2906" s="15"/>
      <c r="B2906" s="15" t="s">
        <v>57</v>
      </c>
      <c r="C2906" s="15"/>
      <c r="D2906" s="16"/>
      <c r="E2906" s="1"/>
      <c r="F2906" s="1"/>
      <c r="G2906" s="1"/>
      <c r="H2906" s="1"/>
      <c r="I2906" s="1"/>
      <c r="J2906" s="1"/>
      <c r="K2906" s="1"/>
      <c r="L2906" s="1"/>
      <c r="M2906" s="17"/>
      <c r="N2906" s="16"/>
      <c r="O2906" s="1"/>
      <c r="P2906" s="18"/>
      <c r="U2906" s="114"/>
      <c r="W2906" s="114"/>
    </row>
    <row r="2907" spans="1:23" ht="9.75" customHeight="1">
      <c r="A2907" s="15"/>
      <c r="B2907" s="15" t="s">
        <v>39</v>
      </c>
      <c r="C2907" s="15"/>
      <c r="D2907" s="16"/>
      <c r="E2907" s="1"/>
      <c r="F2907" s="1"/>
      <c r="G2907" s="1"/>
      <c r="H2907" s="1"/>
      <c r="I2907" s="1"/>
      <c r="J2907" s="1"/>
      <c r="K2907" s="1"/>
      <c r="L2907" s="1"/>
      <c r="M2907" s="17"/>
      <c r="N2907" s="16"/>
      <c r="O2907" s="1"/>
      <c r="P2907" s="18"/>
      <c r="U2907" s="114"/>
      <c r="W2907" s="114"/>
    </row>
    <row r="2908" spans="1:23" ht="9.75" customHeight="1">
      <c r="A2908" s="15"/>
      <c r="B2908" s="15" t="s">
        <v>568</v>
      </c>
      <c r="C2908" s="15">
        <v>32</v>
      </c>
      <c r="D2908" s="33">
        <v>25</v>
      </c>
      <c r="E2908" s="34">
        <v>22</v>
      </c>
      <c r="F2908" s="34">
        <v>18</v>
      </c>
      <c r="G2908" s="34">
        <v>18</v>
      </c>
      <c r="H2908" s="34">
        <v>24</v>
      </c>
      <c r="I2908" s="34">
        <v>21</v>
      </c>
      <c r="J2908" s="34">
        <v>13</v>
      </c>
      <c r="K2908" s="34">
        <v>15</v>
      </c>
      <c r="L2908" s="34">
        <v>22</v>
      </c>
      <c r="M2908" s="35">
        <v>22</v>
      </c>
      <c r="N2908" s="16">
        <f>MIN(D2908:M2908)</f>
        <v>13</v>
      </c>
      <c r="O2908" s="1">
        <f>C2908-N2908</f>
        <v>19</v>
      </c>
      <c r="P2908" s="18">
        <f>O2908/C2908</f>
        <v>0.59375</v>
      </c>
      <c r="U2908" s="114"/>
      <c r="W2908" s="114"/>
    </row>
    <row r="2909" spans="1:23" ht="9.75" customHeight="1">
      <c r="A2909" s="15"/>
      <c r="B2909" s="15" t="s">
        <v>60</v>
      </c>
      <c r="C2909" s="15"/>
      <c r="D2909" s="16"/>
      <c r="E2909" s="1"/>
      <c r="F2909" s="1"/>
      <c r="G2909" s="1"/>
      <c r="H2909" s="1"/>
      <c r="I2909" s="1"/>
      <c r="J2909" s="1"/>
      <c r="K2909" s="1"/>
      <c r="L2909" s="1"/>
      <c r="M2909" s="17"/>
      <c r="N2909" s="16"/>
      <c r="O2909" s="1"/>
      <c r="P2909" s="18"/>
      <c r="U2909" s="114"/>
      <c r="W2909" s="114"/>
    </row>
    <row r="2910" spans="1:23" ht="9.75" customHeight="1">
      <c r="A2910" s="15"/>
      <c r="B2910" s="15" t="s">
        <v>60</v>
      </c>
      <c r="C2910" s="15"/>
      <c r="D2910" s="16"/>
      <c r="E2910" s="1"/>
      <c r="F2910" s="1"/>
      <c r="G2910" s="1"/>
      <c r="H2910" s="1"/>
      <c r="I2910" s="1"/>
      <c r="J2910" s="1"/>
      <c r="K2910" s="1"/>
      <c r="L2910" s="1"/>
      <c r="M2910" s="17"/>
      <c r="N2910" s="16"/>
      <c r="O2910" s="1"/>
      <c r="P2910" s="18"/>
      <c r="U2910" s="114"/>
      <c r="W2910" s="114"/>
    </row>
    <row r="2911" spans="1:23" ht="9.75" customHeight="1">
      <c r="A2911" s="15"/>
      <c r="B2911" s="15" t="s">
        <v>60</v>
      </c>
      <c r="C2911" s="15"/>
      <c r="D2911" s="16"/>
      <c r="E2911" s="1"/>
      <c r="F2911" s="1"/>
      <c r="G2911" s="1"/>
      <c r="H2911" s="1"/>
      <c r="I2911" s="1"/>
      <c r="J2911" s="1"/>
      <c r="K2911" s="1"/>
      <c r="L2911" s="1"/>
      <c r="M2911" s="17"/>
      <c r="N2911" s="16"/>
      <c r="O2911" s="1"/>
      <c r="P2911" s="18"/>
      <c r="U2911" s="114"/>
      <c r="W2911" s="114"/>
    </row>
    <row r="2912" spans="1:23" ht="9.75" customHeight="1">
      <c r="A2912" s="15"/>
      <c r="B2912" s="15" t="s">
        <v>60</v>
      </c>
      <c r="C2912" s="15"/>
      <c r="D2912" s="16"/>
      <c r="E2912" s="1"/>
      <c r="F2912" s="1"/>
      <c r="G2912" s="1"/>
      <c r="H2912" s="1"/>
      <c r="I2912" s="1"/>
      <c r="J2912" s="1"/>
      <c r="K2912" s="1"/>
      <c r="L2912" s="1"/>
      <c r="M2912" s="17"/>
      <c r="N2912" s="16"/>
      <c r="O2912" s="1"/>
      <c r="P2912" s="18"/>
      <c r="U2912" s="114"/>
      <c r="W2912" s="114"/>
    </row>
    <row r="2913" spans="1:23" ht="9.75" customHeight="1">
      <c r="A2913" s="15"/>
      <c r="B2913" s="15" t="s">
        <v>60</v>
      </c>
      <c r="C2913" s="15"/>
      <c r="D2913" s="16"/>
      <c r="E2913" s="1"/>
      <c r="F2913" s="1"/>
      <c r="G2913" s="1"/>
      <c r="H2913" s="1"/>
      <c r="I2913" s="1"/>
      <c r="J2913" s="1"/>
      <c r="K2913" s="1"/>
      <c r="L2913" s="1"/>
      <c r="M2913" s="17"/>
      <c r="N2913" s="16"/>
      <c r="O2913" s="1"/>
      <c r="P2913" s="18"/>
      <c r="U2913" s="114"/>
      <c r="W2913" s="114"/>
    </row>
    <row r="2914" spans="1:23" ht="9.75" customHeight="1">
      <c r="A2914" s="15"/>
      <c r="B2914" s="15" t="s">
        <v>41</v>
      </c>
      <c r="C2914" s="15">
        <v>3</v>
      </c>
      <c r="D2914" s="33">
        <v>2</v>
      </c>
      <c r="E2914" s="34">
        <v>1</v>
      </c>
      <c r="F2914" s="34">
        <v>0</v>
      </c>
      <c r="G2914" s="34">
        <v>0</v>
      </c>
      <c r="H2914" s="34">
        <v>0</v>
      </c>
      <c r="I2914" s="34">
        <v>0</v>
      </c>
      <c r="J2914" s="34">
        <v>1</v>
      </c>
      <c r="K2914" s="34">
        <v>1</v>
      </c>
      <c r="L2914" s="34">
        <v>2</v>
      </c>
      <c r="M2914" s="35">
        <v>2</v>
      </c>
      <c r="N2914" s="16">
        <f>MIN(D2914:M2914)</f>
        <v>0</v>
      </c>
      <c r="O2914" s="1">
        <f>C2914-N2914</f>
        <v>3</v>
      </c>
      <c r="P2914" s="18">
        <f>O2914/C2914</f>
        <v>1</v>
      </c>
      <c r="U2914" s="114"/>
      <c r="W2914" s="114"/>
    </row>
    <row r="2915" spans="1:23" ht="9.75" customHeight="1">
      <c r="A2915" s="15"/>
      <c r="B2915" s="15" t="s">
        <v>42</v>
      </c>
      <c r="C2915" s="15"/>
      <c r="D2915" s="16"/>
      <c r="E2915" s="1"/>
      <c r="F2915" s="1"/>
      <c r="G2915" s="1"/>
      <c r="H2915" s="1"/>
      <c r="I2915" s="1"/>
      <c r="J2915" s="1"/>
      <c r="K2915" s="1"/>
      <c r="L2915" s="1"/>
      <c r="M2915" s="17"/>
      <c r="N2915" s="16"/>
      <c r="O2915" s="1"/>
      <c r="P2915" s="18"/>
      <c r="U2915" s="114"/>
      <c r="W2915" s="114"/>
    </row>
    <row r="2916" spans="1:23" ht="9.75" customHeight="1">
      <c r="A2916" s="15"/>
      <c r="B2916" s="15" t="s">
        <v>43</v>
      </c>
      <c r="C2916" s="15"/>
      <c r="D2916" s="16"/>
      <c r="E2916" s="1"/>
      <c r="F2916" s="1"/>
      <c r="G2916" s="1"/>
      <c r="H2916" s="1"/>
      <c r="I2916" s="1"/>
      <c r="J2916" s="1"/>
      <c r="K2916" s="1"/>
      <c r="L2916" s="1"/>
      <c r="M2916" s="17"/>
      <c r="N2916" s="16"/>
      <c r="O2916" s="1"/>
      <c r="P2916" s="18"/>
      <c r="U2916" s="114"/>
      <c r="W2916" s="114"/>
    </row>
    <row r="2917" spans="1:23" ht="9.75" customHeight="1">
      <c r="A2917" s="15"/>
      <c r="B2917" s="15" t="s">
        <v>44</v>
      </c>
      <c r="C2917" s="15"/>
      <c r="D2917" s="16"/>
      <c r="E2917" s="1"/>
      <c r="F2917" s="1"/>
      <c r="G2917" s="1"/>
      <c r="H2917" s="1"/>
      <c r="I2917" s="1"/>
      <c r="J2917" s="1"/>
      <c r="K2917" s="1"/>
      <c r="L2917" s="1"/>
      <c r="M2917" s="17"/>
      <c r="N2917" s="16"/>
      <c r="O2917" s="1"/>
      <c r="P2917" s="18"/>
      <c r="U2917" s="114"/>
      <c r="W2917" s="114"/>
    </row>
    <row r="2918" spans="1:23" ht="9.75" customHeight="1">
      <c r="A2918" s="20"/>
      <c r="B2918" s="21" t="s">
        <v>45</v>
      </c>
      <c r="C2918" s="21">
        <f t="shared" ref="C2918:M2918" si="608">SUM(C2902:C2917)</f>
        <v>35</v>
      </c>
      <c r="D2918" s="22">
        <f t="shared" si="608"/>
        <v>27</v>
      </c>
      <c r="E2918" s="23">
        <f t="shared" si="608"/>
        <v>23</v>
      </c>
      <c r="F2918" s="23">
        <f t="shared" si="608"/>
        <v>18</v>
      </c>
      <c r="G2918" s="23">
        <f t="shared" si="608"/>
        <v>18</v>
      </c>
      <c r="H2918" s="23">
        <f t="shared" si="608"/>
        <v>24</v>
      </c>
      <c r="I2918" s="23">
        <f t="shared" si="608"/>
        <v>21</v>
      </c>
      <c r="J2918" s="23">
        <f t="shared" si="608"/>
        <v>14</v>
      </c>
      <c r="K2918" s="23">
        <f t="shared" si="608"/>
        <v>16</v>
      </c>
      <c r="L2918" s="23">
        <f t="shared" si="608"/>
        <v>24</v>
      </c>
      <c r="M2918" s="24">
        <f t="shared" si="608"/>
        <v>24</v>
      </c>
      <c r="N2918" s="22">
        <f t="shared" ref="N2918:N2920" si="609">MIN(D2918:M2918)</f>
        <v>14</v>
      </c>
      <c r="O2918" s="23">
        <f t="shared" ref="O2918:O2920" si="610">C2918-N2918</f>
        <v>21</v>
      </c>
      <c r="P2918" s="25">
        <f t="shared" ref="P2918:P2920" si="611">O2918/C2918</f>
        <v>0.6</v>
      </c>
      <c r="U2918" s="114"/>
      <c r="W2918" s="114"/>
    </row>
    <row r="2919" spans="1:23" ht="9.75" customHeight="1">
      <c r="A2919" s="14" t="s">
        <v>482</v>
      </c>
      <c r="B2919" s="14" t="s">
        <v>27</v>
      </c>
      <c r="C2919" s="14">
        <v>11</v>
      </c>
      <c r="D2919" s="51">
        <v>4</v>
      </c>
      <c r="E2919" s="52">
        <v>5</v>
      </c>
      <c r="F2919" s="52">
        <v>3</v>
      </c>
      <c r="G2919" s="52">
        <v>4</v>
      </c>
      <c r="H2919" s="52">
        <v>2</v>
      </c>
      <c r="I2919" s="52">
        <v>1</v>
      </c>
      <c r="J2919" s="52">
        <v>3</v>
      </c>
      <c r="K2919" s="52">
        <v>3</v>
      </c>
      <c r="L2919" s="52">
        <v>3</v>
      </c>
      <c r="M2919" s="53">
        <v>4</v>
      </c>
      <c r="N2919" s="19">
        <f t="shared" si="609"/>
        <v>1</v>
      </c>
      <c r="O2919" s="29">
        <f t="shared" si="610"/>
        <v>10</v>
      </c>
      <c r="P2919" s="31">
        <f t="shared" si="611"/>
        <v>0.90909090909090906</v>
      </c>
      <c r="U2919" s="114"/>
      <c r="W2919" s="114"/>
    </row>
    <row r="2920" spans="1:23" ht="9.75" customHeight="1">
      <c r="A2920" s="15"/>
      <c r="B2920" s="15" t="s">
        <v>30</v>
      </c>
      <c r="C2920" s="15">
        <v>21</v>
      </c>
      <c r="D2920" s="33">
        <v>6</v>
      </c>
      <c r="E2920" s="34">
        <v>5</v>
      </c>
      <c r="F2920" s="34">
        <v>3</v>
      </c>
      <c r="G2920" s="34">
        <v>5</v>
      </c>
      <c r="H2920" s="34">
        <v>6</v>
      </c>
      <c r="I2920" s="34">
        <v>5</v>
      </c>
      <c r="J2920" s="34">
        <v>7</v>
      </c>
      <c r="K2920" s="34">
        <v>8</v>
      </c>
      <c r="L2920" s="34">
        <v>10</v>
      </c>
      <c r="M2920" s="35">
        <v>10</v>
      </c>
      <c r="N2920" s="16">
        <f t="shared" si="609"/>
        <v>3</v>
      </c>
      <c r="O2920" s="1">
        <f t="shared" si="610"/>
        <v>18</v>
      </c>
      <c r="P2920" s="18">
        <f t="shared" si="611"/>
        <v>0.8571428571428571</v>
      </c>
      <c r="U2920" s="114"/>
      <c r="W2920" s="114"/>
    </row>
    <row r="2921" spans="1:23" ht="9.75" customHeight="1">
      <c r="A2921" s="15"/>
      <c r="B2921" s="15" t="s">
        <v>34</v>
      </c>
      <c r="C2921" s="15"/>
      <c r="D2921" s="16"/>
      <c r="E2921" s="1"/>
      <c r="F2921" s="1"/>
      <c r="G2921" s="1"/>
      <c r="H2921" s="1"/>
      <c r="I2921" s="1"/>
      <c r="J2921" s="1"/>
      <c r="K2921" s="1"/>
      <c r="L2921" s="1"/>
      <c r="M2921" s="17"/>
      <c r="N2921" s="16"/>
      <c r="O2921" s="1"/>
      <c r="P2921" s="18"/>
      <c r="U2921" s="114"/>
      <c r="W2921" s="114"/>
    </row>
    <row r="2922" spans="1:23" ht="9.75" customHeight="1">
      <c r="A2922" s="15"/>
      <c r="B2922" s="15" t="s">
        <v>57</v>
      </c>
      <c r="C2922" s="15"/>
      <c r="D2922" s="16"/>
      <c r="E2922" s="1"/>
      <c r="F2922" s="1"/>
      <c r="G2922" s="1"/>
      <c r="H2922" s="1"/>
      <c r="I2922" s="1"/>
      <c r="J2922" s="1"/>
      <c r="K2922" s="1"/>
      <c r="L2922" s="1"/>
      <c r="M2922" s="17"/>
      <c r="N2922" s="16"/>
      <c r="O2922" s="1"/>
      <c r="P2922" s="18"/>
      <c r="U2922" s="114"/>
      <c r="W2922" s="114"/>
    </row>
    <row r="2923" spans="1:23" ht="9.75" customHeight="1">
      <c r="A2923" s="15"/>
      <c r="B2923" s="15" t="s">
        <v>57</v>
      </c>
      <c r="C2923" s="15"/>
      <c r="D2923" s="16"/>
      <c r="E2923" s="1"/>
      <c r="F2923" s="1"/>
      <c r="G2923" s="1"/>
      <c r="H2923" s="1"/>
      <c r="I2923" s="1"/>
      <c r="J2923" s="1"/>
      <c r="K2923" s="1"/>
      <c r="L2923" s="1"/>
      <c r="M2923" s="17"/>
      <c r="N2923" s="16"/>
      <c r="O2923" s="1"/>
      <c r="P2923" s="18"/>
      <c r="U2923" s="114"/>
      <c r="W2923" s="114"/>
    </row>
    <row r="2924" spans="1:23" ht="9.75" customHeight="1">
      <c r="A2924" s="15"/>
      <c r="B2924" s="15" t="s">
        <v>39</v>
      </c>
      <c r="C2924" s="15">
        <v>2</v>
      </c>
      <c r="D2924" s="33">
        <v>2</v>
      </c>
      <c r="E2924" s="34">
        <v>2</v>
      </c>
      <c r="F2924" s="34">
        <v>1</v>
      </c>
      <c r="G2924" s="34">
        <v>1</v>
      </c>
      <c r="H2924" s="34">
        <v>1</v>
      </c>
      <c r="I2924" s="34">
        <v>1</v>
      </c>
      <c r="J2924" s="34">
        <v>1</v>
      </c>
      <c r="K2924" s="34">
        <v>1</v>
      </c>
      <c r="L2924" s="34">
        <v>1</v>
      </c>
      <c r="M2924" s="35">
        <v>1</v>
      </c>
      <c r="N2924" s="16">
        <f t="shared" ref="N2924:N2926" si="612">MIN(D2924:M2924)</f>
        <v>1</v>
      </c>
      <c r="O2924" s="1">
        <f t="shared" ref="O2924:O2926" si="613">C2924-N2924</f>
        <v>1</v>
      </c>
      <c r="P2924" s="18">
        <f t="shared" ref="P2924:P2926" si="614">O2924/C2924</f>
        <v>0.5</v>
      </c>
      <c r="U2924" s="114"/>
      <c r="W2924" s="114"/>
    </row>
    <row r="2925" spans="1:23" ht="9.75" customHeight="1">
      <c r="A2925" s="15"/>
      <c r="B2925" s="15" t="s">
        <v>568</v>
      </c>
      <c r="C2925" s="15">
        <v>3</v>
      </c>
      <c r="D2925" s="33">
        <v>3</v>
      </c>
      <c r="E2925" s="34">
        <v>2</v>
      </c>
      <c r="F2925" s="34">
        <v>2</v>
      </c>
      <c r="G2925" s="34">
        <v>3</v>
      </c>
      <c r="H2925" s="34">
        <v>3</v>
      </c>
      <c r="I2925" s="34">
        <v>3</v>
      </c>
      <c r="J2925" s="34">
        <v>2</v>
      </c>
      <c r="K2925" s="34">
        <v>2</v>
      </c>
      <c r="L2925" s="34">
        <v>2</v>
      </c>
      <c r="M2925" s="35">
        <v>3</v>
      </c>
      <c r="N2925" s="16">
        <f t="shared" si="612"/>
        <v>2</v>
      </c>
      <c r="O2925" s="1">
        <f t="shared" si="613"/>
        <v>1</v>
      </c>
      <c r="P2925" s="18">
        <f t="shared" si="614"/>
        <v>0.33333333333333331</v>
      </c>
      <c r="U2925" s="114"/>
      <c r="W2925" s="114"/>
    </row>
    <row r="2926" spans="1:23" ht="9.75" customHeight="1">
      <c r="A2926" s="15"/>
      <c r="B2926" s="15" t="s">
        <v>569</v>
      </c>
      <c r="C2926" s="15">
        <v>7</v>
      </c>
      <c r="D2926" s="33">
        <v>7</v>
      </c>
      <c r="E2926" s="34">
        <v>6</v>
      </c>
      <c r="F2926" s="34">
        <v>5</v>
      </c>
      <c r="G2926" s="34">
        <v>5</v>
      </c>
      <c r="H2926" s="34">
        <v>5</v>
      </c>
      <c r="I2926" s="34">
        <v>5</v>
      </c>
      <c r="J2926" s="34">
        <v>4</v>
      </c>
      <c r="K2926" s="34">
        <v>5</v>
      </c>
      <c r="L2926" s="34">
        <v>4</v>
      </c>
      <c r="M2926" s="35">
        <v>5</v>
      </c>
      <c r="N2926" s="16">
        <f t="shared" si="612"/>
        <v>4</v>
      </c>
      <c r="O2926" s="1">
        <f t="shared" si="613"/>
        <v>3</v>
      </c>
      <c r="P2926" s="18">
        <f t="shared" si="614"/>
        <v>0.42857142857142855</v>
      </c>
      <c r="U2926" s="114"/>
      <c r="W2926" s="114"/>
    </row>
    <row r="2927" spans="1:23" ht="9.75" customHeight="1">
      <c r="A2927" s="15"/>
      <c r="B2927" s="15" t="s">
        <v>60</v>
      </c>
      <c r="C2927" s="15"/>
      <c r="D2927" s="16"/>
      <c r="E2927" s="1"/>
      <c r="F2927" s="1"/>
      <c r="G2927" s="1"/>
      <c r="H2927" s="1"/>
      <c r="I2927" s="1"/>
      <c r="J2927" s="1"/>
      <c r="K2927" s="1"/>
      <c r="L2927" s="1"/>
      <c r="M2927" s="17"/>
      <c r="N2927" s="16"/>
      <c r="O2927" s="1"/>
      <c r="P2927" s="18"/>
      <c r="U2927" s="114"/>
      <c r="W2927" s="114"/>
    </row>
    <row r="2928" spans="1:23" ht="9.75" customHeight="1">
      <c r="A2928" s="15"/>
      <c r="B2928" s="15" t="s">
        <v>60</v>
      </c>
      <c r="C2928" s="15"/>
      <c r="D2928" s="16"/>
      <c r="E2928" s="1"/>
      <c r="F2928" s="1"/>
      <c r="G2928" s="1"/>
      <c r="H2928" s="1"/>
      <c r="I2928" s="1"/>
      <c r="J2928" s="1"/>
      <c r="K2928" s="1"/>
      <c r="L2928" s="1"/>
      <c r="M2928" s="17"/>
      <c r="N2928" s="16"/>
      <c r="O2928" s="1"/>
      <c r="P2928" s="18"/>
      <c r="U2928" s="114"/>
      <c r="W2928" s="114"/>
    </row>
    <row r="2929" spans="1:23" ht="9.75" customHeight="1">
      <c r="A2929" s="15"/>
      <c r="B2929" s="15" t="s">
        <v>60</v>
      </c>
      <c r="C2929" s="15"/>
      <c r="D2929" s="16"/>
      <c r="E2929" s="1"/>
      <c r="F2929" s="1"/>
      <c r="G2929" s="1"/>
      <c r="H2929" s="1"/>
      <c r="I2929" s="1"/>
      <c r="J2929" s="1"/>
      <c r="K2929" s="1"/>
      <c r="L2929" s="1"/>
      <c r="M2929" s="17"/>
      <c r="N2929" s="16"/>
      <c r="O2929" s="1"/>
      <c r="P2929" s="18"/>
      <c r="U2929" s="114"/>
      <c r="W2929" s="114"/>
    </row>
    <row r="2930" spans="1:23" ht="9.75" customHeight="1">
      <c r="A2930" s="15"/>
      <c r="B2930" s="15" t="s">
        <v>60</v>
      </c>
      <c r="C2930" s="15"/>
      <c r="D2930" s="16"/>
      <c r="E2930" s="1"/>
      <c r="F2930" s="1"/>
      <c r="G2930" s="1"/>
      <c r="H2930" s="1"/>
      <c r="I2930" s="1"/>
      <c r="J2930" s="1"/>
      <c r="K2930" s="1"/>
      <c r="L2930" s="1"/>
      <c r="M2930" s="17"/>
      <c r="N2930" s="16"/>
      <c r="O2930" s="1"/>
      <c r="P2930" s="18"/>
      <c r="U2930" s="114"/>
      <c r="W2930" s="114"/>
    </row>
    <row r="2931" spans="1:23" ht="9.75" customHeight="1">
      <c r="A2931" s="15"/>
      <c r="B2931" s="15" t="s">
        <v>41</v>
      </c>
      <c r="C2931" s="15">
        <v>1</v>
      </c>
      <c r="D2931" s="33">
        <v>1</v>
      </c>
      <c r="E2931" s="34">
        <v>1</v>
      </c>
      <c r="F2931" s="34">
        <v>1</v>
      </c>
      <c r="G2931" s="34">
        <v>1</v>
      </c>
      <c r="H2931" s="34">
        <v>1</v>
      </c>
      <c r="I2931" s="34">
        <v>1</v>
      </c>
      <c r="J2931" s="34">
        <v>1</v>
      </c>
      <c r="K2931" s="34">
        <v>1</v>
      </c>
      <c r="L2931" s="34">
        <v>1</v>
      </c>
      <c r="M2931" s="35">
        <v>1</v>
      </c>
      <c r="N2931" s="16">
        <f>MIN(D2931:M2931)</f>
        <v>1</v>
      </c>
      <c r="O2931" s="1">
        <f>C2931-N2931</f>
        <v>0</v>
      </c>
      <c r="P2931" s="18">
        <f>O2931/C2931</f>
        <v>0</v>
      </c>
      <c r="U2931" s="114"/>
      <c r="W2931" s="114"/>
    </row>
    <row r="2932" spans="1:23" ht="9.75" customHeight="1">
      <c r="A2932" s="15"/>
      <c r="B2932" s="15" t="s">
        <v>42</v>
      </c>
      <c r="C2932" s="15"/>
      <c r="D2932" s="16"/>
      <c r="E2932" s="1"/>
      <c r="F2932" s="1"/>
      <c r="G2932" s="1"/>
      <c r="H2932" s="1"/>
      <c r="I2932" s="1"/>
      <c r="J2932" s="1"/>
      <c r="K2932" s="1"/>
      <c r="L2932" s="1"/>
      <c r="M2932" s="17"/>
      <c r="N2932" s="16"/>
      <c r="O2932" s="1"/>
      <c r="P2932" s="18"/>
      <c r="U2932" s="114"/>
      <c r="W2932" s="114"/>
    </row>
    <row r="2933" spans="1:23" ht="9.75" customHeight="1">
      <c r="A2933" s="15"/>
      <c r="B2933" s="15" t="s">
        <v>43</v>
      </c>
      <c r="C2933" s="15"/>
      <c r="D2933" s="16"/>
      <c r="E2933" s="1"/>
      <c r="F2933" s="1"/>
      <c r="G2933" s="1"/>
      <c r="H2933" s="1"/>
      <c r="I2933" s="1"/>
      <c r="J2933" s="1"/>
      <c r="K2933" s="1"/>
      <c r="L2933" s="1"/>
      <c r="M2933" s="17"/>
      <c r="N2933" s="16"/>
      <c r="O2933" s="1"/>
      <c r="P2933" s="18"/>
      <c r="U2933" s="114"/>
      <c r="W2933" s="114"/>
    </row>
    <row r="2934" spans="1:23" ht="9.75" customHeight="1">
      <c r="A2934" s="15"/>
      <c r="B2934" s="15" t="s">
        <v>44</v>
      </c>
      <c r="C2934" s="15"/>
      <c r="D2934" s="16"/>
      <c r="E2934" s="1"/>
      <c r="F2934" s="1"/>
      <c r="G2934" s="1"/>
      <c r="H2934" s="1"/>
      <c r="I2934" s="1"/>
      <c r="J2934" s="1"/>
      <c r="K2934" s="1"/>
      <c r="L2934" s="1"/>
      <c r="M2934" s="17"/>
      <c r="N2934" s="16"/>
      <c r="O2934" s="1"/>
      <c r="P2934" s="18"/>
      <c r="U2934" s="114"/>
      <c r="W2934" s="114"/>
    </row>
    <row r="2935" spans="1:23" ht="9.75" customHeight="1">
      <c r="A2935" s="20"/>
      <c r="B2935" s="21" t="s">
        <v>45</v>
      </c>
      <c r="C2935" s="21">
        <f t="shared" ref="C2935:M2935" si="615">SUM(C2919:C2934)</f>
        <v>45</v>
      </c>
      <c r="D2935" s="22">
        <f t="shared" si="615"/>
        <v>23</v>
      </c>
      <c r="E2935" s="23">
        <f t="shared" si="615"/>
        <v>21</v>
      </c>
      <c r="F2935" s="23">
        <f t="shared" si="615"/>
        <v>15</v>
      </c>
      <c r="G2935" s="23">
        <f t="shared" si="615"/>
        <v>19</v>
      </c>
      <c r="H2935" s="23">
        <f t="shared" si="615"/>
        <v>18</v>
      </c>
      <c r="I2935" s="23">
        <f t="shared" si="615"/>
        <v>16</v>
      </c>
      <c r="J2935" s="23">
        <f t="shared" si="615"/>
        <v>18</v>
      </c>
      <c r="K2935" s="23">
        <f t="shared" si="615"/>
        <v>20</v>
      </c>
      <c r="L2935" s="23">
        <f t="shared" si="615"/>
        <v>21</v>
      </c>
      <c r="M2935" s="24">
        <f t="shared" si="615"/>
        <v>24</v>
      </c>
      <c r="N2935" s="22">
        <f>MIN(D2935:M2935)</f>
        <v>15</v>
      </c>
      <c r="O2935" s="23">
        <f>C2935-N2935</f>
        <v>30</v>
      </c>
      <c r="P2935" s="25">
        <f>O2935/C2935</f>
        <v>0.66666666666666663</v>
      </c>
      <c r="U2935" s="114"/>
      <c r="W2935" s="114"/>
    </row>
    <row r="2936" spans="1:23" ht="9.75" customHeight="1">
      <c r="A2936" s="14" t="s">
        <v>483</v>
      </c>
      <c r="B2936" s="14" t="s">
        <v>27</v>
      </c>
      <c r="C2936" s="15"/>
      <c r="D2936" s="16"/>
      <c r="E2936" s="1"/>
      <c r="F2936" s="1"/>
      <c r="G2936" s="1"/>
      <c r="H2936" s="1"/>
      <c r="I2936" s="1"/>
      <c r="J2936" s="1"/>
      <c r="K2936" s="1"/>
      <c r="L2936" s="1"/>
      <c r="M2936" s="17"/>
      <c r="N2936" s="16"/>
      <c r="O2936" s="1"/>
      <c r="P2936" s="18"/>
      <c r="U2936" s="114"/>
      <c r="W2936" s="114"/>
    </row>
    <row r="2937" spans="1:23" ht="9.75" customHeight="1">
      <c r="A2937" s="15"/>
      <c r="B2937" s="15" t="s">
        <v>30</v>
      </c>
      <c r="C2937" s="15"/>
      <c r="D2937" s="16"/>
      <c r="E2937" s="1"/>
      <c r="F2937" s="1"/>
      <c r="G2937" s="1"/>
      <c r="H2937" s="1"/>
      <c r="I2937" s="1"/>
      <c r="J2937" s="1"/>
      <c r="K2937" s="1"/>
      <c r="L2937" s="1"/>
      <c r="M2937" s="17"/>
      <c r="N2937" s="16"/>
      <c r="O2937" s="1"/>
      <c r="P2937" s="18"/>
      <c r="U2937" s="114"/>
      <c r="W2937" s="114"/>
    </row>
    <row r="2938" spans="1:23" ht="9.75" customHeight="1">
      <c r="A2938" s="15"/>
      <c r="B2938" s="15" t="s">
        <v>34</v>
      </c>
      <c r="C2938" s="15"/>
      <c r="D2938" s="16"/>
      <c r="E2938" s="1"/>
      <c r="F2938" s="1"/>
      <c r="G2938" s="1"/>
      <c r="H2938" s="1"/>
      <c r="I2938" s="1"/>
      <c r="J2938" s="1"/>
      <c r="K2938" s="1"/>
      <c r="L2938" s="1"/>
      <c r="M2938" s="17"/>
      <c r="N2938" s="16"/>
      <c r="O2938" s="1"/>
      <c r="P2938" s="18"/>
      <c r="U2938" s="114"/>
      <c r="W2938" s="114"/>
    </row>
    <row r="2939" spans="1:23" ht="9.75" customHeight="1">
      <c r="A2939" s="15"/>
      <c r="B2939" s="15" t="s">
        <v>57</v>
      </c>
      <c r="C2939" s="15"/>
      <c r="D2939" s="16"/>
      <c r="E2939" s="1"/>
      <c r="F2939" s="1"/>
      <c r="G2939" s="1"/>
      <c r="H2939" s="1"/>
      <c r="I2939" s="1"/>
      <c r="J2939" s="1"/>
      <c r="K2939" s="1"/>
      <c r="L2939" s="1"/>
      <c r="M2939" s="17"/>
      <c r="N2939" s="16"/>
      <c r="O2939" s="1"/>
      <c r="P2939" s="18"/>
      <c r="U2939" s="114"/>
      <c r="W2939" s="114"/>
    </row>
    <row r="2940" spans="1:23" ht="9.75" customHeight="1">
      <c r="A2940" s="15"/>
      <c r="B2940" s="15" t="s">
        <v>57</v>
      </c>
      <c r="C2940" s="15"/>
      <c r="D2940" s="16"/>
      <c r="E2940" s="1"/>
      <c r="F2940" s="1"/>
      <c r="G2940" s="1"/>
      <c r="H2940" s="1"/>
      <c r="I2940" s="1"/>
      <c r="J2940" s="1"/>
      <c r="K2940" s="1"/>
      <c r="L2940" s="1"/>
      <c r="M2940" s="17"/>
      <c r="N2940" s="16"/>
      <c r="O2940" s="1"/>
      <c r="P2940" s="18"/>
      <c r="U2940" s="114"/>
      <c r="W2940" s="114"/>
    </row>
    <row r="2941" spans="1:23" ht="9.75" customHeight="1">
      <c r="A2941" s="15"/>
      <c r="B2941" s="15" t="s">
        <v>39</v>
      </c>
      <c r="C2941" s="15"/>
      <c r="D2941" s="16"/>
      <c r="E2941" s="1"/>
      <c r="F2941" s="1"/>
      <c r="G2941" s="1"/>
      <c r="H2941" s="1"/>
      <c r="I2941" s="1"/>
      <c r="J2941" s="1"/>
      <c r="K2941" s="1"/>
      <c r="L2941" s="1"/>
      <c r="M2941" s="17"/>
      <c r="N2941" s="16"/>
      <c r="O2941" s="1"/>
      <c r="P2941" s="18"/>
      <c r="U2941" s="114"/>
      <c r="W2941" s="114"/>
    </row>
    <row r="2942" spans="1:23" ht="9.75" customHeight="1">
      <c r="A2942" s="15"/>
      <c r="B2942" s="15" t="s">
        <v>570</v>
      </c>
      <c r="C2942" s="15">
        <v>4</v>
      </c>
      <c r="D2942" s="33">
        <v>1</v>
      </c>
      <c r="E2942" s="34">
        <v>2</v>
      </c>
      <c r="F2942" s="34">
        <v>1</v>
      </c>
      <c r="G2942" s="34">
        <v>0</v>
      </c>
      <c r="H2942" s="34">
        <v>2</v>
      </c>
      <c r="I2942" s="34">
        <v>2</v>
      </c>
      <c r="J2942" s="34">
        <v>2</v>
      </c>
      <c r="K2942" s="34">
        <v>2</v>
      </c>
      <c r="L2942" s="34">
        <v>1</v>
      </c>
      <c r="M2942" s="35">
        <v>3</v>
      </c>
      <c r="N2942" s="16">
        <f t="shared" ref="N2942:N2943" si="616">MIN(D2942:M2942)</f>
        <v>0</v>
      </c>
      <c r="O2942" s="1">
        <f t="shared" ref="O2942:O2943" si="617">C2942-N2942</f>
        <v>4</v>
      </c>
      <c r="P2942" s="18">
        <f t="shared" ref="P2942:P2943" si="618">O2942/C2942</f>
        <v>1</v>
      </c>
      <c r="U2942" s="114"/>
      <c r="W2942" s="114"/>
    </row>
    <row r="2943" spans="1:23" ht="9.75" customHeight="1">
      <c r="A2943" s="15"/>
      <c r="B2943" s="15" t="s">
        <v>571</v>
      </c>
      <c r="C2943" s="15">
        <v>1</v>
      </c>
      <c r="D2943" s="33">
        <v>1</v>
      </c>
      <c r="E2943" s="34">
        <v>1</v>
      </c>
      <c r="F2943" s="34">
        <v>1</v>
      </c>
      <c r="G2943" s="34">
        <v>1</v>
      </c>
      <c r="H2943" s="34">
        <v>1</v>
      </c>
      <c r="I2943" s="34">
        <v>0</v>
      </c>
      <c r="J2943" s="34">
        <v>1</v>
      </c>
      <c r="K2943" s="34">
        <v>1</v>
      </c>
      <c r="L2943" s="34">
        <v>0</v>
      </c>
      <c r="M2943" s="35">
        <v>1</v>
      </c>
      <c r="N2943" s="16">
        <f t="shared" si="616"/>
        <v>0</v>
      </c>
      <c r="O2943" s="1">
        <f t="shared" si="617"/>
        <v>1</v>
      </c>
      <c r="P2943" s="18">
        <f t="shared" si="618"/>
        <v>1</v>
      </c>
      <c r="U2943" s="114"/>
      <c r="W2943" s="114"/>
    </row>
    <row r="2944" spans="1:23" ht="9.75" customHeight="1">
      <c r="A2944" s="15"/>
      <c r="B2944" s="15" t="s">
        <v>60</v>
      </c>
      <c r="C2944" s="15"/>
      <c r="D2944" s="16"/>
      <c r="E2944" s="1"/>
      <c r="F2944" s="1"/>
      <c r="G2944" s="1"/>
      <c r="H2944" s="1"/>
      <c r="I2944" s="1"/>
      <c r="J2944" s="1"/>
      <c r="K2944" s="1"/>
      <c r="L2944" s="1"/>
      <c r="M2944" s="17"/>
      <c r="N2944" s="16"/>
      <c r="O2944" s="1"/>
      <c r="P2944" s="18"/>
      <c r="U2944" s="114"/>
      <c r="W2944" s="114"/>
    </row>
    <row r="2945" spans="1:23" ht="9.75" customHeight="1">
      <c r="A2945" s="15"/>
      <c r="B2945" s="15" t="s">
        <v>60</v>
      </c>
      <c r="C2945" s="15"/>
      <c r="D2945" s="16"/>
      <c r="E2945" s="1"/>
      <c r="F2945" s="1"/>
      <c r="G2945" s="1"/>
      <c r="H2945" s="1"/>
      <c r="I2945" s="1"/>
      <c r="J2945" s="1"/>
      <c r="K2945" s="1"/>
      <c r="L2945" s="1"/>
      <c r="M2945" s="17"/>
      <c r="N2945" s="16"/>
      <c r="O2945" s="1"/>
      <c r="P2945" s="18"/>
      <c r="U2945" s="114"/>
      <c r="W2945" s="114"/>
    </row>
    <row r="2946" spans="1:23" ht="9.75" customHeight="1">
      <c r="A2946" s="15"/>
      <c r="B2946" s="15" t="s">
        <v>60</v>
      </c>
      <c r="C2946" s="15"/>
      <c r="D2946" s="16"/>
      <c r="E2946" s="1"/>
      <c r="F2946" s="1"/>
      <c r="G2946" s="1"/>
      <c r="H2946" s="1"/>
      <c r="I2946" s="1"/>
      <c r="J2946" s="1"/>
      <c r="K2946" s="1"/>
      <c r="L2946" s="1"/>
      <c r="M2946" s="17"/>
      <c r="N2946" s="16"/>
      <c r="O2946" s="1"/>
      <c r="P2946" s="18"/>
      <c r="U2946" s="114"/>
      <c r="W2946" s="114"/>
    </row>
    <row r="2947" spans="1:23" ht="9.75" customHeight="1">
      <c r="A2947" s="15"/>
      <c r="B2947" s="15" t="s">
        <v>60</v>
      </c>
      <c r="C2947" s="15"/>
      <c r="D2947" s="16"/>
      <c r="E2947" s="1"/>
      <c r="F2947" s="1"/>
      <c r="G2947" s="1"/>
      <c r="H2947" s="1"/>
      <c r="I2947" s="1"/>
      <c r="J2947" s="1"/>
      <c r="K2947" s="1"/>
      <c r="L2947" s="1"/>
      <c r="M2947" s="17"/>
      <c r="N2947" s="16"/>
      <c r="O2947" s="1"/>
      <c r="P2947" s="18"/>
      <c r="U2947" s="114"/>
      <c r="W2947" s="114"/>
    </row>
    <row r="2948" spans="1:23" ht="9.75" customHeight="1">
      <c r="A2948" s="15"/>
      <c r="B2948" s="15" t="s">
        <v>41</v>
      </c>
      <c r="C2948" s="15"/>
      <c r="D2948" s="16"/>
      <c r="E2948" s="1"/>
      <c r="F2948" s="1"/>
      <c r="G2948" s="1"/>
      <c r="H2948" s="1"/>
      <c r="I2948" s="1"/>
      <c r="J2948" s="1"/>
      <c r="K2948" s="1"/>
      <c r="L2948" s="1"/>
      <c r="M2948" s="17"/>
      <c r="N2948" s="16"/>
      <c r="O2948" s="1"/>
      <c r="P2948" s="18"/>
      <c r="U2948" s="114"/>
      <c r="W2948" s="114"/>
    </row>
    <row r="2949" spans="1:23" ht="9.75" customHeight="1">
      <c r="A2949" s="15"/>
      <c r="B2949" s="15" t="s">
        <v>42</v>
      </c>
      <c r="C2949" s="15">
        <v>2</v>
      </c>
      <c r="D2949" s="33">
        <v>0</v>
      </c>
      <c r="E2949" s="34">
        <v>0</v>
      </c>
      <c r="F2949" s="34">
        <v>0</v>
      </c>
      <c r="G2949" s="34">
        <v>0</v>
      </c>
      <c r="H2949" s="34">
        <v>0</v>
      </c>
      <c r="I2949" s="34">
        <v>0</v>
      </c>
      <c r="J2949" s="34">
        <v>0</v>
      </c>
      <c r="K2949" s="34">
        <v>0</v>
      </c>
      <c r="L2949" s="34">
        <v>0</v>
      </c>
      <c r="M2949" s="35">
        <v>0</v>
      </c>
      <c r="N2949" s="16">
        <f t="shared" ref="N2949:N2952" si="619">MIN(D2949:M2949)</f>
        <v>0</v>
      </c>
      <c r="O2949" s="1">
        <f t="shared" ref="O2949:O2952" si="620">C2949-N2949</f>
        <v>2</v>
      </c>
      <c r="P2949" s="18">
        <f t="shared" ref="P2949:P2952" si="621">O2949/C2949</f>
        <v>1</v>
      </c>
      <c r="U2949" s="114"/>
      <c r="W2949" s="114"/>
    </row>
    <row r="2950" spans="1:23" ht="9.75" customHeight="1">
      <c r="A2950" s="15"/>
      <c r="B2950" s="15" t="s">
        <v>43</v>
      </c>
      <c r="C2950" s="15">
        <v>4</v>
      </c>
      <c r="D2950" s="33">
        <v>1</v>
      </c>
      <c r="E2950" s="34">
        <v>1</v>
      </c>
      <c r="F2950" s="34">
        <v>1</v>
      </c>
      <c r="G2950" s="34">
        <v>1</v>
      </c>
      <c r="H2950" s="34">
        <v>1</v>
      </c>
      <c r="I2950" s="34">
        <v>2</v>
      </c>
      <c r="J2950" s="34">
        <v>2</v>
      </c>
      <c r="K2950" s="34">
        <v>2</v>
      </c>
      <c r="L2950" s="34">
        <v>3</v>
      </c>
      <c r="M2950" s="35">
        <v>4</v>
      </c>
      <c r="N2950" s="16">
        <f t="shared" si="619"/>
        <v>1</v>
      </c>
      <c r="O2950" s="1">
        <f t="shared" si="620"/>
        <v>3</v>
      </c>
      <c r="P2950" s="18">
        <f t="shared" si="621"/>
        <v>0.75</v>
      </c>
      <c r="U2950" s="114"/>
      <c r="W2950" s="114"/>
    </row>
    <row r="2951" spans="1:23" ht="9.75" customHeight="1">
      <c r="A2951" s="15"/>
      <c r="B2951" s="15" t="s">
        <v>44</v>
      </c>
      <c r="C2951" s="15">
        <v>6</v>
      </c>
      <c r="D2951" s="33">
        <v>6</v>
      </c>
      <c r="E2951" s="34">
        <v>5</v>
      </c>
      <c r="F2951" s="34">
        <v>4</v>
      </c>
      <c r="G2951" s="34">
        <v>4</v>
      </c>
      <c r="H2951" s="34">
        <v>5</v>
      </c>
      <c r="I2951" s="34">
        <v>6</v>
      </c>
      <c r="J2951" s="34">
        <v>5</v>
      </c>
      <c r="K2951" s="34">
        <v>5</v>
      </c>
      <c r="L2951" s="34">
        <v>5</v>
      </c>
      <c r="M2951" s="35">
        <v>5</v>
      </c>
      <c r="N2951" s="16">
        <f t="shared" si="619"/>
        <v>4</v>
      </c>
      <c r="O2951" s="1">
        <f t="shared" si="620"/>
        <v>2</v>
      </c>
      <c r="P2951" s="18">
        <f t="shared" si="621"/>
        <v>0.33333333333333331</v>
      </c>
      <c r="U2951" s="114"/>
      <c r="W2951" s="114"/>
    </row>
    <row r="2952" spans="1:23" ht="9.75" customHeight="1">
      <c r="A2952" s="20"/>
      <c r="B2952" s="21" t="s">
        <v>45</v>
      </c>
      <c r="C2952" s="21">
        <f t="shared" ref="C2952:M2952" si="622">SUM(C2936:C2951)</f>
        <v>17</v>
      </c>
      <c r="D2952" s="22">
        <f t="shared" si="622"/>
        <v>9</v>
      </c>
      <c r="E2952" s="23">
        <f t="shared" si="622"/>
        <v>9</v>
      </c>
      <c r="F2952" s="23">
        <f t="shared" si="622"/>
        <v>7</v>
      </c>
      <c r="G2952" s="23">
        <f t="shared" si="622"/>
        <v>6</v>
      </c>
      <c r="H2952" s="23">
        <f t="shared" si="622"/>
        <v>9</v>
      </c>
      <c r="I2952" s="23">
        <f t="shared" si="622"/>
        <v>10</v>
      </c>
      <c r="J2952" s="23">
        <f t="shared" si="622"/>
        <v>10</v>
      </c>
      <c r="K2952" s="23">
        <f t="shared" si="622"/>
        <v>10</v>
      </c>
      <c r="L2952" s="23">
        <f t="shared" si="622"/>
        <v>9</v>
      </c>
      <c r="M2952" s="24">
        <f t="shared" si="622"/>
        <v>13</v>
      </c>
      <c r="N2952" s="22">
        <f t="shared" si="619"/>
        <v>6</v>
      </c>
      <c r="O2952" s="23">
        <f t="shared" si="620"/>
        <v>11</v>
      </c>
      <c r="P2952" s="25">
        <f t="shared" si="621"/>
        <v>0.6470588235294118</v>
      </c>
      <c r="U2952" s="114"/>
      <c r="W2952" s="114"/>
    </row>
    <row r="2953" spans="1:23" ht="9.75" customHeight="1">
      <c r="A2953" s="14" t="s">
        <v>484</v>
      </c>
      <c r="B2953" s="14" t="s">
        <v>27</v>
      </c>
      <c r="C2953" s="15"/>
      <c r="D2953" s="16"/>
      <c r="E2953" s="1"/>
      <c r="F2953" s="1"/>
      <c r="G2953" s="1"/>
      <c r="H2953" s="1"/>
      <c r="I2953" s="1"/>
      <c r="J2953" s="1"/>
      <c r="K2953" s="1"/>
      <c r="L2953" s="1"/>
      <c r="M2953" s="17"/>
      <c r="N2953" s="16"/>
      <c r="O2953" s="1"/>
      <c r="P2953" s="18"/>
      <c r="U2953" s="114"/>
      <c r="W2953" s="114"/>
    </row>
    <row r="2954" spans="1:23" ht="9.75" customHeight="1">
      <c r="A2954" s="15"/>
      <c r="B2954" s="15" t="s">
        <v>30</v>
      </c>
      <c r="C2954" s="15">
        <v>7</v>
      </c>
      <c r="D2954" s="33">
        <v>0</v>
      </c>
      <c r="E2954" s="34">
        <v>0</v>
      </c>
      <c r="F2954" s="34">
        <v>0</v>
      </c>
      <c r="G2954" s="34">
        <v>0</v>
      </c>
      <c r="H2954" s="34">
        <v>0</v>
      </c>
      <c r="I2954" s="34">
        <v>0</v>
      </c>
      <c r="J2954" s="34">
        <v>0</v>
      </c>
      <c r="K2954" s="34">
        <v>0</v>
      </c>
      <c r="L2954" s="34">
        <v>1</v>
      </c>
      <c r="M2954" s="35">
        <v>2</v>
      </c>
      <c r="N2954" s="16">
        <f>MIN(D2954:M2954)</f>
        <v>0</v>
      </c>
      <c r="O2954" s="1">
        <f>C2954-N2954</f>
        <v>7</v>
      </c>
      <c r="P2954" s="18">
        <f>O2954/C2954</f>
        <v>1</v>
      </c>
      <c r="U2954" s="114"/>
      <c r="W2954" s="114"/>
    </row>
    <row r="2955" spans="1:23" ht="9.75" customHeight="1">
      <c r="A2955" s="15"/>
      <c r="B2955" s="15" t="s">
        <v>34</v>
      </c>
      <c r="C2955" s="15"/>
      <c r="D2955" s="16"/>
      <c r="E2955" s="1"/>
      <c r="F2955" s="1"/>
      <c r="G2955" s="1"/>
      <c r="H2955" s="1"/>
      <c r="I2955" s="1"/>
      <c r="J2955" s="1"/>
      <c r="K2955" s="1"/>
      <c r="L2955" s="1"/>
      <c r="M2955" s="17"/>
      <c r="N2955" s="16"/>
      <c r="O2955" s="1"/>
      <c r="P2955" s="18"/>
      <c r="U2955" s="114"/>
      <c r="W2955" s="114"/>
    </row>
    <row r="2956" spans="1:23" ht="9.75" customHeight="1">
      <c r="A2956" s="15"/>
      <c r="B2956" s="15" t="s">
        <v>57</v>
      </c>
      <c r="C2956" s="15"/>
      <c r="D2956" s="16"/>
      <c r="E2956" s="1"/>
      <c r="F2956" s="1"/>
      <c r="G2956" s="1"/>
      <c r="H2956" s="1"/>
      <c r="I2956" s="1"/>
      <c r="J2956" s="1"/>
      <c r="K2956" s="1"/>
      <c r="L2956" s="1"/>
      <c r="M2956" s="17"/>
      <c r="N2956" s="16"/>
      <c r="O2956" s="1"/>
      <c r="P2956" s="18"/>
      <c r="U2956" s="114"/>
      <c r="W2956" s="114"/>
    </row>
    <row r="2957" spans="1:23" ht="9.75" customHeight="1">
      <c r="A2957" s="15"/>
      <c r="B2957" s="15" t="s">
        <v>57</v>
      </c>
      <c r="C2957" s="15"/>
      <c r="D2957" s="16"/>
      <c r="E2957" s="1"/>
      <c r="F2957" s="1"/>
      <c r="G2957" s="1"/>
      <c r="H2957" s="1"/>
      <c r="I2957" s="1"/>
      <c r="J2957" s="1"/>
      <c r="K2957" s="1"/>
      <c r="L2957" s="1"/>
      <c r="M2957" s="17"/>
      <c r="N2957" s="16"/>
      <c r="O2957" s="1"/>
      <c r="P2957" s="18"/>
      <c r="U2957" s="114"/>
      <c r="W2957" s="114"/>
    </row>
    <row r="2958" spans="1:23" ht="9.75" customHeight="1">
      <c r="A2958" s="15"/>
      <c r="B2958" s="15" t="s">
        <v>39</v>
      </c>
      <c r="C2958" s="15">
        <v>4</v>
      </c>
      <c r="D2958" s="33">
        <v>0</v>
      </c>
      <c r="E2958" s="34">
        <v>0</v>
      </c>
      <c r="F2958" s="34">
        <v>0</v>
      </c>
      <c r="G2958" s="34">
        <v>0</v>
      </c>
      <c r="H2958" s="34">
        <v>1</v>
      </c>
      <c r="I2958" s="34">
        <v>0</v>
      </c>
      <c r="J2958" s="34">
        <v>1</v>
      </c>
      <c r="K2958" s="34">
        <v>1</v>
      </c>
      <c r="L2958" s="34">
        <v>0</v>
      </c>
      <c r="M2958" s="35">
        <v>0</v>
      </c>
      <c r="N2958" s="16">
        <f>MIN(D2958:M2958)</f>
        <v>0</v>
      </c>
      <c r="O2958" s="1">
        <f>C2958-N2958</f>
        <v>4</v>
      </c>
      <c r="P2958" s="18">
        <f>O2958/C2958</f>
        <v>1</v>
      </c>
      <c r="U2958" s="114"/>
      <c r="W2958" s="114"/>
    </row>
    <row r="2959" spans="1:23" ht="9.75" customHeight="1">
      <c r="A2959" s="15"/>
      <c r="B2959" s="15" t="s">
        <v>60</v>
      </c>
      <c r="C2959" s="15"/>
      <c r="D2959" s="16"/>
      <c r="E2959" s="1"/>
      <c r="F2959" s="1"/>
      <c r="G2959" s="1"/>
      <c r="H2959" s="1"/>
      <c r="I2959" s="1"/>
      <c r="J2959" s="1"/>
      <c r="K2959" s="1"/>
      <c r="L2959" s="1"/>
      <c r="M2959" s="17"/>
      <c r="N2959" s="16"/>
      <c r="O2959" s="1"/>
      <c r="P2959" s="18"/>
      <c r="U2959" s="114"/>
      <c r="W2959" s="114"/>
    </row>
    <row r="2960" spans="1:23" ht="9.75" customHeight="1">
      <c r="A2960" s="15"/>
      <c r="B2960" s="15" t="s">
        <v>60</v>
      </c>
      <c r="C2960" s="15"/>
      <c r="D2960" s="16"/>
      <c r="E2960" s="1"/>
      <c r="F2960" s="1"/>
      <c r="G2960" s="1"/>
      <c r="H2960" s="1"/>
      <c r="I2960" s="1"/>
      <c r="J2960" s="1"/>
      <c r="K2960" s="1"/>
      <c r="L2960" s="1"/>
      <c r="M2960" s="17"/>
      <c r="N2960" s="16"/>
      <c r="O2960" s="1"/>
      <c r="P2960" s="18"/>
      <c r="U2960" s="114"/>
      <c r="W2960" s="114"/>
    </row>
    <row r="2961" spans="1:23" ht="9.75" customHeight="1">
      <c r="A2961" s="15"/>
      <c r="B2961" s="15" t="s">
        <v>60</v>
      </c>
      <c r="C2961" s="15"/>
      <c r="D2961" s="16"/>
      <c r="E2961" s="1"/>
      <c r="F2961" s="1"/>
      <c r="G2961" s="1"/>
      <c r="H2961" s="1"/>
      <c r="I2961" s="1"/>
      <c r="J2961" s="1"/>
      <c r="K2961" s="1"/>
      <c r="L2961" s="1"/>
      <c r="M2961" s="17"/>
      <c r="N2961" s="16"/>
      <c r="O2961" s="1"/>
      <c r="P2961" s="18"/>
      <c r="U2961" s="114"/>
      <c r="W2961" s="114"/>
    </row>
    <row r="2962" spans="1:23" ht="9.75" customHeight="1">
      <c r="A2962" s="15"/>
      <c r="B2962" s="15" t="s">
        <v>60</v>
      </c>
      <c r="C2962" s="15"/>
      <c r="D2962" s="16"/>
      <c r="E2962" s="1"/>
      <c r="F2962" s="1"/>
      <c r="G2962" s="1"/>
      <c r="H2962" s="1"/>
      <c r="I2962" s="1"/>
      <c r="J2962" s="1"/>
      <c r="K2962" s="1"/>
      <c r="L2962" s="1"/>
      <c r="M2962" s="17"/>
      <c r="N2962" s="16"/>
      <c r="O2962" s="1"/>
      <c r="P2962" s="18"/>
      <c r="U2962" s="114"/>
      <c r="W2962" s="114"/>
    </row>
    <row r="2963" spans="1:23" ht="9.75" customHeight="1">
      <c r="A2963" s="15"/>
      <c r="B2963" s="15" t="s">
        <v>60</v>
      </c>
      <c r="C2963" s="15"/>
      <c r="D2963" s="16"/>
      <c r="E2963" s="1"/>
      <c r="F2963" s="1"/>
      <c r="G2963" s="1"/>
      <c r="H2963" s="1"/>
      <c r="I2963" s="1"/>
      <c r="J2963" s="1"/>
      <c r="K2963" s="1"/>
      <c r="L2963" s="1"/>
      <c r="M2963" s="17"/>
      <c r="N2963" s="16"/>
      <c r="O2963" s="1"/>
      <c r="P2963" s="18"/>
      <c r="U2963" s="114"/>
      <c r="W2963" s="114"/>
    </row>
    <row r="2964" spans="1:23" ht="9.75" customHeight="1">
      <c r="A2964" s="15"/>
      <c r="B2964" s="15" t="s">
        <v>60</v>
      </c>
      <c r="C2964" s="15"/>
      <c r="D2964" s="16"/>
      <c r="E2964" s="1"/>
      <c r="F2964" s="1"/>
      <c r="G2964" s="1"/>
      <c r="H2964" s="1"/>
      <c r="I2964" s="1"/>
      <c r="J2964" s="1"/>
      <c r="K2964" s="1"/>
      <c r="L2964" s="1"/>
      <c r="M2964" s="17"/>
      <c r="N2964" s="16"/>
      <c r="O2964" s="1"/>
      <c r="P2964" s="18"/>
      <c r="U2964" s="114"/>
      <c r="W2964" s="114"/>
    </row>
    <row r="2965" spans="1:23" ht="9.75" customHeight="1">
      <c r="A2965" s="15"/>
      <c r="B2965" s="15" t="s">
        <v>41</v>
      </c>
      <c r="C2965" s="15">
        <v>3</v>
      </c>
      <c r="D2965" s="33">
        <v>0</v>
      </c>
      <c r="E2965" s="34">
        <v>0</v>
      </c>
      <c r="F2965" s="34">
        <v>0</v>
      </c>
      <c r="G2965" s="34">
        <v>1</v>
      </c>
      <c r="H2965" s="34">
        <v>1</v>
      </c>
      <c r="I2965" s="34">
        <v>1</v>
      </c>
      <c r="J2965" s="34">
        <v>0</v>
      </c>
      <c r="K2965" s="34">
        <v>2</v>
      </c>
      <c r="L2965" s="34">
        <v>2</v>
      </c>
      <c r="M2965" s="35">
        <v>2</v>
      </c>
      <c r="N2965" s="16">
        <f t="shared" ref="N2965:N2966" si="623">MIN(D2965:M2965)</f>
        <v>0</v>
      </c>
      <c r="O2965" s="1">
        <f t="shared" ref="O2965:O2966" si="624">C2965-N2965</f>
        <v>3</v>
      </c>
      <c r="P2965" s="18">
        <f t="shared" ref="P2965:P2966" si="625">O2965/C2965</f>
        <v>1</v>
      </c>
      <c r="U2965" s="114"/>
      <c r="W2965" s="114"/>
    </row>
    <row r="2966" spans="1:23" ht="9.75" customHeight="1">
      <c r="A2966" s="15"/>
      <c r="B2966" s="15" t="s">
        <v>42</v>
      </c>
      <c r="C2966" s="15">
        <v>3</v>
      </c>
      <c r="D2966" s="33">
        <v>1</v>
      </c>
      <c r="E2966" s="34">
        <v>1</v>
      </c>
      <c r="F2966" s="34">
        <v>1</v>
      </c>
      <c r="G2966" s="34">
        <v>0</v>
      </c>
      <c r="H2966" s="34">
        <v>0</v>
      </c>
      <c r="I2966" s="34">
        <v>0</v>
      </c>
      <c r="J2966" s="34">
        <v>0</v>
      </c>
      <c r="K2966" s="34">
        <v>1</v>
      </c>
      <c r="L2966" s="34">
        <v>2</v>
      </c>
      <c r="M2966" s="35">
        <v>2</v>
      </c>
      <c r="N2966" s="16">
        <f t="shared" si="623"/>
        <v>0</v>
      </c>
      <c r="O2966" s="1">
        <f t="shared" si="624"/>
        <v>3</v>
      </c>
      <c r="P2966" s="18">
        <f t="shared" si="625"/>
        <v>1</v>
      </c>
      <c r="U2966" s="114"/>
      <c r="W2966" s="114"/>
    </row>
    <row r="2967" spans="1:23" ht="9.75" customHeight="1">
      <c r="A2967" s="15"/>
      <c r="B2967" s="15" t="s">
        <v>43</v>
      </c>
      <c r="C2967" s="15"/>
      <c r="D2967" s="16"/>
      <c r="E2967" s="1"/>
      <c r="F2967" s="1"/>
      <c r="G2967" s="1"/>
      <c r="H2967" s="1"/>
      <c r="I2967" s="1"/>
      <c r="J2967" s="1"/>
      <c r="K2967" s="1"/>
      <c r="L2967" s="1"/>
      <c r="M2967" s="17"/>
      <c r="N2967" s="16"/>
      <c r="O2967" s="1"/>
      <c r="P2967" s="18"/>
      <c r="U2967" s="114"/>
      <c r="W2967" s="114"/>
    </row>
    <row r="2968" spans="1:23" ht="9.75" customHeight="1">
      <c r="A2968" s="15"/>
      <c r="B2968" s="15" t="s">
        <v>44</v>
      </c>
      <c r="C2968" s="15"/>
      <c r="D2968" s="16"/>
      <c r="E2968" s="1"/>
      <c r="F2968" s="1"/>
      <c r="G2968" s="1"/>
      <c r="H2968" s="1"/>
      <c r="I2968" s="1"/>
      <c r="J2968" s="1"/>
      <c r="K2968" s="1"/>
      <c r="L2968" s="1"/>
      <c r="M2968" s="17"/>
      <c r="N2968" s="16"/>
      <c r="O2968" s="1"/>
      <c r="P2968" s="18"/>
      <c r="U2968" s="114"/>
      <c r="W2968" s="114"/>
    </row>
    <row r="2969" spans="1:23" ht="9.75" customHeight="1">
      <c r="A2969" s="20"/>
      <c r="B2969" s="21" t="s">
        <v>45</v>
      </c>
      <c r="C2969" s="21">
        <f t="shared" ref="C2969:M2969" si="626">SUM(C2953:C2968)</f>
        <v>17</v>
      </c>
      <c r="D2969" s="22">
        <f t="shared" si="626"/>
        <v>1</v>
      </c>
      <c r="E2969" s="23">
        <f t="shared" si="626"/>
        <v>1</v>
      </c>
      <c r="F2969" s="23">
        <f t="shared" si="626"/>
        <v>1</v>
      </c>
      <c r="G2969" s="23">
        <f t="shared" si="626"/>
        <v>1</v>
      </c>
      <c r="H2969" s="23">
        <f t="shared" si="626"/>
        <v>2</v>
      </c>
      <c r="I2969" s="23">
        <f t="shared" si="626"/>
        <v>1</v>
      </c>
      <c r="J2969" s="23">
        <f t="shared" si="626"/>
        <v>1</v>
      </c>
      <c r="K2969" s="23">
        <f t="shared" si="626"/>
        <v>4</v>
      </c>
      <c r="L2969" s="23">
        <f t="shared" si="626"/>
        <v>5</v>
      </c>
      <c r="M2969" s="24">
        <f t="shared" si="626"/>
        <v>6</v>
      </c>
      <c r="N2969" s="22">
        <f>MIN(D2969:M2969)</f>
        <v>1</v>
      </c>
      <c r="O2969" s="23">
        <f>C2969-N2969</f>
        <v>16</v>
      </c>
      <c r="P2969" s="25">
        <f>O2969/C2969</f>
        <v>0.94117647058823528</v>
      </c>
      <c r="U2969" s="114"/>
      <c r="W2969" s="114"/>
    </row>
    <row r="2970" spans="1:23" ht="9.75" customHeight="1">
      <c r="A2970" s="14" t="s">
        <v>485</v>
      </c>
      <c r="B2970" s="14" t="s">
        <v>27</v>
      </c>
      <c r="C2970" s="15"/>
      <c r="D2970" s="16"/>
      <c r="E2970" s="1"/>
      <c r="F2970" s="1"/>
      <c r="G2970" s="1"/>
      <c r="H2970" s="1"/>
      <c r="I2970" s="1"/>
      <c r="J2970" s="1"/>
      <c r="K2970" s="1"/>
      <c r="L2970" s="1"/>
      <c r="M2970" s="17"/>
      <c r="N2970" s="16"/>
      <c r="O2970" s="1"/>
      <c r="P2970" s="18"/>
      <c r="U2970" s="114"/>
      <c r="W2970" s="114"/>
    </row>
    <row r="2971" spans="1:23" ht="9.75" customHeight="1">
      <c r="A2971" s="15"/>
      <c r="B2971" s="15" t="s">
        <v>30</v>
      </c>
      <c r="C2971" s="15"/>
      <c r="D2971" s="16"/>
      <c r="E2971" s="1"/>
      <c r="F2971" s="1"/>
      <c r="G2971" s="1"/>
      <c r="H2971" s="1"/>
      <c r="I2971" s="1"/>
      <c r="J2971" s="1"/>
      <c r="K2971" s="1"/>
      <c r="L2971" s="1"/>
      <c r="M2971" s="17"/>
      <c r="N2971" s="16"/>
      <c r="O2971" s="1"/>
      <c r="P2971" s="18"/>
      <c r="U2971" s="114"/>
      <c r="W2971" s="114"/>
    </row>
    <row r="2972" spans="1:23" ht="9.75" customHeight="1">
      <c r="A2972" s="15"/>
      <c r="B2972" s="15" t="s">
        <v>34</v>
      </c>
      <c r="C2972" s="15"/>
      <c r="D2972" s="16"/>
      <c r="E2972" s="1"/>
      <c r="F2972" s="1"/>
      <c r="G2972" s="1"/>
      <c r="H2972" s="1"/>
      <c r="I2972" s="1"/>
      <c r="J2972" s="1"/>
      <c r="K2972" s="1"/>
      <c r="L2972" s="1"/>
      <c r="M2972" s="17"/>
      <c r="N2972" s="16"/>
      <c r="O2972" s="1"/>
      <c r="P2972" s="18"/>
      <c r="U2972" s="114"/>
      <c r="W2972" s="114"/>
    </row>
    <row r="2973" spans="1:23" ht="9.75" customHeight="1">
      <c r="A2973" s="15"/>
      <c r="B2973" s="15" t="s">
        <v>57</v>
      </c>
      <c r="C2973" s="15"/>
      <c r="D2973" s="16"/>
      <c r="E2973" s="1"/>
      <c r="F2973" s="1"/>
      <c r="G2973" s="1"/>
      <c r="H2973" s="1"/>
      <c r="I2973" s="1"/>
      <c r="J2973" s="1"/>
      <c r="K2973" s="1"/>
      <c r="L2973" s="1"/>
      <c r="M2973" s="17"/>
      <c r="N2973" s="16"/>
      <c r="O2973" s="1"/>
      <c r="P2973" s="18"/>
      <c r="U2973" s="114"/>
      <c r="W2973" s="114"/>
    </row>
    <row r="2974" spans="1:23" ht="9.75" customHeight="1">
      <c r="A2974" s="15"/>
      <c r="B2974" s="15" t="s">
        <v>57</v>
      </c>
      <c r="C2974" s="15"/>
      <c r="D2974" s="16"/>
      <c r="E2974" s="1"/>
      <c r="F2974" s="1"/>
      <c r="G2974" s="1"/>
      <c r="H2974" s="1"/>
      <c r="I2974" s="1"/>
      <c r="J2974" s="1"/>
      <c r="K2974" s="1"/>
      <c r="L2974" s="1"/>
      <c r="M2974" s="17"/>
      <c r="N2974" s="16"/>
      <c r="O2974" s="1"/>
      <c r="P2974" s="18"/>
      <c r="U2974" s="114"/>
      <c r="W2974" s="114"/>
    </row>
    <row r="2975" spans="1:23" ht="9.75" customHeight="1">
      <c r="A2975" s="15"/>
      <c r="B2975" s="15" t="s">
        <v>39</v>
      </c>
      <c r="C2975" s="15">
        <v>26</v>
      </c>
      <c r="D2975" s="33">
        <v>13</v>
      </c>
      <c r="E2975" s="34">
        <v>13</v>
      </c>
      <c r="F2975" s="34">
        <v>14</v>
      </c>
      <c r="G2975" s="34">
        <v>16</v>
      </c>
      <c r="H2975" s="34">
        <v>19</v>
      </c>
      <c r="I2975" s="34">
        <v>22</v>
      </c>
      <c r="J2975" s="34">
        <v>18</v>
      </c>
      <c r="K2975" s="34">
        <v>19</v>
      </c>
      <c r="L2975" s="34">
        <v>20</v>
      </c>
      <c r="M2975" s="35">
        <v>19</v>
      </c>
      <c r="N2975" s="16">
        <f t="shared" ref="N2975:N2977" si="627">MIN(D2975:M2975)</f>
        <v>13</v>
      </c>
      <c r="O2975" s="1">
        <f t="shared" ref="O2975:O2977" si="628">C2975-N2975</f>
        <v>13</v>
      </c>
      <c r="P2975" s="18">
        <f t="shared" ref="P2975:P2977" si="629">O2975/C2975</f>
        <v>0.5</v>
      </c>
      <c r="U2975" s="114"/>
      <c r="W2975" s="114"/>
    </row>
    <row r="2976" spans="1:23" ht="9.75" customHeight="1">
      <c r="A2976" s="15"/>
      <c r="B2976" s="15" t="s">
        <v>413</v>
      </c>
      <c r="C2976" s="15">
        <v>1</v>
      </c>
      <c r="D2976" s="33">
        <v>1</v>
      </c>
      <c r="E2976" s="34">
        <v>1</v>
      </c>
      <c r="F2976" s="34">
        <v>1</v>
      </c>
      <c r="G2976" s="34">
        <v>1</v>
      </c>
      <c r="H2976" s="34">
        <v>1</v>
      </c>
      <c r="I2976" s="34">
        <v>1</v>
      </c>
      <c r="J2976" s="34">
        <v>1</v>
      </c>
      <c r="K2976" s="34">
        <v>1</v>
      </c>
      <c r="L2976" s="34">
        <v>1</v>
      </c>
      <c r="M2976" s="35">
        <v>1</v>
      </c>
      <c r="N2976" s="16">
        <f t="shared" si="627"/>
        <v>1</v>
      </c>
      <c r="O2976" s="1">
        <f t="shared" si="628"/>
        <v>0</v>
      </c>
      <c r="P2976" s="18">
        <f t="shared" si="629"/>
        <v>0</v>
      </c>
      <c r="U2976" s="114"/>
      <c r="W2976" s="114"/>
    </row>
    <row r="2977" spans="1:23" ht="9.75" customHeight="1">
      <c r="A2977" s="15"/>
      <c r="B2977" s="15" t="s">
        <v>572</v>
      </c>
      <c r="C2977" s="15">
        <v>10</v>
      </c>
      <c r="D2977" s="33">
        <v>4</v>
      </c>
      <c r="E2977" s="34">
        <v>3</v>
      </c>
      <c r="F2977" s="34">
        <v>5</v>
      </c>
      <c r="G2977" s="34">
        <v>7</v>
      </c>
      <c r="H2977" s="34">
        <v>6</v>
      </c>
      <c r="I2977" s="34">
        <v>7</v>
      </c>
      <c r="J2977" s="34">
        <v>8</v>
      </c>
      <c r="K2977" s="34">
        <v>7</v>
      </c>
      <c r="L2977" s="34">
        <v>4</v>
      </c>
      <c r="M2977" s="35">
        <v>7</v>
      </c>
      <c r="N2977" s="16">
        <f t="shared" si="627"/>
        <v>3</v>
      </c>
      <c r="O2977" s="1">
        <f t="shared" si="628"/>
        <v>7</v>
      </c>
      <c r="P2977" s="18">
        <f t="shared" si="629"/>
        <v>0.7</v>
      </c>
      <c r="U2977" s="114"/>
      <c r="W2977" s="114"/>
    </row>
    <row r="2978" spans="1:23" ht="9.75" customHeight="1">
      <c r="A2978" s="15"/>
      <c r="B2978" s="15" t="s">
        <v>60</v>
      </c>
      <c r="C2978" s="15"/>
      <c r="D2978" s="16"/>
      <c r="E2978" s="1"/>
      <c r="F2978" s="1"/>
      <c r="G2978" s="1"/>
      <c r="H2978" s="1"/>
      <c r="I2978" s="1"/>
      <c r="J2978" s="1"/>
      <c r="K2978" s="1"/>
      <c r="L2978" s="1"/>
      <c r="M2978" s="17"/>
      <c r="N2978" s="16"/>
      <c r="O2978" s="1"/>
      <c r="P2978" s="18"/>
      <c r="U2978" s="114"/>
      <c r="W2978" s="114"/>
    </row>
    <row r="2979" spans="1:23" ht="9.75" customHeight="1">
      <c r="A2979" s="15"/>
      <c r="B2979" s="15" t="s">
        <v>60</v>
      </c>
      <c r="C2979" s="15"/>
      <c r="D2979" s="16"/>
      <c r="E2979" s="1"/>
      <c r="F2979" s="1"/>
      <c r="G2979" s="1"/>
      <c r="H2979" s="1"/>
      <c r="I2979" s="1"/>
      <c r="J2979" s="1"/>
      <c r="K2979" s="1"/>
      <c r="L2979" s="1"/>
      <c r="M2979" s="17"/>
      <c r="N2979" s="16"/>
      <c r="O2979" s="1"/>
      <c r="P2979" s="18"/>
      <c r="U2979" s="114"/>
      <c r="W2979" s="114"/>
    </row>
    <row r="2980" spans="1:23" ht="9.75" customHeight="1">
      <c r="A2980" s="15"/>
      <c r="B2980" s="15" t="s">
        <v>60</v>
      </c>
      <c r="C2980" s="15"/>
      <c r="D2980" s="16"/>
      <c r="E2980" s="1"/>
      <c r="F2980" s="1"/>
      <c r="G2980" s="1"/>
      <c r="H2980" s="1"/>
      <c r="I2980" s="1"/>
      <c r="J2980" s="1"/>
      <c r="K2980" s="1"/>
      <c r="L2980" s="1"/>
      <c r="M2980" s="17"/>
      <c r="N2980" s="16"/>
      <c r="O2980" s="1"/>
      <c r="P2980" s="18"/>
      <c r="U2980" s="114"/>
      <c r="W2980" s="114"/>
    </row>
    <row r="2981" spans="1:23" ht="9.75" customHeight="1">
      <c r="A2981" s="15"/>
      <c r="B2981" s="15" t="s">
        <v>60</v>
      </c>
      <c r="C2981" s="15"/>
      <c r="D2981" s="16"/>
      <c r="E2981" s="1"/>
      <c r="F2981" s="1"/>
      <c r="G2981" s="1"/>
      <c r="H2981" s="1"/>
      <c r="I2981" s="1"/>
      <c r="J2981" s="1"/>
      <c r="K2981" s="1"/>
      <c r="L2981" s="1"/>
      <c r="M2981" s="17"/>
      <c r="N2981" s="16"/>
      <c r="O2981" s="1"/>
      <c r="P2981" s="18"/>
      <c r="U2981" s="114"/>
      <c r="W2981" s="114"/>
    </row>
    <row r="2982" spans="1:23" ht="9.75" customHeight="1">
      <c r="A2982" s="15"/>
      <c r="B2982" s="15" t="s">
        <v>41</v>
      </c>
      <c r="C2982" s="15">
        <v>3</v>
      </c>
      <c r="D2982" s="33">
        <v>2</v>
      </c>
      <c r="E2982" s="34">
        <v>0</v>
      </c>
      <c r="F2982" s="34">
        <v>0</v>
      </c>
      <c r="G2982" s="34">
        <v>0</v>
      </c>
      <c r="H2982" s="34">
        <v>1</v>
      </c>
      <c r="I2982" s="34">
        <v>1</v>
      </c>
      <c r="J2982" s="34">
        <v>1</v>
      </c>
      <c r="K2982" s="34">
        <v>1</v>
      </c>
      <c r="L2982" s="34">
        <v>1</v>
      </c>
      <c r="M2982" s="35">
        <v>1</v>
      </c>
      <c r="N2982" s="16">
        <f>MIN(D2982:M2982)</f>
        <v>0</v>
      </c>
      <c r="O2982" s="1">
        <f>C2982-N2982</f>
        <v>3</v>
      </c>
      <c r="P2982" s="18">
        <f>O2982/C2982</f>
        <v>1</v>
      </c>
      <c r="U2982" s="114"/>
      <c r="W2982" s="114"/>
    </row>
    <row r="2983" spans="1:23" ht="9.75" customHeight="1">
      <c r="A2983" s="15"/>
      <c r="B2983" s="15" t="s">
        <v>42</v>
      </c>
      <c r="C2983" s="15"/>
      <c r="D2983" s="16"/>
      <c r="E2983" s="1"/>
      <c r="F2983" s="1"/>
      <c r="G2983" s="1"/>
      <c r="H2983" s="1"/>
      <c r="I2983" s="1"/>
      <c r="J2983" s="1"/>
      <c r="K2983" s="1"/>
      <c r="L2983" s="1"/>
      <c r="M2983" s="17"/>
      <c r="N2983" s="16"/>
      <c r="O2983" s="1"/>
      <c r="P2983" s="18"/>
      <c r="U2983" s="114"/>
      <c r="W2983" s="114"/>
    </row>
    <row r="2984" spans="1:23" ht="9.75" customHeight="1">
      <c r="A2984" s="15"/>
      <c r="B2984" s="15" t="s">
        <v>43</v>
      </c>
      <c r="C2984" s="15"/>
      <c r="D2984" s="16"/>
      <c r="E2984" s="1"/>
      <c r="F2984" s="1"/>
      <c r="G2984" s="1"/>
      <c r="H2984" s="1"/>
      <c r="I2984" s="1"/>
      <c r="J2984" s="1"/>
      <c r="K2984" s="1"/>
      <c r="L2984" s="1"/>
      <c r="M2984" s="17"/>
      <c r="N2984" s="16"/>
      <c r="O2984" s="1"/>
      <c r="P2984" s="18"/>
      <c r="U2984" s="114"/>
      <c r="W2984" s="114"/>
    </row>
    <row r="2985" spans="1:23" ht="9.75" customHeight="1">
      <c r="A2985" s="15"/>
      <c r="B2985" s="15" t="s">
        <v>44</v>
      </c>
      <c r="C2985" s="15"/>
      <c r="D2985" s="16"/>
      <c r="E2985" s="1"/>
      <c r="F2985" s="1"/>
      <c r="G2985" s="1"/>
      <c r="H2985" s="1"/>
      <c r="I2985" s="1"/>
      <c r="J2985" s="1"/>
      <c r="K2985" s="1"/>
      <c r="L2985" s="1"/>
      <c r="M2985" s="17"/>
      <c r="N2985" s="16"/>
      <c r="O2985" s="1"/>
      <c r="P2985" s="18"/>
      <c r="U2985" s="114"/>
      <c r="W2985" s="114"/>
    </row>
    <row r="2986" spans="1:23" ht="9.75" customHeight="1">
      <c r="A2986" s="20"/>
      <c r="B2986" s="21" t="s">
        <v>45</v>
      </c>
      <c r="C2986" s="21">
        <f t="shared" ref="C2986:M2986" si="630">SUM(C2970:C2985)</f>
        <v>40</v>
      </c>
      <c r="D2986" s="22">
        <f t="shared" si="630"/>
        <v>20</v>
      </c>
      <c r="E2986" s="23">
        <f t="shared" si="630"/>
        <v>17</v>
      </c>
      <c r="F2986" s="23">
        <f t="shared" si="630"/>
        <v>20</v>
      </c>
      <c r="G2986" s="23">
        <f t="shared" si="630"/>
        <v>24</v>
      </c>
      <c r="H2986" s="23">
        <f t="shared" si="630"/>
        <v>27</v>
      </c>
      <c r="I2986" s="23">
        <f t="shared" si="630"/>
        <v>31</v>
      </c>
      <c r="J2986" s="23">
        <f t="shared" si="630"/>
        <v>28</v>
      </c>
      <c r="K2986" s="23">
        <f t="shared" si="630"/>
        <v>28</v>
      </c>
      <c r="L2986" s="23">
        <f t="shared" si="630"/>
        <v>26</v>
      </c>
      <c r="M2986" s="24">
        <f t="shared" si="630"/>
        <v>28</v>
      </c>
      <c r="N2986" s="22">
        <f t="shared" ref="N2986:N2987" si="631">MIN(D2986:M2986)</f>
        <v>17</v>
      </c>
      <c r="O2986" s="23">
        <f t="shared" ref="O2986:O2987" si="632">C2986-N2986</f>
        <v>23</v>
      </c>
      <c r="P2986" s="25">
        <f t="shared" ref="P2986:P2987" si="633">O2986/C2986</f>
        <v>0.57499999999999996</v>
      </c>
      <c r="U2986" s="114"/>
      <c r="W2986" s="114"/>
    </row>
    <row r="2987" spans="1:23" ht="9.75" customHeight="1">
      <c r="A2987" s="14" t="s">
        <v>486</v>
      </c>
      <c r="B2987" s="14" t="s">
        <v>27</v>
      </c>
      <c r="C2987" s="14">
        <v>12</v>
      </c>
      <c r="D2987" s="51">
        <v>0</v>
      </c>
      <c r="E2987" s="52">
        <v>0</v>
      </c>
      <c r="F2987" s="52">
        <v>0</v>
      </c>
      <c r="G2987" s="52">
        <v>0</v>
      </c>
      <c r="H2987" s="52">
        <v>0</v>
      </c>
      <c r="I2987" s="52">
        <v>1</v>
      </c>
      <c r="J2987" s="52">
        <v>1</v>
      </c>
      <c r="K2987" s="52">
        <v>0</v>
      </c>
      <c r="L2987" s="52">
        <v>0</v>
      </c>
      <c r="M2987" s="53">
        <v>1</v>
      </c>
      <c r="N2987" s="19">
        <f t="shared" si="631"/>
        <v>0</v>
      </c>
      <c r="O2987" s="29">
        <f t="shared" si="632"/>
        <v>12</v>
      </c>
      <c r="P2987" s="31">
        <f t="shared" si="633"/>
        <v>1</v>
      </c>
      <c r="U2987" s="114"/>
      <c r="W2987" s="114"/>
    </row>
    <row r="2988" spans="1:23" ht="9.75" customHeight="1">
      <c r="A2988" s="15"/>
      <c r="B2988" s="15" t="s">
        <v>30</v>
      </c>
      <c r="C2988" s="15"/>
      <c r="D2988" s="16"/>
      <c r="E2988" s="1"/>
      <c r="F2988" s="1"/>
      <c r="G2988" s="1"/>
      <c r="H2988" s="1"/>
      <c r="I2988" s="1"/>
      <c r="J2988" s="1"/>
      <c r="K2988" s="1"/>
      <c r="L2988" s="1"/>
      <c r="M2988" s="17"/>
      <c r="N2988" s="16"/>
      <c r="O2988" s="1"/>
      <c r="P2988" s="18"/>
      <c r="U2988" s="114"/>
      <c r="W2988" s="114"/>
    </row>
    <row r="2989" spans="1:23" ht="9.75" customHeight="1">
      <c r="A2989" s="15"/>
      <c r="B2989" s="15" t="s">
        <v>34</v>
      </c>
      <c r="C2989" s="15"/>
      <c r="D2989" s="16"/>
      <c r="E2989" s="1"/>
      <c r="F2989" s="1"/>
      <c r="G2989" s="1"/>
      <c r="H2989" s="1"/>
      <c r="I2989" s="1"/>
      <c r="J2989" s="1"/>
      <c r="K2989" s="1"/>
      <c r="L2989" s="1"/>
      <c r="M2989" s="17"/>
      <c r="N2989" s="16"/>
      <c r="O2989" s="1"/>
      <c r="P2989" s="18"/>
      <c r="U2989" s="114"/>
      <c r="W2989" s="114"/>
    </row>
    <row r="2990" spans="1:23" ht="9.75" customHeight="1">
      <c r="A2990" s="15"/>
      <c r="B2990" s="15" t="s">
        <v>57</v>
      </c>
      <c r="C2990" s="15"/>
      <c r="D2990" s="16"/>
      <c r="E2990" s="1"/>
      <c r="F2990" s="1"/>
      <c r="G2990" s="1"/>
      <c r="H2990" s="1"/>
      <c r="I2990" s="1"/>
      <c r="J2990" s="1"/>
      <c r="K2990" s="1"/>
      <c r="L2990" s="1"/>
      <c r="M2990" s="17"/>
      <c r="N2990" s="16"/>
      <c r="O2990" s="1"/>
      <c r="P2990" s="18"/>
      <c r="U2990" s="114"/>
      <c r="W2990" s="114"/>
    </row>
    <row r="2991" spans="1:23" ht="9.75" customHeight="1">
      <c r="A2991" s="15"/>
      <c r="B2991" s="15" t="s">
        <v>57</v>
      </c>
      <c r="C2991" s="15"/>
      <c r="D2991" s="16"/>
      <c r="E2991" s="1"/>
      <c r="F2991" s="1"/>
      <c r="G2991" s="1"/>
      <c r="H2991" s="1"/>
      <c r="I2991" s="1"/>
      <c r="J2991" s="1"/>
      <c r="K2991" s="1"/>
      <c r="L2991" s="1"/>
      <c r="M2991" s="17"/>
      <c r="N2991" s="16"/>
      <c r="O2991" s="1"/>
      <c r="P2991" s="18"/>
      <c r="U2991" s="114"/>
      <c r="W2991" s="114"/>
    </row>
    <row r="2992" spans="1:23" ht="9.75" customHeight="1">
      <c r="A2992" s="15"/>
      <c r="B2992" s="15" t="s">
        <v>39</v>
      </c>
      <c r="C2992" s="15">
        <v>22</v>
      </c>
      <c r="D2992" s="33">
        <v>15</v>
      </c>
      <c r="E2992" s="34">
        <v>14</v>
      </c>
      <c r="F2992" s="34">
        <v>13</v>
      </c>
      <c r="G2992" s="34">
        <v>12</v>
      </c>
      <c r="H2992" s="34">
        <v>13</v>
      </c>
      <c r="I2992" s="34">
        <v>15</v>
      </c>
      <c r="J2992" s="34">
        <v>13</v>
      </c>
      <c r="K2992" s="34">
        <v>13</v>
      </c>
      <c r="L2992" s="34">
        <v>13</v>
      </c>
      <c r="M2992" s="35">
        <v>14</v>
      </c>
      <c r="N2992" s="16">
        <f t="shared" ref="N2992:N2994" si="634">MIN(D2992:M2992)</f>
        <v>12</v>
      </c>
      <c r="O2992" s="1">
        <f t="shared" ref="O2992:O2994" si="635">C2992-N2992</f>
        <v>10</v>
      </c>
      <c r="P2992" s="18">
        <f t="shared" ref="P2992:P2994" si="636">O2992/C2992</f>
        <v>0.45454545454545453</v>
      </c>
      <c r="U2992" s="114"/>
      <c r="W2992" s="114"/>
    </row>
    <row r="2993" spans="1:23" ht="9.75" customHeight="1">
      <c r="A2993" s="15"/>
      <c r="B2993" s="15" t="s">
        <v>573</v>
      </c>
      <c r="C2993" s="15">
        <v>1</v>
      </c>
      <c r="D2993" s="33">
        <v>0</v>
      </c>
      <c r="E2993" s="34">
        <v>0</v>
      </c>
      <c r="F2993" s="34">
        <v>0</v>
      </c>
      <c r="G2993" s="34">
        <v>0</v>
      </c>
      <c r="H2993" s="34">
        <v>0</v>
      </c>
      <c r="I2993" s="34">
        <v>0</v>
      </c>
      <c r="J2993" s="34">
        <v>0</v>
      </c>
      <c r="K2993" s="34">
        <v>0</v>
      </c>
      <c r="L2993" s="34">
        <v>0</v>
      </c>
      <c r="M2993" s="35">
        <v>0</v>
      </c>
      <c r="N2993" s="16">
        <f t="shared" si="634"/>
        <v>0</v>
      </c>
      <c r="O2993" s="1">
        <f t="shared" si="635"/>
        <v>1</v>
      </c>
      <c r="P2993" s="18">
        <f t="shared" si="636"/>
        <v>1</v>
      </c>
      <c r="U2993" s="114"/>
      <c r="W2993" s="114"/>
    </row>
    <row r="2994" spans="1:23" ht="9.75" customHeight="1">
      <c r="A2994" s="15"/>
      <c r="B2994" s="15" t="s">
        <v>574</v>
      </c>
      <c r="C2994" s="15">
        <v>1</v>
      </c>
      <c r="D2994" s="33">
        <v>0</v>
      </c>
      <c r="E2994" s="34">
        <v>0</v>
      </c>
      <c r="F2994" s="34">
        <v>0</v>
      </c>
      <c r="G2994" s="34">
        <v>0</v>
      </c>
      <c r="H2994" s="34">
        <v>0</v>
      </c>
      <c r="I2994" s="34">
        <v>0</v>
      </c>
      <c r="J2994" s="34">
        <v>0</v>
      </c>
      <c r="K2994" s="34">
        <v>0</v>
      </c>
      <c r="L2994" s="34">
        <v>0</v>
      </c>
      <c r="M2994" s="35">
        <v>0</v>
      </c>
      <c r="N2994" s="16">
        <f t="shared" si="634"/>
        <v>0</v>
      </c>
      <c r="O2994" s="1">
        <f t="shared" si="635"/>
        <v>1</v>
      </c>
      <c r="P2994" s="18">
        <f t="shared" si="636"/>
        <v>1</v>
      </c>
      <c r="U2994" s="114"/>
      <c r="W2994" s="114"/>
    </row>
    <row r="2995" spans="1:23" ht="9.75" customHeight="1">
      <c r="A2995" s="15"/>
      <c r="B2995" s="15" t="s">
        <v>60</v>
      </c>
      <c r="C2995" s="15"/>
      <c r="D2995" s="16"/>
      <c r="E2995" s="1"/>
      <c r="F2995" s="1"/>
      <c r="G2995" s="1"/>
      <c r="H2995" s="1"/>
      <c r="I2995" s="1"/>
      <c r="J2995" s="1"/>
      <c r="K2995" s="1"/>
      <c r="L2995" s="1"/>
      <c r="M2995" s="17"/>
      <c r="N2995" s="16"/>
      <c r="O2995" s="1"/>
      <c r="P2995" s="18"/>
      <c r="U2995" s="114"/>
      <c r="W2995" s="114"/>
    </row>
    <row r="2996" spans="1:23" ht="9.75" customHeight="1">
      <c r="A2996" s="15"/>
      <c r="B2996" s="15" t="s">
        <v>60</v>
      </c>
      <c r="C2996" s="15"/>
      <c r="D2996" s="16"/>
      <c r="E2996" s="1"/>
      <c r="F2996" s="1"/>
      <c r="G2996" s="1"/>
      <c r="H2996" s="1"/>
      <c r="I2996" s="1"/>
      <c r="J2996" s="1"/>
      <c r="K2996" s="1"/>
      <c r="L2996" s="1"/>
      <c r="M2996" s="17"/>
      <c r="N2996" s="16"/>
      <c r="O2996" s="1"/>
      <c r="P2996" s="18"/>
      <c r="U2996" s="114"/>
      <c r="W2996" s="114"/>
    </row>
    <row r="2997" spans="1:23" ht="9.75" customHeight="1">
      <c r="A2997" s="15"/>
      <c r="B2997" s="15" t="s">
        <v>60</v>
      </c>
      <c r="C2997" s="15"/>
      <c r="D2997" s="16"/>
      <c r="E2997" s="1"/>
      <c r="F2997" s="1"/>
      <c r="G2997" s="1"/>
      <c r="H2997" s="1"/>
      <c r="I2997" s="1"/>
      <c r="J2997" s="1"/>
      <c r="K2997" s="1"/>
      <c r="L2997" s="1"/>
      <c r="M2997" s="17"/>
      <c r="N2997" s="16"/>
      <c r="O2997" s="1"/>
      <c r="P2997" s="18"/>
      <c r="U2997" s="114"/>
      <c r="W2997" s="114"/>
    </row>
    <row r="2998" spans="1:23" ht="9.75" customHeight="1">
      <c r="A2998" s="15"/>
      <c r="B2998" s="15" t="s">
        <v>60</v>
      </c>
      <c r="C2998" s="15"/>
      <c r="D2998" s="16"/>
      <c r="E2998" s="1"/>
      <c r="F2998" s="1"/>
      <c r="G2998" s="1"/>
      <c r="H2998" s="1"/>
      <c r="I2998" s="1"/>
      <c r="J2998" s="1"/>
      <c r="K2998" s="1"/>
      <c r="L2998" s="1"/>
      <c r="M2998" s="17"/>
      <c r="N2998" s="16"/>
      <c r="O2998" s="1"/>
      <c r="P2998" s="18"/>
      <c r="U2998" s="114"/>
      <c r="W2998" s="114"/>
    </row>
    <row r="2999" spans="1:23" ht="9.75" customHeight="1">
      <c r="A2999" s="15"/>
      <c r="B2999" s="15" t="s">
        <v>41</v>
      </c>
      <c r="C2999" s="15">
        <v>1</v>
      </c>
      <c r="D2999" s="33">
        <v>1</v>
      </c>
      <c r="E2999" s="34">
        <v>0</v>
      </c>
      <c r="F2999" s="34">
        <v>0</v>
      </c>
      <c r="G2999" s="34">
        <v>0</v>
      </c>
      <c r="H2999" s="34">
        <v>0</v>
      </c>
      <c r="I2999" s="34">
        <v>0</v>
      </c>
      <c r="J2999" s="34">
        <v>0</v>
      </c>
      <c r="K2999" s="34">
        <v>0</v>
      </c>
      <c r="L2999" s="34">
        <v>0</v>
      </c>
      <c r="M2999" s="35">
        <v>0</v>
      </c>
      <c r="N2999" s="16">
        <f t="shared" ref="N2999:N3004" si="637">MIN(D2999:M2999)</f>
        <v>0</v>
      </c>
      <c r="O2999" s="1">
        <f t="shared" ref="O2999:O3004" si="638">C2999-N2999</f>
        <v>1</v>
      </c>
      <c r="P2999" s="18">
        <f t="shared" ref="P2999:P3004" si="639">O2999/C2999</f>
        <v>1</v>
      </c>
      <c r="U2999" s="114"/>
      <c r="W2999" s="114"/>
    </row>
    <row r="3000" spans="1:23" ht="9.75" customHeight="1">
      <c r="A3000" s="15"/>
      <c r="B3000" s="15" t="s">
        <v>42</v>
      </c>
      <c r="C3000" s="15">
        <v>6</v>
      </c>
      <c r="D3000" s="33">
        <v>2</v>
      </c>
      <c r="E3000" s="34">
        <v>3</v>
      </c>
      <c r="F3000" s="34">
        <v>3</v>
      </c>
      <c r="G3000" s="34">
        <v>4</v>
      </c>
      <c r="H3000" s="34">
        <v>5</v>
      </c>
      <c r="I3000" s="34">
        <v>4</v>
      </c>
      <c r="J3000" s="34">
        <v>3</v>
      </c>
      <c r="K3000" s="34">
        <v>3</v>
      </c>
      <c r="L3000" s="34">
        <v>1</v>
      </c>
      <c r="M3000" s="35">
        <v>2</v>
      </c>
      <c r="N3000" s="16">
        <f t="shared" si="637"/>
        <v>1</v>
      </c>
      <c r="O3000" s="1">
        <f t="shared" si="638"/>
        <v>5</v>
      </c>
      <c r="P3000" s="18">
        <f t="shared" si="639"/>
        <v>0.83333333333333337</v>
      </c>
      <c r="U3000" s="114"/>
      <c r="W3000" s="114"/>
    </row>
    <row r="3001" spans="1:23" ht="9.75" customHeight="1">
      <c r="A3001" s="15"/>
      <c r="B3001" s="15" t="s">
        <v>43</v>
      </c>
      <c r="C3001" s="15">
        <v>8</v>
      </c>
      <c r="D3001" s="33">
        <v>2</v>
      </c>
      <c r="E3001" s="34">
        <v>2</v>
      </c>
      <c r="F3001" s="34">
        <v>1</v>
      </c>
      <c r="G3001" s="34">
        <v>3</v>
      </c>
      <c r="H3001" s="34">
        <v>2</v>
      </c>
      <c r="I3001" s="34">
        <v>3</v>
      </c>
      <c r="J3001" s="34">
        <v>2</v>
      </c>
      <c r="K3001" s="34">
        <v>1</v>
      </c>
      <c r="L3001" s="34">
        <v>2</v>
      </c>
      <c r="M3001" s="35">
        <v>4</v>
      </c>
      <c r="N3001" s="16">
        <f t="shared" si="637"/>
        <v>1</v>
      </c>
      <c r="O3001" s="1">
        <f t="shared" si="638"/>
        <v>7</v>
      </c>
      <c r="P3001" s="18">
        <f t="shared" si="639"/>
        <v>0.875</v>
      </c>
      <c r="U3001" s="114"/>
      <c r="W3001" s="114"/>
    </row>
    <row r="3002" spans="1:23" ht="9.75" customHeight="1">
      <c r="A3002" s="15"/>
      <c r="B3002" s="15" t="s">
        <v>44</v>
      </c>
      <c r="C3002" s="15">
        <v>2</v>
      </c>
      <c r="D3002" s="33">
        <v>0</v>
      </c>
      <c r="E3002" s="34">
        <v>1</v>
      </c>
      <c r="F3002" s="34">
        <v>1</v>
      </c>
      <c r="G3002" s="34">
        <v>0</v>
      </c>
      <c r="H3002" s="34">
        <v>1</v>
      </c>
      <c r="I3002" s="34">
        <v>1</v>
      </c>
      <c r="J3002" s="34">
        <v>1</v>
      </c>
      <c r="K3002" s="34">
        <v>1</v>
      </c>
      <c r="L3002" s="34">
        <v>0</v>
      </c>
      <c r="M3002" s="35">
        <v>2</v>
      </c>
      <c r="N3002" s="16">
        <f t="shared" si="637"/>
        <v>0</v>
      </c>
      <c r="O3002" s="1">
        <f t="shared" si="638"/>
        <v>2</v>
      </c>
      <c r="P3002" s="18">
        <f t="shared" si="639"/>
        <v>1</v>
      </c>
      <c r="U3002" s="114"/>
      <c r="W3002" s="114"/>
    </row>
    <row r="3003" spans="1:23" ht="9.75" customHeight="1">
      <c r="A3003" s="20"/>
      <c r="B3003" s="21" t="s">
        <v>45</v>
      </c>
      <c r="C3003" s="21">
        <f t="shared" ref="C3003:M3003" si="640">SUM(C2987:C3002)</f>
        <v>53</v>
      </c>
      <c r="D3003" s="22">
        <f t="shared" si="640"/>
        <v>20</v>
      </c>
      <c r="E3003" s="23">
        <f t="shared" si="640"/>
        <v>20</v>
      </c>
      <c r="F3003" s="23">
        <f t="shared" si="640"/>
        <v>18</v>
      </c>
      <c r="G3003" s="23">
        <f t="shared" si="640"/>
        <v>19</v>
      </c>
      <c r="H3003" s="23">
        <f t="shared" si="640"/>
        <v>21</v>
      </c>
      <c r="I3003" s="23">
        <f t="shared" si="640"/>
        <v>24</v>
      </c>
      <c r="J3003" s="23">
        <f t="shared" si="640"/>
        <v>20</v>
      </c>
      <c r="K3003" s="23">
        <f t="shared" si="640"/>
        <v>18</v>
      </c>
      <c r="L3003" s="23">
        <f t="shared" si="640"/>
        <v>16</v>
      </c>
      <c r="M3003" s="24">
        <f t="shared" si="640"/>
        <v>23</v>
      </c>
      <c r="N3003" s="22">
        <f t="shared" si="637"/>
        <v>16</v>
      </c>
      <c r="O3003" s="23">
        <f t="shared" si="638"/>
        <v>37</v>
      </c>
      <c r="P3003" s="25">
        <f t="shared" si="639"/>
        <v>0.69811320754716977</v>
      </c>
      <c r="U3003" s="114"/>
      <c r="W3003" s="114"/>
    </row>
    <row r="3004" spans="1:23" ht="9.75" customHeight="1">
      <c r="A3004" s="14" t="s">
        <v>487</v>
      </c>
      <c r="B3004" s="14" t="s">
        <v>27</v>
      </c>
      <c r="C3004" s="14">
        <v>2</v>
      </c>
      <c r="D3004" s="51">
        <v>0</v>
      </c>
      <c r="E3004" s="52">
        <v>0</v>
      </c>
      <c r="F3004" s="52">
        <v>0</v>
      </c>
      <c r="G3004" s="52">
        <v>0</v>
      </c>
      <c r="H3004" s="52">
        <v>0</v>
      </c>
      <c r="I3004" s="52">
        <v>0</v>
      </c>
      <c r="J3004" s="52">
        <v>0</v>
      </c>
      <c r="K3004" s="52">
        <v>0</v>
      </c>
      <c r="L3004" s="52">
        <v>0</v>
      </c>
      <c r="M3004" s="53">
        <v>2</v>
      </c>
      <c r="N3004" s="19">
        <f t="shared" si="637"/>
        <v>0</v>
      </c>
      <c r="O3004" s="29">
        <f t="shared" si="638"/>
        <v>2</v>
      </c>
      <c r="P3004" s="31">
        <f t="shared" si="639"/>
        <v>1</v>
      </c>
      <c r="U3004" s="114"/>
      <c r="W3004" s="114"/>
    </row>
    <row r="3005" spans="1:23" ht="9.75" customHeight="1">
      <c r="A3005" s="15"/>
      <c r="B3005" s="15" t="s">
        <v>30</v>
      </c>
      <c r="C3005" s="15"/>
      <c r="D3005" s="16"/>
      <c r="E3005" s="1"/>
      <c r="F3005" s="1"/>
      <c r="G3005" s="1"/>
      <c r="H3005" s="1"/>
      <c r="I3005" s="1"/>
      <c r="J3005" s="1"/>
      <c r="K3005" s="1"/>
      <c r="L3005" s="1"/>
      <c r="M3005" s="17"/>
      <c r="N3005" s="16"/>
      <c r="O3005" s="1"/>
      <c r="P3005" s="18"/>
      <c r="U3005" s="114"/>
      <c r="W3005" s="114"/>
    </row>
    <row r="3006" spans="1:23" ht="9.75" customHeight="1">
      <c r="A3006" s="15"/>
      <c r="B3006" s="15" t="s">
        <v>34</v>
      </c>
      <c r="C3006" s="15"/>
      <c r="D3006" s="16"/>
      <c r="E3006" s="1"/>
      <c r="F3006" s="1"/>
      <c r="G3006" s="1"/>
      <c r="H3006" s="1"/>
      <c r="I3006" s="1"/>
      <c r="J3006" s="1"/>
      <c r="K3006" s="1"/>
      <c r="L3006" s="1"/>
      <c r="M3006" s="17"/>
      <c r="N3006" s="16"/>
      <c r="O3006" s="1"/>
      <c r="P3006" s="18"/>
      <c r="U3006" s="114"/>
      <c r="W3006" s="114"/>
    </row>
    <row r="3007" spans="1:23" ht="9.75" customHeight="1">
      <c r="A3007" s="15"/>
      <c r="B3007" s="15" t="s">
        <v>57</v>
      </c>
      <c r="C3007" s="15"/>
      <c r="D3007" s="16"/>
      <c r="E3007" s="1"/>
      <c r="F3007" s="1"/>
      <c r="G3007" s="1"/>
      <c r="H3007" s="1"/>
      <c r="I3007" s="1"/>
      <c r="J3007" s="1"/>
      <c r="K3007" s="1"/>
      <c r="L3007" s="1"/>
      <c r="M3007" s="17"/>
      <c r="N3007" s="16"/>
      <c r="O3007" s="1"/>
      <c r="P3007" s="18"/>
      <c r="U3007" s="114"/>
      <c r="W3007" s="114"/>
    </row>
    <row r="3008" spans="1:23" ht="9.75" customHeight="1">
      <c r="A3008" s="15"/>
      <c r="B3008" s="15" t="s">
        <v>57</v>
      </c>
      <c r="C3008" s="15"/>
      <c r="D3008" s="16"/>
      <c r="E3008" s="1"/>
      <c r="F3008" s="1"/>
      <c r="G3008" s="1"/>
      <c r="H3008" s="1"/>
      <c r="I3008" s="1"/>
      <c r="J3008" s="1"/>
      <c r="K3008" s="1"/>
      <c r="L3008" s="1"/>
      <c r="M3008" s="17"/>
      <c r="N3008" s="16"/>
      <c r="O3008" s="1"/>
      <c r="P3008" s="18"/>
      <c r="U3008" s="114"/>
      <c r="W3008" s="114"/>
    </row>
    <row r="3009" spans="1:23" ht="9.75" customHeight="1">
      <c r="A3009" s="15"/>
      <c r="B3009" s="15" t="s">
        <v>39</v>
      </c>
      <c r="C3009" s="15"/>
      <c r="D3009" s="16"/>
      <c r="E3009" s="1"/>
      <c r="F3009" s="1"/>
      <c r="G3009" s="1"/>
      <c r="H3009" s="1"/>
      <c r="I3009" s="1"/>
      <c r="J3009" s="1"/>
      <c r="K3009" s="1"/>
      <c r="L3009" s="1"/>
      <c r="M3009" s="17"/>
      <c r="N3009" s="16"/>
      <c r="O3009" s="1"/>
      <c r="P3009" s="18"/>
      <c r="U3009" s="114"/>
      <c r="W3009" s="114"/>
    </row>
    <row r="3010" spans="1:23" ht="9.75" customHeight="1">
      <c r="A3010" s="15"/>
      <c r="B3010" s="15" t="s">
        <v>60</v>
      </c>
      <c r="C3010" s="15"/>
      <c r="D3010" s="16"/>
      <c r="E3010" s="1"/>
      <c r="F3010" s="1"/>
      <c r="G3010" s="1"/>
      <c r="H3010" s="1"/>
      <c r="I3010" s="1"/>
      <c r="J3010" s="1"/>
      <c r="K3010" s="1"/>
      <c r="L3010" s="1"/>
      <c r="M3010" s="17"/>
      <c r="N3010" s="16"/>
      <c r="O3010" s="1"/>
      <c r="P3010" s="18"/>
      <c r="U3010" s="114"/>
      <c r="W3010" s="114"/>
    </row>
    <row r="3011" spans="1:23" ht="9.75" customHeight="1">
      <c r="A3011" s="15"/>
      <c r="B3011" s="15" t="s">
        <v>60</v>
      </c>
      <c r="C3011" s="15"/>
      <c r="D3011" s="16"/>
      <c r="E3011" s="1"/>
      <c r="F3011" s="1"/>
      <c r="G3011" s="1"/>
      <c r="H3011" s="1"/>
      <c r="I3011" s="1"/>
      <c r="J3011" s="1"/>
      <c r="K3011" s="1"/>
      <c r="L3011" s="1"/>
      <c r="M3011" s="17"/>
      <c r="N3011" s="16"/>
      <c r="O3011" s="1"/>
      <c r="P3011" s="18"/>
      <c r="U3011" s="114"/>
      <c r="W3011" s="114"/>
    </row>
    <row r="3012" spans="1:23" ht="9.75" customHeight="1">
      <c r="A3012" s="15"/>
      <c r="B3012" s="15" t="s">
        <v>60</v>
      </c>
      <c r="C3012" s="15"/>
      <c r="D3012" s="16"/>
      <c r="E3012" s="1"/>
      <c r="F3012" s="1"/>
      <c r="G3012" s="1"/>
      <c r="H3012" s="1"/>
      <c r="I3012" s="1"/>
      <c r="J3012" s="1"/>
      <c r="K3012" s="1"/>
      <c r="L3012" s="1"/>
      <c r="M3012" s="17"/>
      <c r="N3012" s="16"/>
      <c r="O3012" s="1"/>
      <c r="P3012" s="18"/>
      <c r="U3012" s="114"/>
      <c r="W3012" s="114"/>
    </row>
    <row r="3013" spans="1:23" ht="9.75" customHeight="1">
      <c r="A3013" s="15"/>
      <c r="B3013" s="15" t="s">
        <v>60</v>
      </c>
      <c r="C3013" s="15"/>
      <c r="D3013" s="16"/>
      <c r="E3013" s="1"/>
      <c r="F3013" s="1"/>
      <c r="G3013" s="1"/>
      <c r="H3013" s="1"/>
      <c r="I3013" s="1"/>
      <c r="J3013" s="1"/>
      <c r="K3013" s="1"/>
      <c r="L3013" s="1"/>
      <c r="M3013" s="17"/>
      <c r="N3013" s="16"/>
      <c r="O3013" s="1"/>
      <c r="P3013" s="18"/>
      <c r="U3013" s="114"/>
      <c r="W3013" s="114"/>
    </row>
    <row r="3014" spans="1:23" ht="9.75" customHeight="1">
      <c r="A3014" s="15"/>
      <c r="B3014" s="15" t="s">
        <v>60</v>
      </c>
      <c r="C3014" s="15"/>
      <c r="D3014" s="16"/>
      <c r="E3014" s="1"/>
      <c r="F3014" s="1"/>
      <c r="G3014" s="1"/>
      <c r="H3014" s="1"/>
      <c r="I3014" s="1"/>
      <c r="J3014" s="1"/>
      <c r="K3014" s="1"/>
      <c r="L3014" s="1"/>
      <c r="M3014" s="17"/>
      <c r="N3014" s="16"/>
      <c r="O3014" s="1"/>
      <c r="P3014" s="18"/>
      <c r="U3014" s="114"/>
      <c r="W3014" s="114"/>
    </row>
    <row r="3015" spans="1:23" ht="9.75" customHeight="1">
      <c r="A3015" s="15"/>
      <c r="B3015" s="15" t="s">
        <v>60</v>
      </c>
      <c r="C3015" s="15"/>
      <c r="D3015" s="16"/>
      <c r="E3015" s="1"/>
      <c r="F3015" s="1"/>
      <c r="G3015" s="1"/>
      <c r="H3015" s="1"/>
      <c r="I3015" s="1"/>
      <c r="J3015" s="1"/>
      <c r="K3015" s="1"/>
      <c r="L3015" s="1"/>
      <c r="M3015" s="17"/>
      <c r="N3015" s="16"/>
      <c r="O3015" s="1"/>
      <c r="P3015" s="18"/>
      <c r="U3015" s="114"/>
      <c r="W3015" s="114"/>
    </row>
    <row r="3016" spans="1:23" ht="9.75" customHeight="1">
      <c r="A3016" s="15"/>
      <c r="B3016" s="15" t="s">
        <v>41</v>
      </c>
      <c r="C3016" s="15"/>
      <c r="D3016" s="16"/>
      <c r="E3016" s="1"/>
      <c r="F3016" s="1"/>
      <c r="G3016" s="1"/>
      <c r="H3016" s="1"/>
      <c r="I3016" s="1"/>
      <c r="J3016" s="1"/>
      <c r="K3016" s="1"/>
      <c r="L3016" s="1"/>
      <c r="M3016" s="17"/>
      <c r="N3016" s="16"/>
      <c r="O3016" s="1"/>
      <c r="P3016" s="18"/>
      <c r="U3016" s="114"/>
      <c r="W3016" s="114"/>
    </row>
    <row r="3017" spans="1:23" ht="9.75" customHeight="1">
      <c r="A3017" s="15"/>
      <c r="B3017" s="15" t="s">
        <v>42</v>
      </c>
      <c r="C3017" s="15"/>
      <c r="D3017" s="16"/>
      <c r="E3017" s="1"/>
      <c r="F3017" s="1"/>
      <c r="G3017" s="1"/>
      <c r="H3017" s="1"/>
      <c r="I3017" s="1"/>
      <c r="J3017" s="1"/>
      <c r="K3017" s="1"/>
      <c r="L3017" s="1"/>
      <c r="M3017" s="17"/>
      <c r="N3017" s="16"/>
      <c r="O3017" s="1"/>
      <c r="P3017" s="18"/>
      <c r="U3017" s="114"/>
      <c r="W3017" s="114"/>
    </row>
    <row r="3018" spans="1:23" ht="9.75" customHeight="1">
      <c r="A3018" s="15"/>
      <c r="B3018" s="15" t="s">
        <v>43</v>
      </c>
      <c r="C3018" s="15">
        <v>3</v>
      </c>
      <c r="D3018" s="33">
        <v>1</v>
      </c>
      <c r="E3018" s="34">
        <v>1</v>
      </c>
      <c r="F3018" s="34">
        <v>0</v>
      </c>
      <c r="G3018" s="34">
        <v>2</v>
      </c>
      <c r="H3018" s="34">
        <v>2</v>
      </c>
      <c r="I3018" s="34">
        <v>0</v>
      </c>
      <c r="J3018" s="34">
        <v>0</v>
      </c>
      <c r="K3018" s="34">
        <v>0</v>
      </c>
      <c r="L3018" s="34">
        <v>1</v>
      </c>
      <c r="M3018" s="35">
        <v>1</v>
      </c>
      <c r="N3018" s="16">
        <f t="shared" ref="N3018:N3022" si="641">MIN(D3018:M3018)</f>
        <v>0</v>
      </c>
      <c r="O3018" s="1">
        <f t="shared" ref="O3018:O3022" si="642">C3018-N3018</f>
        <v>3</v>
      </c>
      <c r="P3018" s="18">
        <f t="shared" ref="P3018:P3022" si="643">O3018/C3018</f>
        <v>1</v>
      </c>
      <c r="U3018" s="114"/>
      <c r="W3018" s="114"/>
    </row>
    <row r="3019" spans="1:23" ht="9.75" customHeight="1">
      <c r="A3019" s="15"/>
      <c r="B3019" s="15" t="s">
        <v>44</v>
      </c>
      <c r="C3019" s="20">
        <v>3</v>
      </c>
      <c r="D3019" s="102">
        <v>1</v>
      </c>
      <c r="E3019" s="27">
        <v>1</v>
      </c>
      <c r="F3019" s="27">
        <v>0</v>
      </c>
      <c r="G3019" s="27">
        <v>0</v>
      </c>
      <c r="H3019" s="27">
        <v>1</v>
      </c>
      <c r="I3019" s="27">
        <v>1</v>
      </c>
      <c r="J3019" s="27">
        <v>1</v>
      </c>
      <c r="K3019" s="27">
        <v>2</v>
      </c>
      <c r="L3019" s="27">
        <v>2</v>
      </c>
      <c r="M3019" s="103">
        <v>2</v>
      </c>
      <c r="N3019" s="26">
        <f t="shared" si="641"/>
        <v>0</v>
      </c>
      <c r="O3019" s="104">
        <f t="shared" si="642"/>
        <v>3</v>
      </c>
      <c r="P3019" s="105">
        <f t="shared" si="643"/>
        <v>1</v>
      </c>
      <c r="U3019" s="114"/>
      <c r="W3019" s="114"/>
    </row>
    <row r="3020" spans="1:23" ht="9.75" customHeight="1">
      <c r="A3020" s="20"/>
      <c r="B3020" s="21" t="s">
        <v>45</v>
      </c>
      <c r="C3020" s="21">
        <f t="shared" ref="C3020:M3020" si="644">SUM(C3004:C3019)</f>
        <v>8</v>
      </c>
      <c r="D3020" s="22">
        <f t="shared" si="644"/>
        <v>2</v>
      </c>
      <c r="E3020" s="23">
        <f t="shared" si="644"/>
        <v>2</v>
      </c>
      <c r="F3020" s="23">
        <f t="shared" si="644"/>
        <v>0</v>
      </c>
      <c r="G3020" s="23">
        <f t="shared" si="644"/>
        <v>2</v>
      </c>
      <c r="H3020" s="23">
        <f t="shared" si="644"/>
        <v>3</v>
      </c>
      <c r="I3020" s="23">
        <f t="shared" si="644"/>
        <v>1</v>
      </c>
      <c r="J3020" s="23">
        <f t="shared" si="644"/>
        <v>1</v>
      </c>
      <c r="K3020" s="23">
        <f t="shared" si="644"/>
        <v>2</v>
      </c>
      <c r="L3020" s="23">
        <f t="shared" si="644"/>
        <v>3</v>
      </c>
      <c r="M3020" s="24">
        <f t="shared" si="644"/>
        <v>5</v>
      </c>
      <c r="N3020" s="22">
        <f t="shared" si="641"/>
        <v>0</v>
      </c>
      <c r="O3020" s="23">
        <f t="shared" si="642"/>
        <v>8</v>
      </c>
      <c r="P3020" s="25">
        <f t="shared" si="643"/>
        <v>1</v>
      </c>
      <c r="U3020" s="114"/>
      <c r="W3020" s="114"/>
    </row>
    <row r="3021" spans="1:23" ht="9.75" customHeight="1">
      <c r="A3021" s="14" t="s">
        <v>488</v>
      </c>
      <c r="B3021" s="14" t="s">
        <v>27</v>
      </c>
      <c r="C3021" s="32">
        <v>12</v>
      </c>
      <c r="D3021" s="33">
        <v>0</v>
      </c>
      <c r="E3021" s="34">
        <v>0</v>
      </c>
      <c r="F3021" s="34">
        <v>0</v>
      </c>
      <c r="G3021" s="34">
        <v>1</v>
      </c>
      <c r="H3021" s="34">
        <v>0</v>
      </c>
      <c r="I3021" s="34">
        <v>0</v>
      </c>
      <c r="J3021" s="34">
        <v>0</v>
      </c>
      <c r="K3021" s="34">
        <v>0</v>
      </c>
      <c r="L3021" s="34">
        <v>3</v>
      </c>
      <c r="M3021" s="35">
        <v>2</v>
      </c>
      <c r="N3021" s="16">
        <f t="shared" si="641"/>
        <v>0</v>
      </c>
      <c r="O3021" s="1">
        <f t="shared" si="642"/>
        <v>12</v>
      </c>
      <c r="P3021" s="18">
        <f t="shared" si="643"/>
        <v>1</v>
      </c>
      <c r="U3021" s="114"/>
      <c r="W3021" s="114"/>
    </row>
    <row r="3022" spans="1:23" ht="9.75" customHeight="1">
      <c r="A3022" s="15"/>
      <c r="B3022" s="15" t="s">
        <v>30</v>
      </c>
      <c r="C3022" s="32">
        <v>5</v>
      </c>
      <c r="D3022" s="33">
        <v>0</v>
      </c>
      <c r="E3022" s="34">
        <v>0</v>
      </c>
      <c r="F3022" s="34">
        <v>0</v>
      </c>
      <c r="G3022" s="34">
        <v>0</v>
      </c>
      <c r="H3022" s="34">
        <v>0</v>
      </c>
      <c r="I3022" s="34">
        <v>1</v>
      </c>
      <c r="J3022" s="34">
        <v>0</v>
      </c>
      <c r="K3022" s="34">
        <v>2</v>
      </c>
      <c r="L3022" s="34">
        <v>2</v>
      </c>
      <c r="M3022" s="35">
        <v>3</v>
      </c>
      <c r="N3022" s="16">
        <f t="shared" si="641"/>
        <v>0</v>
      </c>
      <c r="O3022" s="1">
        <f t="shared" si="642"/>
        <v>5</v>
      </c>
      <c r="P3022" s="18">
        <f t="shared" si="643"/>
        <v>1</v>
      </c>
      <c r="U3022" s="114"/>
      <c r="W3022" s="114"/>
    </row>
    <row r="3023" spans="1:23" ht="9.75" customHeight="1">
      <c r="A3023" s="15"/>
      <c r="B3023" s="15" t="s">
        <v>34</v>
      </c>
      <c r="C3023" s="15"/>
      <c r="D3023" s="16"/>
      <c r="E3023" s="1"/>
      <c r="F3023" s="1"/>
      <c r="G3023" s="1"/>
      <c r="H3023" s="1"/>
      <c r="I3023" s="1"/>
      <c r="J3023" s="1"/>
      <c r="K3023" s="1"/>
      <c r="L3023" s="1"/>
      <c r="M3023" s="17"/>
      <c r="N3023" s="16"/>
      <c r="O3023" s="1"/>
      <c r="P3023" s="18"/>
      <c r="U3023" s="114"/>
      <c r="W3023" s="114"/>
    </row>
    <row r="3024" spans="1:23" ht="9.75" customHeight="1">
      <c r="A3024" s="15"/>
      <c r="B3024" s="15" t="s">
        <v>57</v>
      </c>
      <c r="C3024" s="15"/>
      <c r="D3024" s="16"/>
      <c r="E3024" s="1"/>
      <c r="F3024" s="1"/>
      <c r="G3024" s="1"/>
      <c r="H3024" s="1"/>
      <c r="I3024" s="1"/>
      <c r="J3024" s="1"/>
      <c r="K3024" s="1"/>
      <c r="L3024" s="1"/>
      <c r="M3024" s="17"/>
      <c r="N3024" s="16"/>
      <c r="O3024" s="1"/>
      <c r="P3024" s="18"/>
      <c r="U3024" s="114"/>
      <c r="W3024" s="114"/>
    </row>
    <row r="3025" spans="1:23" ht="9.75" customHeight="1">
      <c r="A3025" s="15"/>
      <c r="B3025" s="15" t="s">
        <v>57</v>
      </c>
      <c r="C3025" s="15"/>
      <c r="D3025" s="16"/>
      <c r="E3025" s="1"/>
      <c r="F3025" s="1"/>
      <c r="G3025" s="1"/>
      <c r="H3025" s="1"/>
      <c r="I3025" s="1"/>
      <c r="J3025" s="1"/>
      <c r="K3025" s="1"/>
      <c r="L3025" s="1"/>
      <c r="M3025" s="17"/>
      <c r="N3025" s="16"/>
      <c r="O3025" s="1"/>
      <c r="P3025" s="18"/>
      <c r="U3025" s="114"/>
      <c r="W3025" s="114"/>
    </row>
    <row r="3026" spans="1:23" ht="9.75" customHeight="1">
      <c r="A3026" s="15"/>
      <c r="B3026" s="15" t="s">
        <v>39</v>
      </c>
      <c r="C3026" s="32">
        <v>21</v>
      </c>
      <c r="D3026" s="33">
        <v>19</v>
      </c>
      <c r="E3026" s="34">
        <v>14</v>
      </c>
      <c r="F3026" s="34">
        <v>15</v>
      </c>
      <c r="G3026" s="34">
        <v>14</v>
      </c>
      <c r="H3026" s="34">
        <v>8</v>
      </c>
      <c r="I3026" s="34">
        <v>13</v>
      </c>
      <c r="J3026" s="34">
        <v>14</v>
      </c>
      <c r="K3026" s="34">
        <v>14</v>
      </c>
      <c r="L3026" s="34">
        <v>14</v>
      </c>
      <c r="M3026" s="35">
        <v>14</v>
      </c>
      <c r="N3026" s="16">
        <f t="shared" ref="N3026:N3030" si="645">MIN(D3026:M3026)</f>
        <v>8</v>
      </c>
      <c r="O3026" s="1">
        <f t="shared" ref="O3026:O3030" si="646">C3026-N3026</f>
        <v>13</v>
      </c>
      <c r="P3026" s="18">
        <f t="shared" ref="P3026:P3030" si="647">O3026/C3026</f>
        <v>0.61904761904761907</v>
      </c>
      <c r="U3026" s="114"/>
      <c r="W3026" s="114"/>
    </row>
    <row r="3027" spans="1:23" ht="9.75" customHeight="1">
      <c r="A3027" s="15"/>
      <c r="B3027" s="15" t="s">
        <v>575</v>
      </c>
      <c r="C3027" s="15">
        <v>16</v>
      </c>
      <c r="D3027" s="33">
        <v>10</v>
      </c>
      <c r="E3027" s="34">
        <v>11</v>
      </c>
      <c r="F3027" s="34">
        <v>8</v>
      </c>
      <c r="G3027" s="34">
        <v>10</v>
      </c>
      <c r="H3027" s="34">
        <v>12</v>
      </c>
      <c r="I3027" s="34">
        <v>14</v>
      </c>
      <c r="J3027" s="34">
        <v>13</v>
      </c>
      <c r="K3027" s="34">
        <v>13</v>
      </c>
      <c r="L3027" s="34">
        <v>13</v>
      </c>
      <c r="M3027" s="35">
        <v>13</v>
      </c>
      <c r="N3027" s="16">
        <f t="shared" si="645"/>
        <v>8</v>
      </c>
      <c r="O3027" s="1">
        <f t="shared" si="646"/>
        <v>8</v>
      </c>
      <c r="P3027" s="18">
        <f t="shared" si="647"/>
        <v>0.5</v>
      </c>
      <c r="U3027" s="114"/>
      <c r="W3027" s="114"/>
    </row>
    <row r="3028" spans="1:23" ht="9.75" customHeight="1">
      <c r="A3028" s="15"/>
      <c r="B3028" s="32" t="s">
        <v>576</v>
      </c>
      <c r="C3028" s="32">
        <v>3</v>
      </c>
      <c r="D3028" s="33">
        <v>3</v>
      </c>
      <c r="E3028" s="34">
        <v>3</v>
      </c>
      <c r="F3028" s="34">
        <v>3</v>
      </c>
      <c r="G3028" s="34">
        <v>3</v>
      </c>
      <c r="H3028" s="34">
        <v>3</v>
      </c>
      <c r="I3028" s="34">
        <v>3</v>
      </c>
      <c r="J3028" s="34">
        <v>3</v>
      </c>
      <c r="K3028" s="34">
        <v>3</v>
      </c>
      <c r="L3028" s="34">
        <v>2</v>
      </c>
      <c r="M3028" s="35">
        <v>0</v>
      </c>
      <c r="N3028" s="16">
        <f t="shared" si="645"/>
        <v>0</v>
      </c>
      <c r="O3028" s="1">
        <f t="shared" si="646"/>
        <v>3</v>
      </c>
      <c r="P3028" s="18">
        <f t="shared" si="647"/>
        <v>1</v>
      </c>
      <c r="U3028" s="114"/>
      <c r="W3028" s="114"/>
    </row>
    <row r="3029" spans="1:23" ht="9.75" customHeight="1">
      <c r="A3029" s="15"/>
      <c r="B3029" s="15" t="s">
        <v>577</v>
      </c>
      <c r="C3029" s="15">
        <v>1</v>
      </c>
      <c r="D3029" s="33">
        <v>0</v>
      </c>
      <c r="E3029" s="34">
        <v>0</v>
      </c>
      <c r="F3029" s="34">
        <v>0</v>
      </c>
      <c r="G3029" s="34">
        <v>0</v>
      </c>
      <c r="H3029" s="34">
        <v>0</v>
      </c>
      <c r="I3029" s="34">
        <v>0</v>
      </c>
      <c r="J3029" s="34">
        <v>0</v>
      </c>
      <c r="K3029" s="34">
        <v>0</v>
      </c>
      <c r="L3029" s="34">
        <v>0</v>
      </c>
      <c r="M3029" s="35">
        <v>0</v>
      </c>
      <c r="N3029" s="16">
        <f t="shared" si="645"/>
        <v>0</v>
      </c>
      <c r="O3029" s="1">
        <f t="shared" si="646"/>
        <v>1</v>
      </c>
      <c r="P3029" s="18">
        <f t="shared" si="647"/>
        <v>1</v>
      </c>
      <c r="U3029" s="114"/>
      <c r="W3029" s="114"/>
    </row>
    <row r="3030" spans="1:23" ht="9.75" customHeight="1">
      <c r="A3030" s="15"/>
      <c r="B3030" s="15" t="s">
        <v>95</v>
      </c>
      <c r="C3030" s="15">
        <v>1</v>
      </c>
      <c r="D3030" s="33">
        <v>1</v>
      </c>
      <c r="E3030" s="34">
        <v>1</v>
      </c>
      <c r="F3030" s="34">
        <v>1</v>
      </c>
      <c r="G3030" s="34">
        <v>0</v>
      </c>
      <c r="H3030" s="34">
        <v>1</v>
      </c>
      <c r="I3030" s="34">
        <v>1</v>
      </c>
      <c r="J3030" s="34">
        <v>0</v>
      </c>
      <c r="K3030" s="34">
        <v>0</v>
      </c>
      <c r="L3030" s="34">
        <v>0</v>
      </c>
      <c r="M3030" s="35">
        <v>0</v>
      </c>
      <c r="N3030" s="16">
        <f t="shared" si="645"/>
        <v>0</v>
      </c>
      <c r="O3030" s="1">
        <f t="shared" si="646"/>
        <v>1</v>
      </c>
      <c r="P3030" s="18">
        <f t="shared" si="647"/>
        <v>1</v>
      </c>
      <c r="U3030" s="114"/>
      <c r="W3030" s="114"/>
    </row>
    <row r="3031" spans="1:23" ht="9.75" customHeight="1">
      <c r="A3031" s="15"/>
      <c r="B3031" s="32" t="s">
        <v>578</v>
      </c>
      <c r="C3031" s="32">
        <v>1</v>
      </c>
      <c r="D3031" s="33">
        <v>1</v>
      </c>
      <c r="E3031" s="34">
        <v>1</v>
      </c>
      <c r="F3031" s="34">
        <v>1</v>
      </c>
      <c r="G3031" s="34">
        <v>1</v>
      </c>
      <c r="H3031" s="34">
        <v>1</v>
      </c>
      <c r="I3031" s="34">
        <v>1</v>
      </c>
      <c r="J3031" s="34">
        <v>1</v>
      </c>
      <c r="K3031" s="34">
        <v>0</v>
      </c>
      <c r="L3031" s="34">
        <v>0</v>
      </c>
      <c r="M3031" s="35">
        <v>1</v>
      </c>
      <c r="N3031" s="33">
        <f t="shared" ref="N3031" si="648">MIN(D3031:M3031)</f>
        <v>0</v>
      </c>
      <c r="O3031" s="113">
        <f t="shared" ref="O3031" si="649">C3031-N3031</f>
        <v>1</v>
      </c>
      <c r="P3031" s="18">
        <f t="shared" ref="P3031" si="650">O3031/C3031</f>
        <v>1</v>
      </c>
      <c r="U3031" s="114"/>
      <c r="W3031" s="114"/>
    </row>
    <row r="3032" spans="1:23" ht="9.75" customHeight="1">
      <c r="A3032" s="15"/>
      <c r="B3032" s="15" t="s">
        <v>60</v>
      </c>
      <c r="C3032" s="15"/>
      <c r="D3032" s="16"/>
      <c r="E3032" s="1"/>
      <c r="F3032" s="1"/>
      <c r="G3032" s="1"/>
      <c r="H3032" s="1"/>
      <c r="I3032" s="1"/>
      <c r="J3032" s="1"/>
      <c r="K3032" s="1"/>
      <c r="L3032" s="1"/>
      <c r="M3032" s="17"/>
      <c r="N3032" s="16"/>
      <c r="O3032" s="1"/>
      <c r="P3032" s="18"/>
      <c r="U3032" s="114"/>
      <c r="W3032" s="114"/>
    </row>
    <row r="3033" spans="1:23" ht="9.75" customHeight="1">
      <c r="A3033" s="15"/>
      <c r="B3033" s="15" t="s">
        <v>41</v>
      </c>
      <c r="C3033" s="15">
        <v>11</v>
      </c>
      <c r="D3033" s="33">
        <v>4</v>
      </c>
      <c r="E3033" s="34">
        <v>3</v>
      </c>
      <c r="F3033" s="34">
        <v>2</v>
      </c>
      <c r="G3033" s="34">
        <v>1</v>
      </c>
      <c r="H3033" s="34">
        <v>3</v>
      </c>
      <c r="I3033" s="34">
        <v>2</v>
      </c>
      <c r="J3033" s="34">
        <v>4</v>
      </c>
      <c r="K3033" s="34">
        <v>3</v>
      </c>
      <c r="L3033" s="34">
        <v>2</v>
      </c>
      <c r="M3033" s="35">
        <v>4</v>
      </c>
      <c r="N3033" s="16">
        <f>MIN(D3033:M3033)</f>
        <v>1</v>
      </c>
      <c r="O3033" s="1">
        <f>C3033-N3033</f>
        <v>10</v>
      </c>
      <c r="P3033" s="18">
        <f>O3033/C3033</f>
        <v>0.90909090909090906</v>
      </c>
      <c r="U3033" s="114"/>
      <c r="W3033" s="114"/>
    </row>
    <row r="3034" spans="1:23" ht="9.75" customHeight="1">
      <c r="A3034" s="15"/>
      <c r="B3034" s="15" t="s">
        <v>42</v>
      </c>
      <c r="C3034" s="15"/>
      <c r="D3034" s="16"/>
      <c r="E3034" s="1"/>
      <c r="F3034" s="1"/>
      <c r="G3034" s="1"/>
      <c r="H3034" s="1"/>
      <c r="I3034" s="1"/>
      <c r="J3034" s="1"/>
      <c r="K3034" s="1"/>
      <c r="L3034" s="1"/>
      <c r="M3034" s="17"/>
      <c r="N3034" s="16"/>
      <c r="O3034" s="1"/>
      <c r="P3034" s="18"/>
      <c r="U3034" s="114"/>
      <c r="W3034" s="114"/>
    </row>
    <row r="3035" spans="1:23" ht="9.75" customHeight="1">
      <c r="A3035" s="15"/>
      <c r="B3035" s="15" t="s">
        <v>43</v>
      </c>
      <c r="C3035" s="15"/>
      <c r="D3035" s="16"/>
      <c r="E3035" s="1"/>
      <c r="F3035" s="1"/>
      <c r="G3035" s="1"/>
      <c r="H3035" s="1"/>
      <c r="I3035" s="1"/>
      <c r="J3035" s="1"/>
      <c r="K3035" s="1"/>
      <c r="L3035" s="1"/>
      <c r="M3035" s="17"/>
      <c r="N3035" s="16"/>
      <c r="O3035" s="1"/>
      <c r="P3035" s="18"/>
      <c r="U3035" s="114"/>
      <c r="W3035" s="114"/>
    </row>
    <row r="3036" spans="1:23" ht="9.75" customHeight="1">
      <c r="A3036" s="15"/>
      <c r="B3036" s="15" t="s">
        <v>44</v>
      </c>
      <c r="C3036" s="15">
        <v>2</v>
      </c>
      <c r="D3036" s="33">
        <v>2</v>
      </c>
      <c r="E3036" s="34">
        <v>2</v>
      </c>
      <c r="F3036" s="34">
        <v>2</v>
      </c>
      <c r="G3036" s="34">
        <v>1</v>
      </c>
      <c r="H3036" s="34">
        <v>1</v>
      </c>
      <c r="I3036" s="34">
        <v>2</v>
      </c>
      <c r="J3036" s="34">
        <v>2</v>
      </c>
      <c r="K3036" s="34">
        <v>2</v>
      </c>
      <c r="L3036" s="34">
        <v>2</v>
      </c>
      <c r="M3036" s="35">
        <v>2</v>
      </c>
      <c r="N3036" s="16">
        <f t="shared" ref="N3036:N3038" si="651">MIN(D3036:M3036)</f>
        <v>1</v>
      </c>
      <c r="O3036" s="1">
        <f t="shared" ref="O3036:O3038" si="652">C3036-N3036</f>
        <v>1</v>
      </c>
      <c r="P3036" s="18">
        <f t="shared" ref="P3036:P3038" si="653">O3036/C3036</f>
        <v>0.5</v>
      </c>
      <c r="U3036" s="114"/>
      <c r="W3036" s="114"/>
    </row>
    <row r="3037" spans="1:23" ht="9.75" customHeight="1">
      <c r="A3037" s="20"/>
      <c r="B3037" s="21" t="s">
        <v>45</v>
      </c>
      <c r="C3037" s="21">
        <f t="shared" ref="C3037:M3037" si="654">SUM(C3021:C3036)</f>
        <v>73</v>
      </c>
      <c r="D3037" s="22">
        <f t="shared" si="654"/>
        <v>40</v>
      </c>
      <c r="E3037" s="23">
        <f t="shared" si="654"/>
        <v>35</v>
      </c>
      <c r="F3037" s="23">
        <f t="shared" si="654"/>
        <v>32</v>
      </c>
      <c r="G3037" s="23">
        <f t="shared" si="654"/>
        <v>31</v>
      </c>
      <c r="H3037" s="23">
        <f t="shared" si="654"/>
        <v>29</v>
      </c>
      <c r="I3037" s="23">
        <f t="shared" si="654"/>
        <v>37</v>
      </c>
      <c r="J3037" s="23">
        <f t="shared" si="654"/>
        <v>37</v>
      </c>
      <c r="K3037" s="23">
        <f t="shared" si="654"/>
        <v>37</v>
      </c>
      <c r="L3037" s="23">
        <f t="shared" si="654"/>
        <v>38</v>
      </c>
      <c r="M3037" s="24">
        <f t="shared" si="654"/>
        <v>39</v>
      </c>
      <c r="N3037" s="22">
        <f t="shared" si="651"/>
        <v>29</v>
      </c>
      <c r="O3037" s="23">
        <f t="shared" si="652"/>
        <v>44</v>
      </c>
      <c r="P3037" s="25">
        <f t="shared" si="653"/>
        <v>0.60273972602739723</v>
      </c>
      <c r="U3037" s="114"/>
      <c r="W3037" s="114"/>
    </row>
    <row r="3038" spans="1:23" ht="9.75" customHeight="1">
      <c r="A3038" s="14" t="s">
        <v>489</v>
      </c>
      <c r="B3038" s="14" t="s">
        <v>27</v>
      </c>
      <c r="C3038" s="32">
        <v>3</v>
      </c>
      <c r="D3038" s="33">
        <v>1</v>
      </c>
      <c r="E3038" s="34">
        <v>1</v>
      </c>
      <c r="F3038" s="34">
        <v>0</v>
      </c>
      <c r="G3038" s="34">
        <v>0</v>
      </c>
      <c r="H3038" s="34">
        <v>0</v>
      </c>
      <c r="I3038" s="34">
        <v>2</v>
      </c>
      <c r="J3038" s="34">
        <v>2</v>
      </c>
      <c r="K3038" s="34">
        <v>2</v>
      </c>
      <c r="L3038" s="34">
        <v>2</v>
      </c>
      <c r="M3038" s="35">
        <v>2</v>
      </c>
      <c r="N3038" s="16">
        <f t="shared" si="651"/>
        <v>0</v>
      </c>
      <c r="O3038" s="1">
        <f t="shared" si="652"/>
        <v>3</v>
      </c>
      <c r="P3038" s="18">
        <f t="shared" si="653"/>
        <v>1</v>
      </c>
      <c r="U3038" s="114"/>
      <c r="W3038" s="114"/>
    </row>
    <row r="3039" spans="1:23" ht="9.75" customHeight="1">
      <c r="A3039" s="15"/>
      <c r="B3039" s="15" t="s">
        <v>30</v>
      </c>
      <c r="C3039" s="15"/>
      <c r="D3039" s="16"/>
      <c r="E3039" s="1"/>
      <c r="F3039" s="1"/>
      <c r="G3039" s="1"/>
      <c r="H3039" s="1"/>
      <c r="I3039" s="1"/>
      <c r="J3039" s="1"/>
      <c r="K3039" s="1"/>
      <c r="L3039" s="1"/>
      <c r="M3039" s="17"/>
      <c r="N3039" s="16"/>
      <c r="O3039" s="1"/>
      <c r="P3039" s="18"/>
      <c r="U3039" s="114"/>
      <c r="W3039" s="114"/>
    </row>
    <row r="3040" spans="1:23" ht="9.75" customHeight="1">
      <c r="A3040" s="15"/>
      <c r="B3040" s="15" t="s">
        <v>34</v>
      </c>
      <c r="C3040" s="15"/>
      <c r="D3040" s="16"/>
      <c r="E3040" s="1"/>
      <c r="F3040" s="1"/>
      <c r="G3040" s="1"/>
      <c r="H3040" s="1"/>
      <c r="I3040" s="1"/>
      <c r="J3040" s="1"/>
      <c r="K3040" s="1"/>
      <c r="L3040" s="1"/>
      <c r="M3040" s="17"/>
      <c r="N3040" s="16"/>
      <c r="O3040" s="1"/>
      <c r="P3040" s="18"/>
      <c r="U3040" s="114"/>
      <c r="W3040" s="114"/>
    </row>
    <row r="3041" spans="1:23" ht="9.75" customHeight="1">
      <c r="A3041" s="15"/>
      <c r="B3041" s="15" t="s">
        <v>57</v>
      </c>
      <c r="C3041" s="15"/>
      <c r="D3041" s="16"/>
      <c r="E3041" s="1"/>
      <c r="F3041" s="1"/>
      <c r="G3041" s="1"/>
      <c r="H3041" s="1"/>
      <c r="I3041" s="1"/>
      <c r="J3041" s="1"/>
      <c r="K3041" s="1"/>
      <c r="L3041" s="1"/>
      <c r="M3041" s="17"/>
      <c r="N3041" s="16"/>
      <c r="O3041" s="1"/>
      <c r="P3041" s="18"/>
      <c r="U3041" s="114"/>
      <c r="W3041" s="114"/>
    </row>
    <row r="3042" spans="1:23" ht="9.75" customHeight="1">
      <c r="A3042" s="15"/>
      <c r="B3042" s="15" t="s">
        <v>57</v>
      </c>
      <c r="C3042" s="15"/>
      <c r="D3042" s="16"/>
      <c r="E3042" s="1"/>
      <c r="F3042" s="1"/>
      <c r="G3042" s="1"/>
      <c r="H3042" s="1"/>
      <c r="I3042" s="1"/>
      <c r="J3042" s="1"/>
      <c r="K3042" s="1"/>
      <c r="L3042" s="1"/>
      <c r="M3042" s="17"/>
      <c r="N3042" s="16"/>
      <c r="O3042" s="1"/>
      <c r="P3042" s="18"/>
      <c r="U3042" s="114"/>
      <c r="W3042" s="114"/>
    </row>
    <row r="3043" spans="1:23" ht="9.75" customHeight="1">
      <c r="A3043" s="15"/>
      <c r="B3043" s="15" t="s">
        <v>39</v>
      </c>
      <c r="C3043" s="32">
        <v>8</v>
      </c>
      <c r="D3043" s="33">
        <v>8</v>
      </c>
      <c r="E3043" s="34">
        <v>8</v>
      </c>
      <c r="F3043" s="34">
        <v>6</v>
      </c>
      <c r="G3043" s="34">
        <v>6</v>
      </c>
      <c r="H3043" s="34">
        <v>7</v>
      </c>
      <c r="I3043" s="34">
        <v>6</v>
      </c>
      <c r="J3043" s="34">
        <v>5</v>
      </c>
      <c r="K3043" s="34">
        <v>5</v>
      </c>
      <c r="L3043" s="34">
        <v>6</v>
      </c>
      <c r="M3043" s="35">
        <v>3</v>
      </c>
      <c r="N3043" s="16">
        <f>MIN(D3043:M3043)</f>
        <v>3</v>
      </c>
      <c r="O3043" s="1">
        <f>C3043-N3043</f>
        <v>5</v>
      </c>
      <c r="P3043" s="18">
        <f>O3043/C3043</f>
        <v>0.625</v>
      </c>
      <c r="U3043" s="114"/>
      <c r="W3043" s="114"/>
    </row>
    <row r="3044" spans="1:23" ht="9.75" customHeight="1">
      <c r="A3044" s="15"/>
      <c r="B3044" s="15" t="s">
        <v>60</v>
      </c>
      <c r="C3044" s="15"/>
      <c r="D3044" s="16"/>
      <c r="E3044" s="1"/>
      <c r="F3044" s="1"/>
      <c r="G3044" s="1"/>
      <c r="H3044" s="1"/>
      <c r="I3044" s="1"/>
      <c r="J3044" s="1"/>
      <c r="K3044" s="1"/>
      <c r="L3044" s="1"/>
      <c r="M3044" s="17"/>
      <c r="N3044" s="16"/>
      <c r="O3044" s="1"/>
      <c r="P3044" s="18"/>
      <c r="U3044" s="114"/>
      <c r="W3044" s="114"/>
    </row>
    <row r="3045" spans="1:23" ht="9.75" customHeight="1">
      <c r="A3045" s="15"/>
      <c r="B3045" s="15" t="s">
        <v>60</v>
      </c>
      <c r="C3045" s="15"/>
      <c r="D3045" s="16"/>
      <c r="E3045" s="1"/>
      <c r="F3045" s="1"/>
      <c r="G3045" s="1"/>
      <c r="H3045" s="1"/>
      <c r="I3045" s="1"/>
      <c r="J3045" s="1"/>
      <c r="K3045" s="1"/>
      <c r="L3045" s="1"/>
      <c r="M3045" s="17"/>
      <c r="N3045" s="16"/>
      <c r="O3045" s="1"/>
      <c r="P3045" s="18"/>
      <c r="U3045" s="114"/>
      <c r="W3045" s="114"/>
    </row>
    <row r="3046" spans="1:23" ht="9.75" customHeight="1">
      <c r="A3046" s="15"/>
      <c r="B3046" s="15" t="s">
        <v>60</v>
      </c>
      <c r="C3046" s="15"/>
      <c r="D3046" s="16"/>
      <c r="E3046" s="1"/>
      <c r="F3046" s="1"/>
      <c r="G3046" s="1"/>
      <c r="H3046" s="1"/>
      <c r="I3046" s="1"/>
      <c r="J3046" s="1"/>
      <c r="K3046" s="1"/>
      <c r="L3046" s="1"/>
      <c r="M3046" s="17"/>
      <c r="N3046" s="16"/>
      <c r="O3046" s="1"/>
      <c r="P3046" s="18"/>
      <c r="U3046" s="114"/>
      <c r="W3046" s="114"/>
    </row>
    <row r="3047" spans="1:23" ht="9.75" customHeight="1">
      <c r="A3047" s="15"/>
      <c r="B3047" s="15" t="s">
        <v>60</v>
      </c>
      <c r="C3047" s="15"/>
      <c r="D3047" s="16"/>
      <c r="E3047" s="1"/>
      <c r="F3047" s="1"/>
      <c r="G3047" s="1"/>
      <c r="H3047" s="1"/>
      <c r="I3047" s="1"/>
      <c r="J3047" s="1"/>
      <c r="K3047" s="1"/>
      <c r="L3047" s="1"/>
      <c r="M3047" s="17"/>
      <c r="N3047" s="16"/>
      <c r="O3047" s="1"/>
      <c r="P3047" s="18"/>
      <c r="U3047" s="114"/>
      <c r="W3047" s="114"/>
    </row>
    <row r="3048" spans="1:23" ht="9.75" customHeight="1">
      <c r="A3048" s="15"/>
      <c r="B3048" s="15" t="s">
        <v>60</v>
      </c>
      <c r="C3048" s="15"/>
      <c r="D3048" s="16"/>
      <c r="E3048" s="1"/>
      <c r="F3048" s="1"/>
      <c r="G3048" s="1"/>
      <c r="H3048" s="1"/>
      <c r="I3048" s="1"/>
      <c r="J3048" s="1"/>
      <c r="K3048" s="1"/>
      <c r="L3048" s="1"/>
      <c r="M3048" s="17"/>
      <c r="N3048" s="16"/>
      <c r="O3048" s="1"/>
      <c r="P3048" s="18"/>
      <c r="U3048" s="114"/>
      <c r="W3048" s="114"/>
    </row>
    <row r="3049" spans="1:23" ht="9.75" customHeight="1">
      <c r="A3049" s="15"/>
      <c r="B3049" s="15" t="s">
        <v>60</v>
      </c>
      <c r="C3049" s="15"/>
      <c r="D3049" s="16"/>
      <c r="E3049" s="1"/>
      <c r="F3049" s="1"/>
      <c r="G3049" s="1"/>
      <c r="H3049" s="1"/>
      <c r="I3049" s="1"/>
      <c r="J3049" s="1"/>
      <c r="K3049" s="1"/>
      <c r="L3049" s="1"/>
      <c r="M3049" s="17"/>
      <c r="N3049" s="16"/>
      <c r="O3049" s="1"/>
      <c r="P3049" s="18"/>
      <c r="U3049" s="114"/>
      <c r="W3049" s="114"/>
    </row>
    <row r="3050" spans="1:23" ht="9.75" customHeight="1">
      <c r="A3050" s="15"/>
      <c r="B3050" s="15" t="s">
        <v>41</v>
      </c>
      <c r="C3050" s="15"/>
      <c r="D3050" s="16"/>
      <c r="E3050" s="1"/>
      <c r="F3050" s="1"/>
      <c r="G3050" s="1"/>
      <c r="H3050" s="1"/>
      <c r="I3050" s="1"/>
      <c r="J3050" s="1"/>
      <c r="K3050" s="1"/>
      <c r="L3050" s="1"/>
      <c r="M3050" s="17"/>
      <c r="N3050" s="16"/>
      <c r="O3050" s="1"/>
      <c r="P3050" s="18"/>
      <c r="U3050" s="114"/>
      <c r="W3050" s="114"/>
    </row>
    <row r="3051" spans="1:23" ht="9.75" customHeight="1">
      <c r="A3051" s="15"/>
      <c r="B3051" s="15" t="s">
        <v>42</v>
      </c>
      <c r="C3051" s="15"/>
      <c r="D3051" s="16"/>
      <c r="E3051" s="1"/>
      <c r="F3051" s="1"/>
      <c r="G3051" s="1"/>
      <c r="H3051" s="1"/>
      <c r="I3051" s="1"/>
      <c r="J3051" s="1"/>
      <c r="K3051" s="1"/>
      <c r="L3051" s="1"/>
      <c r="M3051" s="17"/>
      <c r="N3051" s="16"/>
      <c r="O3051" s="1"/>
      <c r="P3051" s="18"/>
      <c r="U3051" s="114"/>
      <c r="W3051" s="114"/>
    </row>
    <row r="3052" spans="1:23" ht="9.75" customHeight="1">
      <c r="A3052" s="15"/>
      <c r="B3052" s="15" t="s">
        <v>43</v>
      </c>
      <c r="C3052" s="15"/>
      <c r="D3052" s="16"/>
      <c r="E3052" s="1"/>
      <c r="F3052" s="1"/>
      <c r="G3052" s="1"/>
      <c r="H3052" s="1"/>
      <c r="I3052" s="1"/>
      <c r="J3052" s="1"/>
      <c r="K3052" s="1"/>
      <c r="L3052" s="1"/>
      <c r="M3052" s="17"/>
      <c r="N3052" s="16"/>
      <c r="O3052" s="1"/>
      <c r="P3052" s="18"/>
      <c r="U3052" s="114"/>
      <c r="W3052" s="114"/>
    </row>
    <row r="3053" spans="1:23" ht="9.75" customHeight="1">
      <c r="A3053" s="15"/>
      <c r="B3053" s="15" t="s">
        <v>44</v>
      </c>
      <c r="C3053" s="15"/>
      <c r="D3053" s="16"/>
      <c r="E3053" s="1"/>
      <c r="F3053" s="1"/>
      <c r="G3053" s="1"/>
      <c r="H3053" s="1"/>
      <c r="I3053" s="1"/>
      <c r="J3053" s="1"/>
      <c r="K3053" s="1"/>
      <c r="L3053" s="1"/>
      <c r="M3053" s="17"/>
      <c r="N3053" s="16"/>
      <c r="O3053" s="1"/>
      <c r="P3053" s="18"/>
      <c r="U3053" s="114"/>
      <c r="W3053" s="114"/>
    </row>
    <row r="3054" spans="1:23" ht="9.75" customHeight="1">
      <c r="A3054" s="20"/>
      <c r="B3054" s="21" t="s">
        <v>45</v>
      </c>
      <c r="C3054" s="21">
        <f t="shared" ref="C3054:M3054" si="655">SUM(C3038:C3053)</f>
        <v>11</v>
      </c>
      <c r="D3054" s="22">
        <f t="shared" si="655"/>
        <v>9</v>
      </c>
      <c r="E3054" s="23">
        <f t="shared" si="655"/>
        <v>9</v>
      </c>
      <c r="F3054" s="23">
        <f t="shared" si="655"/>
        <v>6</v>
      </c>
      <c r="G3054" s="23">
        <f t="shared" si="655"/>
        <v>6</v>
      </c>
      <c r="H3054" s="23">
        <f t="shared" si="655"/>
        <v>7</v>
      </c>
      <c r="I3054" s="23">
        <f t="shared" si="655"/>
        <v>8</v>
      </c>
      <c r="J3054" s="23">
        <f t="shared" si="655"/>
        <v>7</v>
      </c>
      <c r="K3054" s="23">
        <f t="shared" si="655"/>
        <v>7</v>
      </c>
      <c r="L3054" s="23">
        <f t="shared" si="655"/>
        <v>8</v>
      </c>
      <c r="M3054" s="24">
        <f t="shared" si="655"/>
        <v>5</v>
      </c>
      <c r="N3054" s="22">
        <f>MIN(D3054:M3054)</f>
        <v>5</v>
      </c>
      <c r="O3054" s="23">
        <f>C3054-N3054</f>
        <v>6</v>
      </c>
      <c r="P3054" s="25">
        <f>O3054/C3054</f>
        <v>0.54545454545454541</v>
      </c>
      <c r="U3054" s="114"/>
      <c r="W3054" s="114"/>
    </row>
    <row r="3055" spans="1:23" ht="9.75" customHeight="1">
      <c r="A3055" s="14" t="s">
        <v>490</v>
      </c>
      <c r="B3055" s="14" t="s">
        <v>27</v>
      </c>
      <c r="C3055" s="14"/>
      <c r="D3055" s="19"/>
      <c r="E3055" s="29"/>
      <c r="F3055" s="29"/>
      <c r="G3055" s="29"/>
      <c r="H3055" s="29"/>
      <c r="I3055" s="29"/>
      <c r="J3055" s="29"/>
      <c r="K3055" s="29"/>
      <c r="L3055" s="29"/>
      <c r="M3055" s="30"/>
      <c r="N3055" s="19"/>
      <c r="O3055" s="29"/>
      <c r="P3055" s="31"/>
      <c r="U3055" s="114"/>
      <c r="W3055" s="114"/>
    </row>
    <row r="3056" spans="1:23" ht="9.75" customHeight="1">
      <c r="A3056" s="15"/>
      <c r="B3056" s="15" t="s">
        <v>30</v>
      </c>
      <c r="C3056" s="15">
        <v>118</v>
      </c>
      <c r="D3056" s="33">
        <v>64</v>
      </c>
      <c r="E3056" s="34">
        <v>34</v>
      </c>
      <c r="F3056" s="34">
        <v>18</v>
      </c>
      <c r="G3056" s="34">
        <v>18</v>
      </c>
      <c r="H3056" s="34">
        <v>13</v>
      </c>
      <c r="I3056" s="34">
        <v>17</v>
      </c>
      <c r="J3056" s="34">
        <v>19</v>
      </c>
      <c r="K3056" s="34">
        <v>19</v>
      </c>
      <c r="L3056" s="34">
        <v>24</v>
      </c>
      <c r="M3056" s="35">
        <v>31</v>
      </c>
      <c r="N3056" s="16">
        <f>MIN(D3056:M3056)</f>
        <v>13</v>
      </c>
      <c r="O3056" s="1">
        <f>C3056-N3056</f>
        <v>105</v>
      </c>
      <c r="P3056" s="18">
        <f>O3056/C3056</f>
        <v>0.88983050847457623</v>
      </c>
      <c r="U3056" s="114"/>
      <c r="W3056" s="114"/>
    </row>
    <row r="3057" spans="1:23" ht="9.75" customHeight="1">
      <c r="A3057" s="15"/>
      <c r="B3057" s="15" t="s">
        <v>34</v>
      </c>
      <c r="C3057" s="15"/>
      <c r="D3057" s="16"/>
      <c r="E3057" s="1"/>
      <c r="F3057" s="1"/>
      <c r="G3057" s="1"/>
      <c r="H3057" s="1"/>
      <c r="I3057" s="1"/>
      <c r="J3057" s="1"/>
      <c r="K3057" s="1"/>
      <c r="L3057" s="1"/>
      <c r="M3057" s="17"/>
      <c r="N3057" s="16"/>
      <c r="O3057" s="1"/>
      <c r="P3057" s="18"/>
      <c r="U3057" s="114"/>
      <c r="W3057" s="114"/>
    </row>
    <row r="3058" spans="1:23" ht="9.75" customHeight="1">
      <c r="A3058" s="15"/>
      <c r="B3058" s="15" t="s">
        <v>57</v>
      </c>
      <c r="C3058" s="15"/>
      <c r="D3058" s="16"/>
      <c r="E3058" s="1"/>
      <c r="F3058" s="1"/>
      <c r="G3058" s="1"/>
      <c r="H3058" s="1"/>
      <c r="I3058" s="1"/>
      <c r="J3058" s="1"/>
      <c r="K3058" s="1"/>
      <c r="L3058" s="1"/>
      <c r="M3058" s="17"/>
      <c r="N3058" s="16"/>
      <c r="O3058" s="1"/>
      <c r="P3058" s="18"/>
      <c r="U3058" s="114"/>
      <c r="W3058" s="114"/>
    </row>
    <row r="3059" spans="1:23" ht="9.75" customHeight="1">
      <c r="A3059" s="15"/>
      <c r="B3059" s="15" t="s">
        <v>57</v>
      </c>
      <c r="C3059" s="15"/>
      <c r="D3059" s="16"/>
      <c r="E3059" s="1"/>
      <c r="F3059" s="1"/>
      <c r="G3059" s="1"/>
      <c r="H3059" s="1"/>
      <c r="I3059" s="1"/>
      <c r="J3059" s="1"/>
      <c r="K3059" s="1"/>
      <c r="L3059" s="1"/>
      <c r="M3059" s="17"/>
      <c r="N3059" s="16"/>
      <c r="O3059" s="1"/>
      <c r="P3059" s="18"/>
      <c r="U3059" s="114"/>
      <c r="W3059" s="114"/>
    </row>
    <row r="3060" spans="1:23" ht="9.75" customHeight="1">
      <c r="A3060" s="15"/>
      <c r="B3060" s="15" t="s">
        <v>39</v>
      </c>
      <c r="C3060" s="15"/>
      <c r="D3060" s="16"/>
      <c r="E3060" s="1"/>
      <c r="F3060" s="1"/>
      <c r="G3060" s="1"/>
      <c r="H3060" s="1"/>
      <c r="I3060" s="1"/>
      <c r="J3060" s="1"/>
      <c r="K3060" s="1"/>
      <c r="L3060" s="1"/>
      <c r="M3060" s="17"/>
      <c r="N3060" s="16"/>
      <c r="O3060" s="1"/>
      <c r="P3060" s="18"/>
      <c r="U3060" s="114"/>
      <c r="W3060" s="114"/>
    </row>
    <row r="3061" spans="1:23" ht="9.75" customHeight="1">
      <c r="A3061" s="15"/>
      <c r="B3061" s="15" t="s">
        <v>60</v>
      </c>
      <c r="C3061" s="15"/>
      <c r="D3061" s="16"/>
      <c r="E3061" s="1"/>
      <c r="F3061" s="1"/>
      <c r="G3061" s="1"/>
      <c r="H3061" s="1"/>
      <c r="I3061" s="1"/>
      <c r="J3061" s="1"/>
      <c r="K3061" s="1"/>
      <c r="L3061" s="1"/>
      <c r="M3061" s="17"/>
      <c r="N3061" s="16"/>
      <c r="O3061" s="1"/>
      <c r="P3061" s="18"/>
      <c r="U3061" s="114"/>
      <c r="W3061" s="114"/>
    </row>
    <row r="3062" spans="1:23" ht="9.75" customHeight="1">
      <c r="A3062" s="15"/>
      <c r="B3062" s="15" t="s">
        <v>60</v>
      </c>
      <c r="C3062" s="15"/>
      <c r="D3062" s="16"/>
      <c r="E3062" s="1"/>
      <c r="F3062" s="1"/>
      <c r="G3062" s="1"/>
      <c r="H3062" s="1"/>
      <c r="I3062" s="1"/>
      <c r="J3062" s="1"/>
      <c r="K3062" s="1"/>
      <c r="L3062" s="1"/>
      <c r="M3062" s="17"/>
      <c r="N3062" s="16"/>
      <c r="O3062" s="1"/>
      <c r="P3062" s="18"/>
      <c r="U3062" s="114"/>
      <c r="W3062" s="114"/>
    </row>
    <row r="3063" spans="1:23" ht="9.75" customHeight="1">
      <c r="A3063" s="15"/>
      <c r="B3063" s="15" t="s">
        <v>60</v>
      </c>
      <c r="C3063" s="15"/>
      <c r="D3063" s="16"/>
      <c r="E3063" s="1"/>
      <c r="F3063" s="1"/>
      <c r="G3063" s="1"/>
      <c r="H3063" s="1"/>
      <c r="I3063" s="1"/>
      <c r="J3063" s="1"/>
      <c r="K3063" s="1"/>
      <c r="L3063" s="1"/>
      <c r="M3063" s="17"/>
      <c r="N3063" s="16"/>
      <c r="O3063" s="1"/>
      <c r="P3063" s="18"/>
      <c r="U3063" s="114"/>
      <c r="W3063" s="114"/>
    </row>
    <row r="3064" spans="1:23" ht="9.75" customHeight="1">
      <c r="A3064" s="15"/>
      <c r="B3064" s="15" t="s">
        <v>60</v>
      </c>
      <c r="C3064" s="15"/>
      <c r="D3064" s="16"/>
      <c r="E3064" s="1"/>
      <c r="F3064" s="1"/>
      <c r="G3064" s="1"/>
      <c r="H3064" s="1"/>
      <c r="I3064" s="1"/>
      <c r="J3064" s="1"/>
      <c r="K3064" s="1"/>
      <c r="L3064" s="1"/>
      <c r="M3064" s="17"/>
      <c r="N3064" s="16"/>
      <c r="O3064" s="1"/>
      <c r="P3064" s="18"/>
      <c r="U3064" s="114"/>
      <c r="W3064" s="114"/>
    </row>
    <row r="3065" spans="1:23" ht="9.75" customHeight="1">
      <c r="A3065" s="15"/>
      <c r="B3065" s="15" t="s">
        <v>60</v>
      </c>
      <c r="C3065" s="15"/>
      <c r="D3065" s="16"/>
      <c r="E3065" s="1"/>
      <c r="F3065" s="1"/>
      <c r="G3065" s="1"/>
      <c r="H3065" s="1"/>
      <c r="I3065" s="1"/>
      <c r="J3065" s="1"/>
      <c r="K3065" s="1"/>
      <c r="L3065" s="1"/>
      <c r="M3065" s="17"/>
      <c r="N3065" s="16"/>
      <c r="O3065" s="1"/>
      <c r="P3065" s="18"/>
      <c r="U3065" s="114"/>
      <c r="W3065" s="114"/>
    </row>
    <row r="3066" spans="1:23" ht="9.75" customHeight="1">
      <c r="A3066" s="15"/>
      <c r="B3066" s="15" t="s">
        <v>60</v>
      </c>
      <c r="C3066" s="15"/>
      <c r="D3066" s="16"/>
      <c r="E3066" s="1"/>
      <c r="F3066" s="1"/>
      <c r="G3066" s="1"/>
      <c r="H3066" s="1"/>
      <c r="I3066" s="1"/>
      <c r="J3066" s="1"/>
      <c r="K3066" s="1"/>
      <c r="L3066" s="1"/>
      <c r="M3066" s="17"/>
      <c r="N3066" s="16"/>
      <c r="O3066" s="1"/>
      <c r="P3066" s="18"/>
      <c r="U3066" s="114"/>
      <c r="W3066" s="114"/>
    </row>
    <row r="3067" spans="1:23" ht="9.75" customHeight="1">
      <c r="A3067" s="15"/>
      <c r="B3067" s="15" t="s">
        <v>41</v>
      </c>
      <c r="C3067" s="15"/>
      <c r="D3067" s="16"/>
      <c r="E3067" s="1"/>
      <c r="F3067" s="1"/>
      <c r="G3067" s="1"/>
      <c r="H3067" s="1"/>
      <c r="I3067" s="1"/>
      <c r="J3067" s="1"/>
      <c r="K3067" s="1"/>
      <c r="L3067" s="1"/>
      <c r="M3067" s="17"/>
      <c r="N3067" s="16"/>
      <c r="O3067" s="1"/>
      <c r="P3067" s="18"/>
      <c r="U3067" s="114"/>
      <c r="W3067" s="114"/>
    </row>
    <row r="3068" spans="1:23" ht="9.75" customHeight="1">
      <c r="A3068" s="15"/>
      <c r="B3068" s="15" t="s">
        <v>42</v>
      </c>
      <c r="C3068" s="15"/>
      <c r="D3068" s="16"/>
      <c r="E3068" s="1"/>
      <c r="F3068" s="1"/>
      <c r="G3068" s="1"/>
      <c r="H3068" s="1"/>
      <c r="I3068" s="1"/>
      <c r="J3068" s="1"/>
      <c r="K3068" s="1"/>
      <c r="L3068" s="1"/>
      <c r="M3068" s="17"/>
      <c r="N3068" s="16"/>
      <c r="O3068" s="1"/>
      <c r="P3068" s="18"/>
      <c r="U3068" s="114"/>
      <c r="W3068" s="114"/>
    </row>
    <row r="3069" spans="1:23" ht="9.75" customHeight="1">
      <c r="A3069" s="15"/>
      <c r="B3069" s="15" t="s">
        <v>43</v>
      </c>
      <c r="C3069" s="15"/>
      <c r="D3069" s="16"/>
      <c r="E3069" s="1"/>
      <c r="F3069" s="1"/>
      <c r="G3069" s="1"/>
      <c r="H3069" s="1"/>
      <c r="I3069" s="1"/>
      <c r="J3069" s="1"/>
      <c r="K3069" s="1"/>
      <c r="L3069" s="1"/>
      <c r="M3069" s="17"/>
      <c r="N3069" s="16"/>
      <c r="O3069" s="1"/>
      <c r="P3069" s="18"/>
      <c r="U3069" s="114"/>
      <c r="W3069" s="114"/>
    </row>
    <row r="3070" spans="1:23" ht="9.75" customHeight="1">
      <c r="A3070" s="15"/>
      <c r="B3070" s="15" t="s">
        <v>44</v>
      </c>
      <c r="C3070" s="15"/>
      <c r="D3070" s="16"/>
      <c r="E3070" s="1"/>
      <c r="F3070" s="1"/>
      <c r="G3070" s="1"/>
      <c r="H3070" s="1"/>
      <c r="I3070" s="1"/>
      <c r="J3070" s="1"/>
      <c r="K3070" s="1"/>
      <c r="L3070" s="1"/>
      <c r="M3070" s="17"/>
      <c r="N3070" s="16"/>
      <c r="O3070" s="1"/>
      <c r="P3070" s="18"/>
      <c r="U3070" s="114"/>
      <c r="W3070" s="114"/>
    </row>
    <row r="3071" spans="1:23" ht="9.75" customHeight="1">
      <c r="A3071" s="20"/>
      <c r="B3071" s="21" t="s">
        <v>45</v>
      </c>
      <c r="C3071" s="21">
        <f t="shared" ref="C3071:M3071" si="656">SUM(C3055:C3070)</f>
        <v>118</v>
      </c>
      <c r="D3071" s="22">
        <f t="shared" si="656"/>
        <v>64</v>
      </c>
      <c r="E3071" s="23">
        <f t="shared" si="656"/>
        <v>34</v>
      </c>
      <c r="F3071" s="23">
        <f t="shared" si="656"/>
        <v>18</v>
      </c>
      <c r="G3071" s="23">
        <f t="shared" si="656"/>
        <v>18</v>
      </c>
      <c r="H3071" s="23">
        <f t="shared" si="656"/>
        <v>13</v>
      </c>
      <c r="I3071" s="23">
        <f t="shared" si="656"/>
        <v>17</v>
      </c>
      <c r="J3071" s="23">
        <f t="shared" si="656"/>
        <v>19</v>
      </c>
      <c r="K3071" s="23">
        <f t="shared" si="656"/>
        <v>19</v>
      </c>
      <c r="L3071" s="23">
        <f t="shared" si="656"/>
        <v>24</v>
      </c>
      <c r="M3071" s="24">
        <f t="shared" si="656"/>
        <v>31</v>
      </c>
      <c r="N3071" s="22">
        <f>MIN(D3071:M3071)</f>
        <v>13</v>
      </c>
      <c r="O3071" s="23">
        <f>C3071-N3071</f>
        <v>105</v>
      </c>
      <c r="P3071" s="25">
        <f>O3071/C3071</f>
        <v>0.88983050847457623</v>
      </c>
      <c r="U3071" s="114"/>
      <c r="W3071" s="114"/>
    </row>
    <row r="3072" spans="1:23" ht="9.75" customHeight="1">
      <c r="A3072" s="14" t="s">
        <v>491</v>
      </c>
      <c r="B3072" s="14" t="s">
        <v>27</v>
      </c>
      <c r="C3072" s="14"/>
      <c r="D3072" s="19"/>
      <c r="E3072" s="29"/>
      <c r="F3072" s="29"/>
      <c r="G3072" s="29"/>
      <c r="H3072" s="29"/>
      <c r="I3072" s="29"/>
      <c r="J3072" s="29"/>
      <c r="K3072" s="29"/>
      <c r="L3072" s="29"/>
      <c r="M3072" s="30"/>
      <c r="N3072" s="19"/>
      <c r="O3072" s="29"/>
      <c r="P3072" s="31"/>
      <c r="U3072" s="114"/>
      <c r="W3072" s="114"/>
    </row>
    <row r="3073" spans="1:23" ht="9.75" customHeight="1">
      <c r="A3073" s="15"/>
      <c r="B3073" s="15" t="s">
        <v>30</v>
      </c>
      <c r="C3073" s="15">
        <v>60</v>
      </c>
      <c r="D3073" s="33">
        <v>45</v>
      </c>
      <c r="E3073" s="34">
        <v>38</v>
      </c>
      <c r="F3073" s="34">
        <v>33</v>
      </c>
      <c r="G3073" s="34">
        <v>35</v>
      </c>
      <c r="H3073" s="34">
        <v>36</v>
      </c>
      <c r="I3073" s="34">
        <v>39</v>
      </c>
      <c r="J3073" s="34">
        <v>44</v>
      </c>
      <c r="K3073" s="34">
        <v>44</v>
      </c>
      <c r="L3073" s="34">
        <v>45</v>
      </c>
      <c r="M3073" s="35">
        <v>48</v>
      </c>
      <c r="N3073" s="16">
        <f>MIN(D3073:M3073)</f>
        <v>33</v>
      </c>
      <c r="O3073" s="1">
        <f>C3073-N3073</f>
        <v>27</v>
      </c>
      <c r="P3073" s="18">
        <f>O3073/C3073</f>
        <v>0.45</v>
      </c>
      <c r="U3073" s="114"/>
      <c r="W3073" s="114"/>
    </row>
    <row r="3074" spans="1:23" ht="9.75" customHeight="1">
      <c r="A3074" s="15"/>
      <c r="B3074" s="15" t="s">
        <v>34</v>
      </c>
      <c r="C3074" s="15"/>
      <c r="D3074" s="16"/>
      <c r="E3074" s="1"/>
      <c r="F3074" s="1"/>
      <c r="G3074" s="1"/>
      <c r="H3074" s="1"/>
      <c r="I3074" s="1"/>
      <c r="J3074" s="1"/>
      <c r="K3074" s="1"/>
      <c r="L3074" s="1"/>
      <c r="M3074" s="17"/>
      <c r="N3074" s="16"/>
      <c r="O3074" s="1"/>
      <c r="P3074" s="18"/>
      <c r="U3074" s="114"/>
      <c r="W3074" s="114"/>
    </row>
    <row r="3075" spans="1:23" ht="9.75" customHeight="1">
      <c r="A3075" s="15"/>
      <c r="B3075" s="15" t="s">
        <v>57</v>
      </c>
      <c r="C3075" s="15"/>
      <c r="D3075" s="16"/>
      <c r="E3075" s="1"/>
      <c r="F3075" s="1"/>
      <c r="G3075" s="1"/>
      <c r="H3075" s="1"/>
      <c r="I3075" s="1"/>
      <c r="J3075" s="1"/>
      <c r="K3075" s="1"/>
      <c r="L3075" s="1"/>
      <c r="M3075" s="17"/>
      <c r="N3075" s="16"/>
      <c r="O3075" s="1"/>
      <c r="P3075" s="18"/>
      <c r="U3075" s="114"/>
      <c r="W3075" s="114"/>
    </row>
    <row r="3076" spans="1:23" ht="9.75" customHeight="1">
      <c r="A3076" s="15"/>
      <c r="B3076" s="15" t="s">
        <v>57</v>
      </c>
      <c r="C3076" s="15"/>
      <c r="D3076" s="16"/>
      <c r="E3076" s="1"/>
      <c r="F3076" s="1"/>
      <c r="G3076" s="1"/>
      <c r="H3076" s="1"/>
      <c r="I3076" s="1"/>
      <c r="J3076" s="1"/>
      <c r="K3076" s="1"/>
      <c r="L3076" s="1"/>
      <c r="M3076" s="17"/>
      <c r="N3076" s="16"/>
      <c r="O3076" s="1"/>
      <c r="P3076" s="18"/>
      <c r="U3076" s="114"/>
      <c r="W3076" s="114"/>
    </row>
    <row r="3077" spans="1:23" ht="9.75" customHeight="1">
      <c r="A3077" s="15"/>
      <c r="B3077" s="15" t="s">
        <v>39</v>
      </c>
      <c r="C3077" s="15"/>
      <c r="D3077" s="16"/>
      <c r="E3077" s="1"/>
      <c r="F3077" s="1"/>
      <c r="G3077" s="1"/>
      <c r="H3077" s="1"/>
      <c r="I3077" s="1"/>
      <c r="J3077" s="1"/>
      <c r="K3077" s="1"/>
      <c r="L3077" s="1"/>
      <c r="M3077" s="17"/>
      <c r="N3077" s="16"/>
      <c r="O3077" s="1"/>
      <c r="P3077" s="18"/>
      <c r="U3077" s="114"/>
      <c r="W3077" s="114"/>
    </row>
    <row r="3078" spans="1:23" ht="9.75" customHeight="1">
      <c r="A3078" s="15"/>
      <c r="B3078" s="15" t="s">
        <v>60</v>
      </c>
      <c r="C3078" s="15"/>
      <c r="D3078" s="16"/>
      <c r="E3078" s="1"/>
      <c r="F3078" s="1"/>
      <c r="G3078" s="1"/>
      <c r="H3078" s="1"/>
      <c r="I3078" s="1"/>
      <c r="J3078" s="1"/>
      <c r="K3078" s="1"/>
      <c r="L3078" s="1"/>
      <c r="M3078" s="17"/>
      <c r="N3078" s="16"/>
      <c r="O3078" s="1"/>
      <c r="P3078" s="18"/>
      <c r="U3078" s="114"/>
      <c r="W3078" s="114"/>
    </row>
    <row r="3079" spans="1:23" ht="9.75" customHeight="1">
      <c r="A3079" s="15"/>
      <c r="B3079" s="15" t="s">
        <v>60</v>
      </c>
      <c r="C3079" s="15"/>
      <c r="D3079" s="16"/>
      <c r="E3079" s="1"/>
      <c r="F3079" s="1"/>
      <c r="G3079" s="1"/>
      <c r="H3079" s="1"/>
      <c r="I3079" s="1"/>
      <c r="J3079" s="1"/>
      <c r="K3079" s="1"/>
      <c r="L3079" s="1"/>
      <c r="M3079" s="17"/>
      <c r="N3079" s="16"/>
      <c r="O3079" s="1"/>
      <c r="P3079" s="18"/>
      <c r="U3079" s="114"/>
      <c r="W3079" s="114"/>
    </row>
    <row r="3080" spans="1:23" ht="9.75" customHeight="1">
      <c r="A3080" s="15"/>
      <c r="B3080" s="15" t="s">
        <v>60</v>
      </c>
      <c r="C3080" s="15"/>
      <c r="D3080" s="16"/>
      <c r="E3080" s="1"/>
      <c r="F3080" s="1"/>
      <c r="G3080" s="1"/>
      <c r="H3080" s="1"/>
      <c r="I3080" s="1"/>
      <c r="J3080" s="1"/>
      <c r="K3080" s="1"/>
      <c r="L3080" s="1"/>
      <c r="M3080" s="17"/>
      <c r="N3080" s="16"/>
      <c r="O3080" s="1"/>
      <c r="P3080" s="18"/>
      <c r="U3080" s="114"/>
      <c r="W3080" s="114"/>
    </row>
    <row r="3081" spans="1:23" ht="9.75" customHeight="1">
      <c r="A3081" s="15"/>
      <c r="B3081" s="15" t="s">
        <v>60</v>
      </c>
      <c r="C3081" s="15"/>
      <c r="D3081" s="16"/>
      <c r="E3081" s="1"/>
      <c r="F3081" s="1"/>
      <c r="G3081" s="1"/>
      <c r="H3081" s="1"/>
      <c r="I3081" s="1"/>
      <c r="J3081" s="1"/>
      <c r="K3081" s="1"/>
      <c r="L3081" s="1"/>
      <c r="M3081" s="17"/>
      <c r="N3081" s="16"/>
      <c r="O3081" s="1"/>
      <c r="P3081" s="18"/>
      <c r="U3081" s="114"/>
      <c r="W3081" s="114"/>
    </row>
    <row r="3082" spans="1:23" ht="9.75" customHeight="1">
      <c r="A3082" s="15"/>
      <c r="B3082" s="15" t="s">
        <v>60</v>
      </c>
      <c r="C3082" s="15"/>
      <c r="D3082" s="16"/>
      <c r="E3082" s="1"/>
      <c r="F3082" s="1"/>
      <c r="G3082" s="1"/>
      <c r="H3082" s="1"/>
      <c r="I3082" s="1"/>
      <c r="J3082" s="1"/>
      <c r="K3082" s="1"/>
      <c r="L3082" s="1"/>
      <c r="M3082" s="17"/>
      <c r="N3082" s="16"/>
      <c r="O3082" s="1"/>
      <c r="P3082" s="18"/>
      <c r="U3082" s="114"/>
      <c r="W3082" s="114"/>
    </row>
    <row r="3083" spans="1:23" ht="9.75" customHeight="1">
      <c r="A3083" s="15"/>
      <c r="B3083" s="15" t="s">
        <v>60</v>
      </c>
      <c r="C3083" s="15"/>
      <c r="D3083" s="16"/>
      <c r="E3083" s="1"/>
      <c r="F3083" s="1"/>
      <c r="G3083" s="1"/>
      <c r="H3083" s="1"/>
      <c r="I3083" s="1"/>
      <c r="J3083" s="1"/>
      <c r="K3083" s="1"/>
      <c r="L3083" s="1"/>
      <c r="M3083" s="17"/>
      <c r="N3083" s="16"/>
      <c r="O3083" s="1"/>
      <c r="P3083" s="18"/>
      <c r="U3083" s="114"/>
      <c r="W3083" s="114"/>
    </row>
    <row r="3084" spans="1:23" ht="9.75" customHeight="1">
      <c r="A3084" s="15"/>
      <c r="B3084" s="15" t="s">
        <v>41</v>
      </c>
      <c r="C3084" s="15"/>
      <c r="D3084" s="16"/>
      <c r="E3084" s="1"/>
      <c r="F3084" s="1"/>
      <c r="G3084" s="1"/>
      <c r="H3084" s="1"/>
      <c r="I3084" s="1"/>
      <c r="J3084" s="1"/>
      <c r="K3084" s="1"/>
      <c r="L3084" s="1"/>
      <c r="M3084" s="17"/>
      <c r="N3084" s="16"/>
      <c r="O3084" s="1"/>
      <c r="P3084" s="18"/>
      <c r="U3084" s="114"/>
      <c r="W3084" s="114"/>
    </row>
    <row r="3085" spans="1:23" ht="9.75" customHeight="1">
      <c r="A3085" s="15"/>
      <c r="B3085" s="15" t="s">
        <v>42</v>
      </c>
      <c r="C3085" s="15"/>
      <c r="D3085" s="16"/>
      <c r="E3085" s="1"/>
      <c r="F3085" s="1"/>
      <c r="G3085" s="1"/>
      <c r="H3085" s="1"/>
      <c r="I3085" s="1"/>
      <c r="J3085" s="1"/>
      <c r="K3085" s="1"/>
      <c r="L3085" s="1"/>
      <c r="M3085" s="17"/>
      <c r="N3085" s="16"/>
      <c r="O3085" s="1"/>
      <c r="P3085" s="18"/>
      <c r="U3085" s="114"/>
      <c r="W3085" s="114"/>
    </row>
    <row r="3086" spans="1:23" ht="9.75" customHeight="1">
      <c r="A3086" s="15"/>
      <c r="B3086" s="15" t="s">
        <v>43</v>
      </c>
      <c r="C3086" s="15"/>
      <c r="D3086" s="16"/>
      <c r="E3086" s="1"/>
      <c r="F3086" s="1"/>
      <c r="G3086" s="1"/>
      <c r="H3086" s="1"/>
      <c r="I3086" s="1"/>
      <c r="J3086" s="1"/>
      <c r="K3086" s="1"/>
      <c r="L3086" s="1"/>
      <c r="M3086" s="17"/>
      <c r="N3086" s="16"/>
      <c r="O3086" s="1"/>
      <c r="P3086" s="18"/>
      <c r="U3086" s="114"/>
      <c r="W3086" s="114"/>
    </row>
    <row r="3087" spans="1:23" ht="9.75" customHeight="1">
      <c r="A3087" s="15"/>
      <c r="B3087" s="15" t="s">
        <v>44</v>
      </c>
      <c r="C3087" s="15"/>
      <c r="D3087" s="16"/>
      <c r="E3087" s="1"/>
      <c r="F3087" s="1"/>
      <c r="G3087" s="1"/>
      <c r="H3087" s="1"/>
      <c r="I3087" s="1"/>
      <c r="J3087" s="1"/>
      <c r="K3087" s="1"/>
      <c r="L3087" s="1"/>
      <c r="M3087" s="17"/>
      <c r="N3087" s="16"/>
      <c r="O3087" s="1"/>
      <c r="P3087" s="18"/>
      <c r="U3087" s="114"/>
      <c r="W3087" s="114"/>
    </row>
    <row r="3088" spans="1:23" ht="9.75" customHeight="1">
      <c r="A3088" s="20"/>
      <c r="B3088" s="21" t="s">
        <v>45</v>
      </c>
      <c r="C3088" s="21">
        <f t="shared" ref="C3088:M3088" si="657">SUM(C3072:C3087)</f>
        <v>60</v>
      </c>
      <c r="D3088" s="22">
        <f t="shared" si="657"/>
        <v>45</v>
      </c>
      <c r="E3088" s="23">
        <f t="shared" si="657"/>
        <v>38</v>
      </c>
      <c r="F3088" s="23">
        <f t="shared" si="657"/>
        <v>33</v>
      </c>
      <c r="G3088" s="23">
        <f t="shared" si="657"/>
        <v>35</v>
      </c>
      <c r="H3088" s="23">
        <f t="shared" si="657"/>
        <v>36</v>
      </c>
      <c r="I3088" s="23">
        <f t="shared" si="657"/>
        <v>39</v>
      </c>
      <c r="J3088" s="23">
        <f t="shared" si="657"/>
        <v>44</v>
      </c>
      <c r="K3088" s="23">
        <f t="shared" si="657"/>
        <v>44</v>
      </c>
      <c r="L3088" s="23">
        <f t="shared" si="657"/>
        <v>45</v>
      </c>
      <c r="M3088" s="24">
        <f t="shared" si="657"/>
        <v>48</v>
      </c>
      <c r="N3088" s="22">
        <f>MIN(D3088:M3088)</f>
        <v>33</v>
      </c>
      <c r="O3088" s="23">
        <f>C3088-N3088</f>
        <v>27</v>
      </c>
      <c r="P3088" s="25">
        <f>O3088/C3088</f>
        <v>0.45</v>
      </c>
      <c r="U3088" s="114"/>
      <c r="W3088" s="114"/>
    </row>
    <row r="3089" spans="1:23" ht="9.75" customHeight="1">
      <c r="A3089" s="14" t="s">
        <v>492</v>
      </c>
      <c r="B3089" s="14" t="s">
        <v>27</v>
      </c>
      <c r="C3089" s="14"/>
      <c r="D3089" s="19"/>
      <c r="E3089" s="29"/>
      <c r="F3089" s="29"/>
      <c r="G3089" s="29"/>
      <c r="H3089" s="29"/>
      <c r="I3089" s="29"/>
      <c r="J3089" s="29"/>
      <c r="K3089" s="29"/>
      <c r="L3089" s="29"/>
      <c r="M3089" s="30"/>
      <c r="N3089" s="19"/>
      <c r="O3089" s="29"/>
      <c r="P3089" s="31"/>
      <c r="U3089" s="114"/>
      <c r="W3089" s="114"/>
    </row>
    <row r="3090" spans="1:23" ht="9.75" customHeight="1">
      <c r="A3090" s="15"/>
      <c r="B3090" s="15" t="s">
        <v>30</v>
      </c>
      <c r="C3090" s="15"/>
      <c r="D3090" s="16"/>
      <c r="E3090" s="1"/>
      <c r="F3090" s="1"/>
      <c r="G3090" s="1"/>
      <c r="H3090" s="1"/>
      <c r="I3090" s="1"/>
      <c r="J3090" s="1"/>
      <c r="K3090" s="1"/>
      <c r="L3090" s="1"/>
      <c r="M3090" s="17"/>
      <c r="N3090" s="16"/>
      <c r="O3090" s="1"/>
      <c r="P3090" s="18"/>
      <c r="U3090" s="114"/>
      <c r="W3090" s="114"/>
    </row>
    <row r="3091" spans="1:23" ht="9.75" customHeight="1">
      <c r="A3091" s="15"/>
      <c r="B3091" s="15" t="s">
        <v>34</v>
      </c>
      <c r="C3091" s="15"/>
      <c r="D3091" s="16"/>
      <c r="E3091" s="1"/>
      <c r="F3091" s="1"/>
      <c r="G3091" s="1"/>
      <c r="H3091" s="1"/>
      <c r="I3091" s="1"/>
      <c r="J3091" s="1"/>
      <c r="K3091" s="1"/>
      <c r="L3091" s="1"/>
      <c r="M3091" s="17"/>
      <c r="N3091" s="16"/>
      <c r="O3091" s="1"/>
      <c r="P3091" s="18"/>
      <c r="U3091" s="114"/>
      <c r="W3091" s="114"/>
    </row>
    <row r="3092" spans="1:23" ht="9.75" customHeight="1">
      <c r="A3092" s="15"/>
      <c r="B3092" s="15" t="s">
        <v>579</v>
      </c>
      <c r="C3092" s="15">
        <v>92</v>
      </c>
      <c r="D3092" s="33">
        <v>28</v>
      </c>
      <c r="E3092" s="34">
        <v>20</v>
      </c>
      <c r="F3092" s="34">
        <v>19</v>
      </c>
      <c r="G3092" s="34">
        <v>35</v>
      </c>
      <c r="H3092" s="34">
        <v>39</v>
      </c>
      <c r="I3092" s="34">
        <v>35</v>
      </c>
      <c r="J3092" s="34">
        <v>26</v>
      </c>
      <c r="K3092" s="34">
        <v>35</v>
      </c>
      <c r="L3092" s="34">
        <v>50</v>
      </c>
      <c r="M3092" s="35">
        <v>48</v>
      </c>
      <c r="N3092" s="16">
        <f>MIN(D3092:M3092)</f>
        <v>19</v>
      </c>
      <c r="O3092" s="1">
        <f>C3092-N3092</f>
        <v>73</v>
      </c>
      <c r="P3092" s="18">
        <f>O3092/C3092</f>
        <v>0.79347826086956519</v>
      </c>
      <c r="U3092" s="114"/>
      <c r="W3092" s="114"/>
    </row>
    <row r="3093" spans="1:23" ht="9.75" customHeight="1">
      <c r="A3093" s="15"/>
      <c r="B3093" s="15" t="s">
        <v>57</v>
      </c>
      <c r="C3093" s="15"/>
      <c r="D3093" s="16"/>
      <c r="E3093" s="1"/>
      <c r="F3093" s="1"/>
      <c r="G3093" s="1"/>
      <c r="H3093" s="1"/>
      <c r="I3093" s="1"/>
      <c r="J3093" s="1"/>
      <c r="K3093" s="1"/>
      <c r="L3093" s="1"/>
      <c r="M3093" s="17"/>
      <c r="N3093" s="16"/>
      <c r="O3093" s="1"/>
      <c r="P3093" s="18"/>
      <c r="U3093" s="114"/>
      <c r="W3093" s="114"/>
    </row>
    <row r="3094" spans="1:23" ht="9.75" customHeight="1">
      <c r="A3094" s="15"/>
      <c r="B3094" s="15" t="s">
        <v>39</v>
      </c>
      <c r="C3094" s="15"/>
      <c r="D3094" s="16"/>
      <c r="E3094" s="1"/>
      <c r="F3094" s="1"/>
      <c r="G3094" s="1"/>
      <c r="H3094" s="1"/>
      <c r="I3094" s="1"/>
      <c r="J3094" s="1"/>
      <c r="K3094" s="1"/>
      <c r="L3094" s="1"/>
      <c r="M3094" s="17"/>
      <c r="N3094" s="16"/>
      <c r="O3094" s="1"/>
      <c r="P3094" s="18"/>
      <c r="U3094" s="114"/>
      <c r="W3094" s="114"/>
    </row>
    <row r="3095" spans="1:23" ht="9.75" customHeight="1">
      <c r="A3095" s="15"/>
      <c r="B3095" s="15" t="s">
        <v>566</v>
      </c>
      <c r="C3095" s="15">
        <v>2</v>
      </c>
      <c r="D3095" s="33">
        <v>1</v>
      </c>
      <c r="E3095" s="34">
        <v>1</v>
      </c>
      <c r="F3095" s="34">
        <v>1</v>
      </c>
      <c r="G3095" s="34">
        <v>0</v>
      </c>
      <c r="H3095" s="34">
        <v>0</v>
      </c>
      <c r="I3095" s="34">
        <v>1</v>
      </c>
      <c r="J3095" s="34">
        <v>1</v>
      </c>
      <c r="K3095" s="34">
        <v>1</v>
      </c>
      <c r="L3095" s="34">
        <v>0</v>
      </c>
      <c r="M3095" s="35">
        <v>1</v>
      </c>
      <c r="N3095" s="16">
        <f>MIN(D3095:M3095)</f>
        <v>0</v>
      </c>
      <c r="O3095" s="1">
        <f>C3095-N3095</f>
        <v>2</v>
      </c>
      <c r="P3095" s="18">
        <f>O3095/C3095</f>
        <v>1</v>
      </c>
      <c r="U3095" s="114"/>
      <c r="W3095" s="114"/>
    </row>
    <row r="3096" spans="1:23" ht="9.75" customHeight="1">
      <c r="A3096" s="15"/>
      <c r="B3096" s="15" t="s">
        <v>60</v>
      </c>
      <c r="C3096" s="15"/>
      <c r="D3096" s="16"/>
      <c r="E3096" s="1"/>
      <c r="F3096" s="1"/>
      <c r="G3096" s="1"/>
      <c r="H3096" s="1"/>
      <c r="I3096" s="1"/>
      <c r="J3096" s="1"/>
      <c r="K3096" s="1"/>
      <c r="L3096" s="1"/>
      <c r="M3096" s="17"/>
      <c r="N3096" s="16"/>
      <c r="O3096" s="1"/>
      <c r="P3096" s="18"/>
      <c r="U3096" s="114"/>
      <c r="W3096" s="114"/>
    </row>
    <row r="3097" spans="1:23" ht="9.75" customHeight="1">
      <c r="A3097" s="15"/>
      <c r="B3097" s="15" t="s">
        <v>60</v>
      </c>
      <c r="C3097" s="15"/>
      <c r="D3097" s="16"/>
      <c r="E3097" s="1"/>
      <c r="F3097" s="1"/>
      <c r="G3097" s="1"/>
      <c r="H3097" s="1"/>
      <c r="I3097" s="1"/>
      <c r="J3097" s="1"/>
      <c r="K3097" s="1"/>
      <c r="L3097" s="1"/>
      <c r="M3097" s="17"/>
      <c r="N3097" s="16"/>
      <c r="O3097" s="1"/>
      <c r="P3097" s="18"/>
      <c r="U3097" s="114"/>
      <c r="W3097" s="114"/>
    </row>
    <row r="3098" spans="1:23" ht="9.75" customHeight="1">
      <c r="A3098" s="15"/>
      <c r="B3098" s="15" t="s">
        <v>60</v>
      </c>
      <c r="C3098" s="15"/>
      <c r="D3098" s="16"/>
      <c r="E3098" s="1"/>
      <c r="F3098" s="1"/>
      <c r="G3098" s="1"/>
      <c r="H3098" s="1"/>
      <c r="I3098" s="1"/>
      <c r="J3098" s="1"/>
      <c r="K3098" s="1"/>
      <c r="L3098" s="1"/>
      <c r="M3098" s="17"/>
      <c r="N3098" s="16"/>
      <c r="O3098" s="1"/>
      <c r="P3098" s="18"/>
      <c r="U3098" s="114"/>
      <c r="W3098" s="114"/>
    </row>
    <row r="3099" spans="1:23" ht="9.75" customHeight="1">
      <c r="A3099" s="15"/>
      <c r="B3099" s="15" t="s">
        <v>60</v>
      </c>
      <c r="C3099" s="15"/>
      <c r="D3099" s="16"/>
      <c r="E3099" s="1"/>
      <c r="F3099" s="1"/>
      <c r="G3099" s="1"/>
      <c r="H3099" s="1"/>
      <c r="I3099" s="1"/>
      <c r="J3099" s="1"/>
      <c r="K3099" s="1"/>
      <c r="L3099" s="1"/>
      <c r="M3099" s="17"/>
      <c r="N3099" s="16"/>
      <c r="O3099" s="1"/>
      <c r="P3099" s="18"/>
      <c r="U3099" s="114"/>
      <c r="W3099" s="114"/>
    </row>
    <row r="3100" spans="1:23" ht="9.75" customHeight="1">
      <c r="A3100" s="15"/>
      <c r="B3100" s="15" t="s">
        <v>60</v>
      </c>
      <c r="C3100" s="15"/>
      <c r="D3100" s="16"/>
      <c r="E3100" s="1"/>
      <c r="F3100" s="1"/>
      <c r="G3100" s="1"/>
      <c r="H3100" s="1"/>
      <c r="I3100" s="1"/>
      <c r="J3100" s="1"/>
      <c r="K3100" s="1"/>
      <c r="L3100" s="1"/>
      <c r="M3100" s="17"/>
      <c r="N3100" s="16"/>
      <c r="O3100" s="1"/>
      <c r="P3100" s="18"/>
      <c r="U3100" s="114"/>
      <c r="W3100" s="114"/>
    </row>
    <row r="3101" spans="1:23" ht="9.75" customHeight="1">
      <c r="A3101" s="15"/>
      <c r="B3101" s="15" t="s">
        <v>41</v>
      </c>
      <c r="C3101" s="15">
        <v>11</v>
      </c>
      <c r="D3101" s="33">
        <v>6</v>
      </c>
      <c r="E3101" s="34">
        <v>0</v>
      </c>
      <c r="F3101" s="34">
        <v>1</v>
      </c>
      <c r="G3101" s="34">
        <v>2</v>
      </c>
      <c r="H3101" s="34">
        <v>3</v>
      </c>
      <c r="I3101" s="34">
        <v>0</v>
      </c>
      <c r="J3101" s="34">
        <v>1</v>
      </c>
      <c r="K3101" s="34">
        <v>2</v>
      </c>
      <c r="L3101" s="34">
        <v>0</v>
      </c>
      <c r="M3101" s="35">
        <v>5</v>
      </c>
      <c r="N3101" s="16">
        <f>MIN(D3101:M3101)</f>
        <v>0</v>
      </c>
      <c r="O3101" s="1">
        <f>C3101-N3101</f>
        <v>11</v>
      </c>
      <c r="P3101" s="18">
        <f>O3101/C3101</f>
        <v>1</v>
      </c>
      <c r="U3101" s="114"/>
      <c r="W3101" s="114"/>
    </row>
    <row r="3102" spans="1:23" ht="9.75" customHeight="1">
      <c r="A3102" s="15"/>
      <c r="B3102" s="15" t="s">
        <v>42</v>
      </c>
      <c r="C3102" s="15"/>
      <c r="D3102" s="16"/>
      <c r="E3102" s="1"/>
      <c r="F3102" s="1"/>
      <c r="G3102" s="1"/>
      <c r="H3102" s="1"/>
      <c r="I3102" s="1"/>
      <c r="J3102" s="1"/>
      <c r="K3102" s="1"/>
      <c r="L3102" s="1"/>
      <c r="M3102" s="17"/>
      <c r="N3102" s="16"/>
      <c r="O3102" s="1"/>
      <c r="P3102" s="18"/>
      <c r="U3102" s="114"/>
      <c r="W3102" s="114"/>
    </row>
    <row r="3103" spans="1:23" ht="9.75" customHeight="1">
      <c r="A3103" s="15"/>
      <c r="B3103" s="15" t="s">
        <v>43</v>
      </c>
      <c r="C3103" s="15"/>
      <c r="D3103" s="16"/>
      <c r="E3103" s="1"/>
      <c r="F3103" s="1"/>
      <c r="G3103" s="1"/>
      <c r="H3103" s="1"/>
      <c r="I3103" s="1"/>
      <c r="J3103" s="1"/>
      <c r="K3103" s="1"/>
      <c r="L3103" s="1"/>
      <c r="M3103" s="17"/>
      <c r="N3103" s="16"/>
      <c r="O3103" s="1"/>
      <c r="P3103" s="18"/>
      <c r="U3103" s="114"/>
      <c r="W3103" s="114"/>
    </row>
    <row r="3104" spans="1:23" ht="9.75" customHeight="1">
      <c r="A3104" s="15"/>
      <c r="B3104" s="15" t="s">
        <v>44</v>
      </c>
      <c r="C3104" s="15"/>
      <c r="D3104" s="16"/>
      <c r="E3104" s="1"/>
      <c r="F3104" s="1"/>
      <c r="G3104" s="1"/>
      <c r="H3104" s="1"/>
      <c r="I3104" s="1"/>
      <c r="J3104" s="1"/>
      <c r="K3104" s="1"/>
      <c r="L3104" s="1"/>
      <c r="M3104" s="17"/>
      <c r="N3104" s="16"/>
      <c r="O3104" s="1"/>
      <c r="P3104" s="18"/>
      <c r="U3104" s="114"/>
      <c r="W3104" s="114"/>
    </row>
    <row r="3105" spans="1:23" ht="9.75" customHeight="1">
      <c r="A3105" s="20"/>
      <c r="B3105" s="21" t="s">
        <v>45</v>
      </c>
      <c r="C3105" s="21">
        <f t="shared" ref="C3105:M3105" si="658">SUM(C3089:C3104)</f>
        <v>105</v>
      </c>
      <c r="D3105" s="22">
        <f t="shared" si="658"/>
        <v>35</v>
      </c>
      <c r="E3105" s="23">
        <f t="shared" si="658"/>
        <v>21</v>
      </c>
      <c r="F3105" s="23">
        <f t="shared" si="658"/>
        <v>21</v>
      </c>
      <c r="G3105" s="23">
        <f t="shared" si="658"/>
        <v>37</v>
      </c>
      <c r="H3105" s="23">
        <f t="shared" si="658"/>
        <v>42</v>
      </c>
      <c r="I3105" s="23">
        <f t="shared" si="658"/>
        <v>36</v>
      </c>
      <c r="J3105" s="23">
        <f t="shared" si="658"/>
        <v>28</v>
      </c>
      <c r="K3105" s="23">
        <f t="shared" si="658"/>
        <v>38</v>
      </c>
      <c r="L3105" s="23">
        <f t="shared" si="658"/>
        <v>50</v>
      </c>
      <c r="M3105" s="24">
        <f t="shared" si="658"/>
        <v>54</v>
      </c>
      <c r="N3105" s="22">
        <f>MIN(D3105:M3105)</f>
        <v>21</v>
      </c>
      <c r="O3105" s="23">
        <f>C3105-N3105</f>
        <v>84</v>
      </c>
      <c r="P3105" s="25">
        <f>O3105/C3105</f>
        <v>0.8</v>
      </c>
      <c r="U3105" s="114"/>
      <c r="W3105" s="114"/>
    </row>
    <row r="3106" spans="1:23" ht="9.75" customHeight="1">
      <c r="A3106" s="14" t="s">
        <v>493</v>
      </c>
      <c r="B3106" s="14" t="s">
        <v>27</v>
      </c>
      <c r="C3106" s="14"/>
      <c r="D3106" s="19"/>
      <c r="E3106" s="29"/>
      <c r="F3106" s="29"/>
      <c r="G3106" s="29"/>
      <c r="H3106" s="29"/>
      <c r="I3106" s="29"/>
      <c r="J3106" s="29"/>
      <c r="K3106" s="29"/>
      <c r="L3106" s="29"/>
      <c r="M3106" s="30"/>
      <c r="N3106" s="19"/>
      <c r="O3106" s="29"/>
      <c r="P3106" s="31"/>
      <c r="U3106" s="114"/>
      <c r="W3106" s="114"/>
    </row>
    <row r="3107" spans="1:23" ht="9.75" customHeight="1">
      <c r="A3107" s="15"/>
      <c r="B3107" s="15" t="s">
        <v>30</v>
      </c>
      <c r="C3107" s="15"/>
      <c r="D3107" s="16"/>
      <c r="E3107" s="1"/>
      <c r="F3107" s="1"/>
      <c r="G3107" s="1"/>
      <c r="H3107" s="1"/>
      <c r="I3107" s="1"/>
      <c r="J3107" s="1"/>
      <c r="K3107" s="1"/>
      <c r="L3107" s="1"/>
      <c r="M3107" s="17"/>
      <c r="N3107" s="16"/>
      <c r="O3107" s="1"/>
      <c r="P3107" s="18"/>
      <c r="U3107" s="114"/>
      <c r="W3107" s="114"/>
    </row>
    <row r="3108" spans="1:23" ht="9.75" customHeight="1">
      <c r="A3108" s="15"/>
      <c r="B3108" s="15" t="s">
        <v>34</v>
      </c>
      <c r="C3108" s="15"/>
      <c r="D3108" s="16"/>
      <c r="E3108" s="1"/>
      <c r="F3108" s="1"/>
      <c r="G3108" s="1"/>
      <c r="H3108" s="1"/>
      <c r="I3108" s="1"/>
      <c r="J3108" s="1"/>
      <c r="K3108" s="1"/>
      <c r="L3108" s="1"/>
      <c r="M3108" s="17"/>
      <c r="N3108" s="16"/>
      <c r="O3108" s="1"/>
      <c r="P3108" s="18"/>
      <c r="U3108" s="114"/>
      <c r="W3108" s="114"/>
    </row>
    <row r="3109" spans="1:23" ht="9.75" customHeight="1">
      <c r="A3109" s="15"/>
      <c r="B3109" s="15" t="s">
        <v>57</v>
      </c>
      <c r="C3109" s="15"/>
      <c r="D3109" s="16"/>
      <c r="E3109" s="1"/>
      <c r="F3109" s="1"/>
      <c r="G3109" s="1"/>
      <c r="H3109" s="1"/>
      <c r="I3109" s="1"/>
      <c r="J3109" s="1"/>
      <c r="K3109" s="1"/>
      <c r="L3109" s="1"/>
      <c r="M3109" s="17"/>
      <c r="N3109" s="16"/>
      <c r="O3109" s="1"/>
      <c r="P3109" s="18"/>
      <c r="U3109" s="114"/>
      <c r="W3109" s="114"/>
    </row>
    <row r="3110" spans="1:23" ht="9.75" customHeight="1">
      <c r="A3110" s="15"/>
      <c r="B3110" s="15" t="s">
        <v>57</v>
      </c>
      <c r="C3110" s="15"/>
      <c r="D3110" s="16"/>
      <c r="E3110" s="1"/>
      <c r="F3110" s="1"/>
      <c r="G3110" s="1"/>
      <c r="H3110" s="1"/>
      <c r="I3110" s="1"/>
      <c r="J3110" s="1"/>
      <c r="K3110" s="1"/>
      <c r="L3110" s="1"/>
      <c r="M3110" s="17"/>
      <c r="N3110" s="16"/>
      <c r="O3110" s="1"/>
      <c r="P3110" s="18"/>
      <c r="U3110" s="114"/>
      <c r="W3110" s="114"/>
    </row>
    <row r="3111" spans="1:23" ht="9.75" customHeight="1">
      <c r="A3111" s="15"/>
      <c r="B3111" s="15" t="s">
        <v>39</v>
      </c>
      <c r="C3111" s="15">
        <v>7</v>
      </c>
      <c r="D3111" s="33">
        <v>7</v>
      </c>
      <c r="E3111" s="34">
        <v>7</v>
      </c>
      <c r="F3111" s="34">
        <v>7</v>
      </c>
      <c r="G3111" s="34">
        <v>7</v>
      </c>
      <c r="H3111" s="34">
        <v>7</v>
      </c>
      <c r="I3111" s="34">
        <v>7</v>
      </c>
      <c r="J3111" s="34">
        <v>7</v>
      </c>
      <c r="K3111" s="34">
        <v>5</v>
      </c>
      <c r="L3111" s="34">
        <v>5</v>
      </c>
      <c r="M3111" s="35">
        <v>5</v>
      </c>
      <c r="N3111" s="16">
        <f>MIN(D3111:M3111)</f>
        <v>5</v>
      </c>
      <c r="O3111" s="1">
        <f>C3111-N3111</f>
        <v>2</v>
      </c>
      <c r="P3111" s="18">
        <f>O3111/C3111</f>
        <v>0.2857142857142857</v>
      </c>
      <c r="U3111" s="114"/>
      <c r="W3111" s="114"/>
    </row>
    <row r="3112" spans="1:23" ht="9.75" customHeight="1">
      <c r="A3112" s="15"/>
      <c r="B3112" s="15" t="s">
        <v>60</v>
      </c>
      <c r="C3112" s="15"/>
      <c r="D3112" s="16"/>
      <c r="E3112" s="1"/>
      <c r="F3112" s="1"/>
      <c r="G3112" s="1"/>
      <c r="H3112" s="1"/>
      <c r="I3112" s="1"/>
      <c r="J3112" s="1"/>
      <c r="K3112" s="1"/>
      <c r="L3112" s="1"/>
      <c r="M3112" s="17"/>
      <c r="N3112" s="16"/>
      <c r="O3112" s="1"/>
      <c r="P3112" s="18"/>
      <c r="U3112" s="114"/>
      <c r="W3112" s="114"/>
    </row>
    <row r="3113" spans="1:23" ht="9.75" customHeight="1">
      <c r="A3113" s="15"/>
      <c r="B3113" s="15" t="s">
        <v>60</v>
      </c>
      <c r="C3113" s="15"/>
      <c r="D3113" s="16"/>
      <c r="E3113" s="1"/>
      <c r="F3113" s="1"/>
      <c r="G3113" s="1"/>
      <c r="H3113" s="1"/>
      <c r="I3113" s="1"/>
      <c r="J3113" s="1"/>
      <c r="K3113" s="1"/>
      <c r="L3113" s="1"/>
      <c r="M3113" s="17"/>
      <c r="N3113" s="16"/>
      <c r="O3113" s="1"/>
      <c r="P3113" s="18"/>
      <c r="U3113" s="114"/>
      <c r="W3113" s="114"/>
    </row>
    <row r="3114" spans="1:23" ht="9.75" customHeight="1">
      <c r="A3114" s="15"/>
      <c r="B3114" s="15" t="s">
        <v>60</v>
      </c>
      <c r="C3114" s="15"/>
      <c r="D3114" s="16"/>
      <c r="E3114" s="1"/>
      <c r="F3114" s="1"/>
      <c r="G3114" s="1"/>
      <c r="H3114" s="1"/>
      <c r="I3114" s="1"/>
      <c r="J3114" s="1"/>
      <c r="K3114" s="1"/>
      <c r="L3114" s="1"/>
      <c r="M3114" s="17"/>
      <c r="N3114" s="16"/>
      <c r="O3114" s="1"/>
      <c r="P3114" s="18"/>
      <c r="U3114" s="114"/>
      <c r="W3114" s="114"/>
    </row>
    <row r="3115" spans="1:23" ht="9.75" customHeight="1">
      <c r="A3115" s="15"/>
      <c r="B3115" s="15" t="s">
        <v>60</v>
      </c>
      <c r="C3115" s="15"/>
      <c r="D3115" s="16"/>
      <c r="E3115" s="1"/>
      <c r="F3115" s="1"/>
      <c r="G3115" s="1"/>
      <c r="H3115" s="1"/>
      <c r="I3115" s="1"/>
      <c r="J3115" s="1"/>
      <c r="K3115" s="1"/>
      <c r="L3115" s="1"/>
      <c r="M3115" s="17"/>
      <c r="N3115" s="16"/>
      <c r="O3115" s="1"/>
      <c r="P3115" s="18"/>
      <c r="U3115" s="114"/>
      <c r="W3115" s="114"/>
    </row>
    <row r="3116" spans="1:23" ht="9.75" customHeight="1">
      <c r="A3116" s="15"/>
      <c r="B3116" s="15" t="s">
        <v>60</v>
      </c>
      <c r="C3116" s="15"/>
      <c r="D3116" s="16"/>
      <c r="E3116" s="1"/>
      <c r="F3116" s="1"/>
      <c r="G3116" s="1"/>
      <c r="H3116" s="1"/>
      <c r="I3116" s="1"/>
      <c r="J3116" s="1"/>
      <c r="K3116" s="1"/>
      <c r="L3116" s="1"/>
      <c r="M3116" s="17"/>
      <c r="N3116" s="16"/>
      <c r="O3116" s="1"/>
      <c r="P3116" s="18"/>
      <c r="U3116" s="114"/>
      <c r="W3116" s="114"/>
    </row>
    <row r="3117" spans="1:23" ht="9.75" customHeight="1">
      <c r="A3117" s="15"/>
      <c r="B3117" s="15" t="s">
        <v>60</v>
      </c>
      <c r="C3117" s="15"/>
      <c r="D3117" s="16"/>
      <c r="E3117" s="1"/>
      <c r="F3117" s="1"/>
      <c r="G3117" s="1"/>
      <c r="H3117" s="1"/>
      <c r="I3117" s="1"/>
      <c r="J3117" s="1"/>
      <c r="K3117" s="1"/>
      <c r="L3117" s="1"/>
      <c r="M3117" s="17"/>
      <c r="N3117" s="16"/>
      <c r="O3117" s="1"/>
      <c r="P3117" s="18"/>
      <c r="U3117" s="114"/>
      <c r="W3117" s="114"/>
    </row>
    <row r="3118" spans="1:23" ht="9.75" customHeight="1">
      <c r="A3118" s="15"/>
      <c r="B3118" s="15" t="s">
        <v>41</v>
      </c>
      <c r="C3118" s="15"/>
      <c r="D3118" s="16"/>
      <c r="E3118" s="1"/>
      <c r="F3118" s="1"/>
      <c r="G3118" s="1"/>
      <c r="H3118" s="1"/>
      <c r="I3118" s="1"/>
      <c r="J3118" s="1"/>
      <c r="K3118" s="1"/>
      <c r="L3118" s="1"/>
      <c r="M3118" s="17"/>
      <c r="N3118" s="16"/>
      <c r="O3118" s="1"/>
      <c r="P3118" s="18"/>
      <c r="U3118" s="114"/>
      <c r="W3118" s="114"/>
    </row>
    <row r="3119" spans="1:23" ht="9.75" customHeight="1">
      <c r="A3119" s="15"/>
      <c r="B3119" s="15" t="s">
        <v>42</v>
      </c>
      <c r="C3119" s="15"/>
      <c r="D3119" s="16"/>
      <c r="E3119" s="1"/>
      <c r="F3119" s="1"/>
      <c r="G3119" s="1"/>
      <c r="H3119" s="1"/>
      <c r="I3119" s="1"/>
      <c r="J3119" s="1"/>
      <c r="K3119" s="1"/>
      <c r="L3119" s="1"/>
      <c r="M3119" s="17"/>
      <c r="N3119" s="16"/>
      <c r="O3119" s="1"/>
      <c r="P3119" s="18"/>
      <c r="U3119" s="114"/>
      <c r="W3119" s="114"/>
    </row>
    <row r="3120" spans="1:23" ht="9.75" customHeight="1">
      <c r="A3120" s="15"/>
      <c r="B3120" s="15" t="s">
        <v>43</v>
      </c>
      <c r="C3120" s="15"/>
      <c r="D3120" s="16"/>
      <c r="E3120" s="1"/>
      <c r="F3120" s="1"/>
      <c r="G3120" s="1"/>
      <c r="H3120" s="1"/>
      <c r="I3120" s="1"/>
      <c r="J3120" s="1"/>
      <c r="K3120" s="1"/>
      <c r="L3120" s="1"/>
      <c r="M3120" s="17"/>
      <c r="N3120" s="16"/>
      <c r="O3120" s="1"/>
      <c r="P3120" s="18"/>
      <c r="U3120" s="114"/>
      <c r="W3120" s="114"/>
    </row>
    <row r="3121" spans="1:23" ht="9.75" customHeight="1">
      <c r="A3121" s="15"/>
      <c r="B3121" s="15" t="s">
        <v>44</v>
      </c>
      <c r="C3121" s="15"/>
      <c r="D3121" s="16"/>
      <c r="E3121" s="1"/>
      <c r="F3121" s="1"/>
      <c r="G3121" s="1"/>
      <c r="H3121" s="1"/>
      <c r="I3121" s="1"/>
      <c r="J3121" s="1"/>
      <c r="K3121" s="1"/>
      <c r="L3121" s="1"/>
      <c r="M3121" s="17"/>
      <c r="N3121" s="16"/>
      <c r="O3121" s="1"/>
      <c r="P3121" s="18"/>
      <c r="U3121" s="114"/>
      <c r="W3121" s="114"/>
    </row>
    <row r="3122" spans="1:23" ht="9.75" customHeight="1">
      <c r="A3122" s="20"/>
      <c r="B3122" s="21" t="s">
        <v>45</v>
      </c>
      <c r="C3122" s="21">
        <f t="shared" ref="C3122:M3122" si="659">SUM(C3106:C3121)</f>
        <v>7</v>
      </c>
      <c r="D3122" s="22">
        <f t="shared" si="659"/>
        <v>7</v>
      </c>
      <c r="E3122" s="23">
        <f t="shared" si="659"/>
        <v>7</v>
      </c>
      <c r="F3122" s="23">
        <f t="shared" si="659"/>
        <v>7</v>
      </c>
      <c r="G3122" s="23">
        <f t="shared" si="659"/>
        <v>7</v>
      </c>
      <c r="H3122" s="23">
        <f t="shared" si="659"/>
        <v>7</v>
      </c>
      <c r="I3122" s="23">
        <f t="shared" si="659"/>
        <v>7</v>
      </c>
      <c r="J3122" s="23">
        <f t="shared" si="659"/>
        <v>7</v>
      </c>
      <c r="K3122" s="23">
        <f t="shared" si="659"/>
        <v>5</v>
      </c>
      <c r="L3122" s="23">
        <f t="shared" si="659"/>
        <v>5</v>
      </c>
      <c r="M3122" s="24">
        <f t="shared" si="659"/>
        <v>5</v>
      </c>
      <c r="N3122" s="22">
        <f>MIN(D3122:M3122)</f>
        <v>5</v>
      </c>
      <c r="O3122" s="23">
        <f>C3122-N3122</f>
        <v>2</v>
      </c>
      <c r="P3122" s="25">
        <f>O3122/C3122</f>
        <v>0.2857142857142857</v>
      </c>
      <c r="U3122" s="114"/>
      <c r="W3122" s="114"/>
    </row>
    <row r="3123" spans="1:23" ht="9.75" customHeight="1">
      <c r="A3123" s="1"/>
      <c r="B3123" s="1"/>
      <c r="C3123" s="1">
        <f>SUM(C8:C2476)/2</f>
        <v>14930</v>
      </c>
      <c r="D3123" s="1"/>
      <c r="E3123" s="1"/>
      <c r="F3123" s="1"/>
      <c r="G3123" s="1"/>
      <c r="H3123" s="1"/>
      <c r="I3123" s="1"/>
      <c r="J3123" s="1"/>
      <c r="K3123" s="1"/>
      <c r="L3123" s="1"/>
      <c r="M3123" s="1"/>
      <c r="N3123" s="1"/>
      <c r="O3123" s="1"/>
      <c r="P3123" s="1"/>
    </row>
  </sheetData>
  <mergeCells count="7">
    <mergeCell ref="B1319:P1319"/>
    <mergeCell ref="B1320:P1320"/>
    <mergeCell ref="A1:P1"/>
    <mergeCell ref="N5:P5"/>
    <mergeCell ref="D5:M5"/>
    <mergeCell ref="A2:P2"/>
    <mergeCell ref="N3:P3"/>
  </mergeCells>
  <conditionalFormatting sqref="W1:W1048576">
    <cfRule type="containsText" dxfId="1" priority="2" operator="containsText" text="ok">
      <formula>NOT(ISERROR(SEARCH("ok",W1)))</formula>
    </cfRule>
  </conditionalFormatting>
  <conditionalFormatting sqref="T1:T1048576">
    <cfRule type="containsText" dxfId="0" priority="1" operator="containsText" text="check">
      <formula>NOT(ISERROR(SEARCH("check",T1)))</formula>
    </cfRule>
  </conditionalFormatting>
  <pageMargins left="0.7" right="0.7" top="0.75" bottom="0.75" header="0" footer="0"/>
  <pageSetup scale="91" orientation="portrait" r:id="rId1"/>
  <rowBreaks count="46" manualBreakCount="46">
    <brk id="75" max="16383" man="1"/>
    <brk id="126" max="16383" man="1"/>
    <brk id="177" max="16383" man="1"/>
    <brk id="245" max="16383" man="1"/>
    <brk id="313" max="16383" man="1"/>
    <brk id="381" max="16383" man="1"/>
    <brk id="449" max="16383" man="1"/>
    <brk id="517" max="16383" man="1"/>
    <brk id="585" max="16383" man="1"/>
    <brk id="653" max="16383" man="1"/>
    <brk id="721" max="16383" man="1"/>
    <brk id="789" max="16383" man="1"/>
    <brk id="857" max="16383" man="1"/>
    <brk id="925" max="16383" man="1"/>
    <brk id="993" max="16383" man="1"/>
    <brk id="1061" max="16383" man="1"/>
    <brk id="1129" max="16383" man="1"/>
    <brk id="1198" max="16383" man="1"/>
    <brk id="1267" max="16383" man="1"/>
    <brk id="1318" max="16383" man="1"/>
    <brk id="1371" max="16383" man="1"/>
    <brk id="1422" max="16383" man="1"/>
    <brk id="1490" max="16383" man="1"/>
    <brk id="1558" max="16383" man="1"/>
    <brk id="1626" max="16383" man="1"/>
    <brk id="1694" max="16383" man="1"/>
    <brk id="1762" max="16383" man="1"/>
    <brk id="1830" max="16383" man="1"/>
    <brk id="1898" max="16383" man="1"/>
    <brk id="1966" max="16383" man="1"/>
    <brk id="2034" max="16383" man="1"/>
    <brk id="2102" max="16383" man="1"/>
    <brk id="2170" max="16383" man="1"/>
    <brk id="2238" max="16383" man="1"/>
    <brk id="2306" max="16383" man="1"/>
    <brk id="2374" max="16383" man="1"/>
    <brk id="2442" max="16383" man="1"/>
    <brk id="2510" max="16383" man="1"/>
    <brk id="2578" max="16383" man="1"/>
    <brk id="2646" max="16383" man="1"/>
    <brk id="2714" max="16383" man="1"/>
    <brk id="2782" max="16383" man="1"/>
    <brk id="2850" max="16383" man="1"/>
    <brk id="2918" max="16383" man="1"/>
    <brk id="2986" max="16383" man="1"/>
    <brk id="3054" max="16383" man="1"/>
  </rowBreaks>
  <colBreaks count="1" manualBreakCount="1">
    <brk id="16" max="3122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showGridLines="0" zoomScaleNormal="100" workbookViewId="0">
      <selection sqref="A1:B1"/>
    </sheetView>
  </sheetViews>
  <sheetFormatPr defaultColWidth="14.44140625" defaultRowHeight="15" customHeight="1"/>
  <cols>
    <col min="1" max="1" width="11.109375" customWidth="1"/>
    <col min="2" max="2" width="77.6640625" customWidth="1"/>
    <col min="3" max="3" width="9.6640625" customWidth="1"/>
    <col min="4" max="6" width="10.88671875" customWidth="1"/>
    <col min="7" max="26" width="8" customWidth="1"/>
  </cols>
  <sheetData>
    <row r="1" spans="1:26" ht="14.25" customHeight="1">
      <c r="A1" s="120" t="str">
        <f>'University-wide'!A1</f>
        <v>University of California, San Diego Survey of Parking Space Occupancy Levels, Summer, 2018</v>
      </c>
      <c r="B1" s="121"/>
      <c r="C1" s="50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20" t="s">
        <v>98</v>
      </c>
      <c r="B2" s="121"/>
      <c r="C2" s="50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1.25" customHeight="1">
      <c r="A3" s="128"/>
      <c r="B3" s="121"/>
      <c r="C3" s="50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1.25" customHeight="1">
      <c r="A4" s="2" t="s">
        <v>99</v>
      </c>
      <c r="B4" s="2" t="s">
        <v>37</v>
      </c>
      <c r="C4" s="50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1.25" customHeight="1">
      <c r="A5" s="3"/>
      <c r="B5" s="3" t="s">
        <v>4</v>
      </c>
      <c r="C5" s="5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1.25" customHeight="1">
      <c r="A6" s="10"/>
      <c r="B6" s="10" t="s">
        <v>9</v>
      </c>
      <c r="C6" s="50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1.25" customHeight="1">
      <c r="A7" s="15" t="s">
        <v>100</v>
      </c>
      <c r="B7" s="15" t="s">
        <v>100</v>
      </c>
      <c r="C7" s="50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1.25" customHeight="1">
      <c r="A8" s="15" t="s">
        <v>101</v>
      </c>
      <c r="B8" s="15" t="s">
        <v>102</v>
      </c>
      <c r="C8" s="5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1.25" customHeight="1">
      <c r="A9" s="15" t="s">
        <v>103</v>
      </c>
      <c r="B9" s="15" t="s">
        <v>104</v>
      </c>
      <c r="C9" s="5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1.25" customHeight="1">
      <c r="A10" s="26" t="s">
        <v>105</v>
      </c>
      <c r="B10" s="20" t="s">
        <v>106</v>
      </c>
      <c r="C10" s="5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1.25" customHeight="1">
      <c r="A11" s="1"/>
      <c r="B11" s="1"/>
      <c r="C11" s="5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.25" customHeight="1">
      <c r="A12" s="1"/>
      <c r="B12" s="1"/>
      <c r="C12" s="5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.25" customHeight="1">
      <c r="A13" s="1"/>
      <c r="B13" s="1"/>
      <c r="C13" s="5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.25" customHeight="1">
      <c r="A14" s="1"/>
      <c r="B14" s="1"/>
      <c r="C14" s="50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.25" customHeight="1">
      <c r="A15" s="1"/>
      <c r="B15" s="1"/>
      <c r="C15" s="50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.25" customHeight="1">
      <c r="A16" s="1"/>
      <c r="B16" s="1"/>
      <c r="C16" s="50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.25" customHeight="1">
      <c r="A17" s="1"/>
      <c r="B17" s="1"/>
      <c r="C17" s="50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.25" customHeight="1">
      <c r="A18" s="1"/>
      <c r="B18" s="1"/>
      <c r="C18" s="50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1.25" customHeight="1">
      <c r="A19" s="1"/>
      <c r="B19" s="1"/>
      <c r="C19" s="50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.25" customHeight="1">
      <c r="A20" s="1"/>
      <c r="B20" s="1"/>
      <c r="C20" s="50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1.25" customHeight="1">
      <c r="A21" s="1"/>
      <c r="B21" s="1"/>
      <c r="C21" s="50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>
      <c r="A22" s="1"/>
      <c r="B22" s="1"/>
      <c r="C22" s="50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>
      <c r="A23" s="1"/>
      <c r="B23" s="1"/>
      <c r="C23" s="50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>
      <c r="A24" s="1"/>
      <c r="B24" s="1"/>
      <c r="C24" s="50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>
      <c r="A25" s="1"/>
      <c r="B25" s="1"/>
      <c r="C25" s="50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>
      <c r="A26" s="1"/>
      <c r="B26" s="1"/>
      <c r="C26" s="50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>
      <c r="A27" s="1"/>
      <c r="B27" s="1"/>
      <c r="C27" s="50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>
      <c r="A28" s="1"/>
      <c r="B28" s="1"/>
      <c r="C28" s="5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>
      <c r="A29" s="1"/>
      <c r="B29" s="1"/>
      <c r="C29" s="50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>
      <c r="A30" s="1"/>
      <c r="B30" s="1"/>
      <c r="C30" s="50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>
      <c r="A31" s="1"/>
      <c r="B31" s="1"/>
      <c r="C31" s="50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>
      <c r="A32" s="1"/>
      <c r="B32" s="1"/>
      <c r="C32" s="50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>
      <c r="A33" s="1"/>
      <c r="B33" s="1"/>
      <c r="C33" s="50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>
      <c r="A34" s="1"/>
      <c r="B34" s="1"/>
      <c r="C34" s="50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1.25" customHeight="1">
      <c r="A35" s="1"/>
      <c r="B35" s="1"/>
      <c r="C35" s="50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>
      <c r="A36" s="1"/>
      <c r="B36" s="1"/>
      <c r="C36" s="50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>
      <c r="A37" s="1"/>
      <c r="B37" s="1"/>
      <c r="C37" s="50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>
      <c r="A38" s="1"/>
      <c r="B38" s="1"/>
      <c r="C38" s="50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>
      <c r="A39" s="1"/>
      <c r="B39" s="1"/>
      <c r="C39" s="50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>
      <c r="A40" s="1"/>
      <c r="B40" s="1"/>
      <c r="C40" s="5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>
      <c r="A41" s="1"/>
      <c r="B41" s="1"/>
      <c r="C41" s="5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>
      <c r="A42" s="1"/>
      <c r="B42" s="1"/>
      <c r="C42" s="5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>
      <c r="A43" s="1"/>
      <c r="B43" s="1"/>
      <c r="C43" s="5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>
      <c r="A44" s="1"/>
      <c r="B44" s="1"/>
      <c r="C44" s="5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>
      <c r="A45" s="1"/>
      <c r="B45" s="1"/>
      <c r="C45" s="5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>
      <c r="A46" s="1"/>
      <c r="B46" s="1"/>
      <c r="C46" s="5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>
      <c r="A47" s="1"/>
      <c r="B47" s="1"/>
      <c r="C47" s="5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>
      <c r="A48" s="1"/>
      <c r="B48" s="1"/>
      <c r="C48" s="5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>
      <c r="A49" s="1"/>
      <c r="B49" s="1"/>
      <c r="C49" s="5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>
      <c r="A50" s="1"/>
      <c r="B50" s="1"/>
      <c r="C50" s="5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>
      <c r="A51" s="1"/>
      <c r="B51" s="1"/>
      <c r="C51" s="5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>
      <c r="A52" s="1"/>
      <c r="B52" s="1"/>
      <c r="C52" s="5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>
      <c r="A53" s="1"/>
      <c r="B53" s="1"/>
      <c r="C53" s="5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>
      <c r="A54" s="1"/>
      <c r="B54" s="1"/>
      <c r="C54" s="5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>
      <c r="A55" s="1"/>
      <c r="B55" s="1"/>
      <c r="C55" s="5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>
      <c r="A56" s="1"/>
      <c r="B56" s="1"/>
      <c r="C56" s="5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>
      <c r="A57" s="1"/>
      <c r="B57" s="1"/>
      <c r="C57" s="5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>
      <c r="A58" s="1"/>
      <c r="B58" s="1"/>
      <c r="C58" s="5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1.25" customHeight="1">
      <c r="A59" s="1"/>
      <c r="B59" s="1"/>
      <c r="C59" s="5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1.25" customHeight="1">
      <c r="A60" s="1"/>
      <c r="B60" s="1"/>
      <c r="C60" s="5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>
      <c r="A61" s="1"/>
      <c r="B61" s="1"/>
      <c r="C61" s="5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>
      <c r="A62" s="1"/>
      <c r="B62" s="1"/>
      <c r="C62" s="5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>
      <c r="A63" s="1"/>
      <c r="B63" s="1"/>
      <c r="C63" s="5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>
      <c r="A64" s="1"/>
      <c r="B64" s="1"/>
      <c r="C64" s="5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>
      <c r="A65" s="1"/>
      <c r="B65" s="1"/>
      <c r="C65" s="5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>
      <c r="A66" s="1"/>
      <c r="B66" s="1"/>
      <c r="C66" s="5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>
      <c r="A67" s="1"/>
      <c r="B67" s="1"/>
      <c r="C67" s="5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>
      <c r="A68" s="1"/>
      <c r="B68" s="1"/>
      <c r="C68" s="5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>
      <c r="A69" s="1"/>
      <c r="B69" s="1"/>
      <c r="C69" s="5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>
      <c r="A70" s="1"/>
      <c r="B70" s="1"/>
      <c r="C70" s="5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>
      <c r="A71" s="1"/>
      <c r="B71" s="1"/>
      <c r="C71" s="5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>
      <c r="A72" s="1"/>
      <c r="B72" s="1"/>
      <c r="C72" s="5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>
      <c r="A73" s="1"/>
      <c r="B73" s="1"/>
      <c r="C73" s="5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>
      <c r="A74" s="1"/>
      <c r="B74" s="1"/>
      <c r="C74" s="5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>
      <c r="A75" s="1"/>
      <c r="B75" s="1"/>
      <c r="C75" s="5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>
      <c r="A76" s="1"/>
      <c r="B76" s="1"/>
      <c r="C76" s="5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>
      <c r="A77" s="1"/>
      <c r="B77" s="1"/>
      <c r="C77" s="5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>
      <c r="A78" s="1"/>
      <c r="B78" s="1"/>
      <c r="C78" s="5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>
      <c r="A79" s="1"/>
      <c r="B79" s="1"/>
      <c r="C79" s="5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>
      <c r="A80" s="1"/>
      <c r="B80" s="1"/>
      <c r="C80" s="5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>
      <c r="A81" s="1"/>
      <c r="B81" s="1"/>
      <c r="C81" s="5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>
      <c r="A82" s="1"/>
      <c r="B82" s="1"/>
      <c r="C82" s="5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>
      <c r="A83" s="1"/>
      <c r="B83" s="1"/>
      <c r="C83" s="5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>
      <c r="A84" s="1"/>
      <c r="B84" s="1"/>
      <c r="C84" s="5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>
      <c r="A85" s="1"/>
      <c r="B85" s="1"/>
      <c r="C85" s="5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>
      <c r="A86" s="1"/>
      <c r="B86" s="1"/>
      <c r="C86" s="5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>
      <c r="A87" s="1"/>
      <c r="B87" s="1"/>
      <c r="C87" s="5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>
      <c r="A88" s="1"/>
      <c r="B88" s="1"/>
      <c r="C88" s="5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>
      <c r="A89" s="1"/>
      <c r="B89" s="1"/>
      <c r="C89" s="5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>
      <c r="A90" s="1"/>
      <c r="B90" s="1"/>
      <c r="C90" s="5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>
      <c r="A91" s="1"/>
      <c r="B91" s="1"/>
      <c r="C91" s="50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>
      <c r="A92" s="1"/>
      <c r="B92" s="1"/>
      <c r="C92" s="50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>
      <c r="A93" s="1"/>
      <c r="B93" s="1"/>
      <c r="C93" s="50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>
      <c r="A94" s="1"/>
      <c r="B94" s="1"/>
      <c r="C94" s="50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>
      <c r="A95" s="1"/>
      <c r="B95" s="1"/>
      <c r="C95" s="50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>
      <c r="A96" s="1"/>
      <c r="B96" s="1"/>
      <c r="C96" s="50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>
      <c r="A97" s="1"/>
      <c r="B97" s="1"/>
      <c r="C97" s="50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>
      <c r="A98" s="1"/>
      <c r="B98" s="1"/>
      <c r="C98" s="50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>
      <c r="A99" s="1"/>
      <c r="B99" s="1"/>
      <c r="C99" s="50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>
      <c r="A100" s="1"/>
      <c r="B100" s="1"/>
      <c r="C100" s="50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>
      <c r="A101" s="1"/>
      <c r="B101" s="1"/>
      <c r="C101" s="50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>
      <c r="A102" s="1"/>
      <c r="B102" s="1"/>
      <c r="C102" s="5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>
      <c r="A103" s="1"/>
      <c r="B103" s="1"/>
      <c r="C103" s="50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>
      <c r="A104" s="1"/>
      <c r="B104" s="1"/>
      <c r="C104" s="50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>
      <c r="A105" s="1"/>
      <c r="B105" s="1"/>
      <c r="C105" s="50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>
      <c r="A106" s="1"/>
      <c r="B106" s="1"/>
      <c r="C106" s="50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>
      <c r="A107" s="1"/>
      <c r="B107" s="1"/>
      <c r="C107" s="50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>
      <c r="A108" s="1"/>
      <c r="B108" s="1"/>
      <c r="C108" s="50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>
      <c r="A109" s="1"/>
      <c r="B109" s="1"/>
      <c r="C109" s="50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>
      <c r="A110" s="1"/>
      <c r="B110" s="1"/>
      <c r="C110" s="50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>
      <c r="A111" s="1"/>
      <c r="B111" s="1"/>
      <c r="C111" s="50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>
      <c r="A112" s="1"/>
      <c r="B112" s="1"/>
      <c r="C112" s="50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>
      <c r="A113" s="1"/>
      <c r="B113" s="1"/>
      <c r="C113" s="50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>
      <c r="A114" s="1"/>
      <c r="B114" s="1"/>
      <c r="C114" s="50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>
      <c r="A115" s="1"/>
      <c r="B115" s="1"/>
      <c r="C115" s="50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>
      <c r="A116" s="1"/>
      <c r="B116" s="1"/>
      <c r="C116" s="50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>
      <c r="A117" s="1"/>
      <c r="B117" s="1"/>
      <c r="C117" s="50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>
      <c r="A118" s="1"/>
      <c r="B118" s="1"/>
      <c r="C118" s="50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>
      <c r="A119" s="1"/>
      <c r="B119" s="1"/>
      <c r="C119" s="50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>
      <c r="A120" s="1"/>
      <c r="B120" s="1"/>
      <c r="C120" s="50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>
      <c r="A121" s="1"/>
      <c r="B121" s="1"/>
      <c r="C121" s="50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>
      <c r="A122" s="1"/>
      <c r="B122" s="1"/>
      <c r="C122" s="50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>
      <c r="A123" s="1"/>
      <c r="B123" s="1"/>
      <c r="C123" s="50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>
      <c r="A124" s="1"/>
      <c r="B124" s="1"/>
      <c r="C124" s="50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>
      <c r="A125" s="1"/>
      <c r="B125" s="1"/>
      <c r="C125" s="50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>
      <c r="A126" s="1"/>
      <c r="B126" s="1"/>
      <c r="C126" s="50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>
      <c r="A127" s="1"/>
      <c r="B127" s="1"/>
      <c r="C127" s="50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>
      <c r="A128" s="1"/>
      <c r="B128" s="1"/>
      <c r="C128" s="50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>
      <c r="A129" s="1"/>
      <c r="B129" s="1"/>
      <c r="C129" s="50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>
      <c r="A130" s="1"/>
      <c r="B130" s="1"/>
      <c r="C130" s="50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>
      <c r="A131" s="1"/>
      <c r="B131" s="1"/>
      <c r="C131" s="50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>
      <c r="A132" s="1"/>
      <c r="B132" s="1"/>
      <c r="C132" s="50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>
      <c r="A133" s="1"/>
      <c r="B133" s="1"/>
      <c r="C133" s="50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>
      <c r="A134" s="1"/>
      <c r="B134" s="1"/>
      <c r="C134" s="50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>
      <c r="A135" s="1"/>
      <c r="B135" s="1"/>
      <c r="C135" s="50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>
      <c r="A136" s="1"/>
      <c r="B136" s="1"/>
      <c r="C136" s="50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>
      <c r="A137" s="1"/>
      <c r="B137" s="1"/>
      <c r="C137" s="50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>
      <c r="A138" s="1"/>
      <c r="B138" s="1"/>
      <c r="C138" s="50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>
      <c r="A139" s="1"/>
      <c r="B139" s="1"/>
      <c r="C139" s="50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>
      <c r="A140" s="1"/>
      <c r="B140" s="1"/>
      <c r="C140" s="50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>
      <c r="A141" s="1"/>
      <c r="B141" s="1"/>
      <c r="C141" s="50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>
      <c r="A142" s="1"/>
      <c r="B142" s="1"/>
      <c r="C142" s="50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>
      <c r="A143" s="1"/>
      <c r="B143" s="1"/>
      <c r="C143" s="50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>
      <c r="A144" s="1"/>
      <c r="B144" s="1"/>
      <c r="C144" s="50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>
      <c r="A145" s="1"/>
      <c r="B145" s="1"/>
      <c r="C145" s="50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>
      <c r="A146" s="1"/>
      <c r="B146" s="1"/>
      <c r="C146" s="50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>
      <c r="A147" s="1"/>
      <c r="B147" s="1"/>
      <c r="C147" s="50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>
      <c r="A148" s="1"/>
      <c r="B148" s="1"/>
      <c r="C148" s="50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>
      <c r="A149" s="1"/>
      <c r="B149" s="1"/>
      <c r="C149" s="50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>
      <c r="A150" s="1"/>
      <c r="B150" s="1"/>
      <c r="C150" s="50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>
      <c r="A151" s="1"/>
      <c r="B151" s="1"/>
      <c r="C151" s="50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>
      <c r="A152" s="1"/>
      <c r="B152" s="1"/>
      <c r="C152" s="50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>
      <c r="A153" s="1"/>
      <c r="B153" s="1"/>
      <c r="C153" s="50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>
      <c r="A154" s="1"/>
      <c r="B154" s="1"/>
      <c r="C154" s="50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>
      <c r="A155" s="1"/>
      <c r="B155" s="1"/>
      <c r="C155" s="50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>
      <c r="A156" s="1"/>
      <c r="B156" s="1"/>
      <c r="C156" s="50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>
      <c r="A157" s="1"/>
      <c r="B157" s="1"/>
      <c r="C157" s="50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>
      <c r="A158" s="1"/>
      <c r="B158" s="1"/>
      <c r="C158" s="50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>
      <c r="A159" s="1"/>
      <c r="B159" s="1"/>
      <c r="C159" s="50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>
      <c r="A160" s="1"/>
      <c r="B160" s="1"/>
      <c r="C160" s="50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>
      <c r="A161" s="1"/>
      <c r="B161" s="1"/>
      <c r="C161" s="50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>
      <c r="A162" s="1"/>
      <c r="B162" s="1"/>
      <c r="C162" s="50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>
      <c r="A163" s="1"/>
      <c r="B163" s="1"/>
      <c r="C163" s="50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>
      <c r="A164" s="1"/>
      <c r="B164" s="1"/>
      <c r="C164" s="50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>
      <c r="A165" s="1"/>
      <c r="B165" s="1"/>
      <c r="C165" s="50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>
      <c r="A166" s="1"/>
      <c r="B166" s="1"/>
      <c r="C166" s="50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>
      <c r="A167" s="1"/>
      <c r="B167" s="1"/>
      <c r="C167" s="50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>
      <c r="A168" s="1"/>
      <c r="B168" s="1"/>
      <c r="C168" s="50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>
      <c r="A169" s="1"/>
      <c r="B169" s="1"/>
      <c r="C169" s="50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>
      <c r="A170" s="1"/>
      <c r="B170" s="1"/>
      <c r="C170" s="50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>
      <c r="A171" s="1"/>
      <c r="B171" s="1"/>
      <c r="C171" s="50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>
      <c r="A172" s="1"/>
      <c r="B172" s="1"/>
      <c r="C172" s="50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>
      <c r="A173" s="1"/>
      <c r="B173" s="1"/>
      <c r="C173" s="50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>
      <c r="A174" s="1"/>
      <c r="B174" s="1"/>
      <c r="C174" s="50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>
      <c r="A175" s="1"/>
      <c r="B175" s="1"/>
      <c r="C175" s="50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>
      <c r="A176" s="1"/>
      <c r="B176" s="1"/>
      <c r="C176" s="50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>
      <c r="A177" s="1"/>
      <c r="B177" s="1"/>
      <c r="C177" s="50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>
      <c r="A178" s="1"/>
      <c r="B178" s="1"/>
      <c r="C178" s="50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>
      <c r="A179" s="1"/>
      <c r="B179" s="1"/>
      <c r="C179" s="50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>
      <c r="A180" s="1"/>
      <c r="B180" s="1"/>
      <c r="C180" s="50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>
      <c r="A181" s="1"/>
      <c r="B181" s="1"/>
      <c r="C181" s="50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>
      <c r="A182" s="1"/>
      <c r="B182" s="1"/>
      <c r="C182" s="50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>
      <c r="A183" s="1"/>
      <c r="B183" s="1"/>
      <c r="C183" s="50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>
      <c r="A184" s="1"/>
      <c r="B184" s="1"/>
      <c r="C184" s="50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>
      <c r="A185" s="1"/>
      <c r="B185" s="1"/>
      <c r="C185" s="50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>
      <c r="A186" s="1"/>
      <c r="B186" s="1"/>
      <c r="C186" s="50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>
      <c r="A187" s="1"/>
      <c r="B187" s="1"/>
      <c r="C187" s="50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>
      <c r="A188" s="1"/>
      <c r="B188" s="1"/>
      <c r="C188" s="50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>
      <c r="A189" s="1"/>
      <c r="B189" s="1"/>
      <c r="C189" s="50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>
      <c r="A190" s="1"/>
      <c r="B190" s="1"/>
      <c r="C190" s="50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>
      <c r="A191" s="1"/>
      <c r="B191" s="1"/>
      <c r="C191" s="50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>
      <c r="A192" s="1"/>
      <c r="B192" s="1"/>
      <c r="C192" s="50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>
      <c r="A193" s="1"/>
      <c r="B193" s="1"/>
      <c r="C193" s="50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>
      <c r="A194" s="1"/>
      <c r="B194" s="1"/>
      <c r="C194" s="50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>
      <c r="A195" s="1"/>
      <c r="B195" s="1"/>
      <c r="C195" s="50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>
      <c r="A196" s="1"/>
      <c r="B196" s="1"/>
      <c r="C196" s="50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>
      <c r="A197" s="1"/>
      <c r="B197" s="1"/>
      <c r="C197" s="50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>
      <c r="A198" s="1"/>
      <c r="B198" s="1"/>
      <c r="C198" s="50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>
      <c r="A199" s="1"/>
      <c r="B199" s="1"/>
      <c r="C199" s="50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>
      <c r="A200" s="1"/>
      <c r="B200" s="1"/>
      <c r="C200" s="50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>
      <c r="A201" s="1"/>
      <c r="B201" s="1"/>
      <c r="C201" s="50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>
      <c r="A202" s="1"/>
      <c r="B202" s="1"/>
      <c r="C202" s="50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>
      <c r="A203" s="1"/>
      <c r="B203" s="1"/>
      <c r="C203" s="50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>
      <c r="A204" s="1"/>
      <c r="B204" s="1"/>
      <c r="C204" s="50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>
      <c r="A205" s="1"/>
      <c r="B205" s="1"/>
      <c r="C205" s="50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>
      <c r="A206" s="1"/>
      <c r="B206" s="1"/>
      <c r="C206" s="50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>
      <c r="A207" s="1"/>
      <c r="B207" s="1"/>
      <c r="C207" s="50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>
      <c r="A208" s="1"/>
      <c r="B208" s="1"/>
      <c r="C208" s="50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>
      <c r="A209" s="1"/>
      <c r="B209" s="1"/>
      <c r="C209" s="50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>
      <c r="A210" s="1"/>
      <c r="B210" s="1"/>
      <c r="C210" s="50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>
      <c r="A211" s="1"/>
      <c r="B211" s="1"/>
      <c r="C211" s="50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>
      <c r="A212" s="1"/>
      <c r="B212" s="1"/>
      <c r="C212" s="50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>
      <c r="A213" s="1"/>
      <c r="B213" s="1"/>
      <c r="C213" s="50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>
      <c r="A214" s="1"/>
      <c r="B214" s="1"/>
      <c r="C214" s="50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>
      <c r="A215" s="1"/>
      <c r="B215" s="1"/>
      <c r="C215" s="50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>
      <c r="A216" s="1"/>
      <c r="B216" s="1"/>
      <c r="C216" s="50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>
      <c r="A217" s="1"/>
      <c r="B217" s="1"/>
      <c r="C217" s="50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>
      <c r="A218" s="1"/>
      <c r="B218" s="1"/>
      <c r="C218" s="50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>
      <c r="A219" s="1"/>
      <c r="B219" s="1"/>
      <c r="C219" s="50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>
      <c r="A220" s="1"/>
      <c r="B220" s="1"/>
      <c r="C220" s="50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>
      <c r="A221" s="1"/>
      <c r="B221" s="1"/>
      <c r="C221" s="50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>
      <c r="A222" s="1"/>
      <c r="B222" s="1"/>
      <c r="C222" s="50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>
      <c r="A223" s="1"/>
      <c r="B223" s="1"/>
      <c r="C223" s="50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>
      <c r="A224" s="1"/>
      <c r="B224" s="1"/>
      <c r="C224" s="50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>
      <c r="A225" s="1"/>
      <c r="B225" s="1"/>
      <c r="C225" s="50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>
      <c r="A226" s="1"/>
      <c r="B226" s="1"/>
      <c r="C226" s="50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>
      <c r="A227" s="1"/>
      <c r="B227" s="1"/>
      <c r="C227" s="50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>
      <c r="A228" s="1"/>
      <c r="B228" s="1"/>
      <c r="C228" s="50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>
      <c r="A229" s="1"/>
      <c r="B229" s="1"/>
      <c r="C229" s="50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1.25" customHeight="1">
      <c r="A230" s="1"/>
      <c r="B230" s="1"/>
      <c r="C230" s="50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1.25" customHeight="1">
      <c r="A231" s="1"/>
      <c r="B231" s="1"/>
      <c r="C231" s="50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1.25" customHeight="1">
      <c r="A232" s="1"/>
      <c r="B232" s="1"/>
      <c r="C232" s="50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1.25" customHeight="1">
      <c r="A233" s="1"/>
      <c r="B233" s="1"/>
      <c r="C233" s="50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1.25" customHeight="1">
      <c r="A234" s="1"/>
      <c r="B234" s="1"/>
      <c r="C234" s="50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1.25" customHeight="1">
      <c r="A235" s="1"/>
      <c r="B235" s="1"/>
      <c r="C235" s="50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1.25" customHeight="1">
      <c r="A236" s="1"/>
      <c r="B236" s="1"/>
      <c r="C236" s="50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1.25" customHeight="1">
      <c r="A237" s="1"/>
      <c r="B237" s="1"/>
      <c r="C237" s="50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1.25" customHeight="1">
      <c r="A238" s="1"/>
      <c r="B238" s="1"/>
      <c r="C238" s="50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1.25" customHeight="1">
      <c r="A239" s="1"/>
      <c r="B239" s="1"/>
      <c r="C239" s="50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1.25" customHeight="1">
      <c r="A240" s="1"/>
      <c r="B240" s="1"/>
      <c r="C240" s="50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1.25" customHeight="1">
      <c r="A241" s="1"/>
      <c r="B241" s="1"/>
      <c r="C241" s="50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1.25" customHeight="1">
      <c r="A242" s="1"/>
      <c r="B242" s="1"/>
      <c r="C242" s="50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1.25" customHeight="1">
      <c r="A243" s="1"/>
      <c r="B243" s="1"/>
      <c r="C243" s="50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1.25" customHeight="1">
      <c r="A244" s="1"/>
      <c r="B244" s="1"/>
      <c r="C244" s="50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1.25" customHeight="1">
      <c r="A245" s="1"/>
      <c r="B245" s="1"/>
      <c r="C245" s="50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1.25" customHeight="1">
      <c r="A246" s="1"/>
      <c r="B246" s="1"/>
      <c r="C246" s="50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1.25" customHeight="1">
      <c r="A247" s="1"/>
      <c r="B247" s="1"/>
      <c r="C247" s="50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1.25" customHeight="1">
      <c r="A248" s="1"/>
      <c r="B248" s="1"/>
      <c r="C248" s="50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1.25" customHeight="1">
      <c r="A249" s="1"/>
      <c r="B249" s="1"/>
      <c r="C249" s="50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1.25" customHeight="1">
      <c r="A250" s="1"/>
      <c r="B250" s="1"/>
      <c r="C250" s="50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1.25" customHeight="1">
      <c r="A251" s="1"/>
      <c r="B251" s="1"/>
      <c r="C251" s="50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1.25" customHeight="1">
      <c r="A252" s="1"/>
      <c r="B252" s="1"/>
      <c r="C252" s="50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1.25" customHeight="1">
      <c r="A253" s="1"/>
      <c r="B253" s="1"/>
      <c r="C253" s="50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1.25" customHeight="1">
      <c r="A254" s="1"/>
      <c r="B254" s="1"/>
      <c r="C254" s="50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1.25" customHeight="1">
      <c r="A255" s="1"/>
      <c r="B255" s="1"/>
      <c r="C255" s="50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1.25" customHeight="1">
      <c r="A256" s="1"/>
      <c r="B256" s="1"/>
      <c r="C256" s="50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1.25" customHeight="1">
      <c r="A257" s="1"/>
      <c r="B257" s="1"/>
      <c r="C257" s="50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1.25" customHeight="1">
      <c r="A258" s="1"/>
      <c r="B258" s="1"/>
      <c r="C258" s="50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1.25" customHeight="1">
      <c r="A259" s="1"/>
      <c r="B259" s="1"/>
      <c r="C259" s="50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1.25" customHeight="1">
      <c r="A260" s="1"/>
      <c r="B260" s="1"/>
      <c r="C260" s="50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1.25" customHeight="1">
      <c r="A261" s="1"/>
      <c r="B261" s="1"/>
      <c r="C261" s="50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1.25" customHeight="1">
      <c r="A262" s="1"/>
      <c r="B262" s="1"/>
      <c r="C262" s="50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1.25" customHeight="1">
      <c r="A263" s="1"/>
      <c r="B263" s="1"/>
      <c r="C263" s="50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1.25" customHeight="1">
      <c r="A264" s="1"/>
      <c r="B264" s="1"/>
      <c r="C264" s="50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1.25" customHeight="1">
      <c r="A265" s="1"/>
      <c r="B265" s="1"/>
      <c r="C265" s="50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1.25" customHeight="1">
      <c r="A266" s="1"/>
      <c r="B266" s="1"/>
      <c r="C266" s="50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1.25" customHeight="1">
      <c r="A267" s="1"/>
      <c r="B267" s="1"/>
      <c r="C267" s="50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1.25" customHeight="1">
      <c r="A268" s="1"/>
      <c r="B268" s="1"/>
      <c r="C268" s="50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1.25" customHeight="1">
      <c r="A269" s="1"/>
      <c r="B269" s="1"/>
      <c r="C269" s="50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1.25" customHeight="1">
      <c r="A270" s="1"/>
      <c r="B270" s="1"/>
      <c r="C270" s="50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1.25" customHeight="1">
      <c r="A271" s="1"/>
      <c r="B271" s="1"/>
      <c r="C271" s="50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1.25" customHeight="1">
      <c r="A272" s="1"/>
      <c r="B272" s="1"/>
      <c r="C272" s="50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1.25" customHeight="1">
      <c r="A273" s="1"/>
      <c r="B273" s="1"/>
      <c r="C273" s="50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1.25" customHeight="1">
      <c r="A274" s="1"/>
      <c r="B274" s="1"/>
      <c r="C274" s="50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1.25" customHeight="1">
      <c r="A275" s="1"/>
      <c r="B275" s="1"/>
      <c r="C275" s="50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1.25" customHeight="1">
      <c r="A276" s="1"/>
      <c r="B276" s="1"/>
      <c r="C276" s="50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1.25" customHeight="1">
      <c r="A277" s="1"/>
      <c r="B277" s="1"/>
      <c r="C277" s="50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1.25" customHeight="1">
      <c r="A278" s="1"/>
      <c r="B278" s="1"/>
      <c r="C278" s="50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1.25" customHeight="1">
      <c r="A279" s="1"/>
      <c r="B279" s="1"/>
      <c r="C279" s="50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1.25" customHeight="1">
      <c r="A280" s="1"/>
      <c r="B280" s="1"/>
      <c r="C280" s="50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1.25" customHeight="1">
      <c r="A281" s="1"/>
      <c r="B281" s="1"/>
      <c r="C281" s="50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1.25" customHeight="1">
      <c r="A282" s="1"/>
      <c r="B282" s="1"/>
      <c r="C282" s="50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1.25" customHeight="1">
      <c r="A283" s="1"/>
      <c r="B283" s="1"/>
      <c r="C283" s="50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1.25" customHeight="1">
      <c r="A284" s="1"/>
      <c r="B284" s="1"/>
      <c r="C284" s="50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1.25" customHeight="1">
      <c r="A285" s="1"/>
      <c r="B285" s="1"/>
      <c r="C285" s="50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1.25" customHeight="1">
      <c r="A286" s="1"/>
      <c r="B286" s="1"/>
      <c r="C286" s="50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1.25" customHeight="1">
      <c r="A287" s="1"/>
      <c r="B287" s="1"/>
      <c r="C287" s="50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1.25" customHeight="1">
      <c r="A288" s="1"/>
      <c r="B288" s="1"/>
      <c r="C288" s="50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1.25" customHeight="1">
      <c r="A289" s="1"/>
      <c r="B289" s="1"/>
      <c r="C289" s="50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1.25" customHeight="1">
      <c r="A290" s="1"/>
      <c r="B290" s="1"/>
      <c r="C290" s="50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1.25" customHeight="1">
      <c r="A291" s="1"/>
      <c r="B291" s="1"/>
      <c r="C291" s="50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1.25" customHeight="1">
      <c r="A292" s="1"/>
      <c r="B292" s="1"/>
      <c r="C292" s="50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1.25" customHeight="1">
      <c r="A293" s="1"/>
      <c r="B293" s="1"/>
      <c r="C293" s="50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1.25" customHeight="1">
      <c r="A294" s="1"/>
      <c r="B294" s="1"/>
      <c r="C294" s="50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1.25" customHeight="1">
      <c r="A295" s="1"/>
      <c r="B295" s="1"/>
      <c r="C295" s="50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1.25" customHeight="1">
      <c r="A296" s="1"/>
      <c r="B296" s="1"/>
      <c r="C296" s="50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1.25" customHeight="1">
      <c r="A297" s="1"/>
      <c r="B297" s="1"/>
      <c r="C297" s="50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1.25" customHeight="1">
      <c r="A298" s="1"/>
      <c r="B298" s="1"/>
      <c r="C298" s="50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1.25" customHeight="1">
      <c r="A299" s="1"/>
      <c r="B299" s="1"/>
      <c r="C299" s="50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1.25" customHeight="1">
      <c r="A300" s="1"/>
      <c r="B300" s="1"/>
      <c r="C300" s="50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1.25" customHeight="1">
      <c r="A301" s="1"/>
      <c r="B301" s="1"/>
      <c r="C301" s="50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1.25" customHeight="1">
      <c r="A302" s="1"/>
      <c r="B302" s="1"/>
      <c r="C302" s="50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1.25" customHeight="1">
      <c r="A303" s="1"/>
      <c r="B303" s="1"/>
      <c r="C303" s="50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1.25" customHeight="1">
      <c r="A304" s="1"/>
      <c r="B304" s="1"/>
      <c r="C304" s="50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1.25" customHeight="1">
      <c r="A305" s="1"/>
      <c r="B305" s="1"/>
      <c r="C305" s="50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1.25" customHeight="1">
      <c r="A306" s="1"/>
      <c r="B306" s="1"/>
      <c r="C306" s="50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1.25" customHeight="1">
      <c r="A307" s="1"/>
      <c r="B307" s="1"/>
      <c r="C307" s="50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1.25" customHeight="1">
      <c r="A308" s="1"/>
      <c r="B308" s="1"/>
      <c r="C308" s="50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1.25" customHeight="1">
      <c r="A309" s="1"/>
      <c r="B309" s="1"/>
      <c r="C309" s="50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1.25" customHeight="1">
      <c r="A310" s="1"/>
      <c r="B310" s="1"/>
      <c r="C310" s="50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1.25" customHeight="1">
      <c r="A311" s="1"/>
      <c r="B311" s="1"/>
      <c r="C311" s="50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1.25" customHeight="1">
      <c r="A312" s="1"/>
      <c r="B312" s="1"/>
      <c r="C312" s="50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1.25" customHeight="1">
      <c r="A313" s="1"/>
      <c r="B313" s="1"/>
      <c r="C313" s="50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1.25" customHeight="1">
      <c r="A314" s="1"/>
      <c r="B314" s="1"/>
      <c r="C314" s="50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1.25" customHeight="1">
      <c r="A315" s="1"/>
      <c r="B315" s="1"/>
      <c r="C315" s="50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1.25" customHeight="1">
      <c r="A316" s="1"/>
      <c r="B316" s="1"/>
      <c r="C316" s="50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1.25" customHeight="1">
      <c r="A317" s="1"/>
      <c r="B317" s="1"/>
      <c r="C317" s="50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1.25" customHeight="1">
      <c r="A318" s="1"/>
      <c r="B318" s="1"/>
      <c r="C318" s="50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1.25" customHeight="1">
      <c r="A319" s="1"/>
      <c r="B319" s="1"/>
      <c r="C319" s="50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1.25" customHeight="1">
      <c r="A320" s="1"/>
      <c r="B320" s="1"/>
      <c r="C320" s="50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1.25" customHeight="1">
      <c r="A321" s="1"/>
      <c r="B321" s="1"/>
      <c r="C321" s="50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1.25" customHeight="1">
      <c r="A322" s="1"/>
      <c r="B322" s="1"/>
      <c r="C322" s="50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1.25" customHeight="1">
      <c r="A323" s="1"/>
      <c r="B323" s="1"/>
      <c r="C323" s="50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1.25" customHeight="1">
      <c r="A324" s="1"/>
      <c r="B324" s="1"/>
      <c r="C324" s="50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1.25" customHeight="1">
      <c r="A325" s="1"/>
      <c r="B325" s="1"/>
      <c r="C325" s="50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1.25" customHeight="1">
      <c r="A326" s="1"/>
      <c r="B326" s="1"/>
      <c r="C326" s="50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1.25" customHeight="1">
      <c r="A327" s="1"/>
      <c r="B327" s="1"/>
      <c r="C327" s="50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1.25" customHeight="1">
      <c r="A328" s="1"/>
      <c r="B328" s="1"/>
      <c r="C328" s="50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1.25" customHeight="1">
      <c r="A329" s="1"/>
      <c r="B329" s="1"/>
      <c r="C329" s="50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1.25" customHeight="1">
      <c r="A330" s="1"/>
      <c r="B330" s="1"/>
      <c r="C330" s="50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1.25" customHeight="1">
      <c r="A331" s="1"/>
      <c r="B331" s="1"/>
      <c r="C331" s="50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1.25" customHeight="1">
      <c r="A332" s="1"/>
      <c r="B332" s="1"/>
      <c r="C332" s="50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1.25" customHeight="1">
      <c r="A333" s="1"/>
      <c r="B333" s="1"/>
      <c r="C333" s="50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1.25" customHeight="1">
      <c r="A334" s="1"/>
      <c r="B334" s="1"/>
      <c r="C334" s="50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1.25" customHeight="1">
      <c r="A335" s="1"/>
      <c r="B335" s="1"/>
      <c r="C335" s="50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1.25" customHeight="1">
      <c r="A336" s="1"/>
      <c r="B336" s="1"/>
      <c r="C336" s="50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1.25" customHeight="1">
      <c r="A337" s="1"/>
      <c r="B337" s="1"/>
      <c r="C337" s="50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1.25" customHeight="1">
      <c r="A338" s="1"/>
      <c r="B338" s="1"/>
      <c r="C338" s="50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1.25" customHeight="1">
      <c r="A339" s="1"/>
      <c r="B339" s="1"/>
      <c r="C339" s="50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1.25" customHeight="1">
      <c r="A340" s="1"/>
      <c r="B340" s="1"/>
      <c r="C340" s="50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1.25" customHeight="1">
      <c r="A341" s="1"/>
      <c r="B341" s="1"/>
      <c r="C341" s="50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1.25" customHeight="1">
      <c r="A342" s="1"/>
      <c r="B342" s="1"/>
      <c r="C342" s="50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1.25" customHeight="1">
      <c r="A343" s="1"/>
      <c r="B343" s="1"/>
      <c r="C343" s="50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1.25" customHeight="1">
      <c r="A344" s="1"/>
      <c r="B344" s="1"/>
      <c r="C344" s="50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1.25" customHeight="1">
      <c r="A345" s="1"/>
      <c r="B345" s="1"/>
      <c r="C345" s="50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1.25" customHeight="1">
      <c r="A346" s="1"/>
      <c r="B346" s="1"/>
      <c r="C346" s="50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1.25" customHeight="1">
      <c r="A347" s="1"/>
      <c r="B347" s="1"/>
      <c r="C347" s="50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1.25" customHeight="1">
      <c r="A348" s="1"/>
      <c r="B348" s="1"/>
      <c r="C348" s="50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1.25" customHeight="1">
      <c r="A349" s="1"/>
      <c r="B349" s="1"/>
      <c r="C349" s="50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1.25" customHeight="1">
      <c r="A350" s="1"/>
      <c r="B350" s="1"/>
      <c r="C350" s="50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1.25" customHeight="1">
      <c r="A351" s="1"/>
      <c r="B351" s="1"/>
      <c r="C351" s="50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1.25" customHeight="1">
      <c r="A352" s="1"/>
      <c r="B352" s="1"/>
      <c r="C352" s="50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1.25" customHeight="1">
      <c r="A353" s="1"/>
      <c r="B353" s="1"/>
      <c r="C353" s="50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1.25" customHeight="1">
      <c r="A354" s="1"/>
      <c r="B354" s="1"/>
      <c r="C354" s="50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1.25" customHeight="1">
      <c r="A355" s="1"/>
      <c r="B355" s="1"/>
      <c r="C355" s="50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1.25" customHeight="1">
      <c r="A356" s="1"/>
      <c r="B356" s="1"/>
      <c r="C356" s="50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1.25" customHeight="1">
      <c r="A357" s="1"/>
      <c r="B357" s="1"/>
      <c r="C357" s="50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1.25" customHeight="1">
      <c r="A358" s="1"/>
      <c r="B358" s="1"/>
      <c r="C358" s="50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1.25" customHeight="1">
      <c r="A359" s="1"/>
      <c r="B359" s="1"/>
      <c r="C359" s="50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1.25" customHeight="1">
      <c r="A360" s="1"/>
      <c r="B360" s="1"/>
      <c r="C360" s="50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1.25" customHeight="1">
      <c r="A361" s="1"/>
      <c r="B361" s="1"/>
      <c r="C361" s="50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1.25" customHeight="1">
      <c r="A362" s="1"/>
      <c r="B362" s="1"/>
      <c r="C362" s="50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1.25" customHeight="1">
      <c r="A363" s="1"/>
      <c r="B363" s="1"/>
      <c r="C363" s="50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1.25" customHeight="1">
      <c r="A364" s="1"/>
      <c r="B364" s="1"/>
      <c r="C364" s="50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1.25" customHeight="1">
      <c r="A365" s="1"/>
      <c r="B365" s="1"/>
      <c r="C365" s="50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1.25" customHeight="1">
      <c r="A366" s="1"/>
      <c r="B366" s="1"/>
      <c r="C366" s="50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1.25" customHeight="1">
      <c r="A367" s="1"/>
      <c r="B367" s="1"/>
      <c r="C367" s="50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1.25" customHeight="1">
      <c r="A368" s="1"/>
      <c r="B368" s="1"/>
      <c r="C368" s="50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1.25" customHeight="1">
      <c r="A369" s="1"/>
      <c r="B369" s="1"/>
      <c r="C369" s="50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1.25" customHeight="1">
      <c r="A370" s="1"/>
      <c r="B370" s="1"/>
      <c r="C370" s="50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1.25" customHeight="1">
      <c r="A371" s="1"/>
      <c r="B371" s="1"/>
      <c r="C371" s="50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1.25" customHeight="1">
      <c r="A372" s="1"/>
      <c r="B372" s="1"/>
      <c r="C372" s="50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1.25" customHeight="1">
      <c r="A373" s="1"/>
      <c r="B373" s="1"/>
      <c r="C373" s="50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1.25" customHeight="1">
      <c r="A374" s="1"/>
      <c r="B374" s="1"/>
      <c r="C374" s="50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1.25" customHeight="1">
      <c r="A375" s="1"/>
      <c r="B375" s="1"/>
      <c r="C375" s="50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1.25" customHeight="1">
      <c r="A376" s="1"/>
      <c r="B376" s="1"/>
      <c r="C376" s="50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1.25" customHeight="1">
      <c r="A377" s="1"/>
      <c r="B377" s="1"/>
      <c r="C377" s="50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1.25" customHeight="1">
      <c r="A378" s="1"/>
      <c r="B378" s="1"/>
      <c r="C378" s="50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1.25" customHeight="1">
      <c r="A379" s="1"/>
      <c r="B379" s="1"/>
      <c r="C379" s="50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1.25" customHeight="1">
      <c r="A380" s="1"/>
      <c r="B380" s="1"/>
      <c r="C380" s="50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1.25" customHeight="1">
      <c r="A381" s="1"/>
      <c r="B381" s="1"/>
      <c r="C381" s="50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1.25" customHeight="1">
      <c r="A382" s="1"/>
      <c r="B382" s="1"/>
      <c r="C382" s="50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1.25" customHeight="1">
      <c r="A383" s="1"/>
      <c r="B383" s="1"/>
      <c r="C383" s="50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1.25" customHeight="1">
      <c r="A384" s="1"/>
      <c r="B384" s="1"/>
      <c r="C384" s="50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1.25" customHeight="1">
      <c r="A385" s="1"/>
      <c r="B385" s="1"/>
      <c r="C385" s="50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1.25" customHeight="1">
      <c r="A386" s="1"/>
      <c r="B386" s="1"/>
      <c r="C386" s="50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1.25" customHeight="1">
      <c r="A387" s="1"/>
      <c r="B387" s="1"/>
      <c r="C387" s="50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1.25" customHeight="1">
      <c r="A388" s="1"/>
      <c r="B388" s="1"/>
      <c r="C388" s="50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1.25" customHeight="1">
      <c r="A389" s="1"/>
      <c r="B389" s="1"/>
      <c r="C389" s="50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1.25" customHeight="1">
      <c r="A390" s="1"/>
      <c r="B390" s="1"/>
      <c r="C390" s="50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1.25" customHeight="1">
      <c r="A391" s="1"/>
      <c r="B391" s="1"/>
      <c r="C391" s="50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1.25" customHeight="1">
      <c r="A392" s="1"/>
      <c r="B392" s="1"/>
      <c r="C392" s="50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1.25" customHeight="1">
      <c r="A393" s="1"/>
      <c r="B393" s="1"/>
      <c r="C393" s="50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1.25" customHeight="1">
      <c r="A394" s="1"/>
      <c r="B394" s="1"/>
      <c r="C394" s="50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1.25" customHeight="1">
      <c r="A395" s="1"/>
      <c r="B395" s="1"/>
      <c r="C395" s="50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1.25" customHeight="1">
      <c r="A396" s="1"/>
      <c r="B396" s="1"/>
      <c r="C396" s="50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1.25" customHeight="1">
      <c r="A397" s="1"/>
      <c r="B397" s="1"/>
      <c r="C397" s="50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1.25" customHeight="1">
      <c r="A398" s="1"/>
      <c r="B398" s="1"/>
      <c r="C398" s="50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1.25" customHeight="1">
      <c r="A399" s="1"/>
      <c r="B399" s="1"/>
      <c r="C399" s="50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1.25" customHeight="1">
      <c r="A400" s="1"/>
      <c r="B400" s="1"/>
      <c r="C400" s="50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1.25" customHeight="1">
      <c r="A401" s="1"/>
      <c r="B401" s="1"/>
      <c r="C401" s="50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1.25" customHeight="1">
      <c r="A402" s="1"/>
      <c r="B402" s="1"/>
      <c r="C402" s="50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1.25" customHeight="1">
      <c r="A403" s="1"/>
      <c r="B403" s="1"/>
      <c r="C403" s="50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1.25" customHeight="1">
      <c r="A404" s="1"/>
      <c r="B404" s="1"/>
      <c r="C404" s="50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1.25" customHeight="1">
      <c r="A405" s="1"/>
      <c r="B405" s="1"/>
      <c r="C405" s="50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1.25" customHeight="1">
      <c r="A406" s="1"/>
      <c r="B406" s="1"/>
      <c r="C406" s="50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1.25" customHeight="1">
      <c r="A407" s="1"/>
      <c r="B407" s="1"/>
      <c r="C407" s="50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1.25" customHeight="1">
      <c r="A408" s="1"/>
      <c r="B408" s="1"/>
      <c r="C408" s="50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1.25" customHeight="1">
      <c r="A409" s="1"/>
      <c r="B409" s="1"/>
      <c r="C409" s="50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1.25" customHeight="1">
      <c r="A410" s="1"/>
      <c r="B410" s="1"/>
      <c r="C410" s="50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1.25" customHeight="1">
      <c r="A411" s="1"/>
      <c r="B411" s="1"/>
      <c r="C411" s="50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1.25" customHeight="1">
      <c r="A412" s="1"/>
      <c r="B412" s="1"/>
      <c r="C412" s="50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1.25" customHeight="1">
      <c r="A413" s="1"/>
      <c r="B413" s="1"/>
      <c r="C413" s="50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1.25" customHeight="1">
      <c r="A414" s="1"/>
      <c r="B414" s="1"/>
      <c r="C414" s="50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1.25" customHeight="1">
      <c r="A415" s="1"/>
      <c r="B415" s="1"/>
      <c r="C415" s="50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1.25" customHeight="1">
      <c r="A416" s="1"/>
      <c r="B416" s="1"/>
      <c r="C416" s="50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1.25" customHeight="1">
      <c r="A417" s="1"/>
      <c r="B417" s="1"/>
      <c r="C417" s="50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1.25" customHeight="1">
      <c r="A418" s="1"/>
      <c r="B418" s="1"/>
      <c r="C418" s="50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1.25" customHeight="1">
      <c r="A419" s="1"/>
      <c r="B419" s="1"/>
      <c r="C419" s="50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1.25" customHeight="1">
      <c r="A420" s="1"/>
      <c r="B420" s="1"/>
      <c r="C420" s="50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1.25" customHeight="1">
      <c r="A421" s="1"/>
      <c r="B421" s="1"/>
      <c r="C421" s="50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1.25" customHeight="1">
      <c r="A422" s="1"/>
      <c r="B422" s="1"/>
      <c r="C422" s="50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1.25" customHeight="1">
      <c r="A423" s="1"/>
      <c r="B423" s="1"/>
      <c r="C423" s="50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1.25" customHeight="1">
      <c r="A424" s="1"/>
      <c r="B424" s="1"/>
      <c r="C424" s="50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1.25" customHeight="1">
      <c r="A425" s="1"/>
      <c r="B425" s="1"/>
      <c r="C425" s="50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1.25" customHeight="1">
      <c r="A426" s="1"/>
      <c r="B426" s="1"/>
      <c r="C426" s="50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1.25" customHeight="1">
      <c r="A427" s="1"/>
      <c r="B427" s="1"/>
      <c r="C427" s="50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1.25" customHeight="1">
      <c r="A428" s="1"/>
      <c r="B428" s="1"/>
      <c r="C428" s="50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1.25" customHeight="1">
      <c r="A429" s="1"/>
      <c r="B429" s="1"/>
      <c r="C429" s="50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1.25" customHeight="1">
      <c r="A430" s="1"/>
      <c r="B430" s="1"/>
      <c r="C430" s="50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1.25" customHeight="1">
      <c r="A431" s="1"/>
      <c r="B431" s="1"/>
      <c r="C431" s="5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1.25" customHeight="1">
      <c r="A432" s="1"/>
      <c r="B432" s="1"/>
      <c r="C432" s="50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1.25" customHeight="1">
      <c r="A433" s="1"/>
      <c r="B433" s="1"/>
      <c r="C433" s="50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1.25" customHeight="1">
      <c r="A434" s="1"/>
      <c r="B434" s="1"/>
      <c r="C434" s="50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1.25" customHeight="1">
      <c r="A435" s="1"/>
      <c r="B435" s="1"/>
      <c r="C435" s="50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1.25" customHeight="1">
      <c r="A436" s="1"/>
      <c r="B436" s="1"/>
      <c r="C436" s="50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1.25" customHeight="1">
      <c r="A437" s="1"/>
      <c r="B437" s="1"/>
      <c r="C437" s="50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1.25" customHeight="1">
      <c r="A438" s="1"/>
      <c r="B438" s="1"/>
      <c r="C438" s="50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1.25" customHeight="1">
      <c r="A439" s="1"/>
      <c r="B439" s="1"/>
      <c r="C439" s="50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1.25" customHeight="1">
      <c r="A440" s="1"/>
      <c r="B440" s="1"/>
      <c r="C440" s="50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1.25" customHeight="1">
      <c r="A441" s="1"/>
      <c r="B441" s="1"/>
      <c r="C441" s="50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1.25" customHeight="1">
      <c r="A442" s="1"/>
      <c r="B442" s="1"/>
      <c r="C442" s="50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1.25" customHeight="1">
      <c r="A443" s="1"/>
      <c r="B443" s="1"/>
      <c r="C443" s="50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1.25" customHeight="1">
      <c r="A444" s="1"/>
      <c r="B444" s="1"/>
      <c r="C444" s="50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1.25" customHeight="1">
      <c r="A445" s="1"/>
      <c r="B445" s="1"/>
      <c r="C445" s="50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1.25" customHeight="1">
      <c r="A446" s="1"/>
      <c r="B446" s="1"/>
      <c r="C446" s="50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1.25" customHeight="1">
      <c r="A447" s="1"/>
      <c r="B447" s="1"/>
      <c r="C447" s="50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1.25" customHeight="1">
      <c r="A448" s="1"/>
      <c r="B448" s="1"/>
      <c r="C448" s="50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1.25" customHeight="1">
      <c r="A449" s="1"/>
      <c r="B449" s="1"/>
      <c r="C449" s="50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1.25" customHeight="1">
      <c r="A450" s="1"/>
      <c r="B450" s="1"/>
      <c r="C450" s="50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1.25" customHeight="1">
      <c r="A451" s="1"/>
      <c r="B451" s="1"/>
      <c r="C451" s="50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1.25" customHeight="1">
      <c r="A452" s="1"/>
      <c r="B452" s="1"/>
      <c r="C452" s="50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1.25" customHeight="1">
      <c r="A453" s="1"/>
      <c r="B453" s="1"/>
      <c r="C453" s="50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1.25" customHeight="1">
      <c r="A454" s="1"/>
      <c r="B454" s="1"/>
      <c r="C454" s="50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1.25" customHeight="1">
      <c r="A455" s="1"/>
      <c r="B455" s="1"/>
      <c r="C455" s="50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1.25" customHeight="1">
      <c r="A456" s="1"/>
      <c r="B456" s="1"/>
      <c r="C456" s="50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1.25" customHeight="1">
      <c r="A457" s="1"/>
      <c r="B457" s="1"/>
      <c r="C457" s="50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1.25" customHeight="1">
      <c r="A458" s="1"/>
      <c r="B458" s="1"/>
      <c r="C458" s="50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1.25" customHeight="1">
      <c r="A459" s="1"/>
      <c r="B459" s="1"/>
      <c r="C459" s="50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1.25" customHeight="1">
      <c r="A460" s="1"/>
      <c r="B460" s="1"/>
      <c r="C460" s="50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1.25" customHeight="1">
      <c r="A461" s="1"/>
      <c r="B461" s="1"/>
      <c r="C461" s="50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1.25" customHeight="1">
      <c r="A462" s="1"/>
      <c r="B462" s="1"/>
      <c r="C462" s="50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1.25" customHeight="1">
      <c r="A463" s="1"/>
      <c r="B463" s="1"/>
      <c r="C463" s="50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1.25" customHeight="1">
      <c r="A464" s="1"/>
      <c r="B464" s="1"/>
      <c r="C464" s="50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1.25" customHeight="1">
      <c r="A465" s="1"/>
      <c r="B465" s="1"/>
      <c r="C465" s="50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1.25" customHeight="1">
      <c r="A466" s="1"/>
      <c r="B466" s="1"/>
      <c r="C466" s="50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1.25" customHeight="1">
      <c r="A467" s="1"/>
      <c r="B467" s="1"/>
      <c r="C467" s="50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1.25" customHeight="1">
      <c r="A468" s="1"/>
      <c r="B468" s="1"/>
      <c r="C468" s="50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1.25" customHeight="1">
      <c r="A469" s="1"/>
      <c r="B469" s="1"/>
      <c r="C469" s="50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1.25" customHeight="1">
      <c r="A470" s="1"/>
      <c r="B470" s="1"/>
      <c r="C470" s="50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1.25" customHeight="1">
      <c r="A471" s="1"/>
      <c r="B471" s="1"/>
      <c r="C471" s="50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1.25" customHeight="1">
      <c r="A472" s="1"/>
      <c r="B472" s="1"/>
      <c r="C472" s="50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1.25" customHeight="1">
      <c r="A473" s="1"/>
      <c r="B473" s="1"/>
      <c r="C473" s="50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1.25" customHeight="1">
      <c r="A474" s="1"/>
      <c r="B474" s="1"/>
      <c r="C474" s="50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1.25" customHeight="1">
      <c r="A475" s="1"/>
      <c r="B475" s="1"/>
      <c r="C475" s="50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1.25" customHeight="1">
      <c r="A476" s="1"/>
      <c r="B476" s="1"/>
      <c r="C476" s="50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1.25" customHeight="1">
      <c r="A477" s="1"/>
      <c r="B477" s="1"/>
      <c r="C477" s="50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1.25" customHeight="1">
      <c r="A478" s="1"/>
      <c r="B478" s="1"/>
      <c r="C478" s="50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1.25" customHeight="1">
      <c r="A479" s="1"/>
      <c r="B479" s="1"/>
      <c r="C479" s="50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1.25" customHeight="1">
      <c r="A480" s="1"/>
      <c r="B480" s="1"/>
      <c r="C480" s="50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1.25" customHeight="1">
      <c r="A481" s="1"/>
      <c r="B481" s="1"/>
      <c r="C481" s="50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1.25" customHeight="1">
      <c r="A482" s="1"/>
      <c r="B482" s="1"/>
      <c r="C482" s="50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1.25" customHeight="1">
      <c r="A483" s="1"/>
      <c r="B483" s="1"/>
      <c r="C483" s="50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1.25" customHeight="1">
      <c r="A484" s="1"/>
      <c r="B484" s="1"/>
      <c r="C484" s="50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1.25" customHeight="1">
      <c r="A485" s="1"/>
      <c r="B485" s="1"/>
      <c r="C485" s="50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1.25" customHeight="1">
      <c r="A486" s="1"/>
      <c r="B486" s="1"/>
      <c r="C486" s="50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1.25" customHeight="1">
      <c r="A487" s="1"/>
      <c r="B487" s="1"/>
      <c r="C487" s="50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1.25" customHeight="1">
      <c r="A488" s="1"/>
      <c r="B488" s="1"/>
      <c r="C488" s="50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1.25" customHeight="1">
      <c r="A489" s="1"/>
      <c r="B489" s="1"/>
      <c r="C489" s="50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1.25" customHeight="1">
      <c r="A490" s="1"/>
      <c r="B490" s="1"/>
      <c r="C490" s="50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1.25" customHeight="1">
      <c r="A491" s="1"/>
      <c r="B491" s="1"/>
      <c r="C491" s="50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1.25" customHeight="1">
      <c r="A492" s="1"/>
      <c r="B492" s="1"/>
      <c r="C492" s="50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1.25" customHeight="1">
      <c r="A493" s="1"/>
      <c r="B493" s="1"/>
      <c r="C493" s="50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1.25" customHeight="1">
      <c r="A494" s="1"/>
      <c r="B494" s="1"/>
      <c r="C494" s="50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1.25" customHeight="1">
      <c r="A495" s="1"/>
      <c r="B495" s="1"/>
      <c r="C495" s="50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1.25" customHeight="1">
      <c r="A496" s="1"/>
      <c r="B496" s="1"/>
      <c r="C496" s="50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1.25" customHeight="1">
      <c r="A497" s="1"/>
      <c r="B497" s="1"/>
      <c r="C497" s="50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1.25" customHeight="1">
      <c r="A498" s="1"/>
      <c r="B498" s="1"/>
      <c r="C498" s="50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1.25" customHeight="1">
      <c r="A499" s="1"/>
      <c r="B499" s="1"/>
      <c r="C499" s="50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1.25" customHeight="1">
      <c r="A500" s="1"/>
      <c r="B500" s="1"/>
      <c r="C500" s="50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1.25" customHeight="1">
      <c r="A501" s="1"/>
      <c r="B501" s="1"/>
      <c r="C501" s="50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1.25" customHeight="1">
      <c r="A502" s="1"/>
      <c r="B502" s="1"/>
      <c r="C502" s="50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1.25" customHeight="1">
      <c r="A503" s="1"/>
      <c r="B503" s="1"/>
      <c r="C503" s="50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1.25" customHeight="1">
      <c r="A504" s="1"/>
      <c r="B504" s="1"/>
      <c r="C504" s="50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1.25" customHeight="1">
      <c r="A505" s="1"/>
      <c r="B505" s="1"/>
      <c r="C505" s="50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1.25" customHeight="1">
      <c r="A506" s="1"/>
      <c r="B506" s="1"/>
      <c r="C506" s="50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1.25" customHeight="1">
      <c r="A507" s="1"/>
      <c r="B507" s="1"/>
      <c r="C507" s="50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1.25" customHeight="1">
      <c r="A508" s="1"/>
      <c r="B508" s="1"/>
      <c r="C508" s="50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1.25" customHeight="1">
      <c r="A509" s="1"/>
      <c r="B509" s="1"/>
      <c r="C509" s="50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1.25" customHeight="1">
      <c r="A510" s="1"/>
      <c r="B510" s="1"/>
      <c r="C510" s="50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1.25" customHeight="1">
      <c r="A511" s="1"/>
      <c r="B511" s="1"/>
      <c r="C511" s="50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1.25" customHeight="1">
      <c r="A512" s="1"/>
      <c r="B512" s="1"/>
      <c r="C512" s="50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1.25" customHeight="1">
      <c r="A513" s="1"/>
      <c r="B513" s="1"/>
      <c r="C513" s="50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1.25" customHeight="1">
      <c r="A514" s="1"/>
      <c r="B514" s="1"/>
      <c r="C514" s="50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1.25" customHeight="1">
      <c r="A515" s="1"/>
      <c r="B515" s="1"/>
      <c r="C515" s="50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1.25" customHeight="1">
      <c r="A516" s="1"/>
      <c r="B516" s="1"/>
      <c r="C516" s="50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1.25" customHeight="1">
      <c r="A517" s="1"/>
      <c r="B517" s="1"/>
      <c r="C517" s="50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1.25" customHeight="1">
      <c r="A518" s="1"/>
      <c r="B518" s="1"/>
      <c r="C518" s="50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1.25" customHeight="1">
      <c r="A519" s="1"/>
      <c r="B519" s="1"/>
      <c r="C519" s="50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1.25" customHeight="1">
      <c r="A520" s="1"/>
      <c r="B520" s="1"/>
      <c r="C520" s="50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1.25" customHeight="1">
      <c r="A521" s="1"/>
      <c r="B521" s="1"/>
      <c r="C521" s="50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1.25" customHeight="1">
      <c r="A522" s="1"/>
      <c r="B522" s="1"/>
      <c r="C522" s="50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1.25" customHeight="1">
      <c r="A523" s="1"/>
      <c r="B523" s="1"/>
      <c r="C523" s="50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1.25" customHeight="1">
      <c r="A524" s="1"/>
      <c r="B524" s="1"/>
      <c r="C524" s="50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1.25" customHeight="1">
      <c r="A525" s="1"/>
      <c r="B525" s="1"/>
      <c r="C525" s="50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1.25" customHeight="1">
      <c r="A526" s="1"/>
      <c r="B526" s="1"/>
      <c r="C526" s="50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1.25" customHeight="1">
      <c r="A527" s="1"/>
      <c r="B527" s="1"/>
      <c r="C527" s="50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1.25" customHeight="1">
      <c r="A528" s="1"/>
      <c r="B528" s="1"/>
      <c r="C528" s="50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1.25" customHeight="1">
      <c r="A529" s="1"/>
      <c r="B529" s="1"/>
      <c r="C529" s="50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1.25" customHeight="1">
      <c r="A530" s="1"/>
      <c r="B530" s="1"/>
      <c r="C530" s="50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1.25" customHeight="1">
      <c r="A531" s="1"/>
      <c r="B531" s="1"/>
      <c r="C531" s="50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1.25" customHeight="1">
      <c r="A532" s="1"/>
      <c r="B532" s="1"/>
      <c r="C532" s="50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1.25" customHeight="1">
      <c r="A533" s="1"/>
      <c r="B533" s="1"/>
      <c r="C533" s="50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1.25" customHeight="1">
      <c r="A534" s="1"/>
      <c r="B534" s="1"/>
      <c r="C534" s="50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1.25" customHeight="1">
      <c r="A535" s="1"/>
      <c r="B535" s="1"/>
      <c r="C535" s="50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1.25" customHeight="1">
      <c r="A536" s="1"/>
      <c r="B536" s="1"/>
      <c r="C536" s="50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1.25" customHeight="1">
      <c r="A537" s="1"/>
      <c r="B537" s="1"/>
      <c r="C537" s="50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1.25" customHeight="1">
      <c r="A538" s="1"/>
      <c r="B538" s="1"/>
      <c r="C538" s="50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1.25" customHeight="1">
      <c r="A539" s="1"/>
      <c r="B539" s="1"/>
      <c r="C539" s="50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1.25" customHeight="1">
      <c r="A540" s="1"/>
      <c r="B540" s="1"/>
      <c r="C540" s="50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1.25" customHeight="1">
      <c r="A541" s="1"/>
      <c r="B541" s="1"/>
      <c r="C541" s="50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1.25" customHeight="1">
      <c r="A542" s="1"/>
      <c r="B542" s="1"/>
      <c r="C542" s="50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1.25" customHeight="1">
      <c r="A543" s="1"/>
      <c r="B543" s="1"/>
      <c r="C543" s="50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1.25" customHeight="1">
      <c r="A544" s="1"/>
      <c r="B544" s="1"/>
      <c r="C544" s="50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1.25" customHeight="1">
      <c r="A545" s="1"/>
      <c r="B545" s="1"/>
      <c r="C545" s="50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1.25" customHeight="1">
      <c r="A546" s="1"/>
      <c r="B546" s="1"/>
      <c r="C546" s="50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1.25" customHeight="1">
      <c r="A547" s="1"/>
      <c r="B547" s="1"/>
      <c r="C547" s="50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1.25" customHeight="1">
      <c r="A548" s="1"/>
      <c r="B548" s="1"/>
      <c r="C548" s="50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1.25" customHeight="1">
      <c r="A549" s="1"/>
      <c r="B549" s="1"/>
      <c r="C549" s="50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1.25" customHeight="1">
      <c r="A550" s="1"/>
      <c r="B550" s="1"/>
      <c r="C550" s="50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1.25" customHeight="1">
      <c r="A551" s="1"/>
      <c r="B551" s="1"/>
      <c r="C551" s="50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1.25" customHeight="1">
      <c r="A552" s="1"/>
      <c r="B552" s="1"/>
      <c r="C552" s="50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1.25" customHeight="1">
      <c r="A553" s="1"/>
      <c r="B553" s="1"/>
      <c r="C553" s="50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1.25" customHeight="1">
      <c r="A554" s="1"/>
      <c r="B554" s="1"/>
      <c r="C554" s="50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1.25" customHeight="1">
      <c r="A555" s="1"/>
      <c r="B555" s="1"/>
      <c r="C555" s="50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1.25" customHeight="1">
      <c r="A556" s="1"/>
      <c r="B556" s="1"/>
      <c r="C556" s="50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1.25" customHeight="1">
      <c r="A557" s="1"/>
      <c r="B557" s="1"/>
      <c r="C557" s="50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1.25" customHeight="1">
      <c r="A558" s="1"/>
      <c r="B558" s="1"/>
      <c r="C558" s="50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1.25" customHeight="1">
      <c r="A559" s="1"/>
      <c r="B559" s="1"/>
      <c r="C559" s="50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1.25" customHeight="1">
      <c r="A560" s="1"/>
      <c r="B560" s="1"/>
      <c r="C560" s="50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1.25" customHeight="1">
      <c r="A561" s="1"/>
      <c r="B561" s="1"/>
      <c r="C561" s="50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1.25" customHeight="1">
      <c r="A562" s="1"/>
      <c r="B562" s="1"/>
      <c r="C562" s="50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1.25" customHeight="1">
      <c r="A563" s="1"/>
      <c r="B563" s="1"/>
      <c r="C563" s="50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1.25" customHeight="1">
      <c r="A564" s="1"/>
      <c r="B564" s="1"/>
      <c r="C564" s="50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1.25" customHeight="1">
      <c r="A565" s="1"/>
      <c r="B565" s="1"/>
      <c r="C565" s="50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1.25" customHeight="1">
      <c r="A566" s="1"/>
      <c r="B566" s="1"/>
      <c r="C566" s="50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1.25" customHeight="1">
      <c r="A567" s="1"/>
      <c r="B567" s="1"/>
      <c r="C567" s="50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1.25" customHeight="1">
      <c r="A568" s="1"/>
      <c r="B568" s="1"/>
      <c r="C568" s="50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1.25" customHeight="1">
      <c r="A569" s="1"/>
      <c r="B569" s="1"/>
      <c r="C569" s="50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1.25" customHeight="1">
      <c r="A570" s="1"/>
      <c r="B570" s="1"/>
      <c r="C570" s="50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1.25" customHeight="1">
      <c r="A571" s="1"/>
      <c r="B571" s="1"/>
      <c r="C571" s="50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1.25" customHeight="1">
      <c r="A572" s="1"/>
      <c r="B572" s="1"/>
      <c r="C572" s="50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1.25" customHeight="1">
      <c r="A573" s="1"/>
      <c r="B573" s="1"/>
      <c r="C573" s="50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1.25" customHeight="1">
      <c r="A574" s="1"/>
      <c r="B574" s="1"/>
      <c r="C574" s="50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1.25" customHeight="1">
      <c r="A575" s="1"/>
      <c r="B575" s="1"/>
      <c r="C575" s="50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1.25" customHeight="1">
      <c r="A576" s="1"/>
      <c r="B576" s="1"/>
      <c r="C576" s="50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1.25" customHeight="1">
      <c r="A577" s="1"/>
      <c r="B577" s="1"/>
      <c r="C577" s="50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1.25" customHeight="1">
      <c r="A578" s="1"/>
      <c r="B578" s="1"/>
      <c r="C578" s="50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1.25" customHeight="1">
      <c r="A579" s="1"/>
      <c r="B579" s="1"/>
      <c r="C579" s="50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1.25" customHeight="1">
      <c r="A580" s="1"/>
      <c r="B580" s="1"/>
      <c r="C580" s="50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1.25" customHeight="1">
      <c r="A581" s="1"/>
      <c r="B581" s="1"/>
      <c r="C581" s="50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1.25" customHeight="1">
      <c r="A582" s="1"/>
      <c r="B582" s="1"/>
      <c r="C582" s="50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1.25" customHeight="1">
      <c r="A583" s="1"/>
      <c r="B583" s="1"/>
      <c r="C583" s="50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1.25" customHeight="1">
      <c r="A584" s="1"/>
      <c r="B584" s="1"/>
      <c r="C584" s="50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1.25" customHeight="1">
      <c r="A585" s="1"/>
      <c r="B585" s="1"/>
      <c r="C585" s="50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1.25" customHeight="1">
      <c r="A586" s="1"/>
      <c r="B586" s="1"/>
      <c r="C586" s="50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1.25" customHeight="1">
      <c r="A587" s="1"/>
      <c r="B587" s="1"/>
      <c r="C587" s="50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1.25" customHeight="1">
      <c r="A588" s="1"/>
      <c r="B588" s="1"/>
      <c r="C588" s="50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1.25" customHeight="1">
      <c r="A589" s="1"/>
      <c r="B589" s="1"/>
      <c r="C589" s="50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1.25" customHeight="1">
      <c r="A590" s="1"/>
      <c r="B590" s="1"/>
      <c r="C590" s="50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1.25" customHeight="1">
      <c r="A591" s="1"/>
      <c r="B591" s="1"/>
      <c r="C591" s="50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1.25" customHeight="1">
      <c r="A592" s="1"/>
      <c r="B592" s="1"/>
      <c r="C592" s="50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1.25" customHeight="1">
      <c r="A593" s="1"/>
      <c r="B593" s="1"/>
      <c r="C593" s="50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1.25" customHeight="1">
      <c r="A594" s="1"/>
      <c r="B594" s="1"/>
      <c r="C594" s="50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1.25" customHeight="1">
      <c r="A595" s="1"/>
      <c r="B595" s="1"/>
      <c r="C595" s="50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1.25" customHeight="1">
      <c r="A596" s="1"/>
      <c r="B596" s="1"/>
      <c r="C596" s="50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1.25" customHeight="1">
      <c r="A597" s="1"/>
      <c r="B597" s="1"/>
      <c r="C597" s="50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1.25" customHeight="1">
      <c r="A598" s="1"/>
      <c r="B598" s="1"/>
      <c r="C598" s="50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1.25" customHeight="1">
      <c r="A599" s="1"/>
      <c r="B599" s="1"/>
      <c r="C599" s="50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1.25" customHeight="1">
      <c r="A600" s="1"/>
      <c r="B600" s="1"/>
      <c r="C600" s="50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1.25" customHeight="1">
      <c r="A601" s="1"/>
      <c r="B601" s="1"/>
      <c r="C601" s="50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1.25" customHeight="1">
      <c r="A602" s="1"/>
      <c r="B602" s="1"/>
      <c r="C602" s="50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1.25" customHeight="1">
      <c r="A603" s="1"/>
      <c r="B603" s="1"/>
      <c r="C603" s="50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1.25" customHeight="1">
      <c r="A604" s="1"/>
      <c r="B604" s="1"/>
      <c r="C604" s="50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1.25" customHeight="1">
      <c r="A605" s="1"/>
      <c r="B605" s="1"/>
      <c r="C605" s="50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1.25" customHeight="1">
      <c r="A606" s="1"/>
      <c r="B606" s="1"/>
      <c r="C606" s="50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1.25" customHeight="1">
      <c r="A607" s="1"/>
      <c r="B607" s="1"/>
      <c r="C607" s="50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1.25" customHeight="1">
      <c r="A608" s="1"/>
      <c r="B608" s="1"/>
      <c r="C608" s="50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1.25" customHeight="1">
      <c r="A609" s="1"/>
      <c r="B609" s="1"/>
      <c r="C609" s="50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1.25" customHeight="1">
      <c r="A610" s="1"/>
      <c r="B610" s="1"/>
      <c r="C610" s="50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1.25" customHeight="1">
      <c r="A611" s="1"/>
      <c r="B611" s="1"/>
      <c r="C611" s="50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1.25" customHeight="1">
      <c r="A612" s="1"/>
      <c r="B612" s="1"/>
      <c r="C612" s="50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1.25" customHeight="1">
      <c r="A613" s="1"/>
      <c r="B613" s="1"/>
      <c r="C613" s="50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1.25" customHeight="1">
      <c r="A614" s="1"/>
      <c r="B614" s="1"/>
      <c r="C614" s="50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1.25" customHeight="1">
      <c r="A615" s="1"/>
      <c r="B615" s="1"/>
      <c r="C615" s="50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1.25" customHeight="1">
      <c r="A616" s="1"/>
      <c r="B616" s="1"/>
      <c r="C616" s="50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1.25" customHeight="1">
      <c r="A617" s="1"/>
      <c r="B617" s="1"/>
      <c r="C617" s="50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1.25" customHeight="1">
      <c r="A618" s="1"/>
      <c r="B618" s="1"/>
      <c r="C618" s="50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1.25" customHeight="1">
      <c r="A619" s="1"/>
      <c r="B619" s="1"/>
      <c r="C619" s="50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1.25" customHeight="1">
      <c r="A620" s="1"/>
      <c r="B620" s="1"/>
      <c r="C620" s="50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1.25" customHeight="1">
      <c r="A621" s="1"/>
      <c r="B621" s="1"/>
      <c r="C621" s="50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1.25" customHeight="1">
      <c r="A622" s="1"/>
      <c r="B622" s="1"/>
      <c r="C622" s="50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1.25" customHeight="1">
      <c r="A623" s="1"/>
      <c r="B623" s="1"/>
      <c r="C623" s="50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1.25" customHeight="1">
      <c r="A624" s="1"/>
      <c r="B624" s="1"/>
      <c r="C624" s="50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1.25" customHeight="1">
      <c r="A625" s="1"/>
      <c r="B625" s="1"/>
      <c r="C625" s="50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1.25" customHeight="1">
      <c r="A626" s="1"/>
      <c r="B626" s="1"/>
      <c r="C626" s="50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1.25" customHeight="1">
      <c r="A627" s="1"/>
      <c r="B627" s="1"/>
      <c r="C627" s="50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1.25" customHeight="1">
      <c r="A628" s="1"/>
      <c r="B628" s="1"/>
      <c r="C628" s="50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1.25" customHeight="1">
      <c r="A629" s="1"/>
      <c r="B629" s="1"/>
      <c r="C629" s="50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1.25" customHeight="1">
      <c r="A630" s="1"/>
      <c r="B630" s="1"/>
      <c r="C630" s="50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1.25" customHeight="1">
      <c r="A631" s="1"/>
      <c r="B631" s="1"/>
      <c r="C631" s="50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1.25" customHeight="1">
      <c r="A632" s="1"/>
      <c r="B632" s="1"/>
      <c r="C632" s="50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1.25" customHeight="1">
      <c r="A633" s="1"/>
      <c r="B633" s="1"/>
      <c r="C633" s="50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1.25" customHeight="1">
      <c r="A634" s="1"/>
      <c r="B634" s="1"/>
      <c r="C634" s="50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1.25" customHeight="1">
      <c r="A635" s="1"/>
      <c r="B635" s="1"/>
      <c r="C635" s="50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1.25" customHeight="1">
      <c r="A636" s="1"/>
      <c r="B636" s="1"/>
      <c r="C636" s="50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1.25" customHeight="1">
      <c r="A637" s="1"/>
      <c r="B637" s="1"/>
      <c r="C637" s="50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1.25" customHeight="1">
      <c r="A638" s="1"/>
      <c r="B638" s="1"/>
      <c r="C638" s="50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1.25" customHeight="1">
      <c r="A639" s="1"/>
      <c r="B639" s="1"/>
      <c r="C639" s="50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1.25" customHeight="1">
      <c r="A640" s="1"/>
      <c r="B640" s="1"/>
      <c r="C640" s="50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1.25" customHeight="1">
      <c r="A641" s="1"/>
      <c r="B641" s="1"/>
      <c r="C641" s="50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1.25" customHeight="1">
      <c r="A642" s="1"/>
      <c r="B642" s="1"/>
      <c r="C642" s="50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1.25" customHeight="1">
      <c r="A643" s="1"/>
      <c r="B643" s="1"/>
      <c r="C643" s="50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1.25" customHeight="1">
      <c r="A644" s="1"/>
      <c r="B644" s="1"/>
      <c r="C644" s="50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1.25" customHeight="1">
      <c r="A645" s="1"/>
      <c r="B645" s="1"/>
      <c r="C645" s="50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1.25" customHeight="1">
      <c r="A646" s="1"/>
      <c r="B646" s="1"/>
      <c r="C646" s="50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1.25" customHeight="1">
      <c r="A647" s="1"/>
      <c r="B647" s="1"/>
      <c r="C647" s="50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1.25" customHeight="1">
      <c r="A648" s="1"/>
      <c r="B648" s="1"/>
      <c r="C648" s="50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1.25" customHeight="1">
      <c r="A649" s="1"/>
      <c r="B649" s="1"/>
      <c r="C649" s="50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1.25" customHeight="1">
      <c r="A650" s="1"/>
      <c r="B650" s="1"/>
      <c r="C650" s="50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1.25" customHeight="1">
      <c r="A651" s="1"/>
      <c r="B651" s="1"/>
      <c r="C651" s="50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1.25" customHeight="1">
      <c r="A652" s="1"/>
      <c r="B652" s="1"/>
      <c r="C652" s="50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1.25" customHeight="1">
      <c r="A653" s="1"/>
      <c r="B653" s="1"/>
      <c r="C653" s="50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1.25" customHeight="1">
      <c r="A654" s="1"/>
      <c r="B654" s="1"/>
      <c r="C654" s="50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1.25" customHeight="1">
      <c r="A655" s="1"/>
      <c r="B655" s="1"/>
      <c r="C655" s="50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1.25" customHeight="1">
      <c r="A656" s="1"/>
      <c r="B656" s="1"/>
      <c r="C656" s="50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1.25" customHeight="1">
      <c r="A657" s="1"/>
      <c r="B657" s="1"/>
      <c r="C657" s="50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1.25" customHeight="1">
      <c r="A658" s="1"/>
      <c r="B658" s="1"/>
      <c r="C658" s="50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1.25" customHeight="1">
      <c r="A659" s="1"/>
      <c r="B659" s="1"/>
      <c r="C659" s="50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1.25" customHeight="1">
      <c r="A660" s="1"/>
      <c r="B660" s="1"/>
      <c r="C660" s="50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1.25" customHeight="1">
      <c r="A661" s="1"/>
      <c r="B661" s="1"/>
      <c r="C661" s="50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1.25" customHeight="1">
      <c r="A662" s="1"/>
      <c r="B662" s="1"/>
      <c r="C662" s="50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1.25" customHeight="1">
      <c r="A663" s="1"/>
      <c r="B663" s="1"/>
      <c r="C663" s="50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1.25" customHeight="1">
      <c r="A664" s="1"/>
      <c r="B664" s="1"/>
      <c r="C664" s="50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1.25" customHeight="1">
      <c r="A665" s="1"/>
      <c r="B665" s="1"/>
      <c r="C665" s="50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1.25" customHeight="1">
      <c r="A666" s="1"/>
      <c r="B666" s="1"/>
      <c r="C666" s="50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1.25" customHeight="1">
      <c r="A667" s="1"/>
      <c r="B667" s="1"/>
      <c r="C667" s="50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1.25" customHeight="1">
      <c r="A668" s="1"/>
      <c r="B668" s="1"/>
      <c r="C668" s="50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1.25" customHeight="1">
      <c r="A669" s="1"/>
      <c r="B669" s="1"/>
      <c r="C669" s="50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1.25" customHeight="1">
      <c r="A670" s="1"/>
      <c r="B670" s="1"/>
      <c r="C670" s="50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1.25" customHeight="1">
      <c r="A671" s="1"/>
      <c r="B671" s="1"/>
      <c r="C671" s="50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1.25" customHeight="1">
      <c r="A672" s="1"/>
      <c r="B672" s="1"/>
      <c r="C672" s="50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1.25" customHeight="1">
      <c r="A673" s="1"/>
      <c r="B673" s="1"/>
      <c r="C673" s="50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1.25" customHeight="1">
      <c r="A674" s="1"/>
      <c r="B674" s="1"/>
      <c r="C674" s="50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1.25" customHeight="1">
      <c r="A675" s="1"/>
      <c r="B675" s="1"/>
      <c r="C675" s="50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1.25" customHeight="1">
      <c r="A676" s="1"/>
      <c r="B676" s="1"/>
      <c r="C676" s="50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1.25" customHeight="1">
      <c r="A677" s="1"/>
      <c r="B677" s="1"/>
      <c r="C677" s="50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1.25" customHeight="1">
      <c r="A678" s="1"/>
      <c r="B678" s="1"/>
      <c r="C678" s="50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1.25" customHeight="1">
      <c r="A679" s="1"/>
      <c r="B679" s="1"/>
      <c r="C679" s="50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1.25" customHeight="1">
      <c r="A680" s="1"/>
      <c r="B680" s="1"/>
      <c r="C680" s="50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1.25" customHeight="1">
      <c r="A681" s="1"/>
      <c r="B681" s="1"/>
      <c r="C681" s="50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1.25" customHeight="1">
      <c r="A682" s="1"/>
      <c r="B682" s="1"/>
      <c r="C682" s="50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1.25" customHeight="1">
      <c r="A683" s="1"/>
      <c r="B683" s="1"/>
      <c r="C683" s="50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1.25" customHeight="1">
      <c r="A684" s="1"/>
      <c r="B684" s="1"/>
      <c r="C684" s="50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1.25" customHeight="1">
      <c r="A685" s="1"/>
      <c r="B685" s="1"/>
      <c r="C685" s="50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1.25" customHeight="1">
      <c r="A686" s="1"/>
      <c r="B686" s="1"/>
      <c r="C686" s="50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1.25" customHeight="1">
      <c r="A687" s="1"/>
      <c r="B687" s="1"/>
      <c r="C687" s="50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1.25" customHeight="1">
      <c r="A688" s="1"/>
      <c r="B688" s="1"/>
      <c r="C688" s="50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1.25" customHeight="1">
      <c r="A689" s="1"/>
      <c r="B689" s="1"/>
      <c r="C689" s="50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1.25" customHeight="1">
      <c r="A690" s="1"/>
      <c r="B690" s="1"/>
      <c r="C690" s="50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1.25" customHeight="1">
      <c r="A691" s="1"/>
      <c r="B691" s="1"/>
      <c r="C691" s="50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1.25" customHeight="1">
      <c r="A692" s="1"/>
      <c r="B692" s="1"/>
      <c r="C692" s="50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1.25" customHeight="1">
      <c r="A693" s="1"/>
      <c r="B693" s="1"/>
      <c r="C693" s="50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1.25" customHeight="1">
      <c r="A694" s="1"/>
      <c r="B694" s="1"/>
      <c r="C694" s="50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1.25" customHeight="1">
      <c r="A695" s="1"/>
      <c r="B695" s="1"/>
      <c r="C695" s="50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1.25" customHeight="1">
      <c r="A696" s="1"/>
      <c r="B696" s="1"/>
      <c r="C696" s="50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1.25" customHeight="1">
      <c r="A697" s="1"/>
      <c r="B697" s="1"/>
      <c r="C697" s="50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1.25" customHeight="1">
      <c r="A698" s="1"/>
      <c r="B698" s="1"/>
      <c r="C698" s="50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1.25" customHeight="1">
      <c r="A699" s="1"/>
      <c r="B699" s="1"/>
      <c r="C699" s="50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1.25" customHeight="1">
      <c r="A700" s="1"/>
      <c r="B700" s="1"/>
      <c r="C700" s="50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1.25" customHeight="1">
      <c r="A701" s="1"/>
      <c r="B701" s="1"/>
      <c r="C701" s="50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1.25" customHeight="1">
      <c r="A702" s="1"/>
      <c r="B702" s="1"/>
      <c r="C702" s="50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1.25" customHeight="1">
      <c r="A703" s="1"/>
      <c r="B703" s="1"/>
      <c r="C703" s="50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1.25" customHeight="1">
      <c r="A704" s="1"/>
      <c r="B704" s="1"/>
      <c r="C704" s="50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1.25" customHeight="1">
      <c r="A705" s="1"/>
      <c r="B705" s="1"/>
      <c r="C705" s="50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1.25" customHeight="1">
      <c r="A706" s="1"/>
      <c r="B706" s="1"/>
      <c r="C706" s="50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1.25" customHeight="1">
      <c r="A707" s="1"/>
      <c r="B707" s="1"/>
      <c r="C707" s="50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1.25" customHeight="1">
      <c r="A708" s="1"/>
      <c r="B708" s="1"/>
      <c r="C708" s="50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1.25" customHeight="1">
      <c r="A709" s="1"/>
      <c r="B709" s="1"/>
      <c r="C709" s="50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1.25" customHeight="1">
      <c r="A710" s="1"/>
      <c r="B710" s="1"/>
      <c r="C710" s="50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1.25" customHeight="1">
      <c r="A711" s="1"/>
      <c r="B711" s="1"/>
      <c r="C711" s="50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1.25" customHeight="1">
      <c r="A712" s="1"/>
      <c r="B712" s="1"/>
      <c r="C712" s="50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1.25" customHeight="1">
      <c r="A713" s="1"/>
      <c r="B713" s="1"/>
      <c r="C713" s="50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1.25" customHeight="1">
      <c r="A714" s="1"/>
      <c r="B714" s="1"/>
      <c r="C714" s="50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1.25" customHeight="1">
      <c r="A715" s="1"/>
      <c r="B715" s="1"/>
      <c r="C715" s="50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1.25" customHeight="1">
      <c r="A716" s="1"/>
      <c r="B716" s="1"/>
      <c r="C716" s="50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1.25" customHeight="1">
      <c r="A717" s="1"/>
      <c r="B717" s="1"/>
      <c r="C717" s="50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1.25" customHeight="1">
      <c r="A718" s="1"/>
      <c r="B718" s="1"/>
      <c r="C718" s="50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1.25" customHeight="1">
      <c r="A719" s="1"/>
      <c r="B719" s="1"/>
      <c r="C719" s="50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1.25" customHeight="1">
      <c r="A720" s="1"/>
      <c r="B720" s="1"/>
      <c r="C720" s="50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1.25" customHeight="1">
      <c r="A721" s="1"/>
      <c r="B721" s="1"/>
      <c r="C721" s="50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1.25" customHeight="1">
      <c r="A722" s="1"/>
      <c r="B722" s="1"/>
      <c r="C722" s="50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1.25" customHeight="1">
      <c r="A723" s="1"/>
      <c r="B723" s="1"/>
      <c r="C723" s="50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1.25" customHeight="1">
      <c r="A724" s="1"/>
      <c r="B724" s="1"/>
      <c r="C724" s="50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1.25" customHeight="1">
      <c r="A725" s="1"/>
      <c r="B725" s="1"/>
      <c r="C725" s="50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1.25" customHeight="1">
      <c r="A726" s="1"/>
      <c r="B726" s="1"/>
      <c r="C726" s="50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1.25" customHeight="1">
      <c r="A727" s="1"/>
      <c r="B727" s="1"/>
      <c r="C727" s="50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1.25" customHeight="1">
      <c r="A728" s="1"/>
      <c r="B728" s="1"/>
      <c r="C728" s="50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1.25" customHeight="1">
      <c r="A729" s="1"/>
      <c r="B729" s="1"/>
      <c r="C729" s="50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1.25" customHeight="1">
      <c r="A730" s="1"/>
      <c r="B730" s="1"/>
      <c r="C730" s="50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1.25" customHeight="1">
      <c r="A731" s="1"/>
      <c r="B731" s="1"/>
      <c r="C731" s="50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1.25" customHeight="1">
      <c r="A732" s="1"/>
      <c r="B732" s="1"/>
      <c r="C732" s="50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1.25" customHeight="1">
      <c r="A733" s="1"/>
      <c r="B733" s="1"/>
      <c r="C733" s="50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1.25" customHeight="1">
      <c r="A734" s="1"/>
      <c r="B734" s="1"/>
      <c r="C734" s="50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1.25" customHeight="1">
      <c r="A735" s="1"/>
      <c r="B735" s="1"/>
      <c r="C735" s="50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1.25" customHeight="1">
      <c r="A736" s="1"/>
      <c r="B736" s="1"/>
      <c r="C736" s="50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1.25" customHeight="1">
      <c r="A737" s="1"/>
      <c r="B737" s="1"/>
      <c r="C737" s="50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1.25" customHeight="1">
      <c r="A738" s="1"/>
      <c r="B738" s="1"/>
      <c r="C738" s="50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1.25" customHeight="1">
      <c r="A739" s="1"/>
      <c r="B739" s="1"/>
      <c r="C739" s="50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1.25" customHeight="1">
      <c r="A740" s="1"/>
      <c r="B740" s="1"/>
      <c r="C740" s="50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1.25" customHeight="1">
      <c r="A741" s="1"/>
      <c r="B741" s="1"/>
      <c r="C741" s="50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1.25" customHeight="1">
      <c r="A742" s="1"/>
      <c r="B742" s="1"/>
      <c r="C742" s="50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1.25" customHeight="1">
      <c r="A743" s="1"/>
      <c r="B743" s="1"/>
      <c r="C743" s="50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1.25" customHeight="1">
      <c r="A744" s="1"/>
      <c r="B744" s="1"/>
      <c r="C744" s="50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1.25" customHeight="1">
      <c r="A745" s="1"/>
      <c r="B745" s="1"/>
      <c r="C745" s="50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1.25" customHeight="1">
      <c r="A746" s="1"/>
      <c r="B746" s="1"/>
      <c r="C746" s="50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1.25" customHeight="1">
      <c r="A747" s="1"/>
      <c r="B747" s="1"/>
      <c r="C747" s="50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1.25" customHeight="1">
      <c r="A748" s="1"/>
      <c r="B748" s="1"/>
      <c r="C748" s="50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1.25" customHeight="1">
      <c r="A749" s="1"/>
      <c r="B749" s="1"/>
      <c r="C749" s="50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1.25" customHeight="1">
      <c r="A750" s="1"/>
      <c r="B750" s="1"/>
      <c r="C750" s="50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1.25" customHeight="1">
      <c r="A751" s="1"/>
      <c r="B751" s="1"/>
      <c r="C751" s="50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1.25" customHeight="1">
      <c r="A752" s="1"/>
      <c r="B752" s="1"/>
      <c r="C752" s="50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1.25" customHeight="1">
      <c r="A753" s="1"/>
      <c r="B753" s="1"/>
      <c r="C753" s="50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1.25" customHeight="1">
      <c r="A754" s="1"/>
      <c r="B754" s="1"/>
      <c r="C754" s="50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1.25" customHeight="1">
      <c r="A755" s="1"/>
      <c r="B755" s="1"/>
      <c r="C755" s="50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1.25" customHeight="1">
      <c r="A756" s="1"/>
      <c r="B756" s="1"/>
      <c r="C756" s="50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1.25" customHeight="1">
      <c r="A757" s="1"/>
      <c r="B757" s="1"/>
      <c r="C757" s="50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1.25" customHeight="1">
      <c r="A758" s="1"/>
      <c r="B758" s="1"/>
      <c r="C758" s="50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1.25" customHeight="1">
      <c r="A759" s="1"/>
      <c r="B759" s="1"/>
      <c r="C759" s="50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1.25" customHeight="1">
      <c r="A760" s="1"/>
      <c r="B760" s="1"/>
      <c r="C760" s="50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1.25" customHeight="1">
      <c r="A761" s="1"/>
      <c r="B761" s="1"/>
      <c r="C761" s="50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1.25" customHeight="1">
      <c r="A762" s="1"/>
      <c r="B762" s="1"/>
      <c r="C762" s="50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1.25" customHeight="1">
      <c r="A763" s="1"/>
      <c r="B763" s="1"/>
      <c r="C763" s="50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1.25" customHeight="1">
      <c r="A764" s="1"/>
      <c r="B764" s="1"/>
      <c r="C764" s="50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1.25" customHeight="1">
      <c r="A765" s="1"/>
      <c r="B765" s="1"/>
      <c r="C765" s="50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1.25" customHeight="1">
      <c r="A766" s="1"/>
      <c r="B766" s="1"/>
      <c r="C766" s="50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1.25" customHeight="1">
      <c r="A767" s="1"/>
      <c r="B767" s="1"/>
      <c r="C767" s="50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1.25" customHeight="1">
      <c r="A768" s="1"/>
      <c r="B768" s="1"/>
      <c r="C768" s="50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1.25" customHeight="1">
      <c r="A769" s="1"/>
      <c r="B769" s="1"/>
      <c r="C769" s="50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1.25" customHeight="1">
      <c r="A770" s="1"/>
      <c r="B770" s="1"/>
      <c r="C770" s="50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1.25" customHeight="1">
      <c r="A771" s="1"/>
      <c r="B771" s="1"/>
      <c r="C771" s="50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1.25" customHeight="1">
      <c r="A772" s="1"/>
      <c r="B772" s="1"/>
      <c r="C772" s="50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1.25" customHeight="1">
      <c r="A773" s="1"/>
      <c r="B773" s="1"/>
      <c r="C773" s="50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1.25" customHeight="1">
      <c r="A774" s="1"/>
      <c r="B774" s="1"/>
      <c r="C774" s="50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1.25" customHeight="1">
      <c r="A775" s="1"/>
      <c r="B775" s="1"/>
      <c r="C775" s="50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1.25" customHeight="1">
      <c r="A776" s="1"/>
      <c r="B776" s="1"/>
      <c r="C776" s="50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1.25" customHeight="1">
      <c r="A777" s="1"/>
      <c r="B777" s="1"/>
      <c r="C777" s="50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1.25" customHeight="1">
      <c r="A778" s="1"/>
      <c r="B778" s="1"/>
      <c r="C778" s="50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1.25" customHeight="1">
      <c r="A779" s="1"/>
      <c r="B779" s="1"/>
      <c r="C779" s="50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1.25" customHeight="1">
      <c r="A780" s="1"/>
      <c r="B780" s="1"/>
      <c r="C780" s="50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1.25" customHeight="1">
      <c r="A781" s="1"/>
      <c r="B781" s="1"/>
      <c r="C781" s="50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1.25" customHeight="1">
      <c r="A782" s="1"/>
      <c r="B782" s="1"/>
      <c r="C782" s="50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1.25" customHeight="1">
      <c r="A783" s="1"/>
      <c r="B783" s="1"/>
      <c r="C783" s="50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1.25" customHeight="1">
      <c r="A784" s="1"/>
      <c r="B784" s="1"/>
      <c r="C784" s="50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1.25" customHeight="1">
      <c r="A785" s="1"/>
      <c r="B785" s="1"/>
      <c r="C785" s="50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1.25" customHeight="1">
      <c r="A786" s="1"/>
      <c r="B786" s="1"/>
      <c r="C786" s="50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1.25" customHeight="1">
      <c r="A787" s="1"/>
      <c r="B787" s="1"/>
      <c r="C787" s="50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1.25" customHeight="1">
      <c r="A788" s="1"/>
      <c r="B788" s="1"/>
      <c r="C788" s="50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1.25" customHeight="1">
      <c r="A789" s="1"/>
      <c r="B789" s="1"/>
      <c r="C789" s="50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1.25" customHeight="1">
      <c r="A790" s="1"/>
      <c r="B790" s="1"/>
      <c r="C790" s="50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1.25" customHeight="1">
      <c r="A791" s="1"/>
      <c r="B791" s="1"/>
      <c r="C791" s="50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1.25" customHeight="1">
      <c r="A792" s="1"/>
      <c r="B792" s="1"/>
      <c r="C792" s="50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1.25" customHeight="1">
      <c r="A793" s="1"/>
      <c r="B793" s="1"/>
      <c r="C793" s="50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1.25" customHeight="1">
      <c r="A794" s="1"/>
      <c r="B794" s="1"/>
      <c r="C794" s="50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1.25" customHeight="1">
      <c r="A795" s="1"/>
      <c r="B795" s="1"/>
      <c r="C795" s="50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1.25" customHeight="1">
      <c r="A796" s="1"/>
      <c r="B796" s="1"/>
      <c r="C796" s="50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1.25" customHeight="1">
      <c r="A797" s="1"/>
      <c r="B797" s="1"/>
      <c r="C797" s="50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1.25" customHeight="1">
      <c r="A798" s="1"/>
      <c r="B798" s="1"/>
      <c r="C798" s="50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1.25" customHeight="1">
      <c r="A799" s="1"/>
      <c r="B799" s="1"/>
      <c r="C799" s="50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1.25" customHeight="1">
      <c r="A800" s="1"/>
      <c r="B800" s="1"/>
      <c r="C800" s="50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1.25" customHeight="1">
      <c r="A801" s="1"/>
      <c r="B801" s="1"/>
      <c r="C801" s="50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1.25" customHeight="1">
      <c r="A802" s="1"/>
      <c r="B802" s="1"/>
      <c r="C802" s="50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1.25" customHeight="1">
      <c r="A803" s="1"/>
      <c r="B803" s="1"/>
      <c r="C803" s="50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1.25" customHeight="1">
      <c r="A804" s="1"/>
      <c r="B804" s="1"/>
      <c r="C804" s="50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1.25" customHeight="1">
      <c r="A805" s="1"/>
      <c r="B805" s="1"/>
      <c r="C805" s="50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1.25" customHeight="1">
      <c r="A806" s="1"/>
      <c r="B806" s="1"/>
      <c r="C806" s="50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1.25" customHeight="1">
      <c r="A807" s="1"/>
      <c r="B807" s="1"/>
      <c r="C807" s="50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1.25" customHeight="1">
      <c r="A808" s="1"/>
      <c r="B808" s="1"/>
      <c r="C808" s="50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1.25" customHeight="1">
      <c r="A809" s="1"/>
      <c r="B809" s="1"/>
      <c r="C809" s="50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1.25" customHeight="1">
      <c r="A810" s="1"/>
      <c r="B810" s="1"/>
      <c r="C810" s="50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1.25" customHeight="1">
      <c r="A811" s="1"/>
      <c r="B811" s="1"/>
      <c r="C811" s="50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1.25" customHeight="1">
      <c r="A812" s="1"/>
      <c r="B812" s="1"/>
      <c r="C812" s="50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1.25" customHeight="1">
      <c r="A813" s="1"/>
      <c r="B813" s="1"/>
      <c r="C813" s="50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1.25" customHeight="1">
      <c r="A814" s="1"/>
      <c r="B814" s="1"/>
      <c r="C814" s="50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1.25" customHeight="1">
      <c r="A815" s="1"/>
      <c r="B815" s="1"/>
      <c r="C815" s="50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1.25" customHeight="1">
      <c r="A816" s="1"/>
      <c r="B816" s="1"/>
      <c r="C816" s="50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1.25" customHeight="1">
      <c r="A817" s="1"/>
      <c r="B817" s="1"/>
      <c r="C817" s="50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1.25" customHeight="1">
      <c r="A818" s="1"/>
      <c r="B818" s="1"/>
      <c r="C818" s="50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1.25" customHeight="1">
      <c r="A819" s="1"/>
      <c r="B819" s="1"/>
      <c r="C819" s="50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1.25" customHeight="1">
      <c r="A820" s="1"/>
      <c r="B820" s="1"/>
      <c r="C820" s="50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1.25" customHeight="1">
      <c r="A821" s="1"/>
      <c r="B821" s="1"/>
      <c r="C821" s="50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1.25" customHeight="1">
      <c r="A822" s="1"/>
      <c r="B822" s="1"/>
      <c r="C822" s="50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1.25" customHeight="1">
      <c r="A823" s="1"/>
      <c r="B823" s="1"/>
      <c r="C823" s="50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1.25" customHeight="1">
      <c r="A824" s="1"/>
      <c r="B824" s="1"/>
      <c r="C824" s="50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1.25" customHeight="1">
      <c r="A825" s="1"/>
      <c r="B825" s="1"/>
      <c r="C825" s="50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1.25" customHeight="1">
      <c r="A826" s="1"/>
      <c r="B826" s="1"/>
      <c r="C826" s="50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1.25" customHeight="1">
      <c r="A827" s="1"/>
      <c r="B827" s="1"/>
      <c r="C827" s="50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1.25" customHeight="1">
      <c r="A828" s="1"/>
      <c r="B828" s="1"/>
      <c r="C828" s="50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1.25" customHeight="1">
      <c r="A829" s="1"/>
      <c r="B829" s="1"/>
      <c r="C829" s="50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1.25" customHeight="1">
      <c r="A830" s="1"/>
      <c r="B830" s="1"/>
      <c r="C830" s="50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1.25" customHeight="1">
      <c r="A831" s="1"/>
      <c r="B831" s="1"/>
      <c r="C831" s="50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1.25" customHeight="1">
      <c r="A832" s="1"/>
      <c r="B832" s="1"/>
      <c r="C832" s="50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1.25" customHeight="1">
      <c r="A833" s="1"/>
      <c r="B833" s="1"/>
      <c r="C833" s="50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1.25" customHeight="1">
      <c r="A834" s="1"/>
      <c r="B834" s="1"/>
      <c r="C834" s="50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1.25" customHeight="1">
      <c r="A835" s="1"/>
      <c r="B835" s="1"/>
      <c r="C835" s="50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1.25" customHeight="1">
      <c r="A836" s="1"/>
      <c r="B836" s="1"/>
      <c r="C836" s="50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1.25" customHeight="1">
      <c r="A837" s="1"/>
      <c r="B837" s="1"/>
      <c r="C837" s="50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1.25" customHeight="1">
      <c r="A838" s="1"/>
      <c r="B838" s="1"/>
      <c r="C838" s="50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1.25" customHeight="1">
      <c r="A839" s="1"/>
      <c r="B839" s="1"/>
      <c r="C839" s="50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1.25" customHeight="1">
      <c r="A840" s="1"/>
      <c r="B840" s="1"/>
      <c r="C840" s="50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1.25" customHeight="1">
      <c r="A841" s="1"/>
      <c r="B841" s="1"/>
      <c r="C841" s="50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1.25" customHeight="1">
      <c r="A842" s="1"/>
      <c r="B842" s="1"/>
      <c r="C842" s="50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1.25" customHeight="1">
      <c r="A843" s="1"/>
      <c r="B843" s="1"/>
      <c r="C843" s="50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1.25" customHeight="1">
      <c r="A844" s="1"/>
      <c r="B844" s="1"/>
      <c r="C844" s="50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1.25" customHeight="1">
      <c r="A845" s="1"/>
      <c r="B845" s="1"/>
      <c r="C845" s="50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1.25" customHeight="1">
      <c r="A846" s="1"/>
      <c r="B846" s="1"/>
      <c r="C846" s="50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1.25" customHeight="1">
      <c r="A847" s="1"/>
      <c r="B847" s="1"/>
      <c r="C847" s="50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1.25" customHeight="1">
      <c r="A848" s="1"/>
      <c r="B848" s="1"/>
      <c r="C848" s="50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1.25" customHeight="1">
      <c r="A849" s="1"/>
      <c r="B849" s="1"/>
      <c r="C849" s="50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1.25" customHeight="1">
      <c r="A850" s="1"/>
      <c r="B850" s="1"/>
      <c r="C850" s="50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1.25" customHeight="1">
      <c r="A851" s="1"/>
      <c r="B851" s="1"/>
      <c r="C851" s="50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1.25" customHeight="1">
      <c r="A852" s="1"/>
      <c r="B852" s="1"/>
      <c r="C852" s="50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1.25" customHeight="1">
      <c r="A853" s="1"/>
      <c r="B853" s="1"/>
      <c r="C853" s="50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1.25" customHeight="1">
      <c r="A854" s="1"/>
      <c r="B854" s="1"/>
      <c r="C854" s="50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1.25" customHeight="1">
      <c r="A855" s="1"/>
      <c r="B855" s="1"/>
      <c r="C855" s="50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1.25" customHeight="1">
      <c r="A856" s="1"/>
      <c r="B856" s="1"/>
      <c r="C856" s="50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1.25" customHeight="1">
      <c r="A857" s="1"/>
      <c r="B857" s="1"/>
      <c r="C857" s="50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1.25" customHeight="1">
      <c r="A858" s="1"/>
      <c r="B858" s="1"/>
      <c r="C858" s="50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1.25" customHeight="1">
      <c r="A859" s="1"/>
      <c r="B859" s="1"/>
      <c r="C859" s="50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1.25" customHeight="1">
      <c r="A860" s="1"/>
      <c r="B860" s="1"/>
      <c r="C860" s="50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1.25" customHeight="1">
      <c r="A861" s="1"/>
      <c r="B861" s="1"/>
      <c r="C861" s="50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1.25" customHeight="1">
      <c r="A862" s="1"/>
      <c r="B862" s="1"/>
      <c r="C862" s="50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1.25" customHeight="1">
      <c r="A863" s="1"/>
      <c r="B863" s="1"/>
      <c r="C863" s="50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1.25" customHeight="1">
      <c r="A864" s="1"/>
      <c r="B864" s="1"/>
      <c r="C864" s="50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1.25" customHeight="1">
      <c r="A865" s="1"/>
      <c r="B865" s="1"/>
      <c r="C865" s="50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1.25" customHeight="1">
      <c r="A866" s="1"/>
      <c r="B866" s="1"/>
      <c r="C866" s="50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1.25" customHeight="1">
      <c r="A867" s="1"/>
      <c r="B867" s="1"/>
      <c r="C867" s="50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1.25" customHeight="1">
      <c r="A868" s="1"/>
      <c r="B868" s="1"/>
      <c r="C868" s="50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1.25" customHeight="1">
      <c r="A869" s="1"/>
      <c r="B869" s="1"/>
      <c r="C869" s="50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1.25" customHeight="1">
      <c r="A870" s="1"/>
      <c r="B870" s="1"/>
      <c r="C870" s="50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1.25" customHeight="1">
      <c r="A871" s="1"/>
      <c r="B871" s="1"/>
      <c r="C871" s="50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1.25" customHeight="1">
      <c r="A872" s="1"/>
      <c r="B872" s="1"/>
      <c r="C872" s="50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1.25" customHeight="1">
      <c r="A873" s="1"/>
      <c r="B873" s="1"/>
      <c r="C873" s="50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1.25" customHeight="1">
      <c r="A874" s="1"/>
      <c r="B874" s="1"/>
      <c r="C874" s="50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1.25" customHeight="1">
      <c r="A875" s="1"/>
      <c r="B875" s="1"/>
      <c r="C875" s="50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1.25" customHeight="1">
      <c r="A876" s="1"/>
      <c r="B876" s="1"/>
      <c r="C876" s="50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1.25" customHeight="1">
      <c r="A877" s="1"/>
      <c r="B877" s="1"/>
      <c r="C877" s="50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1.25" customHeight="1">
      <c r="A878" s="1"/>
      <c r="B878" s="1"/>
      <c r="C878" s="50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1.25" customHeight="1">
      <c r="A879" s="1"/>
      <c r="B879" s="1"/>
      <c r="C879" s="50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1.25" customHeight="1">
      <c r="A880" s="1"/>
      <c r="B880" s="1"/>
      <c r="C880" s="50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1.25" customHeight="1">
      <c r="A881" s="1"/>
      <c r="B881" s="1"/>
      <c r="C881" s="50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1.25" customHeight="1">
      <c r="A882" s="1"/>
      <c r="B882" s="1"/>
      <c r="C882" s="50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1.25" customHeight="1">
      <c r="A883" s="1"/>
      <c r="B883" s="1"/>
      <c r="C883" s="50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1.25" customHeight="1">
      <c r="A884" s="1"/>
      <c r="B884" s="1"/>
      <c r="C884" s="50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1.25" customHeight="1">
      <c r="A885" s="1"/>
      <c r="B885" s="1"/>
      <c r="C885" s="50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1.25" customHeight="1">
      <c r="A886" s="1"/>
      <c r="B886" s="1"/>
      <c r="C886" s="50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1.25" customHeight="1">
      <c r="A887" s="1"/>
      <c r="B887" s="1"/>
      <c r="C887" s="50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1.25" customHeight="1">
      <c r="A888" s="1"/>
      <c r="B888" s="1"/>
      <c r="C888" s="50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1.25" customHeight="1">
      <c r="A889" s="1"/>
      <c r="B889" s="1"/>
      <c r="C889" s="50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1.25" customHeight="1">
      <c r="A890" s="1"/>
      <c r="B890" s="1"/>
      <c r="C890" s="50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1.25" customHeight="1">
      <c r="A891" s="1"/>
      <c r="B891" s="1"/>
      <c r="C891" s="50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1.25" customHeight="1">
      <c r="A892" s="1"/>
      <c r="B892" s="1"/>
      <c r="C892" s="50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1.25" customHeight="1">
      <c r="A893" s="1"/>
      <c r="B893" s="1"/>
      <c r="C893" s="50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1.25" customHeight="1">
      <c r="A894" s="1"/>
      <c r="B894" s="1"/>
      <c r="C894" s="50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1.25" customHeight="1">
      <c r="A895" s="1"/>
      <c r="B895" s="1"/>
      <c r="C895" s="50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1.25" customHeight="1">
      <c r="A896" s="1"/>
      <c r="B896" s="1"/>
      <c r="C896" s="50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1.25" customHeight="1">
      <c r="A897" s="1"/>
      <c r="B897" s="1"/>
      <c r="C897" s="50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1.25" customHeight="1">
      <c r="A898" s="1"/>
      <c r="B898" s="1"/>
      <c r="C898" s="50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1.25" customHeight="1">
      <c r="A899" s="1"/>
      <c r="B899" s="1"/>
      <c r="C899" s="50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1.25" customHeight="1">
      <c r="A900" s="1"/>
      <c r="B900" s="1"/>
      <c r="C900" s="50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1.25" customHeight="1">
      <c r="A901" s="1"/>
      <c r="B901" s="1"/>
      <c r="C901" s="50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1.25" customHeight="1">
      <c r="A902" s="1"/>
      <c r="B902" s="1"/>
      <c r="C902" s="50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1.25" customHeight="1">
      <c r="A903" s="1"/>
      <c r="B903" s="1"/>
      <c r="C903" s="50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1.25" customHeight="1">
      <c r="A904" s="1"/>
      <c r="B904" s="1"/>
      <c r="C904" s="50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1.25" customHeight="1">
      <c r="A905" s="1"/>
      <c r="B905" s="1"/>
      <c r="C905" s="50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1.25" customHeight="1">
      <c r="A906" s="1"/>
      <c r="B906" s="1"/>
      <c r="C906" s="50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1.25" customHeight="1">
      <c r="A907" s="1"/>
      <c r="B907" s="1"/>
      <c r="C907" s="50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1.25" customHeight="1">
      <c r="A908" s="1"/>
      <c r="B908" s="1"/>
      <c r="C908" s="50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1.25" customHeight="1">
      <c r="A909" s="1"/>
      <c r="B909" s="1"/>
      <c r="C909" s="50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1.25" customHeight="1">
      <c r="A910" s="1"/>
      <c r="B910" s="1"/>
      <c r="C910" s="50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1.25" customHeight="1">
      <c r="A911" s="1"/>
      <c r="B911" s="1"/>
      <c r="C911" s="50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1.25" customHeight="1">
      <c r="A912" s="1"/>
      <c r="B912" s="1"/>
      <c r="C912" s="50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1.25" customHeight="1">
      <c r="A913" s="1"/>
      <c r="B913" s="1"/>
      <c r="C913" s="50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1.25" customHeight="1">
      <c r="A914" s="1"/>
      <c r="B914" s="1"/>
      <c r="C914" s="50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1.25" customHeight="1">
      <c r="A915" s="1"/>
      <c r="B915" s="1"/>
      <c r="C915" s="50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1.25" customHeight="1">
      <c r="A916" s="1"/>
      <c r="B916" s="1"/>
      <c r="C916" s="50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1.25" customHeight="1">
      <c r="A917" s="1"/>
      <c r="B917" s="1"/>
      <c r="C917" s="50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1.25" customHeight="1">
      <c r="A918" s="1"/>
      <c r="B918" s="1"/>
      <c r="C918" s="50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1.25" customHeight="1">
      <c r="A919" s="1"/>
      <c r="B919" s="1"/>
      <c r="C919" s="50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1.25" customHeight="1">
      <c r="A920" s="1"/>
      <c r="B920" s="1"/>
      <c r="C920" s="50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1.25" customHeight="1">
      <c r="A921" s="1"/>
      <c r="B921" s="1"/>
      <c r="C921" s="50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1.25" customHeight="1">
      <c r="A922" s="1"/>
      <c r="B922" s="1"/>
      <c r="C922" s="50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1.25" customHeight="1">
      <c r="A923" s="1"/>
      <c r="B923" s="1"/>
      <c r="C923" s="50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1.25" customHeight="1">
      <c r="A924" s="1"/>
      <c r="B924" s="1"/>
      <c r="C924" s="50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1.25" customHeight="1">
      <c r="A925" s="1"/>
      <c r="B925" s="1"/>
      <c r="C925" s="50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1.25" customHeight="1">
      <c r="A926" s="1"/>
      <c r="B926" s="1"/>
      <c r="C926" s="50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1.25" customHeight="1">
      <c r="A927" s="1"/>
      <c r="B927" s="1"/>
      <c r="C927" s="50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1.25" customHeight="1">
      <c r="A928" s="1"/>
      <c r="B928" s="1"/>
      <c r="C928" s="50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1.25" customHeight="1">
      <c r="A929" s="1"/>
      <c r="B929" s="1"/>
      <c r="C929" s="50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1.25" customHeight="1">
      <c r="A930" s="1"/>
      <c r="B930" s="1"/>
      <c r="C930" s="50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1.25" customHeight="1">
      <c r="A931" s="1"/>
      <c r="B931" s="1"/>
      <c r="C931" s="50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1.25" customHeight="1">
      <c r="A932" s="1"/>
      <c r="B932" s="1"/>
      <c r="C932" s="50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1.25" customHeight="1">
      <c r="A933" s="1"/>
      <c r="B933" s="1"/>
      <c r="C933" s="50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1.25" customHeight="1">
      <c r="A934" s="1"/>
      <c r="B934" s="1"/>
      <c r="C934" s="50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1.25" customHeight="1">
      <c r="A935" s="1"/>
      <c r="B935" s="1"/>
      <c r="C935" s="50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1.25" customHeight="1">
      <c r="A936" s="1"/>
      <c r="B936" s="1"/>
      <c r="C936" s="50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1.25" customHeight="1">
      <c r="A937" s="1"/>
      <c r="B937" s="1"/>
      <c r="C937" s="50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1.25" customHeight="1">
      <c r="A938" s="1"/>
      <c r="B938" s="1"/>
      <c r="C938" s="50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1.25" customHeight="1">
      <c r="A939" s="1"/>
      <c r="B939" s="1"/>
      <c r="C939" s="50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1.25" customHeight="1">
      <c r="A940" s="1"/>
      <c r="B940" s="1"/>
      <c r="C940" s="50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1.25" customHeight="1">
      <c r="A941" s="1"/>
      <c r="B941" s="1"/>
      <c r="C941" s="50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1.25" customHeight="1">
      <c r="A942" s="1"/>
      <c r="B942" s="1"/>
      <c r="C942" s="50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1.25" customHeight="1">
      <c r="A943" s="1"/>
      <c r="B943" s="1"/>
      <c r="C943" s="50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1.25" customHeight="1">
      <c r="A944" s="1"/>
      <c r="B944" s="1"/>
      <c r="C944" s="50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1.25" customHeight="1">
      <c r="A945" s="1"/>
      <c r="B945" s="1"/>
      <c r="C945" s="50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1.25" customHeight="1">
      <c r="A946" s="1"/>
      <c r="B946" s="1"/>
      <c r="C946" s="50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1.25" customHeight="1">
      <c r="A947" s="1"/>
      <c r="B947" s="1"/>
      <c r="C947" s="50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1.25" customHeight="1">
      <c r="A948" s="1"/>
      <c r="B948" s="1"/>
      <c r="C948" s="50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1.25" customHeight="1">
      <c r="A949" s="1"/>
      <c r="B949" s="1"/>
      <c r="C949" s="50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1.25" customHeight="1">
      <c r="A950" s="1"/>
      <c r="B950" s="1"/>
      <c r="C950" s="50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1.25" customHeight="1">
      <c r="A951" s="1"/>
      <c r="B951" s="1"/>
      <c r="C951" s="50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1.25" customHeight="1">
      <c r="A952" s="1"/>
      <c r="B952" s="1"/>
      <c r="C952" s="50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1.25" customHeight="1">
      <c r="A953" s="1"/>
      <c r="B953" s="1"/>
      <c r="C953" s="50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1.25" customHeight="1">
      <c r="A954" s="1"/>
      <c r="B954" s="1"/>
      <c r="C954" s="50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1.25" customHeight="1">
      <c r="A955" s="1"/>
      <c r="B955" s="1"/>
      <c r="C955" s="50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1.25" customHeight="1">
      <c r="A956" s="1"/>
      <c r="B956" s="1"/>
      <c r="C956" s="50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1.25" customHeight="1">
      <c r="A957" s="1"/>
      <c r="B957" s="1"/>
      <c r="C957" s="50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1.25" customHeight="1">
      <c r="A958" s="1"/>
      <c r="B958" s="1"/>
      <c r="C958" s="50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1.25" customHeight="1">
      <c r="A959" s="1"/>
      <c r="B959" s="1"/>
      <c r="C959" s="50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1.25" customHeight="1">
      <c r="A960" s="1"/>
      <c r="B960" s="1"/>
      <c r="C960" s="50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1.25" customHeight="1">
      <c r="A961" s="1"/>
      <c r="B961" s="1"/>
      <c r="C961" s="50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1.25" customHeight="1">
      <c r="A962" s="1"/>
      <c r="B962" s="1"/>
      <c r="C962" s="50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1.25" customHeight="1">
      <c r="A963" s="1"/>
      <c r="B963" s="1"/>
      <c r="C963" s="50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1.25" customHeight="1">
      <c r="A964" s="1"/>
      <c r="B964" s="1"/>
      <c r="C964" s="50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1.25" customHeight="1">
      <c r="A965" s="1"/>
      <c r="B965" s="1"/>
      <c r="C965" s="50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1.25" customHeight="1">
      <c r="A966" s="1"/>
      <c r="B966" s="1"/>
      <c r="C966" s="50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1.25" customHeight="1">
      <c r="A967" s="1"/>
      <c r="B967" s="1"/>
      <c r="C967" s="50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1.25" customHeight="1">
      <c r="A968" s="1"/>
      <c r="B968" s="1"/>
      <c r="C968" s="50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1.25" customHeight="1">
      <c r="A969" s="1"/>
      <c r="B969" s="1"/>
      <c r="C969" s="50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1.25" customHeight="1">
      <c r="A970" s="1"/>
      <c r="B970" s="1"/>
      <c r="C970" s="50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1.25" customHeight="1">
      <c r="A971" s="1"/>
      <c r="B971" s="1"/>
      <c r="C971" s="50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1.25" customHeight="1">
      <c r="A972" s="1"/>
      <c r="B972" s="1"/>
      <c r="C972" s="50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1.25" customHeight="1">
      <c r="A973" s="1"/>
      <c r="B973" s="1"/>
      <c r="C973" s="50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1.25" customHeight="1">
      <c r="A974" s="1"/>
      <c r="B974" s="1"/>
      <c r="C974" s="50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1.25" customHeight="1">
      <c r="A975" s="1"/>
      <c r="B975" s="1"/>
      <c r="C975" s="50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1.25" customHeight="1">
      <c r="A976" s="1"/>
      <c r="B976" s="1"/>
      <c r="C976" s="50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1.25" customHeight="1">
      <c r="A977" s="1"/>
      <c r="B977" s="1"/>
      <c r="C977" s="50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1.25" customHeight="1">
      <c r="A978" s="1"/>
      <c r="B978" s="1"/>
      <c r="C978" s="50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1.25" customHeight="1">
      <c r="A979" s="1"/>
      <c r="B979" s="1"/>
      <c r="C979" s="50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1.25" customHeight="1">
      <c r="A980" s="1"/>
      <c r="B980" s="1"/>
      <c r="C980" s="50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1.25" customHeight="1">
      <c r="A981" s="1"/>
      <c r="B981" s="1"/>
      <c r="C981" s="50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1.25" customHeight="1">
      <c r="A982" s="1"/>
      <c r="B982" s="1"/>
      <c r="C982" s="50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1.25" customHeight="1">
      <c r="A983" s="1"/>
      <c r="B983" s="1"/>
      <c r="C983" s="50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1.25" customHeight="1">
      <c r="A984" s="1"/>
      <c r="B984" s="1"/>
      <c r="C984" s="50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1.25" customHeight="1">
      <c r="A985" s="1"/>
      <c r="B985" s="1"/>
      <c r="C985" s="50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1.25" customHeight="1">
      <c r="A986" s="1"/>
      <c r="B986" s="1"/>
      <c r="C986" s="50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1.25" customHeight="1">
      <c r="A987" s="1"/>
      <c r="B987" s="1"/>
      <c r="C987" s="50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1.25" customHeight="1">
      <c r="A988" s="1"/>
      <c r="B988" s="1"/>
      <c r="C988" s="50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1.25" customHeight="1">
      <c r="A989" s="1"/>
      <c r="B989" s="1"/>
      <c r="C989" s="50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1.25" customHeight="1">
      <c r="A990" s="1"/>
      <c r="B990" s="1"/>
      <c r="C990" s="50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1.25" customHeight="1">
      <c r="A991" s="1"/>
      <c r="B991" s="1"/>
      <c r="C991" s="50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1.25" customHeight="1">
      <c r="A992" s="1"/>
      <c r="B992" s="1"/>
      <c r="C992" s="50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1.25" customHeight="1">
      <c r="A993" s="1"/>
      <c r="B993" s="1"/>
      <c r="C993" s="50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1.25" customHeight="1">
      <c r="A994" s="1"/>
      <c r="B994" s="1"/>
      <c r="C994" s="50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1.25" customHeight="1">
      <c r="A995" s="1"/>
      <c r="B995" s="1"/>
      <c r="C995" s="50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1.25" customHeight="1">
      <c r="A996" s="1"/>
      <c r="B996" s="1"/>
      <c r="C996" s="50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1.25" customHeight="1">
      <c r="A997" s="1"/>
      <c r="B997" s="1"/>
      <c r="C997" s="50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1.25" customHeight="1">
      <c r="A998" s="1"/>
      <c r="B998" s="1"/>
      <c r="C998" s="50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1.25" customHeight="1">
      <c r="A999" s="1"/>
      <c r="B999" s="1"/>
      <c r="C999" s="50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1.25" customHeight="1">
      <c r="A1000" s="1"/>
      <c r="B1000" s="1"/>
      <c r="C1000" s="50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B1"/>
    <mergeCell ref="A3:B3"/>
    <mergeCell ref="A2:B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30"/>
  <sheetViews>
    <sheetView showGridLines="0" zoomScaleNormal="100" zoomScaleSheetLayoutView="100" workbookViewId="0">
      <pane ySplit="6" topLeftCell="A7" activePane="bottomLeft" state="frozen"/>
      <selection pane="bottomLeft" activeCell="A4" sqref="A4"/>
    </sheetView>
  </sheetViews>
  <sheetFormatPr defaultColWidth="14.44140625" defaultRowHeight="15" customHeight="1"/>
  <cols>
    <col min="1" max="1" width="11.5546875" customWidth="1"/>
    <col min="2" max="2" width="10.109375" customWidth="1"/>
    <col min="3" max="3" width="7" customWidth="1"/>
    <col min="4" max="5" width="5" customWidth="1"/>
    <col min="6" max="8" width="4.88671875" customWidth="1"/>
    <col min="9" max="12" width="4.44140625" customWidth="1"/>
    <col min="13" max="13" width="5" customWidth="1"/>
    <col min="14" max="14" width="6.6640625" customWidth="1"/>
    <col min="15" max="16" width="8.33203125" customWidth="1"/>
    <col min="17" max="26" width="8" customWidth="1"/>
  </cols>
  <sheetData>
    <row r="1" spans="1:26" ht="14.25" customHeight="1">
      <c r="A1" s="120" t="str">
        <f>'University-wide'!A1</f>
        <v>University of California, San Diego Survey of Parking Space Occupancy Levels, Summer, 2018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20" t="s">
        <v>134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1.25" customHeight="1">
      <c r="A3" s="122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1.25" customHeight="1">
      <c r="A4" s="2" t="s">
        <v>135</v>
      </c>
      <c r="B4" s="2" t="s">
        <v>4</v>
      </c>
      <c r="C4" s="2" t="s">
        <v>4</v>
      </c>
      <c r="D4" s="117" t="s">
        <v>5</v>
      </c>
      <c r="E4" s="118"/>
      <c r="F4" s="118"/>
      <c r="G4" s="118"/>
      <c r="H4" s="118"/>
      <c r="I4" s="118"/>
      <c r="J4" s="118"/>
      <c r="K4" s="118"/>
      <c r="L4" s="118"/>
      <c r="M4" s="119"/>
      <c r="N4" s="117" t="s">
        <v>8</v>
      </c>
      <c r="O4" s="118"/>
      <c r="P4" s="119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1.25" customHeight="1">
      <c r="A5" s="3"/>
      <c r="B5" s="3" t="s">
        <v>9</v>
      </c>
      <c r="C5" s="3" t="s">
        <v>10</v>
      </c>
      <c r="D5" s="4" t="s">
        <v>11</v>
      </c>
      <c r="E5" s="5" t="s">
        <v>12</v>
      </c>
      <c r="F5" s="5" t="s">
        <v>13</v>
      </c>
      <c r="G5" s="5" t="s">
        <v>14</v>
      </c>
      <c r="H5" s="5" t="s">
        <v>15</v>
      </c>
      <c r="I5" s="5" t="s">
        <v>16</v>
      </c>
      <c r="J5" s="5" t="s">
        <v>17</v>
      </c>
      <c r="K5" s="5" t="s">
        <v>18</v>
      </c>
      <c r="L5" s="5" t="s">
        <v>19</v>
      </c>
      <c r="M5" s="6" t="s">
        <v>20</v>
      </c>
      <c r="N5" s="7" t="s">
        <v>21</v>
      </c>
      <c r="O5" s="8" t="s">
        <v>22</v>
      </c>
      <c r="P5" s="9" t="s">
        <v>23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1.25" customHeight="1">
      <c r="A6" s="10"/>
      <c r="B6" s="10"/>
      <c r="C6" s="10"/>
      <c r="D6" s="11" t="s">
        <v>24</v>
      </c>
      <c r="E6" s="12" t="s">
        <v>24</v>
      </c>
      <c r="F6" s="12" t="s">
        <v>24</v>
      </c>
      <c r="G6" s="12" t="s">
        <v>24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3" t="s">
        <v>25</v>
      </c>
      <c r="N6" s="11" t="s">
        <v>10</v>
      </c>
      <c r="O6" s="12" t="s">
        <v>10</v>
      </c>
      <c r="P6" s="13" t="s">
        <v>22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1.25" customHeight="1">
      <c r="A7" s="14" t="s">
        <v>136</v>
      </c>
      <c r="B7" s="15" t="s">
        <v>27</v>
      </c>
      <c r="C7" s="15">
        <f>SUM('By Lot - 1'!C756,'By Lot - 1'!C773,'By Lot - 1'!C790,'By Lot - 1'!C807,'By Lot - 1'!C824,'By Lot - 1'!C841,'By Lot - 1'!C858)</f>
        <v>80</v>
      </c>
      <c r="D7" s="16">
        <f>SUM('By Lot - 1'!D756,'By Lot - 1'!D773,'By Lot - 1'!D790,'By Lot - 1'!D807,'By Lot - 1'!D824,'By Lot - 1'!D841,'By Lot - 1'!D858)</f>
        <v>66</v>
      </c>
      <c r="E7" s="1">
        <f>SUM('By Lot - 1'!E756,'By Lot - 1'!E773,'By Lot - 1'!E790,'By Lot - 1'!E807,'By Lot - 1'!E824,'By Lot - 1'!E841,'By Lot - 1'!E858)</f>
        <v>59</v>
      </c>
      <c r="F7" s="1">
        <f>SUM('By Lot - 1'!F756,'By Lot - 1'!F773,'By Lot - 1'!F790,'By Lot - 1'!F807,'By Lot - 1'!F824,'By Lot - 1'!F841,'By Lot - 1'!F858)</f>
        <v>35</v>
      </c>
      <c r="G7" s="1">
        <f>SUM('By Lot - 1'!G756,'By Lot - 1'!G773,'By Lot - 1'!G790,'By Lot - 1'!G807,'By Lot - 1'!G824,'By Lot - 1'!G841,'By Lot - 1'!G858)</f>
        <v>48</v>
      </c>
      <c r="H7" s="1">
        <f>SUM('By Lot - 1'!H756,'By Lot - 1'!H773,'By Lot - 1'!H790,'By Lot - 1'!H807,'By Lot - 1'!H824,'By Lot - 1'!H841,'By Lot - 1'!H858)</f>
        <v>24</v>
      </c>
      <c r="I7" s="1">
        <f>SUM('By Lot - 1'!I756,'By Lot - 1'!I773,'By Lot - 1'!I790,'By Lot - 1'!I807,'By Lot - 1'!I824,'By Lot - 1'!I841,'By Lot - 1'!I858)</f>
        <v>19</v>
      </c>
      <c r="J7" s="1">
        <f>SUM('By Lot - 1'!J756,'By Lot - 1'!J773,'By Lot - 1'!J790,'By Lot - 1'!J807,'By Lot - 1'!J824,'By Lot - 1'!J841,'By Lot - 1'!J858)</f>
        <v>21</v>
      </c>
      <c r="K7" s="1">
        <f>SUM('By Lot - 1'!K756,'By Lot - 1'!K773,'By Lot - 1'!K790,'By Lot - 1'!K807,'By Lot - 1'!K824,'By Lot - 1'!K841,'By Lot - 1'!K858)</f>
        <v>22</v>
      </c>
      <c r="L7" s="1">
        <f>SUM('By Lot - 1'!L756,'By Lot - 1'!L773,'By Lot - 1'!L790,'By Lot - 1'!L807,'By Lot - 1'!L824,'By Lot - 1'!L841,'By Lot - 1'!L858)</f>
        <v>29</v>
      </c>
      <c r="M7" s="17">
        <f>SUM('By Lot - 1'!M756,'By Lot - 1'!M773,'By Lot - 1'!M790,'By Lot - 1'!M807,'By Lot - 1'!M824,'By Lot - 1'!M841,'By Lot - 1'!M858)</f>
        <v>34</v>
      </c>
      <c r="N7" s="16">
        <f t="shared" ref="N7:N14" si="0">MIN(D7:M7)</f>
        <v>19</v>
      </c>
      <c r="O7" s="1">
        <f t="shared" ref="O7:O14" si="1">C7-N7</f>
        <v>61</v>
      </c>
      <c r="P7" s="18">
        <f t="shared" ref="P7:P14" si="2">O7/C7</f>
        <v>0.76249999999999996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1.25" customHeight="1">
      <c r="A8" s="15"/>
      <c r="B8" s="15" t="s">
        <v>30</v>
      </c>
      <c r="C8" s="15">
        <f>SUM('By Lot - 1'!C757,'By Lot - 1'!C774,'By Lot - 1'!C791,'By Lot - 1'!C808,'By Lot - 1'!C825,'By Lot - 1'!C842,'By Lot - 1'!C859)</f>
        <v>713</v>
      </c>
      <c r="D8" s="16">
        <f>SUM('By Lot - 1'!D757,'By Lot - 1'!D774,'By Lot - 1'!D791,'By Lot - 1'!D808,'By Lot - 1'!D825,'By Lot - 1'!D842,'By Lot - 1'!D859)</f>
        <v>608</v>
      </c>
      <c r="E8" s="1">
        <f>SUM('By Lot - 1'!E757,'By Lot - 1'!E774,'By Lot - 1'!E791,'By Lot - 1'!E808,'By Lot - 1'!E825,'By Lot - 1'!E842,'By Lot - 1'!E859)</f>
        <v>559</v>
      </c>
      <c r="F8" s="1">
        <f>SUM('By Lot - 1'!F757,'By Lot - 1'!F774,'By Lot - 1'!F791,'By Lot - 1'!F808,'By Lot - 1'!F825,'By Lot - 1'!F842,'By Lot - 1'!F859)</f>
        <v>423</v>
      </c>
      <c r="G8" s="1">
        <f>SUM('By Lot - 1'!G757,'By Lot - 1'!G774,'By Lot - 1'!G791,'By Lot - 1'!G808,'By Lot - 1'!G825,'By Lot - 1'!G842,'By Lot - 1'!G859)</f>
        <v>380</v>
      </c>
      <c r="H8" s="1">
        <f>SUM('By Lot - 1'!H757,'By Lot - 1'!H774,'By Lot - 1'!H791,'By Lot - 1'!H808,'By Lot - 1'!H825,'By Lot - 1'!H842,'By Lot - 1'!H859)</f>
        <v>352</v>
      </c>
      <c r="I8" s="1">
        <f>SUM('By Lot - 1'!I757,'By Lot - 1'!I774,'By Lot - 1'!I791,'By Lot - 1'!I808,'By Lot - 1'!I825,'By Lot - 1'!I842,'By Lot - 1'!I859)</f>
        <v>367</v>
      </c>
      <c r="J8" s="1">
        <f>SUM('By Lot - 1'!J757,'By Lot - 1'!J774,'By Lot - 1'!J791,'By Lot - 1'!J808,'By Lot - 1'!J825,'By Lot - 1'!J842,'By Lot - 1'!J859)</f>
        <v>358</v>
      </c>
      <c r="K8" s="1">
        <f>SUM('By Lot - 1'!K757,'By Lot - 1'!K774,'By Lot - 1'!K791,'By Lot - 1'!K808,'By Lot - 1'!K825,'By Lot - 1'!K842,'By Lot - 1'!K859)</f>
        <v>363</v>
      </c>
      <c r="L8" s="1">
        <f>SUM('By Lot - 1'!L757,'By Lot - 1'!L774,'By Lot - 1'!L791,'By Lot - 1'!L808,'By Lot - 1'!L825,'By Lot - 1'!L842,'By Lot - 1'!L859)</f>
        <v>383</v>
      </c>
      <c r="M8" s="17">
        <f>SUM('By Lot - 1'!M757,'By Lot - 1'!M774,'By Lot - 1'!M791,'By Lot - 1'!M808,'By Lot - 1'!M825,'By Lot - 1'!M842,'By Lot - 1'!M859)</f>
        <v>416</v>
      </c>
      <c r="N8" s="16">
        <f t="shared" si="0"/>
        <v>352</v>
      </c>
      <c r="O8" s="1">
        <f t="shared" si="1"/>
        <v>361</v>
      </c>
      <c r="P8" s="18">
        <f t="shared" si="2"/>
        <v>0.50631136044880787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1.25" customHeight="1">
      <c r="A9" s="15"/>
      <c r="B9" s="15" t="s">
        <v>34</v>
      </c>
      <c r="C9" s="15">
        <f>SUM('By Lot - 1'!C758,'By Lot - 1'!C775,'By Lot - 1'!C792,'By Lot - 1'!C809,'By Lot - 1'!C826,'By Lot - 1'!C843,'By Lot - 1'!C860)</f>
        <v>448</v>
      </c>
      <c r="D9" s="16">
        <f>SUM('By Lot - 1'!D758,'By Lot - 1'!D775,'By Lot - 1'!D792,'By Lot - 1'!D809,'By Lot - 1'!D826,'By Lot - 1'!D843,'By Lot - 1'!D860)</f>
        <v>259</v>
      </c>
      <c r="E9" s="1">
        <f>SUM('By Lot - 1'!E758,'By Lot - 1'!E775,'By Lot - 1'!E792,'By Lot - 1'!E809,'By Lot - 1'!E826,'By Lot - 1'!E843,'By Lot - 1'!E860)</f>
        <v>356</v>
      </c>
      <c r="F9" s="1">
        <f>SUM('By Lot - 1'!F758,'By Lot - 1'!F775,'By Lot - 1'!F792,'By Lot - 1'!F809,'By Lot - 1'!F826,'By Lot - 1'!F843,'By Lot - 1'!F860)</f>
        <v>88</v>
      </c>
      <c r="G9" s="1">
        <f>SUM('By Lot - 1'!G758,'By Lot - 1'!G775,'By Lot - 1'!G792,'By Lot - 1'!G809,'By Lot - 1'!G826,'By Lot - 1'!G843,'By Lot - 1'!G860)</f>
        <v>52</v>
      </c>
      <c r="H9" s="1">
        <f>SUM('By Lot - 1'!H758,'By Lot - 1'!H775,'By Lot - 1'!H792,'By Lot - 1'!H809,'By Lot - 1'!H826,'By Lot - 1'!H843,'By Lot - 1'!H860)</f>
        <v>19</v>
      </c>
      <c r="I9" s="1">
        <f>SUM('By Lot - 1'!I758,'By Lot - 1'!I775,'By Lot - 1'!I792,'By Lot - 1'!I809,'By Lot - 1'!I826,'By Lot - 1'!I843,'By Lot - 1'!I860)</f>
        <v>17</v>
      </c>
      <c r="J9" s="1">
        <f>SUM('By Lot - 1'!J758,'By Lot - 1'!J775,'By Lot - 1'!J792,'By Lot - 1'!J809,'By Lot - 1'!J826,'By Lot - 1'!J843,'By Lot - 1'!J860)</f>
        <v>14</v>
      </c>
      <c r="K9" s="1">
        <f>SUM('By Lot - 1'!K758,'By Lot - 1'!K775,'By Lot - 1'!K792,'By Lot - 1'!K809,'By Lot - 1'!K826,'By Lot - 1'!K843,'By Lot - 1'!K860)</f>
        <v>12</v>
      </c>
      <c r="L9" s="1">
        <f>SUM('By Lot - 1'!L758,'By Lot - 1'!L775,'By Lot - 1'!L792,'By Lot - 1'!L809,'By Lot - 1'!L826,'By Lot - 1'!L843,'By Lot - 1'!L860)</f>
        <v>18</v>
      </c>
      <c r="M9" s="17">
        <f>SUM('By Lot - 1'!M758,'By Lot - 1'!M775,'By Lot - 1'!M792,'By Lot - 1'!M809,'By Lot - 1'!M826,'By Lot - 1'!M843,'By Lot - 1'!M860)</f>
        <v>19</v>
      </c>
      <c r="N9" s="16">
        <f t="shared" si="0"/>
        <v>12</v>
      </c>
      <c r="O9" s="1">
        <f t="shared" si="1"/>
        <v>436</v>
      </c>
      <c r="P9" s="18">
        <f t="shared" si="2"/>
        <v>0.9732142857142857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1.25" customHeight="1">
      <c r="A10" s="15"/>
      <c r="B10" s="15" t="s">
        <v>37</v>
      </c>
      <c r="C10" s="15">
        <f>SUM('By Lot - 1'!C759:C760,'By Lot - 1'!C776:C777,'By Lot - 1'!C793:C794,'By Lot - 1'!C810:C811,'By Lot - 1'!C827:C828,'By Lot - 1'!C844:C845,'By Lot - 1'!C861:C862)</f>
        <v>91</v>
      </c>
      <c r="D10" s="16">
        <f>SUM('By Lot - 1'!D759:D760,'By Lot - 1'!D776:D777,'By Lot - 1'!D793:D794,'By Lot - 1'!D810:D811,'By Lot - 1'!D827:D828,'By Lot - 1'!D844:D845,'By Lot - 1'!D861:D862)</f>
        <v>80</v>
      </c>
      <c r="E10" s="1">
        <f>SUM('By Lot - 1'!E759:E760,'By Lot - 1'!E776:E777,'By Lot - 1'!E793:E794,'By Lot - 1'!E810:E811,'By Lot - 1'!E827:E828,'By Lot - 1'!E844:E845,'By Lot - 1'!E861:E862)</f>
        <v>77</v>
      </c>
      <c r="F10" s="1">
        <f>SUM('By Lot - 1'!F759:F760,'By Lot - 1'!F776:F777,'By Lot - 1'!F793:F794,'By Lot - 1'!F810:F811,'By Lot - 1'!F827:F828,'By Lot - 1'!F844:F845,'By Lot - 1'!F861:F862)</f>
        <v>64</v>
      </c>
      <c r="G10" s="1">
        <f>SUM('By Lot - 1'!G759:G760,'By Lot - 1'!G776:G777,'By Lot - 1'!G793:G794,'By Lot - 1'!G810:G811,'By Lot - 1'!G827:G828,'By Lot - 1'!G844:G845,'By Lot - 1'!G861:G862)</f>
        <v>63</v>
      </c>
      <c r="H10" s="1">
        <f>SUM('By Lot - 1'!H759:H760,'By Lot - 1'!H776:H777,'By Lot - 1'!H793:H794,'By Lot - 1'!H810:H811,'By Lot - 1'!H827:H828,'By Lot - 1'!H844:H845,'By Lot - 1'!H861:H862)</f>
        <v>58</v>
      </c>
      <c r="I10" s="1">
        <f>SUM('By Lot - 1'!I759:I760,'By Lot - 1'!I776:I777,'By Lot - 1'!I793:I794,'By Lot - 1'!I810:I811,'By Lot - 1'!I827:I828,'By Lot - 1'!I844:I845,'By Lot - 1'!I861:I862)</f>
        <v>56</v>
      </c>
      <c r="J10" s="1">
        <f>SUM('By Lot - 1'!J759:J760,'By Lot - 1'!J776:J777,'By Lot - 1'!J793:J794,'By Lot - 1'!J810:J811,'By Lot - 1'!J827:J828,'By Lot - 1'!J844:J845,'By Lot - 1'!J861:J862)</f>
        <v>55</v>
      </c>
      <c r="K10" s="1">
        <f>SUM('By Lot - 1'!K759:K760,'By Lot - 1'!K776:K777,'By Lot - 1'!K793:K794,'By Lot - 1'!K810:K811,'By Lot - 1'!K827:K828,'By Lot - 1'!K844:K845,'By Lot - 1'!K861:K862)</f>
        <v>57</v>
      </c>
      <c r="L10" s="1">
        <f>SUM('By Lot - 1'!L759:L760,'By Lot - 1'!L776:L777,'By Lot - 1'!L793:L794,'By Lot - 1'!L810:L811,'By Lot - 1'!L827:L828,'By Lot - 1'!L844:L845,'By Lot - 1'!L861:L862)</f>
        <v>59</v>
      </c>
      <c r="M10" s="17">
        <f>SUM('By Lot - 1'!M759:M760,'By Lot - 1'!M776:M777,'By Lot - 1'!M793:M794,'By Lot - 1'!M810:M811,'By Lot - 1'!M827:M828,'By Lot - 1'!M844:M845,'By Lot - 1'!M861:M862)</f>
        <v>57</v>
      </c>
      <c r="N10" s="16">
        <f t="shared" si="0"/>
        <v>55</v>
      </c>
      <c r="O10" s="1">
        <f t="shared" si="1"/>
        <v>36</v>
      </c>
      <c r="P10" s="18">
        <f t="shared" si="2"/>
        <v>0.39560439560439559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1.25" customHeight="1">
      <c r="A11" s="15"/>
      <c r="B11" s="15" t="s">
        <v>39</v>
      </c>
      <c r="C11" s="15">
        <f>SUM('By Lot - 1'!C761,'By Lot - 1'!C778,'By Lot - 1'!C795,'By Lot - 1'!C812,'By Lot - 1'!C829,'By Lot - 1'!C846,'By Lot - 1'!C863)</f>
        <v>5</v>
      </c>
      <c r="D11" s="16">
        <f>SUM('By Lot - 1'!D761,'By Lot - 1'!D778,'By Lot - 1'!D795,'By Lot - 1'!D812,'By Lot - 1'!D829,'By Lot - 1'!D846,'By Lot - 1'!D863)</f>
        <v>4</v>
      </c>
      <c r="E11" s="1">
        <f>SUM('By Lot - 1'!E761,'By Lot - 1'!E778,'By Lot - 1'!E795,'By Lot - 1'!E812,'By Lot - 1'!E829,'By Lot - 1'!E846,'By Lot - 1'!E863)</f>
        <v>4</v>
      </c>
      <c r="F11" s="1">
        <f>SUM('By Lot - 1'!F761,'By Lot - 1'!F778,'By Lot - 1'!F795,'By Lot - 1'!F812,'By Lot - 1'!F829,'By Lot - 1'!F846,'By Lot - 1'!F863)</f>
        <v>2</v>
      </c>
      <c r="G11" s="1">
        <f>SUM('By Lot - 1'!G761,'By Lot - 1'!G778,'By Lot - 1'!G795,'By Lot - 1'!G812,'By Lot - 1'!G829,'By Lot - 1'!G846,'By Lot - 1'!G863)</f>
        <v>3</v>
      </c>
      <c r="H11" s="1">
        <f>SUM('By Lot - 1'!H761,'By Lot - 1'!H778,'By Lot - 1'!H795,'By Lot - 1'!H812,'By Lot - 1'!H829,'By Lot - 1'!H846,'By Lot - 1'!H863)</f>
        <v>3</v>
      </c>
      <c r="I11" s="1">
        <f>SUM('By Lot - 1'!I761,'By Lot - 1'!I778,'By Lot - 1'!I795,'By Lot - 1'!I812,'By Lot - 1'!I829,'By Lot - 1'!I846,'By Lot - 1'!I863)</f>
        <v>3</v>
      </c>
      <c r="J11" s="1">
        <f>SUM('By Lot - 1'!J761,'By Lot - 1'!J778,'By Lot - 1'!J795,'By Lot - 1'!J812,'By Lot - 1'!J829,'By Lot - 1'!J846,'By Lot - 1'!J863)</f>
        <v>3</v>
      </c>
      <c r="K11" s="1">
        <f>SUM('By Lot - 1'!K761,'By Lot - 1'!K778,'By Lot - 1'!K795,'By Lot - 1'!K812,'By Lot - 1'!K829,'By Lot - 1'!K846,'By Lot - 1'!K863)</f>
        <v>3</v>
      </c>
      <c r="L11" s="1">
        <f>SUM('By Lot - 1'!L761,'By Lot - 1'!L778,'By Lot - 1'!L795,'By Lot - 1'!L812,'By Lot - 1'!L829,'By Lot - 1'!L846,'By Lot - 1'!L863)</f>
        <v>3</v>
      </c>
      <c r="M11" s="17">
        <f>SUM('By Lot - 1'!M761,'By Lot - 1'!M778,'By Lot - 1'!M795,'By Lot - 1'!M812,'By Lot - 1'!M829,'By Lot - 1'!M846,'By Lot - 1'!M863)</f>
        <v>4</v>
      </c>
      <c r="N11" s="16">
        <f t="shared" si="0"/>
        <v>2</v>
      </c>
      <c r="O11" s="1">
        <f t="shared" si="1"/>
        <v>3</v>
      </c>
      <c r="P11" s="18">
        <f t="shared" si="2"/>
        <v>0.6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.25" customHeight="1">
      <c r="A12" s="15"/>
      <c r="B12" s="15" t="s">
        <v>40</v>
      </c>
      <c r="C12" s="15">
        <f>SUM('By Lot - 1'!C762:C767,'By Lot - 1'!C779:C784,'By Lot - 1'!C796:C801,'By Lot - 1'!C813:C818,'By Lot - 1'!C830:C835,'By Lot - 1'!C847:C852,'By Lot - 1'!C864:C869)</f>
        <v>31</v>
      </c>
      <c r="D12" s="16">
        <f>SUM('By Lot - 1'!D762:D767,'By Lot - 1'!D779:D784,'By Lot - 1'!D796:D801,'By Lot - 1'!D813:D818,'By Lot - 1'!D830:D835,'By Lot - 1'!D847:D852,'By Lot - 1'!D864:D869)</f>
        <v>27</v>
      </c>
      <c r="E12" s="1">
        <f>SUM('By Lot - 1'!E762:E767,'By Lot - 1'!E779:E784,'By Lot - 1'!E796:E801,'By Lot - 1'!E813:E818,'By Lot - 1'!E830:E835,'By Lot - 1'!E847:E852,'By Lot - 1'!E864:E869)</f>
        <v>26</v>
      </c>
      <c r="F12" s="1">
        <f>SUM('By Lot - 1'!F762:F767,'By Lot - 1'!F779:F784,'By Lot - 1'!F796:F801,'By Lot - 1'!F813:F818,'By Lot - 1'!F830:F835,'By Lot - 1'!F847:F852,'By Lot - 1'!F864:F869)</f>
        <v>23</v>
      </c>
      <c r="G12" s="1">
        <f>SUM('By Lot - 1'!G762:G767,'By Lot - 1'!G779:G784,'By Lot - 1'!G796:G801,'By Lot - 1'!G813:G818,'By Lot - 1'!G830:G835,'By Lot - 1'!G847:G852,'By Lot - 1'!G864:G869)</f>
        <v>23</v>
      </c>
      <c r="H12" s="1">
        <f>SUM('By Lot - 1'!H762:H767,'By Lot - 1'!H779:H784,'By Lot - 1'!H796:H801,'By Lot - 1'!H813:H818,'By Lot - 1'!H830:H835,'By Lot - 1'!H847:H852,'By Lot - 1'!H864:H869)</f>
        <v>23</v>
      </c>
      <c r="I12" s="1">
        <f>SUM('By Lot - 1'!I762:I767,'By Lot - 1'!I779:I784,'By Lot - 1'!I796:I801,'By Lot - 1'!I813:I818,'By Lot - 1'!I830:I835,'By Lot - 1'!I847:I852,'By Lot - 1'!I864:I869)</f>
        <v>23</v>
      </c>
      <c r="J12" s="1">
        <f>SUM('By Lot - 1'!J762:J767,'By Lot - 1'!J779:J784,'By Lot - 1'!J796:J801,'By Lot - 1'!J813:J818,'By Lot - 1'!J830:J835,'By Lot - 1'!J847:J852,'By Lot - 1'!J864:J869)</f>
        <v>23</v>
      </c>
      <c r="K12" s="1">
        <f>SUM('By Lot - 1'!K762:K767,'By Lot - 1'!K779:K784,'By Lot - 1'!K796:K801,'By Lot - 1'!K813:K818,'By Lot - 1'!K830:K835,'By Lot - 1'!K847:K852,'By Lot - 1'!K864:K869)</f>
        <v>23</v>
      </c>
      <c r="L12" s="1">
        <f>SUM('By Lot - 1'!L762:L767,'By Lot - 1'!L779:L784,'By Lot - 1'!L796:L801,'By Lot - 1'!L813:L818,'By Lot - 1'!L830:L835,'By Lot - 1'!L847:L852,'By Lot - 1'!L864:L869)</f>
        <v>23</v>
      </c>
      <c r="M12" s="17">
        <f>SUM('By Lot - 1'!M762:M767,'By Lot - 1'!M779:M784,'By Lot - 1'!M796:M801,'By Lot - 1'!M813:M818,'By Lot - 1'!M830:M835,'By Lot - 1'!M847:M852,'By Lot - 1'!M864:M869)</f>
        <v>25</v>
      </c>
      <c r="N12" s="16">
        <f t="shared" si="0"/>
        <v>23</v>
      </c>
      <c r="O12" s="1">
        <f t="shared" si="1"/>
        <v>8</v>
      </c>
      <c r="P12" s="18">
        <f t="shared" si="2"/>
        <v>0.25806451612903225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.25" customHeight="1">
      <c r="A13" s="15"/>
      <c r="B13" s="15" t="s">
        <v>41</v>
      </c>
      <c r="C13" s="15">
        <f>SUM('By Lot - 1'!C768,'By Lot - 1'!C785,'By Lot - 1'!C802,'By Lot - 1'!C819,'By Lot - 1'!C836,'By Lot - 1'!C853,'By Lot - 1'!C870)</f>
        <v>25</v>
      </c>
      <c r="D13" s="16">
        <f>SUM('By Lot - 1'!D768,'By Lot - 1'!D785,'By Lot - 1'!D802,'By Lot - 1'!D819,'By Lot - 1'!D836,'By Lot - 1'!D853,'By Lot - 1'!D870)</f>
        <v>24</v>
      </c>
      <c r="E13" s="1">
        <f>SUM('By Lot - 1'!E768,'By Lot - 1'!E785,'By Lot - 1'!E802,'By Lot - 1'!E819,'By Lot - 1'!E836,'By Lot - 1'!E853,'By Lot - 1'!E870)</f>
        <v>19</v>
      </c>
      <c r="F13" s="1">
        <f>SUM('By Lot - 1'!F768,'By Lot - 1'!F785,'By Lot - 1'!F802,'By Lot - 1'!F819,'By Lot - 1'!F836,'By Lot - 1'!F853,'By Lot - 1'!F870)</f>
        <v>19</v>
      </c>
      <c r="G13" s="1">
        <f>SUM('By Lot - 1'!G768,'By Lot - 1'!G785,'By Lot - 1'!G802,'By Lot - 1'!G819,'By Lot - 1'!G836,'By Lot - 1'!G853,'By Lot - 1'!G870)</f>
        <v>18</v>
      </c>
      <c r="H13" s="1">
        <f>SUM('By Lot - 1'!H768,'By Lot - 1'!H785,'By Lot - 1'!H802,'By Lot - 1'!H819,'By Lot - 1'!H836,'By Lot - 1'!H853,'By Lot - 1'!H870)</f>
        <v>16</v>
      </c>
      <c r="I13" s="1">
        <f>SUM('By Lot - 1'!I768,'By Lot - 1'!I785,'By Lot - 1'!I802,'By Lot - 1'!I819,'By Lot - 1'!I836,'By Lot - 1'!I853,'By Lot - 1'!I870)</f>
        <v>15</v>
      </c>
      <c r="J13" s="1">
        <f>SUM('By Lot - 1'!J768,'By Lot - 1'!J785,'By Lot - 1'!J802,'By Lot - 1'!J819,'By Lot - 1'!J836,'By Lot - 1'!J853,'By Lot - 1'!J870)</f>
        <v>15</v>
      </c>
      <c r="K13" s="1">
        <f>SUM('By Lot - 1'!K768,'By Lot - 1'!K785,'By Lot - 1'!K802,'By Lot - 1'!K819,'By Lot - 1'!K836,'By Lot - 1'!K853,'By Lot - 1'!K870)</f>
        <v>16</v>
      </c>
      <c r="L13" s="1">
        <f>SUM('By Lot - 1'!L768,'By Lot - 1'!L785,'By Lot - 1'!L802,'By Lot - 1'!L819,'By Lot - 1'!L836,'By Lot - 1'!L853,'By Lot - 1'!L870)</f>
        <v>20</v>
      </c>
      <c r="M13" s="17">
        <f>SUM('By Lot - 1'!M768,'By Lot - 1'!M785,'By Lot - 1'!M802,'By Lot - 1'!M819,'By Lot - 1'!M836,'By Lot - 1'!M853,'By Lot - 1'!M870)</f>
        <v>17</v>
      </c>
      <c r="N13" s="16">
        <f t="shared" si="0"/>
        <v>15</v>
      </c>
      <c r="O13" s="1">
        <f t="shared" si="1"/>
        <v>10</v>
      </c>
      <c r="P13" s="18">
        <f t="shared" si="2"/>
        <v>0.4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.25" customHeight="1">
      <c r="A14" s="15"/>
      <c r="B14" s="15" t="s">
        <v>42</v>
      </c>
      <c r="C14" s="15">
        <f>SUM('By Lot - 1'!C769,'By Lot - 1'!C786,'By Lot - 1'!C803,'By Lot - 1'!C820,'By Lot - 1'!C837,'By Lot - 1'!C854,'By Lot - 1'!C871)</f>
        <v>6</v>
      </c>
      <c r="D14" s="16">
        <f>SUM('By Lot - 1'!D769,'By Lot - 1'!D786,'By Lot - 1'!D803,'By Lot - 1'!D820,'By Lot - 1'!D837,'By Lot - 1'!D854,'By Lot - 1'!D871)</f>
        <v>1</v>
      </c>
      <c r="E14" s="1">
        <f>SUM('By Lot - 1'!E769,'By Lot - 1'!E786,'By Lot - 1'!E803,'By Lot - 1'!E820,'By Lot - 1'!E837,'By Lot - 1'!E854,'By Lot - 1'!E871)</f>
        <v>1</v>
      </c>
      <c r="F14" s="1">
        <f>SUM('By Lot - 1'!F769,'By Lot - 1'!F786,'By Lot - 1'!F803,'By Lot - 1'!F820,'By Lot - 1'!F837,'By Lot - 1'!F854,'By Lot - 1'!F871)</f>
        <v>2</v>
      </c>
      <c r="G14" s="1">
        <f>SUM('By Lot - 1'!G769,'By Lot - 1'!G786,'By Lot - 1'!G803,'By Lot - 1'!G820,'By Lot - 1'!G837,'By Lot - 1'!G854,'By Lot - 1'!G871)</f>
        <v>2</v>
      </c>
      <c r="H14" s="1">
        <f>SUM('By Lot - 1'!H769,'By Lot - 1'!H786,'By Lot - 1'!H803,'By Lot - 1'!H820,'By Lot - 1'!H837,'By Lot - 1'!H854,'By Lot - 1'!H871)</f>
        <v>1</v>
      </c>
      <c r="I14" s="1">
        <f>SUM('By Lot - 1'!I769,'By Lot - 1'!I786,'By Lot - 1'!I803,'By Lot - 1'!I820,'By Lot - 1'!I837,'By Lot - 1'!I854,'By Lot - 1'!I871)</f>
        <v>2</v>
      </c>
      <c r="J14" s="1">
        <f>SUM('By Lot - 1'!J769,'By Lot - 1'!J786,'By Lot - 1'!J803,'By Lot - 1'!J820,'By Lot - 1'!J837,'By Lot - 1'!J854,'By Lot - 1'!J871)</f>
        <v>2</v>
      </c>
      <c r="K14" s="1">
        <f>SUM('By Lot - 1'!K769,'By Lot - 1'!K786,'By Lot - 1'!K803,'By Lot - 1'!K820,'By Lot - 1'!K837,'By Lot - 1'!K854,'By Lot - 1'!K871)</f>
        <v>1</v>
      </c>
      <c r="L14" s="1">
        <f>SUM('By Lot - 1'!L769,'By Lot - 1'!L786,'By Lot - 1'!L803,'By Lot - 1'!L820,'By Lot - 1'!L837,'By Lot - 1'!L854,'By Lot - 1'!L871)</f>
        <v>2</v>
      </c>
      <c r="M14" s="17">
        <f>SUM('By Lot - 1'!M769,'By Lot - 1'!M786,'By Lot - 1'!M803,'By Lot - 1'!M820,'By Lot - 1'!M837,'By Lot - 1'!M854,'By Lot - 1'!M871)</f>
        <v>0</v>
      </c>
      <c r="N14" s="16">
        <f t="shared" si="0"/>
        <v>0</v>
      </c>
      <c r="O14" s="1">
        <f t="shared" si="1"/>
        <v>6</v>
      </c>
      <c r="P14" s="18">
        <f t="shared" si="2"/>
        <v>1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.25" customHeight="1">
      <c r="A15" s="15"/>
      <c r="B15" s="15" t="s">
        <v>43</v>
      </c>
      <c r="C15" s="15"/>
      <c r="D15" s="16"/>
      <c r="E15" s="1"/>
      <c r="F15" s="1"/>
      <c r="G15" s="1"/>
      <c r="H15" s="1"/>
      <c r="I15" s="1"/>
      <c r="J15" s="1"/>
      <c r="K15" s="1"/>
      <c r="L15" s="1"/>
      <c r="M15" s="17"/>
      <c r="N15" s="16"/>
      <c r="O15" s="1"/>
      <c r="P15" s="18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.25" customHeight="1">
      <c r="A16" s="15"/>
      <c r="B16" s="15" t="s">
        <v>44</v>
      </c>
      <c r="C16" s="15"/>
      <c r="D16" s="16"/>
      <c r="E16" s="1"/>
      <c r="F16" s="1"/>
      <c r="G16" s="1"/>
      <c r="H16" s="1"/>
      <c r="I16" s="1"/>
      <c r="J16" s="1"/>
      <c r="K16" s="1"/>
      <c r="L16" s="1"/>
      <c r="M16" s="17"/>
      <c r="N16" s="16"/>
      <c r="O16" s="1"/>
      <c r="P16" s="18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.25" customHeight="1">
      <c r="A17" s="20"/>
      <c r="B17" s="21" t="s">
        <v>45</v>
      </c>
      <c r="C17" s="21">
        <f t="shared" ref="C17:M17" si="3">SUM(C7:C16)</f>
        <v>1399</v>
      </c>
      <c r="D17" s="22">
        <f t="shared" si="3"/>
        <v>1069</v>
      </c>
      <c r="E17" s="23">
        <f t="shared" si="3"/>
        <v>1101</v>
      </c>
      <c r="F17" s="23">
        <f t="shared" si="3"/>
        <v>656</v>
      </c>
      <c r="G17" s="23">
        <f t="shared" si="3"/>
        <v>589</v>
      </c>
      <c r="H17" s="23">
        <f t="shared" si="3"/>
        <v>496</v>
      </c>
      <c r="I17" s="23">
        <f t="shared" si="3"/>
        <v>502</v>
      </c>
      <c r="J17" s="23">
        <f t="shared" si="3"/>
        <v>491</v>
      </c>
      <c r="K17" s="23">
        <f t="shared" si="3"/>
        <v>497</v>
      </c>
      <c r="L17" s="23">
        <f t="shared" si="3"/>
        <v>537</v>
      </c>
      <c r="M17" s="24">
        <f t="shared" si="3"/>
        <v>572</v>
      </c>
      <c r="N17" s="22">
        <f t="shared" ref="N17:N25" si="4">MIN(D17:M17)</f>
        <v>491</v>
      </c>
      <c r="O17" s="23">
        <f t="shared" ref="O17:O25" si="5">C17-N17</f>
        <v>908</v>
      </c>
      <c r="P17" s="25">
        <f t="shared" ref="P17:P25" si="6">O17/C17</f>
        <v>0.64903502501786992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.25" customHeight="1">
      <c r="A18" s="14" t="s">
        <v>148</v>
      </c>
      <c r="B18" s="15" t="s">
        <v>27</v>
      </c>
      <c r="C18" s="15">
        <f>SUM('By Lot - 1'!C994,'By Lot - 1'!C1011,'By Lot - 1'!C1028,'By Lot - 1'!C1045,'By Lot - 1'!C1062,'By Lot - 1'!C1079)</f>
        <v>91</v>
      </c>
      <c r="D18" s="16">
        <f>SUM('By Lot - 1'!D994,'By Lot - 1'!D1011,'By Lot - 1'!D1028,'By Lot - 1'!D1045,'By Lot - 1'!D1062,'By Lot - 1'!D1079)</f>
        <v>70</v>
      </c>
      <c r="E18" s="1">
        <f>SUM('By Lot - 1'!E994,'By Lot - 1'!E1011,'By Lot - 1'!E1028,'By Lot - 1'!E1045,'By Lot - 1'!E1062,'By Lot - 1'!E1079)</f>
        <v>65</v>
      </c>
      <c r="F18" s="1">
        <f>SUM('By Lot - 1'!F994,'By Lot - 1'!F1011,'By Lot - 1'!F1028,'By Lot - 1'!F1045,'By Lot - 1'!F1062,'By Lot - 1'!F1079)</f>
        <v>55</v>
      </c>
      <c r="G18" s="1">
        <f>SUM('By Lot - 1'!G994,'By Lot - 1'!G1011,'By Lot - 1'!G1028,'By Lot - 1'!G1045,'By Lot - 1'!G1062,'By Lot - 1'!G1079)</f>
        <v>47</v>
      </c>
      <c r="H18" s="1">
        <f>SUM('By Lot - 1'!H994,'By Lot - 1'!H1011,'By Lot - 1'!H1028,'By Lot - 1'!H1045,'By Lot - 1'!H1062,'By Lot - 1'!H1079)</f>
        <v>50</v>
      </c>
      <c r="I18" s="1">
        <f>SUM('By Lot - 1'!I994,'By Lot - 1'!I1011,'By Lot - 1'!I1028,'By Lot - 1'!I1045,'By Lot - 1'!I1062,'By Lot - 1'!I1079)</f>
        <v>41</v>
      </c>
      <c r="J18" s="1">
        <f>SUM('By Lot - 1'!J994,'By Lot - 1'!J1011,'By Lot - 1'!J1028,'By Lot - 1'!J1045,'By Lot - 1'!J1062,'By Lot - 1'!J1079)</f>
        <v>41</v>
      </c>
      <c r="K18" s="1">
        <f>SUM('By Lot - 1'!K994,'By Lot - 1'!K1011,'By Lot - 1'!K1028,'By Lot - 1'!K1045,'By Lot - 1'!K1062,'By Lot - 1'!K1079)</f>
        <v>47</v>
      </c>
      <c r="L18" s="1">
        <f>SUM('By Lot - 1'!L994,'By Lot - 1'!L1011,'By Lot - 1'!L1028,'By Lot - 1'!L1045,'By Lot - 1'!L1062,'By Lot - 1'!L1079)</f>
        <v>50</v>
      </c>
      <c r="M18" s="17">
        <f>SUM('By Lot - 1'!M994,'By Lot - 1'!M1011,'By Lot - 1'!M1028,'By Lot - 1'!M1045,'By Lot - 1'!M1062,'By Lot - 1'!M1079)</f>
        <v>52</v>
      </c>
      <c r="N18" s="16">
        <f t="shared" si="4"/>
        <v>41</v>
      </c>
      <c r="O18" s="1">
        <f t="shared" si="5"/>
        <v>50</v>
      </c>
      <c r="P18" s="18">
        <f t="shared" si="6"/>
        <v>0.5494505494505495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1.25" customHeight="1">
      <c r="A19" s="15"/>
      <c r="B19" s="15" t="s">
        <v>30</v>
      </c>
      <c r="C19" s="15">
        <f>SUM('By Lot - 1'!C995,'By Lot - 1'!C1012,'By Lot - 1'!C1029,'By Lot - 1'!C1046,'By Lot - 1'!C1063,'By Lot - 1'!C1080)</f>
        <v>328</v>
      </c>
      <c r="D19" s="16">
        <f>SUM('By Lot - 1'!D995,'By Lot - 1'!D1012,'By Lot - 1'!D1029,'By Lot - 1'!D1046,'By Lot - 1'!D1063,'By Lot - 1'!D1080)</f>
        <v>259</v>
      </c>
      <c r="E19" s="1">
        <f>SUM('By Lot - 1'!E995,'By Lot - 1'!E1012,'By Lot - 1'!E1029,'By Lot - 1'!E1046,'By Lot - 1'!E1063,'By Lot - 1'!E1080)</f>
        <v>231</v>
      </c>
      <c r="F19" s="1">
        <f>SUM('By Lot - 1'!F995,'By Lot - 1'!F1012,'By Lot - 1'!F1029,'By Lot - 1'!F1046,'By Lot - 1'!F1063,'By Lot - 1'!F1080)</f>
        <v>202</v>
      </c>
      <c r="G19" s="1">
        <f>SUM('By Lot - 1'!G995,'By Lot - 1'!G1012,'By Lot - 1'!G1029,'By Lot - 1'!G1046,'By Lot - 1'!G1063,'By Lot - 1'!G1080)</f>
        <v>191</v>
      </c>
      <c r="H19" s="1">
        <f>SUM('By Lot - 1'!H995,'By Lot - 1'!H1012,'By Lot - 1'!H1029,'By Lot - 1'!H1046,'By Lot - 1'!H1063,'By Lot - 1'!H1080)</f>
        <v>181</v>
      </c>
      <c r="I19" s="1">
        <f>SUM('By Lot - 1'!I995,'By Lot - 1'!I1012,'By Lot - 1'!I1029,'By Lot - 1'!I1046,'By Lot - 1'!I1063,'By Lot - 1'!I1080)</f>
        <v>177</v>
      </c>
      <c r="J19" s="1">
        <f>SUM('By Lot - 1'!J995,'By Lot - 1'!J1012,'By Lot - 1'!J1029,'By Lot - 1'!J1046,'By Lot - 1'!J1063,'By Lot - 1'!J1080)</f>
        <v>176</v>
      </c>
      <c r="K19" s="1">
        <f>SUM('By Lot - 1'!K995,'By Lot - 1'!K1012,'By Lot - 1'!K1029,'By Lot - 1'!K1046,'By Lot - 1'!K1063,'By Lot - 1'!K1080)</f>
        <v>176</v>
      </c>
      <c r="L19" s="1">
        <f>SUM('By Lot - 1'!L995,'By Lot - 1'!L1012,'By Lot - 1'!L1029,'By Lot - 1'!L1046,'By Lot - 1'!L1063,'By Lot - 1'!L1080)</f>
        <v>176</v>
      </c>
      <c r="M19" s="17">
        <f>SUM('By Lot - 1'!M995,'By Lot - 1'!M1012,'By Lot - 1'!M1029,'By Lot - 1'!M1046,'By Lot - 1'!M1063,'By Lot - 1'!M1080)</f>
        <v>185</v>
      </c>
      <c r="N19" s="16">
        <f t="shared" si="4"/>
        <v>176</v>
      </c>
      <c r="O19" s="1">
        <f t="shared" si="5"/>
        <v>152</v>
      </c>
      <c r="P19" s="18">
        <f t="shared" si="6"/>
        <v>0.46341463414634149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.25" customHeight="1">
      <c r="A20" s="15"/>
      <c r="B20" s="15" t="s">
        <v>34</v>
      </c>
      <c r="C20" s="15">
        <f>SUM('By Lot - 1'!C996,'By Lot - 1'!C1013,'By Lot - 1'!C1030,'By Lot - 1'!C1047,'By Lot - 1'!C1064,'By Lot - 1'!C1081)</f>
        <v>340</v>
      </c>
      <c r="D20" s="16">
        <f>SUM('By Lot - 1'!D996,'By Lot - 1'!D1013,'By Lot - 1'!D1030,'By Lot - 1'!D1047,'By Lot - 1'!D1064,'By Lot - 1'!D1081)</f>
        <v>186</v>
      </c>
      <c r="E20" s="1">
        <f>SUM('By Lot - 1'!E996,'By Lot - 1'!E1013,'By Lot - 1'!E1030,'By Lot - 1'!E1047,'By Lot - 1'!E1064,'By Lot - 1'!E1081)</f>
        <v>111</v>
      </c>
      <c r="F20" s="1">
        <f>SUM('By Lot - 1'!F996,'By Lot - 1'!F1013,'By Lot - 1'!F1030,'By Lot - 1'!F1047,'By Lot - 1'!F1064,'By Lot - 1'!F1081)</f>
        <v>70</v>
      </c>
      <c r="G20" s="1">
        <f>SUM('By Lot - 1'!G996,'By Lot - 1'!G1013,'By Lot - 1'!G1030,'By Lot - 1'!G1047,'By Lot - 1'!G1064,'By Lot - 1'!G1081)</f>
        <v>70</v>
      </c>
      <c r="H20" s="1">
        <f>SUM('By Lot - 1'!H996,'By Lot - 1'!H1013,'By Lot - 1'!H1030,'By Lot - 1'!H1047,'By Lot - 1'!H1064,'By Lot - 1'!H1081)</f>
        <v>42</v>
      </c>
      <c r="I20" s="1">
        <f>SUM('By Lot - 1'!I996,'By Lot - 1'!I1013,'By Lot - 1'!I1030,'By Lot - 1'!I1047,'By Lot - 1'!I1064,'By Lot - 1'!I1081)</f>
        <v>35</v>
      </c>
      <c r="J20" s="1">
        <f>SUM('By Lot - 1'!J996,'By Lot - 1'!J1013,'By Lot - 1'!J1030,'By Lot - 1'!J1047,'By Lot - 1'!J1064,'By Lot - 1'!J1081)</f>
        <v>34</v>
      </c>
      <c r="K20" s="1">
        <f>SUM('By Lot - 1'!K996,'By Lot - 1'!K1013,'By Lot - 1'!K1030,'By Lot - 1'!K1047,'By Lot - 1'!K1064,'By Lot - 1'!K1081)</f>
        <v>42</v>
      </c>
      <c r="L20" s="1">
        <f>SUM('By Lot - 1'!L996,'By Lot - 1'!L1013,'By Lot - 1'!L1030,'By Lot - 1'!L1047,'By Lot - 1'!L1064,'By Lot - 1'!L1081)</f>
        <v>47</v>
      </c>
      <c r="M20" s="17">
        <f>SUM('By Lot - 1'!M996,'By Lot - 1'!M1013,'By Lot - 1'!M1030,'By Lot - 1'!M1047,'By Lot - 1'!M1064,'By Lot - 1'!M1081)</f>
        <v>57</v>
      </c>
      <c r="N20" s="16">
        <f t="shared" si="4"/>
        <v>34</v>
      </c>
      <c r="O20" s="1">
        <f t="shared" si="5"/>
        <v>306</v>
      </c>
      <c r="P20" s="18">
        <f t="shared" si="6"/>
        <v>0.9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1.25" customHeight="1">
      <c r="A21" s="15"/>
      <c r="B21" s="15" t="s">
        <v>37</v>
      </c>
      <c r="C21" s="15">
        <f>SUM('By Lot - 1'!C997:C998,'By Lot - 1'!C1014:C1015,'By Lot - 1'!C1031:C1032,'By Lot - 1'!C1048:C1049,'By Lot - 1'!C1065:C1066,'By Lot - 1'!C1082:C1083)</f>
        <v>146</v>
      </c>
      <c r="D21" s="16">
        <f>SUM('By Lot - 1'!D997:D998,'By Lot - 1'!D1014:D1015,'By Lot - 1'!D1031:D1032,'By Lot - 1'!D1048:D1049,'By Lot - 1'!D1065:D1066,'By Lot - 1'!D1082:D1083)</f>
        <v>133</v>
      </c>
      <c r="E21" s="1">
        <f>SUM('By Lot - 1'!E997:E998,'By Lot - 1'!E1014:E1015,'By Lot - 1'!E1031:E1032,'By Lot - 1'!E1048:E1049,'By Lot - 1'!E1065:E1066,'By Lot - 1'!E1082:E1083)</f>
        <v>131</v>
      </c>
      <c r="F21" s="1">
        <f>SUM('By Lot - 1'!F997:F998,'By Lot - 1'!F1014:F1015,'By Lot - 1'!F1031:F1032,'By Lot - 1'!F1048:F1049,'By Lot - 1'!F1065:F1066,'By Lot - 1'!F1082:F1083)</f>
        <v>106</v>
      </c>
      <c r="G21" s="1">
        <f>SUM('By Lot - 1'!G997:G998,'By Lot - 1'!G1014:G1015,'By Lot - 1'!G1031:G1032,'By Lot - 1'!G1048:G1049,'By Lot - 1'!G1065:G1066,'By Lot - 1'!G1082:G1083)</f>
        <v>114</v>
      </c>
      <c r="H21" s="1">
        <f>SUM('By Lot - 1'!H997:H998,'By Lot - 1'!H1014:H1015,'By Lot - 1'!H1031:H1032,'By Lot - 1'!H1048:H1049,'By Lot - 1'!H1065:H1066,'By Lot - 1'!H1082:H1083)</f>
        <v>112</v>
      </c>
      <c r="I21" s="1">
        <f>SUM('By Lot - 1'!I997:I998,'By Lot - 1'!I1014:I1015,'By Lot - 1'!I1031:I1032,'By Lot - 1'!I1048:I1049,'By Lot - 1'!I1065:I1066,'By Lot - 1'!I1082:I1083)</f>
        <v>113</v>
      </c>
      <c r="J21" s="1">
        <f>SUM('By Lot - 1'!J997:J998,'By Lot - 1'!J1014:J1015,'By Lot - 1'!J1031:J1032,'By Lot - 1'!J1048:J1049,'By Lot - 1'!J1065:J1066,'By Lot - 1'!J1082:J1083)</f>
        <v>113</v>
      </c>
      <c r="K21" s="1">
        <f>SUM('By Lot - 1'!K997:K998,'By Lot - 1'!K1014:K1015,'By Lot - 1'!K1031:K1032,'By Lot - 1'!K1048:K1049,'By Lot - 1'!K1065:K1066,'By Lot - 1'!K1082:K1083)</f>
        <v>115</v>
      </c>
      <c r="L21" s="1">
        <f>SUM('By Lot - 1'!L997:L998,'By Lot - 1'!L1014:L1015,'By Lot - 1'!L1031:L1032,'By Lot - 1'!L1048:L1049,'By Lot - 1'!L1065:L1066,'By Lot - 1'!L1082:L1083)</f>
        <v>123</v>
      </c>
      <c r="M21" s="17">
        <f>SUM('By Lot - 1'!M997:M998,'By Lot - 1'!M1014:M1015,'By Lot - 1'!M1031:M1032,'By Lot - 1'!M1048:M1049,'By Lot - 1'!M1065:M1066,'By Lot - 1'!M1082:M1083)</f>
        <v>128</v>
      </c>
      <c r="N21" s="16">
        <f t="shared" si="4"/>
        <v>106</v>
      </c>
      <c r="O21" s="1">
        <f t="shared" si="5"/>
        <v>40</v>
      </c>
      <c r="P21" s="18">
        <f t="shared" si="6"/>
        <v>0.27397260273972601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>
      <c r="A22" s="15"/>
      <c r="B22" s="15" t="s">
        <v>39</v>
      </c>
      <c r="C22" s="15">
        <f>SUM('By Lot - 1'!C999,'By Lot - 1'!C1016,'By Lot - 1'!C1033,'By Lot - 1'!C1050,'By Lot - 1'!C1067,'By Lot - 1'!C1084)</f>
        <v>8</v>
      </c>
      <c r="D22" s="16">
        <f>SUM('By Lot - 1'!D999,'By Lot - 1'!D1016,'By Lot - 1'!D1033,'By Lot - 1'!D1050,'By Lot - 1'!D1067,'By Lot - 1'!D1084)</f>
        <v>2</v>
      </c>
      <c r="E22" s="1">
        <f>SUM('By Lot - 1'!E999,'By Lot - 1'!E1016,'By Lot - 1'!E1033,'By Lot - 1'!E1050,'By Lot - 1'!E1067,'By Lot - 1'!E1084)</f>
        <v>3</v>
      </c>
      <c r="F22" s="1">
        <f>SUM('By Lot - 1'!F999,'By Lot - 1'!F1016,'By Lot - 1'!F1033,'By Lot - 1'!F1050,'By Lot - 1'!F1067,'By Lot - 1'!F1084)</f>
        <v>2</v>
      </c>
      <c r="G22" s="1">
        <f>SUM('By Lot - 1'!G999,'By Lot - 1'!G1016,'By Lot - 1'!G1033,'By Lot - 1'!G1050,'By Lot - 1'!G1067,'By Lot - 1'!G1084)</f>
        <v>1</v>
      </c>
      <c r="H22" s="1">
        <f>SUM('By Lot - 1'!H999,'By Lot - 1'!H1016,'By Lot - 1'!H1033,'By Lot - 1'!H1050,'By Lot - 1'!H1067,'By Lot - 1'!H1084)</f>
        <v>1</v>
      </c>
      <c r="I22" s="1">
        <f>SUM('By Lot - 1'!I999,'By Lot - 1'!I1016,'By Lot - 1'!I1033,'By Lot - 1'!I1050,'By Lot - 1'!I1067,'By Lot - 1'!I1084)</f>
        <v>1</v>
      </c>
      <c r="J22" s="1">
        <f>SUM('By Lot - 1'!J999,'By Lot - 1'!J1016,'By Lot - 1'!J1033,'By Lot - 1'!J1050,'By Lot - 1'!J1067,'By Lot - 1'!J1084)</f>
        <v>1</v>
      </c>
      <c r="K22" s="1">
        <f>SUM('By Lot - 1'!K999,'By Lot - 1'!K1016,'By Lot - 1'!K1033,'By Lot - 1'!K1050,'By Lot - 1'!K1067,'By Lot - 1'!K1084)</f>
        <v>1</v>
      </c>
      <c r="L22" s="1">
        <f>SUM('By Lot - 1'!L999,'By Lot - 1'!L1016,'By Lot - 1'!L1033,'By Lot - 1'!L1050,'By Lot - 1'!L1067,'By Lot - 1'!L1084)</f>
        <v>2</v>
      </c>
      <c r="M22" s="17">
        <f>SUM('By Lot - 1'!M999,'By Lot - 1'!M1016,'By Lot - 1'!M1033,'By Lot - 1'!M1050,'By Lot - 1'!M1067,'By Lot - 1'!M1084)</f>
        <v>2</v>
      </c>
      <c r="N22" s="16">
        <f t="shared" si="4"/>
        <v>1</v>
      </c>
      <c r="O22" s="1">
        <f t="shared" si="5"/>
        <v>7</v>
      </c>
      <c r="P22" s="18">
        <f t="shared" si="6"/>
        <v>0.875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>
      <c r="A23" s="15"/>
      <c r="B23" s="15" t="s">
        <v>40</v>
      </c>
      <c r="C23" s="15">
        <f>SUM('By Lot - 1'!C1000:C1005,'By Lot - 1'!C1017:C1022,'By Lot - 1'!C1034:C1039,'By Lot - 1'!C1051:C1056,'By Lot - 1'!C1068:C1073,'By Lot - 1'!C1085:C1090)</f>
        <v>19</v>
      </c>
      <c r="D23" s="16">
        <f>SUM('By Lot - 1'!D1000:D1005,'By Lot - 1'!D1017:D1022,'By Lot - 1'!D1034:D1039,'By Lot - 1'!D1051:D1056,'By Lot - 1'!D1068:D1073,'By Lot - 1'!D1085:D1090)</f>
        <v>14</v>
      </c>
      <c r="E23" s="1">
        <f>SUM('By Lot - 1'!E1000:E1005,'By Lot - 1'!E1017:E1022,'By Lot - 1'!E1034:E1039,'By Lot - 1'!E1051:E1056,'By Lot - 1'!E1068:E1073,'By Lot - 1'!E1085:E1090)</f>
        <v>12</v>
      </c>
      <c r="F23" s="1">
        <f>SUM('By Lot - 1'!F1000:F1005,'By Lot - 1'!F1017:F1022,'By Lot - 1'!F1034:F1039,'By Lot - 1'!F1051:F1056,'By Lot - 1'!F1068:F1073,'By Lot - 1'!F1085:F1090)</f>
        <v>9</v>
      </c>
      <c r="G23" s="1">
        <f>SUM('By Lot - 1'!G1000:G1005,'By Lot - 1'!G1017:G1022,'By Lot - 1'!G1034:G1039,'By Lot - 1'!G1051:G1056,'By Lot - 1'!G1068:G1073,'By Lot - 1'!G1085:G1090)</f>
        <v>8</v>
      </c>
      <c r="H23" s="1">
        <f>SUM('By Lot - 1'!H1000:H1005,'By Lot - 1'!H1017:H1022,'By Lot - 1'!H1034:H1039,'By Lot - 1'!H1051:H1056,'By Lot - 1'!H1068:H1073,'By Lot - 1'!H1085:H1090)</f>
        <v>9</v>
      </c>
      <c r="I23" s="1">
        <f>SUM('By Lot - 1'!I1000:I1005,'By Lot - 1'!I1017:I1022,'By Lot - 1'!I1034:I1039,'By Lot - 1'!I1051:I1056,'By Lot - 1'!I1068:I1073,'By Lot - 1'!I1085:I1090)</f>
        <v>12</v>
      </c>
      <c r="J23" s="1">
        <f>SUM('By Lot - 1'!J1000:J1005,'By Lot - 1'!J1017:J1022,'By Lot - 1'!J1034:J1039,'By Lot - 1'!J1051:J1056,'By Lot - 1'!J1068:J1073,'By Lot - 1'!J1085:J1090)</f>
        <v>11</v>
      </c>
      <c r="K23" s="1">
        <f>SUM('By Lot - 1'!K1000:K1005,'By Lot - 1'!K1017:K1022,'By Lot - 1'!K1034:K1039,'By Lot - 1'!K1051:K1056,'By Lot - 1'!K1068:K1073,'By Lot - 1'!K1085:K1090)</f>
        <v>10</v>
      </c>
      <c r="L23" s="1">
        <f>SUM('By Lot - 1'!L1000:L1005,'By Lot - 1'!L1017:L1022,'By Lot - 1'!L1034:L1039,'By Lot - 1'!L1051:L1056,'By Lot - 1'!L1068:L1073,'By Lot - 1'!L1085:L1090)</f>
        <v>11</v>
      </c>
      <c r="M23" s="17">
        <f>SUM('By Lot - 1'!M1000:M1005,'By Lot - 1'!M1017:M1022,'By Lot - 1'!M1034:M1039,'By Lot - 1'!M1051:M1056,'By Lot - 1'!M1068:M1073,'By Lot - 1'!M1085:M1090)</f>
        <v>11</v>
      </c>
      <c r="N23" s="16">
        <f t="shared" si="4"/>
        <v>8</v>
      </c>
      <c r="O23" s="1">
        <f t="shared" si="5"/>
        <v>11</v>
      </c>
      <c r="P23" s="18">
        <f t="shared" si="6"/>
        <v>0.57894736842105265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>
      <c r="A24" s="15"/>
      <c r="B24" s="15" t="s">
        <v>41</v>
      </c>
      <c r="C24" s="15">
        <f>SUM('By Lot - 1'!C1006,'By Lot - 1'!C1023,'By Lot - 1'!C1040,'By Lot - 1'!C1057,'By Lot - 1'!C1074,'By Lot - 1'!C1091)</f>
        <v>15</v>
      </c>
      <c r="D24" s="16">
        <f>SUM('By Lot - 1'!D1006,'By Lot - 1'!D1023,'By Lot - 1'!D1040,'By Lot - 1'!D1057,'By Lot - 1'!D1074,'By Lot - 1'!D1091)</f>
        <v>10</v>
      </c>
      <c r="E24" s="1">
        <f>SUM('By Lot - 1'!E1006,'By Lot - 1'!E1023,'By Lot - 1'!E1040,'By Lot - 1'!E1057,'By Lot - 1'!E1074,'By Lot - 1'!E1091)</f>
        <v>10</v>
      </c>
      <c r="F24" s="1">
        <f>SUM('By Lot - 1'!F1006,'By Lot - 1'!F1023,'By Lot - 1'!F1040,'By Lot - 1'!F1057,'By Lot - 1'!F1074,'By Lot - 1'!F1091)</f>
        <v>9</v>
      </c>
      <c r="G24" s="1">
        <f>SUM('By Lot - 1'!G1006,'By Lot - 1'!G1023,'By Lot - 1'!G1040,'By Lot - 1'!G1057,'By Lot - 1'!G1074,'By Lot - 1'!G1091)</f>
        <v>10</v>
      </c>
      <c r="H24" s="1">
        <f>SUM('By Lot - 1'!H1006,'By Lot - 1'!H1023,'By Lot - 1'!H1040,'By Lot - 1'!H1057,'By Lot - 1'!H1074,'By Lot - 1'!H1091)</f>
        <v>10</v>
      </c>
      <c r="I24" s="1">
        <f>SUM('By Lot - 1'!I1006,'By Lot - 1'!I1023,'By Lot - 1'!I1040,'By Lot - 1'!I1057,'By Lot - 1'!I1074,'By Lot - 1'!I1091)</f>
        <v>10</v>
      </c>
      <c r="J24" s="1">
        <f>SUM('By Lot - 1'!J1006,'By Lot - 1'!J1023,'By Lot - 1'!J1040,'By Lot - 1'!J1057,'By Lot - 1'!J1074,'By Lot - 1'!J1091)</f>
        <v>9</v>
      </c>
      <c r="K24" s="1">
        <f>SUM('By Lot - 1'!K1006,'By Lot - 1'!K1023,'By Lot - 1'!K1040,'By Lot - 1'!K1057,'By Lot - 1'!K1074,'By Lot - 1'!K1091)</f>
        <v>10</v>
      </c>
      <c r="L24" s="1">
        <f>SUM('By Lot - 1'!L1006,'By Lot - 1'!L1023,'By Lot - 1'!L1040,'By Lot - 1'!L1057,'By Lot - 1'!L1074,'By Lot - 1'!L1091)</f>
        <v>9</v>
      </c>
      <c r="M24" s="17">
        <f>SUM('By Lot - 1'!M1006,'By Lot - 1'!M1023,'By Lot - 1'!M1040,'By Lot - 1'!M1057,'By Lot - 1'!M1074,'By Lot - 1'!M1091)</f>
        <v>9</v>
      </c>
      <c r="N24" s="16">
        <f t="shared" si="4"/>
        <v>9</v>
      </c>
      <c r="O24" s="1">
        <f t="shared" si="5"/>
        <v>6</v>
      </c>
      <c r="P24" s="18">
        <f t="shared" si="6"/>
        <v>0.4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>
      <c r="A25" s="15"/>
      <c r="B25" s="15" t="s">
        <v>42</v>
      </c>
      <c r="C25" s="15">
        <f>SUM('By Lot - 1'!C1007,'By Lot - 1'!C1024,'By Lot - 1'!C1041,'By Lot - 1'!C1058,'By Lot - 1'!C1075,'By Lot - 1'!C1092)</f>
        <v>9</v>
      </c>
      <c r="D25" s="16">
        <f>SUM('By Lot - 1'!D1007,'By Lot - 1'!D1024,'By Lot - 1'!D1041,'By Lot - 1'!D1058,'By Lot - 1'!D1075,'By Lot - 1'!D1092)</f>
        <v>3</v>
      </c>
      <c r="E25" s="1">
        <f>SUM('By Lot - 1'!E1007,'By Lot - 1'!E1024,'By Lot - 1'!E1041,'By Lot - 1'!E1058,'By Lot - 1'!E1075,'By Lot - 1'!E1092)</f>
        <v>4</v>
      </c>
      <c r="F25" s="1">
        <f>SUM('By Lot - 1'!F1007,'By Lot - 1'!F1024,'By Lot - 1'!F1041,'By Lot - 1'!F1058,'By Lot - 1'!F1075,'By Lot - 1'!F1092)</f>
        <v>6</v>
      </c>
      <c r="G25" s="1">
        <f>SUM('By Lot - 1'!G1007,'By Lot - 1'!G1024,'By Lot - 1'!G1041,'By Lot - 1'!G1058,'By Lot - 1'!G1075,'By Lot - 1'!G1092)</f>
        <v>5</v>
      </c>
      <c r="H25" s="1">
        <f>SUM('By Lot - 1'!H1007,'By Lot - 1'!H1024,'By Lot - 1'!H1041,'By Lot - 1'!H1058,'By Lot - 1'!H1075,'By Lot - 1'!H1092)</f>
        <v>5</v>
      </c>
      <c r="I25" s="1">
        <f>SUM('By Lot - 1'!I1007,'By Lot - 1'!I1024,'By Lot - 1'!I1041,'By Lot - 1'!I1058,'By Lot - 1'!I1075,'By Lot - 1'!I1092)</f>
        <v>5</v>
      </c>
      <c r="J25" s="1">
        <f>SUM('By Lot - 1'!J1007,'By Lot - 1'!J1024,'By Lot - 1'!J1041,'By Lot - 1'!J1058,'By Lot - 1'!J1075,'By Lot - 1'!J1092)</f>
        <v>5</v>
      </c>
      <c r="K25" s="1">
        <f>SUM('By Lot - 1'!K1007,'By Lot - 1'!K1024,'By Lot - 1'!K1041,'By Lot - 1'!K1058,'By Lot - 1'!K1075,'By Lot - 1'!K1092)</f>
        <v>6</v>
      </c>
      <c r="L25" s="1">
        <f>SUM('By Lot - 1'!L1007,'By Lot - 1'!L1024,'By Lot - 1'!L1041,'By Lot - 1'!L1058,'By Lot - 1'!L1075,'By Lot - 1'!L1092)</f>
        <v>8</v>
      </c>
      <c r="M25" s="17">
        <f>SUM('By Lot - 1'!M1007,'By Lot - 1'!M1024,'By Lot - 1'!M1041,'By Lot - 1'!M1058,'By Lot - 1'!M1075,'By Lot - 1'!M1092)</f>
        <v>6</v>
      </c>
      <c r="N25" s="16">
        <f t="shared" si="4"/>
        <v>3</v>
      </c>
      <c r="O25" s="1">
        <f t="shared" si="5"/>
        <v>6</v>
      </c>
      <c r="P25" s="18">
        <f t="shared" si="6"/>
        <v>0.66666666666666663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>
      <c r="A26" s="15"/>
      <c r="B26" s="15" t="s">
        <v>43</v>
      </c>
      <c r="C26" s="15"/>
      <c r="D26" s="16"/>
      <c r="E26" s="1"/>
      <c r="F26" s="1"/>
      <c r="G26" s="1"/>
      <c r="H26" s="1"/>
      <c r="I26" s="1"/>
      <c r="J26" s="1"/>
      <c r="K26" s="1"/>
      <c r="L26" s="1"/>
      <c r="M26" s="17"/>
      <c r="N26" s="16"/>
      <c r="O26" s="1"/>
      <c r="P26" s="18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>
      <c r="A27" s="15"/>
      <c r="B27" s="15" t="s">
        <v>44</v>
      </c>
      <c r="C27" s="15"/>
      <c r="D27" s="16"/>
      <c r="E27" s="1"/>
      <c r="F27" s="1"/>
      <c r="G27" s="1"/>
      <c r="H27" s="1"/>
      <c r="I27" s="1"/>
      <c r="J27" s="1"/>
      <c r="K27" s="1"/>
      <c r="L27" s="1"/>
      <c r="M27" s="17"/>
      <c r="N27" s="16"/>
      <c r="O27" s="1"/>
      <c r="P27" s="18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>
      <c r="A28" s="20"/>
      <c r="B28" s="21" t="s">
        <v>45</v>
      </c>
      <c r="C28" s="21">
        <f t="shared" ref="C28:M28" si="7">SUM(C18:C27)</f>
        <v>956</v>
      </c>
      <c r="D28" s="22">
        <f t="shared" si="7"/>
        <v>677</v>
      </c>
      <c r="E28" s="23">
        <f t="shared" si="7"/>
        <v>567</v>
      </c>
      <c r="F28" s="23">
        <f t="shared" si="7"/>
        <v>459</v>
      </c>
      <c r="G28" s="23">
        <f t="shared" si="7"/>
        <v>446</v>
      </c>
      <c r="H28" s="23">
        <f t="shared" si="7"/>
        <v>410</v>
      </c>
      <c r="I28" s="23">
        <f t="shared" si="7"/>
        <v>394</v>
      </c>
      <c r="J28" s="23">
        <f t="shared" si="7"/>
        <v>390</v>
      </c>
      <c r="K28" s="23">
        <f t="shared" si="7"/>
        <v>407</v>
      </c>
      <c r="L28" s="23">
        <f t="shared" si="7"/>
        <v>426</v>
      </c>
      <c r="M28" s="24">
        <f t="shared" si="7"/>
        <v>450</v>
      </c>
      <c r="N28" s="22">
        <f>MIN(D28:M28)</f>
        <v>390</v>
      </c>
      <c r="O28" s="23">
        <f>C28-N28</f>
        <v>566</v>
      </c>
      <c r="P28" s="25">
        <f>O28/C28</f>
        <v>0.59205020920502094</v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>
      <c r="A29" s="14" t="s">
        <v>160</v>
      </c>
      <c r="B29" s="15" t="s">
        <v>27</v>
      </c>
      <c r="C29" s="15"/>
      <c r="D29" s="16"/>
      <c r="E29" s="1"/>
      <c r="F29" s="1"/>
      <c r="G29" s="1"/>
      <c r="H29" s="1"/>
      <c r="I29" s="1"/>
      <c r="J29" s="1"/>
      <c r="K29" s="1"/>
      <c r="L29" s="1"/>
      <c r="M29" s="17"/>
      <c r="N29" s="16"/>
      <c r="O29" s="1"/>
      <c r="P29" s="18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>
      <c r="A30" s="15" t="s">
        <v>161</v>
      </c>
      <c r="B30" s="15" t="s">
        <v>30</v>
      </c>
      <c r="C30" s="15">
        <f>SUM('By Lot - 1'!C1097,'By Lot - 1'!C1114)</f>
        <v>390</v>
      </c>
      <c r="D30" s="16">
        <f>SUM('By Lot - 1'!D1097,'By Lot - 1'!D1114)</f>
        <v>272</v>
      </c>
      <c r="E30" s="1">
        <f>SUM('By Lot - 1'!E1097,'By Lot - 1'!E1114)</f>
        <v>203</v>
      </c>
      <c r="F30" s="1">
        <f>SUM('By Lot - 1'!F1097,'By Lot - 1'!F1114)</f>
        <v>185</v>
      </c>
      <c r="G30" s="1">
        <f>SUM('By Lot - 1'!G1097,'By Lot - 1'!G1114)</f>
        <v>169</v>
      </c>
      <c r="H30" s="1">
        <f>SUM('By Lot - 1'!H1097,'By Lot - 1'!H1114)</f>
        <v>194</v>
      </c>
      <c r="I30" s="1">
        <f>SUM('By Lot - 1'!I1097,'By Lot - 1'!I1114)</f>
        <v>175</v>
      </c>
      <c r="J30" s="1">
        <f>SUM('By Lot - 1'!J1097,'By Lot - 1'!J1114)</f>
        <v>180</v>
      </c>
      <c r="K30" s="1">
        <f>SUM('By Lot - 1'!K1097,'By Lot - 1'!K1114)</f>
        <v>189</v>
      </c>
      <c r="L30" s="1">
        <f>SUM('By Lot - 1'!L1097,'By Lot - 1'!L1114)</f>
        <v>205</v>
      </c>
      <c r="M30" s="17">
        <f>SUM('By Lot - 1'!M1097,'By Lot - 1'!M1114)</f>
        <v>215</v>
      </c>
      <c r="N30" s="16">
        <f t="shared" ref="N30:N36" si="8">MIN(D30:M30)</f>
        <v>169</v>
      </c>
      <c r="O30" s="1">
        <f t="shared" ref="O30:O36" si="9">C30-N30</f>
        <v>221</v>
      </c>
      <c r="P30" s="18">
        <f t="shared" ref="P30:P36" si="10">O30/C30</f>
        <v>0.56666666666666665</v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>
      <c r="A31" s="15" t="s">
        <v>52</v>
      </c>
      <c r="B31" s="15" t="s">
        <v>34</v>
      </c>
      <c r="C31" s="15">
        <f>SUM('By Lot - 1'!C1098,'By Lot - 1'!C1115)</f>
        <v>4</v>
      </c>
      <c r="D31" s="16">
        <f>SUM('By Lot - 1'!D1098,'By Lot - 1'!D1115)</f>
        <v>3</v>
      </c>
      <c r="E31" s="1">
        <f>SUM('By Lot - 1'!E1098,'By Lot - 1'!E1115)</f>
        <v>2</v>
      </c>
      <c r="F31" s="1">
        <f>SUM('By Lot - 1'!F1098,'By Lot - 1'!F1115)</f>
        <v>3</v>
      </c>
      <c r="G31" s="1">
        <f>SUM('By Lot - 1'!G1098,'By Lot - 1'!G1115)</f>
        <v>3</v>
      </c>
      <c r="H31" s="1">
        <f>SUM('By Lot - 1'!H1098,'By Lot - 1'!H1115)</f>
        <v>3</v>
      </c>
      <c r="I31" s="1">
        <f>SUM('By Lot - 1'!I1098,'By Lot - 1'!I1115)</f>
        <v>3</v>
      </c>
      <c r="J31" s="1">
        <f>SUM('By Lot - 1'!J1098,'By Lot - 1'!J1115)</f>
        <v>3</v>
      </c>
      <c r="K31" s="1">
        <f>SUM('By Lot - 1'!K1098,'By Lot - 1'!K1115)</f>
        <v>3</v>
      </c>
      <c r="L31" s="1">
        <f>SUM('By Lot - 1'!L1098,'By Lot - 1'!L1115)</f>
        <v>3</v>
      </c>
      <c r="M31" s="17">
        <f>SUM('By Lot - 1'!M1098,'By Lot - 1'!M1115)</f>
        <v>4</v>
      </c>
      <c r="N31" s="16">
        <f t="shared" si="8"/>
        <v>2</v>
      </c>
      <c r="O31" s="1">
        <f t="shared" si="9"/>
        <v>2</v>
      </c>
      <c r="P31" s="18">
        <f t="shared" si="10"/>
        <v>0.5</v>
      </c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>
      <c r="A32" s="15" t="s">
        <v>50</v>
      </c>
      <c r="B32" s="15" t="s">
        <v>37</v>
      </c>
      <c r="C32" s="15">
        <f>SUM('By Lot - 1'!C1099:C1100,'By Lot - 1'!C1116:C1117)</f>
        <v>9</v>
      </c>
      <c r="D32" s="16">
        <f>SUM('By Lot - 1'!D1099:D1100,'By Lot - 1'!D1116:D1117)</f>
        <v>9</v>
      </c>
      <c r="E32" s="1">
        <f>SUM('By Lot - 1'!E1099:E1100,'By Lot - 1'!E1116:E1117)</f>
        <v>7</v>
      </c>
      <c r="F32" s="1">
        <f>SUM('By Lot - 1'!F1099:F1100,'By Lot - 1'!F1116:F1117)</f>
        <v>7</v>
      </c>
      <c r="G32" s="1">
        <f>SUM('By Lot - 1'!G1099:G1100,'By Lot - 1'!G1116:G1117)</f>
        <v>5</v>
      </c>
      <c r="H32" s="1">
        <f>SUM('By Lot - 1'!H1099:H1100,'By Lot - 1'!H1116:H1117)</f>
        <v>3</v>
      </c>
      <c r="I32" s="1">
        <f>SUM('By Lot - 1'!I1099:I1100,'By Lot - 1'!I1116:I1117)</f>
        <v>1</v>
      </c>
      <c r="J32" s="1">
        <f>SUM('By Lot - 1'!J1099:J1100,'By Lot - 1'!J1116:J1117)</f>
        <v>1</v>
      </c>
      <c r="K32" s="1">
        <f>SUM('By Lot - 1'!K1099:K1100,'By Lot - 1'!K1116:K1117)</f>
        <v>0</v>
      </c>
      <c r="L32" s="1">
        <f>SUM('By Lot - 1'!L1099:L1100,'By Lot - 1'!L1116:L1117)</f>
        <v>1</v>
      </c>
      <c r="M32" s="17">
        <f>SUM('By Lot - 1'!M1099:M1100,'By Lot - 1'!M1116:M1117)</f>
        <v>5</v>
      </c>
      <c r="N32" s="16">
        <f t="shared" si="8"/>
        <v>0</v>
      </c>
      <c r="O32" s="1">
        <f t="shared" si="9"/>
        <v>9</v>
      </c>
      <c r="P32" s="18">
        <f t="shared" si="10"/>
        <v>1</v>
      </c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>
      <c r="A33" s="15"/>
      <c r="B33" s="15" t="s">
        <v>39</v>
      </c>
      <c r="C33" s="15">
        <f>SUM('By Lot - 1'!C1101,'By Lot - 1'!C1118)</f>
        <v>4</v>
      </c>
      <c r="D33" s="16">
        <f>SUM('By Lot - 1'!D1101,'By Lot - 1'!D1118)</f>
        <v>2</v>
      </c>
      <c r="E33" s="1">
        <f>SUM('By Lot - 1'!E1101,'By Lot - 1'!E1118)</f>
        <v>2</v>
      </c>
      <c r="F33" s="1">
        <f>SUM('By Lot - 1'!F1101,'By Lot - 1'!F1118)</f>
        <v>2</v>
      </c>
      <c r="G33" s="1">
        <f>SUM('By Lot - 1'!G1101,'By Lot - 1'!G1118)</f>
        <v>3</v>
      </c>
      <c r="H33" s="1">
        <f>SUM('By Lot - 1'!H1101,'By Lot - 1'!H1118)</f>
        <v>3</v>
      </c>
      <c r="I33" s="1">
        <f>SUM('By Lot - 1'!I1101,'By Lot - 1'!I1118)</f>
        <v>3</v>
      </c>
      <c r="J33" s="1">
        <f>SUM('By Lot - 1'!J1101,'By Lot - 1'!J1118)</f>
        <v>3</v>
      </c>
      <c r="K33" s="1">
        <f>SUM('By Lot - 1'!K1101,'By Lot - 1'!K1118)</f>
        <v>3</v>
      </c>
      <c r="L33" s="1">
        <f>SUM('By Lot - 1'!L1101,'By Lot - 1'!L1118)</f>
        <v>4</v>
      </c>
      <c r="M33" s="17">
        <f>SUM('By Lot - 1'!M1101,'By Lot - 1'!M1118)</f>
        <v>4</v>
      </c>
      <c r="N33" s="16">
        <f t="shared" si="8"/>
        <v>2</v>
      </c>
      <c r="O33" s="1">
        <f t="shared" si="9"/>
        <v>2</v>
      </c>
      <c r="P33" s="18">
        <f t="shared" si="10"/>
        <v>0.5</v>
      </c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>
      <c r="A34" s="15"/>
      <c r="B34" s="15" t="s">
        <v>40</v>
      </c>
      <c r="C34" s="15">
        <f>SUM('By Lot - 1'!C1102:C1107,'By Lot - 1'!C1119:C1124)</f>
        <v>17</v>
      </c>
      <c r="D34" s="16">
        <f>SUM('By Lot - 1'!D1102:D1107,'By Lot - 1'!D1119:D1124)</f>
        <v>10</v>
      </c>
      <c r="E34" s="1">
        <f>SUM('By Lot - 1'!E1102:E1107,'By Lot - 1'!E1119:E1124)</f>
        <v>9</v>
      </c>
      <c r="F34" s="1">
        <f>SUM('By Lot - 1'!F1102:F1107,'By Lot - 1'!F1119:F1124)</f>
        <v>11</v>
      </c>
      <c r="G34" s="1">
        <f>SUM('By Lot - 1'!G1102:G1107,'By Lot - 1'!G1119:G1124)</f>
        <v>11</v>
      </c>
      <c r="H34" s="1">
        <f>SUM('By Lot - 1'!H1102:H1107,'By Lot - 1'!H1119:H1124)</f>
        <v>10</v>
      </c>
      <c r="I34" s="1">
        <f>SUM('By Lot - 1'!I1102:I1107,'By Lot - 1'!I1119:I1124)</f>
        <v>10</v>
      </c>
      <c r="J34" s="1">
        <f>SUM('By Lot - 1'!J1102:J1107,'By Lot - 1'!J1119:J1124)</f>
        <v>10</v>
      </c>
      <c r="K34" s="1">
        <f>SUM('By Lot - 1'!K1102:K1107,'By Lot - 1'!K1119:K1124)</f>
        <v>10</v>
      </c>
      <c r="L34" s="1">
        <f>SUM('By Lot - 1'!L1102:L1107,'By Lot - 1'!L1119:L1124)</f>
        <v>10</v>
      </c>
      <c r="M34" s="17">
        <f>SUM('By Lot - 1'!M1102:M1107,'By Lot - 1'!M1119:M1124)</f>
        <v>10</v>
      </c>
      <c r="N34" s="16">
        <f t="shared" si="8"/>
        <v>9</v>
      </c>
      <c r="O34" s="1">
        <f t="shared" si="9"/>
        <v>8</v>
      </c>
      <c r="P34" s="18">
        <f t="shared" si="10"/>
        <v>0.47058823529411764</v>
      </c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1.25" customHeight="1">
      <c r="A35" s="15"/>
      <c r="B35" s="15" t="s">
        <v>41</v>
      </c>
      <c r="C35" s="15">
        <f>SUM('By Lot - 1'!C1108,'By Lot - 1'!C1125)</f>
        <v>10</v>
      </c>
      <c r="D35" s="16">
        <f>SUM('By Lot - 1'!D1108,'By Lot - 1'!D1125)</f>
        <v>5</v>
      </c>
      <c r="E35" s="1">
        <f>SUM('By Lot - 1'!E1108,'By Lot - 1'!E1125)</f>
        <v>2</v>
      </c>
      <c r="F35" s="1">
        <f>SUM('By Lot - 1'!F1108,'By Lot - 1'!F1125)</f>
        <v>2</v>
      </c>
      <c r="G35" s="1">
        <f>SUM('By Lot - 1'!G1108,'By Lot - 1'!G1125)</f>
        <v>3</v>
      </c>
      <c r="H35" s="1">
        <f>SUM('By Lot - 1'!H1108,'By Lot - 1'!H1125)</f>
        <v>0</v>
      </c>
      <c r="I35" s="1">
        <f>SUM('By Lot - 1'!I1108,'By Lot - 1'!I1125)</f>
        <v>0</v>
      </c>
      <c r="J35" s="1">
        <f>SUM('By Lot - 1'!J1108,'By Lot - 1'!J1125)</f>
        <v>1</v>
      </c>
      <c r="K35" s="1">
        <f>SUM('By Lot - 1'!K1108,'By Lot - 1'!K1125)</f>
        <v>1</v>
      </c>
      <c r="L35" s="1">
        <f>SUM('By Lot - 1'!L1108,'By Lot - 1'!L1125)</f>
        <v>1</v>
      </c>
      <c r="M35" s="17">
        <f>SUM('By Lot - 1'!M1108,'By Lot - 1'!M1125)</f>
        <v>4</v>
      </c>
      <c r="N35" s="16">
        <f t="shared" si="8"/>
        <v>0</v>
      </c>
      <c r="O35" s="1">
        <f t="shared" si="9"/>
        <v>10</v>
      </c>
      <c r="P35" s="18">
        <f t="shared" si="10"/>
        <v>1</v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>
      <c r="A36" s="15"/>
      <c r="B36" s="15" t="s">
        <v>42</v>
      </c>
      <c r="C36" s="15">
        <f>SUM('By Lot - 1'!C1109,'By Lot - 1'!C1126)</f>
        <v>6</v>
      </c>
      <c r="D36" s="16">
        <f>SUM('By Lot - 1'!D1109,'By Lot - 1'!D1126)</f>
        <v>6</v>
      </c>
      <c r="E36" s="1">
        <f>SUM('By Lot - 1'!E1109,'By Lot - 1'!E1126)</f>
        <v>4</v>
      </c>
      <c r="F36" s="1">
        <f>SUM('By Lot - 1'!F1109,'By Lot - 1'!F1126)</f>
        <v>4</v>
      </c>
      <c r="G36" s="1">
        <f>SUM('By Lot - 1'!G1109,'By Lot - 1'!G1126)</f>
        <v>3</v>
      </c>
      <c r="H36" s="1">
        <f>SUM('By Lot - 1'!H1109,'By Lot - 1'!H1126)</f>
        <v>1</v>
      </c>
      <c r="I36" s="1">
        <f>SUM('By Lot - 1'!I1109,'By Lot - 1'!I1126)</f>
        <v>1</v>
      </c>
      <c r="J36" s="1">
        <f>SUM('By Lot - 1'!J1109,'By Lot - 1'!J1126)</f>
        <v>1</v>
      </c>
      <c r="K36" s="1">
        <f>SUM('By Lot - 1'!K1109,'By Lot - 1'!K1126)</f>
        <v>1</v>
      </c>
      <c r="L36" s="1">
        <f>SUM('By Lot - 1'!L1109,'By Lot - 1'!L1126)</f>
        <v>3</v>
      </c>
      <c r="M36" s="17">
        <f>SUM('By Lot - 1'!M1109,'By Lot - 1'!M1126)</f>
        <v>3</v>
      </c>
      <c r="N36" s="16">
        <f t="shared" si="8"/>
        <v>1</v>
      </c>
      <c r="O36" s="1">
        <f t="shared" si="9"/>
        <v>5</v>
      </c>
      <c r="P36" s="18">
        <f t="shared" si="10"/>
        <v>0.83333333333333337</v>
      </c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>
      <c r="A37" s="15"/>
      <c r="B37" s="15" t="s">
        <v>43</v>
      </c>
      <c r="C37" s="15"/>
      <c r="D37" s="16"/>
      <c r="E37" s="1"/>
      <c r="F37" s="1"/>
      <c r="G37" s="1"/>
      <c r="H37" s="1"/>
      <c r="I37" s="1"/>
      <c r="J37" s="1"/>
      <c r="K37" s="1"/>
      <c r="L37" s="1"/>
      <c r="M37" s="17"/>
      <c r="N37" s="16"/>
      <c r="O37" s="1"/>
      <c r="P37" s="18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>
      <c r="A38" s="15"/>
      <c r="B38" s="15" t="s">
        <v>44</v>
      </c>
      <c r="C38" s="15">
        <f>SUM('By Lot - 1'!C1111,'By Lot - 1'!C1128)</f>
        <v>1</v>
      </c>
      <c r="D38" s="16">
        <f>SUM('By Lot - 1'!D1111,'By Lot - 1'!D1128)</f>
        <v>1</v>
      </c>
      <c r="E38" s="1">
        <f>SUM('By Lot - 1'!E1111,'By Lot - 1'!E1128)</f>
        <v>1</v>
      </c>
      <c r="F38" s="1">
        <f>SUM('By Lot - 1'!F1111,'By Lot - 1'!F1128)</f>
        <v>1</v>
      </c>
      <c r="G38" s="1">
        <f>SUM('By Lot - 1'!G1111,'By Lot - 1'!G1128)</f>
        <v>1</v>
      </c>
      <c r="H38" s="1">
        <f>SUM('By Lot - 1'!H1111,'By Lot - 1'!H1128)</f>
        <v>1</v>
      </c>
      <c r="I38" s="1">
        <f>SUM('By Lot - 1'!I1111,'By Lot - 1'!I1128)</f>
        <v>1</v>
      </c>
      <c r="J38" s="1">
        <f>SUM('By Lot - 1'!J1111,'By Lot - 1'!J1128)</f>
        <v>1</v>
      </c>
      <c r="K38" s="1">
        <f>SUM('By Lot - 1'!K1111,'By Lot - 1'!K1128)</f>
        <v>1</v>
      </c>
      <c r="L38" s="1">
        <f>SUM('By Lot - 1'!L1111,'By Lot - 1'!L1128)</f>
        <v>1</v>
      </c>
      <c r="M38" s="17">
        <f>SUM('By Lot - 1'!M1111,'By Lot - 1'!M1128)</f>
        <v>1</v>
      </c>
      <c r="N38" s="16">
        <f t="shared" ref="N38:N39" si="11">MIN(D38:M38)</f>
        <v>1</v>
      </c>
      <c r="O38" s="1">
        <f t="shared" ref="O38:O39" si="12">C38-N38</f>
        <v>0</v>
      </c>
      <c r="P38" s="18">
        <f t="shared" ref="P38:P39" si="13">O38/C38</f>
        <v>0</v>
      </c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>
      <c r="A39" s="20"/>
      <c r="B39" s="21" t="s">
        <v>45</v>
      </c>
      <c r="C39" s="21">
        <f t="shared" ref="C39:M39" si="14">SUM(C29:C38)</f>
        <v>441</v>
      </c>
      <c r="D39" s="22">
        <f t="shared" si="14"/>
        <v>308</v>
      </c>
      <c r="E39" s="23">
        <f t="shared" si="14"/>
        <v>230</v>
      </c>
      <c r="F39" s="23">
        <f t="shared" si="14"/>
        <v>215</v>
      </c>
      <c r="G39" s="23">
        <f t="shared" si="14"/>
        <v>198</v>
      </c>
      <c r="H39" s="23">
        <f t="shared" si="14"/>
        <v>215</v>
      </c>
      <c r="I39" s="23">
        <f t="shared" si="14"/>
        <v>194</v>
      </c>
      <c r="J39" s="23">
        <f t="shared" si="14"/>
        <v>200</v>
      </c>
      <c r="K39" s="23">
        <f t="shared" si="14"/>
        <v>208</v>
      </c>
      <c r="L39" s="23">
        <f t="shared" si="14"/>
        <v>228</v>
      </c>
      <c r="M39" s="24">
        <f t="shared" si="14"/>
        <v>246</v>
      </c>
      <c r="N39" s="22">
        <f t="shared" si="11"/>
        <v>194</v>
      </c>
      <c r="O39" s="23">
        <f t="shared" si="12"/>
        <v>247</v>
      </c>
      <c r="P39" s="25">
        <f t="shared" si="13"/>
        <v>0.5600907029478458</v>
      </c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>
      <c r="A40" s="14" t="s">
        <v>160</v>
      </c>
      <c r="B40" s="15" t="s">
        <v>27</v>
      </c>
      <c r="C40" s="15"/>
      <c r="D40" s="16"/>
      <c r="E40" s="1"/>
      <c r="F40" s="1"/>
      <c r="G40" s="1"/>
      <c r="H40" s="1"/>
      <c r="I40" s="1"/>
      <c r="J40" s="1"/>
      <c r="K40" s="1"/>
      <c r="L40" s="1"/>
      <c r="M40" s="17"/>
      <c r="N40" s="16"/>
      <c r="O40" s="1"/>
      <c r="P40" s="18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>
      <c r="A41" s="15" t="s">
        <v>161</v>
      </c>
      <c r="B41" s="15" t="s">
        <v>30</v>
      </c>
      <c r="C41" s="15">
        <f>SUM('By Lot - 1'!C1200,'By Lot - 1'!C1218,'By Lot - 1'!C1235,'By Lot - 1'!C1252)</f>
        <v>199</v>
      </c>
      <c r="D41" s="16">
        <f>SUM('By Lot - 1'!D1200,'By Lot - 1'!D1218,'By Lot - 1'!D1235,'By Lot - 1'!D1252)</f>
        <v>158</v>
      </c>
      <c r="E41" s="1">
        <f>SUM('By Lot - 1'!E1200,'By Lot - 1'!E1218,'By Lot - 1'!E1235,'By Lot - 1'!E1252)</f>
        <v>61</v>
      </c>
      <c r="F41" s="1">
        <f>SUM('By Lot - 1'!F1200,'By Lot - 1'!F1218,'By Lot - 1'!F1235,'By Lot - 1'!F1252)</f>
        <v>32</v>
      </c>
      <c r="G41" s="1">
        <f>SUM('By Lot - 1'!G1200,'By Lot - 1'!G1218,'By Lot - 1'!G1235,'By Lot - 1'!G1252)</f>
        <v>26</v>
      </c>
      <c r="H41" s="1">
        <f>SUM('By Lot - 1'!H1200,'By Lot - 1'!H1218,'By Lot - 1'!H1235,'By Lot - 1'!H1252)</f>
        <v>34</v>
      </c>
      <c r="I41" s="1">
        <f>SUM('By Lot - 1'!I1200,'By Lot - 1'!I1218,'By Lot - 1'!I1235,'By Lot - 1'!I1252)</f>
        <v>33</v>
      </c>
      <c r="J41" s="1">
        <f>SUM('By Lot - 1'!J1200,'By Lot - 1'!J1218,'By Lot - 1'!J1235,'By Lot - 1'!J1252)</f>
        <v>29</v>
      </c>
      <c r="K41" s="1">
        <f>SUM('By Lot - 1'!K1200,'By Lot - 1'!K1218,'By Lot - 1'!K1235,'By Lot - 1'!K1252)</f>
        <v>32</v>
      </c>
      <c r="L41" s="1">
        <f>SUM('By Lot - 1'!L1200,'By Lot - 1'!L1218,'By Lot - 1'!L1235,'By Lot - 1'!L1252)</f>
        <v>37</v>
      </c>
      <c r="M41" s="17">
        <f>SUM('By Lot - 1'!M1200,'By Lot - 1'!M1218,'By Lot - 1'!M1235,'By Lot - 1'!M1252)</f>
        <v>54</v>
      </c>
      <c r="N41" s="16">
        <f t="shared" ref="N41:N42" si="15">MIN(D41:M41)</f>
        <v>26</v>
      </c>
      <c r="O41" s="1">
        <f t="shared" ref="O41:O42" si="16">C41-N41</f>
        <v>173</v>
      </c>
      <c r="P41" s="18">
        <f t="shared" ref="P41:P42" si="17">O41/C41</f>
        <v>0.8693467336683417</v>
      </c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>
      <c r="A42" s="15" t="s">
        <v>52</v>
      </c>
      <c r="B42" s="15" t="s">
        <v>34</v>
      </c>
      <c r="C42" s="15">
        <f>SUM('By Lot - 1'!C1201,'By Lot - 1'!C1219,'By Lot - 1'!C1236,'By Lot - 1'!C1253)</f>
        <v>5</v>
      </c>
      <c r="D42" s="16">
        <f>SUM('By Lot - 1'!D1201,'By Lot - 1'!D1219,'By Lot - 1'!D1236,'By Lot - 1'!D1253)</f>
        <v>5</v>
      </c>
      <c r="E42" s="1">
        <f>SUM('By Lot - 1'!E1201,'By Lot - 1'!E1219,'By Lot - 1'!E1236,'By Lot - 1'!E1253)</f>
        <v>5</v>
      </c>
      <c r="F42" s="1">
        <f>SUM('By Lot - 1'!F1201,'By Lot - 1'!F1219,'By Lot - 1'!F1236,'By Lot - 1'!F1253)</f>
        <v>4</v>
      </c>
      <c r="G42" s="1">
        <f>SUM('By Lot - 1'!G1201,'By Lot - 1'!G1219,'By Lot - 1'!G1236,'By Lot - 1'!G1253)</f>
        <v>2</v>
      </c>
      <c r="H42" s="1">
        <f>SUM('By Lot - 1'!H1201,'By Lot - 1'!H1219,'By Lot - 1'!H1236,'By Lot - 1'!H1253)</f>
        <v>5</v>
      </c>
      <c r="I42" s="1">
        <f>SUM('By Lot - 1'!I1201,'By Lot - 1'!I1219,'By Lot - 1'!I1236,'By Lot - 1'!I1253)</f>
        <v>4</v>
      </c>
      <c r="J42" s="1">
        <f>SUM('By Lot - 1'!J1201,'By Lot - 1'!J1219,'By Lot - 1'!J1236,'By Lot - 1'!J1253)</f>
        <v>4</v>
      </c>
      <c r="K42" s="1">
        <f>SUM('By Lot - 1'!K1201,'By Lot - 1'!K1219,'By Lot - 1'!K1236,'By Lot - 1'!K1253)</f>
        <v>3</v>
      </c>
      <c r="L42" s="1">
        <f>SUM('By Lot - 1'!L1201,'By Lot - 1'!L1219,'By Lot - 1'!L1236,'By Lot - 1'!L1253)</f>
        <v>4</v>
      </c>
      <c r="M42" s="17">
        <f>SUM('By Lot - 1'!M1201,'By Lot - 1'!M1219,'By Lot - 1'!M1236,'By Lot - 1'!M1253)</f>
        <v>5</v>
      </c>
      <c r="N42" s="16">
        <f t="shared" si="15"/>
        <v>2</v>
      </c>
      <c r="O42" s="1">
        <f t="shared" si="16"/>
        <v>3</v>
      </c>
      <c r="P42" s="18">
        <f t="shared" si="17"/>
        <v>0.6</v>
      </c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>
      <c r="A43" s="15" t="s">
        <v>168</v>
      </c>
      <c r="B43" s="15" t="s">
        <v>37</v>
      </c>
      <c r="C43" s="15"/>
      <c r="D43" s="16"/>
      <c r="E43" s="1"/>
      <c r="F43" s="1"/>
      <c r="G43" s="1"/>
      <c r="H43" s="1"/>
      <c r="I43" s="1"/>
      <c r="J43" s="1"/>
      <c r="K43" s="1"/>
      <c r="L43" s="1"/>
      <c r="M43" s="17"/>
      <c r="N43" s="16"/>
      <c r="O43" s="1"/>
      <c r="P43" s="18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>
      <c r="A44" s="15"/>
      <c r="B44" s="15" t="s">
        <v>39</v>
      </c>
      <c r="C44" s="15">
        <f>SUM('By Lot - 1'!C1204,'By Lot - 1'!C1222,'By Lot - 1'!C1239,'By Lot - 1'!C1256)</f>
        <v>7</v>
      </c>
      <c r="D44" s="16">
        <f>SUM('By Lot - 1'!D1204,'By Lot - 1'!D1222,'By Lot - 1'!D1239,'By Lot - 1'!D1256)</f>
        <v>7</v>
      </c>
      <c r="E44" s="1">
        <f>SUM('By Lot - 1'!E1204,'By Lot - 1'!E1222,'By Lot - 1'!E1239,'By Lot - 1'!E1256)</f>
        <v>6</v>
      </c>
      <c r="F44" s="1">
        <f>SUM('By Lot - 1'!F1204,'By Lot - 1'!F1222,'By Lot - 1'!F1239,'By Lot - 1'!F1256)</f>
        <v>4</v>
      </c>
      <c r="G44" s="1">
        <f>SUM('By Lot - 1'!G1204,'By Lot - 1'!G1222,'By Lot - 1'!G1239,'By Lot - 1'!G1256)</f>
        <v>5</v>
      </c>
      <c r="H44" s="1">
        <f>SUM('By Lot - 1'!H1204,'By Lot - 1'!H1222,'By Lot - 1'!H1239,'By Lot - 1'!H1256)</f>
        <v>4</v>
      </c>
      <c r="I44" s="1">
        <f>SUM('By Lot - 1'!I1204,'By Lot - 1'!I1222,'By Lot - 1'!I1239,'By Lot - 1'!I1256)</f>
        <v>7</v>
      </c>
      <c r="J44" s="1">
        <f>SUM('By Lot - 1'!J1204,'By Lot - 1'!J1222,'By Lot - 1'!J1239,'By Lot - 1'!J1256)</f>
        <v>6</v>
      </c>
      <c r="K44" s="1">
        <f>SUM('By Lot - 1'!K1204,'By Lot - 1'!K1222,'By Lot - 1'!K1239,'By Lot - 1'!K1256)</f>
        <v>6</v>
      </c>
      <c r="L44" s="1">
        <f>SUM('By Lot - 1'!L1204,'By Lot - 1'!L1222,'By Lot - 1'!L1239,'By Lot - 1'!L1256)</f>
        <v>6</v>
      </c>
      <c r="M44" s="17">
        <f>SUM('By Lot - 1'!M1204,'By Lot - 1'!M1222,'By Lot - 1'!M1239,'By Lot - 1'!M1256)</f>
        <v>7</v>
      </c>
      <c r="N44" s="16">
        <f t="shared" ref="N44:N46" si="18">MIN(D44:M44)</f>
        <v>4</v>
      </c>
      <c r="O44" s="1">
        <f t="shared" ref="O44:O46" si="19">C44-N44</f>
        <v>3</v>
      </c>
      <c r="P44" s="18">
        <f t="shared" ref="P44:P46" si="20">O44/C44</f>
        <v>0.42857142857142855</v>
      </c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>
      <c r="A45" s="15"/>
      <c r="B45" s="15" t="s">
        <v>40</v>
      </c>
      <c r="C45" s="15">
        <f>SUM('By Lot - 1'!C1205:C1210,'By Lot - 1'!C1223:C1228,'By Lot - 1'!C1240:C1245,'By Lot - 1'!C1257:C1262)</f>
        <v>1</v>
      </c>
      <c r="D45" s="16">
        <f>SUM('By Lot - 1'!D1205:D1210,'By Lot - 1'!D1223:D1228,'By Lot - 1'!D1240:D1245,'By Lot - 1'!D1257:D1262)</f>
        <v>1</v>
      </c>
      <c r="E45" s="1">
        <f>SUM('By Lot - 1'!E1205:E1210,'By Lot - 1'!E1223:E1228,'By Lot - 1'!E1240:E1245,'By Lot - 1'!E1257:E1262)</f>
        <v>1</v>
      </c>
      <c r="F45" s="1">
        <f>SUM('By Lot - 1'!F1205:F1210,'By Lot - 1'!F1223:F1228,'By Lot - 1'!F1240:F1245,'By Lot - 1'!F1257:F1262)</f>
        <v>1</v>
      </c>
      <c r="G45" s="1">
        <f>SUM('By Lot - 1'!G1205:G1210,'By Lot - 1'!G1223:G1228,'By Lot - 1'!G1240:G1245,'By Lot - 1'!G1257:G1262)</f>
        <v>1</v>
      </c>
      <c r="H45" s="1">
        <f>SUM('By Lot - 1'!H1205:H1210,'By Lot - 1'!H1223:H1228,'By Lot - 1'!H1240:H1245,'By Lot - 1'!H1257:H1262)</f>
        <v>1</v>
      </c>
      <c r="I45" s="1">
        <f>SUM('By Lot - 1'!I1205:I1210,'By Lot - 1'!I1223:I1228,'By Lot - 1'!I1240:I1245,'By Lot - 1'!I1257:I1262)</f>
        <v>1</v>
      </c>
      <c r="J45" s="1">
        <f>SUM('By Lot - 1'!J1205:J1210,'By Lot - 1'!J1223:J1228,'By Lot - 1'!J1240:J1245,'By Lot - 1'!J1257:J1262)</f>
        <v>1</v>
      </c>
      <c r="K45" s="1">
        <f>SUM('By Lot - 1'!K1205:K1210,'By Lot - 1'!K1223:K1228,'By Lot - 1'!K1240:K1245,'By Lot - 1'!K1257:K1262)</f>
        <v>1</v>
      </c>
      <c r="L45" s="1">
        <f>SUM('By Lot - 1'!L1205:L1210,'By Lot - 1'!L1223:L1228,'By Lot - 1'!L1240:L1245,'By Lot - 1'!L1257:L1262)</f>
        <v>1</v>
      </c>
      <c r="M45" s="17">
        <f>SUM('By Lot - 1'!M1205:M1210,'By Lot - 1'!M1223:M1228,'By Lot - 1'!M1240:M1245,'By Lot - 1'!M1257:M1262)</f>
        <v>1</v>
      </c>
      <c r="N45" s="16">
        <f t="shared" si="18"/>
        <v>1</v>
      </c>
      <c r="O45" s="1">
        <f t="shared" si="19"/>
        <v>0</v>
      </c>
      <c r="P45" s="18">
        <f t="shared" si="20"/>
        <v>0</v>
      </c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>
      <c r="A46" s="15"/>
      <c r="B46" s="15" t="s">
        <v>41</v>
      </c>
      <c r="C46" s="15">
        <f>SUM('By Lot - 1'!C1211,'By Lot - 1'!C1229,'By Lot - 1'!C1246,'By Lot - 1'!C1263)</f>
        <v>3</v>
      </c>
      <c r="D46" s="16">
        <f>SUM('By Lot - 1'!D1211,'By Lot - 1'!D1229,'By Lot - 1'!D1246,'By Lot - 1'!D1263)</f>
        <v>3</v>
      </c>
      <c r="E46" s="1">
        <f>SUM('By Lot - 1'!E1211,'By Lot - 1'!E1229,'By Lot - 1'!E1246,'By Lot - 1'!E1263)</f>
        <v>3</v>
      </c>
      <c r="F46" s="1">
        <f>SUM('By Lot - 1'!F1211,'By Lot - 1'!F1229,'By Lot - 1'!F1246,'By Lot - 1'!F1263)</f>
        <v>2</v>
      </c>
      <c r="G46" s="1">
        <f>SUM('By Lot - 1'!G1211,'By Lot - 1'!G1229,'By Lot - 1'!G1246,'By Lot - 1'!G1263)</f>
        <v>2</v>
      </c>
      <c r="H46" s="1">
        <f>SUM('By Lot - 1'!H1211,'By Lot - 1'!H1229,'By Lot - 1'!H1246,'By Lot - 1'!H1263)</f>
        <v>2</v>
      </c>
      <c r="I46" s="1">
        <f>SUM('By Lot - 1'!I1211,'By Lot - 1'!I1229,'By Lot - 1'!I1246,'By Lot - 1'!I1263)</f>
        <v>1</v>
      </c>
      <c r="J46" s="1">
        <f>SUM('By Lot - 1'!J1211,'By Lot - 1'!J1229,'By Lot - 1'!J1246,'By Lot - 1'!J1263)</f>
        <v>2</v>
      </c>
      <c r="K46" s="1">
        <f>SUM('By Lot - 1'!K1211,'By Lot - 1'!K1229,'By Lot - 1'!K1246,'By Lot - 1'!K1263)</f>
        <v>2</v>
      </c>
      <c r="L46" s="1">
        <f>SUM('By Lot - 1'!L1211,'By Lot - 1'!L1229,'By Lot - 1'!L1246,'By Lot - 1'!L1263)</f>
        <v>3</v>
      </c>
      <c r="M46" s="17">
        <f>SUM('By Lot - 1'!M1211,'By Lot - 1'!M1229,'By Lot - 1'!M1246,'By Lot - 1'!M1263)</f>
        <v>3</v>
      </c>
      <c r="N46" s="16">
        <f t="shared" si="18"/>
        <v>1</v>
      </c>
      <c r="O46" s="1">
        <f t="shared" si="19"/>
        <v>2</v>
      </c>
      <c r="P46" s="18">
        <f t="shared" si="20"/>
        <v>0.66666666666666663</v>
      </c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>
      <c r="A47" s="15"/>
      <c r="B47" s="15" t="s">
        <v>42</v>
      </c>
      <c r="C47" s="15"/>
      <c r="D47" s="16"/>
      <c r="E47" s="1"/>
      <c r="F47" s="1"/>
      <c r="G47" s="1"/>
      <c r="H47" s="1"/>
      <c r="I47" s="1"/>
      <c r="J47" s="1"/>
      <c r="K47" s="1"/>
      <c r="L47" s="1"/>
      <c r="M47" s="17"/>
      <c r="N47" s="16"/>
      <c r="O47" s="1"/>
      <c r="P47" s="18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>
      <c r="A48" s="15"/>
      <c r="B48" s="15" t="s">
        <v>43</v>
      </c>
      <c r="C48" s="15">
        <f>SUM('By Lot - 1'!C1213,'By Lot - 1'!C1231,'By Lot - 1'!C1248,'By Lot - 1'!C1265)</f>
        <v>1</v>
      </c>
      <c r="D48" s="16">
        <f>SUM('By Lot - 1'!D1213,'By Lot - 1'!D1231,'By Lot - 1'!D1248,'By Lot - 1'!D1265)</f>
        <v>1</v>
      </c>
      <c r="E48" s="1">
        <f>SUM('By Lot - 1'!E1213,'By Lot - 1'!E1231,'By Lot - 1'!E1248,'By Lot - 1'!E1265)</f>
        <v>1</v>
      </c>
      <c r="F48" s="1">
        <f>SUM('By Lot - 1'!F1213,'By Lot - 1'!F1231,'By Lot - 1'!F1248,'By Lot - 1'!F1265)</f>
        <v>1</v>
      </c>
      <c r="G48" s="1">
        <f>SUM('By Lot - 1'!G1213,'By Lot - 1'!G1231,'By Lot - 1'!G1248,'By Lot - 1'!G1265)</f>
        <v>0</v>
      </c>
      <c r="H48" s="1">
        <f>SUM('By Lot - 1'!H1213,'By Lot - 1'!H1231,'By Lot - 1'!H1248,'By Lot - 1'!H1265)</f>
        <v>0</v>
      </c>
      <c r="I48" s="1">
        <f>SUM('By Lot - 1'!I1213,'By Lot - 1'!I1231,'By Lot - 1'!I1248,'By Lot - 1'!I1265)</f>
        <v>1</v>
      </c>
      <c r="J48" s="1">
        <f>SUM('By Lot - 1'!J1213,'By Lot - 1'!J1231,'By Lot - 1'!J1248,'By Lot - 1'!J1265)</f>
        <v>1</v>
      </c>
      <c r="K48" s="1">
        <f>SUM('By Lot - 1'!K1213,'By Lot - 1'!K1231,'By Lot - 1'!K1248,'By Lot - 1'!K1265)</f>
        <v>0</v>
      </c>
      <c r="L48" s="1">
        <f>SUM('By Lot - 1'!L1213,'By Lot - 1'!L1231,'By Lot - 1'!L1248,'By Lot - 1'!L1265)</f>
        <v>1</v>
      </c>
      <c r="M48" s="17">
        <f>SUM('By Lot - 1'!M1213,'By Lot - 1'!M1231,'By Lot - 1'!M1248,'By Lot - 1'!M1265)</f>
        <v>1</v>
      </c>
      <c r="N48" s="16">
        <f t="shared" ref="N48:N52" si="21">MIN(D48:M48)</f>
        <v>0</v>
      </c>
      <c r="O48" s="1">
        <f t="shared" ref="O48:O52" si="22">C48-N48</f>
        <v>1</v>
      </c>
      <c r="P48" s="18">
        <f t="shared" ref="P48:P52" si="23">O48/C48</f>
        <v>1</v>
      </c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>
      <c r="A49" s="15"/>
      <c r="B49" s="15" t="s">
        <v>44</v>
      </c>
      <c r="C49" s="15">
        <f>SUM('By Lot - 1'!C1214,'By Lot - 1'!C1215,'By Lot - 1'!C1232,'By Lot - 1'!C1249,'By Lot - 1'!C1266)</f>
        <v>6</v>
      </c>
      <c r="D49" s="16">
        <f>SUM('By Lot - 1'!D1214,'By Lot - 1'!D1232,'By Lot - 1'!D1249,'By Lot - 1'!D1266)</f>
        <v>1</v>
      </c>
      <c r="E49" s="1">
        <f>SUM('By Lot - 1'!E1214,'By Lot - 1'!E1232,'By Lot - 1'!E1249,'By Lot - 1'!E1266)</f>
        <v>1</v>
      </c>
      <c r="F49" s="1">
        <f>SUM('By Lot - 1'!F1214,'By Lot - 1'!F1232,'By Lot - 1'!F1249,'By Lot - 1'!F1266)</f>
        <v>1</v>
      </c>
      <c r="G49" s="1">
        <f>SUM('By Lot - 1'!G1214,'By Lot - 1'!G1232,'By Lot - 1'!G1249,'By Lot - 1'!G1266)</f>
        <v>1</v>
      </c>
      <c r="H49" s="1">
        <f>SUM('By Lot - 1'!H1214,'By Lot - 1'!H1232,'By Lot - 1'!H1249,'By Lot - 1'!H1266)</f>
        <v>0</v>
      </c>
      <c r="I49" s="1">
        <f>SUM('By Lot - 1'!I1214,'By Lot - 1'!I1232,'By Lot - 1'!I1249,'By Lot - 1'!I1266)</f>
        <v>0</v>
      </c>
      <c r="J49" s="1">
        <f>SUM('By Lot - 1'!J1214,'By Lot - 1'!J1232,'By Lot - 1'!J1249,'By Lot - 1'!J1266)</f>
        <v>1</v>
      </c>
      <c r="K49" s="1">
        <f>SUM('By Lot - 1'!K1214,'By Lot - 1'!K1232,'By Lot - 1'!K1249,'By Lot - 1'!K1266)</f>
        <v>1</v>
      </c>
      <c r="L49" s="1">
        <f>SUM('By Lot - 1'!L1214,'By Lot - 1'!L1232,'By Lot - 1'!L1249,'By Lot - 1'!L1266)</f>
        <v>0</v>
      </c>
      <c r="M49" s="17">
        <f>SUM('By Lot - 1'!M1214,'By Lot - 1'!M1232,'By Lot - 1'!M1249,'By Lot - 1'!M1266)</f>
        <v>0</v>
      </c>
      <c r="N49" s="16">
        <f t="shared" si="21"/>
        <v>0</v>
      </c>
      <c r="O49" s="1">
        <f t="shared" si="22"/>
        <v>6</v>
      </c>
      <c r="P49" s="18">
        <f t="shared" si="23"/>
        <v>1</v>
      </c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>
      <c r="A50" s="20"/>
      <c r="B50" s="21" t="s">
        <v>45</v>
      </c>
      <c r="C50" s="21">
        <f t="shared" ref="C50:M50" si="24">SUM(C40:C49)</f>
        <v>222</v>
      </c>
      <c r="D50" s="22">
        <f t="shared" si="24"/>
        <v>176</v>
      </c>
      <c r="E50" s="23">
        <f t="shared" si="24"/>
        <v>78</v>
      </c>
      <c r="F50" s="23">
        <f t="shared" si="24"/>
        <v>45</v>
      </c>
      <c r="G50" s="23">
        <f t="shared" si="24"/>
        <v>37</v>
      </c>
      <c r="H50" s="23">
        <f t="shared" si="24"/>
        <v>46</v>
      </c>
      <c r="I50" s="23">
        <f t="shared" si="24"/>
        <v>47</v>
      </c>
      <c r="J50" s="23">
        <f t="shared" si="24"/>
        <v>44</v>
      </c>
      <c r="K50" s="23">
        <f t="shared" si="24"/>
        <v>45</v>
      </c>
      <c r="L50" s="23">
        <f t="shared" si="24"/>
        <v>52</v>
      </c>
      <c r="M50" s="24">
        <f t="shared" si="24"/>
        <v>71</v>
      </c>
      <c r="N50" s="22">
        <f t="shared" si="21"/>
        <v>37</v>
      </c>
      <c r="O50" s="23">
        <f t="shared" si="22"/>
        <v>185</v>
      </c>
      <c r="P50" s="25">
        <f t="shared" si="23"/>
        <v>0.83333333333333337</v>
      </c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>
      <c r="A51" s="14" t="s">
        <v>179</v>
      </c>
      <c r="B51" s="15" t="s">
        <v>27</v>
      </c>
      <c r="C51" s="15">
        <f>SUM('By Lot - 1'!C1525,'By Lot - 1'!C1542,'By Lot - 1'!C1559,'By Lot - 1'!C1576,'By Lot - 1'!C1593,'By Lot - 1'!C1610)</f>
        <v>367</v>
      </c>
      <c r="D51" s="16">
        <f>SUM('By Lot - 1'!D1525,'By Lot - 1'!D1542,'By Lot - 1'!D1559,'By Lot - 1'!D1576,'By Lot - 1'!D1593,'By Lot - 1'!D1610)</f>
        <v>317</v>
      </c>
      <c r="E51" s="1">
        <f>SUM('By Lot - 1'!E1525,'By Lot - 1'!E1542,'By Lot - 1'!E1559,'By Lot - 1'!E1576,'By Lot - 1'!E1593,'By Lot - 1'!E1610)</f>
        <v>268</v>
      </c>
      <c r="F51" s="1">
        <f>SUM('By Lot - 1'!F1525,'By Lot - 1'!F1542,'By Lot - 1'!F1559,'By Lot - 1'!F1576,'By Lot - 1'!F1593,'By Lot - 1'!F1610)</f>
        <v>72</v>
      </c>
      <c r="G51" s="1">
        <f>SUM('By Lot - 1'!G1525,'By Lot - 1'!G1542,'By Lot - 1'!G1559,'By Lot - 1'!G1576,'By Lot - 1'!G1593,'By Lot - 1'!G1610)</f>
        <v>0</v>
      </c>
      <c r="H51" s="1">
        <f>SUM('By Lot - 1'!H1525,'By Lot - 1'!H1542,'By Lot - 1'!H1559,'By Lot - 1'!H1576,'By Lot - 1'!H1593,'By Lot - 1'!H1610)</f>
        <v>0</v>
      </c>
      <c r="I51" s="1">
        <f>SUM('By Lot - 1'!I1525,'By Lot - 1'!I1542,'By Lot - 1'!I1559,'By Lot - 1'!I1576,'By Lot - 1'!I1593,'By Lot - 1'!I1610)</f>
        <v>4</v>
      </c>
      <c r="J51" s="1">
        <f>SUM('By Lot - 1'!J1525,'By Lot - 1'!J1542,'By Lot - 1'!J1559,'By Lot - 1'!J1576,'By Lot - 1'!J1593,'By Lot - 1'!J1610)</f>
        <v>0</v>
      </c>
      <c r="K51" s="1">
        <f>SUM('By Lot - 1'!K1525,'By Lot - 1'!K1542,'By Lot - 1'!K1559,'By Lot - 1'!K1576,'By Lot - 1'!K1593,'By Lot - 1'!K1610)</f>
        <v>22</v>
      </c>
      <c r="L51" s="1">
        <f>SUM('By Lot - 1'!L1525,'By Lot - 1'!L1542,'By Lot - 1'!L1559,'By Lot - 1'!L1576,'By Lot - 1'!L1593,'By Lot - 1'!L1610)</f>
        <v>33</v>
      </c>
      <c r="M51" s="17">
        <f>SUM('By Lot - 1'!M1525,'By Lot - 1'!M1542,'By Lot - 1'!M1559,'By Lot - 1'!M1576,'By Lot - 1'!M1593,'By Lot - 1'!M1610)</f>
        <v>46</v>
      </c>
      <c r="N51" s="16">
        <f t="shared" si="21"/>
        <v>0</v>
      </c>
      <c r="O51" s="1">
        <f t="shared" si="22"/>
        <v>367</v>
      </c>
      <c r="P51" s="18">
        <f t="shared" si="23"/>
        <v>1</v>
      </c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>
      <c r="A52" s="15"/>
      <c r="B52" s="15" t="s">
        <v>30</v>
      </c>
      <c r="C52" s="15">
        <f>SUM('By Lot - 1'!C1526,'By Lot - 1'!C1543,'By Lot - 1'!C1560,'By Lot - 1'!C1577,'By Lot - 1'!C1594,'By Lot - 1'!C1611)</f>
        <v>237</v>
      </c>
      <c r="D52" s="16">
        <f>SUM('By Lot - 1'!D1526,'By Lot - 1'!D1543,'By Lot - 1'!D1560,'By Lot - 1'!D1577,'By Lot - 1'!D1594,'By Lot - 1'!D1611)</f>
        <v>17</v>
      </c>
      <c r="E52" s="1">
        <f>SUM('By Lot - 1'!E1526,'By Lot - 1'!E1543,'By Lot - 1'!E1560,'By Lot - 1'!E1577,'By Lot - 1'!E1594,'By Lot - 1'!E1611)</f>
        <v>0</v>
      </c>
      <c r="F52" s="1">
        <f>SUM('By Lot - 1'!F1526,'By Lot - 1'!F1543,'By Lot - 1'!F1560,'By Lot - 1'!F1577,'By Lot - 1'!F1594,'By Lot - 1'!F1611)</f>
        <v>0</v>
      </c>
      <c r="G52" s="1">
        <f>SUM('By Lot - 1'!G1526,'By Lot - 1'!G1543,'By Lot - 1'!G1560,'By Lot - 1'!G1577,'By Lot - 1'!G1594,'By Lot - 1'!G1611)</f>
        <v>0</v>
      </c>
      <c r="H52" s="1">
        <f>SUM('By Lot - 1'!H1526,'By Lot - 1'!H1543,'By Lot - 1'!H1560,'By Lot - 1'!H1577,'By Lot - 1'!H1594,'By Lot - 1'!H1611)</f>
        <v>0</v>
      </c>
      <c r="I52" s="1">
        <f>SUM('By Lot - 1'!I1526,'By Lot - 1'!I1543,'By Lot - 1'!I1560,'By Lot - 1'!I1577,'By Lot - 1'!I1594,'By Lot - 1'!I1611)</f>
        <v>0</v>
      </c>
      <c r="J52" s="1">
        <f>SUM('By Lot - 1'!J1526,'By Lot - 1'!J1543,'By Lot - 1'!J1560,'By Lot - 1'!J1577,'By Lot - 1'!J1594,'By Lot - 1'!J1611)</f>
        <v>2</v>
      </c>
      <c r="K52" s="1">
        <f>SUM('By Lot - 1'!K1526,'By Lot - 1'!K1543,'By Lot - 1'!K1560,'By Lot - 1'!K1577,'By Lot - 1'!K1594,'By Lot - 1'!K1611)</f>
        <v>20</v>
      </c>
      <c r="L52" s="1">
        <f>SUM('By Lot - 1'!L1526,'By Lot - 1'!L1543,'By Lot - 1'!L1560,'By Lot - 1'!L1577,'By Lot - 1'!L1594,'By Lot - 1'!L1611)</f>
        <v>37</v>
      </c>
      <c r="M52" s="17">
        <f>SUM('By Lot - 1'!M1526,'By Lot - 1'!M1543,'By Lot - 1'!M1560,'By Lot - 1'!M1577,'By Lot - 1'!M1594,'By Lot - 1'!M1611)</f>
        <v>50</v>
      </c>
      <c r="N52" s="16">
        <f t="shared" si="21"/>
        <v>0</v>
      </c>
      <c r="O52" s="1">
        <f t="shared" si="22"/>
        <v>237</v>
      </c>
      <c r="P52" s="18">
        <f t="shared" si="23"/>
        <v>1</v>
      </c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>
      <c r="A53" s="15"/>
      <c r="B53" s="15" t="s">
        <v>34</v>
      </c>
      <c r="C53" s="15"/>
      <c r="D53" s="16"/>
      <c r="E53" s="1"/>
      <c r="F53" s="1"/>
      <c r="G53" s="1"/>
      <c r="H53" s="1"/>
      <c r="I53" s="1"/>
      <c r="J53" s="1"/>
      <c r="K53" s="1"/>
      <c r="L53" s="1"/>
      <c r="M53" s="17"/>
      <c r="N53" s="16"/>
      <c r="O53" s="1"/>
      <c r="P53" s="18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>
      <c r="A54" s="15"/>
      <c r="B54" s="15" t="s">
        <v>37</v>
      </c>
      <c r="C54" s="15">
        <f>SUM('By Lot - 1'!C1528:C1529,'By Lot - 1'!C1545:C1546,'By Lot - 1'!C1562:C1563,'By Lot - 1'!C1579:C1580,'By Lot - 1'!C1596:C1597,'By Lot - 1'!C1613:C1614)</f>
        <v>155</v>
      </c>
      <c r="D54" s="16">
        <f>SUM('By Lot - 1'!D1528:D1529,'By Lot - 1'!D1545:D1546,'By Lot - 1'!D1562:D1563,'By Lot - 1'!D1579:D1580,'By Lot - 1'!D1596:D1597,'By Lot - 1'!D1613:D1614)</f>
        <v>131</v>
      </c>
      <c r="E54" s="1">
        <f>SUM('By Lot - 1'!E1528:E1529,'By Lot - 1'!E1545:E1546,'By Lot - 1'!E1562:E1563,'By Lot - 1'!E1579:E1580,'By Lot - 1'!E1596:E1597,'By Lot - 1'!E1613:E1614)</f>
        <v>114</v>
      </c>
      <c r="F54" s="1">
        <f>SUM('By Lot - 1'!F1528:F1529,'By Lot - 1'!F1545:F1546,'By Lot - 1'!F1562:F1563,'By Lot - 1'!F1579:F1580,'By Lot - 1'!F1596:F1597,'By Lot - 1'!F1613:F1614)</f>
        <v>46</v>
      </c>
      <c r="G54" s="1">
        <f>SUM('By Lot - 1'!G1528:G1529,'By Lot - 1'!G1545:G1546,'By Lot - 1'!G1562:G1563,'By Lot - 1'!G1579:G1580,'By Lot - 1'!G1596:G1597,'By Lot - 1'!G1613:G1614)</f>
        <v>4</v>
      </c>
      <c r="H54" s="1">
        <f>SUM('By Lot - 1'!H1528:H1529,'By Lot - 1'!H1545:H1546,'By Lot - 1'!H1562:H1563,'By Lot - 1'!H1579:H1580,'By Lot - 1'!H1596:H1597,'By Lot - 1'!H1613:H1614)</f>
        <v>5</v>
      </c>
      <c r="I54" s="1">
        <f>SUM('By Lot - 1'!I1528:I1529,'By Lot - 1'!I1545:I1546,'By Lot - 1'!I1562:I1563,'By Lot - 1'!I1579:I1580,'By Lot - 1'!I1596:I1597,'By Lot - 1'!I1613:I1614)</f>
        <v>5</v>
      </c>
      <c r="J54" s="1">
        <f>SUM('By Lot - 1'!J1528:J1529,'By Lot - 1'!J1545:J1546,'By Lot - 1'!J1562:J1563,'By Lot - 1'!J1579:J1580,'By Lot - 1'!J1596:J1597,'By Lot - 1'!J1613:J1614)</f>
        <v>7</v>
      </c>
      <c r="K54" s="1">
        <f>SUM('By Lot - 1'!K1528:K1529,'By Lot - 1'!K1545:K1546,'By Lot - 1'!K1562:K1563,'By Lot - 1'!K1579:K1580,'By Lot - 1'!K1596:K1597,'By Lot - 1'!K1613:K1614)</f>
        <v>24</v>
      </c>
      <c r="L54" s="1">
        <f>SUM('By Lot - 1'!L1528:L1529,'By Lot - 1'!L1545:L1546,'By Lot - 1'!L1562:L1563,'By Lot - 1'!L1579:L1580,'By Lot - 1'!L1596:L1597,'By Lot - 1'!L1613:L1614)</f>
        <v>31</v>
      </c>
      <c r="M54" s="17">
        <f>SUM('By Lot - 1'!M1528:M1529,'By Lot - 1'!M1545:M1546,'By Lot - 1'!M1562:M1563,'By Lot - 1'!M1579:M1580,'By Lot - 1'!M1596:M1597,'By Lot - 1'!M1613:M1614)</f>
        <v>38</v>
      </c>
      <c r="N54" s="16">
        <f t="shared" ref="N54:N57" si="25">MIN(D54:M54)</f>
        <v>4</v>
      </c>
      <c r="O54" s="1">
        <f t="shared" ref="O54:O57" si="26">C54-N54</f>
        <v>151</v>
      </c>
      <c r="P54" s="18">
        <f t="shared" ref="P54:P57" si="27">O54/C54</f>
        <v>0.97419354838709682</v>
      </c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>
      <c r="A55" s="15"/>
      <c r="B55" s="15" t="s">
        <v>39</v>
      </c>
      <c r="C55" s="15">
        <f>SUM('By Lot - 1'!C1530,'By Lot - 1'!C1547,'By Lot - 1'!C1564,'By Lot - 1'!C1581,'By Lot - 1'!C1598,'By Lot - 1'!C1615)</f>
        <v>6</v>
      </c>
      <c r="D55" s="16">
        <f>SUM('By Lot - 1'!D1530,'By Lot - 1'!D1547,'By Lot - 1'!D1564,'By Lot - 1'!D1581,'By Lot - 1'!D1598,'By Lot - 1'!D1615)</f>
        <v>2</v>
      </c>
      <c r="E55" s="1">
        <f>SUM('By Lot - 1'!E1530,'By Lot - 1'!E1547,'By Lot - 1'!E1564,'By Lot - 1'!E1581,'By Lot - 1'!E1598,'By Lot - 1'!E1615)</f>
        <v>2</v>
      </c>
      <c r="F55" s="1">
        <f>SUM('By Lot - 1'!F1530,'By Lot - 1'!F1547,'By Lot - 1'!F1564,'By Lot - 1'!F1581,'By Lot - 1'!F1598,'By Lot - 1'!F1615)</f>
        <v>2</v>
      </c>
      <c r="G55" s="1">
        <f>SUM('By Lot - 1'!G1530,'By Lot - 1'!G1547,'By Lot - 1'!G1564,'By Lot - 1'!G1581,'By Lot - 1'!G1598,'By Lot - 1'!G1615)</f>
        <v>4</v>
      </c>
      <c r="H55" s="1">
        <f>SUM('By Lot - 1'!H1530,'By Lot - 1'!H1547,'By Lot - 1'!H1564,'By Lot - 1'!H1581,'By Lot - 1'!H1598,'By Lot - 1'!H1615)</f>
        <v>2</v>
      </c>
      <c r="I55" s="1">
        <f>SUM('By Lot - 1'!I1530,'By Lot - 1'!I1547,'By Lot - 1'!I1564,'By Lot - 1'!I1581,'By Lot - 1'!I1598,'By Lot - 1'!I1615)</f>
        <v>2</v>
      </c>
      <c r="J55" s="1">
        <f>SUM('By Lot - 1'!J1530,'By Lot - 1'!J1547,'By Lot - 1'!J1564,'By Lot - 1'!J1581,'By Lot - 1'!J1598,'By Lot - 1'!J1615)</f>
        <v>0</v>
      </c>
      <c r="K55" s="1">
        <f>SUM('By Lot - 1'!K1530,'By Lot - 1'!K1547,'By Lot - 1'!K1564,'By Lot - 1'!K1581,'By Lot - 1'!K1598,'By Lot - 1'!K1615)</f>
        <v>2</v>
      </c>
      <c r="L55" s="1">
        <f>SUM('By Lot - 1'!L1530,'By Lot - 1'!L1547,'By Lot - 1'!L1564,'By Lot - 1'!L1581,'By Lot - 1'!L1598,'By Lot - 1'!L1615)</f>
        <v>0</v>
      </c>
      <c r="M55" s="17">
        <f>SUM('By Lot - 1'!M1530,'By Lot - 1'!M1547,'By Lot - 1'!M1564,'By Lot - 1'!M1581,'By Lot - 1'!M1598,'By Lot - 1'!M1615)</f>
        <v>2</v>
      </c>
      <c r="N55" s="16">
        <f t="shared" si="25"/>
        <v>0</v>
      </c>
      <c r="O55" s="1">
        <f t="shared" si="26"/>
        <v>6</v>
      </c>
      <c r="P55" s="18">
        <f t="shared" si="27"/>
        <v>1</v>
      </c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>
      <c r="A56" s="15"/>
      <c r="B56" s="15" t="s">
        <v>40</v>
      </c>
      <c r="C56" s="15">
        <f>SUM('By Lot - 1'!C1531:C1536,'By Lot - 1'!C1548:C1553,'By Lot - 1'!C1565:C1570,'By Lot - 1'!C1582:C1587,'By Lot - 1'!C1599:C1604,'By Lot - 1'!C1616:C1621)</f>
        <v>53</v>
      </c>
      <c r="D56" s="16">
        <f>SUM('By Lot - 1'!D1531:D1536,'By Lot - 1'!D1548:D1553,'By Lot - 1'!D1565:D1570,'By Lot - 1'!D1582:D1587,'By Lot - 1'!D1599:D1604,'By Lot - 1'!D1616:D1621)</f>
        <v>38</v>
      </c>
      <c r="E56" s="1">
        <f>SUM('By Lot - 1'!E1531:E1536,'By Lot - 1'!E1548:E1553,'By Lot - 1'!E1565:E1570,'By Lot - 1'!E1582:E1587,'By Lot - 1'!E1599:E1604,'By Lot - 1'!E1616:E1621)</f>
        <v>38</v>
      </c>
      <c r="F56" s="1">
        <f>SUM('By Lot - 1'!F1531:F1536,'By Lot - 1'!F1548:F1553,'By Lot - 1'!F1565:F1570,'By Lot - 1'!F1582:F1587,'By Lot - 1'!F1599:F1604,'By Lot - 1'!F1616:F1621)</f>
        <v>26</v>
      </c>
      <c r="G56" s="1">
        <f>SUM('By Lot - 1'!G1531:G1536,'By Lot - 1'!G1548:G1553,'By Lot - 1'!G1565:G1570,'By Lot - 1'!G1582:G1587,'By Lot - 1'!G1599:G1604,'By Lot - 1'!G1616:G1621)</f>
        <v>14</v>
      </c>
      <c r="H56" s="1">
        <f>SUM('By Lot - 1'!H1531:H1536,'By Lot - 1'!H1548:H1553,'By Lot - 1'!H1565:H1570,'By Lot - 1'!H1582:H1587,'By Lot - 1'!H1599:H1604,'By Lot - 1'!H1616:H1621)</f>
        <v>10</v>
      </c>
      <c r="I56" s="1">
        <f>SUM('By Lot - 1'!I1531:I1536,'By Lot - 1'!I1548:I1553,'By Lot - 1'!I1565:I1570,'By Lot - 1'!I1582:I1587,'By Lot - 1'!I1599:I1604,'By Lot - 1'!I1616:I1621)</f>
        <v>14</v>
      </c>
      <c r="J56" s="1">
        <f>SUM('By Lot - 1'!J1531:J1536,'By Lot - 1'!J1548:J1553,'By Lot - 1'!J1565:J1570,'By Lot - 1'!J1582:J1587,'By Lot - 1'!J1599:J1604,'By Lot - 1'!J1616:J1621)</f>
        <v>15</v>
      </c>
      <c r="K56" s="1">
        <f>SUM('By Lot - 1'!K1531:K1536,'By Lot - 1'!K1548:K1553,'By Lot - 1'!K1565:K1570,'By Lot - 1'!K1582:K1587,'By Lot - 1'!K1599:K1604,'By Lot - 1'!K1616:K1621)</f>
        <v>16</v>
      </c>
      <c r="L56" s="1">
        <f>SUM('By Lot - 1'!L1531:L1536,'By Lot - 1'!L1548:L1553,'By Lot - 1'!L1565:L1570,'By Lot - 1'!L1582:L1587,'By Lot - 1'!L1599:L1604,'By Lot - 1'!L1616:L1621)</f>
        <v>26</v>
      </c>
      <c r="M56" s="17">
        <f>SUM('By Lot - 1'!M1531:M1536,'By Lot - 1'!M1548:M1553,'By Lot - 1'!M1565:M1570,'By Lot - 1'!M1582:M1587,'By Lot - 1'!M1599:M1604,'By Lot - 1'!M1616:M1621)</f>
        <v>30</v>
      </c>
      <c r="N56" s="16">
        <f t="shared" si="25"/>
        <v>10</v>
      </c>
      <c r="O56" s="1">
        <f t="shared" si="26"/>
        <v>43</v>
      </c>
      <c r="P56" s="18">
        <f t="shared" si="27"/>
        <v>0.81132075471698117</v>
      </c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>
      <c r="A57" s="15"/>
      <c r="B57" s="15" t="s">
        <v>41</v>
      </c>
      <c r="C57" s="15">
        <f>SUM('By Lot - 1'!C1537,'By Lot - 1'!C1554,'By Lot - 1'!C1571,'By Lot - 1'!C1588,'By Lot - 1'!C1605,'By Lot - 1'!C1622)</f>
        <v>19</v>
      </c>
      <c r="D57" s="16">
        <f>SUM('By Lot - 1'!D1537,'By Lot - 1'!D1554,'By Lot - 1'!D1571,'By Lot - 1'!D1588,'By Lot - 1'!D1605,'By Lot - 1'!D1622)</f>
        <v>6</v>
      </c>
      <c r="E57" s="1">
        <f>SUM('By Lot - 1'!E1537,'By Lot - 1'!E1554,'By Lot - 1'!E1571,'By Lot - 1'!E1588,'By Lot - 1'!E1605,'By Lot - 1'!E1622)</f>
        <v>5</v>
      </c>
      <c r="F57" s="1">
        <f>SUM('By Lot - 1'!F1537,'By Lot - 1'!F1554,'By Lot - 1'!F1571,'By Lot - 1'!F1588,'By Lot - 1'!F1605,'By Lot - 1'!F1622)</f>
        <v>4</v>
      </c>
      <c r="G57" s="1">
        <f>SUM('By Lot - 1'!G1537,'By Lot - 1'!G1554,'By Lot - 1'!G1571,'By Lot - 1'!G1588,'By Lot - 1'!G1605,'By Lot - 1'!G1622)</f>
        <v>2</v>
      </c>
      <c r="H57" s="1">
        <f>SUM('By Lot - 1'!H1537,'By Lot - 1'!H1554,'By Lot - 1'!H1571,'By Lot - 1'!H1588,'By Lot - 1'!H1605,'By Lot - 1'!H1622)</f>
        <v>2</v>
      </c>
      <c r="I57" s="1">
        <f>SUM('By Lot - 1'!I1537,'By Lot - 1'!I1554,'By Lot - 1'!I1571,'By Lot - 1'!I1588,'By Lot - 1'!I1605,'By Lot - 1'!I1622)</f>
        <v>1</v>
      </c>
      <c r="J57" s="1">
        <f>SUM('By Lot - 1'!J1537,'By Lot - 1'!J1554,'By Lot - 1'!J1571,'By Lot - 1'!J1588,'By Lot - 1'!J1605,'By Lot - 1'!J1622)</f>
        <v>2</v>
      </c>
      <c r="K57" s="1">
        <f>SUM('By Lot - 1'!K1537,'By Lot - 1'!K1554,'By Lot - 1'!K1571,'By Lot - 1'!K1588,'By Lot - 1'!K1605,'By Lot - 1'!K1622)</f>
        <v>6</v>
      </c>
      <c r="L57" s="1">
        <f>SUM('By Lot - 1'!L1537,'By Lot - 1'!L1554,'By Lot - 1'!L1571,'By Lot - 1'!L1588,'By Lot - 1'!L1605,'By Lot - 1'!L1622)</f>
        <v>9</v>
      </c>
      <c r="M57" s="17">
        <f>SUM('By Lot - 1'!M1537,'By Lot - 1'!M1554,'By Lot - 1'!M1571,'By Lot - 1'!M1588,'By Lot - 1'!M1605,'By Lot - 1'!M1622)</f>
        <v>15</v>
      </c>
      <c r="N57" s="16">
        <f t="shared" si="25"/>
        <v>1</v>
      </c>
      <c r="O57" s="1">
        <f t="shared" si="26"/>
        <v>18</v>
      </c>
      <c r="P57" s="18">
        <f t="shared" si="27"/>
        <v>0.94736842105263153</v>
      </c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>
      <c r="A58" s="15"/>
      <c r="B58" s="15" t="s">
        <v>42</v>
      </c>
      <c r="C58" s="15"/>
      <c r="D58" s="16"/>
      <c r="E58" s="1"/>
      <c r="F58" s="1"/>
      <c r="G58" s="1"/>
      <c r="H58" s="1"/>
      <c r="I58" s="1"/>
      <c r="J58" s="1"/>
      <c r="K58" s="1"/>
      <c r="L58" s="1"/>
      <c r="M58" s="17"/>
      <c r="N58" s="16"/>
      <c r="O58" s="1"/>
      <c r="P58" s="18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1.25" customHeight="1">
      <c r="A59" s="15"/>
      <c r="B59" s="15" t="s">
        <v>43</v>
      </c>
      <c r="C59" s="15"/>
      <c r="D59" s="16"/>
      <c r="E59" s="1"/>
      <c r="F59" s="1"/>
      <c r="G59" s="1"/>
      <c r="H59" s="1"/>
      <c r="I59" s="1"/>
      <c r="J59" s="1"/>
      <c r="K59" s="1"/>
      <c r="L59" s="1"/>
      <c r="M59" s="17"/>
      <c r="N59" s="16"/>
      <c r="O59" s="1"/>
      <c r="P59" s="18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1.25" customHeight="1">
      <c r="A60" s="15"/>
      <c r="B60" s="15" t="s">
        <v>44</v>
      </c>
      <c r="C60" s="15"/>
      <c r="D60" s="16"/>
      <c r="E60" s="1"/>
      <c r="F60" s="1"/>
      <c r="G60" s="1"/>
      <c r="H60" s="1"/>
      <c r="I60" s="1"/>
      <c r="J60" s="1"/>
      <c r="K60" s="1"/>
      <c r="L60" s="1"/>
      <c r="M60" s="17"/>
      <c r="N60" s="16"/>
      <c r="O60" s="1"/>
      <c r="P60" s="18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>
      <c r="A61" s="20"/>
      <c r="B61" s="21" t="s">
        <v>45</v>
      </c>
      <c r="C61" s="21">
        <f t="shared" ref="C61:M61" si="28">SUM(C51:C60)</f>
        <v>837</v>
      </c>
      <c r="D61" s="22">
        <f t="shared" si="28"/>
        <v>511</v>
      </c>
      <c r="E61" s="23">
        <f t="shared" si="28"/>
        <v>427</v>
      </c>
      <c r="F61" s="23">
        <f t="shared" si="28"/>
        <v>150</v>
      </c>
      <c r="G61" s="23">
        <f t="shared" si="28"/>
        <v>24</v>
      </c>
      <c r="H61" s="23">
        <f t="shared" si="28"/>
        <v>19</v>
      </c>
      <c r="I61" s="23">
        <f t="shared" si="28"/>
        <v>26</v>
      </c>
      <c r="J61" s="23">
        <f t="shared" si="28"/>
        <v>26</v>
      </c>
      <c r="K61" s="23">
        <f t="shared" si="28"/>
        <v>90</v>
      </c>
      <c r="L61" s="23">
        <f t="shared" si="28"/>
        <v>136</v>
      </c>
      <c r="M61" s="24">
        <f t="shared" si="28"/>
        <v>181</v>
      </c>
      <c r="N61" s="22">
        <f t="shared" ref="N61:N63" si="29">MIN(D61:M61)</f>
        <v>19</v>
      </c>
      <c r="O61" s="23">
        <f t="shared" ref="O61:O63" si="30">C61-N61</f>
        <v>818</v>
      </c>
      <c r="P61" s="25">
        <f t="shared" ref="P61:P63" si="31">O61/C61</f>
        <v>0.97729988052568695</v>
      </c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>
      <c r="A62" s="14" t="s">
        <v>187</v>
      </c>
      <c r="B62" s="15" t="s">
        <v>27</v>
      </c>
      <c r="C62" s="15">
        <f>SUM('By Lot - 1'!C2035,'By Lot - 1'!C2052)</f>
        <v>195</v>
      </c>
      <c r="D62" s="16">
        <f>SUM('By Lot - 1'!D2035,'By Lot - 1'!D2052)</f>
        <v>0</v>
      </c>
      <c r="E62" s="1">
        <f>SUM('By Lot - 1'!E2035,'By Lot - 1'!E2052)</f>
        <v>0</v>
      </c>
      <c r="F62" s="1">
        <f>SUM('By Lot - 1'!F2035,'By Lot - 1'!F2052)</f>
        <v>0</v>
      </c>
      <c r="G62" s="1">
        <f>SUM('By Lot - 1'!G2035,'By Lot - 1'!G2052)</f>
        <v>0</v>
      </c>
      <c r="H62" s="1">
        <f>SUM('By Lot - 1'!H2035,'By Lot - 1'!H2052)</f>
        <v>6</v>
      </c>
      <c r="I62" s="1">
        <f>SUM('By Lot - 1'!I2035,'By Lot - 1'!I2052)</f>
        <v>11</v>
      </c>
      <c r="J62" s="1">
        <f>SUM('By Lot - 1'!J2035,'By Lot - 1'!J2052)</f>
        <v>1</v>
      </c>
      <c r="K62" s="1">
        <f>SUM('By Lot - 1'!K2035,'By Lot - 1'!K2052)</f>
        <v>9</v>
      </c>
      <c r="L62" s="1">
        <f>SUM('By Lot - 1'!L2035,'By Lot - 1'!L2052)</f>
        <v>18</v>
      </c>
      <c r="M62" s="17">
        <f>SUM('By Lot - 1'!M2035,'By Lot - 1'!M2052)</f>
        <v>22</v>
      </c>
      <c r="N62" s="16">
        <f t="shared" si="29"/>
        <v>0</v>
      </c>
      <c r="O62" s="1">
        <f t="shared" si="30"/>
        <v>195</v>
      </c>
      <c r="P62" s="18">
        <f t="shared" si="31"/>
        <v>1</v>
      </c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>
      <c r="A63" s="15" t="s">
        <v>74</v>
      </c>
      <c r="B63" s="15" t="s">
        <v>30</v>
      </c>
      <c r="C63" s="15">
        <f>SUM('By Lot - 1'!C2036,'By Lot - 1'!C2053)</f>
        <v>177</v>
      </c>
      <c r="D63" s="16">
        <f>SUM('By Lot - 1'!D2036,'By Lot - 1'!D2053)</f>
        <v>15</v>
      </c>
      <c r="E63" s="1">
        <f>SUM('By Lot - 1'!E2036,'By Lot - 1'!E2053)</f>
        <v>0</v>
      </c>
      <c r="F63" s="1">
        <f>SUM('By Lot - 1'!F2036,'By Lot - 1'!F2053)</f>
        <v>0</v>
      </c>
      <c r="G63" s="1">
        <f>SUM('By Lot - 1'!G2036,'By Lot - 1'!G2053)</f>
        <v>0</v>
      </c>
      <c r="H63" s="1">
        <f>SUM('By Lot - 1'!H2036,'By Lot - 1'!H2053)</f>
        <v>0</v>
      </c>
      <c r="I63" s="1">
        <f>SUM('By Lot - 1'!I2036,'By Lot - 1'!I2053)</f>
        <v>2</v>
      </c>
      <c r="J63" s="1">
        <f>SUM('By Lot - 1'!J2036,'By Lot - 1'!J2053)</f>
        <v>1</v>
      </c>
      <c r="K63" s="1">
        <f>SUM('By Lot - 1'!K2036,'By Lot - 1'!K2053)</f>
        <v>12</v>
      </c>
      <c r="L63" s="1">
        <f>SUM('By Lot - 1'!L2036,'By Lot - 1'!L2053)</f>
        <v>27</v>
      </c>
      <c r="M63" s="17">
        <f>SUM('By Lot - 1'!M2036,'By Lot - 1'!M2053)</f>
        <v>34</v>
      </c>
      <c r="N63" s="16">
        <f t="shared" si="29"/>
        <v>0</v>
      </c>
      <c r="O63" s="1">
        <f t="shared" si="30"/>
        <v>177</v>
      </c>
      <c r="P63" s="18">
        <f t="shared" si="31"/>
        <v>1</v>
      </c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>
      <c r="A64" s="15"/>
      <c r="B64" s="15" t="s">
        <v>34</v>
      </c>
      <c r="C64" s="15"/>
      <c r="D64" s="16"/>
      <c r="E64" s="1"/>
      <c r="F64" s="1"/>
      <c r="G64" s="1"/>
      <c r="H64" s="1"/>
      <c r="I64" s="1"/>
      <c r="J64" s="1"/>
      <c r="K64" s="1"/>
      <c r="L64" s="1"/>
      <c r="M64" s="17"/>
      <c r="N64" s="16"/>
      <c r="O64" s="1"/>
      <c r="P64" s="18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>
      <c r="A65" s="15"/>
      <c r="B65" s="15" t="s">
        <v>37</v>
      </c>
      <c r="C65" s="15"/>
      <c r="D65" s="16"/>
      <c r="E65" s="1"/>
      <c r="F65" s="1"/>
      <c r="G65" s="1"/>
      <c r="H65" s="1"/>
      <c r="I65" s="1"/>
      <c r="J65" s="1"/>
      <c r="K65" s="1"/>
      <c r="L65" s="1"/>
      <c r="M65" s="17"/>
      <c r="N65" s="16"/>
      <c r="O65" s="1"/>
      <c r="P65" s="18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>
      <c r="A66" s="15"/>
      <c r="B66" s="15" t="s">
        <v>39</v>
      </c>
      <c r="C66" s="15">
        <f>SUM('By Lot - 1'!C2040,'By Lot - 1'!C2057)</f>
        <v>39</v>
      </c>
      <c r="D66" s="16">
        <f>SUM('By Lot - 1'!D2040,'By Lot - 1'!D2057)</f>
        <v>25</v>
      </c>
      <c r="E66" s="1">
        <f>SUM('By Lot - 1'!E2040,'By Lot - 1'!E2057)</f>
        <v>27</v>
      </c>
      <c r="F66" s="1">
        <f>SUM('By Lot - 1'!F2040,'By Lot - 1'!F2057)</f>
        <v>25</v>
      </c>
      <c r="G66" s="1">
        <f>SUM('By Lot - 1'!G2040,'By Lot - 1'!G2057)</f>
        <v>25</v>
      </c>
      <c r="H66" s="1">
        <f>SUM('By Lot - 1'!H2040,'By Lot - 1'!H2057)</f>
        <v>24</v>
      </c>
      <c r="I66" s="1">
        <f>SUM('By Lot - 1'!I2040,'By Lot - 1'!I2057)</f>
        <v>23</v>
      </c>
      <c r="J66" s="1">
        <f>SUM('By Lot - 1'!J2040,'By Lot - 1'!J2057)</f>
        <v>25</v>
      </c>
      <c r="K66" s="1">
        <f>SUM('By Lot - 1'!K2040,'By Lot - 1'!K2057)</f>
        <v>25</v>
      </c>
      <c r="L66" s="1">
        <f>SUM('By Lot - 1'!L2040,'By Lot - 1'!L2057)</f>
        <v>29</v>
      </c>
      <c r="M66" s="17">
        <f>SUM('By Lot - 1'!M2040,'By Lot - 1'!M2057)</f>
        <v>32</v>
      </c>
      <c r="N66" s="16">
        <f t="shared" ref="N66:N68" si="32">MIN(D66:M66)</f>
        <v>23</v>
      </c>
      <c r="O66" s="1">
        <f t="shared" ref="O66:O68" si="33">C66-N66</f>
        <v>16</v>
      </c>
      <c r="P66" s="18">
        <f t="shared" ref="P66:P68" si="34">O66/C66</f>
        <v>0.41025641025641024</v>
      </c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>
      <c r="A67" s="15"/>
      <c r="B67" s="15" t="s">
        <v>40</v>
      </c>
      <c r="C67" s="15">
        <f>SUM('By Lot - 1'!C2041:C2046,'By Lot - 1'!C2058:C2063)</f>
        <v>3</v>
      </c>
      <c r="D67" s="16">
        <f>SUM('By Lot - 1'!D2041:D2046,'By Lot - 1'!D2058:D2063)</f>
        <v>0</v>
      </c>
      <c r="E67" s="1">
        <f>SUM('By Lot - 1'!E2041:E2046,'By Lot - 1'!E2058:E2063)</f>
        <v>0</v>
      </c>
      <c r="F67" s="1">
        <f>SUM('By Lot - 1'!F2041:F2046,'By Lot - 1'!F2058:F2063)</f>
        <v>0</v>
      </c>
      <c r="G67" s="1">
        <f>SUM('By Lot - 1'!G2041:G2046,'By Lot - 1'!G2058:G2063)</f>
        <v>0</v>
      </c>
      <c r="H67" s="1">
        <f>SUM('By Lot - 1'!H2041:H2046,'By Lot - 1'!H2058:H2063)</f>
        <v>0</v>
      </c>
      <c r="I67" s="1">
        <f>SUM('By Lot - 1'!I2041:I2046,'By Lot - 1'!I2058:I2063)</f>
        <v>0</v>
      </c>
      <c r="J67" s="1">
        <f>SUM('By Lot - 1'!J2041:J2046,'By Lot - 1'!J2058:J2063)</f>
        <v>0</v>
      </c>
      <c r="K67" s="1">
        <f>SUM('By Lot - 1'!K2041:K2046,'By Lot - 1'!K2058:K2063)</f>
        <v>0</v>
      </c>
      <c r="L67" s="1">
        <f>SUM('By Lot - 1'!L2041:L2046,'By Lot - 1'!L2058:L2063)</f>
        <v>1</v>
      </c>
      <c r="M67" s="17">
        <f>SUM('By Lot - 1'!M2041:M2046,'By Lot - 1'!M2058:M2063)</f>
        <v>1</v>
      </c>
      <c r="N67" s="16">
        <f t="shared" si="32"/>
        <v>0</v>
      </c>
      <c r="O67" s="1">
        <f t="shared" si="33"/>
        <v>3</v>
      </c>
      <c r="P67" s="18">
        <f t="shared" si="34"/>
        <v>1</v>
      </c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>
      <c r="A68" s="15"/>
      <c r="B68" s="15" t="s">
        <v>41</v>
      </c>
      <c r="C68" s="15">
        <f>SUM('By Lot - 1'!C2047,'By Lot - 1'!C2064)</f>
        <v>12</v>
      </c>
      <c r="D68" s="16">
        <f>SUM('By Lot - 1'!D2047,'By Lot - 1'!D2064)</f>
        <v>1</v>
      </c>
      <c r="E68" s="1">
        <f>SUM('By Lot - 1'!E2047,'By Lot - 1'!E2064)</f>
        <v>0</v>
      </c>
      <c r="F68" s="1">
        <f>SUM('By Lot - 1'!F2047,'By Lot - 1'!F2064)</f>
        <v>0</v>
      </c>
      <c r="G68" s="1">
        <f>SUM('By Lot - 1'!G2047,'By Lot - 1'!G2064)</f>
        <v>0</v>
      </c>
      <c r="H68" s="1">
        <f>SUM('By Lot - 1'!H2047,'By Lot - 1'!H2064)</f>
        <v>2</v>
      </c>
      <c r="I68" s="1">
        <f>SUM('By Lot - 1'!I2047,'By Lot - 1'!I2064)</f>
        <v>2</v>
      </c>
      <c r="J68" s="1">
        <f>SUM('By Lot - 1'!J2047,'By Lot - 1'!J2064)</f>
        <v>2</v>
      </c>
      <c r="K68" s="1">
        <f>SUM('By Lot - 1'!K2047,'By Lot - 1'!K2064)</f>
        <v>2</v>
      </c>
      <c r="L68" s="1">
        <f>SUM('By Lot - 1'!L2047,'By Lot - 1'!L2064)</f>
        <v>4</v>
      </c>
      <c r="M68" s="17">
        <f>SUM('By Lot - 1'!M2047,'By Lot - 1'!M2064)</f>
        <v>6</v>
      </c>
      <c r="N68" s="16">
        <f t="shared" si="32"/>
        <v>0</v>
      </c>
      <c r="O68" s="1">
        <f t="shared" si="33"/>
        <v>12</v>
      </c>
      <c r="P68" s="18">
        <f t="shared" si="34"/>
        <v>1</v>
      </c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>
      <c r="A69" s="15"/>
      <c r="B69" s="15" t="s">
        <v>42</v>
      </c>
      <c r="C69" s="15"/>
      <c r="D69" s="16"/>
      <c r="E69" s="1"/>
      <c r="F69" s="1"/>
      <c r="G69" s="1"/>
      <c r="H69" s="1"/>
      <c r="I69" s="1"/>
      <c r="J69" s="1"/>
      <c r="K69" s="1"/>
      <c r="L69" s="1"/>
      <c r="M69" s="17"/>
      <c r="N69" s="16"/>
      <c r="O69" s="1"/>
      <c r="P69" s="18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>
      <c r="A70" s="15"/>
      <c r="B70" s="15" t="s">
        <v>43</v>
      </c>
      <c r="C70" s="15"/>
      <c r="D70" s="16"/>
      <c r="E70" s="1"/>
      <c r="F70" s="1"/>
      <c r="G70" s="1"/>
      <c r="H70" s="1"/>
      <c r="I70" s="1"/>
      <c r="J70" s="1"/>
      <c r="K70" s="1"/>
      <c r="L70" s="1"/>
      <c r="M70" s="17"/>
      <c r="N70" s="16"/>
      <c r="O70" s="1"/>
      <c r="P70" s="18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>
      <c r="A71" s="15"/>
      <c r="B71" s="15" t="s">
        <v>44</v>
      </c>
      <c r="C71" s="15"/>
      <c r="D71" s="16"/>
      <c r="E71" s="1"/>
      <c r="F71" s="1"/>
      <c r="G71" s="1"/>
      <c r="H71" s="1"/>
      <c r="I71" s="1"/>
      <c r="J71" s="1"/>
      <c r="K71" s="1"/>
      <c r="L71" s="1"/>
      <c r="M71" s="17"/>
      <c r="N71" s="16"/>
      <c r="O71" s="1"/>
      <c r="P71" s="18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>
      <c r="A72" s="20"/>
      <c r="B72" s="21" t="s">
        <v>45</v>
      </c>
      <c r="C72" s="21">
        <f t="shared" ref="C72:M72" si="35">SUM(C62:C71)</f>
        <v>426</v>
      </c>
      <c r="D72" s="22">
        <f t="shared" si="35"/>
        <v>41</v>
      </c>
      <c r="E72" s="23">
        <f t="shared" si="35"/>
        <v>27</v>
      </c>
      <c r="F72" s="23">
        <f t="shared" si="35"/>
        <v>25</v>
      </c>
      <c r="G72" s="23">
        <f t="shared" si="35"/>
        <v>25</v>
      </c>
      <c r="H72" s="23">
        <f t="shared" si="35"/>
        <v>32</v>
      </c>
      <c r="I72" s="23">
        <f t="shared" si="35"/>
        <v>38</v>
      </c>
      <c r="J72" s="23">
        <f t="shared" si="35"/>
        <v>29</v>
      </c>
      <c r="K72" s="23">
        <f t="shared" si="35"/>
        <v>48</v>
      </c>
      <c r="L72" s="23">
        <f t="shared" si="35"/>
        <v>79</v>
      </c>
      <c r="M72" s="24">
        <f t="shared" si="35"/>
        <v>95</v>
      </c>
      <c r="N72" s="22">
        <f t="shared" ref="N72:N74" si="36">MIN(D72:M72)</f>
        <v>25</v>
      </c>
      <c r="O72" s="23">
        <f t="shared" ref="O72:O74" si="37">C72-N72</f>
        <v>401</v>
      </c>
      <c r="P72" s="25">
        <f t="shared" ref="P72:P74" si="38">O72/C72</f>
        <v>0.94131455399061037</v>
      </c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>
      <c r="A73" s="14" t="s">
        <v>187</v>
      </c>
      <c r="B73" s="15" t="s">
        <v>27</v>
      </c>
      <c r="C73" s="15">
        <f>SUM('By Lot - 1'!C2069,'By Lot - 1'!C2086,'By Lot - 1'!C2103,'By Lot - 1'!C2120,'By Lot - 1'!C2137)</f>
        <v>9</v>
      </c>
      <c r="D73" s="16">
        <f>SUM('By Lot - 1'!D2069,'By Lot - 1'!D2086,'By Lot - 1'!D2103,'By Lot - 1'!D2120,'By Lot - 1'!D2137)</f>
        <v>5</v>
      </c>
      <c r="E73" s="1">
        <f>SUM('By Lot - 1'!E2069,'By Lot - 1'!E2086,'By Lot - 1'!E2103,'By Lot - 1'!E2120,'By Lot - 1'!E2137)</f>
        <v>0</v>
      </c>
      <c r="F73" s="1">
        <f>SUM('By Lot - 1'!F2069,'By Lot - 1'!F2086,'By Lot - 1'!F2103,'By Lot - 1'!F2120,'By Lot - 1'!F2137)</f>
        <v>1</v>
      </c>
      <c r="G73" s="1">
        <f>SUM('By Lot - 1'!G2069,'By Lot - 1'!G2086,'By Lot - 1'!G2103,'By Lot - 1'!G2120,'By Lot - 1'!G2137)</f>
        <v>0</v>
      </c>
      <c r="H73" s="1">
        <f>SUM('By Lot - 1'!H2069,'By Lot - 1'!H2086,'By Lot - 1'!H2103,'By Lot - 1'!H2120,'By Lot - 1'!H2137)</f>
        <v>2</v>
      </c>
      <c r="I73" s="1">
        <f>SUM('By Lot - 1'!I2069,'By Lot - 1'!I2086,'By Lot - 1'!I2103,'By Lot - 1'!I2120,'By Lot - 1'!I2137)</f>
        <v>2</v>
      </c>
      <c r="J73" s="1">
        <f>SUM('By Lot - 1'!J2069,'By Lot - 1'!J2086,'By Lot - 1'!J2103,'By Lot - 1'!J2120,'By Lot - 1'!J2137)</f>
        <v>1</v>
      </c>
      <c r="K73" s="1">
        <f>SUM('By Lot - 1'!K2069,'By Lot - 1'!K2086,'By Lot - 1'!K2103,'By Lot - 1'!K2120,'By Lot - 1'!K2137)</f>
        <v>0</v>
      </c>
      <c r="L73" s="1">
        <f>SUM('By Lot - 1'!L2069,'By Lot - 1'!L2086,'By Lot - 1'!L2103,'By Lot - 1'!L2120,'By Lot - 1'!L2137)</f>
        <v>1</v>
      </c>
      <c r="M73" s="17">
        <f>SUM('By Lot - 1'!M2069,'By Lot - 1'!M2086,'By Lot - 1'!M2103,'By Lot - 1'!M2120,'By Lot - 1'!M2137)</f>
        <v>1</v>
      </c>
      <c r="N73" s="16">
        <f t="shared" si="36"/>
        <v>0</v>
      </c>
      <c r="O73" s="1">
        <f t="shared" si="37"/>
        <v>9</v>
      </c>
      <c r="P73" s="18">
        <f t="shared" si="38"/>
        <v>1</v>
      </c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>
      <c r="A74" s="15" t="s">
        <v>51</v>
      </c>
      <c r="B74" s="15" t="s">
        <v>30</v>
      </c>
      <c r="C74" s="15">
        <f>SUM('By Lot - 1'!C2070,'By Lot - 1'!C2087,'By Lot - 1'!C2104,'By Lot - 1'!C2121,'By Lot - 1'!C2138)</f>
        <v>91</v>
      </c>
      <c r="D74" s="16">
        <f>SUM('By Lot - 1'!D2070,'By Lot - 1'!D2087,'By Lot - 1'!D2104,'By Lot - 1'!D2121,'By Lot - 1'!D2138)</f>
        <v>0</v>
      </c>
      <c r="E74" s="1">
        <f>SUM('By Lot - 1'!E2070,'By Lot - 1'!E2087,'By Lot - 1'!E2104,'By Lot - 1'!E2121,'By Lot - 1'!E2138)</f>
        <v>0</v>
      </c>
      <c r="F74" s="1">
        <f>SUM('By Lot - 1'!F2070,'By Lot - 1'!F2087,'By Lot - 1'!F2104,'By Lot - 1'!F2121,'By Lot - 1'!F2138)</f>
        <v>0</v>
      </c>
      <c r="G74" s="1">
        <f>SUM('By Lot - 1'!G2070,'By Lot - 1'!G2087,'By Lot - 1'!G2104,'By Lot - 1'!G2121,'By Lot - 1'!G2138)</f>
        <v>0</v>
      </c>
      <c r="H74" s="1">
        <f>SUM('By Lot - 1'!H2070,'By Lot - 1'!H2087,'By Lot - 1'!H2104,'By Lot - 1'!H2121,'By Lot - 1'!H2138)</f>
        <v>0</v>
      </c>
      <c r="I74" s="1">
        <f>SUM('By Lot - 1'!I2070,'By Lot - 1'!I2087,'By Lot - 1'!I2104,'By Lot - 1'!I2121,'By Lot - 1'!I2138)</f>
        <v>0</v>
      </c>
      <c r="J74" s="1">
        <f>SUM('By Lot - 1'!J2070,'By Lot - 1'!J2087,'By Lot - 1'!J2104,'By Lot - 1'!J2121,'By Lot - 1'!J2138)</f>
        <v>9</v>
      </c>
      <c r="K74" s="1">
        <f>SUM('By Lot - 1'!K2070,'By Lot - 1'!K2087,'By Lot - 1'!K2104,'By Lot - 1'!K2121,'By Lot - 1'!K2138)</f>
        <v>7</v>
      </c>
      <c r="L74" s="1">
        <f>SUM('By Lot - 1'!L2070,'By Lot - 1'!L2087,'By Lot - 1'!L2104,'By Lot - 1'!L2121,'By Lot - 1'!L2138)</f>
        <v>11</v>
      </c>
      <c r="M74" s="17">
        <f>SUM('By Lot - 1'!M2070,'By Lot - 1'!M2087,'By Lot - 1'!M2104,'By Lot - 1'!M2121,'By Lot - 1'!M2138)</f>
        <v>14</v>
      </c>
      <c r="N74" s="16">
        <f t="shared" si="36"/>
        <v>0</v>
      </c>
      <c r="O74" s="1">
        <f t="shared" si="37"/>
        <v>91</v>
      </c>
      <c r="P74" s="18">
        <f t="shared" si="38"/>
        <v>1</v>
      </c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>
      <c r="A75" s="15"/>
      <c r="B75" s="15" t="s">
        <v>34</v>
      </c>
      <c r="C75" s="15"/>
      <c r="D75" s="16"/>
      <c r="E75" s="1"/>
      <c r="F75" s="1"/>
      <c r="G75" s="1"/>
      <c r="H75" s="1"/>
      <c r="I75" s="1"/>
      <c r="J75" s="1"/>
      <c r="K75" s="1"/>
      <c r="L75" s="1"/>
      <c r="M75" s="17"/>
      <c r="N75" s="16"/>
      <c r="O75" s="1"/>
      <c r="P75" s="18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>
      <c r="A76" s="15"/>
      <c r="B76" s="15" t="s">
        <v>37</v>
      </c>
      <c r="C76" s="15">
        <f>SUM('By Lot - 1'!C2072:C2073,'By Lot - 1'!C2089:C2090,'By Lot - 1'!C2106:C2107,'By Lot - 1'!C2123:C2124,'By Lot - 1'!C2140:C2141)</f>
        <v>634</v>
      </c>
      <c r="D76" s="16">
        <f>SUM('By Lot - 1'!D2072:D2073,'By Lot - 1'!D2089:D2090,'By Lot - 1'!D2106:D2107,'By Lot - 1'!D2123:D2124,'By Lot - 1'!D2140:D2141)</f>
        <v>307</v>
      </c>
      <c r="E76" s="1">
        <f>SUM('By Lot - 1'!E2072:E2073,'By Lot - 1'!E2089:E2090,'By Lot - 1'!E2106:E2107,'By Lot - 1'!E2123:E2124,'By Lot - 1'!E2140:E2141)</f>
        <v>229</v>
      </c>
      <c r="F76" s="1">
        <f>SUM('By Lot - 1'!F2072:F2073,'By Lot - 1'!F2089:F2090,'By Lot - 1'!F2106:F2107,'By Lot - 1'!F2123:F2124,'By Lot - 1'!F2140:F2141)</f>
        <v>125</v>
      </c>
      <c r="G76" s="1">
        <f>SUM('By Lot - 1'!G2072:G2073,'By Lot - 1'!G2089:G2090,'By Lot - 1'!G2106:G2107,'By Lot - 1'!G2123:G2124,'By Lot - 1'!G2140:G2141)</f>
        <v>122</v>
      </c>
      <c r="H76" s="1">
        <f>SUM('By Lot - 1'!H2072:H2073,'By Lot - 1'!H2089:H2090,'By Lot - 1'!H2106:H2107,'By Lot - 1'!H2123:H2124,'By Lot - 1'!H2140:H2141)</f>
        <v>93</v>
      </c>
      <c r="I76" s="1">
        <f>SUM('By Lot - 1'!I2072:I2073,'By Lot - 1'!I2089:I2090,'By Lot - 1'!I2106:I2107,'By Lot - 1'!I2123:I2124,'By Lot - 1'!I2140:I2141)</f>
        <v>87</v>
      </c>
      <c r="J76" s="1">
        <f>SUM('By Lot - 1'!J2072:J2073,'By Lot - 1'!J2089:J2090,'By Lot - 1'!J2106:J2107,'By Lot - 1'!J2123:J2124,'By Lot - 1'!J2140:J2141)</f>
        <v>79</v>
      </c>
      <c r="K76" s="1">
        <f>SUM('By Lot - 1'!K2072:K2073,'By Lot - 1'!K2089:K2090,'By Lot - 1'!K2106:K2107,'By Lot - 1'!K2123:K2124,'By Lot - 1'!K2140:K2141)</f>
        <v>115</v>
      </c>
      <c r="L76" s="1">
        <f>SUM('By Lot - 1'!L2072:L2073,'By Lot - 1'!L2089:L2090,'By Lot - 1'!L2106:L2107,'By Lot - 1'!L2123:L2124,'By Lot - 1'!L2140:L2141)</f>
        <v>143</v>
      </c>
      <c r="M76" s="17">
        <f>SUM('By Lot - 1'!M2072:M2073,'By Lot - 1'!M2089:M2090,'By Lot - 1'!M2106:M2107,'By Lot - 1'!M2123:M2124,'By Lot - 1'!M2140:M2141)</f>
        <v>181</v>
      </c>
      <c r="N76" s="16">
        <f>MIN(D76:M76)</f>
        <v>79</v>
      </c>
      <c r="O76" s="1">
        <f>C76-N76</f>
        <v>555</v>
      </c>
      <c r="P76" s="18">
        <f>O76/C76</f>
        <v>0.87539432176656151</v>
      </c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>
      <c r="A77" s="15"/>
      <c r="B77" s="15" t="s">
        <v>39</v>
      </c>
      <c r="C77" s="15"/>
      <c r="D77" s="16"/>
      <c r="E77" s="1"/>
      <c r="F77" s="1"/>
      <c r="G77" s="1"/>
      <c r="H77" s="1"/>
      <c r="I77" s="1"/>
      <c r="J77" s="1"/>
      <c r="K77" s="1"/>
      <c r="L77" s="1"/>
      <c r="M77" s="17"/>
      <c r="N77" s="16"/>
      <c r="O77" s="1"/>
      <c r="P77" s="18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>
      <c r="A78" s="15"/>
      <c r="B78" s="15" t="s">
        <v>40</v>
      </c>
      <c r="C78" s="15">
        <f>SUM('By Lot - 1'!C2075:C2080,'By Lot - 1'!C2092:C2097,'By Lot - 1'!C2109:C2114,'By Lot - 1'!C2126:C2131,'By Lot - 1'!C2143:C2148)</f>
        <v>23</v>
      </c>
      <c r="D78" s="16">
        <f>SUM('By Lot - 1'!D2075:D2080,'By Lot - 1'!D2092:D2097,'By Lot - 1'!D2109:D2114,'By Lot - 1'!D2126:D2131,'By Lot - 1'!D2143:D2148)</f>
        <v>10</v>
      </c>
      <c r="E78" s="1">
        <f>SUM('By Lot - 1'!E2075:E2080,'By Lot - 1'!E2092:E2097,'By Lot - 1'!E2109:E2114,'By Lot - 1'!E2126:E2131,'By Lot - 1'!E2143:E2148)</f>
        <v>10</v>
      </c>
      <c r="F78" s="1">
        <f>SUM('By Lot - 1'!F2075:F2080,'By Lot - 1'!F2092:F2097,'By Lot - 1'!F2109:F2114,'By Lot - 1'!F2126:F2131,'By Lot - 1'!F2143:F2148)</f>
        <v>8</v>
      </c>
      <c r="G78" s="1">
        <f>SUM('By Lot - 1'!G2075:G2080,'By Lot - 1'!G2092:G2097,'By Lot - 1'!G2109:G2114,'By Lot - 1'!G2126:G2131,'By Lot - 1'!G2143:G2148)</f>
        <v>5</v>
      </c>
      <c r="H78" s="1">
        <f>SUM('By Lot - 1'!H2075:H2080,'By Lot - 1'!H2092:H2097,'By Lot - 1'!H2109:H2114,'By Lot - 1'!H2126:H2131,'By Lot - 1'!H2143:H2148)</f>
        <v>6</v>
      </c>
      <c r="I78" s="1">
        <f>SUM('By Lot - 1'!I2075:I2080,'By Lot - 1'!I2092:I2097,'By Lot - 1'!I2109:I2114,'By Lot - 1'!I2126:I2131,'By Lot - 1'!I2143:I2148)</f>
        <v>6</v>
      </c>
      <c r="J78" s="1">
        <f>SUM('By Lot - 1'!J2075:J2080,'By Lot - 1'!J2092:J2097,'By Lot - 1'!J2109:J2114,'By Lot - 1'!J2126:J2131,'By Lot - 1'!J2143:J2148)</f>
        <v>3</v>
      </c>
      <c r="K78" s="1">
        <f>SUM('By Lot - 1'!K2075:K2080,'By Lot - 1'!K2092:K2097,'By Lot - 1'!K2109:K2114,'By Lot - 1'!K2126:K2131,'By Lot - 1'!K2143:K2148)</f>
        <v>8</v>
      </c>
      <c r="L78" s="1">
        <f>SUM('By Lot - 1'!L2075:L2080,'By Lot - 1'!L2092:L2097,'By Lot - 1'!L2109:L2114,'By Lot - 1'!L2126:L2131,'By Lot - 1'!L2143:L2148)</f>
        <v>8</v>
      </c>
      <c r="M78" s="17">
        <f>SUM('By Lot - 1'!M2075:M2080,'By Lot - 1'!M2092:M2097,'By Lot - 1'!M2109:M2114,'By Lot - 1'!M2126:M2131,'By Lot - 1'!M2143:M2148)</f>
        <v>6</v>
      </c>
      <c r="N78" s="16">
        <f t="shared" ref="N78:N79" si="39">MIN(D78:M78)</f>
        <v>3</v>
      </c>
      <c r="O78" s="1">
        <f t="shared" ref="O78:O79" si="40">C78-N78</f>
        <v>20</v>
      </c>
      <c r="P78" s="18">
        <f t="shared" ref="P78:P79" si="41">O78/C78</f>
        <v>0.86956521739130432</v>
      </c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>
      <c r="A79" s="15"/>
      <c r="B79" s="15" t="s">
        <v>41</v>
      </c>
      <c r="C79" s="15">
        <f>SUM('By Lot - 1'!C2081,'By Lot - 1'!C2098,'By Lot - 1'!C2115,'By Lot - 1'!C2132,'By Lot - 1'!C2149)</f>
        <v>52</v>
      </c>
      <c r="D79" s="16">
        <f>SUM('By Lot - 1'!D2081,'By Lot - 1'!D2098,'By Lot - 1'!D2115,'By Lot - 1'!D2132,'By Lot - 1'!D2149)</f>
        <v>0</v>
      </c>
      <c r="E79" s="1">
        <f>SUM('By Lot - 1'!E2081,'By Lot - 1'!E2098,'By Lot - 1'!E2115,'By Lot - 1'!E2132,'By Lot - 1'!E2149)</f>
        <v>0</v>
      </c>
      <c r="F79" s="1">
        <f>SUM('By Lot - 1'!F2081,'By Lot - 1'!F2098,'By Lot - 1'!F2115,'By Lot - 1'!F2132,'By Lot - 1'!F2149)</f>
        <v>0</v>
      </c>
      <c r="G79" s="1">
        <f>SUM('By Lot - 1'!G2081,'By Lot - 1'!G2098,'By Lot - 1'!G2115,'By Lot - 1'!G2132,'By Lot - 1'!G2149)</f>
        <v>0</v>
      </c>
      <c r="H79" s="1">
        <f>SUM('By Lot - 1'!H2081,'By Lot - 1'!H2098,'By Lot - 1'!H2115,'By Lot - 1'!H2132,'By Lot - 1'!H2149)</f>
        <v>0</v>
      </c>
      <c r="I79" s="1">
        <f>SUM('By Lot - 1'!I2081,'By Lot - 1'!I2098,'By Lot - 1'!I2115,'By Lot - 1'!I2132,'By Lot - 1'!I2149)</f>
        <v>0</v>
      </c>
      <c r="J79" s="1">
        <f>SUM('By Lot - 1'!J2081,'By Lot - 1'!J2098,'By Lot - 1'!J2115,'By Lot - 1'!J2132,'By Lot - 1'!J2149)</f>
        <v>1</v>
      </c>
      <c r="K79" s="1">
        <f>SUM('By Lot - 1'!K2081,'By Lot - 1'!K2098,'By Lot - 1'!K2115,'By Lot - 1'!K2132,'By Lot - 1'!K2149)</f>
        <v>0</v>
      </c>
      <c r="L79" s="1">
        <f>SUM('By Lot - 1'!L2081,'By Lot - 1'!L2098,'By Lot - 1'!L2115,'By Lot - 1'!L2132,'By Lot - 1'!L2149)</f>
        <v>2</v>
      </c>
      <c r="M79" s="17">
        <f>SUM('By Lot - 1'!M2081,'By Lot - 1'!M2098,'By Lot - 1'!M2115,'By Lot - 1'!M2132,'By Lot - 1'!M2149)</f>
        <v>2</v>
      </c>
      <c r="N79" s="16">
        <f t="shared" si="39"/>
        <v>0</v>
      </c>
      <c r="O79" s="1">
        <f t="shared" si="40"/>
        <v>52</v>
      </c>
      <c r="P79" s="18">
        <f t="shared" si="41"/>
        <v>1</v>
      </c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>
      <c r="A80" s="15"/>
      <c r="B80" s="15" t="s">
        <v>42</v>
      </c>
      <c r="C80" s="15"/>
      <c r="D80" s="16"/>
      <c r="E80" s="1"/>
      <c r="F80" s="1"/>
      <c r="G80" s="1"/>
      <c r="H80" s="1"/>
      <c r="I80" s="1"/>
      <c r="J80" s="1"/>
      <c r="K80" s="1"/>
      <c r="L80" s="1"/>
      <c r="M80" s="17"/>
      <c r="N80" s="16"/>
      <c r="O80" s="1"/>
      <c r="P80" s="18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>
      <c r="A81" s="15"/>
      <c r="B81" s="15" t="s">
        <v>43</v>
      </c>
      <c r="C81" s="15"/>
      <c r="D81" s="16"/>
      <c r="E81" s="1"/>
      <c r="F81" s="1"/>
      <c r="G81" s="1"/>
      <c r="H81" s="1"/>
      <c r="I81" s="1"/>
      <c r="J81" s="1"/>
      <c r="K81" s="1"/>
      <c r="L81" s="1"/>
      <c r="M81" s="17"/>
      <c r="N81" s="16"/>
      <c r="O81" s="1"/>
      <c r="P81" s="18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>
      <c r="A82" s="15"/>
      <c r="B82" s="15" t="s">
        <v>44</v>
      </c>
      <c r="C82" s="15"/>
      <c r="D82" s="16"/>
      <c r="E82" s="1"/>
      <c r="F82" s="1"/>
      <c r="G82" s="1"/>
      <c r="H82" s="1"/>
      <c r="I82" s="1"/>
      <c r="J82" s="1"/>
      <c r="K82" s="1"/>
      <c r="L82" s="1"/>
      <c r="M82" s="17"/>
      <c r="N82" s="16"/>
      <c r="O82" s="1"/>
      <c r="P82" s="18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>
      <c r="A83" s="20"/>
      <c r="B83" s="21" t="s">
        <v>45</v>
      </c>
      <c r="C83" s="21">
        <f t="shared" ref="C83:M83" si="42">SUM(C73:C82)</f>
        <v>809</v>
      </c>
      <c r="D83" s="22">
        <f t="shared" si="42"/>
        <v>322</v>
      </c>
      <c r="E83" s="23">
        <f t="shared" si="42"/>
        <v>239</v>
      </c>
      <c r="F83" s="23">
        <f t="shared" si="42"/>
        <v>134</v>
      </c>
      <c r="G83" s="23">
        <f t="shared" si="42"/>
        <v>127</v>
      </c>
      <c r="H83" s="23">
        <f t="shared" si="42"/>
        <v>101</v>
      </c>
      <c r="I83" s="23">
        <f t="shared" si="42"/>
        <v>95</v>
      </c>
      <c r="J83" s="23">
        <f t="shared" si="42"/>
        <v>93</v>
      </c>
      <c r="K83" s="23">
        <f t="shared" si="42"/>
        <v>130</v>
      </c>
      <c r="L83" s="23">
        <f t="shared" si="42"/>
        <v>165</v>
      </c>
      <c r="M83" s="24">
        <f t="shared" si="42"/>
        <v>204</v>
      </c>
      <c r="N83" s="22">
        <f t="shared" ref="N83:N85" si="43">MIN(D83:M83)</f>
        <v>93</v>
      </c>
      <c r="O83" s="23">
        <f t="shared" ref="O83:O85" si="44">C83-N83</f>
        <v>716</v>
      </c>
      <c r="P83" s="25">
        <f t="shared" ref="P83:P85" si="45">O83/C83</f>
        <v>0.88504326328800986</v>
      </c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>
      <c r="A84" s="15" t="s">
        <v>201</v>
      </c>
      <c r="B84" s="15" t="s">
        <v>27</v>
      </c>
      <c r="C84" s="15">
        <f>SUM('By Lot - 1'!C2154,'By Lot - 1'!C2171,'By Lot - 1'!C2188,'By Lot - 1'!C2205,'By Lot - 1'!C2222,'By Lot - 1'!C2239,'By Lot - 1'!C2256)</f>
        <v>157</v>
      </c>
      <c r="D84" s="16">
        <f>SUM('By Lot - 1'!D2154,'By Lot - 1'!D2171,'By Lot - 1'!D2188,'By Lot - 1'!D2205,'By Lot - 1'!D2222,'By Lot - 1'!D2239,'By Lot - 1'!D2256)</f>
        <v>79</v>
      </c>
      <c r="E84" s="1">
        <f>SUM('By Lot - 1'!E2154,'By Lot - 1'!E2171,'By Lot - 1'!E2188,'By Lot - 1'!E2205,'By Lot - 1'!E2222,'By Lot - 1'!E2239,'By Lot - 1'!E2256)</f>
        <v>68</v>
      </c>
      <c r="F84" s="1">
        <f>SUM('By Lot - 1'!F2154,'By Lot - 1'!F2171,'By Lot - 1'!F2188,'By Lot - 1'!F2205,'By Lot - 1'!F2222,'By Lot - 1'!F2239,'By Lot - 1'!F2256)</f>
        <v>6</v>
      </c>
      <c r="G84" s="1">
        <f>SUM('By Lot - 1'!G2154,'By Lot - 1'!G2171,'By Lot - 1'!G2188,'By Lot - 1'!G2205,'By Lot - 1'!G2222,'By Lot - 1'!G2239,'By Lot - 1'!G2256)</f>
        <v>2</v>
      </c>
      <c r="H84" s="1">
        <f>SUM('By Lot - 1'!H2154,'By Lot - 1'!H2171,'By Lot - 1'!H2188,'By Lot - 1'!H2205,'By Lot - 1'!H2222,'By Lot - 1'!H2239,'By Lot - 1'!H2256)</f>
        <v>3</v>
      </c>
      <c r="I84" s="1">
        <f>SUM('By Lot - 1'!I2154,'By Lot - 1'!I2171,'By Lot - 1'!I2188,'By Lot - 1'!I2205,'By Lot - 1'!I2222,'By Lot - 1'!I2239,'By Lot - 1'!I2256)</f>
        <v>3</v>
      </c>
      <c r="J84" s="1">
        <f>SUM('By Lot - 1'!J2154,'By Lot - 1'!J2171,'By Lot - 1'!J2188,'By Lot - 1'!J2205,'By Lot - 1'!J2222,'By Lot - 1'!J2239,'By Lot - 1'!J2256)</f>
        <v>8</v>
      </c>
      <c r="K84" s="1">
        <f>SUM('By Lot - 1'!K2154,'By Lot - 1'!K2171,'By Lot - 1'!K2188,'By Lot - 1'!K2205,'By Lot - 1'!K2222,'By Lot - 1'!K2239,'By Lot - 1'!K2256)</f>
        <v>10</v>
      </c>
      <c r="L84" s="1">
        <f>SUM('By Lot - 1'!L2154,'By Lot - 1'!L2171,'By Lot - 1'!L2188,'By Lot - 1'!L2205,'By Lot - 1'!L2222,'By Lot - 1'!L2239,'By Lot - 1'!L2256)</f>
        <v>15</v>
      </c>
      <c r="M84" s="17">
        <f>SUM('By Lot - 1'!M2154,'By Lot - 1'!M2171,'By Lot - 1'!M2188,'By Lot - 1'!M2205,'By Lot - 1'!M2222,'By Lot - 1'!M2239,'By Lot - 1'!M2256)</f>
        <v>22</v>
      </c>
      <c r="N84" s="16">
        <f t="shared" si="43"/>
        <v>2</v>
      </c>
      <c r="O84" s="1">
        <f t="shared" si="44"/>
        <v>155</v>
      </c>
      <c r="P84" s="18">
        <f t="shared" si="45"/>
        <v>0.98726114649681529</v>
      </c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>
      <c r="A85" s="15"/>
      <c r="B85" s="15" t="s">
        <v>30</v>
      </c>
      <c r="C85" s="15">
        <f>SUM('By Lot - 1'!C2155,'By Lot - 1'!C2172,'By Lot - 1'!C2189,'By Lot - 1'!C2206,'By Lot - 1'!C2223,'By Lot - 1'!C2240,'By Lot - 1'!C2257)</f>
        <v>677</v>
      </c>
      <c r="D85" s="16">
        <f>SUM('By Lot - 1'!D2155,'By Lot - 1'!D2172,'By Lot - 1'!D2189,'By Lot - 1'!D2206,'By Lot - 1'!D2223,'By Lot - 1'!D2240,'By Lot - 1'!D2257)</f>
        <v>326</v>
      </c>
      <c r="E85" s="1">
        <f>SUM('By Lot - 1'!E2155,'By Lot - 1'!E2172,'By Lot - 1'!E2189,'By Lot - 1'!E2206,'By Lot - 1'!E2223,'By Lot - 1'!E2240,'By Lot - 1'!E2257)</f>
        <v>226</v>
      </c>
      <c r="F85" s="1">
        <f>SUM('By Lot - 1'!F2155,'By Lot - 1'!F2172,'By Lot - 1'!F2189,'By Lot - 1'!F2206,'By Lot - 1'!F2223,'By Lot - 1'!F2240,'By Lot - 1'!F2257)</f>
        <v>116</v>
      </c>
      <c r="G85" s="1">
        <f>SUM('By Lot - 1'!G2155,'By Lot - 1'!G2172,'By Lot - 1'!G2189,'By Lot - 1'!G2206,'By Lot - 1'!G2223,'By Lot - 1'!G2240,'By Lot - 1'!G2257)</f>
        <v>51</v>
      </c>
      <c r="H85" s="1">
        <f>SUM('By Lot - 1'!H2155,'By Lot - 1'!H2172,'By Lot - 1'!H2189,'By Lot - 1'!H2206,'By Lot - 1'!H2223,'By Lot - 1'!H2240,'By Lot - 1'!H2257)</f>
        <v>41</v>
      </c>
      <c r="I85" s="1">
        <f>SUM('By Lot - 1'!I2155,'By Lot - 1'!I2172,'By Lot - 1'!I2189,'By Lot - 1'!I2206,'By Lot - 1'!I2223,'By Lot - 1'!I2240,'By Lot - 1'!I2257)</f>
        <v>61</v>
      </c>
      <c r="J85" s="1">
        <f>SUM('By Lot - 1'!J2155,'By Lot - 1'!J2172,'By Lot - 1'!J2189,'By Lot - 1'!J2206,'By Lot - 1'!J2223,'By Lot - 1'!J2240,'By Lot - 1'!J2257)</f>
        <v>64</v>
      </c>
      <c r="K85" s="1">
        <f>SUM('By Lot - 1'!K2155,'By Lot - 1'!K2172,'By Lot - 1'!K2189,'By Lot - 1'!K2206,'By Lot - 1'!K2223,'By Lot - 1'!K2240,'By Lot - 1'!K2257)</f>
        <v>73</v>
      </c>
      <c r="L85" s="1">
        <f>SUM('By Lot - 1'!L2155,'By Lot - 1'!L2172,'By Lot - 1'!L2189,'By Lot - 1'!L2206,'By Lot - 1'!L2223,'By Lot - 1'!L2240,'By Lot - 1'!L2257)</f>
        <v>85</v>
      </c>
      <c r="M85" s="17">
        <f>SUM('By Lot - 1'!M2155,'By Lot - 1'!M2172,'By Lot - 1'!M2189,'By Lot - 1'!M2206,'By Lot - 1'!M2223,'By Lot - 1'!M2240,'By Lot - 1'!M2257)</f>
        <v>114</v>
      </c>
      <c r="N85" s="16">
        <f t="shared" si="43"/>
        <v>41</v>
      </c>
      <c r="O85" s="1">
        <f t="shared" si="44"/>
        <v>636</v>
      </c>
      <c r="P85" s="18">
        <f t="shared" si="45"/>
        <v>0.93943870014771047</v>
      </c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>
      <c r="A86" s="15"/>
      <c r="B86" s="15" t="s">
        <v>34</v>
      </c>
      <c r="C86" s="15"/>
      <c r="D86" s="16"/>
      <c r="E86" s="1"/>
      <c r="F86" s="1"/>
      <c r="G86" s="1"/>
      <c r="H86" s="1"/>
      <c r="I86" s="1"/>
      <c r="J86" s="1"/>
      <c r="K86" s="1"/>
      <c r="L86" s="1"/>
      <c r="M86" s="17"/>
      <c r="N86" s="16"/>
      <c r="O86" s="1"/>
      <c r="P86" s="18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>
      <c r="A87" s="15"/>
      <c r="B87" s="15" t="s">
        <v>37</v>
      </c>
      <c r="C87" s="15">
        <f>SUM('By Lot - 1'!C2157:C2158,'By Lot - 1'!C2174:C2175,'By Lot - 1'!C2191:C2192,'By Lot - 1'!C2208:C2209,'By Lot - 1'!C2225:C2226,'By Lot - 1'!C2242:C2243,'By Lot - 1'!C2259:C2260)</f>
        <v>258</v>
      </c>
      <c r="D87" s="16">
        <f>SUM('By Lot - 1'!D2157:D2158,'By Lot - 1'!D2174:D2175,'By Lot - 1'!D2191:D2192,'By Lot - 1'!D2208:D2209,'By Lot - 1'!D2225:D2226,'By Lot - 1'!D2242:D2243,'By Lot - 1'!D2259:D2260)</f>
        <v>138</v>
      </c>
      <c r="E87" s="1">
        <f>SUM('By Lot - 1'!E2157:E2158,'By Lot - 1'!E2174:E2175,'By Lot - 1'!E2191:E2192,'By Lot - 1'!E2208:E2209,'By Lot - 1'!E2225:E2226,'By Lot - 1'!E2242:E2243,'By Lot - 1'!E2259:E2260)</f>
        <v>85</v>
      </c>
      <c r="F87" s="1">
        <f>SUM('By Lot - 1'!F2157:F2158,'By Lot - 1'!F2174:F2175,'By Lot - 1'!F2191:F2192,'By Lot - 1'!F2208:F2209,'By Lot - 1'!F2225:F2226,'By Lot - 1'!F2242:F2243,'By Lot - 1'!F2259:F2260)</f>
        <v>37</v>
      </c>
      <c r="G87" s="1">
        <f>SUM('By Lot - 1'!G2157:G2158,'By Lot - 1'!G2174:G2175,'By Lot - 1'!G2191:G2192,'By Lot - 1'!G2208:G2209,'By Lot - 1'!G2225:G2226,'By Lot - 1'!G2242:G2243,'By Lot - 1'!G2259:G2260)</f>
        <v>15</v>
      </c>
      <c r="H87" s="1">
        <f>SUM('By Lot - 1'!H2157:H2158,'By Lot - 1'!H2174:H2175,'By Lot - 1'!H2191:H2192,'By Lot - 1'!H2208:H2209,'By Lot - 1'!H2225:H2226,'By Lot - 1'!H2242:H2243,'By Lot - 1'!H2259:H2260)</f>
        <v>24</v>
      </c>
      <c r="I87" s="1">
        <f>SUM('By Lot - 1'!I2157:I2158,'By Lot - 1'!I2174:I2175,'By Lot - 1'!I2191:I2192,'By Lot - 1'!I2208:I2209,'By Lot - 1'!I2225:I2226,'By Lot - 1'!I2242:I2243,'By Lot - 1'!I2259:I2260)</f>
        <v>40</v>
      </c>
      <c r="J87" s="1">
        <f>SUM('By Lot - 1'!J2157:J2158,'By Lot - 1'!J2174:J2175,'By Lot - 1'!J2191:J2192,'By Lot - 1'!J2208:J2209,'By Lot - 1'!J2225:J2226,'By Lot - 1'!J2242:J2243,'By Lot - 1'!J2259:J2260)</f>
        <v>34</v>
      </c>
      <c r="K87" s="1">
        <f>SUM('By Lot - 1'!K2157:K2158,'By Lot - 1'!K2174:K2175,'By Lot - 1'!K2191:K2192,'By Lot - 1'!K2208:K2209,'By Lot - 1'!K2225:K2226,'By Lot - 1'!K2242:K2243,'By Lot - 1'!K2259:K2260)</f>
        <v>49</v>
      </c>
      <c r="L87" s="1">
        <f>SUM('By Lot - 1'!L2157:L2158,'By Lot - 1'!L2174:L2175,'By Lot - 1'!L2191:L2192,'By Lot - 1'!L2208:L2209,'By Lot - 1'!L2225:L2226,'By Lot - 1'!L2242:L2243,'By Lot - 1'!L2259:L2260)</f>
        <v>57</v>
      </c>
      <c r="M87" s="17">
        <f>SUM('By Lot - 1'!M2157:M2158,'By Lot - 1'!M2174:M2175,'By Lot - 1'!M2191:M2192,'By Lot - 1'!M2208:M2209,'By Lot - 1'!M2225:M2226,'By Lot - 1'!M2242:M2243,'By Lot - 1'!M2259:M2260)</f>
        <v>72</v>
      </c>
      <c r="N87" s="16">
        <f t="shared" ref="N87:N90" si="46">MIN(D87:M87)</f>
        <v>15</v>
      </c>
      <c r="O87" s="1">
        <f t="shared" ref="O87:O90" si="47">C87-N87</f>
        <v>243</v>
      </c>
      <c r="P87" s="18">
        <f t="shared" ref="P87:P90" si="48">O87/C87</f>
        <v>0.94186046511627908</v>
      </c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>
      <c r="A88" s="15"/>
      <c r="B88" s="15" t="s">
        <v>39</v>
      </c>
      <c r="C88" s="15">
        <f>SUM('By Lot - 1'!C2159,'By Lot - 1'!C2176,'By Lot - 1'!C2193,'By Lot - 1'!C2210,'By Lot - 1'!C2227,'By Lot - 1'!C2244,'By Lot - 1'!C2261)</f>
        <v>6</v>
      </c>
      <c r="D88" s="16">
        <f>SUM('By Lot - 1'!D2159,'By Lot - 1'!D2176,'By Lot - 1'!D2193,'By Lot - 1'!D2210,'By Lot - 1'!D2227,'By Lot - 1'!D2244,'By Lot - 1'!D2261)</f>
        <v>6</v>
      </c>
      <c r="E88" s="1">
        <f>SUM('By Lot - 1'!E2159,'By Lot - 1'!E2176,'By Lot - 1'!E2193,'By Lot - 1'!E2210,'By Lot - 1'!E2227,'By Lot - 1'!E2244,'By Lot - 1'!E2261)</f>
        <v>6</v>
      </c>
      <c r="F88" s="1">
        <f>SUM('By Lot - 1'!F2159,'By Lot - 1'!F2176,'By Lot - 1'!F2193,'By Lot - 1'!F2210,'By Lot - 1'!F2227,'By Lot - 1'!F2244,'By Lot - 1'!F2261)</f>
        <v>5</v>
      </c>
      <c r="G88" s="1">
        <f>SUM('By Lot - 1'!G2159,'By Lot - 1'!G2176,'By Lot - 1'!G2193,'By Lot - 1'!G2210,'By Lot - 1'!G2227,'By Lot - 1'!G2244,'By Lot - 1'!G2261)</f>
        <v>5</v>
      </c>
      <c r="H88" s="1">
        <f>SUM('By Lot - 1'!H2159,'By Lot - 1'!H2176,'By Lot - 1'!H2193,'By Lot - 1'!H2210,'By Lot - 1'!H2227,'By Lot - 1'!H2244,'By Lot - 1'!H2261)</f>
        <v>5</v>
      </c>
      <c r="I88" s="1">
        <f>SUM('By Lot - 1'!I2159,'By Lot - 1'!I2176,'By Lot - 1'!I2193,'By Lot - 1'!I2210,'By Lot - 1'!I2227,'By Lot - 1'!I2244,'By Lot - 1'!I2261)</f>
        <v>5</v>
      </c>
      <c r="J88" s="1">
        <f>SUM('By Lot - 1'!J2159,'By Lot - 1'!J2176,'By Lot - 1'!J2193,'By Lot - 1'!J2210,'By Lot - 1'!J2227,'By Lot - 1'!J2244,'By Lot - 1'!J2261)</f>
        <v>5</v>
      </c>
      <c r="K88" s="1">
        <f>SUM('By Lot - 1'!K2159,'By Lot - 1'!K2176,'By Lot - 1'!K2193,'By Lot - 1'!K2210,'By Lot - 1'!K2227,'By Lot - 1'!K2244,'By Lot - 1'!K2261)</f>
        <v>5</v>
      </c>
      <c r="L88" s="1">
        <f>SUM('By Lot - 1'!L2159,'By Lot - 1'!L2176,'By Lot - 1'!L2193,'By Lot - 1'!L2210,'By Lot - 1'!L2227,'By Lot - 1'!L2244,'By Lot - 1'!L2261)</f>
        <v>5</v>
      </c>
      <c r="M88" s="17">
        <f>SUM('By Lot - 1'!M2159,'By Lot - 1'!M2176,'By Lot - 1'!M2193,'By Lot - 1'!M2210,'By Lot - 1'!M2227,'By Lot - 1'!M2244,'By Lot - 1'!M2261)</f>
        <v>6</v>
      </c>
      <c r="N88" s="16">
        <f t="shared" si="46"/>
        <v>5</v>
      </c>
      <c r="O88" s="1">
        <f t="shared" si="47"/>
        <v>1</v>
      </c>
      <c r="P88" s="18">
        <f t="shared" si="48"/>
        <v>0.16666666666666666</v>
      </c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>
      <c r="A89" s="15"/>
      <c r="B89" s="15" t="s">
        <v>40</v>
      </c>
      <c r="C89" s="15">
        <f>SUM('By Lot - 1'!C2160:C2165,'By Lot - 1'!C2177:C2182,'By Lot - 1'!C2194:C2199,'By Lot - 1'!C2211:C2216,'By Lot - 1'!C2228:C2233,'By Lot - 1'!C2245:C2250,'By Lot - 1'!C2262:C2267)</f>
        <v>27</v>
      </c>
      <c r="D89" s="16">
        <f>SUM('By Lot - 1'!D2160:D2165,'By Lot - 1'!D2177:D2182,'By Lot - 1'!D2194:D2199,'By Lot - 1'!D2211:D2216,'By Lot - 1'!D2228:D2233,'By Lot - 1'!D2245:D2250,'By Lot - 1'!D2262:D2267)</f>
        <v>8</v>
      </c>
      <c r="E89" s="1">
        <f>SUM('By Lot - 1'!E2160:E2165,'By Lot - 1'!E2177:E2182,'By Lot - 1'!E2194:E2199,'By Lot - 1'!E2211:E2216,'By Lot - 1'!E2228:E2233,'By Lot - 1'!E2245:E2250,'By Lot - 1'!E2262:E2267)</f>
        <v>10</v>
      </c>
      <c r="F89" s="1">
        <f>SUM('By Lot - 1'!F2160:F2165,'By Lot - 1'!F2177:F2182,'By Lot - 1'!F2194:F2199,'By Lot - 1'!F2211:F2216,'By Lot - 1'!F2228:F2233,'By Lot - 1'!F2245:F2250,'By Lot - 1'!F2262:F2267)</f>
        <v>3</v>
      </c>
      <c r="G89" s="1">
        <f>SUM('By Lot - 1'!G2160:G2165,'By Lot - 1'!G2177:G2182,'By Lot - 1'!G2194:G2199,'By Lot - 1'!G2211:G2216,'By Lot - 1'!G2228:G2233,'By Lot - 1'!G2245:G2250,'By Lot - 1'!G2262:G2267)</f>
        <v>5</v>
      </c>
      <c r="H89" s="1">
        <f>SUM('By Lot - 1'!H2160:H2165,'By Lot - 1'!H2177:H2182,'By Lot - 1'!H2194:H2199,'By Lot - 1'!H2211:H2216,'By Lot - 1'!H2228:H2233,'By Lot - 1'!H2245:H2250,'By Lot - 1'!H2262:H2267)</f>
        <v>4</v>
      </c>
      <c r="I89" s="1">
        <f>SUM('By Lot - 1'!I2160:I2165,'By Lot - 1'!I2177:I2182,'By Lot - 1'!I2194:I2199,'By Lot - 1'!I2211:I2216,'By Lot - 1'!I2228:I2233,'By Lot - 1'!I2245:I2250,'By Lot - 1'!I2262:I2267)</f>
        <v>8</v>
      </c>
      <c r="J89" s="1">
        <f>SUM('By Lot - 1'!J2160:J2165,'By Lot - 1'!J2177:J2182,'By Lot - 1'!J2194:J2199,'By Lot - 1'!J2211:J2216,'By Lot - 1'!J2228:J2233,'By Lot - 1'!J2245:J2250,'By Lot - 1'!J2262:J2267)</f>
        <v>5</v>
      </c>
      <c r="K89" s="1">
        <f>SUM('By Lot - 1'!K2160:K2165,'By Lot - 1'!K2177:K2182,'By Lot - 1'!K2194:K2199,'By Lot - 1'!K2211:K2216,'By Lot - 1'!K2228:K2233,'By Lot - 1'!K2245:K2250,'By Lot - 1'!K2262:K2267)</f>
        <v>4</v>
      </c>
      <c r="L89" s="1">
        <f>SUM('By Lot - 1'!L2160:L2165,'By Lot - 1'!L2177:L2182,'By Lot - 1'!L2194:L2199,'By Lot - 1'!L2211:L2216,'By Lot - 1'!L2228:L2233,'By Lot - 1'!L2245:L2250,'By Lot - 1'!L2262:L2267)</f>
        <v>6</v>
      </c>
      <c r="M89" s="17">
        <f>SUM('By Lot - 1'!M2160:M2165,'By Lot - 1'!M2177:M2182,'By Lot - 1'!M2194:M2199,'By Lot - 1'!M2211:M2216,'By Lot - 1'!M2228:M2233,'By Lot - 1'!M2245:M2250,'By Lot - 1'!M2262:M2267)</f>
        <v>12</v>
      </c>
      <c r="N89" s="16">
        <f t="shared" si="46"/>
        <v>3</v>
      </c>
      <c r="O89" s="1">
        <f t="shared" si="47"/>
        <v>24</v>
      </c>
      <c r="P89" s="18">
        <f t="shared" si="48"/>
        <v>0.88888888888888884</v>
      </c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>
      <c r="A90" s="15"/>
      <c r="B90" s="15" t="s">
        <v>41</v>
      </c>
      <c r="C90" s="15">
        <f>SUM('By Lot - 1'!C2166,'By Lot - 1'!C2183,'By Lot - 1'!C2200,'By Lot - 1'!C2217,'By Lot - 1'!C2234,'By Lot - 1'!C2251,'By Lot - 1'!C2268)</f>
        <v>119</v>
      </c>
      <c r="D90" s="16">
        <f>SUM('By Lot - 1'!D2166,'By Lot - 1'!D2183,'By Lot - 1'!D2200,'By Lot - 1'!D2217,'By Lot - 1'!D2234,'By Lot - 1'!D2251,'By Lot - 1'!D2268)</f>
        <v>88</v>
      </c>
      <c r="E90" s="1">
        <f>SUM('By Lot - 1'!E2166,'By Lot - 1'!E2183,'By Lot - 1'!E2200,'By Lot - 1'!E2217,'By Lot - 1'!E2234,'By Lot - 1'!E2251,'By Lot - 1'!E2268)</f>
        <v>79</v>
      </c>
      <c r="F90" s="1">
        <f>SUM('By Lot - 1'!F2166,'By Lot - 1'!F2183,'By Lot - 1'!F2200,'By Lot - 1'!F2217,'By Lot - 1'!F2234,'By Lot - 1'!F2251,'By Lot - 1'!F2268)</f>
        <v>63</v>
      </c>
      <c r="G90" s="1">
        <f>SUM('By Lot - 1'!G2166,'By Lot - 1'!G2183,'By Lot - 1'!G2200,'By Lot - 1'!G2217,'By Lot - 1'!G2234,'By Lot - 1'!G2251,'By Lot - 1'!G2268)</f>
        <v>57</v>
      </c>
      <c r="H90" s="1">
        <f>SUM('By Lot - 1'!H2166,'By Lot - 1'!H2183,'By Lot - 1'!H2200,'By Lot - 1'!H2217,'By Lot - 1'!H2234,'By Lot - 1'!H2251,'By Lot - 1'!H2268)</f>
        <v>63</v>
      </c>
      <c r="I90" s="1">
        <f>SUM('By Lot - 1'!I2166,'By Lot - 1'!I2183,'By Lot - 1'!I2200,'By Lot - 1'!I2217,'By Lot - 1'!I2234,'By Lot - 1'!I2251,'By Lot - 1'!I2268)</f>
        <v>62</v>
      </c>
      <c r="J90" s="1">
        <f>SUM('By Lot - 1'!J2166,'By Lot - 1'!J2183,'By Lot - 1'!J2200,'By Lot - 1'!J2217,'By Lot - 1'!J2234,'By Lot - 1'!J2251,'By Lot - 1'!J2268)</f>
        <v>64</v>
      </c>
      <c r="K90" s="1">
        <f>SUM('By Lot - 1'!K2166,'By Lot - 1'!K2183,'By Lot - 1'!K2200,'By Lot - 1'!K2217,'By Lot - 1'!K2234,'By Lot - 1'!K2251,'By Lot - 1'!K2268)</f>
        <v>66</v>
      </c>
      <c r="L90" s="1">
        <f>SUM('By Lot - 1'!L2166,'By Lot - 1'!L2183,'By Lot - 1'!L2200,'By Lot - 1'!L2217,'By Lot - 1'!L2234,'By Lot - 1'!L2251,'By Lot - 1'!L2268)</f>
        <v>72</v>
      </c>
      <c r="M90" s="17">
        <f>SUM('By Lot - 1'!M2166,'By Lot - 1'!M2183,'By Lot - 1'!M2200,'By Lot - 1'!M2217,'By Lot - 1'!M2234,'By Lot - 1'!M2251,'By Lot - 1'!M2268)</f>
        <v>81</v>
      </c>
      <c r="N90" s="16">
        <f t="shared" si="46"/>
        <v>57</v>
      </c>
      <c r="O90" s="1">
        <f t="shared" si="47"/>
        <v>62</v>
      </c>
      <c r="P90" s="18">
        <f t="shared" si="48"/>
        <v>0.52100840336134457</v>
      </c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>
      <c r="A91" s="15"/>
      <c r="B91" s="15" t="s">
        <v>42</v>
      </c>
      <c r="C91" s="15"/>
      <c r="D91" s="16"/>
      <c r="E91" s="1"/>
      <c r="F91" s="1"/>
      <c r="G91" s="1"/>
      <c r="H91" s="1"/>
      <c r="I91" s="1"/>
      <c r="J91" s="1"/>
      <c r="K91" s="1"/>
      <c r="L91" s="1"/>
      <c r="M91" s="17"/>
      <c r="N91" s="16"/>
      <c r="O91" s="1"/>
      <c r="P91" s="18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>
      <c r="A92" s="15"/>
      <c r="B92" s="15" t="s">
        <v>43</v>
      </c>
      <c r="C92" s="15"/>
      <c r="D92" s="16"/>
      <c r="E92" s="1"/>
      <c r="F92" s="1"/>
      <c r="G92" s="1"/>
      <c r="H92" s="1"/>
      <c r="I92" s="1"/>
      <c r="J92" s="1"/>
      <c r="K92" s="1"/>
      <c r="L92" s="1"/>
      <c r="M92" s="17"/>
      <c r="N92" s="16"/>
      <c r="O92" s="1"/>
      <c r="P92" s="18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>
      <c r="A93" s="15"/>
      <c r="B93" s="15" t="s">
        <v>44</v>
      </c>
      <c r="C93" s="15"/>
      <c r="D93" s="16"/>
      <c r="E93" s="1"/>
      <c r="F93" s="1"/>
      <c r="G93" s="1"/>
      <c r="H93" s="1"/>
      <c r="I93" s="1"/>
      <c r="J93" s="1"/>
      <c r="K93" s="1"/>
      <c r="L93" s="1"/>
      <c r="M93" s="17"/>
      <c r="N93" s="16"/>
      <c r="O93" s="1"/>
      <c r="P93" s="18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>
      <c r="A94" s="15"/>
      <c r="B94" s="21" t="s">
        <v>45</v>
      </c>
      <c r="C94" s="21">
        <f t="shared" ref="C94:M94" si="49">SUM(C84:C93)</f>
        <v>1244</v>
      </c>
      <c r="D94" s="22">
        <f t="shared" si="49"/>
        <v>645</v>
      </c>
      <c r="E94" s="23">
        <f t="shared" si="49"/>
        <v>474</v>
      </c>
      <c r="F94" s="23">
        <f t="shared" si="49"/>
        <v>230</v>
      </c>
      <c r="G94" s="23">
        <f t="shared" si="49"/>
        <v>135</v>
      </c>
      <c r="H94" s="23">
        <f t="shared" si="49"/>
        <v>140</v>
      </c>
      <c r="I94" s="23">
        <f t="shared" si="49"/>
        <v>179</v>
      </c>
      <c r="J94" s="23">
        <f t="shared" si="49"/>
        <v>180</v>
      </c>
      <c r="K94" s="23">
        <f t="shared" si="49"/>
        <v>207</v>
      </c>
      <c r="L94" s="23">
        <f t="shared" si="49"/>
        <v>240</v>
      </c>
      <c r="M94" s="24">
        <f t="shared" si="49"/>
        <v>307</v>
      </c>
      <c r="N94" s="22">
        <f t="shared" ref="N94:N95" si="50">MIN(D94:M94)</f>
        <v>135</v>
      </c>
      <c r="O94" s="23">
        <f t="shared" ref="O94:O95" si="51">C94-N94</f>
        <v>1109</v>
      </c>
      <c r="P94" s="25">
        <f t="shared" ref="P94:P95" si="52">O94/C94</f>
        <v>0.89147909967845662</v>
      </c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>
      <c r="A95" s="14" t="s">
        <v>212</v>
      </c>
      <c r="B95" s="15" t="s">
        <v>27</v>
      </c>
      <c r="C95" s="15">
        <f>SUM('By Lot - 1'!C2477,'By Lot - 1'!C2494,'By Lot - 1'!C2511,'By Lot - 1'!C2528,'By Lot - 1'!C2545,'By Lot - 1'!C2562,'By Lot - 1'!C2579,'By Lot - 1'!C2596,'By Lot - 1'!C2613,'By Lot - 1'!C2630,'By Lot - 1'!C2647,'By Lot - 1'!C2664,'By Lot - 1'!C2681,'By Lot - 1'!C2698)</f>
        <v>238</v>
      </c>
      <c r="D95" s="16">
        <f>SUM('By Lot - 1'!D2477,'By Lot - 1'!D2494,'By Lot - 1'!D2511,'By Lot - 1'!D2528,'By Lot - 1'!D2545,'By Lot - 1'!D2562,'By Lot - 1'!D2579,'By Lot - 1'!D2596,'By Lot - 1'!D2613,'By Lot - 1'!D2630,'By Lot - 1'!D2647,'By Lot - 1'!D2664,'By Lot - 1'!D2681,'By Lot - 1'!D2698)</f>
        <v>147</v>
      </c>
      <c r="E95" s="1">
        <f>SUM('By Lot - 1'!E2477,'By Lot - 1'!E2494,'By Lot - 1'!E2511,'By Lot - 1'!E2528,'By Lot - 1'!E2545,'By Lot - 1'!E2562,'By Lot - 1'!E2579,'By Lot - 1'!E2596,'By Lot - 1'!E2613,'By Lot - 1'!E2630,'By Lot - 1'!E2647,'By Lot - 1'!E2664,'By Lot - 1'!E2681,'By Lot - 1'!E2698)</f>
        <v>136</v>
      </c>
      <c r="F95" s="1">
        <f>SUM('By Lot - 1'!F2477,'By Lot - 1'!F2494,'By Lot - 1'!F2511,'By Lot - 1'!F2528,'By Lot - 1'!F2545,'By Lot - 1'!F2562,'By Lot - 1'!F2579,'By Lot - 1'!F2596,'By Lot - 1'!F2613,'By Lot - 1'!F2630,'By Lot - 1'!F2647,'By Lot - 1'!F2664,'By Lot - 1'!F2681,'By Lot - 1'!F2698)</f>
        <v>112</v>
      </c>
      <c r="G95" s="1">
        <f>SUM('By Lot - 1'!G2477,'By Lot - 1'!G2494,'By Lot - 1'!G2511,'By Lot - 1'!G2528,'By Lot - 1'!G2545,'By Lot - 1'!G2562,'By Lot - 1'!G2579,'By Lot - 1'!G2596,'By Lot - 1'!G2613,'By Lot - 1'!G2630,'By Lot - 1'!G2647,'By Lot - 1'!G2664,'By Lot - 1'!G2681,'By Lot - 1'!G2698)</f>
        <v>98</v>
      </c>
      <c r="H95" s="1">
        <f>SUM('By Lot - 1'!H2477,'By Lot - 1'!H2494,'By Lot - 1'!H2511,'By Lot - 1'!H2528,'By Lot - 1'!H2545,'By Lot - 1'!H2562,'By Lot - 1'!H2579,'By Lot - 1'!H2596,'By Lot - 1'!H2613,'By Lot - 1'!H2630,'By Lot - 1'!H2647,'By Lot - 1'!H2664,'By Lot - 1'!H2681,'By Lot - 1'!H2698)</f>
        <v>93</v>
      </c>
      <c r="I95" s="1">
        <f>SUM('By Lot - 1'!I2477,'By Lot - 1'!I2494,'By Lot - 1'!I2511,'By Lot - 1'!I2528,'By Lot - 1'!I2545,'By Lot - 1'!I2562,'By Lot - 1'!I2579,'By Lot - 1'!I2596,'By Lot - 1'!I2613,'By Lot - 1'!I2630,'By Lot - 1'!I2647,'By Lot - 1'!I2664,'By Lot - 1'!I2681,'By Lot - 1'!I2698)</f>
        <v>80</v>
      </c>
      <c r="J95" s="1">
        <f>SUM('By Lot - 1'!J2477,'By Lot - 1'!J2494,'By Lot - 1'!J2511,'By Lot - 1'!J2528,'By Lot - 1'!J2545,'By Lot - 1'!J2562,'By Lot - 1'!J2579,'By Lot - 1'!J2596,'By Lot - 1'!J2613,'By Lot - 1'!J2630,'By Lot - 1'!J2647,'By Lot - 1'!J2664,'By Lot - 1'!J2681,'By Lot - 1'!J2698)</f>
        <v>83</v>
      </c>
      <c r="K95" s="1">
        <f>SUM('By Lot - 1'!K2477,'By Lot - 1'!K2494,'By Lot - 1'!K2511,'By Lot - 1'!K2528,'By Lot - 1'!K2545,'By Lot - 1'!K2562,'By Lot - 1'!K2579,'By Lot - 1'!K2596,'By Lot - 1'!K2613,'By Lot - 1'!K2630,'By Lot - 1'!K2647,'By Lot - 1'!K2664,'By Lot - 1'!K2681,'By Lot - 1'!K2698)</f>
        <v>79</v>
      </c>
      <c r="L95" s="1">
        <f>SUM('By Lot - 1'!L2477,'By Lot - 1'!L2494,'By Lot - 1'!L2511,'By Lot - 1'!L2528,'By Lot - 1'!L2545,'By Lot - 1'!L2562,'By Lot - 1'!L2579,'By Lot - 1'!L2596,'By Lot - 1'!L2613,'By Lot - 1'!L2630,'By Lot - 1'!L2647,'By Lot - 1'!L2664,'By Lot - 1'!L2681,'By Lot - 1'!L2698)</f>
        <v>91</v>
      </c>
      <c r="M95" s="17">
        <f>SUM('By Lot - 1'!M2477,'By Lot - 1'!M2494,'By Lot - 1'!M2511,'By Lot - 1'!M2528,'By Lot - 1'!M2545,'By Lot - 1'!M2562,'By Lot - 1'!M2579,'By Lot - 1'!M2596,'By Lot - 1'!M2613,'By Lot - 1'!M2630,'By Lot - 1'!M2647,'By Lot - 1'!M2664,'By Lot - 1'!M2681,'By Lot - 1'!M2698)</f>
        <v>113</v>
      </c>
      <c r="N95" s="16">
        <f t="shared" si="50"/>
        <v>79</v>
      </c>
      <c r="O95" s="1">
        <f t="shared" si="51"/>
        <v>159</v>
      </c>
      <c r="P95" s="18">
        <f t="shared" si="52"/>
        <v>0.66806722689075626</v>
      </c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>
      <c r="A96" s="15"/>
      <c r="B96" s="15" t="s">
        <v>30</v>
      </c>
      <c r="C96" s="15"/>
      <c r="D96" s="16"/>
      <c r="E96" s="1"/>
      <c r="F96" s="1"/>
      <c r="G96" s="1"/>
      <c r="H96" s="1"/>
      <c r="I96" s="1"/>
      <c r="J96" s="1"/>
      <c r="K96" s="1"/>
      <c r="L96" s="1"/>
      <c r="M96" s="17"/>
      <c r="N96" s="16"/>
      <c r="O96" s="1"/>
      <c r="P96" s="18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>
      <c r="A97" s="15"/>
      <c r="B97" s="15" t="s">
        <v>34</v>
      </c>
      <c r="C97" s="15"/>
      <c r="D97" s="16"/>
      <c r="E97" s="1"/>
      <c r="F97" s="1"/>
      <c r="G97" s="1"/>
      <c r="H97" s="1"/>
      <c r="I97" s="1"/>
      <c r="J97" s="1"/>
      <c r="K97" s="1"/>
      <c r="L97" s="1"/>
      <c r="M97" s="17"/>
      <c r="N97" s="16"/>
      <c r="O97" s="1"/>
      <c r="P97" s="18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>
      <c r="A98" s="15"/>
      <c r="B98" s="15" t="s">
        <v>37</v>
      </c>
      <c r="C98" s="15">
        <f>SUM('By Lot - 1'!C2480:C2481,'By Lot - 1'!C2497:C2498,'By Lot - 1'!C2514:C2515,'By Lot - 1'!C2531:C2532,'By Lot - 1'!C2548:C2549,'By Lot - 1'!C2565:C2566,'By Lot - 1'!C2582:C2583,'By Lot - 1'!C2599:C2600,'By Lot - 1'!C2616:C2617,'By Lot - 1'!C2633:C2634,'By Lot - 1'!C2650:C2651,'By Lot - 1'!C2667:C2668,'By Lot - 1'!C2684:C2685,'By Lot - 1'!C2701:C2702)</f>
        <v>273</v>
      </c>
      <c r="D98" s="16">
        <f>SUM('By Lot - 1'!D2480:D2481,'By Lot - 1'!D2497:D2498,'By Lot - 1'!D2514:D2515,'By Lot - 1'!D2531:D2532,'By Lot - 1'!D2548:D2549,'By Lot - 1'!D2565:D2566,'By Lot - 1'!D2582:D2583,'By Lot - 1'!D2599:D2600,'By Lot - 1'!D2616:D2617,'By Lot - 1'!D2633:D2634,'By Lot - 1'!D2650:D2651,'By Lot - 1'!D2667:D2668,'By Lot - 1'!D2684:D2685,'By Lot - 1'!D2701:D2702)</f>
        <v>198</v>
      </c>
      <c r="E98" s="1">
        <f>SUM('By Lot - 1'!E2480:E2481,'By Lot - 1'!E2497:E2498,'By Lot - 1'!E2514:E2515,'By Lot - 1'!E2531:E2532,'By Lot - 1'!E2548:E2549,'By Lot - 1'!E2565:E2566,'By Lot - 1'!E2582:E2583,'By Lot - 1'!E2599:E2600,'By Lot - 1'!E2616:E2617,'By Lot - 1'!E2633:E2634,'By Lot - 1'!E2650:E2651,'By Lot - 1'!E2667:E2668,'By Lot - 1'!E2684:E2685,'By Lot - 1'!E2701:E2702)</f>
        <v>185</v>
      </c>
      <c r="F98" s="1">
        <f>SUM('By Lot - 1'!F2480:F2481,'By Lot - 1'!F2497:F2498,'By Lot - 1'!F2514:F2515,'By Lot - 1'!F2531:F2532,'By Lot - 1'!F2548:F2549,'By Lot - 1'!F2565:F2566,'By Lot - 1'!F2582:F2583,'By Lot - 1'!F2599:F2600,'By Lot - 1'!F2616:F2617,'By Lot - 1'!F2633:F2634,'By Lot - 1'!F2650:F2651,'By Lot - 1'!F2667:F2668,'By Lot - 1'!F2684:F2685,'By Lot - 1'!F2701:F2702)</f>
        <v>137</v>
      </c>
      <c r="G98" s="1">
        <f>SUM('By Lot - 1'!G2480:G2481,'By Lot - 1'!G2497:G2498,'By Lot - 1'!G2514:G2515,'By Lot - 1'!G2531:G2532,'By Lot - 1'!G2548:G2549,'By Lot - 1'!G2565:G2566,'By Lot - 1'!G2582:G2583,'By Lot - 1'!G2599:G2600,'By Lot - 1'!G2616:G2617,'By Lot - 1'!G2633:G2634,'By Lot - 1'!G2650:G2651,'By Lot - 1'!G2667:G2668,'By Lot - 1'!G2684:G2685,'By Lot - 1'!G2701:G2702)</f>
        <v>133</v>
      </c>
      <c r="H98" s="1">
        <f>SUM('By Lot - 1'!H2480:H2481,'By Lot - 1'!H2497:H2498,'By Lot - 1'!H2514:H2515,'By Lot - 1'!H2531:H2532,'By Lot - 1'!H2548:H2549,'By Lot - 1'!H2565:H2566,'By Lot - 1'!H2582:H2583,'By Lot - 1'!H2599:H2600,'By Lot - 1'!H2616:H2617,'By Lot - 1'!H2633:H2634,'By Lot - 1'!H2650:H2651,'By Lot - 1'!H2667:H2668,'By Lot - 1'!H2684:H2685,'By Lot - 1'!H2701:H2702)</f>
        <v>135</v>
      </c>
      <c r="I98" s="1">
        <f>SUM('By Lot - 1'!I2480:I2481,'By Lot - 1'!I2497:I2498,'By Lot - 1'!I2514:I2515,'By Lot - 1'!I2531:I2532,'By Lot - 1'!I2548:I2549,'By Lot - 1'!I2565:I2566,'By Lot - 1'!I2582:I2583,'By Lot - 1'!I2599:I2600,'By Lot - 1'!I2616:I2617,'By Lot - 1'!I2633:I2634,'By Lot - 1'!I2650:I2651,'By Lot - 1'!I2667:I2668,'By Lot - 1'!I2684:I2685,'By Lot - 1'!I2701:I2702)</f>
        <v>126</v>
      </c>
      <c r="J98" s="1">
        <f>SUM('By Lot - 1'!J2480:J2481,'By Lot - 1'!J2497:J2498,'By Lot - 1'!J2514:J2515,'By Lot - 1'!J2531:J2532,'By Lot - 1'!J2548:J2549,'By Lot - 1'!J2565:J2566,'By Lot - 1'!J2582:J2583,'By Lot - 1'!J2599:J2600,'By Lot - 1'!J2616:J2617,'By Lot - 1'!J2633:J2634,'By Lot - 1'!J2650:J2651,'By Lot - 1'!J2667:J2668,'By Lot - 1'!J2684:J2685,'By Lot - 1'!J2701:J2702)</f>
        <v>137</v>
      </c>
      <c r="K98" s="1">
        <f>SUM('By Lot - 1'!K2480:K2481,'By Lot - 1'!K2497:K2498,'By Lot - 1'!K2514:K2515,'By Lot - 1'!K2531:K2532,'By Lot - 1'!K2548:K2549,'By Lot - 1'!K2565:K2566,'By Lot - 1'!K2582:K2583,'By Lot - 1'!K2599:K2600,'By Lot - 1'!K2616:K2617,'By Lot - 1'!K2633:K2634,'By Lot - 1'!K2650:K2651,'By Lot - 1'!K2667:K2668,'By Lot - 1'!K2684:K2685,'By Lot - 1'!K2701:K2702)</f>
        <v>133</v>
      </c>
      <c r="L98" s="1">
        <f>SUM('By Lot - 1'!L2480:L2481,'By Lot - 1'!L2497:L2498,'By Lot - 1'!L2514:L2515,'By Lot - 1'!L2531:L2532,'By Lot - 1'!L2548:L2549,'By Lot - 1'!L2565:L2566,'By Lot - 1'!L2582:L2583,'By Lot - 1'!L2599:L2600,'By Lot - 1'!L2616:L2617,'By Lot - 1'!L2633:L2634,'By Lot - 1'!L2650:L2651,'By Lot - 1'!L2667:L2668,'By Lot - 1'!L2684:L2685,'By Lot - 1'!L2701:L2702)</f>
        <v>128</v>
      </c>
      <c r="M98" s="17">
        <f>SUM('By Lot - 1'!M2480:M2481,'By Lot - 1'!M2497:M2498,'By Lot - 1'!M2514:M2515,'By Lot - 1'!M2531:M2532,'By Lot - 1'!M2548:M2549,'By Lot - 1'!M2565:M2566,'By Lot - 1'!M2582:M2583,'By Lot - 1'!M2599:M2600,'By Lot - 1'!M2616:M2617,'By Lot - 1'!M2633:M2634,'By Lot - 1'!M2650:M2651,'By Lot - 1'!M2667:M2668,'By Lot - 1'!M2684:M2685,'By Lot - 1'!M2701:M2702)</f>
        <v>139</v>
      </c>
      <c r="N98" s="16">
        <f t="shared" ref="N98:N102" si="53">MIN(D98:M98)</f>
        <v>126</v>
      </c>
      <c r="O98" s="1">
        <f t="shared" ref="O98:O102" si="54">C98-N98</f>
        <v>147</v>
      </c>
      <c r="P98" s="18">
        <f t="shared" ref="P98:P102" si="55">O98/C98</f>
        <v>0.53846153846153844</v>
      </c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>
      <c r="A99" s="15"/>
      <c r="B99" s="15" t="s">
        <v>39</v>
      </c>
      <c r="C99" s="15">
        <f>SUM('By Lot - 1'!C2482,'By Lot - 1'!C2499,'By Lot - 1'!C2516,'By Lot - 1'!C2533,'By Lot - 1'!C2550,'By Lot - 1'!C2567,'By Lot - 1'!C2584,'By Lot - 1'!C2601,'By Lot - 1'!C2618,'By Lot - 1'!C2635,'By Lot - 1'!C2652,'By Lot - 1'!C2669,'By Lot - 1'!C2686,'By Lot - 1'!C2703)</f>
        <v>13</v>
      </c>
      <c r="D99" s="16">
        <f>SUM('By Lot - 1'!D2482,'By Lot - 1'!D2499,'By Lot - 1'!D2516,'By Lot - 1'!D2533,'By Lot - 1'!D2550,'By Lot - 1'!D2567,'By Lot - 1'!D2584,'By Lot - 1'!D2601,'By Lot - 1'!D2618,'By Lot - 1'!D2635,'By Lot - 1'!D2652,'By Lot - 1'!D2669,'By Lot - 1'!D2686,'By Lot - 1'!D2703)</f>
        <v>9</v>
      </c>
      <c r="E99" s="1">
        <f>SUM('By Lot - 1'!E2482,'By Lot - 1'!E2499,'By Lot - 1'!E2516,'By Lot - 1'!E2533,'By Lot - 1'!E2550,'By Lot - 1'!E2567,'By Lot - 1'!E2584,'By Lot - 1'!E2601,'By Lot - 1'!E2618,'By Lot - 1'!E2635,'By Lot - 1'!E2652,'By Lot - 1'!E2669,'By Lot - 1'!E2686,'By Lot - 1'!E2703)</f>
        <v>10</v>
      </c>
      <c r="F99" s="1">
        <f>SUM('By Lot - 1'!F2482,'By Lot - 1'!F2499,'By Lot - 1'!F2516,'By Lot - 1'!F2533,'By Lot - 1'!F2550,'By Lot - 1'!F2567,'By Lot - 1'!F2584,'By Lot - 1'!F2601,'By Lot - 1'!F2618,'By Lot - 1'!F2635,'By Lot - 1'!F2652,'By Lot - 1'!F2669,'By Lot - 1'!F2686,'By Lot - 1'!F2703)</f>
        <v>10</v>
      </c>
      <c r="G99" s="1">
        <f>SUM('By Lot - 1'!G2482,'By Lot - 1'!G2499,'By Lot - 1'!G2516,'By Lot - 1'!G2533,'By Lot - 1'!G2550,'By Lot - 1'!G2567,'By Lot - 1'!G2584,'By Lot - 1'!G2601,'By Lot - 1'!G2618,'By Lot - 1'!G2635,'By Lot - 1'!G2652,'By Lot - 1'!G2669,'By Lot - 1'!G2686,'By Lot - 1'!G2703)</f>
        <v>10</v>
      </c>
      <c r="H99" s="1">
        <f>SUM('By Lot - 1'!H2482,'By Lot - 1'!H2499,'By Lot - 1'!H2516,'By Lot - 1'!H2533,'By Lot - 1'!H2550,'By Lot - 1'!H2567,'By Lot - 1'!H2584,'By Lot - 1'!H2601,'By Lot - 1'!H2618,'By Lot - 1'!H2635,'By Lot - 1'!H2652,'By Lot - 1'!H2669,'By Lot - 1'!H2686,'By Lot - 1'!H2703)</f>
        <v>10</v>
      </c>
      <c r="I99" s="1">
        <f>SUM('By Lot - 1'!I2482,'By Lot - 1'!I2499,'By Lot - 1'!I2516,'By Lot - 1'!I2533,'By Lot - 1'!I2550,'By Lot - 1'!I2567,'By Lot - 1'!I2584,'By Lot - 1'!I2601,'By Lot - 1'!I2618,'By Lot - 1'!I2635,'By Lot - 1'!I2652,'By Lot - 1'!I2669,'By Lot - 1'!I2686,'By Lot - 1'!I2703)</f>
        <v>10</v>
      </c>
      <c r="J99" s="1">
        <f>SUM('By Lot - 1'!J2482,'By Lot - 1'!J2499,'By Lot - 1'!J2516,'By Lot - 1'!J2533,'By Lot - 1'!J2550,'By Lot - 1'!J2567,'By Lot - 1'!J2584,'By Lot - 1'!J2601,'By Lot - 1'!J2618,'By Lot - 1'!J2635,'By Lot - 1'!J2652,'By Lot - 1'!J2669,'By Lot - 1'!J2686,'By Lot - 1'!J2703)</f>
        <v>10</v>
      </c>
      <c r="K99" s="1">
        <f>SUM('By Lot - 1'!K2482,'By Lot - 1'!K2499,'By Lot - 1'!K2516,'By Lot - 1'!K2533,'By Lot - 1'!K2550,'By Lot - 1'!K2567,'By Lot - 1'!K2584,'By Lot - 1'!K2601,'By Lot - 1'!K2618,'By Lot - 1'!K2635,'By Lot - 1'!K2652,'By Lot - 1'!K2669,'By Lot - 1'!K2686,'By Lot - 1'!K2703)</f>
        <v>9</v>
      </c>
      <c r="L99" s="1">
        <f>SUM('By Lot - 1'!L2482,'By Lot - 1'!L2499,'By Lot - 1'!L2516,'By Lot - 1'!L2533,'By Lot - 1'!L2550,'By Lot - 1'!L2567,'By Lot - 1'!L2584,'By Lot - 1'!L2601,'By Lot - 1'!L2618,'By Lot - 1'!L2635,'By Lot - 1'!L2652,'By Lot - 1'!L2669,'By Lot - 1'!L2686,'By Lot - 1'!L2703)</f>
        <v>9</v>
      </c>
      <c r="M99" s="17">
        <f>SUM('By Lot - 1'!M2482,'By Lot - 1'!M2499,'By Lot - 1'!M2516,'By Lot - 1'!M2533,'By Lot - 1'!M2550,'By Lot - 1'!M2567,'By Lot - 1'!M2584,'By Lot - 1'!M2601,'By Lot - 1'!M2618,'By Lot - 1'!M2635,'By Lot - 1'!M2652,'By Lot - 1'!M2669,'By Lot - 1'!M2686,'By Lot - 1'!M2703)</f>
        <v>9</v>
      </c>
      <c r="N99" s="16">
        <f t="shared" si="53"/>
        <v>9</v>
      </c>
      <c r="O99" s="1">
        <f t="shared" si="54"/>
        <v>4</v>
      </c>
      <c r="P99" s="18">
        <f t="shared" si="55"/>
        <v>0.30769230769230771</v>
      </c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>
      <c r="A100" s="15"/>
      <c r="B100" s="15" t="s">
        <v>40</v>
      </c>
      <c r="C100" s="15">
        <f>SUM('By Lot - 1'!C2483:C2488,'By Lot - 1'!C2500:C2505,'By Lot - 1'!C2517:C2522,'By Lot - 1'!C2534:C2539,'By Lot - 1'!C2551:C2556,'By Lot - 1'!C2568:C2573,'By Lot - 1'!C2585:C2590,'By Lot - 1'!C2602:C2607,'By Lot - 1'!C2619:C2624,'By Lot - 1'!C2636:C2641,'By Lot - 1'!C2653:C2658,'By Lot - 1'!C2670:C2675,'By Lot - 1'!C2687:C2692,'By Lot - 1'!C2704:C2709)</f>
        <v>12</v>
      </c>
      <c r="D100" s="16">
        <f>SUM('By Lot - 1'!D2483:D2488,'By Lot - 1'!D2500:D2505,'By Lot - 1'!D2517:D2522,'By Lot - 1'!D2534:D2539,'By Lot - 1'!D2551:D2556,'By Lot - 1'!D2568:D2573,'By Lot - 1'!D2585:D2590,'By Lot - 1'!D2602:D2607,'By Lot - 1'!D2619:D2624,'By Lot - 1'!D2636:D2641,'By Lot - 1'!D2653:D2658,'By Lot - 1'!D2670:D2675,'By Lot - 1'!D2687:D2692,'By Lot - 1'!D2704:D2709)</f>
        <v>6</v>
      </c>
      <c r="E100" s="1">
        <f>SUM('By Lot - 1'!E2483:E2488,'By Lot - 1'!E2500:E2505,'By Lot - 1'!E2517:E2522,'By Lot - 1'!E2534:E2539,'By Lot - 1'!E2551:E2556,'By Lot - 1'!E2568:E2573,'By Lot - 1'!E2585:E2590,'By Lot - 1'!E2602:E2607,'By Lot - 1'!E2619:E2624,'By Lot - 1'!E2636:E2641,'By Lot - 1'!E2653:E2658,'By Lot - 1'!E2670:E2675,'By Lot - 1'!E2687:E2692,'By Lot - 1'!E2704:E2709)</f>
        <v>2</v>
      </c>
      <c r="F100" s="1">
        <f>SUM('By Lot - 1'!F2483:F2488,'By Lot - 1'!F2500:F2505,'By Lot - 1'!F2517:F2522,'By Lot - 1'!F2534:F2539,'By Lot - 1'!F2551:F2556,'By Lot - 1'!F2568:F2573,'By Lot - 1'!F2585:F2590,'By Lot - 1'!F2602:F2607,'By Lot - 1'!F2619:F2624,'By Lot - 1'!F2636:F2641,'By Lot - 1'!F2653:F2658,'By Lot - 1'!F2670:F2675,'By Lot - 1'!F2687:F2692,'By Lot - 1'!F2704:F2709)</f>
        <v>6</v>
      </c>
      <c r="G100" s="1">
        <f>SUM('By Lot - 1'!G2483:G2488,'By Lot - 1'!G2500:G2505,'By Lot - 1'!G2517:G2522,'By Lot - 1'!G2534:G2539,'By Lot - 1'!G2551:G2556,'By Lot - 1'!G2568:G2573,'By Lot - 1'!G2585:G2590,'By Lot - 1'!G2602:G2607,'By Lot - 1'!G2619:G2624,'By Lot - 1'!G2636:G2641,'By Lot - 1'!G2653:G2658,'By Lot - 1'!G2670:G2675,'By Lot - 1'!G2687:G2692,'By Lot - 1'!G2704:G2709)</f>
        <v>6</v>
      </c>
      <c r="H100" s="1">
        <f>SUM('By Lot - 1'!H2483:H2488,'By Lot - 1'!H2500:H2505,'By Lot - 1'!H2517:H2522,'By Lot - 1'!H2534:H2539,'By Lot - 1'!H2551:H2556,'By Lot - 1'!H2568:H2573,'By Lot - 1'!H2585:H2590,'By Lot - 1'!H2602:H2607,'By Lot - 1'!H2619:H2624,'By Lot - 1'!H2636:H2641,'By Lot - 1'!H2653:H2658,'By Lot - 1'!H2670:H2675,'By Lot - 1'!H2687:H2692,'By Lot - 1'!H2704:H2709)</f>
        <v>5</v>
      </c>
      <c r="I100" s="1">
        <f>SUM('By Lot - 1'!I2483:I2488,'By Lot - 1'!I2500:I2505,'By Lot - 1'!I2517:I2522,'By Lot - 1'!I2534:I2539,'By Lot - 1'!I2551:I2556,'By Lot - 1'!I2568:I2573,'By Lot - 1'!I2585:I2590,'By Lot - 1'!I2602:I2607,'By Lot - 1'!I2619:I2624,'By Lot - 1'!I2636:I2641,'By Lot - 1'!I2653:I2658,'By Lot - 1'!I2670:I2675,'By Lot - 1'!I2687:I2692,'By Lot - 1'!I2704:I2709)</f>
        <v>6</v>
      </c>
      <c r="J100" s="1">
        <f>SUM('By Lot - 1'!J2483:J2488,'By Lot - 1'!J2500:J2505,'By Lot - 1'!J2517:J2522,'By Lot - 1'!J2534:J2539,'By Lot - 1'!J2551:J2556,'By Lot - 1'!J2568:J2573,'By Lot - 1'!J2585:J2590,'By Lot - 1'!J2602:J2607,'By Lot - 1'!J2619:J2624,'By Lot - 1'!J2636:J2641,'By Lot - 1'!J2653:J2658,'By Lot - 1'!J2670:J2675,'By Lot - 1'!J2687:J2692,'By Lot - 1'!J2704:J2709)</f>
        <v>8</v>
      </c>
      <c r="K100" s="1">
        <f>SUM('By Lot - 1'!K2483:K2488,'By Lot - 1'!K2500:K2505,'By Lot - 1'!K2517:K2522,'By Lot - 1'!K2534:K2539,'By Lot - 1'!K2551:K2556,'By Lot - 1'!K2568:K2573,'By Lot - 1'!K2585:K2590,'By Lot - 1'!K2602:K2607,'By Lot - 1'!K2619:K2624,'By Lot - 1'!K2636:K2641,'By Lot - 1'!K2653:K2658,'By Lot - 1'!K2670:K2675,'By Lot - 1'!K2687:K2692,'By Lot - 1'!K2704:K2709)</f>
        <v>6</v>
      </c>
      <c r="L100" s="1">
        <f>SUM('By Lot - 1'!L2483:L2488,'By Lot - 1'!L2500:L2505,'By Lot - 1'!L2517:L2522,'By Lot - 1'!L2534:L2539,'By Lot - 1'!L2551:L2556,'By Lot - 1'!L2568:L2573,'By Lot - 1'!L2585:L2590,'By Lot - 1'!L2602:L2607,'By Lot - 1'!L2619:L2624,'By Lot - 1'!L2636:L2641,'By Lot - 1'!L2653:L2658,'By Lot - 1'!L2670:L2675,'By Lot - 1'!L2687:L2692,'By Lot - 1'!L2704:L2709)</f>
        <v>6</v>
      </c>
      <c r="M100" s="17">
        <f>SUM('By Lot - 1'!M2483:M2488,'By Lot - 1'!M2500:M2505,'By Lot - 1'!M2517:M2522,'By Lot - 1'!M2534:M2539,'By Lot - 1'!M2551:M2556,'By Lot - 1'!M2568:M2573,'By Lot - 1'!M2585:M2590,'By Lot - 1'!M2602:M2607,'By Lot - 1'!M2619:M2624,'By Lot - 1'!M2636:M2641,'By Lot - 1'!M2653:M2658,'By Lot - 1'!M2670:M2675,'By Lot - 1'!M2687:M2692,'By Lot - 1'!M2704:M2709)</f>
        <v>8</v>
      </c>
      <c r="N100" s="16">
        <f t="shared" si="53"/>
        <v>2</v>
      </c>
      <c r="O100" s="1">
        <f t="shared" si="54"/>
        <v>10</v>
      </c>
      <c r="P100" s="18">
        <f t="shared" si="55"/>
        <v>0.83333333333333337</v>
      </c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>
      <c r="A101" s="15"/>
      <c r="B101" s="15" t="s">
        <v>41</v>
      </c>
      <c r="C101" s="15">
        <f>SUM('By Lot - 1'!C2489,'By Lot - 1'!C2506,'By Lot - 1'!C2523,'By Lot - 1'!C2540,'By Lot - 1'!C2557,'By Lot - 1'!C2574,'By Lot - 1'!C2591,'By Lot - 1'!C2608,'By Lot - 1'!C2625,'By Lot - 1'!C2642,'By Lot - 1'!C2659,'By Lot - 1'!C2676,'By Lot - 1'!C2693,'By Lot - 1'!C2710)</f>
        <v>15</v>
      </c>
      <c r="D101" s="16">
        <f>SUM('By Lot - 1'!D2489,'By Lot - 1'!D2506,'By Lot - 1'!D2523,'By Lot - 1'!D2540,'By Lot - 1'!D2557,'By Lot - 1'!D2574,'By Lot - 1'!D2591,'By Lot - 1'!D2608,'By Lot - 1'!D2625,'By Lot - 1'!D2642,'By Lot - 1'!D2659,'By Lot - 1'!D2676,'By Lot - 1'!D2693,'By Lot - 1'!D2710)</f>
        <v>3</v>
      </c>
      <c r="E101" s="1">
        <f>SUM('By Lot - 1'!E2489,'By Lot - 1'!E2506,'By Lot - 1'!E2523,'By Lot - 1'!E2540,'By Lot - 1'!E2557,'By Lot - 1'!E2574,'By Lot - 1'!E2591,'By Lot - 1'!E2608,'By Lot - 1'!E2625,'By Lot - 1'!E2642,'By Lot - 1'!E2659,'By Lot - 1'!E2676,'By Lot - 1'!E2693,'By Lot - 1'!E2710)</f>
        <v>3</v>
      </c>
      <c r="F101" s="1">
        <f>SUM('By Lot - 1'!F2489,'By Lot - 1'!F2506,'By Lot - 1'!F2523,'By Lot - 1'!F2540,'By Lot - 1'!F2557,'By Lot - 1'!F2574,'By Lot - 1'!F2591,'By Lot - 1'!F2608,'By Lot - 1'!F2625,'By Lot - 1'!F2642,'By Lot - 1'!F2659,'By Lot - 1'!F2676,'By Lot - 1'!F2693,'By Lot - 1'!F2710)</f>
        <v>3</v>
      </c>
      <c r="G101" s="1">
        <f>SUM('By Lot - 1'!G2489,'By Lot - 1'!G2506,'By Lot - 1'!G2523,'By Lot - 1'!G2540,'By Lot - 1'!G2557,'By Lot - 1'!G2574,'By Lot - 1'!G2591,'By Lot - 1'!G2608,'By Lot - 1'!G2625,'By Lot - 1'!G2642,'By Lot - 1'!G2659,'By Lot - 1'!G2676,'By Lot - 1'!G2693,'By Lot - 1'!G2710)</f>
        <v>3</v>
      </c>
      <c r="H101" s="1">
        <f>SUM('By Lot - 1'!H2489,'By Lot - 1'!H2506,'By Lot - 1'!H2523,'By Lot - 1'!H2540,'By Lot - 1'!H2557,'By Lot - 1'!H2574,'By Lot - 1'!H2591,'By Lot - 1'!H2608,'By Lot - 1'!H2625,'By Lot - 1'!H2642,'By Lot - 1'!H2659,'By Lot - 1'!H2676,'By Lot - 1'!H2693,'By Lot - 1'!H2710)</f>
        <v>3</v>
      </c>
      <c r="I101" s="1">
        <f>SUM('By Lot - 1'!I2489,'By Lot - 1'!I2506,'By Lot - 1'!I2523,'By Lot - 1'!I2540,'By Lot - 1'!I2557,'By Lot - 1'!I2574,'By Lot - 1'!I2591,'By Lot - 1'!I2608,'By Lot - 1'!I2625,'By Lot - 1'!I2642,'By Lot - 1'!I2659,'By Lot - 1'!I2676,'By Lot - 1'!I2693,'By Lot - 1'!I2710)</f>
        <v>4</v>
      </c>
      <c r="J101" s="1">
        <f>SUM('By Lot - 1'!J2489,'By Lot - 1'!J2506,'By Lot - 1'!J2523,'By Lot - 1'!J2540,'By Lot - 1'!J2557,'By Lot - 1'!J2574,'By Lot - 1'!J2591,'By Lot - 1'!J2608,'By Lot - 1'!J2625,'By Lot - 1'!J2642,'By Lot - 1'!J2659,'By Lot - 1'!J2676,'By Lot - 1'!J2693,'By Lot - 1'!J2710)</f>
        <v>3</v>
      </c>
      <c r="K101" s="1">
        <f>SUM('By Lot - 1'!K2489,'By Lot - 1'!K2506,'By Lot - 1'!K2523,'By Lot - 1'!K2540,'By Lot - 1'!K2557,'By Lot - 1'!K2574,'By Lot - 1'!K2591,'By Lot - 1'!K2608,'By Lot - 1'!K2625,'By Lot - 1'!K2642,'By Lot - 1'!K2659,'By Lot - 1'!K2676,'By Lot - 1'!K2693,'By Lot - 1'!K2710)</f>
        <v>3</v>
      </c>
      <c r="L101" s="1">
        <f>SUM('By Lot - 1'!L2489,'By Lot - 1'!L2506,'By Lot - 1'!L2523,'By Lot - 1'!L2540,'By Lot - 1'!L2557,'By Lot - 1'!L2574,'By Lot - 1'!L2591,'By Lot - 1'!L2608,'By Lot - 1'!L2625,'By Lot - 1'!L2642,'By Lot - 1'!L2659,'By Lot - 1'!L2676,'By Lot - 1'!L2693,'By Lot - 1'!L2710)</f>
        <v>6</v>
      </c>
      <c r="M101" s="17">
        <f>SUM('By Lot - 1'!M2489,'By Lot - 1'!M2506,'By Lot - 1'!M2523,'By Lot - 1'!M2540,'By Lot - 1'!M2557,'By Lot - 1'!M2574,'By Lot - 1'!M2591,'By Lot - 1'!M2608,'By Lot - 1'!M2625,'By Lot - 1'!M2642,'By Lot - 1'!M2659,'By Lot - 1'!M2676,'By Lot - 1'!M2693,'By Lot - 1'!M2710)</f>
        <v>3</v>
      </c>
      <c r="N101" s="16">
        <f t="shared" si="53"/>
        <v>3</v>
      </c>
      <c r="O101" s="1">
        <f t="shared" si="54"/>
        <v>12</v>
      </c>
      <c r="P101" s="18">
        <f t="shared" si="55"/>
        <v>0.8</v>
      </c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>
      <c r="A102" s="15"/>
      <c r="B102" s="15" t="s">
        <v>42</v>
      </c>
      <c r="C102" s="15">
        <f>SUM('By Lot - 1'!C2490,'By Lot - 1'!C2507,'By Lot - 1'!C2524,'By Lot - 1'!C2541,'By Lot - 1'!C2558,'By Lot - 1'!C2575,'By Lot - 1'!C2592,'By Lot - 1'!C2609,'By Lot - 1'!C2626,'By Lot - 1'!C2643,'By Lot - 1'!C2660,'By Lot - 1'!C2677,'By Lot - 1'!C2694,'By Lot - 1'!C2711)</f>
        <v>2</v>
      </c>
      <c r="D102" s="16">
        <f>SUM('By Lot - 1'!D2490,'By Lot - 1'!D2507,'By Lot - 1'!D2524,'By Lot - 1'!D2541,'By Lot - 1'!D2558,'By Lot - 1'!D2575,'By Lot - 1'!D2592,'By Lot - 1'!D2609,'By Lot - 1'!D2626,'By Lot - 1'!D2643,'By Lot - 1'!D2660,'By Lot - 1'!D2677,'By Lot - 1'!D2694,'By Lot - 1'!D2711)</f>
        <v>1</v>
      </c>
      <c r="E102" s="1">
        <f>SUM('By Lot - 1'!E2490,'By Lot - 1'!E2507,'By Lot - 1'!E2524,'By Lot - 1'!E2541,'By Lot - 1'!E2558,'By Lot - 1'!E2575,'By Lot - 1'!E2592,'By Lot - 1'!E2609,'By Lot - 1'!E2626,'By Lot - 1'!E2643,'By Lot - 1'!E2660,'By Lot - 1'!E2677,'By Lot - 1'!E2694,'By Lot - 1'!E2711)</f>
        <v>1</v>
      </c>
      <c r="F102" s="1">
        <f>SUM('By Lot - 1'!F2490,'By Lot - 1'!F2507,'By Lot - 1'!F2524,'By Lot - 1'!F2541,'By Lot - 1'!F2558,'By Lot - 1'!F2575,'By Lot - 1'!F2592,'By Lot - 1'!F2609,'By Lot - 1'!F2626,'By Lot - 1'!F2643,'By Lot - 1'!F2660,'By Lot - 1'!F2677,'By Lot - 1'!F2694,'By Lot - 1'!F2711)</f>
        <v>1</v>
      </c>
      <c r="G102" s="1">
        <f>SUM('By Lot - 1'!G2490,'By Lot - 1'!G2507,'By Lot - 1'!G2524,'By Lot - 1'!G2541,'By Lot - 1'!G2558,'By Lot - 1'!G2575,'By Lot - 1'!G2592,'By Lot - 1'!G2609,'By Lot - 1'!G2626,'By Lot - 1'!G2643,'By Lot - 1'!G2660,'By Lot - 1'!G2677,'By Lot - 1'!G2694,'By Lot - 1'!G2711)</f>
        <v>1</v>
      </c>
      <c r="H102" s="1">
        <f>SUM('By Lot - 1'!H2490,'By Lot - 1'!H2507,'By Lot - 1'!H2524,'By Lot - 1'!H2541,'By Lot - 1'!H2558,'By Lot - 1'!H2575,'By Lot - 1'!H2592,'By Lot - 1'!H2609,'By Lot - 1'!H2626,'By Lot - 1'!H2643,'By Lot - 1'!H2660,'By Lot - 1'!H2677,'By Lot - 1'!H2694,'By Lot - 1'!H2711)</f>
        <v>1</v>
      </c>
      <c r="I102" s="1">
        <f>SUM('By Lot - 1'!I2490,'By Lot - 1'!I2507,'By Lot - 1'!I2524,'By Lot - 1'!I2541,'By Lot - 1'!I2558,'By Lot - 1'!I2575,'By Lot - 1'!I2592,'By Lot - 1'!I2609,'By Lot - 1'!I2626,'By Lot - 1'!I2643,'By Lot - 1'!I2660,'By Lot - 1'!I2677,'By Lot - 1'!I2694,'By Lot - 1'!I2711)</f>
        <v>1</v>
      </c>
      <c r="J102" s="1">
        <f>SUM('By Lot - 1'!J2490,'By Lot - 1'!J2507,'By Lot - 1'!J2524,'By Lot - 1'!J2541,'By Lot - 1'!J2558,'By Lot - 1'!J2575,'By Lot - 1'!J2592,'By Lot - 1'!J2609,'By Lot - 1'!J2626,'By Lot - 1'!J2643,'By Lot - 1'!J2660,'By Lot - 1'!J2677,'By Lot - 1'!J2694,'By Lot - 1'!J2711)</f>
        <v>1</v>
      </c>
      <c r="K102" s="1">
        <f>SUM('By Lot - 1'!K2490,'By Lot - 1'!K2507,'By Lot - 1'!K2524,'By Lot - 1'!K2541,'By Lot - 1'!K2558,'By Lot - 1'!K2575,'By Lot - 1'!K2592,'By Lot - 1'!K2609,'By Lot - 1'!K2626,'By Lot - 1'!K2643,'By Lot - 1'!K2660,'By Lot - 1'!K2677,'By Lot - 1'!K2694,'By Lot - 1'!K2711)</f>
        <v>2</v>
      </c>
      <c r="L102" s="1">
        <f>SUM('By Lot - 1'!L2490,'By Lot - 1'!L2507,'By Lot - 1'!L2524,'By Lot - 1'!L2541,'By Lot - 1'!L2558,'By Lot - 1'!L2575,'By Lot - 1'!L2592,'By Lot - 1'!L2609,'By Lot - 1'!L2626,'By Lot - 1'!L2643,'By Lot - 1'!L2660,'By Lot - 1'!L2677,'By Lot - 1'!L2694,'By Lot - 1'!L2711)</f>
        <v>2</v>
      </c>
      <c r="M102" s="17">
        <f>SUM('By Lot - 1'!M2490,'By Lot - 1'!M2507,'By Lot - 1'!M2524,'By Lot - 1'!M2541,'By Lot - 1'!M2558,'By Lot - 1'!M2575,'By Lot - 1'!M2592,'By Lot - 1'!M2609,'By Lot - 1'!M2626,'By Lot - 1'!M2643,'By Lot - 1'!M2660,'By Lot - 1'!M2677,'By Lot - 1'!M2694,'By Lot - 1'!M2711)</f>
        <v>2</v>
      </c>
      <c r="N102" s="16">
        <f t="shared" si="53"/>
        <v>1</v>
      </c>
      <c r="O102" s="1">
        <f t="shared" si="54"/>
        <v>1</v>
      </c>
      <c r="P102" s="18">
        <f t="shared" si="55"/>
        <v>0.5</v>
      </c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>
      <c r="A103" s="15"/>
      <c r="B103" s="15" t="s">
        <v>43</v>
      </c>
      <c r="C103" s="15"/>
      <c r="D103" s="16"/>
      <c r="E103" s="1"/>
      <c r="F103" s="1"/>
      <c r="G103" s="1"/>
      <c r="H103" s="1"/>
      <c r="I103" s="1"/>
      <c r="J103" s="1"/>
      <c r="K103" s="1"/>
      <c r="L103" s="1"/>
      <c r="M103" s="17"/>
      <c r="N103" s="16"/>
      <c r="O103" s="1"/>
      <c r="P103" s="18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>
      <c r="A104" s="15"/>
      <c r="B104" s="15" t="s">
        <v>44</v>
      </c>
      <c r="C104" s="15"/>
      <c r="D104" s="16"/>
      <c r="E104" s="1"/>
      <c r="F104" s="1"/>
      <c r="G104" s="1"/>
      <c r="H104" s="1"/>
      <c r="I104" s="1"/>
      <c r="J104" s="1"/>
      <c r="K104" s="1"/>
      <c r="L104" s="1"/>
      <c r="M104" s="17"/>
      <c r="N104" s="16"/>
      <c r="O104" s="1"/>
      <c r="P104" s="18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>
      <c r="A105" s="20"/>
      <c r="B105" s="21" t="s">
        <v>45</v>
      </c>
      <c r="C105" s="21">
        <f t="shared" ref="C105:M105" si="56">SUM(C95:C104)</f>
        <v>553</v>
      </c>
      <c r="D105" s="22">
        <f t="shared" si="56"/>
        <v>364</v>
      </c>
      <c r="E105" s="23">
        <f t="shared" si="56"/>
        <v>337</v>
      </c>
      <c r="F105" s="23">
        <f t="shared" si="56"/>
        <v>269</v>
      </c>
      <c r="G105" s="23">
        <f t="shared" si="56"/>
        <v>251</v>
      </c>
      <c r="H105" s="23">
        <f t="shared" si="56"/>
        <v>247</v>
      </c>
      <c r="I105" s="23">
        <f t="shared" si="56"/>
        <v>227</v>
      </c>
      <c r="J105" s="23">
        <f t="shared" si="56"/>
        <v>242</v>
      </c>
      <c r="K105" s="23">
        <f t="shared" si="56"/>
        <v>232</v>
      </c>
      <c r="L105" s="23">
        <f t="shared" si="56"/>
        <v>242</v>
      </c>
      <c r="M105" s="24">
        <f t="shared" si="56"/>
        <v>274</v>
      </c>
      <c r="N105" s="22">
        <f>MIN(D105:M105)</f>
        <v>227</v>
      </c>
      <c r="O105" s="23">
        <f>C105-N105</f>
        <v>326</v>
      </c>
      <c r="P105" s="25">
        <f>O105/C105</f>
        <v>0.58951175406871614</v>
      </c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>
      <c r="A106" s="14" t="s">
        <v>226</v>
      </c>
      <c r="B106" s="15" t="s">
        <v>27</v>
      </c>
      <c r="C106" s="15"/>
      <c r="D106" s="16"/>
      <c r="E106" s="1"/>
      <c r="F106" s="1"/>
      <c r="G106" s="1"/>
      <c r="H106" s="1"/>
      <c r="I106" s="1"/>
      <c r="J106" s="1"/>
      <c r="K106" s="1"/>
      <c r="L106" s="1"/>
      <c r="M106" s="17"/>
      <c r="N106" s="16"/>
      <c r="O106" s="1"/>
      <c r="P106" s="18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>
      <c r="A107" s="15"/>
      <c r="B107" s="15" t="s">
        <v>30</v>
      </c>
      <c r="C107" s="15">
        <f>SUM('By Lot - 1'!C2716,'By Lot - 1'!C2733,'By Lot - 1'!C2750,'By Lot - 1'!C2767,'By Lot - 1'!C2784,'By Lot - 1'!C2801,'By Lot - 1'!C2818,'By Lot - 1'!C2835,'By Lot - 1'!C2852,'By Lot - 1'!C2869,'By Lot - 1'!C2886)</f>
        <v>1019</v>
      </c>
      <c r="D107" s="16">
        <f>SUM('By Lot - 1'!D2716,'By Lot - 1'!D2733,'By Lot - 1'!D2750,'By Lot - 1'!D2767,'By Lot - 1'!D2784,'By Lot - 1'!D2801,'By Lot - 1'!D2818,'By Lot - 1'!D2835,'By Lot - 1'!D2852,'By Lot - 1'!D2869,'By Lot - 1'!D2886)</f>
        <v>386</v>
      </c>
      <c r="E107" s="1">
        <f>SUM('By Lot - 1'!E2716,'By Lot - 1'!E2733,'By Lot - 1'!E2750,'By Lot - 1'!E2767,'By Lot - 1'!E2784,'By Lot - 1'!E2801,'By Lot - 1'!E2818,'By Lot - 1'!E2835,'By Lot - 1'!E2852,'By Lot - 1'!E2869,'By Lot - 1'!E2886)</f>
        <v>289</v>
      </c>
      <c r="F107" s="1">
        <f>SUM('By Lot - 1'!F2716,'By Lot - 1'!F2733,'By Lot - 1'!F2750,'By Lot - 1'!F2767,'By Lot - 1'!F2784,'By Lot - 1'!F2801,'By Lot - 1'!F2818,'By Lot - 1'!F2835,'By Lot - 1'!F2852,'By Lot - 1'!F2869,'By Lot - 1'!F2886)</f>
        <v>161</v>
      </c>
      <c r="G107" s="1">
        <f>SUM('By Lot - 1'!G2716,'By Lot - 1'!G2733,'By Lot - 1'!G2750,'By Lot - 1'!G2767,'By Lot - 1'!G2784,'By Lot - 1'!G2801,'By Lot - 1'!G2818,'By Lot - 1'!G2835,'By Lot - 1'!G2852,'By Lot - 1'!G2869,'By Lot - 1'!G2886)</f>
        <v>130</v>
      </c>
      <c r="H107" s="1">
        <f>SUM('By Lot - 1'!H2716,'By Lot - 1'!H2733,'By Lot - 1'!H2750,'By Lot - 1'!H2767,'By Lot - 1'!H2784,'By Lot - 1'!H2801,'By Lot - 1'!H2818,'By Lot - 1'!H2835,'By Lot - 1'!H2852,'By Lot - 1'!H2869,'By Lot - 1'!H2886)</f>
        <v>127</v>
      </c>
      <c r="I107" s="1">
        <f>SUM('By Lot - 1'!I2716,'By Lot - 1'!I2733,'By Lot - 1'!I2750,'By Lot - 1'!I2767,'By Lot - 1'!I2784,'By Lot - 1'!I2801,'By Lot - 1'!I2818,'By Lot - 1'!I2835,'By Lot - 1'!I2852,'By Lot - 1'!I2869,'By Lot - 1'!I2886)</f>
        <v>141</v>
      </c>
      <c r="J107" s="1">
        <f>SUM('By Lot - 1'!J2716,'By Lot - 1'!J2733,'By Lot - 1'!J2750,'By Lot - 1'!J2767,'By Lot - 1'!J2784,'By Lot - 1'!J2801,'By Lot - 1'!J2818,'By Lot - 1'!J2835,'By Lot - 1'!J2852,'By Lot - 1'!J2869,'By Lot - 1'!J2886)</f>
        <v>149</v>
      </c>
      <c r="K107" s="1">
        <f>SUM('By Lot - 1'!K2716,'By Lot - 1'!K2733,'By Lot - 1'!K2750,'By Lot - 1'!K2767,'By Lot - 1'!K2784,'By Lot - 1'!K2801,'By Lot - 1'!K2818,'By Lot - 1'!K2835,'By Lot - 1'!K2852,'By Lot - 1'!K2869,'By Lot - 1'!K2886)</f>
        <v>148</v>
      </c>
      <c r="L107" s="1">
        <f>SUM('By Lot - 1'!L2716,'By Lot - 1'!L2733,'By Lot - 1'!L2750,'By Lot - 1'!L2767,'By Lot - 1'!L2784,'By Lot - 1'!L2801,'By Lot - 1'!L2818,'By Lot - 1'!L2835,'By Lot - 1'!L2852,'By Lot - 1'!L2869,'By Lot - 1'!L2886)</f>
        <v>171</v>
      </c>
      <c r="M107" s="17">
        <f>SUM('By Lot - 1'!M2716,'By Lot - 1'!M2733,'By Lot - 1'!M2750,'By Lot - 1'!M2767,'By Lot - 1'!M2784,'By Lot - 1'!M2801,'By Lot - 1'!M2818,'By Lot - 1'!M2835,'By Lot - 1'!M2852,'By Lot - 1'!M2869,'By Lot - 1'!M2886)</f>
        <v>238</v>
      </c>
      <c r="N107" s="16">
        <f>MIN(D107:M107)</f>
        <v>127</v>
      </c>
      <c r="O107" s="1">
        <f>C107-N107</f>
        <v>892</v>
      </c>
      <c r="P107" s="18">
        <f>O107/C107</f>
        <v>0.87536800785083413</v>
      </c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>
      <c r="A108" s="15"/>
      <c r="B108" s="15" t="s">
        <v>34</v>
      </c>
      <c r="C108" s="15"/>
      <c r="D108" s="16"/>
      <c r="E108" s="1"/>
      <c r="F108" s="1"/>
      <c r="G108" s="1"/>
      <c r="H108" s="1"/>
      <c r="I108" s="1"/>
      <c r="J108" s="1"/>
      <c r="K108" s="1"/>
      <c r="L108" s="1"/>
      <c r="M108" s="17"/>
      <c r="N108" s="16"/>
      <c r="O108" s="1"/>
      <c r="P108" s="18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>
      <c r="A109" s="15"/>
      <c r="B109" s="15" t="s">
        <v>37</v>
      </c>
      <c r="C109" s="15"/>
      <c r="D109" s="16"/>
      <c r="E109" s="1"/>
      <c r="F109" s="1"/>
      <c r="G109" s="1"/>
      <c r="H109" s="1"/>
      <c r="I109" s="1"/>
      <c r="J109" s="1"/>
      <c r="K109" s="1"/>
      <c r="L109" s="1"/>
      <c r="M109" s="17"/>
      <c r="N109" s="16"/>
      <c r="O109" s="1"/>
      <c r="P109" s="18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>
      <c r="A110" s="15"/>
      <c r="B110" s="15" t="s">
        <v>39</v>
      </c>
      <c r="C110" s="15"/>
      <c r="D110" s="16"/>
      <c r="E110" s="1"/>
      <c r="F110" s="1"/>
      <c r="G110" s="1"/>
      <c r="H110" s="1"/>
      <c r="I110" s="1"/>
      <c r="J110" s="1"/>
      <c r="K110" s="1"/>
      <c r="L110" s="1"/>
      <c r="M110" s="17"/>
      <c r="N110" s="16"/>
      <c r="O110" s="1"/>
      <c r="P110" s="18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>
      <c r="A111" s="15"/>
      <c r="B111" s="15" t="s">
        <v>40</v>
      </c>
      <c r="C111" s="15">
        <f>SUM('By Lot - 1'!C2721:C2726,'By Lot - 1'!C2738:C2743,'By Lot - 1'!C2755:C2760,'By Lot - 1'!C2772:C2777,'By Lot - 1'!C2789:C2794,'By Lot - 1'!C2806:C2811,'By Lot - 1'!C2823:C2828,'By Lot - 1'!C2840:C2845,'By Lot - 1'!C2857:C2862,'By Lot - 1'!C2874:C2879,'By Lot - 1'!C2891:C2896)</f>
        <v>10</v>
      </c>
      <c r="D111" s="16">
        <f>SUM('By Lot - 1'!D2721:D2726,'By Lot - 1'!D2738:D2743,'By Lot - 1'!D2755:D2760,'By Lot - 1'!D2772:D2777,'By Lot - 1'!D2789:D2794,'By Lot - 1'!D2806:D2811,'By Lot - 1'!D2823:D2828,'By Lot - 1'!D2840:D2845,'By Lot - 1'!D2857:D2862,'By Lot - 1'!D2874:D2879,'By Lot - 1'!D2891:D2896)</f>
        <v>6</v>
      </c>
      <c r="E111" s="1">
        <f>SUM('By Lot - 1'!E2721:E2726,'By Lot - 1'!E2738:E2743,'By Lot - 1'!E2755:E2760,'By Lot - 1'!E2772:E2777,'By Lot - 1'!E2789:E2794,'By Lot - 1'!E2806:E2811,'By Lot - 1'!E2823:E2828,'By Lot - 1'!E2840:E2845,'By Lot - 1'!E2857:E2862,'By Lot - 1'!E2874:E2879,'By Lot - 1'!E2891:E2896)</f>
        <v>7</v>
      </c>
      <c r="F111" s="1">
        <f>SUM('By Lot - 1'!F2721:F2726,'By Lot - 1'!F2738:F2743,'By Lot - 1'!F2755:F2760,'By Lot - 1'!F2772:F2777,'By Lot - 1'!F2789:F2794,'By Lot - 1'!F2806:F2811,'By Lot - 1'!F2823:F2828,'By Lot - 1'!F2840:F2845,'By Lot - 1'!F2857:F2862,'By Lot - 1'!F2874:F2879,'By Lot - 1'!F2891:F2896)</f>
        <v>6</v>
      </c>
      <c r="G111" s="1">
        <f>SUM('By Lot - 1'!G2721:G2726,'By Lot - 1'!G2738:G2743,'By Lot - 1'!G2755:G2760,'By Lot - 1'!G2772:G2777,'By Lot - 1'!G2789:G2794,'By Lot - 1'!G2806:G2811,'By Lot - 1'!G2823:G2828,'By Lot - 1'!G2840:G2845,'By Lot - 1'!G2857:G2862,'By Lot - 1'!G2874:G2879,'By Lot - 1'!G2891:G2896)</f>
        <v>7</v>
      </c>
      <c r="H111" s="1">
        <f>SUM('By Lot - 1'!H2721:H2726,'By Lot - 1'!H2738:H2743,'By Lot - 1'!H2755:H2760,'By Lot - 1'!H2772:H2777,'By Lot - 1'!H2789:H2794,'By Lot - 1'!H2806:H2811,'By Lot - 1'!H2823:H2828,'By Lot - 1'!H2840:H2845,'By Lot - 1'!H2857:H2862,'By Lot - 1'!H2874:H2879,'By Lot - 1'!H2891:H2896)</f>
        <v>7</v>
      </c>
      <c r="I111" s="1">
        <f>SUM('By Lot - 1'!I2721:I2726,'By Lot - 1'!I2738:I2743,'By Lot - 1'!I2755:I2760,'By Lot - 1'!I2772:I2777,'By Lot - 1'!I2789:I2794,'By Lot - 1'!I2806:I2811,'By Lot - 1'!I2823:I2828,'By Lot - 1'!I2840:I2845,'By Lot - 1'!I2857:I2862,'By Lot - 1'!I2874:I2879,'By Lot - 1'!I2891:I2896)</f>
        <v>6</v>
      </c>
      <c r="J111" s="1">
        <f>SUM('By Lot - 1'!J2721:J2726,'By Lot - 1'!J2738:J2743,'By Lot - 1'!J2755:J2760,'By Lot - 1'!J2772:J2777,'By Lot - 1'!J2789:J2794,'By Lot - 1'!J2806:J2811,'By Lot - 1'!J2823:J2828,'By Lot - 1'!J2840:J2845,'By Lot - 1'!J2857:J2862,'By Lot - 1'!J2874:J2879,'By Lot - 1'!J2891:J2896)</f>
        <v>7</v>
      </c>
      <c r="K111" s="1">
        <f>SUM('By Lot - 1'!K2721:K2726,'By Lot - 1'!K2738:K2743,'By Lot - 1'!K2755:K2760,'By Lot - 1'!K2772:K2777,'By Lot - 1'!K2789:K2794,'By Lot - 1'!K2806:K2811,'By Lot - 1'!K2823:K2828,'By Lot - 1'!K2840:K2845,'By Lot - 1'!K2857:K2862,'By Lot - 1'!K2874:K2879,'By Lot - 1'!K2891:K2896)</f>
        <v>7</v>
      </c>
      <c r="L111" s="1">
        <f>SUM('By Lot - 1'!L2721:L2726,'By Lot - 1'!L2738:L2743,'By Lot - 1'!L2755:L2760,'By Lot - 1'!L2772:L2777,'By Lot - 1'!L2789:L2794,'By Lot - 1'!L2806:L2811,'By Lot - 1'!L2823:L2828,'By Lot - 1'!L2840:L2845,'By Lot - 1'!L2857:L2862,'By Lot - 1'!L2874:L2879,'By Lot - 1'!L2891:L2896)</f>
        <v>7</v>
      </c>
      <c r="M111" s="17">
        <f>SUM('By Lot - 1'!M2721:M2726,'By Lot - 1'!M2738:M2743,'By Lot - 1'!M2755:M2760,'By Lot - 1'!M2772:M2777,'By Lot - 1'!M2789:M2794,'By Lot - 1'!M2806:M2811,'By Lot - 1'!M2823:M2828,'By Lot - 1'!M2840:M2845,'By Lot - 1'!M2857:M2862,'By Lot - 1'!M2874:M2879,'By Lot - 1'!M2891:M2896)</f>
        <v>6</v>
      </c>
      <c r="N111" s="16">
        <f t="shared" ref="N111:N112" si="57">MIN(D111:M111)</f>
        <v>6</v>
      </c>
      <c r="O111" s="1">
        <f t="shared" ref="O111:O112" si="58">C111-N111</f>
        <v>4</v>
      </c>
      <c r="P111" s="18">
        <f t="shared" ref="P111:P112" si="59">O111/C111</f>
        <v>0.4</v>
      </c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>
      <c r="A112" s="15"/>
      <c r="B112" s="15" t="s">
        <v>41</v>
      </c>
      <c r="C112" s="15">
        <f>SUM('By Lot - 1'!C2727,'By Lot - 1'!C2744,'By Lot - 1'!C2761,'By Lot - 1'!C2778,'By Lot - 1'!C2795,'By Lot - 1'!C2812,'By Lot - 1'!C2829,'By Lot - 1'!C2846,'By Lot - 1'!C2863,'By Lot - 1'!C2880,'By Lot - 1'!C2897)</f>
        <v>6</v>
      </c>
      <c r="D112" s="16">
        <f>SUM('By Lot - 1'!D2727,'By Lot - 1'!D2744,'By Lot - 1'!D2761,'By Lot - 1'!D2778,'By Lot - 1'!D2795,'By Lot - 1'!D2812,'By Lot - 1'!D2829,'By Lot - 1'!D2846,'By Lot - 1'!D2863,'By Lot - 1'!D2880,'By Lot - 1'!D2897)</f>
        <v>3</v>
      </c>
      <c r="E112" s="1">
        <f>SUM('By Lot - 1'!E2727,'By Lot - 1'!E2744,'By Lot - 1'!E2761,'By Lot - 1'!E2778,'By Lot - 1'!E2795,'By Lot - 1'!E2812,'By Lot - 1'!E2829,'By Lot - 1'!E2846,'By Lot - 1'!E2863,'By Lot - 1'!E2880,'By Lot - 1'!E2897)</f>
        <v>4</v>
      </c>
      <c r="F112" s="1">
        <f>SUM('By Lot - 1'!F2727,'By Lot - 1'!F2744,'By Lot - 1'!F2761,'By Lot - 1'!F2778,'By Lot - 1'!F2795,'By Lot - 1'!F2812,'By Lot - 1'!F2829,'By Lot - 1'!F2846,'By Lot - 1'!F2863,'By Lot - 1'!F2880,'By Lot - 1'!F2897)</f>
        <v>3</v>
      </c>
      <c r="G112" s="1">
        <f>SUM('By Lot - 1'!G2727,'By Lot - 1'!G2744,'By Lot - 1'!G2761,'By Lot - 1'!G2778,'By Lot - 1'!G2795,'By Lot - 1'!G2812,'By Lot - 1'!G2829,'By Lot - 1'!G2846,'By Lot - 1'!G2863,'By Lot - 1'!G2880,'By Lot - 1'!G2897)</f>
        <v>4</v>
      </c>
      <c r="H112" s="1">
        <f>SUM('By Lot - 1'!H2727,'By Lot - 1'!H2744,'By Lot - 1'!H2761,'By Lot - 1'!H2778,'By Lot - 1'!H2795,'By Lot - 1'!H2812,'By Lot - 1'!H2829,'By Lot - 1'!H2846,'By Lot - 1'!H2863,'By Lot - 1'!H2880,'By Lot - 1'!H2897)</f>
        <v>4</v>
      </c>
      <c r="I112" s="1">
        <f>SUM('By Lot - 1'!I2727,'By Lot - 1'!I2744,'By Lot - 1'!I2761,'By Lot - 1'!I2778,'By Lot - 1'!I2795,'By Lot - 1'!I2812,'By Lot - 1'!I2829,'By Lot - 1'!I2846,'By Lot - 1'!I2863,'By Lot - 1'!I2880,'By Lot - 1'!I2897)</f>
        <v>3</v>
      </c>
      <c r="J112" s="1">
        <f>SUM('By Lot - 1'!J2727,'By Lot - 1'!J2744,'By Lot - 1'!J2761,'By Lot - 1'!J2778,'By Lot - 1'!J2795,'By Lot - 1'!J2812,'By Lot - 1'!J2829,'By Lot - 1'!J2846,'By Lot - 1'!J2863,'By Lot - 1'!J2880,'By Lot - 1'!J2897)</f>
        <v>4</v>
      </c>
      <c r="K112" s="1">
        <f>SUM('By Lot - 1'!K2727,'By Lot - 1'!K2744,'By Lot - 1'!K2761,'By Lot - 1'!K2778,'By Lot - 1'!K2795,'By Lot - 1'!K2812,'By Lot - 1'!K2829,'By Lot - 1'!K2846,'By Lot - 1'!K2863,'By Lot - 1'!K2880,'By Lot - 1'!K2897)</f>
        <v>4</v>
      </c>
      <c r="L112" s="1">
        <f>SUM('By Lot - 1'!L2727,'By Lot - 1'!L2744,'By Lot - 1'!L2761,'By Lot - 1'!L2778,'By Lot - 1'!L2795,'By Lot - 1'!L2812,'By Lot - 1'!L2829,'By Lot - 1'!L2846,'By Lot - 1'!L2863,'By Lot - 1'!L2880,'By Lot - 1'!L2897)</f>
        <v>4</v>
      </c>
      <c r="M112" s="17">
        <f>SUM('By Lot - 1'!M2727,'By Lot - 1'!M2744,'By Lot - 1'!M2761,'By Lot - 1'!M2778,'By Lot - 1'!M2795,'By Lot - 1'!M2812,'By Lot - 1'!M2829,'By Lot - 1'!M2846,'By Lot - 1'!M2863,'By Lot - 1'!M2880,'By Lot - 1'!M2897)</f>
        <v>5</v>
      </c>
      <c r="N112" s="16">
        <f t="shared" si="57"/>
        <v>3</v>
      </c>
      <c r="O112" s="1">
        <f t="shared" si="58"/>
        <v>3</v>
      </c>
      <c r="P112" s="18">
        <f t="shared" si="59"/>
        <v>0.5</v>
      </c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>
      <c r="A113" s="15"/>
      <c r="B113" s="15" t="s">
        <v>42</v>
      </c>
      <c r="C113" s="15"/>
      <c r="D113" s="16"/>
      <c r="E113" s="1"/>
      <c r="F113" s="1"/>
      <c r="G113" s="1"/>
      <c r="H113" s="1"/>
      <c r="I113" s="1"/>
      <c r="J113" s="1"/>
      <c r="K113" s="1"/>
      <c r="L113" s="1"/>
      <c r="M113" s="17"/>
      <c r="N113" s="16"/>
      <c r="O113" s="1"/>
      <c r="P113" s="18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>
      <c r="A114" s="15"/>
      <c r="B114" s="15" t="s">
        <v>43</v>
      </c>
      <c r="C114" s="15"/>
      <c r="D114" s="16"/>
      <c r="E114" s="1"/>
      <c r="F114" s="1"/>
      <c r="G114" s="1"/>
      <c r="H114" s="1"/>
      <c r="I114" s="1"/>
      <c r="J114" s="1"/>
      <c r="K114" s="1"/>
      <c r="L114" s="1"/>
      <c r="M114" s="17"/>
      <c r="N114" s="16"/>
      <c r="O114" s="1"/>
      <c r="P114" s="18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>
      <c r="A115" s="15"/>
      <c r="B115" s="15" t="s">
        <v>44</v>
      </c>
      <c r="C115" s="15"/>
      <c r="D115" s="16"/>
      <c r="E115" s="1"/>
      <c r="F115" s="1"/>
      <c r="G115" s="1"/>
      <c r="H115" s="1"/>
      <c r="I115" s="1"/>
      <c r="J115" s="1"/>
      <c r="K115" s="1"/>
      <c r="L115" s="1"/>
      <c r="M115" s="17"/>
      <c r="N115" s="16"/>
      <c r="O115" s="1"/>
      <c r="P115" s="18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>
      <c r="A116" s="20"/>
      <c r="B116" s="21" t="s">
        <v>45</v>
      </c>
      <c r="C116" s="21">
        <f t="shared" ref="C116:M116" si="60">SUM(C106:C115)</f>
        <v>1035</v>
      </c>
      <c r="D116" s="22">
        <f t="shared" si="60"/>
        <v>395</v>
      </c>
      <c r="E116" s="23">
        <f t="shared" si="60"/>
        <v>300</v>
      </c>
      <c r="F116" s="23">
        <f t="shared" si="60"/>
        <v>170</v>
      </c>
      <c r="G116" s="23">
        <f t="shared" si="60"/>
        <v>141</v>
      </c>
      <c r="H116" s="23">
        <f t="shared" si="60"/>
        <v>138</v>
      </c>
      <c r="I116" s="23">
        <f t="shared" si="60"/>
        <v>150</v>
      </c>
      <c r="J116" s="23">
        <f t="shared" si="60"/>
        <v>160</v>
      </c>
      <c r="K116" s="23">
        <f t="shared" si="60"/>
        <v>159</v>
      </c>
      <c r="L116" s="23">
        <f t="shared" si="60"/>
        <v>182</v>
      </c>
      <c r="M116" s="24">
        <f t="shared" si="60"/>
        <v>249</v>
      </c>
      <c r="N116" s="22">
        <f t="shared" ref="N116:N118" si="61">MIN(D116:M116)</f>
        <v>138</v>
      </c>
      <c r="O116" s="23">
        <f t="shared" ref="O116:O118" si="62">C116-N116</f>
        <v>897</v>
      </c>
      <c r="P116" s="25">
        <f t="shared" ref="P116:P118" si="63">O116/C116</f>
        <v>0.8666666666666667</v>
      </c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>
      <c r="A117" s="14" t="s">
        <v>237</v>
      </c>
      <c r="B117" s="15" t="s">
        <v>27</v>
      </c>
      <c r="C117" s="15">
        <f>SUM('By Lot - 1'!C2902,'By Lot - 1'!C2919)</f>
        <v>11</v>
      </c>
      <c r="D117" s="16">
        <f>SUM('By Lot - 1'!D2902,'By Lot - 1'!D2919)</f>
        <v>4</v>
      </c>
      <c r="E117" s="1">
        <f>SUM('By Lot - 1'!E2902,'By Lot - 1'!E2919)</f>
        <v>5</v>
      </c>
      <c r="F117" s="1">
        <f>SUM('By Lot - 1'!F2902,'By Lot - 1'!F2919)</f>
        <v>3</v>
      </c>
      <c r="G117" s="1">
        <f>SUM('By Lot - 1'!G2902,'By Lot - 1'!G2919)</f>
        <v>4</v>
      </c>
      <c r="H117" s="1">
        <f>SUM('By Lot - 1'!H2902,'By Lot - 1'!H2919)</f>
        <v>2</v>
      </c>
      <c r="I117" s="1">
        <f>SUM('By Lot - 1'!I2902,'By Lot - 1'!I2919)</f>
        <v>1</v>
      </c>
      <c r="J117" s="1">
        <f>SUM('By Lot - 1'!J2902,'By Lot - 1'!J2919)</f>
        <v>3</v>
      </c>
      <c r="K117" s="1">
        <f>SUM('By Lot - 1'!K2902,'By Lot - 1'!K2919)</f>
        <v>3</v>
      </c>
      <c r="L117" s="1">
        <f>SUM('By Lot - 1'!L2902,'By Lot - 1'!L2919)</f>
        <v>3</v>
      </c>
      <c r="M117" s="17">
        <f>SUM('By Lot - 1'!M2902,'By Lot - 1'!M2919)</f>
        <v>4</v>
      </c>
      <c r="N117" s="16">
        <f t="shared" si="61"/>
        <v>1</v>
      </c>
      <c r="O117" s="1">
        <f t="shared" si="62"/>
        <v>10</v>
      </c>
      <c r="P117" s="18">
        <f t="shared" si="63"/>
        <v>0.90909090909090906</v>
      </c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>
      <c r="A118" s="15"/>
      <c r="B118" s="15" t="s">
        <v>30</v>
      </c>
      <c r="C118" s="15">
        <f>SUM('By Lot - 1'!C2903,'By Lot - 1'!C2920)</f>
        <v>21</v>
      </c>
      <c r="D118" s="16">
        <f>SUM('By Lot - 1'!D2903,'By Lot - 1'!D2920)</f>
        <v>6</v>
      </c>
      <c r="E118" s="1">
        <f>SUM('By Lot - 1'!E2903,'By Lot - 1'!E2920)</f>
        <v>5</v>
      </c>
      <c r="F118" s="1">
        <f>SUM('By Lot - 1'!F2903,'By Lot - 1'!F2920)</f>
        <v>3</v>
      </c>
      <c r="G118" s="1">
        <f>SUM('By Lot - 1'!G2903,'By Lot - 1'!G2920)</f>
        <v>5</v>
      </c>
      <c r="H118" s="1">
        <f>SUM('By Lot - 1'!H2903,'By Lot - 1'!H2920)</f>
        <v>6</v>
      </c>
      <c r="I118" s="1">
        <f>SUM('By Lot - 1'!I2903,'By Lot - 1'!I2920)</f>
        <v>5</v>
      </c>
      <c r="J118" s="1">
        <f>SUM('By Lot - 1'!J2903,'By Lot - 1'!J2920)</f>
        <v>7</v>
      </c>
      <c r="K118" s="1">
        <f>SUM('By Lot - 1'!K2903,'By Lot - 1'!K2920)</f>
        <v>8</v>
      </c>
      <c r="L118" s="1">
        <f>SUM('By Lot - 1'!L2903,'By Lot - 1'!L2920)</f>
        <v>10</v>
      </c>
      <c r="M118" s="17">
        <f>SUM('By Lot - 1'!M2903,'By Lot - 1'!M2920)</f>
        <v>10</v>
      </c>
      <c r="N118" s="16">
        <f t="shared" si="61"/>
        <v>3</v>
      </c>
      <c r="O118" s="1">
        <f t="shared" si="62"/>
        <v>18</v>
      </c>
      <c r="P118" s="18">
        <f t="shared" si="63"/>
        <v>0.8571428571428571</v>
      </c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>
      <c r="A119" s="15"/>
      <c r="B119" s="15" t="s">
        <v>34</v>
      </c>
      <c r="C119" s="15"/>
      <c r="D119" s="16"/>
      <c r="E119" s="1"/>
      <c r="F119" s="1"/>
      <c r="G119" s="1"/>
      <c r="H119" s="1"/>
      <c r="I119" s="1"/>
      <c r="J119" s="1"/>
      <c r="K119" s="1"/>
      <c r="L119" s="1"/>
      <c r="M119" s="17"/>
      <c r="N119" s="16"/>
      <c r="O119" s="1"/>
      <c r="P119" s="18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>
      <c r="A120" s="15"/>
      <c r="B120" s="15" t="s">
        <v>37</v>
      </c>
      <c r="C120" s="15"/>
      <c r="D120" s="16"/>
      <c r="E120" s="1"/>
      <c r="F120" s="1"/>
      <c r="G120" s="1"/>
      <c r="H120" s="1"/>
      <c r="I120" s="1"/>
      <c r="J120" s="1"/>
      <c r="K120" s="1"/>
      <c r="L120" s="1"/>
      <c r="M120" s="17"/>
      <c r="N120" s="16"/>
      <c r="O120" s="1"/>
      <c r="P120" s="18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>
      <c r="A121" s="15"/>
      <c r="B121" s="15" t="s">
        <v>39</v>
      </c>
      <c r="C121" s="15">
        <f>SUM('By Lot - 1'!C2907,'By Lot - 1'!C2924)</f>
        <v>2</v>
      </c>
      <c r="D121" s="16">
        <f>SUM('By Lot - 1'!D2907,'By Lot - 1'!D2924)</f>
        <v>2</v>
      </c>
      <c r="E121" s="1">
        <f>SUM('By Lot - 1'!E2907,'By Lot - 1'!E2924)</f>
        <v>2</v>
      </c>
      <c r="F121" s="1">
        <f>SUM('By Lot - 1'!F2907,'By Lot - 1'!F2924)</f>
        <v>1</v>
      </c>
      <c r="G121" s="1">
        <f>SUM('By Lot - 1'!G2907,'By Lot - 1'!G2924)</f>
        <v>1</v>
      </c>
      <c r="H121" s="1">
        <f>SUM('By Lot - 1'!H2907,'By Lot - 1'!H2924)</f>
        <v>1</v>
      </c>
      <c r="I121" s="1">
        <f>SUM('By Lot - 1'!I2907,'By Lot - 1'!I2924)</f>
        <v>1</v>
      </c>
      <c r="J121" s="1">
        <f>SUM('By Lot - 1'!J2907,'By Lot - 1'!J2924)</f>
        <v>1</v>
      </c>
      <c r="K121" s="1">
        <f>SUM('By Lot - 1'!K2907,'By Lot - 1'!K2924)</f>
        <v>1</v>
      </c>
      <c r="L121" s="1">
        <f>SUM('By Lot - 1'!L2907,'By Lot - 1'!L2924)</f>
        <v>1</v>
      </c>
      <c r="M121" s="17">
        <f>SUM('By Lot - 1'!M2907,'By Lot - 1'!M2924)</f>
        <v>1</v>
      </c>
      <c r="N121" s="16">
        <f t="shared" ref="N121:N123" si="64">MIN(D121:M121)</f>
        <v>1</v>
      </c>
      <c r="O121" s="1">
        <f t="shared" ref="O121:O123" si="65">C121-N121</f>
        <v>1</v>
      </c>
      <c r="P121" s="18">
        <f t="shared" ref="P121:P123" si="66">O121/C121</f>
        <v>0.5</v>
      </c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>
      <c r="A122" s="15"/>
      <c r="B122" s="15" t="s">
        <v>40</v>
      </c>
      <c r="C122" s="15">
        <f>SUM('By Lot - 1'!C2908:C2913,'By Lot - 1'!C2925:C2930)</f>
        <v>42</v>
      </c>
      <c r="D122" s="16">
        <f>SUM('By Lot - 1'!D2908:D2913,'By Lot - 1'!D2925:D2930)</f>
        <v>35</v>
      </c>
      <c r="E122" s="1">
        <f>SUM('By Lot - 1'!E2908:E2913,'By Lot - 1'!E2925:E2930)</f>
        <v>30</v>
      </c>
      <c r="F122" s="1">
        <f>SUM('By Lot - 1'!F2908:F2913,'By Lot - 1'!F2925:F2930)</f>
        <v>25</v>
      </c>
      <c r="G122" s="1">
        <f>SUM('By Lot - 1'!G2908:G2913,'By Lot - 1'!G2925:G2930)</f>
        <v>26</v>
      </c>
      <c r="H122" s="1">
        <f>SUM('By Lot - 1'!H2908:H2913,'By Lot - 1'!H2925:H2930)</f>
        <v>32</v>
      </c>
      <c r="I122" s="1">
        <f>SUM('By Lot - 1'!I2908:I2913,'By Lot - 1'!I2925:I2930)</f>
        <v>29</v>
      </c>
      <c r="J122" s="1">
        <f>SUM('By Lot - 1'!J2908:J2913,'By Lot - 1'!J2925:J2930)</f>
        <v>19</v>
      </c>
      <c r="K122" s="1">
        <f>SUM('By Lot - 1'!K2908:K2913,'By Lot - 1'!K2925:K2930)</f>
        <v>22</v>
      </c>
      <c r="L122" s="1">
        <f>SUM('By Lot - 1'!L2908:L2913,'By Lot - 1'!L2925:L2930)</f>
        <v>28</v>
      </c>
      <c r="M122" s="17">
        <f>SUM('By Lot - 1'!M2908:M2913,'By Lot - 1'!M2925:M2930)</f>
        <v>30</v>
      </c>
      <c r="N122" s="16">
        <f t="shared" si="64"/>
        <v>19</v>
      </c>
      <c r="O122" s="1">
        <f t="shared" si="65"/>
        <v>23</v>
      </c>
      <c r="P122" s="18">
        <f t="shared" si="66"/>
        <v>0.54761904761904767</v>
      </c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>
      <c r="A123" s="15"/>
      <c r="B123" s="15" t="s">
        <v>41</v>
      </c>
      <c r="C123" s="15">
        <f>SUM('By Lot - 1'!C2914,'By Lot - 1'!C2931)</f>
        <v>4</v>
      </c>
      <c r="D123" s="16">
        <f>SUM('By Lot - 1'!D2914,'By Lot - 1'!D2931)</f>
        <v>3</v>
      </c>
      <c r="E123" s="1">
        <f>SUM('By Lot - 1'!E2914,'By Lot - 1'!E2931)</f>
        <v>2</v>
      </c>
      <c r="F123" s="1">
        <f>SUM('By Lot - 1'!F2914,'By Lot - 1'!F2931)</f>
        <v>1</v>
      </c>
      <c r="G123" s="1">
        <f>SUM('By Lot - 1'!G2914,'By Lot - 1'!G2931)</f>
        <v>1</v>
      </c>
      <c r="H123" s="1">
        <f>SUM('By Lot - 1'!H2914,'By Lot - 1'!H2931)</f>
        <v>1</v>
      </c>
      <c r="I123" s="1">
        <f>SUM('By Lot - 1'!I2914,'By Lot - 1'!I2931)</f>
        <v>1</v>
      </c>
      <c r="J123" s="1">
        <f>SUM('By Lot - 1'!J2914,'By Lot - 1'!J2931)</f>
        <v>2</v>
      </c>
      <c r="K123" s="1">
        <f>SUM('By Lot - 1'!K2914,'By Lot - 1'!K2931)</f>
        <v>2</v>
      </c>
      <c r="L123" s="1">
        <f>SUM('By Lot - 1'!L2914,'By Lot - 1'!L2931)</f>
        <v>3</v>
      </c>
      <c r="M123" s="17">
        <f>SUM('By Lot - 1'!M2914,'By Lot - 1'!M2931)</f>
        <v>3</v>
      </c>
      <c r="N123" s="16">
        <f t="shared" si="64"/>
        <v>1</v>
      </c>
      <c r="O123" s="1">
        <f t="shared" si="65"/>
        <v>3</v>
      </c>
      <c r="P123" s="18">
        <f t="shared" si="66"/>
        <v>0.75</v>
      </c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>
      <c r="A124" s="15"/>
      <c r="B124" s="15" t="s">
        <v>42</v>
      </c>
      <c r="C124" s="15"/>
      <c r="D124" s="16"/>
      <c r="E124" s="1"/>
      <c r="F124" s="1"/>
      <c r="G124" s="1"/>
      <c r="H124" s="1"/>
      <c r="I124" s="1"/>
      <c r="J124" s="1"/>
      <c r="K124" s="1"/>
      <c r="L124" s="1"/>
      <c r="M124" s="17"/>
      <c r="N124" s="16"/>
      <c r="O124" s="1"/>
      <c r="P124" s="18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>
      <c r="A125" s="15"/>
      <c r="B125" s="15" t="s">
        <v>43</v>
      </c>
      <c r="C125" s="15"/>
      <c r="D125" s="16"/>
      <c r="E125" s="1"/>
      <c r="F125" s="1"/>
      <c r="G125" s="1"/>
      <c r="H125" s="1"/>
      <c r="I125" s="1"/>
      <c r="J125" s="1"/>
      <c r="K125" s="1"/>
      <c r="L125" s="1"/>
      <c r="M125" s="17"/>
      <c r="N125" s="16"/>
      <c r="O125" s="1"/>
      <c r="P125" s="18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>
      <c r="A126" s="15"/>
      <c r="B126" s="15" t="s">
        <v>44</v>
      </c>
      <c r="C126" s="15"/>
      <c r="D126" s="16"/>
      <c r="E126" s="1"/>
      <c r="F126" s="1"/>
      <c r="G126" s="1"/>
      <c r="H126" s="1"/>
      <c r="I126" s="1"/>
      <c r="J126" s="1"/>
      <c r="K126" s="1"/>
      <c r="L126" s="1"/>
      <c r="M126" s="17"/>
      <c r="N126" s="16"/>
      <c r="O126" s="1"/>
      <c r="P126" s="18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>
      <c r="A127" s="20"/>
      <c r="B127" s="21" t="s">
        <v>45</v>
      </c>
      <c r="C127" s="21">
        <f t="shared" ref="C127:M127" si="67">SUM(C117:C126)</f>
        <v>80</v>
      </c>
      <c r="D127" s="22">
        <f t="shared" si="67"/>
        <v>50</v>
      </c>
      <c r="E127" s="23">
        <f t="shared" si="67"/>
        <v>44</v>
      </c>
      <c r="F127" s="23">
        <f t="shared" si="67"/>
        <v>33</v>
      </c>
      <c r="G127" s="23">
        <f t="shared" si="67"/>
        <v>37</v>
      </c>
      <c r="H127" s="23">
        <f t="shared" si="67"/>
        <v>42</v>
      </c>
      <c r="I127" s="23">
        <f t="shared" si="67"/>
        <v>37</v>
      </c>
      <c r="J127" s="23">
        <f t="shared" si="67"/>
        <v>32</v>
      </c>
      <c r="K127" s="23">
        <f t="shared" si="67"/>
        <v>36</v>
      </c>
      <c r="L127" s="23">
        <f t="shared" si="67"/>
        <v>45</v>
      </c>
      <c r="M127" s="24">
        <f t="shared" si="67"/>
        <v>48</v>
      </c>
      <c r="N127" s="22">
        <f>MIN(D127:M127)</f>
        <v>32</v>
      </c>
      <c r="O127" s="23">
        <f>C127-N127</f>
        <v>48</v>
      </c>
      <c r="P127" s="25">
        <f>O127/C127</f>
        <v>0.6</v>
      </c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>
      <c r="A129" s="1"/>
      <c r="B129" s="1"/>
      <c r="C129" s="1"/>
      <c r="D129" s="113"/>
      <c r="E129" s="113"/>
      <c r="F129" s="113"/>
      <c r="G129" s="113"/>
      <c r="H129" s="113"/>
      <c r="I129" s="113"/>
      <c r="J129" s="113"/>
      <c r="K129" s="113"/>
      <c r="L129" s="113"/>
      <c r="M129" s="113"/>
      <c r="N129" s="113"/>
      <c r="O129" s="113"/>
      <c r="P129" s="113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</sheetData>
  <mergeCells count="5">
    <mergeCell ref="A1:P1"/>
    <mergeCell ref="D4:M4"/>
    <mergeCell ref="N4:P4"/>
    <mergeCell ref="A3:P3"/>
    <mergeCell ref="A2:P2"/>
  </mergeCells>
  <pageMargins left="0.7" right="0.7" top="0.75" bottom="0.75" header="0" footer="0"/>
  <pageSetup orientation="landscape" r:id="rId1"/>
  <rowBreaks count="3" manualBreakCount="3">
    <brk id="39" max="16383" man="1"/>
    <brk id="72" max="16383" man="1"/>
    <brk id="105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showGridLines="0" zoomScaleNormal="100" zoomScaleSheetLayoutView="90" workbookViewId="0">
      <pane ySplit="6" topLeftCell="A30" activePane="bottomLeft" state="frozen"/>
      <selection pane="bottomLeft" activeCell="E72" sqref="E72"/>
    </sheetView>
  </sheetViews>
  <sheetFormatPr defaultColWidth="14.44140625" defaultRowHeight="15" customHeight="1"/>
  <cols>
    <col min="1" max="1" width="11.109375" customWidth="1"/>
    <col min="2" max="2" width="77.6640625" customWidth="1"/>
    <col min="3" max="3" width="9.6640625" customWidth="1"/>
    <col min="4" max="6" width="10.88671875" customWidth="1"/>
    <col min="7" max="26" width="8" customWidth="1"/>
  </cols>
  <sheetData>
    <row r="1" spans="1:26" ht="14.25" customHeight="1">
      <c r="A1" s="120" t="str">
        <f>'University-wide'!A1</f>
        <v>University of California, San Diego Survey of Parking Space Occupancy Levels, Summer, 2018</v>
      </c>
      <c r="B1" s="121"/>
      <c r="C1" s="55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20" t="s">
        <v>243</v>
      </c>
      <c r="B2" s="121"/>
      <c r="C2" s="5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1.25" customHeight="1">
      <c r="A3" s="128"/>
      <c r="B3" s="121"/>
      <c r="C3" s="55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1.25" customHeight="1">
      <c r="A4" s="2" t="s">
        <v>99</v>
      </c>
      <c r="B4" s="2" t="s">
        <v>40</v>
      </c>
      <c r="C4" s="5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1.25" customHeight="1">
      <c r="A5" s="3"/>
      <c r="B5" s="3" t="s">
        <v>4</v>
      </c>
      <c r="C5" s="55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1.25" customHeight="1">
      <c r="A6" s="10"/>
      <c r="B6" s="10" t="s">
        <v>9</v>
      </c>
      <c r="C6" s="55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1.25" customHeight="1">
      <c r="A7" s="15" t="s">
        <v>244</v>
      </c>
      <c r="B7" s="15" t="s">
        <v>245</v>
      </c>
      <c r="C7" s="5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1.25" customHeight="1">
      <c r="A8" s="15" t="s">
        <v>246</v>
      </c>
      <c r="B8" s="15" t="s">
        <v>247</v>
      </c>
      <c r="C8" s="5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1.25" customHeight="1">
      <c r="A9" s="15" t="s">
        <v>248</v>
      </c>
      <c r="B9" s="15" t="s">
        <v>249</v>
      </c>
      <c r="C9" s="55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1.25" customHeight="1">
      <c r="A10" s="16" t="s">
        <v>250</v>
      </c>
      <c r="B10" s="15" t="s">
        <v>251</v>
      </c>
      <c r="C10" s="5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1.25" customHeight="1">
      <c r="A11" s="16" t="s">
        <v>252</v>
      </c>
      <c r="B11" s="15" t="s">
        <v>253</v>
      </c>
      <c r="C11" s="55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.25" customHeight="1">
      <c r="A12" s="16" t="s">
        <v>254</v>
      </c>
      <c r="B12" s="15" t="s">
        <v>255</v>
      </c>
      <c r="C12" s="55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.25" customHeight="1">
      <c r="A13" s="15" t="s">
        <v>256</v>
      </c>
      <c r="B13" s="15" t="s">
        <v>257</v>
      </c>
      <c r="C13" s="55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.25" customHeight="1">
      <c r="A14" s="15" t="s">
        <v>258</v>
      </c>
      <c r="B14" s="15" t="s">
        <v>259</v>
      </c>
      <c r="C14" s="55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.25" customHeight="1">
      <c r="A15" s="15" t="s">
        <v>260</v>
      </c>
      <c r="B15" s="15" t="s">
        <v>261</v>
      </c>
      <c r="C15" s="55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.25" customHeight="1">
      <c r="A16" s="15" t="s">
        <v>262</v>
      </c>
      <c r="B16" s="15" t="s">
        <v>263</v>
      </c>
      <c r="C16" s="55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.25" customHeight="1">
      <c r="A17" s="15" t="s">
        <v>264</v>
      </c>
      <c r="B17" s="15" t="s">
        <v>265</v>
      </c>
      <c r="C17" s="5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.25" customHeight="1">
      <c r="A18" s="15" t="s">
        <v>266</v>
      </c>
      <c r="B18" s="15" t="s">
        <v>267</v>
      </c>
      <c r="C18" s="55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1.25" customHeight="1">
      <c r="A19" s="15" t="s">
        <v>268</v>
      </c>
      <c r="B19" s="15" t="s">
        <v>269</v>
      </c>
      <c r="C19" s="55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.25" customHeight="1">
      <c r="A20" s="15" t="s">
        <v>270</v>
      </c>
      <c r="B20" s="15" t="s">
        <v>271</v>
      </c>
      <c r="C20" s="55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1.25" customHeight="1">
      <c r="A21" s="15" t="s">
        <v>272</v>
      </c>
      <c r="B21" s="15" t="s">
        <v>273</v>
      </c>
      <c r="C21" s="55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>
      <c r="A22" s="15" t="s">
        <v>274</v>
      </c>
      <c r="B22" s="15" t="s">
        <v>275</v>
      </c>
      <c r="C22" s="55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>
      <c r="A23" s="15" t="s">
        <v>276</v>
      </c>
      <c r="B23" s="15" t="s">
        <v>277</v>
      </c>
      <c r="C23" s="55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>
      <c r="A24" s="15" t="s">
        <v>278</v>
      </c>
      <c r="B24" s="15" t="s">
        <v>279</v>
      </c>
      <c r="C24" s="55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>
      <c r="A25" s="15" t="s">
        <v>280</v>
      </c>
      <c r="B25" s="15" t="s">
        <v>281</v>
      </c>
      <c r="C25" s="55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>
      <c r="A26" s="15" t="s">
        <v>282</v>
      </c>
      <c r="B26" s="15" t="s">
        <v>283</v>
      </c>
      <c r="C26" s="55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>
      <c r="A27" s="15" t="s">
        <v>284</v>
      </c>
      <c r="B27" s="15" t="s">
        <v>285</v>
      </c>
      <c r="C27" s="55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>
      <c r="A28" s="15" t="s">
        <v>286</v>
      </c>
      <c r="B28" s="15" t="s">
        <v>287</v>
      </c>
      <c r="C28" s="55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>
      <c r="A29" s="15" t="s">
        <v>288</v>
      </c>
      <c r="B29" s="15" t="s">
        <v>289</v>
      </c>
      <c r="C29" s="55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>
      <c r="A30" s="15" t="s">
        <v>290</v>
      </c>
      <c r="B30" s="15" t="s">
        <v>291</v>
      </c>
      <c r="C30" s="55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>
      <c r="A31" s="15" t="s">
        <v>292</v>
      </c>
      <c r="B31" s="15" t="s">
        <v>293</v>
      </c>
      <c r="C31" s="55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>
      <c r="A32" s="15" t="s">
        <v>294</v>
      </c>
      <c r="B32" s="15" t="s">
        <v>295</v>
      </c>
      <c r="C32" s="5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>
      <c r="A33" s="15" t="s">
        <v>296</v>
      </c>
      <c r="B33" s="15" t="s">
        <v>297</v>
      </c>
      <c r="C33" s="5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>
      <c r="A34" s="15" t="s">
        <v>298</v>
      </c>
      <c r="B34" s="15" t="s">
        <v>299</v>
      </c>
      <c r="C34" s="55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1.25" customHeight="1">
      <c r="A35" s="15" t="s">
        <v>300</v>
      </c>
      <c r="B35" s="15" t="s">
        <v>301</v>
      </c>
      <c r="C35" s="55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>
      <c r="A36" s="15" t="s">
        <v>302</v>
      </c>
      <c r="B36" s="15" t="s">
        <v>303</v>
      </c>
      <c r="C36" s="55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>
      <c r="A37" s="15" t="s">
        <v>304</v>
      </c>
      <c r="B37" s="15" t="s">
        <v>305</v>
      </c>
      <c r="C37" s="55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>
      <c r="A38" s="15" t="s">
        <v>306</v>
      </c>
      <c r="B38" s="15" t="s">
        <v>307</v>
      </c>
      <c r="C38" s="55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>
      <c r="A39" s="15" t="s">
        <v>308</v>
      </c>
      <c r="B39" s="15" t="s">
        <v>309</v>
      </c>
      <c r="C39" s="5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>
      <c r="A40" s="15" t="s">
        <v>310</v>
      </c>
      <c r="B40" s="15" t="s">
        <v>311</v>
      </c>
      <c r="C40" s="55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>
      <c r="A41" s="15" t="s">
        <v>312</v>
      </c>
      <c r="B41" s="15" t="s">
        <v>313</v>
      </c>
      <c r="C41" s="55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>
      <c r="A42" s="15" t="s">
        <v>314</v>
      </c>
      <c r="B42" s="15" t="s">
        <v>315</v>
      </c>
      <c r="C42" s="55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>
      <c r="A43" s="15" t="s">
        <v>316</v>
      </c>
      <c r="B43" s="15" t="s">
        <v>317</v>
      </c>
      <c r="C43" s="5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>
      <c r="A44" s="15" t="s">
        <v>318</v>
      </c>
      <c r="B44" s="15" t="s">
        <v>319</v>
      </c>
      <c r="C44" s="55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>
      <c r="A45" s="15" t="s">
        <v>320</v>
      </c>
      <c r="B45" s="15" t="s">
        <v>321</v>
      </c>
      <c r="C45" s="5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>
      <c r="A46" s="15" t="s">
        <v>322</v>
      </c>
      <c r="B46" s="15" t="s">
        <v>323</v>
      </c>
      <c r="C46" s="55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>
      <c r="A47" s="15" t="s">
        <v>324</v>
      </c>
      <c r="B47" s="15" t="s">
        <v>325</v>
      </c>
      <c r="C47" s="55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>
      <c r="A48" s="15" t="s">
        <v>326</v>
      </c>
      <c r="B48" s="15" t="s">
        <v>327</v>
      </c>
      <c r="C48" s="55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>
      <c r="A49" s="15" t="s">
        <v>328</v>
      </c>
      <c r="B49" s="15" t="s">
        <v>329</v>
      </c>
      <c r="C49" s="5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>
      <c r="A50" s="15" t="s">
        <v>330</v>
      </c>
      <c r="B50" s="15" t="s">
        <v>331</v>
      </c>
      <c r="C50" s="55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>
      <c r="A51" s="15" t="s">
        <v>332</v>
      </c>
      <c r="B51" s="15" t="s">
        <v>333</v>
      </c>
      <c r="C51" s="55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>
      <c r="A52" s="15" t="s">
        <v>334</v>
      </c>
      <c r="B52" s="15" t="s">
        <v>335</v>
      </c>
      <c r="C52" s="55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>
      <c r="A53" s="15" t="s">
        <v>336</v>
      </c>
      <c r="B53" s="15" t="s">
        <v>337</v>
      </c>
      <c r="C53" s="55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>
      <c r="A54" s="15" t="s">
        <v>338</v>
      </c>
      <c r="B54" s="15" t="s">
        <v>338</v>
      </c>
      <c r="C54" s="55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>
      <c r="A55" s="15" t="s">
        <v>339</v>
      </c>
      <c r="B55" s="15" t="s">
        <v>340</v>
      </c>
      <c r="C55" s="55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>
      <c r="A56" s="15" t="s">
        <v>341</v>
      </c>
      <c r="B56" s="15" t="s">
        <v>342</v>
      </c>
      <c r="C56" s="55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>
      <c r="A57" s="15" t="s">
        <v>344</v>
      </c>
      <c r="B57" s="15" t="s">
        <v>345</v>
      </c>
      <c r="C57" s="55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>
      <c r="A58" s="15" t="s">
        <v>346</v>
      </c>
      <c r="B58" s="15" t="s">
        <v>347</v>
      </c>
      <c r="C58" s="55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1.25" customHeight="1">
      <c r="A59" s="15" t="s">
        <v>348</v>
      </c>
      <c r="B59" s="15" t="s">
        <v>349</v>
      </c>
      <c r="C59" s="55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1.25" customHeight="1">
      <c r="A60" s="15" t="s">
        <v>350</v>
      </c>
      <c r="B60" s="15" t="s">
        <v>351</v>
      </c>
      <c r="C60" s="55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>
      <c r="A61" s="15" t="s">
        <v>352</v>
      </c>
      <c r="B61" s="15" t="s">
        <v>353</v>
      </c>
      <c r="C61" s="55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>
      <c r="A62" s="15" t="s">
        <v>354</v>
      </c>
      <c r="B62" s="15" t="s">
        <v>355</v>
      </c>
      <c r="C62" s="55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>
      <c r="A63" s="15" t="s">
        <v>356</v>
      </c>
      <c r="B63" s="15" t="s">
        <v>357</v>
      </c>
      <c r="C63" s="55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>
      <c r="A64" s="115" t="s">
        <v>358</v>
      </c>
      <c r="B64" s="115" t="s">
        <v>359</v>
      </c>
      <c r="C64" s="55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>
      <c r="A65" s="115" t="s">
        <v>360</v>
      </c>
      <c r="B65" s="115" t="s">
        <v>361</v>
      </c>
      <c r="C65" s="55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>
      <c r="A66" s="115" t="s">
        <v>362</v>
      </c>
      <c r="B66" s="115" t="s">
        <v>363</v>
      </c>
      <c r="C66" s="55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>
      <c r="A67" s="15" t="s">
        <v>364</v>
      </c>
      <c r="B67" s="15" t="s">
        <v>365</v>
      </c>
      <c r="C67" s="55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>
      <c r="A68" s="15" t="s">
        <v>49</v>
      </c>
      <c r="B68" s="15" t="s">
        <v>366</v>
      </c>
      <c r="C68" s="55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>
      <c r="A69" s="15" t="s">
        <v>367</v>
      </c>
      <c r="B69" s="15" t="s">
        <v>368</v>
      </c>
      <c r="C69" s="55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>
      <c r="A70" s="15" t="s">
        <v>369</v>
      </c>
      <c r="B70" s="15" t="s">
        <v>370</v>
      </c>
      <c r="C70" s="55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>
      <c r="A71" s="15" t="s">
        <v>371</v>
      </c>
      <c r="B71" s="15" t="s">
        <v>372</v>
      </c>
      <c r="C71" s="55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>
      <c r="A72" s="15" t="s">
        <v>373</v>
      </c>
      <c r="B72" s="15" t="s">
        <v>374</v>
      </c>
      <c r="C72" s="55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>
      <c r="A73" s="15" t="s">
        <v>375</v>
      </c>
      <c r="B73" s="15" t="s">
        <v>376</v>
      </c>
      <c r="C73" s="55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>
      <c r="A74" s="15" t="s">
        <v>377</v>
      </c>
      <c r="B74" s="15" t="s">
        <v>378</v>
      </c>
      <c r="C74" s="55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>
      <c r="A75" s="15" t="s">
        <v>379</v>
      </c>
      <c r="B75" s="15" t="s">
        <v>380</v>
      </c>
      <c r="C75" s="55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>
      <c r="A76" s="15" t="s">
        <v>381</v>
      </c>
      <c r="B76" s="15" t="s">
        <v>382</v>
      </c>
      <c r="C76" s="55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>
      <c r="A77" s="20" t="s">
        <v>383</v>
      </c>
      <c r="B77" s="20" t="s">
        <v>384</v>
      </c>
      <c r="C77" s="55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>
      <c r="A78" s="1"/>
      <c r="B78" s="1"/>
      <c r="C78" s="55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>
      <c r="A79" s="1"/>
      <c r="B79" s="1"/>
      <c r="C79" s="55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>
      <c r="A80" s="1"/>
      <c r="B80" s="1"/>
      <c r="C80" s="55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>
      <c r="A81" s="1"/>
      <c r="B81" s="1"/>
      <c r="C81" s="55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>
      <c r="A82" s="1"/>
      <c r="B82" s="1"/>
      <c r="C82" s="55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>
      <c r="A83" s="1"/>
      <c r="B83" s="1"/>
      <c r="C83" s="55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>
      <c r="A84" s="1"/>
      <c r="B84" s="1"/>
      <c r="C84" s="55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>
      <c r="A85" s="1"/>
      <c r="B85" s="1"/>
      <c r="C85" s="55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>
      <c r="A86" s="1"/>
      <c r="B86" s="1"/>
      <c r="C86" s="55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>
      <c r="A87" s="1"/>
      <c r="B87" s="1"/>
      <c r="C87" s="55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>
      <c r="A88" s="1"/>
      <c r="B88" s="1"/>
      <c r="C88" s="55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>
      <c r="A89" s="1"/>
      <c r="B89" s="1"/>
      <c r="C89" s="55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>
      <c r="A90" s="1"/>
      <c r="B90" s="1"/>
      <c r="C90" s="55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>
      <c r="A91" s="1"/>
      <c r="B91" s="1"/>
      <c r="C91" s="55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>
      <c r="A92" s="1"/>
      <c r="B92" s="1"/>
      <c r="C92" s="55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>
      <c r="A93" s="1"/>
      <c r="B93" s="1"/>
      <c r="C93" s="55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>
      <c r="A94" s="1"/>
      <c r="B94" s="1"/>
      <c r="C94" s="55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>
      <c r="A95" s="1"/>
      <c r="B95" s="1"/>
      <c r="C95" s="55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>
      <c r="A96" s="1"/>
      <c r="B96" s="1"/>
      <c r="C96" s="55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>
      <c r="A97" s="1"/>
      <c r="B97" s="1"/>
      <c r="C97" s="55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>
      <c r="A98" s="1"/>
      <c r="B98" s="1"/>
      <c r="C98" s="55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>
      <c r="A99" s="1"/>
      <c r="B99" s="1"/>
      <c r="C99" s="55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>
      <c r="A100" s="1"/>
      <c r="B100" s="1"/>
      <c r="C100" s="55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>
      <c r="A101" s="1"/>
      <c r="B101" s="1"/>
      <c r="C101" s="55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>
      <c r="A102" s="1"/>
      <c r="B102" s="1"/>
      <c r="C102" s="55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>
      <c r="A103" s="1"/>
      <c r="B103" s="1"/>
      <c r="C103" s="55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>
      <c r="A104" s="1"/>
      <c r="B104" s="1"/>
      <c r="C104" s="55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>
      <c r="A105" s="1"/>
      <c r="B105" s="1"/>
      <c r="C105" s="55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>
      <c r="A106" s="1"/>
      <c r="B106" s="1"/>
      <c r="C106" s="55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>
      <c r="A107" s="1"/>
      <c r="B107" s="1"/>
      <c r="C107" s="55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>
      <c r="A108" s="1"/>
      <c r="B108" s="1"/>
      <c r="C108" s="55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>
      <c r="A109" s="1"/>
      <c r="B109" s="1"/>
      <c r="C109" s="55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>
      <c r="A110" s="1"/>
      <c r="B110" s="1"/>
      <c r="C110" s="55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>
      <c r="A111" s="1"/>
      <c r="B111" s="1"/>
      <c r="C111" s="55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>
      <c r="A112" s="1"/>
      <c r="B112" s="1"/>
      <c r="C112" s="55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>
      <c r="A113" s="1"/>
      <c r="B113" s="1"/>
      <c r="C113" s="55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>
      <c r="A114" s="1"/>
      <c r="B114" s="1"/>
      <c r="C114" s="55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>
      <c r="A115" s="1"/>
      <c r="B115" s="1"/>
      <c r="C115" s="55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>
      <c r="A116" s="1"/>
      <c r="B116" s="1"/>
      <c r="C116" s="55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>
      <c r="A117" s="1"/>
      <c r="B117" s="1"/>
      <c r="C117" s="55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>
      <c r="A118" s="1"/>
      <c r="B118" s="1"/>
      <c r="C118" s="55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>
      <c r="A119" s="1"/>
      <c r="B119" s="1"/>
      <c r="C119" s="55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>
      <c r="A120" s="1"/>
      <c r="B120" s="1"/>
      <c r="C120" s="55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>
      <c r="A121" s="1"/>
      <c r="B121" s="1"/>
      <c r="C121" s="55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>
      <c r="A122" s="1"/>
      <c r="B122" s="1"/>
      <c r="C122" s="55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>
      <c r="A123" s="1"/>
      <c r="B123" s="1"/>
      <c r="C123" s="55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>
      <c r="A124" s="1"/>
      <c r="B124" s="1"/>
      <c r="C124" s="55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>
      <c r="A125" s="1"/>
      <c r="B125" s="1"/>
      <c r="C125" s="55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>
      <c r="A126" s="1"/>
      <c r="B126" s="1"/>
      <c r="C126" s="55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>
      <c r="A127" s="1"/>
      <c r="B127" s="1"/>
      <c r="C127" s="55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>
      <c r="A128" s="1"/>
      <c r="B128" s="1"/>
      <c r="C128" s="55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>
      <c r="A129" s="1"/>
      <c r="B129" s="1"/>
      <c r="C129" s="55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>
      <c r="A130" s="1"/>
      <c r="B130" s="1"/>
      <c r="C130" s="55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>
      <c r="A131" s="1"/>
      <c r="B131" s="1"/>
      <c r="C131" s="55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>
      <c r="A132" s="1"/>
      <c r="B132" s="1"/>
      <c r="C132" s="55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>
      <c r="A133" s="1"/>
      <c r="B133" s="1"/>
      <c r="C133" s="55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>
      <c r="A134" s="1"/>
      <c r="B134" s="1"/>
      <c r="C134" s="55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>
      <c r="A135" s="1"/>
      <c r="B135" s="1"/>
      <c r="C135" s="55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>
      <c r="A136" s="1"/>
      <c r="B136" s="1"/>
      <c r="C136" s="55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>
      <c r="A137" s="1"/>
      <c r="B137" s="1"/>
      <c r="C137" s="55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>
      <c r="A138" s="1"/>
      <c r="B138" s="1"/>
      <c r="C138" s="55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>
      <c r="A139" s="1"/>
      <c r="B139" s="1"/>
      <c r="C139" s="55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>
      <c r="A140" s="1"/>
      <c r="B140" s="1"/>
      <c r="C140" s="55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>
      <c r="A141" s="1"/>
      <c r="B141" s="1"/>
      <c r="C141" s="55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>
      <c r="A142" s="1"/>
      <c r="B142" s="1"/>
      <c r="C142" s="55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>
      <c r="A143" s="1"/>
      <c r="B143" s="1"/>
      <c r="C143" s="55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>
      <c r="A144" s="1"/>
      <c r="B144" s="1"/>
      <c r="C144" s="55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>
      <c r="A145" s="1"/>
      <c r="B145" s="1"/>
      <c r="C145" s="55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>
      <c r="A146" s="1"/>
      <c r="B146" s="1"/>
      <c r="C146" s="55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>
      <c r="A147" s="1"/>
      <c r="B147" s="1"/>
      <c r="C147" s="55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>
      <c r="A148" s="1"/>
      <c r="B148" s="1"/>
      <c r="C148" s="55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>
      <c r="A149" s="1"/>
      <c r="B149" s="1"/>
      <c r="C149" s="55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>
      <c r="A150" s="1"/>
      <c r="B150" s="1"/>
      <c r="C150" s="55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>
      <c r="A151" s="1"/>
      <c r="B151" s="1"/>
      <c r="C151" s="55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>
      <c r="A152" s="1"/>
      <c r="B152" s="1"/>
      <c r="C152" s="55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>
      <c r="A153" s="1"/>
      <c r="B153" s="1"/>
      <c r="C153" s="55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>
      <c r="A154" s="1"/>
      <c r="B154" s="1"/>
      <c r="C154" s="55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>
      <c r="A155" s="1"/>
      <c r="B155" s="1"/>
      <c r="C155" s="55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>
      <c r="A156" s="1"/>
      <c r="B156" s="1"/>
      <c r="C156" s="55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>
      <c r="A157" s="1"/>
      <c r="B157" s="1"/>
      <c r="C157" s="55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>
      <c r="A158" s="1"/>
      <c r="B158" s="1"/>
      <c r="C158" s="55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>
      <c r="A159" s="1"/>
      <c r="B159" s="1"/>
      <c r="C159" s="55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>
      <c r="A160" s="1"/>
      <c r="B160" s="1"/>
      <c r="C160" s="55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>
      <c r="A161" s="1"/>
      <c r="B161" s="1"/>
      <c r="C161" s="55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>
      <c r="A162" s="1"/>
      <c r="B162" s="1"/>
      <c r="C162" s="55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>
      <c r="A163" s="1"/>
      <c r="B163" s="1"/>
      <c r="C163" s="55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>
      <c r="A164" s="1"/>
      <c r="B164" s="1"/>
      <c r="C164" s="55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>
      <c r="A165" s="1"/>
      <c r="B165" s="1"/>
      <c r="C165" s="55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>
      <c r="A166" s="1"/>
      <c r="B166" s="1"/>
      <c r="C166" s="55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>
      <c r="A167" s="1"/>
      <c r="B167" s="1"/>
      <c r="C167" s="55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>
      <c r="A168" s="1"/>
      <c r="B168" s="1"/>
      <c r="C168" s="55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>
      <c r="A169" s="1"/>
      <c r="B169" s="1"/>
      <c r="C169" s="55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>
      <c r="A170" s="1"/>
      <c r="B170" s="1"/>
      <c r="C170" s="55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>
      <c r="A171" s="1"/>
      <c r="B171" s="1"/>
      <c r="C171" s="55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>
      <c r="A172" s="1"/>
      <c r="B172" s="1"/>
      <c r="C172" s="55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>
      <c r="A173" s="1"/>
      <c r="B173" s="1"/>
      <c r="C173" s="55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>
      <c r="A174" s="1"/>
      <c r="B174" s="1"/>
      <c r="C174" s="55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>
      <c r="A175" s="1"/>
      <c r="B175" s="1"/>
      <c r="C175" s="55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>
      <c r="A176" s="1"/>
      <c r="B176" s="1"/>
      <c r="C176" s="55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>
      <c r="A177" s="1"/>
      <c r="B177" s="1"/>
      <c r="C177" s="55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>
      <c r="A178" s="1"/>
      <c r="B178" s="1"/>
      <c r="C178" s="55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>
      <c r="A179" s="1"/>
      <c r="B179" s="1"/>
      <c r="C179" s="55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>
      <c r="A180" s="1"/>
      <c r="B180" s="1"/>
      <c r="C180" s="55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>
      <c r="A181" s="1"/>
      <c r="B181" s="1"/>
      <c r="C181" s="55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>
      <c r="A182" s="1"/>
      <c r="B182" s="1"/>
      <c r="C182" s="55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>
      <c r="A183" s="1"/>
      <c r="B183" s="1"/>
      <c r="C183" s="55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>
      <c r="A184" s="1"/>
      <c r="B184" s="1"/>
      <c r="C184" s="55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>
      <c r="A185" s="1"/>
      <c r="B185" s="1"/>
      <c r="C185" s="55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>
      <c r="A186" s="1"/>
      <c r="B186" s="1"/>
      <c r="C186" s="55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>
      <c r="A187" s="1"/>
      <c r="B187" s="1"/>
      <c r="C187" s="55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>
      <c r="A188" s="1"/>
      <c r="B188" s="1"/>
      <c r="C188" s="55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>
      <c r="A189" s="1"/>
      <c r="B189" s="1"/>
      <c r="C189" s="55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>
      <c r="A190" s="1"/>
      <c r="B190" s="1"/>
      <c r="C190" s="55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>
      <c r="A191" s="1"/>
      <c r="B191" s="1"/>
      <c r="C191" s="55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>
      <c r="A192" s="1"/>
      <c r="B192" s="1"/>
      <c r="C192" s="55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>
      <c r="A193" s="1"/>
      <c r="B193" s="1"/>
      <c r="C193" s="55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>
      <c r="A194" s="1"/>
      <c r="B194" s="1"/>
      <c r="C194" s="55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>
      <c r="A195" s="1"/>
      <c r="B195" s="1"/>
      <c r="C195" s="55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>
      <c r="A196" s="1"/>
      <c r="B196" s="1"/>
      <c r="C196" s="55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>
      <c r="A197" s="1"/>
      <c r="B197" s="1"/>
      <c r="C197" s="55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>
      <c r="A198" s="1"/>
      <c r="B198" s="1"/>
      <c r="C198" s="55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>
      <c r="A199" s="1"/>
      <c r="B199" s="1"/>
      <c r="C199" s="55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>
      <c r="A200" s="1"/>
      <c r="B200" s="1"/>
      <c r="C200" s="55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>
      <c r="A201" s="1"/>
      <c r="B201" s="1"/>
      <c r="C201" s="55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>
      <c r="A202" s="1"/>
      <c r="B202" s="1"/>
      <c r="C202" s="55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>
      <c r="A203" s="1"/>
      <c r="B203" s="1"/>
      <c r="C203" s="55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>
      <c r="A204" s="1"/>
      <c r="B204" s="1"/>
      <c r="C204" s="55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>
      <c r="A205" s="1"/>
      <c r="B205" s="1"/>
      <c r="C205" s="55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>
      <c r="A206" s="1"/>
      <c r="B206" s="1"/>
      <c r="C206" s="55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>
      <c r="A207" s="1"/>
      <c r="B207" s="1"/>
      <c r="C207" s="55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>
      <c r="A208" s="1"/>
      <c r="B208" s="1"/>
      <c r="C208" s="55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>
      <c r="A209" s="1"/>
      <c r="B209" s="1"/>
      <c r="C209" s="55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>
      <c r="A210" s="1"/>
      <c r="B210" s="1"/>
      <c r="C210" s="55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>
      <c r="A211" s="1"/>
      <c r="B211" s="1"/>
      <c r="C211" s="55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>
      <c r="A212" s="1"/>
      <c r="B212" s="1"/>
      <c r="C212" s="55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>
      <c r="A213" s="1"/>
      <c r="B213" s="1"/>
      <c r="C213" s="55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>
      <c r="A214" s="1"/>
      <c r="B214" s="1"/>
      <c r="C214" s="55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>
      <c r="A215" s="1"/>
      <c r="B215" s="1"/>
      <c r="C215" s="55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>
      <c r="A216" s="1"/>
      <c r="B216" s="1"/>
      <c r="C216" s="55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>
      <c r="A217" s="1"/>
      <c r="B217" s="1"/>
      <c r="C217" s="55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>
      <c r="A218" s="1"/>
      <c r="B218" s="1"/>
      <c r="C218" s="55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>
      <c r="A219" s="1"/>
      <c r="B219" s="1"/>
      <c r="C219" s="55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>
      <c r="A220" s="1"/>
      <c r="B220" s="1"/>
      <c r="C220" s="55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>
      <c r="A221" s="1"/>
      <c r="B221" s="1"/>
      <c r="C221" s="55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>
      <c r="A222" s="1"/>
      <c r="B222" s="1"/>
      <c r="C222" s="55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>
      <c r="A223" s="1"/>
      <c r="B223" s="1"/>
      <c r="C223" s="55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>
      <c r="A224" s="1"/>
      <c r="B224" s="1"/>
      <c r="C224" s="55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>
      <c r="A225" s="1"/>
      <c r="B225" s="1"/>
      <c r="C225" s="55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>
      <c r="A226" s="1"/>
      <c r="B226" s="1"/>
      <c r="C226" s="55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>
      <c r="A227" s="1"/>
      <c r="B227" s="1"/>
      <c r="C227" s="55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>
      <c r="A228" s="1"/>
      <c r="B228" s="1"/>
      <c r="C228" s="55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>
      <c r="A229" s="1"/>
      <c r="B229" s="1"/>
      <c r="C229" s="55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1.25" customHeight="1">
      <c r="A230" s="1"/>
      <c r="B230" s="1"/>
      <c r="C230" s="55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1.25" customHeight="1">
      <c r="A231" s="1"/>
      <c r="B231" s="1"/>
      <c r="C231" s="55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1.25" customHeight="1">
      <c r="A232" s="1"/>
      <c r="B232" s="1"/>
      <c r="C232" s="55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1.25" customHeight="1">
      <c r="A233" s="1"/>
      <c r="B233" s="1"/>
      <c r="C233" s="55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1.25" customHeight="1">
      <c r="A234" s="1"/>
      <c r="B234" s="1"/>
      <c r="C234" s="55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1.25" customHeight="1">
      <c r="A235" s="1"/>
      <c r="B235" s="1"/>
      <c r="C235" s="55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1.25" customHeight="1">
      <c r="A236" s="1"/>
      <c r="B236" s="1"/>
      <c r="C236" s="55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1.25" customHeight="1">
      <c r="A237" s="1"/>
      <c r="B237" s="1"/>
      <c r="C237" s="55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1.25" customHeight="1">
      <c r="A238" s="1"/>
      <c r="B238" s="1"/>
      <c r="C238" s="55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1.25" customHeight="1">
      <c r="A239" s="1"/>
      <c r="B239" s="1"/>
      <c r="C239" s="55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1.25" customHeight="1">
      <c r="A240" s="1"/>
      <c r="B240" s="1"/>
      <c r="C240" s="55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1.25" customHeight="1">
      <c r="A241" s="1"/>
      <c r="B241" s="1"/>
      <c r="C241" s="55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1.25" customHeight="1">
      <c r="A242" s="1"/>
      <c r="B242" s="1"/>
      <c r="C242" s="55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1.25" customHeight="1">
      <c r="A243" s="1"/>
      <c r="B243" s="1"/>
      <c r="C243" s="55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1.25" customHeight="1">
      <c r="A244" s="1"/>
      <c r="B244" s="1"/>
      <c r="C244" s="55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1.25" customHeight="1">
      <c r="A245" s="1"/>
      <c r="B245" s="1"/>
      <c r="C245" s="55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1.25" customHeight="1">
      <c r="A246" s="1"/>
      <c r="B246" s="1"/>
      <c r="C246" s="55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1.25" customHeight="1">
      <c r="A247" s="1"/>
      <c r="B247" s="1"/>
      <c r="C247" s="55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1.25" customHeight="1">
      <c r="A248" s="1"/>
      <c r="B248" s="1"/>
      <c r="C248" s="55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1.25" customHeight="1">
      <c r="A249" s="1"/>
      <c r="B249" s="1"/>
      <c r="C249" s="55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1.25" customHeight="1">
      <c r="A250" s="1"/>
      <c r="B250" s="1"/>
      <c r="C250" s="55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1.25" customHeight="1">
      <c r="A251" s="1"/>
      <c r="B251" s="1"/>
      <c r="C251" s="55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1.25" customHeight="1">
      <c r="A252" s="1"/>
      <c r="B252" s="1"/>
      <c r="C252" s="55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1.25" customHeight="1">
      <c r="A253" s="1"/>
      <c r="B253" s="1"/>
      <c r="C253" s="55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1.25" customHeight="1">
      <c r="A254" s="1"/>
      <c r="B254" s="1"/>
      <c r="C254" s="55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1.25" customHeight="1">
      <c r="A255" s="1"/>
      <c r="B255" s="1"/>
      <c r="C255" s="55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1.25" customHeight="1">
      <c r="A256" s="1"/>
      <c r="B256" s="1"/>
      <c r="C256" s="55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1.25" customHeight="1">
      <c r="A257" s="1"/>
      <c r="B257" s="1"/>
      <c r="C257" s="55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1.25" customHeight="1">
      <c r="A258" s="1"/>
      <c r="B258" s="1"/>
      <c r="C258" s="55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1.25" customHeight="1">
      <c r="A259" s="1"/>
      <c r="B259" s="1"/>
      <c r="C259" s="55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1.25" customHeight="1">
      <c r="A260" s="1"/>
      <c r="B260" s="1"/>
      <c r="C260" s="55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1.25" customHeight="1">
      <c r="A261" s="1"/>
      <c r="B261" s="1"/>
      <c r="C261" s="55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1.25" customHeight="1">
      <c r="A262" s="1"/>
      <c r="B262" s="1"/>
      <c r="C262" s="55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1.25" customHeight="1">
      <c r="A263" s="1"/>
      <c r="B263" s="1"/>
      <c r="C263" s="55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1.25" customHeight="1">
      <c r="A264" s="1"/>
      <c r="B264" s="1"/>
      <c r="C264" s="55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1.25" customHeight="1">
      <c r="A265" s="1"/>
      <c r="B265" s="1"/>
      <c r="C265" s="55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1.25" customHeight="1">
      <c r="A266" s="1"/>
      <c r="B266" s="1"/>
      <c r="C266" s="55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1.25" customHeight="1">
      <c r="A267" s="1"/>
      <c r="B267" s="1"/>
      <c r="C267" s="55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1.25" customHeight="1">
      <c r="A268" s="1"/>
      <c r="B268" s="1"/>
      <c r="C268" s="55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1.25" customHeight="1">
      <c r="A269" s="1"/>
      <c r="B269" s="1"/>
      <c r="C269" s="55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1.25" customHeight="1">
      <c r="A270" s="1"/>
      <c r="B270" s="1"/>
      <c r="C270" s="55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1.25" customHeight="1">
      <c r="A271" s="1"/>
      <c r="B271" s="1"/>
      <c r="C271" s="55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1.25" customHeight="1">
      <c r="A272" s="1"/>
      <c r="B272" s="1"/>
      <c r="C272" s="55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1.25" customHeight="1">
      <c r="A273" s="1"/>
      <c r="B273" s="1"/>
      <c r="C273" s="55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1.25" customHeight="1">
      <c r="A274" s="1"/>
      <c r="B274" s="1"/>
      <c r="C274" s="55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1.25" customHeight="1">
      <c r="A275" s="1"/>
      <c r="B275" s="1"/>
      <c r="C275" s="55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1.25" customHeight="1">
      <c r="A276" s="1"/>
      <c r="B276" s="1"/>
      <c r="C276" s="55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1.25" customHeight="1">
      <c r="A277" s="1"/>
      <c r="B277" s="1"/>
      <c r="C277" s="55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1.25" customHeight="1">
      <c r="A278" s="1"/>
      <c r="B278" s="1"/>
      <c r="C278" s="55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1.25" customHeight="1">
      <c r="A279" s="1"/>
      <c r="B279" s="1"/>
      <c r="C279" s="55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1.25" customHeight="1">
      <c r="A280" s="1"/>
      <c r="B280" s="1"/>
      <c r="C280" s="55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1.25" customHeight="1">
      <c r="A281" s="1"/>
      <c r="B281" s="1"/>
      <c r="C281" s="55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1.25" customHeight="1">
      <c r="A282" s="1"/>
      <c r="B282" s="1"/>
      <c r="C282" s="55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1.25" customHeight="1">
      <c r="A283" s="1"/>
      <c r="B283" s="1"/>
      <c r="C283" s="55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1.25" customHeight="1">
      <c r="A284" s="1"/>
      <c r="B284" s="1"/>
      <c r="C284" s="55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1.25" customHeight="1">
      <c r="A285" s="1"/>
      <c r="B285" s="1"/>
      <c r="C285" s="55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1.25" customHeight="1">
      <c r="A286" s="1"/>
      <c r="B286" s="1"/>
      <c r="C286" s="55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1.25" customHeight="1">
      <c r="A287" s="1"/>
      <c r="B287" s="1"/>
      <c r="C287" s="55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1.25" customHeight="1">
      <c r="A288" s="1"/>
      <c r="B288" s="1"/>
      <c r="C288" s="55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1.25" customHeight="1">
      <c r="A289" s="1"/>
      <c r="B289" s="1"/>
      <c r="C289" s="55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1.25" customHeight="1">
      <c r="A290" s="1"/>
      <c r="B290" s="1"/>
      <c r="C290" s="55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1.25" customHeight="1">
      <c r="A291" s="1"/>
      <c r="B291" s="1"/>
      <c r="C291" s="55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1.25" customHeight="1">
      <c r="A292" s="1"/>
      <c r="B292" s="1"/>
      <c r="C292" s="55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1.25" customHeight="1">
      <c r="A293" s="1"/>
      <c r="B293" s="1"/>
      <c r="C293" s="55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1.25" customHeight="1">
      <c r="A294" s="1"/>
      <c r="B294" s="1"/>
      <c r="C294" s="55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1.25" customHeight="1">
      <c r="A295" s="1"/>
      <c r="B295" s="1"/>
      <c r="C295" s="55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1.25" customHeight="1">
      <c r="A296" s="1"/>
      <c r="B296" s="1"/>
      <c r="C296" s="55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1.25" customHeight="1">
      <c r="A297" s="1"/>
      <c r="B297" s="1"/>
      <c r="C297" s="55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1.25" customHeight="1">
      <c r="A298" s="1"/>
      <c r="B298" s="1"/>
      <c r="C298" s="55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1.25" customHeight="1">
      <c r="A299" s="1"/>
      <c r="B299" s="1"/>
      <c r="C299" s="55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1.25" customHeight="1">
      <c r="A300" s="1"/>
      <c r="B300" s="1"/>
      <c r="C300" s="5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1.25" customHeight="1">
      <c r="A301" s="1"/>
      <c r="B301" s="1"/>
      <c r="C301" s="5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1.25" customHeight="1">
      <c r="A302" s="1"/>
      <c r="B302" s="1"/>
      <c r="C302" s="55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1.25" customHeight="1">
      <c r="A303" s="1"/>
      <c r="B303" s="1"/>
      <c r="C303" s="55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1.25" customHeight="1">
      <c r="A304" s="1"/>
      <c r="B304" s="1"/>
      <c r="C304" s="55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1.25" customHeight="1">
      <c r="A305" s="1"/>
      <c r="B305" s="1"/>
      <c r="C305" s="55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1.25" customHeight="1">
      <c r="A306" s="1"/>
      <c r="B306" s="1"/>
      <c r="C306" s="55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1.25" customHeight="1">
      <c r="A307" s="1"/>
      <c r="B307" s="1"/>
      <c r="C307" s="55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1.25" customHeight="1">
      <c r="A308" s="1"/>
      <c r="B308" s="1"/>
      <c r="C308" s="55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1.25" customHeight="1">
      <c r="A309" s="1"/>
      <c r="B309" s="1"/>
      <c r="C309" s="55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1.25" customHeight="1">
      <c r="A310" s="1"/>
      <c r="B310" s="1"/>
      <c r="C310" s="55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1.25" customHeight="1">
      <c r="A311" s="1"/>
      <c r="B311" s="1"/>
      <c r="C311" s="55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1.25" customHeight="1">
      <c r="A312" s="1"/>
      <c r="B312" s="1"/>
      <c r="C312" s="5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1.25" customHeight="1">
      <c r="A313" s="1"/>
      <c r="B313" s="1"/>
      <c r="C313" s="5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1.25" customHeight="1">
      <c r="A314" s="1"/>
      <c r="B314" s="1"/>
      <c r="C314" s="5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1.25" customHeight="1">
      <c r="A315" s="1"/>
      <c r="B315" s="1"/>
      <c r="C315" s="5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1.25" customHeight="1">
      <c r="A316" s="1"/>
      <c r="B316" s="1"/>
      <c r="C316" s="55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1.25" customHeight="1">
      <c r="A317" s="1"/>
      <c r="B317" s="1"/>
      <c r="C317" s="55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1.25" customHeight="1">
      <c r="A318" s="1"/>
      <c r="B318" s="1"/>
      <c r="C318" s="55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1.25" customHeight="1">
      <c r="A319" s="1"/>
      <c r="B319" s="1"/>
      <c r="C319" s="55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1.25" customHeight="1">
      <c r="A320" s="1"/>
      <c r="B320" s="1"/>
      <c r="C320" s="55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1.25" customHeight="1">
      <c r="A321" s="1"/>
      <c r="B321" s="1"/>
      <c r="C321" s="55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1.25" customHeight="1">
      <c r="A322" s="1"/>
      <c r="B322" s="1"/>
      <c r="C322" s="55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1.25" customHeight="1">
      <c r="A323" s="1"/>
      <c r="B323" s="1"/>
      <c r="C323" s="55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1.25" customHeight="1">
      <c r="A324" s="1"/>
      <c r="B324" s="1"/>
      <c r="C324" s="55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1.25" customHeight="1">
      <c r="A325" s="1"/>
      <c r="B325" s="1"/>
      <c r="C325" s="55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1.25" customHeight="1">
      <c r="A326" s="1"/>
      <c r="B326" s="1"/>
      <c r="C326" s="55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1.25" customHeight="1">
      <c r="A327" s="1"/>
      <c r="B327" s="1"/>
      <c r="C327" s="55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1.25" customHeight="1">
      <c r="A328" s="1"/>
      <c r="B328" s="1"/>
      <c r="C328" s="55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1.25" customHeight="1">
      <c r="A329" s="1"/>
      <c r="B329" s="1"/>
      <c r="C329" s="55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1.25" customHeight="1">
      <c r="A330" s="1"/>
      <c r="B330" s="1"/>
      <c r="C330" s="55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1.25" customHeight="1">
      <c r="A331" s="1"/>
      <c r="B331" s="1"/>
      <c r="C331" s="55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1.25" customHeight="1">
      <c r="A332" s="1"/>
      <c r="B332" s="1"/>
      <c r="C332" s="55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1.25" customHeight="1">
      <c r="A333" s="1"/>
      <c r="B333" s="1"/>
      <c r="C333" s="55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1.25" customHeight="1">
      <c r="A334" s="1"/>
      <c r="B334" s="1"/>
      <c r="C334" s="55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1.25" customHeight="1">
      <c r="A335" s="1"/>
      <c r="B335" s="1"/>
      <c r="C335" s="55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1.25" customHeight="1">
      <c r="A336" s="1"/>
      <c r="B336" s="1"/>
      <c r="C336" s="55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1.25" customHeight="1">
      <c r="A337" s="1"/>
      <c r="B337" s="1"/>
      <c r="C337" s="55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1.25" customHeight="1">
      <c r="A338" s="1"/>
      <c r="B338" s="1"/>
      <c r="C338" s="55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1.25" customHeight="1">
      <c r="A339" s="1"/>
      <c r="B339" s="1"/>
      <c r="C339" s="55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1.25" customHeight="1">
      <c r="A340" s="1"/>
      <c r="B340" s="1"/>
      <c r="C340" s="55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1.25" customHeight="1">
      <c r="A341" s="1"/>
      <c r="B341" s="1"/>
      <c r="C341" s="55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1.25" customHeight="1">
      <c r="A342" s="1"/>
      <c r="B342" s="1"/>
      <c r="C342" s="55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1.25" customHeight="1">
      <c r="A343" s="1"/>
      <c r="B343" s="1"/>
      <c r="C343" s="55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1.25" customHeight="1">
      <c r="A344" s="1"/>
      <c r="B344" s="1"/>
      <c r="C344" s="55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1.25" customHeight="1">
      <c r="A345" s="1"/>
      <c r="B345" s="1"/>
      <c r="C345" s="55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1.25" customHeight="1">
      <c r="A346" s="1"/>
      <c r="B346" s="1"/>
      <c r="C346" s="55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1.25" customHeight="1">
      <c r="A347" s="1"/>
      <c r="B347" s="1"/>
      <c r="C347" s="55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1.25" customHeight="1">
      <c r="A348" s="1"/>
      <c r="B348" s="1"/>
      <c r="C348" s="55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1.25" customHeight="1">
      <c r="A349" s="1"/>
      <c r="B349" s="1"/>
      <c r="C349" s="55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1.25" customHeight="1">
      <c r="A350" s="1"/>
      <c r="B350" s="1"/>
      <c r="C350" s="55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1.25" customHeight="1">
      <c r="A351" s="1"/>
      <c r="B351" s="1"/>
      <c r="C351" s="55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1.25" customHeight="1">
      <c r="A352" s="1"/>
      <c r="B352" s="1"/>
      <c r="C352" s="55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1.25" customHeight="1">
      <c r="A353" s="1"/>
      <c r="B353" s="1"/>
      <c r="C353" s="55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1.25" customHeight="1">
      <c r="A354" s="1"/>
      <c r="B354" s="1"/>
      <c r="C354" s="55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1.25" customHeight="1">
      <c r="A355" s="1"/>
      <c r="B355" s="1"/>
      <c r="C355" s="55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1.25" customHeight="1">
      <c r="A356" s="1"/>
      <c r="B356" s="1"/>
      <c r="C356" s="55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1.25" customHeight="1">
      <c r="A357" s="1"/>
      <c r="B357" s="1"/>
      <c r="C357" s="55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1.25" customHeight="1">
      <c r="A358" s="1"/>
      <c r="B358" s="1"/>
      <c r="C358" s="55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1.25" customHeight="1">
      <c r="A359" s="1"/>
      <c r="B359" s="1"/>
      <c r="C359" s="55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1.25" customHeight="1">
      <c r="A360" s="1"/>
      <c r="B360" s="1"/>
      <c r="C360" s="55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1.25" customHeight="1">
      <c r="A361" s="1"/>
      <c r="B361" s="1"/>
      <c r="C361" s="55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1.25" customHeight="1">
      <c r="A362" s="1"/>
      <c r="B362" s="1"/>
      <c r="C362" s="55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1.25" customHeight="1">
      <c r="A363" s="1"/>
      <c r="B363" s="1"/>
      <c r="C363" s="55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1.25" customHeight="1">
      <c r="A364" s="1"/>
      <c r="B364" s="1"/>
      <c r="C364" s="55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1.25" customHeight="1">
      <c r="A365" s="1"/>
      <c r="B365" s="1"/>
      <c r="C365" s="55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1.25" customHeight="1">
      <c r="A366" s="1"/>
      <c r="B366" s="1"/>
      <c r="C366" s="55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1.25" customHeight="1">
      <c r="A367" s="1"/>
      <c r="B367" s="1"/>
      <c r="C367" s="55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1.25" customHeight="1">
      <c r="A368" s="1"/>
      <c r="B368" s="1"/>
      <c r="C368" s="55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1.25" customHeight="1">
      <c r="A369" s="1"/>
      <c r="B369" s="1"/>
      <c r="C369" s="55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1.25" customHeight="1">
      <c r="A370" s="1"/>
      <c r="B370" s="1"/>
      <c r="C370" s="55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1.25" customHeight="1">
      <c r="A371" s="1"/>
      <c r="B371" s="1"/>
      <c r="C371" s="55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1.25" customHeight="1">
      <c r="A372" s="1"/>
      <c r="B372" s="1"/>
      <c r="C372" s="55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1.25" customHeight="1">
      <c r="A373" s="1"/>
      <c r="B373" s="1"/>
      <c r="C373" s="55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1.25" customHeight="1">
      <c r="A374" s="1"/>
      <c r="B374" s="1"/>
      <c r="C374" s="55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1.25" customHeight="1">
      <c r="A375" s="1"/>
      <c r="B375" s="1"/>
      <c r="C375" s="55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1.25" customHeight="1">
      <c r="A376" s="1"/>
      <c r="B376" s="1"/>
      <c r="C376" s="55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1.25" customHeight="1">
      <c r="A377" s="1"/>
      <c r="B377" s="1"/>
      <c r="C377" s="55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1.25" customHeight="1">
      <c r="A378" s="1"/>
      <c r="B378" s="1"/>
      <c r="C378" s="55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1.25" customHeight="1">
      <c r="A379" s="1"/>
      <c r="B379" s="1"/>
      <c r="C379" s="55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1.25" customHeight="1">
      <c r="A380" s="1"/>
      <c r="B380" s="1"/>
      <c r="C380" s="55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1.25" customHeight="1">
      <c r="A381" s="1"/>
      <c r="B381" s="1"/>
      <c r="C381" s="55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1.25" customHeight="1">
      <c r="A382" s="1"/>
      <c r="B382" s="1"/>
      <c r="C382" s="55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1.25" customHeight="1">
      <c r="A383" s="1"/>
      <c r="B383" s="1"/>
      <c r="C383" s="55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1.25" customHeight="1">
      <c r="A384" s="1"/>
      <c r="B384" s="1"/>
      <c r="C384" s="55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1.25" customHeight="1">
      <c r="A385" s="1"/>
      <c r="B385" s="1"/>
      <c r="C385" s="55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1.25" customHeight="1">
      <c r="A386" s="1"/>
      <c r="B386" s="1"/>
      <c r="C386" s="55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1.25" customHeight="1">
      <c r="A387" s="1"/>
      <c r="B387" s="1"/>
      <c r="C387" s="55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1.25" customHeight="1">
      <c r="A388" s="1"/>
      <c r="B388" s="1"/>
      <c r="C388" s="55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1.25" customHeight="1">
      <c r="A389" s="1"/>
      <c r="B389" s="1"/>
      <c r="C389" s="55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1.25" customHeight="1">
      <c r="A390" s="1"/>
      <c r="B390" s="1"/>
      <c r="C390" s="55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1.25" customHeight="1">
      <c r="A391" s="1"/>
      <c r="B391" s="1"/>
      <c r="C391" s="55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1.25" customHeight="1">
      <c r="A392" s="1"/>
      <c r="B392" s="1"/>
      <c r="C392" s="55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1.25" customHeight="1">
      <c r="A393" s="1"/>
      <c r="B393" s="1"/>
      <c r="C393" s="55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1.25" customHeight="1">
      <c r="A394" s="1"/>
      <c r="B394" s="1"/>
      <c r="C394" s="55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1.25" customHeight="1">
      <c r="A395" s="1"/>
      <c r="B395" s="1"/>
      <c r="C395" s="55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1.25" customHeight="1">
      <c r="A396" s="1"/>
      <c r="B396" s="1"/>
      <c r="C396" s="55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1.25" customHeight="1">
      <c r="A397" s="1"/>
      <c r="B397" s="1"/>
      <c r="C397" s="55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1.25" customHeight="1">
      <c r="A398" s="1"/>
      <c r="B398" s="1"/>
      <c r="C398" s="55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1.25" customHeight="1">
      <c r="A399" s="1"/>
      <c r="B399" s="1"/>
      <c r="C399" s="55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1.25" customHeight="1">
      <c r="A400" s="1"/>
      <c r="B400" s="1"/>
      <c r="C400" s="55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1.25" customHeight="1">
      <c r="A401" s="1"/>
      <c r="B401" s="1"/>
      <c r="C401" s="55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1.25" customHeight="1">
      <c r="A402" s="1"/>
      <c r="B402" s="1"/>
      <c r="C402" s="55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1.25" customHeight="1">
      <c r="A403" s="1"/>
      <c r="B403" s="1"/>
      <c r="C403" s="55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1.25" customHeight="1">
      <c r="A404" s="1"/>
      <c r="B404" s="1"/>
      <c r="C404" s="55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1.25" customHeight="1">
      <c r="A405" s="1"/>
      <c r="B405" s="1"/>
      <c r="C405" s="55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1.25" customHeight="1">
      <c r="A406" s="1"/>
      <c r="B406" s="1"/>
      <c r="C406" s="55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1.25" customHeight="1">
      <c r="A407" s="1"/>
      <c r="B407" s="1"/>
      <c r="C407" s="55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1.25" customHeight="1">
      <c r="A408" s="1"/>
      <c r="B408" s="1"/>
      <c r="C408" s="55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1.25" customHeight="1">
      <c r="A409" s="1"/>
      <c r="B409" s="1"/>
      <c r="C409" s="55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1.25" customHeight="1">
      <c r="A410" s="1"/>
      <c r="B410" s="1"/>
      <c r="C410" s="55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1.25" customHeight="1">
      <c r="A411" s="1"/>
      <c r="B411" s="1"/>
      <c r="C411" s="55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1.25" customHeight="1">
      <c r="A412" s="1"/>
      <c r="B412" s="1"/>
      <c r="C412" s="55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1.25" customHeight="1">
      <c r="A413" s="1"/>
      <c r="B413" s="1"/>
      <c r="C413" s="55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1.25" customHeight="1">
      <c r="A414" s="1"/>
      <c r="B414" s="1"/>
      <c r="C414" s="55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1.25" customHeight="1">
      <c r="A415" s="1"/>
      <c r="B415" s="1"/>
      <c r="C415" s="55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1.25" customHeight="1">
      <c r="A416" s="1"/>
      <c r="B416" s="1"/>
      <c r="C416" s="55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1.25" customHeight="1">
      <c r="A417" s="1"/>
      <c r="B417" s="1"/>
      <c r="C417" s="55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1.25" customHeight="1">
      <c r="A418" s="1"/>
      <c r="B418" s="1"/>
      <c r="C418" s="55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1.25" customHeight="1">
      <c r="A419" s="1"/>
      <c r="B419" s="1"/>
      <c r="C419" s="55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1.25" customHeight="1">
      <c r="A420" s="1"/>
      <c r="B420" s="1"/>
      <c r="C420" s="55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1.25" customHeight="1">
      <c r="A421" s="1"/>
      <c r="B421" s="1"/>
      <c r="C421" s="55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1.25" customHeight="1">
      <c r="A422" s="1"/>
      <c r="B422" s="1"/>
      <c r="C422" s="55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1.25" customHeight="1">
      <c r="A423" s="1"/>
      <c r="B423" s="1"/>
      <c r="C423" s="55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1.25" customHeight="1">
      <c r="A424" s="1"/>
      <c r="B424" s="1"/>
      <c r="C424" s="55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1.25" customHeight="1">
      <c r="A425" s="1"/>
      <c r="B425" s="1"/>
      <c r="C425" s="55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1.25" customHeight="1">
      <c r="A426" s="1"/>
      <c r="B426" s="1"/>
      <c r="C426" s="55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1.25" customHeight="1">
      <c r="A427" s="1"/>
      <c r="B427" s="1"/>
      <c r="C427" s="55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1.25" customHeight="1">
      <c r="A428" s="1"/>
      <c r="B428" s="1"/>
      <c r="C428" s="55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1.25" customHeight="1">
      <c r="A429" s="1"/>
      <c r="B429" s="1"/>
      <c r="C429" s="55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1.25" customHeight="1">
      <c r="A430" s="1"/>
      <c r="B430" s="1"/>
      <c r="C430" s="55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1.25" customHeight="1">
      <c r="A431" s="1"/>
      <c r="B431" s="1"/>
      <c r="C431" s="55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1.25" customHeight="1">
      <c r="A432" s="1"/>
      <c r="B432" s="1"/>
      <c r="C432" s="55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1.25" customHeight="1">
      <c r="A433" s="1"/>
      <c r="B433" s="1"/>
      <c r="C433" s="55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1.25" customHeight="1">
      <c r="A434" s="1"/>
      <c r="B434" s="1"/>
      <c r="C434" s="55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1.25" customHeight="1">
      <c r="A435" s="1"/>
      <c r="B435" s="1"/>
      <c r="C435" s="55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1.25" customHeight="1">
      <c r="A436" s="1"/>
      <c r="B436" s="1"/>
      <c r="C436" s="55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1.25" customHeight="1">
      <c r="A437" s="1"/>
      <c r="B437" s="1"/>
      <c r="C437" s="55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1.25" customHeight="1">
      <c r="A438" s="1"/>
      <c r="B438" s="1"/>
      <c r="C438" s="55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1.25" customHeight="1">
      <c r="A439" s="1"/>
      <c r="B439" s="1"/>
      <c r="C439" s="55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1.25" customHeight="1">
      <c r="A440" s="1"/>
      <c r="B440" s="1"/>
      <c r="C440" s="55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1.25" customHeight="1">
      <c r="A441" s="1"/>
      <c r="B441" s="1"/>
      <c r="C441" s="55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1.25" customHeight="1">
      <c r="A442" s="1"/>
      <c r="B442" s="1"/>
      <c r="C442" s="55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1.25" customHeight="1">
      <c r="A443" s="1"/>
      <c r="B443" s="1"/>
      <c r="C443" s="55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1.25" customHeight="1">
      <c r="A444" s="1"/>
      <c r="B444" s="1"/>
      <c r="C444" s="55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1.25" customHeight="1">
      <c r="A445" s="1"/>
      <c r="B445" s="1"/>
      <c r="C445" s="55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1.25" customHeight="1">
      <c r="A446" s="1"/>
      <c r="B446" s="1"/>
      <c r="C446" s="55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1.25" customHeight="1">
      <c r="A447" s="1"/>
      <c r="B447" s="1"/>
      <c r="C447" s="55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1.25" customHeight="1">
      <c r="A448" s="1"/>
      <c r="B448" s="1"/>
      <c r="C448" s="55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1.25" customHeight="1">
      <c r="A449" s="1"/>
      <c r="B449" s="1"/>
      <c r="C449" s="55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1.25" customHeight="1">
      <c r="A450" s="1"/>
      <c r="B450" s="1"/>
      <c r="C450" s="55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1.25" customHeight="1">
      <c r="A451" s="1"/>
      <c r="B451" s="1"/>
      <c r="C451" s="55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1.25" customHeight="1">
      <c r="A452" s="1"/>
      <c r="B452" s="1"/>
      <c r="C452" s="55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1.25" customHeight="1">
      <c r="A453" s="1"/>
      <c r="B453" s="1"/>
      <c r="C453" s="55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1.25" customHeight="1">
      <c r="A454" s="1"/>
      <c r="B454" s="1"/>
      <c r="C454" s="55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1.25" customHeight="1">
      <c r="A455" s="1"/>
      <c r="B455" s="1"/>
      <c r="C455" s="55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1.25" customHeight="1">
      <c r="A456" s="1"/>
      <c r="B456" s="1"/>
      <c r="C456" s="55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1.25" customHeight="1">
      <c r="A457" s="1"/>
      <c r="B457" s="1"/>
      <c r="C457" s="55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1.25" customHeight="1">
      <c r="A458" s="1"/>
      <c r="B458" s="1"/>
      <c r="C458" s="55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1.25" customHeight="1">
      <c r="A459" s="1"/>
      <c r="B459" s="1"/>
      <c r="C459" s="55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1.25" customHeight="1">
      <c r="A460" s="1"/>
      <c r="B460" s="1"/>
      <c r="C460" s="55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1.25" customHeight="1">
      <c r="A461" s="1"/>
      <c r="B461" s="1"/>
      <c r="C461" s="55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1.25" customHeight="1">
      <c r="A462" s="1"/>
      <c r="B462" s="1"/>
      <c r="C462" s="55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1.25" customHeight="1">
      <c r="A463" s="1"/>
      <c r="B463" s="1"/>
      <c r="C463" s="55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1.25" customHeight="1">
      <c r="A464" s="1"/>
      <c r="B464" s="1"/>
      <c r="C464" s="55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1.25" customHeight="1">
      <c r="A465" s="1"/>
      <c r="B465" s="1"/>
      <c r="C465" s="55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1.25" customHeight="1">
      <c r="A466" s="1"/>
      <c r="B466" s="1"/>
      <c r="C466" s="55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1.25" customHeight="1">
      <c r="A467" s="1"/>
      <c r="B467" s="1"/>
      <c r="C467" s="55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1.25" customHeight="1">
      <c r="A468" s="1"/>
      <c r="B468" s="1"/>
      <c r="C468" s="55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1.25" customHeight="1">
      <c r="A469" s="1"/>
      <c r="B469" s="1"/>
      <c r="C469" s="55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1.25" customHeight="1">
      <c r="A470" s="1"/>
      <c r="B470" s="1"/>
      <c r="C470" s="55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1.25" customHeight="1">
      <c r="A471" s="1"/>
      <c r="B471" s="1"/>
      <c r="C471" s="55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1.25" customHeight="1">
      <c r="A472" s="1"/>
      <c r="B472" s="1"/>
      <c r="C472" s="55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1.25" customHeight="1">
      <c r="A473" s="1"/>
      <c r="B473" s="1"/>
      <c r="C473" s="55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1.25" customHeight="1">
      <c r="A474" s="1"/>
      <c r="B474" s="1"/>
      <c r="C474" s="55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1.25" customHeight="1">
      <c r="A475" s="1"/>
      <c r="B475" s="1"/>
      <c r="C475" s="55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1.25" customHeight="1">
      <c r="A476" s="1"/>
      <c r="B476" s="1"/>
      <c r="C476" s="55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1.25" customHeight="1">
      <c r="A477" s="1"/>
      <c r="B477" s="1"/>
      <c r="C477" s="55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1.25" customHeight="1">
      <c r="A478" s="1"/>
      <c r="B478" s="1"/>
      <c r="C478" s="55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1.25" customHeight="1">
      <c r="A479" s="1"/>
      <c r="B479" s="1"/>
      <c r="C479" s="55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1.25" customHeight="1">
      <c r="A480" s="1"/>
      <c r="B480" s="1"/>
      <c r="C480" s="55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1.25" customHeight="1">
      <c r="A481" s="1"/>
      <c r="B481" s="1"/>
      <c r="C481" s="55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1.25" customHeight="1">
      <c r="A482" s="1"/>
      <c r="B482" s="1"/>
      <c r="C482" s="55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1.25" customHeight="1">
      <c r="A483" s="1"/>
      <c r="B483" s="1"/>
      <c r="C483" s="55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1.25" customHeight="1">
      <c r="A484" s="1"/>
      <c r="B484" s="1"/>
      <c r="C484" s="55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1.25" customHeight="1">
      <c r="A485" s="1"/>
      <c r="B485" s="1"/>
      <c r="C485" s="55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1.25" customHeight="1">
      <c r="A486" s="1"/>
      <c r="B486" s="1"/>
      <c r="C486" s="55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1.25" customHeight="1">
      <c r="A487" s="1"/>
      <c r="B487" s="1"/>
      <c r="C487" s="55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1.25" customHeight="1">
      <c r="A488" s="1"/>
      <c r="B488" s="1"/>
      <c r="C488" s="55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1.25" customHeight="1">
      <c r="A489" s="1"/>
      <c r="B489" s="1"/>
      <c r="C489" s="55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1.25" customHeight="1">
      <c r="A490" s="1"/>
      <c r="B490" s="1"/>
      <c r="C490" s="55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1.25" customHeight="1">
      <c r="A491" s="1"/>
      <c r="B491" s="1"/>
      <c r="C491" s="55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1.25" customHeight="1">
      <c r="A492" s="1"/>
      <c r="B492" s="1"/>
      <c r="C492" s="55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1.25" customHeight="1">
      <c r="A493" s="1"/>
      <c r="B493" s="1"/>
      <c r="C493" s="55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1.25" customHeight="1">
      <c r="A494" s="1"/>
      <c r="B494" s="1"/>
      <c r="C494" s="55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1.25" customHeight="1">
      <c r="A495" s="1"/>
      <c r="B495" s="1"/>
      <c r="C495" s="55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1.25" customHeight="1">
      <c r="A496" s="1"/>
      <c r="B496" s="1"/>
      <c r="C496" s="55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1.25" customHeight="1">
      <c r="A497" s="1"/>
      <c r="B497" s="1"/>
      <c r="C497" s="55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1.25" customHeight="1">
      <c r="A498" s="1"/>
      <c r="B498" s="1"/>
      <c r="C498" s="55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1.25" customHeight="1">
      <c r="A499" s="1"/>
      <c r="B499" s="1"/>
      <c r="C499" s="55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1.25" customHeight="1">
      <c r="A500" s="1"/>
      <c r="B500" s="1"/>
      <c r="C500" s="55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1.25" customHeight="1">
      <c r="A501" s="1"/>
      <c r="B501" s="1"/>
      <c r="C501" s="55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1.25" customHeight="1">
      <c r="A502" s="1"/>
      <c r="B502" s="1"/>
      <c r="C502" s="55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1.25" customHeight="1">
      <c r="A503" s="1"/>
      <c r="B503" s="1"/>
      <c r="C503" s="55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1.25" customHeight="1">
      <c r="A504" s="1"/>
      <c r="B504" s="1"/>
      <c r="C504" s="55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1.25" customHeight="1">
      <c r="A505" s="1"/>
      <c r="B505" s="1"/>
      <c r="C505" s="55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1.25" customHeight="1">
      <c r="A506" s="1"/>
      <c r="B506" s="1"/>
      <c r="C506" s="55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1.25" customHeight="1">
      <c r="A507" s="1"/>
      <c r="B507" s="1"/>
      <c r="C507" s="55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1.25" customHeight="1">
      <c r="A508" s="1"/>
      <c r="B508" s="1"/>
      <c r="C508" s="55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1.25" customHeight="1">
      <c r="A509" s="1"/>
      <c r="B509" s="1"/>
      <c r="C509" s="55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1.25" customHeight="1">
      <c r="A510" s="1"/>
      <c r="B510" s="1"/>
      <c r="C510" s="55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1.25" customHeight="1">
      <c r="A511" s="1"/>
      <c r="B511" s="1"/>
      <c r="C511" s="55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1.25" customHeight="1">
      <c r="A512" s="1"/>
      <c r="B512" s="1"/>
      <c r="C512" s="55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1.25" customHeight="1">
      <c r="A513" s="1"/>
      <c r="B513" s="1"/>
      <c r="C513" s="55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1.25" customHeight="1">
      <c r="A514" s="1"/>
      <c r="B514" s="1"/>
      <c r="C514" s="55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1.25" customHeight="1">
      <c r="A515" s="1"/>
      <c r="B515" s="1"/>
      <c r="C515" s="55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1.25" customHeight="1">
      <c r="A516" s="1"/>
      <c r="B516" s="1"/>
      <c r="C516" s="55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1.25" customHeight="1">
      <c r="A517" s="1"/>
      <c r="B517" s="1"/>
      <c r="C517" s="55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1.25" customHeight="1">
      <c r="A518" s="1"/>
      <c r="B518" s="1"/>
      <c r="C518" s="55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1.25" customHeight="1">
      <c r="A519" s="1"/>
      <c r="B519" s="1"/>
      <c r="C519" s="55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1.25" customHeight="1">
      <c r="A520" s="1"/>
      <c r="B520" s="1"/>
      <c r="C520" s="55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1.25" customHeight="1">
      <c r="A521" s="1"/>
      <c r="B521" s="1"/>
      <c r="C521" s="55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1.25" customHeight="1">
      <c r="A522" s="1"/>
      <c r="B522" s="1"/>
      <c r="C522" s="55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1.25" customHeight="1">
      <c r="A523" s="1"/>
      <c r="B523" s="1"/>
      <c r="C523" s="55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1.25" customHeight="1">
      <c r="A524" s="1"/>
      <c r="B524" s="1"/>
      <c r="C524" s="55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1.25" customHeight="1">
      <c r="A525" s="1"/>
      <c r="B525" s="1"/>
      <c r="C525" s="55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1.25" customHeight="1">
      <c r="A526" s="1"/>
      <c r="B526" s="1"/>
      <c r="C526" s="55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1.25" customHeight="1">
      <c r="A527" s="1"/>
      <c r="B527" s="1"/>
      <c r="C527" s="55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1.25" customHeight="1">
      <c r="A528" s="1"/>
      <c r="B528" s="1"/>
      <c r="C528" s="55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1.25" customHeight="1">
      <c r="A529" s="1"/>
      <c r="B529" s="1"/>
      <c r="C529" s="55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1.25" customHeight="1">
      <c r="A530" s="1"/>
      <c r="B530" s="1"/>
      <c r="C530" s="55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1.25" customHeight="1">
      <c r="A531" s="1"/>
      <c r="B531" s="1"/>
      <c r="C531" s="55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1.25" customHeight="1">
      <c r="A532" s="1"/>
      <c r="B532" s="1"/>
      <c r="C532" s="55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1.25" customHeight="1">
      <c r="A533" s="1"/>
      <c r="B533" s="1"/>
      <c r="C533" s="55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1.25" customHeight="1">
      <c r="A534" s="1"/>
      <c r="B534" s="1"/>
      <c r="C534" s="55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1.25" customHeight="1">
      <c r="A535" s="1"/>
      <c r="B535" s="1"/>
      <c r="C535" s="55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1.25" customHeight="1">
      <c r="A536" s="1"/>
      <c r="B536" s="1"/>
      <c r="C536" s="55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1.25" customHeight="1">
      <c r="A537" s="1"/>
      <c r="B537" s="1"/>
      <c r="C537" s="55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1.25" customHeight="1">
      <c r="A538" s="1"/>
      <c r="B538" s="1"/>
      <c r="C538" s="55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1.25" customHeight="1">
      <c r="A539" s="1"/>
      <c r="B539" s="1"/>
      <c r="C539" s="55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1.25" customHeight="1">
      <c r="A540" s="1"/>
      <c r="B540" s="1"/>
      <c r="C540" s="55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1.25" customHeight="1">
      <c r="A541" s="1"/>
      <c r="B541" s="1"/>
      <c r="C541" s="55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1.25" customHeight="1">
      <c r="A542" s="1"/>
      <c r="B542" s="1"/>
      <c r="C542" s="55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1.25" customHeight="1">
      <c r="A543" s="1"/>
      <c r="B543" s="1"/>
      <c r="C543" s="55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1.25" customHeight="1">
      <c r="A544" s="1"/>
      <c r="B544" s="1"/>
      <c r="C544" s="55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1.25" customHeight="1">
      <c r="A545" s="1"/>
      <c r="B545" s="1"/>
      <c r="C545" s="55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1.25" customHeight="1">
      <c r="A546" s="1"/>
      <c r="B546" s="1"/>
      <c r="C546" s="55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1.25" customHeight="1">
      <c r="A547" s="1"/>
      <c r="B547" s="1"/>
      <c r="C547" s="55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1.25" customHeight="1">
      <c r="A548" s="1"/>
      <c r="B548" s="1"/>
      <c r="C548" s="55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1.25" customHeight="1">
      <c r="A549" s="1"/>
      <c r="B549" s="1"/>
      <c r="C549" s="55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1.25" customHeight="1">
      <c r="A550" s="1"/>
      <c r="B550" s="1"/>
      <c r="C550" s="55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1.25" customHeight="1">
      <c r="A551" s="1"/>
      <c r="B551" s="1"/>
      <c r="C551" s="55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1.25" customHeight="1">
      <c r="A552" s="1"/>
      <c r="B552" s="1"/>
      <c r="C552" s="55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1.25" customHeight="1">
      <c r="A553" s="1"/>
      <c r="B553" s="1"/>
      <c r="C553" s="55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1.25" customHeight="1">
      <c r="A554" s="1"/>
      <c r="B554" s="1"/>
      <c r="C554" s="55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1.25" customHeight="1">
      <c r="A555" s="1"/>
      <c r="B555" s="1"/>
      <c r="C555" s="55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1.25" customHeight="1">
      <c r="A556" s="1"/>
      <c r="B556" s="1"/>
      <c r="C556" s="55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1.25" customHeight="1">
      <c r="A557" s="1"/>
      <c r="B557" s="1"/>
      <c r="C557" s="55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1.25" customHeight="1">
      <c r="A558" s="1"/>
      <c r="B558" s="1"/>
      <c r="C558" s="55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1.25" customHeight="1">
      <c r="A559" s="1"/>
      <c r="B559" s="1"/>
      <c r="C559" s="55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1.25" customHeight="1">
      <c r="A560" s="1"/>
      <c r="B560" s="1"/>
      <c r="C560" s="55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1.25" customHeight="1">
      <c r="A561" s="1"/>
      <c r="B561" s="1"/>
      <c r="C561" s="55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1.25" customHeight="1">
      <c r="A562" s="1"/>
      <c r="B562" s="1"/>
      <c r="C562" s="55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1.25" customHeight="1">
      <c r="A563" s="1"/>
      <c r="B563" s="1"/>
      <c r="C563" s="55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1.25" customHeight="1">
      <c r="A564" s="1"/>
      <c r="B564" s="1"/>
      <c r="C564" s="55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1.25" customHeight="1">
      <c r="A565" s="1"/>
      <c r="B565" s="1"/>
      <c r="C565" s="55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1.25" customHeight="1">
      <c r="A566" s="1"/>
      <c r="B566" s="1"/>
      <c r="C566" s="55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1.25" customHeight="1">
      <c r="A567" s="1"/>
      <c r="B567" s="1"/>
      <c r="C567" s="55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1.25" customHeight="1">
      <c r="A568" s="1"/>
      <c r="B568" s="1"/>
      <c r="C568" s="55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1.25" customHeight="1">
      <c r="A569" s="1"/>
      <c r="B569" s="1"/>
      <c r="C569" s="55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1.25" customHeight="1">
      <c r="A570" s="1"/>
      <c r="B570" s="1"/>
      <c r="C570" s="55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1.25" customHeight="1">
      <c r="A571" s="1"/>
      <c r="B571" s="1"/>
      <c r="C571" s="55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1.25" customHeight="1">
      <c r="A572" s="1"/>
      <c r="B572" s="1"/>
      <c r="C572" s="55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1.25" customHeight="1">
      <c r="A573" s="1"/>
      <c r="B573" s="1"/>
      <c r="C573" s="55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1.25" customHeight="1">
      <c r="A574" s="1"/>
      <c r="B574" s="1"/>
      <c r="C574" s="55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1.25" customHeight="1">
      <c r="A575" s="1"/>
      <c r="B575" s="1"/>
      <c r="C575" s="55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1.25" customHeight="1">
      <c r="A576" s="1"/>
      <c r="B576" s="1"/>
      <c r="C576" s="55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1.25" customHeight="1">
      <c r="A577" s="1"/>
      <c r="B577" s="1"/>
      <c r="C577" s="55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1.25" customHeight="1">
      <c r="A578" s="1"/>
      <c r="B578" s="1"/>
      <c r="C578" s="55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1.25" customHeight="1">
      <c r="A579" s="1"/>
      <c r="B579" s="1"/>
      <c r="C579" s="55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1.25" customHeight="1">
      <c r="A580" s="1"/>
      <c r="B580" s="1"/>
      <c r="C580" s="55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1.25" customHeight="1">
      <c r="A581" s="1"/>
      <c r="B581" s="1"/>
      <c r="C581" s="55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1.25" customHeight="1">
      <c r="A582" s="1"/>
      <c r="B582" s="1"/>
      <c r="C582" s="55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1.25" customHeight="1">
      <c r="A583" s="1"/>
      <c r="B583" s="1"/>
      <c r="C583" s="55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1.25" customHeight="1">
      <c r="A584" s="1"/>
      <c r="B584" s="1"/>
      <c r="C584" s="55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1.25" customHeight="1">
      <c r="A585" s="1"/>
      <c r="B585" s="1"/>
      <c r="C585" s="55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1.25" customHeight="1">
      <c r="A586" s="1"/>
      <c r="B586" s="1"/>
      <c r="C586" s="55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1.25" customHeight="1">
      <c r="A587" s="1"/>
      <c r="B587" s="1"/>
      <c r="C587" s="55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1.25" customHeight="1">
      <c r="A588" s="1"/>
      <c r="B588" s="1"/>
      <c r="C588" s="55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1.25" customHeight="1">
      <c r="A589" s="1"/>
      <c r="B589" s="1"/>
      <c r="C589" s="55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1.25" customHeight="1">
      <c r="A590" s="1"/>
      <c r="B590" s="1"/>
      <c r="C590" s="55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1.25" customHeight="1">
      <c r="A591" s="1"/>
      <c r="B591" s="1"/>
      <c r="C591" s="55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1.25" customHeight="1">
      <c r="A592" s="1"/>
      <c r="B592" s="1"/>
      <c r="C592" s="55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1.25" customHeight="1">
      <c r="A593" s="1"/>
      <c r="B593" s="1"/>
      <c r="C593" s="55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1.25" customHeight="1">
      <c r="A594" s="1"/>
      <c r="B594" s="1"/>
      <c r="C594" s="55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1.25" customHeight="1">
      <c r="A595" s="1"/>
      <c r="B595" s="1"/>
      <c r="C595" s="55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1.25" customHeight="1">
      <c r="A596" s="1"/>
      <c r="B596" s="1"/>
      <c r="C596" s="55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1.25" customHeight="1">
      <c r="A597" s="1"/>
      <c r="B597" s="1"/>
      <c r="C597" s="55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1.25" customHeight="1">
      <c r="A598" s="1"/>
      <c r="B598" s="1"/>
      <c r="C598" s="55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1.25" customHeight="1">
      <c r="A599" s="1"/>
      <c r="B599" s="1"/>
      <c r="C599" s="55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1.25" customHeight="1">
      <c r="A600" s="1"/>
      <c r="B600" s="1"/>
      <c r="C600" s="55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1.25" customHeight="1">
      <c r="A601" s="1"/>
      <c r="B601" s="1"/>
      <c r="C601" s="55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1.25" customHeight="1">
      <c r="A602" s="1"/>
      <c r="B602" s="1"/>
      <c r="C602" s="55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1.25" customHeight="1">
      <c r="A603" s="1"/>
      <c r="B603" s="1"/>
      <c r="C603" s="55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1.25" customHeight="1">
      <c r="A604" s="1"/>
      <c r="B604" s="1"/>
      <c r="C604" s="55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1.25" customHeight="1">
      <c r="A605" s="1"/>
      <c r="B605" s="1"/>
      <c r="C605" s="55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1.25" customHeight="1">
      <c r="A606" s="1"/>
      <c r="B606" s="1"/>
      <c r="C606" s="55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1.25" customHeight="1">
      <c r="A607" s="1"/>
      <c r="B607" s="1"/>
      <c r="C607" s="55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1.25" customHeight="1">
      <c r="A608" s="1"/>
      <c r="B608" s="1"/>
      <c r="C608" s="55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1.25" customHeight="1">
      <c r="A609" s="1"/>
      <c r="B609" s="1"/>
      <c r="C609" s="55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1.25" customHeight="1">
      <c r="A610" s="1"/>
      <c r="B610" s="1"/>
      <c r="C610" s="55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1.25" customHeight="1">
      <c r="A611" s="1"/>
      <c r="B611" s="1"/>
      <c r="C611" s="55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1.25" customHeight="1">
      <c r="A612" s="1"/>
      <c r="B612" s="1"/>
      <c r="C612" s="55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1.25" customHeight="1">
      <c r="A613" s="1"/>
      <c r="B613" s="1"/>
      <c r="C613" s="55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1.25" customHeight="1">
      <c r="A614" s="1"/>
      <c r="B614" s="1"/>
      <c r="C614" s="55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1.25" customHeight="1">
      <c r="A615" s="1"/>
      <c r="B615" s="1"/>
      <c r="C615" s="55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1.25" customHeight="1">
      <c r="A616" s="1"/>
      <c r="B616" s="1"/>
      <c r="C616" s="55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1.25" customHeight="1">
      <c r="A617" s="1"/>
      <c r="B617" s="1"/>
      <c r="C617" s="55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1.25" customHeight="1">
      <c r="A618" s="1"/>
      <c r="B618" s="1"/>
      <c r="C618" s="55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1.25" customHeight="1">
      <c r="A619" s="1"/>
      <c r="B619" s="1"/>
      <c r="C619" s="55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1.25" customHeight="1">
      <c r="A620" s="1"/>
      <c r="B620" s="1"/>
      <c r="C620" s="55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1.25" customHeight="1">
      <c r="A621" s="1"/>
      <c r="B621" s="1"/>
      <c r="C621" s="55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1.25" customHeight="1">
      <c r="A622" s="1"/>
      <c r="B622" s="1"/>
      <c r="C622" s="55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1.25" customHeight="1">
      <c r="A623" s="1"/>
      <c r="B623" s="1"/>
      <c r="C623" s="55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1.25" customHeight="1">
      <c r="A624" s="1"/>
      <c r="B624" s="1"/>
      <c r="C624" s="55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1.25" customHeight="1">
      <c r="A625" s="1"/>
      <c r="B625" s="1"/>
      <c r="C625" s="55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1.25" customHeight="1">
      <c r="A626" s="1"/>
      <c r="B626" s="1"/>
      <c r="C626" s="55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1.25" customHeight="1">
      <c r="A627" s="1"/>
      <c r="B627" s="1"/>
      <c r="C627" s="55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1.25" customHeight="1">
      <c r="A628" s="1"/>
      <c r="B628" s="1"/>
      <c r="C628" s="55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1.25" customHeight="1">
      <c r="A629" s="1"/>
      <c r="B629" s="1"/>
      <c r="C629" s="55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1.25" customHeight="1">
      <c r="A630" s="1"/>
      <c r="B630" s="1"/>
      <c r="C630" s="55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1.25" customHeight="1">
      <c r="A631" s="1"/>
      <c r="B631" s="1"/>
      <c r="C631" s="55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1.25" customHeight="1">
      <c r="A632" s="1"/>
      <c r="B632" s="1"/>
      <c r="C632" s="55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1.25" customHeight="1">
      <c r="A633" s="1"/>
      <c r="B633" s="1"/>
      <c r="C633" s="55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1.25" customHeight="1">
      <c r="A634" s="1"/>
      <c r="B634" s="1"/>
      <c r="C634" s="55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1.25" customHeight="1">
      <c r="A635" s="1"/>
      <c r="B635" s="1"/>
      <c r="C635" s="55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1.25" customHeight="1">
      <c r="A636" s="1"/>
      <c r="B636" s="1"/>
      <c r="C636" s="55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1.25" customHeight="1">
      <c r="A637" s="1"/>
      <c r="B637" s="1"/>
      <c r="C637" s="55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1.25" customHeight="1">
      <c r="A638" s="1"/>
      <c r="B638" s="1"/>
      <c r="C638" s="55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1.25" customHeight="1">
      <c r="A639" s="1"/>
      <c r="B639" s="1"/>
      <c r="C639" s="55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1.25" customHeight="1">
      <c r="A640" s="1"/>
      <c r="B640" s="1"/>
      <c r="C640" s="55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1.25" customHeight="1">
      <c r="A641" s="1"/>
      <c r="B641" s="1"/>
      <c r="C641" s="55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1.25" customHeight="1">
      <c r="A642" s="1"/>
      <c r="B642" s="1"/>
      <c r="C642" s="55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1.25" customHeight="1">
      <c r="A643" s="1"/>
      <c r="B643" s="1"/>
      <c r="C643" s="55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1.25" customHeight="1">
      <c r="A644" s="1"/>
      <c r="B644" s="1"/>
      <c r="C644" s="55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1.25" customHeight="1">
      <c r="A645" s="1"/>
      <c r="B645" s="1"/>
      <c r="C645" s="55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1.25" customHeight="1">
      <c r="A646" s="1"/>
      <c r="B646" s="1"/>
      <c r="C646" s="55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1.25" customHeight="1">
      <c r="A647" s="1"/>
      <c r="B647" s="1"/>
      <c r="C647" s="55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1.25" customHeight="1">
      <c r="A648" s="1"/>
      <c r="B648" s="1"/>
      <c r="C648" s="55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1.25" customHeight="1">
      <c r="A649" s="1"/>
      <c r="B649" s="1"/>
      <c r="C649" s="55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1.25" customHeight="1">
      <c r="A650" s="1"/>
      <c r="B650" s="1"/>
      <c r="C650" s="55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1.25" customHeight="1">
      <c r="A651" s="1"/>
      <c r="B651" s="1"/>
      <c r="C651" s="55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1.25" customHeight="1">
      <c r="A652" s="1"/>
      <c r="B652" s="1"/>
      <c r="C652" s="55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1.25" customHeight="1">
      <c r="A653" s="1"/>
      <c r="B653" s="1"/>
      <c r="C653" s="55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1.25" customHeight="1">
      <c r="A654" s="1"/>
      <c r="B654" s="1"/>
      <c r="C654" s="55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1.25" customHeight="1">
      <c r="A655" s="1"/>
      <c r="B655" s="1"/>
      <c r="C655" s="55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1.25" customHeight="1">
      <c r="A656" s="1"/>
      <c r="B656" s="1"/>
      <c r="C656" s="55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1.25" customHeight="1">
      <c r="A657" s="1"/>
      <c r="B657" s="1"/>
      <c r="C657" s="55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1.25" customHeight="1">
      <c r="A658" s="1"/>
      <c r="B658" s="1"/>
      <c r="C658" s="55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1.25" customHeight="1">
      <c r="A659" s="1"/>
      <c r="B659" s="1"/>
      <c r="C659" s="55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1.25" customHeight="1">
      <c r="A660" s="1"/>
      <c r="B660" s="1"/>
      <c r="C660" s="55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1.25" customHeight="1">
      <c r="A661" s="1"/>
      <c r="B661" s="1"/>
      <c r="C661" s="55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1.25" customHeight="1">
      <c r="A662" s="1"/>
      <c r="B662" s="1"/>
      <c r="C662" s="55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1.25" customHeight="1">
      <c r="A663" s="1"/>
      <c r="B663" s="1"/>
      <c r="C663" s="55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1.25" customHeight="1">
      <c r="A664" s="1"/>
      <c r="B664" s="1"/>
      <c r="C664" s="55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1.25" customHeight="1">
      <c r="A665" s="1"/>
      <c r="B665" s="1"/>
      <c r="C665" s="55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1.25" customHeight="1">
      <c r="A666" s="1"/>
      <c r="B666" s="1"/>
      <c r="C666" s="55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1.25" customHeight="1">
      <c r="A667" s="1"/>
      <c r="B667" s="1"/>
      <c r="C667" s="55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1.25" customHeight="1">
      <c r="A668" s="1"/>
      <c r="B668" s="1"/>
      <c r="C668" s="55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1.25" customHeight="1">
      <c r="A669" s="1"/>
      <c r="B669" s="1"/>
      <c r="C669" s="55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1.25" customHeight="1">
      <c r="A670" s="1"/>
      <c r="B670" s="1"/>
      <c r="C670" s="55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1.25" customHeight="1">
      <c r="A671" s="1"/>
      <c r="B671" s="1"/>
      <c r="C671" s="55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1.25" customHeight="1">
      <c r="A672" s="1"/>
      <c r="B672" s="1"/>
      <c r="C672" s="55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1.25" customHeight="1">
      <c r="A673" s="1"/>
      <c r="B673" s="1"/>
      <c r="C673" s="55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1.25" customHeight="1">
      <c r="A674" s="1"/>
      <c r="B674" s="1"/>
      <c r="C674" s="55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1.25" customHeight="1">
      <c r="A675" s="1"/>
      <c r="B675" s="1"/>
      <c r="C675" s="55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1.25" customHeight="1">
      <c r="A676" s="1"/>
      <c r="B676" s="1"/>
      <c r="C676" s="55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1.25" customHeight="1">
      <c r="A677" s="1"/>
      <c r="B677" s="1"/>
      <c r="C677" s="55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1.25" customHeight="1">
      <c r="A678" s="1"/>
      <c r="B678" s="1"/>
      <c r="C678" s="55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1.25" customHeight="1">
      <c r="A679" s="1"/>
      <c r="B679" s="1"/>
      <c r="C679" s="55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1.25" customHeight="1">
      <c r="A680" s="1"/>
      <c r="B680" s="1"/>
      <c r="C680" s="55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1.25" customHeight="1">
      <c r="A681" s="1"/>
      <c r="B681" s="1"/>
      <c r="C681" s="55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1.25" customHeight="1">
      <c r="A682" s="1"/>
      <c r="B682" s="1"/>
      <c r="C682" s="55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1.25" customHeight="1">
      <c r="A683" s="1"/>
      <c r="B683" s="1"/>
      <c r="C683" s="55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1.25" customHeight="1">
      <c r="A684" s="1"/>
      <c r="B684" s="1"/>
      <c r="C684" s="55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1.25" customHeight="1">
      <c r="A685" s="1"/>
      <c r="B685" s="1"/>
      <c r="C685" s="55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1.25" customHeight="1">
      <c r="A686" s="1"/>
      <c r="B686" s="1"/>
      <c r="C686" s="55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1.25" customHeight="1">
      <c r="A687" s="1"/>
      <c r="B687" s="1"/>
      <c r="C687" s="55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1.25" customHeight="1">
      <c r="A688" s="1"/>
      <c r="B688" s="1"/>
      <c r="C688" s="55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1.25" customHeight="1">
      <c r="A689" s="1"/>
      <c r="B689" s="1"/>
      <c r="C689" s="55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1.25" customHeight="1">
      <c r="A690" s="1"/>
      <c r="B690" s="1"/>
      <c r="C690" s="55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1.25" customHeight="1">
      <c r="A691" s="1"/>
      <c r="B691" s="1"/>
      <c r="C691" s="55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1.25" customHeight="1">
      <c r="A692" s="1"/>
      <c r="B692" s="1"/>
      <c r="C692" s="55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1.25" customHeight="1">
      <c r="A693" s="1"/>
      <c r="B693" s="1"/>
      <c r="C693" s="55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1.25" customHeight="1">
      <c r="A694" s="1"/>
      <c r="B694" s="1"/>
      <c r="C694" s="55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1.25" customHeight="1">
      <c r="A695" s="1"/>
      <c r="B695" s="1"/>
      <c r="C695" s="55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1.25" customHeight="1">
      <c r="A696" s="1"/>
      <c r="B696" s="1"/>
      <c r="C696" s="55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1.25" customHeight="1">
      <c r="A697" s="1"/>
      <c r="B697" s="1"/>
      <c r="C697" s="55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1.25" customHeight="1">
      <c r="A698" s="1"/>
      <c r="B698" s="1"/>
      <c r="C698" s="55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1.25" customHeight="1">
      <c r="A699" s="1"/>
      <c r="B699" s="1"/>
      <c r="C699" s="55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1.25" customHeight="1">
      <c r="A700" s="1"/>
      <c r="B700" s="1"/>
      <c r="C700" s="55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1.25" customHeight="1">
      <c r="A701" s="1"/>
      <c r="B701" s="1"/>
      <c r="C701" s="55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1.25" customHeight="1">
      <c r="A702" s="1"/>
      <c r="B702" s="1"/>
      <c r="C702" s="55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1.25" customHeight="1">
      <c r="A703" s="1"/>
      <c r="B703" s="1"/>
      <c r="C703" s="55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1.25" customHeight="1">
      <c r="A704" s="1"/>
      <c r="B704" s="1"/>
      <c r="C704" s="55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1.25" customHeight="1">
      <c r="A705" s="1"/>
      <c r="B705" s="1"/>
      <c r="C705" s="55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1.25" customHeight="1">
      <c r="A706" s="1"/>
      <c r="B706" s="1"/>
      <c r="C706" s="55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1.25" customHeight="1">
      <c r="A707" s="1"/>
      <c r="B707" s="1"/>
      <c r="C707" s="55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1.25" customHeight="1">
      <c r="A708" s="1"/>
      <c r="B708" s="1"/>
      <c r="C708" s="55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1.25" customHeight="1">
      <c r="A709" s="1"/>
      <c r="B709" s="1"/>
      <c r="C709" s="55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1.25" customHeight="1">
      <c r="A710" s="1"/>
      <c r="B710" s="1"/>
      <c r="C710" s="55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1.25" customHeight="1">
      <c r="A711" s="1"/>
      <c r="B711" s="1"/>
      <c r="C711" s="55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1.25" customHeight="1">
      <c r="A712" s="1"/>
      <c r="B712" s="1"/>
      <c r="C712" s="55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1.25" customHeight="1">
      <c r="A713" s="1"/>
      <c r="B713" s="1"/>
      <c r="C713" s="55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1.25" customHeight="1">
      <c r="A714" s="1"/>
      <c r="B714" s="1"/>
      <c r="C714" s="55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1.25" customHeight="1">
      <c r="A715" s="1"/>
      <c r="B715" s="1"/>
      <c r="C715" s="55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1.25" customHeight="1">
      <c r="A716" s="1"/>
      <c r="B716" s="1"/>
      <c r="C716" s="55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1.25" customHeight="1">
      <c r="A717" s="1"/>
      <c r="B717" s="1"/>
      <c r="C717" s="55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1.25" customHeight="1">
      <c r="A718" s="1"/>
      <c r="B718" s="1"/>
      <c r="C718" s="55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1.25" customHeight="1">
      <c r="A719" s="1"/>
      <c r="B719" s="1"/>
      <c r="C719" s="55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1.25" customHeight="1">
      <c r="A720" s="1"/>
      <c r="B720" s="1"/>
      <c r="C720" s="55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1.25" customHeight="1">
      <c r="A721" s="1"/>
      <c r="B721" s="1"/>
      <c r="C721" s="55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1.25" customHeight="1">
      <c r="A722" s="1"/>
      <c r="B722" s="1"/>
      <c r="C722" s="55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1.25" customHeight="1">
      <c r="A723" s="1"/>
      <c r="B723" s="1"/>
      <c r="C723" s="55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1.25" customHeight="1">
      <c r="A724" s="1"/>
      <c r="B724" s="1"/>
      <c r="C724" s="55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1.25" customHeight="1">
      <c r="A725" s="1"/>
      <c r="B725" s="1"/>
      <c r="C725" s="55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1.25" customHeight="1">
      <c r="A726" s="1"/>
      <c r="B726" s="1"/>
      <c r="C726" s="55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1.25" customHeight="1">
      <c r="A727" s="1"/>
      <c r="B727" s="1"/>
      <c r="C727" s="55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1.25" customHeight="1">
      <c r="A728" s="1"/>
      <c r="B728" s="1"/>
      <c r="C728" s="55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1.25" customHeight="1">
      <c r="A729" s="1"/>
      <c r="B729" s="1"/>
      <c r="C729" s="55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1.25" customHeight="1">
      <c r="A730" s="1"/>
      <c r="B730" s="1"/>
      <c r="C730" s="55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1.25" customHeight="1">
      <c r="A731" s="1"/>
      <c r="B731" s="1"/>
      <c r="C731" s="55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1.25" customHeight="1">
      <c r="A732" s="1"/>
      <c r="B732" s="1"/>
      <c r="C732" s="55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1.25" customHeight="1">
      <c r="A733" s="1"/>
      <c r="B733" s="1"/>
      <c r="C733" s="55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1.25" customHeight="1">
      <c r="A734" s="1"/>
      <c r="B734" s="1"/>
      <c r="C734" s="55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1.25" customHeight="1">
      <c r="A735" s="1"/>
      <c r="B735" s="1"/>
      <c r="C735" s="55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1.25" customHeight="1">
      <c r="A736" s="1"/>
      <c r="B736" s="1"/>
      <c r="C736" s="55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1.25" customHeight="1">
      <c r="A737" s="1"/>
      <c r="B737" s="1"/>
      <c r="C737" s="55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1.25" customHeight="1">
      <c r="A738" s="1"/>
      <c r="B738" s="1"/>
      <c r="C738" s="55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1.25" customHeight="1">
      <c r="A739" s="1"/>
      <c r="B739" s="1"/>
      <c r="C739" s="55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1.25" customHeight="1">
      <c r="A740" s="1"/>
      <c r="B740" s="1"/>
      <c r="C740" s="55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1.25" customHeight="1">
      <c r="A741" s="1"/>
      <c r="B741" s="1"/>
      <c r="C741" s="55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1.25" customHeight="1">
      <c r="A742" s="1"/>
      <c r="B742" s="1"/>
      <c r="C742" s="55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1.25" customHeight="1">
      <c r="A743" s="1"/>
      <c r="B743" s="1"/>
      <c r="C743" s="55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1.25" customHeight="1">
      <c r="A744" s="1"/>
      <c r="B744" s="1"/>
      <c r="C744" s="55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1.25" customHeight="1">
      <c r="A745" s="1"/>
      <c r="B745" s="1"/>
      <c r="C745" s="55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1.25" customHeight="1">
      <c r="A746" s="1"/>
      <c r="B746" s="1"/>
      <c r="C746" s="55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1.25" customHeight="1">
      <c r="A747" s="1"/>
      <c r="B747" s="1"/>
      <c r="C747" s="55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1.25" customHeight="1">
      <c r="A748" s="1"/>
      <c r="B748" s="1"/>
      <c r="C748" s="55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1.25" customHeight="1">
      <c r="A749" s="1"/>
      <c r="B749" s="1"/>
      <c r="C749" s="55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1.25" customHeight="1">
      <c r="A750" s="1"/>
      <c r="B750" s="1"/>
      <c r="C750" s="55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1.25" customHeight="1">
      <c r="A751" s="1"/>
      <c r="B751" s="1"/>
      <c r="C751" s="55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1.25" customHeight="1">
      <c r="A752" s="1"/>
      <c r="B752" s="1"/>
      <c r="C752" s="55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1.25" customHeight="1">
      <c r="A753" s="1"/>
      <c r="B753" s="1"/>
      <c r="C753" s="55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1.25" customHeight="1">
      <c r="A754" s="1"/>
      <c r="B754" s="1"/>
      <c r="C754" s="55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1.25" customHeight="1">
      <c r="A755" s="1"/>
      <c r="B755" s="1"/>
      <c r="C755" s="55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1.25" customHeight="1">
      <c r="A756" s="1"/>
      <c r="B756" s="1"/>
      <c r="C756" s="55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1.25" customHeight="1">
      <c r="A757" s="1"/>
      <c r="B757" s="1"/>
      <c r="C757" s="55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1.25" customHeight="1">
      <c r="A758" s="1"/>
      <c r="B758" s="1"/>
      <c r="C758" s="55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1.25" customHeight="1">
      <c r="A759" s="1"/>
      <c r="B759" s="1"/>
      <c r="C759" s="55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1.25" customHeight="1">
      <c r="A760" s="1"/>
      <c r="B760" s="1"/>
      <c r="C760" s="55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1.25" customHeight="1">
      <c r="A761" s="1"/>
      <c r="B761" s="1"/>
      <c r="C761" s="55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1.25" customHeight="1">
      <c r="A762" s="1"/>
      <c r="B762" s="1"/>
      <c r="C762" s="55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1.25" customHeight="1">
      <c r="A763" s="1"/>
      <c r="B763" s="1"/>
      <c r="C763" s="55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1.25" customHeight="1">
      <c r="A764" s="1"/>
      <c r="B764" s="1"/>
      <c r="C764" s="55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1.25" customHeight="1">
      <c r="A765" s="1"/>
      <c r="B765" s="1"/>
      <c r="C765" s="55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1.25" customHeight="1">
      <c r="A766" s="1"/>
      <c r="B766" s="1"/>
      <c r="C766" s="55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1.25" customHeight="1">
      <c r="A767" s="1"/>
      <c r="B767" s="1"/>
      <c r="C767" s="55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1.25" customHeight="1">
      <c r="A768" s="1"/>
      <c r="B768" s="1"/>
      <c r="C768" s="55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1.25" customHeight="1">
      <c r="A769" s="1"/>
      <c r="B769" s="1"/>
      <c r="C769" s="55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1.25" customHeight="1">
      <c r="A770" s="1"/>
      <c r="B770" s="1"/>
      <c r="C770" s="55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1.25" customHeight="1">
      <c r="A771" s="1"/>
      <c r="B771" s="1"/>
      <c r="C771" s="55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1.25" customHeight="1">
      <c r="A772" s="1"/>
      <c r="B772" s="1"/>
      <c r="C772" s="55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1.25" customHeight="1">
      <c r="A773" s="1"/>
      <c r="B773" s="1"/>
      <c r="C773" s="55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1.25" customHeight="1">
      <c r="A774" s="1"/>
      <c r="B774" s="1"/>
      <c r="C774" s="55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1.25" customHeight="1">
      <c r="A775" s="1"/>
      <c r="B775" s="1"/>
      <c r="C775" s="55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1.25" customHeight="1">
      <c r="A776" s="1"/>
      <c r="B776" s="1"/>
      <c r="C776" s="55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1.25" customHeight="1">
      <c r="A777" s="1"/>
      <c r="B777" s="1"/>
      <c r="C777" s="55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1.25" customHeight="1">
      <c r="A778" s="1"/>
      <c r="B778" s="1"/>
      <c r="C778" s="55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1.25" customHeight="1">
      <c r="A779" s="1"/>
      <c r="B779" s="1"/>
      <c r="C779" s="55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1.25" customHeight="1">
      <c r="A780" s="1"/>
      <c r="B780" s="1"/>
      <c r="C780" s="55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1.25" customHeight="1">
      <c r="A781" s="1"/>
      <c r="B781" s="1"/>
      <c r="C781" s="55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1.25" customHeight="1">
      <c r="A782" s="1"/>
      <c r="B782" s="1"/>
      <c r="C782" s="55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1.25" customHeight="1">
      <c r="A783" s="1"/>
      <c r="B783" s="1"/>
      <c r="C783" s="55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1.25" customHeight="1">
      <c r="A784" s="1"/>
      <c r="B784" s="1"/>
      <c r="C784" s="55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1.25" customHeight="1">
      <c r="A785" s="1"/>
      <c r="B785" s="1"/>
      <c r="C785" s="55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1.25" customHeight="1">
      <c r="A786" s="1"/>
      <c r="B786" s="1"/>
      <c r="C786" s="55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1.25" customHeight="1">
      <c r="A787" s="1"/>
      <c r="B787" s="1"/>
      <c r="C787" s="55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1.25" customHeight="1">
      <c r="A788" s="1"/>
      <c r="B788" s="1"/>
      <c r="C788" s="55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1.25" customHeight="1">
      <c r="A789" s="1"/>
      <c r="B789" s="1"/>
      <c r="C789" s="55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1.25" customHeight="1">
      <c r="A790" s="1"/>
      <c r="B790" s="1"/>
      <c r="C790" s="55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1.25" customHeight="1">
      <c r="A791" s="1"/>
      <c r="B791" s="1"/>
      <c r="C791" s="55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1.25" customHeight="1">
      <c r="A792" s="1"/>
      <c r="B792" s="1"/>
      <c r="C792" s="55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1.25" customHeight="1">
      <c r="A793" s="1"/>
      <c r="B793" s="1"/>
      <c r="C793" s="55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1.25" customHeight="1">
      <c r="A794" s="1"/>
      <c r="B794" s="1"/>
      <c r="C794" s="55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1.25" customHeight="1">
      <c r="A795" s="1"/>
      <c r="B795" s="1"/>
      <c r="C795" s="55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1.25" customHeight="1">
      <c r="A796" s="1"/>
      <c r="B796" s="1"/>
      <c r="C796" s="55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1.25" customHeight="1">
      <c r="A797" s="1"/>
      <c r="B797" s="1"/>
      <c r="C797" s="55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1.25" customHeight="1">
      <c r="A798" s="1"/>
      <c r="B798" s="1"/>
      <c r="C798" s="55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1.25" customHeight="1">
      <c r="A799" s="1"/>
      <c r="B799" s="1"/>
      <c r="C799" s="55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1.25" customHeight="1">
      <c r="A800" s="1"/>
      <c r="B800" s="1"/>
      <c r="C800" s="55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1.25" customHeight="1">
      <c r="A801" s="1"/>
      <c r="B801" s="1"/>
      <c r="C801" s="55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1.25" customHeight="1">
      <c r="A802" s="1"/>
      <c r="B802" s="1"/>
      <c r="C802" s="55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1.25" customHeight="1">
      <c r="A803" s="1"/>
      <c r="B803" s="1"/>
      <c r="C803" s="55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1.25" customHeight="1">
      <c r="A804" s="1"/>
      <c r="B804" s="1"/>
      <c r="C804" s="55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1.25" customHeight="1">
      <c r="A805" s="1"/>
      <c r="B805" s="1"/>
      <c r="C805" s="55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1.25" customHeight="1">
      <c r="A806" s="1"/>
      <c r="B806" s="1"/>
      <c r="C806" s="55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1.25" customHeight="1">
      <c r="A807" s="1"/>
      <c r="B807" s="1"/>
      <c r="C807" s="55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1.25" customHeight="1">
      <c r="A808" s="1"/>
      <c r="B808" s="1"/>
      <c r="C808" s="55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1.25" customHeight="1">
      <c r="A809" s="1"/>
      <c r="B809" s="1"/>
      <c r="C809" s="55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1.25" customHeight="1">
      <c r="A810" s="1"/>
      <c r="B810" s="1"/>
      <c r="C810" s="55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1.25" customHeight="1">
      <c r="A811" s="1"/>
      <c r="B811" s="1"/>
      <c r="C811" s="55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1.25" customHeight="1">
      <c r="A812" s="1"/>
      <c r="B812" s="1"/>
      <c r="C812" s="55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1.25" customHeight="1">
      <c r="A813" s="1"/>
      <c r="B813" s="1"/>
      <c r="C813" s="55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1.25" customHeight="1">
      <c r="A814" s="1"/>
      <c r="B814" s="1"/>
      <c r="C814" s="55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1.25" customHeight="1">
      <c r="A815" s="1"/>
      <c r="B815" s="1"/>
      <c r="C815" s="55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1.25" customHeight="1">
      <c r="A816" s="1"/>
      <c r="B816" s="1"/>
      <c r="C816" s="55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1.25" customHeight="1">
      <c r="A817" s="1"/>
      <c r="B817" s="1"/>
      <c r="C817" s="55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1.25" customHeight="1">
      <c r="A818" s="1"/>
      <c r="B818" s="1"/>
      <c r="C818" s="55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1.25" customHeight="1">
      <c r="A819" s="1"/>
      <c r="B819" s="1"/>
      <c r="C819" s="55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1.25" customHeight="1">
      <c r="A820" s="1"/>
      <c r="B820" s="1"/>
      <c r="C820" s="55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1.25" customHeight="1">
      <c r="A821" s="1"/>
      <c r="B821" s="1"/>
      <c r="C821" s="55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1.25" customHeight="1">
      <c r="A822" s="1"/>
      <c r="B822" s="1"/>
      <c r="C822" s="55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1.25" customHeight="1">
      <c r="A823" s="1"/>
      <c r="B823" s="1"/>
      <c r="C823" s="55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1.25" customHeight="1">
      <c r="A824" s="1"/>
      <c r="B824" s="1"/>
      <c r="C824" s="55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1.25" customHeight="1">
      <c r="A825" s="1"/>
      <c r="B825" s="1"/>
      <c r="C825" s="55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1.25" customHeight="1">
      <c r="A826" s="1"/>
      <c r="B826" s="1"/>
      <c r="C826" s="55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1.25" customHeight="1">
      <c r="A827" s="1"/>
      <c r="B827" s="1"/>
      <c r="C827" s="55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1.25" customHeight="1">
      <c r="A828" s="1"/>
      <c r="B828" s="1"/>
      <c r="C828" s="55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1.25" customHeight="1">
      <c r="A829" s="1"/>
      <c r="B829" s="1"/>
      <c r="C829" s="55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1.25" customHeight="1">
      <c r="A830" s="1"/>
      <c r="B830" s="1"/>
      <c r="C830" s="55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1.25" customHeight="1">
      <c r="A831" s="1"/>
      <c r="B831" s="1"/>
      <c r="C831" s="55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1.25" customHeight="1">
      <c r="A832" s="1"/>
      <c r="B832" s="1"/>
      <c r="C832" s="55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1.25" customHeight="1">
      <c r="A833" s="1"/>
      <c r="B833" s="1"/>
      <c r="C833" s="55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1.25" customHeight="1">
      <c r="A834" s="1"/>
      <c r="B834" s="1"/>
      <c r="C834" s="55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1.25" customHeight="1">
      <c r="A835" s="1"/>
      <c r="B835" s="1"/>
      <c r="C835" s="55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1.25" customHeight="1">
      <c r="A836" s="1"/>
      <c r="B836" s="1"/>
      <c r="C836" s="55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1.25" customHeight="1">
      <c r="A837" s="1"/>
      <c r="B837" s="1"/>
      <c r="C837" s="55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1.25" customHeight="1">
      <c r="A838" s="1"/>
      <c r="B838" s="1"/>
      <c r="C838" s="55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1.25" customHeight="1">
      <c r="A839" s="1"/>
      <c r="B839" s="1"/>
      <c r="C839" s="55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1.25" customHeight="1">
      <c r="A840" s="1"/>
      <c r="B840" s="1"/>
      <c r="C840" s="55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1.25" customHeight="1">
      <c r="A841" s="1"/>
      <c r="B841" s="1"/>
      <c r="C841" s="55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1.25" customHeight="1">
      <c r="A842" s="1"/>
      <c r="B842" s="1"/>
      <c r="C842" s="55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1.25" customHeight="1">
      <c r="A843" s="1"/>
      <c r="B843" s="1"/>
      <c r="C843" s="55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1.25" customHeight="1">
      <c r="A844" s="1"/>
      <c r="B844" s="1"/>
      <c r="C844" s="55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1.25" customHeight="1">
      <c r="A845" s="1"/>
      <c r="B845" s="1"/>
      <c r="C845" s="55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1.25" customHeight="1">
      <c r="A846" s="1"/>
      <c r="B846" s="1"/>
      <c r="C846" s="55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1.25" customHeight="1">
      <c r="A847" s="1"/>
      <c r="B847" s="1"/>
      <c r="C847" s="55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1.25" customHeight="1">
      <c r="A848" s="1"/>
      <c r="B848" s="1"/>
      <c r="C848" s="55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1.25" customHeight="1">
      <c r="A849" s="1"/>
      <c r="B849" s="1"/>
      <c r="C849" s="55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1.25" customHeight="1">
      <c r="A850" s="1"/>
      <c r="B850" s="1"/>
      <c r="C850" s="55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1.25" customHeight="1">
      <c r="A851" s="1"/>
      <c r="B851" s="1"/>
      <c r="C851" s="55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1.25" customHeight="1">
      <c r="A852" s="1"/>
      <c r="B852" s="1"/>
      <c r="C852" s="55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1.25" customHeight="1">
      <c r="A853" s="1"/>
      <c r="B853" s="1"/>
      <c r="C853" s="55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1.25" customHeight="1">
      <c r="A854" s="1"/>
      <c r="B854" s="1"/>
      <c r="C854" s="55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1.25" customHeight="1">
      <c r="A855" s="1"/>
      <c r="B855" s="1"/>
      <c r="C855" s="55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1.25" customHeight="1">
      <c r="A856" s="1"/>
      <c r="B856" s="1"/>
      <c r="C856" s="55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1.25" customHeight="1">
      <c r="A857" s="1"/>
      <c r="B857" s="1"/>
      <c r="C857" s="55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1.25" customHeight="1">
      <c r="A858" s="1"/>
      <c r="B858" s="1"/>
      <c r="C858" s="55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1.25" customHeight="1">
      <c r="A859" s="1"/>
      <c r="B859" s="1"/>
      <c r="C859" s="55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1.25" customHeight="1">
      <c r="A860" s="1"/>
      <c r="B860" s="1"/>
      <c r="C860" s="55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1.25" customHeight="1">
      <c r="A861" s="1"/>
      <c r="B861" s="1"/>
      <c r="C861" s="55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1.25" customHeight="1">
      <c r="A862" s="1"/>
      <c r="B862" s="1"/>
      <c r="C862" s="55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1.25" customHeight="1">
      <c r="A863" s="1"/>
      <c r="B863" s="1"/>
      <c r="C863" s="55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1.25" customHeight="1">
      <c r="A864" s="1"/>
      <c r="B864" s="1"/>
      <c r="C864" s="55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1.25" customHeight="1">
      <c r="A865" s="1"/>
      <c r="B865" s="1"/>
      <c r="C865" s="55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1.25" customHeight="1">
      <c r="A866" s="1"/>
      <c r="B866" s="1"/>
      <c r="C866" s="55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1.25" customHeight="1">
      <c r="A867" s="1"/>
      <c r="B867" s="1"/>
      <c r="C867" s="55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1.25" customHeight="1">
      <c r="A868" s="1"/>
      <c r="B868" s="1"/>
      <c r="C868" s="55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1.25" customHeight="1">
      <c r="A869" s="1"/>
      <c r="B869" s="1"/>
      <c r="C869" s="55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1.25" customHeight="1">
      <c r="A870" s="1"/>
      <c r="B870" s="1"/>
      <c r="C870" s="55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1.25" customHeight="1">
      <c r="A871" s="1"/>
      <c r="B871" s="1"/>
      <c r="C871" s="55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1.25" customHeight="1">
      <c r="A872" s="1"/>
      <c r="B872" s="1"/>
      <c r="C872" s="55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1.25" customHeight="1">
      <c r="A873" s="1"/>
      <c r="B873" s="1"/>
      <c r="C873" s="55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1.25" customHeight="1">
      <c r="A874" s="1"/>
      <c r="B874" s="1"/>
      <c r="C874" s="55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1.25" customHeight="1">
      <c r="A875" s="1"/>
      <c r="B875" s="1"/>
      <c r="C875" s="55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1.25" customHeight="1">
      <c r="A876" s="1"/>
      <c r="B876" s="1"/>
      <c r="C876" s="55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1.25" customHeight="1">
      <c r="A877" s="1"/>
      <c r="B877" s="1"/>
      <c r="C877" s="55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1.25" customHeight="1">
      <c r="A878" s="1"/>
      <c r="B878" s="1"/>
      <c r="C878" s="55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1.25" customHeight="1">
      <c r="A879" s="1"/>
      <c r="B879" s="1"/>
      <c r="C879" s="55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1.25" customHeight="1">
      <c r="A880" s="1"/>
      <c r="B880" s="1"/>
      <c r="C880" s="55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1.25" customHeight="1">
      <c r="A881" s="1"/>
      <c r="B881" s="1"/>
      <c r="C881" s="55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1.25" customHeight="1">
      <c r="A882" s="1"/>
      <c r="B882" s="1"/>
      <c r="C882" s="55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1.25" customHeight="1">
      <c r="A883" s="1"/>
      <c r="B883" s="1"/>
      <c r="C883" s="55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1.25" customHeight="1">
      <c r="A884" s="1"/>
      <c r="B884" s="1"/>
      <c r="C884" s="55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1.25" customHeight="1">
      <c r="A885" s="1"/>
      <c r="B885" s="1"/>
      <c r="C885" s="55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1.25" customHeight="1">
      <c r="A886" s="1"/>
      <c r="B886" s="1"/>
      <c r="C886" s="55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1.25" customHeight="1">
      <c r="A887" s="1"/>
      <c r="B887" s="1"/>
      <c r="C887" s="55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1.25" customHeight="1">
      <c r="A888" s="1"/>
      <c r="B888" s="1"/>
      <c r="C888" s="55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1.25" customHeight="1">
      <c r="A889" s="1"/>
      <c r="B889" s="1"/>
      <c r="C889" s="55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1.25" customHeight="1">
      <c r="A890" s="1"/>
      <c r="B890" s="1"/>
      <c r="C890" s="55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1.25" customHeight="1">
      <c r="A891" s="1"/>
      <c r="B891" s="1"/>
      <c r="C891" s="55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1.25" customHeight="1">
      <c r="A892" s="1"/>
      <c r="B892" s="1"/>
      <c r="C892" s="55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1.25" customHeight="1">
      <c r="A893" s="1"/>
      <c r="B893" s="1"/>
      <c r="C893" s="55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1.25" customHeight="1">
      <c r="A894" s="1"/>
      <c r="B894" s="1"/>
      <c r="C894" s="55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1.25" customHeight="1">
      <c r="A895" s="1"/>
      <c r="B895" s="1"/>
      <c r="C895" s="55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1.25" customHeight="1">
      <c r="A896" s="1"/>
      <c r="B896" s="1"/>
      <c r="C896" s="55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1.25" customHeight="1">
      <c r="A897" s="1"/>
      <c r="B897" s="1"/>
      <c r="C897" s="55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1.25" customHeight="1">
      <c r="A898" s="1"/>
      <c r="B898" s="1"/>
      <c r="C898" s="55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1.25" customHeight="1">
      <c r="A899" s="1"/>
      <c r="B899" s="1"/>
      <c r="C899" s="55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1.25" customHeight="1">
      <c r="A900" s="1"/>
      <c r="B900" s="1"/>
      <c r="C900" s="55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1.25" customHeight="1">
      <c r="A901" s="1"/>
      <c r="B901" s="1"/>
      <c r="C901" s="55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1.25" customHeight="1">
      <c r="A902" s="1"/>
      <c r="B902" s="1"/>
      <c r="C902" s="55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1.25" customHeight="1">
      <c r="A903" s="1"/>
      <c r="B903" s="1"/>
      <c r="C903" s="55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1.25" customHeight="1">
      <c r="A904" s="1"/>
      <c r="B904" s="1"/>
      <c r="C904" s="55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1.25" customHeight="1">
      <c r="A905" s="1"/>
      <c r="B905" s="1"/>
      <c r="C905" s="55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1.25" customHeight="1">
      <c r="A906" s="1"/>
      <c r="B906" s="1"/>
      <c r="C906" s="55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1.25" customHeight="1">
      <c r="A907" s="1"/>
      <c r="B907" s="1"/>
      <c r="C907" s="55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1.25" customHeight="1">
      <c r="A908" s="1"/>
      <c r="B908" s="1"/>
      <c r="C908" s="55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1.25" customHeight="1">
      <c r="A909" s="1"/>
      <c r="B909" s="1"/>
      <c r="C909" s="55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1.25" customHeight="1">
      <c r="A910" s="1"/>
      <c r="B910" s="1"/>
      <c r="C910" s="55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1.25" customHeight="1">
      <c r="A911" s="1"/>
      <c r="B911" s="1"/>
      <c r="C911" s="55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1.25" customHeight="1">
      <c r="A912" s="1"/>
      <c r="B912" s="1"/>
      <c r="C912" s="55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1.25" customHeight="1">
      <c r="A913" s="1"/>
      <c r="B913" s="1"/>
      <c r="C913" s="55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1.25" customHeight="1">
      <c r="A914" s="1"/>
      <c r="B914" s="1"/>
      <c r="C914" s="55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1.25" customHeight="1">
      <c r="A915" s="1"/>
      <c r="B915" s="1"/>
      <c r="C915" s="55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1.25" customHeight="1">
      <c r="A916" s="1"/>
      <c r="B916" s="1"/>
      <c r="C916" s="55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1.25" customHeight="1">
      <c r="A917" s="1"/>
      <c r="B917" s="1"/>
      <c r="C917" s="55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1.25" customHeight="1">
      <c r="A918" s="1"/>
      <c r="B918" s="1"/>
      <c r="C918" s="55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1.25" customHeight="1">
      <c r="A919" s="1"/>
      <c r="B919" s="1"/>
      <c r="C919" s="55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1.25" customHeight="1">
      <c r="A920" s="1"/>
      <c r="B920" s="1"/>
      <c r="C920" s="55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1.25" customHeight="1">
      <c r="A921" s="1"/>
      <c r="B921" s="1"/>
      <c r="C921" s="55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1.25" customHeight="1">
      <c r="A922" s="1"/>
      <c r="B922" s="1"/>
      <c r="C922" s="55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1.25" customHeight="1">
      <c r="A923" s="1"/>
      <c r="B923" s="1"/>
      <c r="C923" s="55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1.25" customHeight="1">
      <c r="A924" s="1"/>
      <c r="B924" s="1"/>
      <c r="C924" s="55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1.25" customHeight="1">
      <c r="A925" s="1"/>
      <c r="B925" s="1"/>
      <c r="C925" s="55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1.25" customHeight="1">
      <c r="A926" s="1"/>
      <c r="B926" s="1"/>
      <c r="C926" s="55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1.25" customHeight="1">
      <c r="A927" s="1"/>
      <c r="B927" s="1"/>
      <c r="C927" s="55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1.25" customHeight="1">
      <c r="A928" s="1"/>
      <c r="B928" s="1"/>
      <c r="C928" s="55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1.25" customHeight="1">
      <c r="A929" s="1"/>
      <c r="B929" s="1"/>
      <c r="C929" s="55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1.25" customHeight="1">
      <c r="A930" s="1"/>
      <c r="B930" s="1"/>
      <c r="C930" s="55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1.25" customHeight="1">
      <c r="A931" s="1"/>
      <c r="B931" s="1"/>
      <c r="C931" s="55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1.25" customHeight="1">
      <c r="A932" s="1"/>
      <c r="B932" s="1"/>
      <c r="C932" s="55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1.25" customHeight="1">
      <c r="A933" s="1"/>
      <c r="B933" s="1"/>
      <c r="C933" s="55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1.25" customHeight="1">
      <c r="A934" s="1"/>
      <c r="B934" s="1"/>
      <c r="C934" s="55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1.25" customHeight="1">
      <c r="A935" s="1"/>
      <c r="B935" s="1"/>
      <c r="C935" s="55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1.25" customHeight="1">
      <c r="A936" s="1"/>
      <c r="B936" s="1"/>
      <c r="C936" s="55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1.25" customHeight="1">
      <c r="A937" s="1"/>
      <c r="B937" s="1"/>
      <c r="C937" s="55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1.25" customHeight="1">
      <c r="A938" s="1"/>
      <c r="B938" s="1"/>
      <c r="C938" s="55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1.25" customHeight="1">
      <c r="A939" s="1"/>
      <c r="B939" s="1"/>
      <c r="C939" s="55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1.25" customHeight="1">
      <c r="A940" s="1"/>
      <c r="B940" s="1"/>
      <c r="C940" s="55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1.25" customHeight="1">
      <c r="A941" s="1"/>
      <c r="B941" s="1"/>
      <c r="C941" s="55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1.25" customHeight="1">
      <c r="A942" s="1"/>
      <c r="B942" s="1"/>
      <c r="C942" s="55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1.25" customHeight="1">
      <c r="A943" s="1"/>
      <c r="B943" s="1"/>
      <c r="C943" s="55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1.25" customHeight="1">
      <c r="A944" s="1"/>
      <c r="B944" s="1"/>
      <c r="C944" s="55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1.25" customHeight="1">
      <c r="A945" s="1"/>
      <c r="B945" s="1"/>
      <c r="C945" s="55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1.25" customHeight="1">
      <c r="A946" s="1"/>
      <c r="B946" s="1"/>
      <c r="C946" s="55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1.25" customHeight="1">
      <c r="A947" s="1"/>
      <c r="B947" s="1"/>
      <c r="C947" s="55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1.25" customHeight="1">
      <c r="A948" s="1"/>
      <c r="B948" s="1"/>
      <c r="C948" s="55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1.25" customHeight="1">
      <c r="A949" s="1"/>
      <c r="B949" s="1"/>
      <c r="C949" s="55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1.25" customHeight="1">
      <c r="A950" s="1"/>
      <c r="B950" s="1"/>
      <c r="C950" s="55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1.25" customHeight="1">
      <c r="A951" s="1"/>
      <c r="B951" s="1"/>
      <c r="C951" s="55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1.25" customHeight="1">
      <c r="A952" s="1"/>
      <c r="B952" s="1"/>
      <c r="C952" s="55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1.25" customHeight="1">
      <c r="A953" s="1"/>
      <c r="B953" s="1"/>
      <c r="C953" s="55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1.25" customHeight="1">
      <c r="A954" s="1"/>
      <c r="B954" s="1"/>
      <c r="C954" s="55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1.25" customHeight="1">
      <c r="A955" s="1"/>
      <c r="B955" s="1"/>
      <c r="C955" s="55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1.25" customHeight="1">
      <c r="A956" s="1"/>
      <c r="B956" s="1"/>
      <c r="C956" s="55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1.25" customHeight="1">
      <c r="A957" s="1"/>
      <c r="B957" s="1"/>
      <c r="C957" s="55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1.25" customHeight="1">
      <c r="A958" s="1"/>
      <c r="B958" s="1"/>
      <c r="C958" s="55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1.25" customHeight="1">
      <c r="A959" s="1"/>
      <c r="B959" s="1"/>
      <c r="C959" s="55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1.25" customHeight="1">
      <c r="A960" s="1"/>
      <c r="B960" s="1"/>
      <c r="C960" s="55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1.25" customHeight="1">
      <c r="A961" s="1"/>
      <c r="B961" s="1"/>
      <c r="C961" s="55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1.25" customHeight="1">
      <c r="A962" s="1"/>
      <c r="B962" s="1"/>
      <c r="C962" s="55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1.25" customHeight="1">
      <c r="A963" s="1"/>
      <c r="B963" s="1"/>
      <c r="C963" s="55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1.25" customHeight="1">
      <c r="A964" s="1"/>
      <c r="B964" s="1"/>
      <c r="C964" s="55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1.25" customHeight="1">
      <c r="A965" s="1"/>
      <c r="B965" s="1"/>
      <c r="C965" s="55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1.25" customHeight="1">
      <c r="A966" s="1"/>
      <c r="B966" s="1"/>
      <c r="C966" s="55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1.25" customHeight="1">
      <c r="A967" s="1"/>
      <c r="B967" s="1"/>
      <c r="C967" s="55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1.25" customHeight="1">
      <c r="A968" s="1"/>
      <c r="B968" s="1"/>
      <c r="C968" s="55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1.25" customHeight="1">
      <c r="A969" s="1"/>
      <c r="B969" s="1"/>
      <c r="C969" s="55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1.25" customHeight="1">
      <c r="A970" s="1"/>
      <c r="B970" s="1"/>
      <c r="C970" s="55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1.25" customHeight="1">
      <c r="A971" s="1"/>
      <c r="B971" s="1"/>
      <c r="C971" s="55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1.25" customHeight="1">
      <c r="A972" s="1"/>
      <c r="B972" s="1"/>
      <c r="C972" s="55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1.25" customHeight="1">
      <c r="A973" s="1"/>
      <c r="B973" s="1"/>
      <c r="C973" s="55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1.25" customHeight="1">
      <c r="A974" s="1"/>
      <c r="B974" s="1"/>
      <c r="C974" s="55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1.25" customHeight="1">
      <c r="A975" s="1"/>
      <c r="B975" s="1"/>
      <c r="C975" s="55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1.25" customHeight="1">
      <c r="A976" s="1"/>
      <c r="B976" s="1"/>
      <c r="C976" s="55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1.25" customHeight="1">
      <c r="A977" s="1"/>
      <c r="B977" s="1"/>
      <c r="C977" s="55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1.25" customHeight="1">
      <c r="A978" s="1"/>
      <c r="B978" s="1"/>
      <c r="C978" s="55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1.25" customHeight="1">
      <c r="A979" s="1"/>
      <c r="B979" s="1"/>
      <c r="C979" s="55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1.25" customHeight="1">
      <c r="A980" s="1"/>
      <c r="B980" s="1"/>
      <c r="C980" s="55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1.25" customHeight="1">
      <c r="A981" s="1"/>
      <c r="B981" s="1"/>
      <c r="C981" s="55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1.25" customHeight="1">
      <c r="A982" s="1"/>
      <c r="B982" s="1"/>
      <c r="C982" s="55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1.25" customHeight="1">
      <c r="A983" s="1"/>
      <c r="B983" s="1"/>
      <c r="C983" s="55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1.25" customHeight="1">
      <c r="A984" s="1"/>
      <c r="B984" s="1"/>
      <c r="C984" s="55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1.25" customHeight="1">
      <c r="A985" s="1"/>
      <c r="B985" s="1"/>
      <c r="C985" s="55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1.25" customHeight="1">
      <c r="A986" s="1"/>
      <c r="B986" s="1"/>
      <c r="C986" s="55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1.25" customHeight="1">
      <c r="A987" s="1"/>
      <c r="B987" s="1"/>
      <c r="C987" s="55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1.25" customHeight="1">
      <c r="A988" s="1"/>
      <c r="B988" s="1"/>
      <c r="C988" s="55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1.25" customHeight="1">
      <c r="A989" s="1"/>
      <c r="B989" s="1"/>
      <c r="C989" s="55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1.25" customHeight="1">
      <c r="A990" s="1"/>
      <c r="B990" s="1"/>
      <c r="C990" s="55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1.25" customHeight="1">
      <c r="A991" s="1"/>
      <c r="B991" s="1"/>
      <c r="C991" s="55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1.25" customHeight="1">
      <c r="A992" s="1"/>
      <c r="B992" s="1"/>
      <c r="C992" s="55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1.25" customHeight="1">
      <c r="A993" s="1"/>
      <c r="B993" s="1"/>
      <c r="C993" s="55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1.25" customHeight="1">
      <c r="A994" s="1"/>
      <c r="B994" s="1"/>
      <c r="C994" s="55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1.25" customHeight="1">
      <c r="A995" s="1"/>
      <c r="B995" s="1"/>
      <c r="C995" s="55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1.25" customHeight="1">
      <c r="A996" s="1"/>
      <c r="B996" s="1"/>
      <c r="C996" s="55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1.25" customHeight="1">
      <c r="A997" s="1"/>
      <c r="B997" s="1"/>
      <c r="C997" s="55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1.25" customHeight="1">
      <c r="A998" s="1"/>
      <c r="B998" s="1"/>
      <c r="C998" s="55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1.25" customHeight="1">
      <c r="A999" s="1"/>
      <c r="B999" s="1"/>
      <c r="C999" s="55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1.25" customHeight="1">
      <c r="A1000" s="1"/>
      <c r="B1000" s="1"/>
      <c r="C1000" s="55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B1"/>
    <mergeCell ref="A3:B3"/>
    <mergeCell ref="A2:B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showGridLines="0" zoomScale="90" zoomScaleNormal="90" zoomScaleSheetLayoutView="90" workbookViewId="0">
      <selection activeCell="A18" sqref="A18"/>
    </sheetView>
  </sheetViews>
  <sheetFormatPr defaultColWidth="14.44140625" defaultRowHeight="15" customHeight="1"/>
  <cols>
    <col min="1" max="1" width="4.5546875" customWidth="1"/>
    <col min="2" max="2" width="4" customWidth="1"/>
    <col min="3" max="3" width="5.33203125" customWidth="1"/>
    <col min="4" max="4" width="6.6640625" customWidth="1"/>
    <col min="5" max="7" width="5.5546875" customWidth="1"/>
    <col min="8" max="8" width="6.109375" customWidth="1"/>
    <col min="9" max="9" width="7.33203125" customWidth="1"/>
    <col min="10" max="10" width="6" customWidth="1"/>
    <col min="11" max="11" width="12.33203125" customWidth="1"/>
    <col min="12" max="12" width="5.5546875" customWidth="1"/>
    <col min="13" max="13" width="6.33203125" customWidth="1"/>
    <col min="14" max="14" width="5.88671875" customWidth="1"/>
    <col min="15" max="15" width="6.44140625" customWidth="1"/>
    <col min="16" max="16" width="6.6640625" customWidth="1"/>
    <col min="17" max="17" width="7" customWidth="1"/>
    <col min="18" max="18" width="11" customWidth="1"/>
    <col min="19" max="20" width="6.6640625" customWidth="1"/>
    <col min="21" max="26" width="8" customWidth="1"/>
  </cols>
  <sheetData>
    <row r="1" spans="1:26" ht="14.25" customHeight="1">
      <c r="A1" s="120" t="str">
        <f>'University-wide'!A1</f>
        <v>University of California, San Diego Survey of Parking Space Occupancy Levels, Summer, 2018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61"/>
      <c r="V1" s="61"/>
      <c r="W1" s="61"/>
      <c r="X1" s="61"/>
      <c r="Y1" s="61"/>
      <c r="Z1" s="61"/>
    </row>
    <row r="2" spans="1:26" ht="14.25" customHeight="1">
      <c r="A2" s="120" t="s">
        <v>411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61"/>
      <c r="V2" s="61"/>
      <c r="W2" s="61"/>
      <c r="X2" s="61"/>
      <c r="Y2" s="61"/>
      <c r="Z2" s="61"/>
    </row>
    <row r="3" spans="1:26" ht="8.25" customHeight="1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1:26" ht="8.25" customHeight="1">
      <c r="A4" s="132" t="s">
        <v>31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5"/>
      <c r="U4" s="61"/>
      <c r="V4" s="61"/>
      <c r="W4" s="61"/>
      <c r="X4" s="61"/>
      <c r="Y4" s="61"/>
      <c r="Z4" s="61"/>
    </row>
    <row r="5" spans="1:26" ht="8.25" customHeight="1">
      <c r="A5" s="130" t="s">
        <v>32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31"/>
      <c r="U5" s="61"/>
      <c r="V5" s="61"/>
      <c r="W5" s="61"/>
      <c r="X5" s="61"/>
      <c r="Y5" s="61"/>
      <c r="Z5" s="61"/>
    </row>
    <row r="6" spans="1:26" ht="8.25" customHeight="1">
      <c r="A6" s="130" t="s">
        <v>35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31"/>
      <c r="U6" s="61"/>
      <c r="V6" s="61"/>
      <c r="W6" s="61"/>
      <c r="X6" s="61"/>
      <c r="Y6" s="61"/>
      <c r="Z6" s="61"/>
    </row>
    <row r="7" spans="1:26" ht="8.25" customHeight="1">
      <c r="A7" s="133" t="s">
        <v>38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U7" s="61"/>
      <c r="V7" s="61"/>
      <c r="W7" s="61"/>
      <c r="X7" s="61"/>
      <c r="Y7" s="61"/>
      <c r="Z7" s="61"/>
    </row>
    <row r="8" spans="1:26" ht="8.25" customHeight="1">
      <c r="A8" s="129" t="s">
        <v>3</v>
      </c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9"/>
      <c r="U8" s="61"/>
      <c r="V8" s="61"/>
      <c r="W8" s="61"/>
      <c r="X8" s="61"/>
      <c r="Y8" s="61"/>
      <c r="Z8" s="61"/>
    </row>
    <row r="9" spans="1:26" ht="8.25" customHeight="1">
      <c r="A9" s="132" t="s">
        <v>28</v>
      </c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5"/>
      <c r="T9" s="63" t="s">
        <v>48</v>
      </c>
      <c r="U9" s="61"/>
      <c r="V9" s="61"/>
      <c r="W9" s="61"/>
      <c r="X9" s="61"/>
      <c r="Y9" s="61"/>
      <c r="Z9" s="61"/>
    </row>
    <row r="10" spans="1:26" ht="8.25" customHeight="1">
      <c r="A10" s="130" t="s">
        <v>33</v>
      </c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31"/>
      <c r="T10" s="64" t="s">
        <v>52</v>
      </c>
      <c r="U10" s="61"/>
      <c r="V10" s="61"/>
      <c r="W10" s="61"/>
      <c r="X10" s="61"/>
      <c r="Y10" s="61"/>
      <c r="Z10" s="61"/>
    </row>
    <row r="11" spans="1:26" ht="8.25" customHeight="1">
      <c r="A11" s="62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6"/>
      <c r="T11" s="67" t="s">
        <v>53</v>
      </c>
      <c r="U11" s="61"/>
      <c r="V11" s="61"/>
      <c r="W11" s="61"/>
      <c r="X11" s="61"/>
      <c r="Y11" s="61"/>
      <c r="Z11" s="61"/>
    </row>
    <row r="12" spans="1:26" ht="8.25" customHeight="1">
      <c r="A12" s="129" t="s">
        <v>7</v>
      </c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9"/>
      <c r="U12" s="61"/>
      <c r="V12" s="61"/>
      <c r="W12" s="61"/>
      <c r="X12" s="61"/>
      <c r="Y12" s="61"/>
      <c r="Z12" s="61"/>
    </row>
    <row r="13" spans="1:26" ht="8.25" customHeight="1">
      <c r="A13" s="132" t="s">
        <v>26</v>
      </c>
      <c r="B13" s="124"/>
      <c r="C13" s="124"/>
      <c r="D13" s="125"/>
      <c r="E13" s="132" t="s">
        <v>51</v>
      </c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5"/>
      <c r="Q13" s="132" t="s">
        <v>74</v>
      </c>
      <c r="R13" s="124"/>
      <c r="S13" s="125"/>
      <c r="T13" s="63" t="s">
        <v>48</v>
      </c>
      <c r="U13" s="61"/>
      <c r="V13" s="61"/>
      <c r="W13" s="61"/>
      <c r="X13" s="61"/>
      <c r="Y13" s="61"/>
      <c r="Z13" s="61"/>
    </row>
    <row r="14" spans="1:26" ht="8.25" customHeight="1">
      <c r="A14" s="130" t="s">
        <v>29</v>
      </c>
      <c r="B14" s="121"/>
      <c r="C14" s="121"/>
      <c r="D14" s="131"/>
      <c r="E14" s="130" t="s">
        <v>33</v>
      </c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31"/>
      <c r="Q14" s="130" t="s">
        <v>33</v>
      </c>
      <c r="R14" s="121"/>
      <c r="S14" s="131"/>
      <c r="T14" s="64" t="s">
        <v>52</v>
      </c>
      <c r="U14" s="61"/>
      <c r="V14" s="61"/>
      <c r="W14" s="61"/>
      <c r="X14" s="61"/>
      <c r="Y14" s="61"/>
      <c r="Z14" s="61"/>
    </row>
    <row r="15" spans="1:26" ht="8.25" customHeight="1">
      <c r="A15" s="130" t="s">
        <v>32</v>
      </c>
      <c r="B15" s="121"/>
      <c r="C15" s="121"/>
      <c r="D15" s="131"/>
      <c r="E15" s="62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6"/>
      <c r="Q15" s="65"/>
      <c r="R15" s="65"/>
      <c r="S15" s="66"/>
      <c r="T15" s="64" t="s">
        <v>53</v>
      </c>
      <c r="U15" s="61"/>
      <c r="V15" s="61"/>
      <c r="W15" s="61"/>
      <c r="X15" s="61"/>
      <c r="Y15" s="61"/>
      <c r="Z15" s="61"/>
    </row>
    <row r="16" spans="1:26" ht="8.25" customHeight="1">
      <c r="A16" s="130" t="s">
        <v>36</v>
      </c>
      <c r="B16" s="121"/>
      <c r="C16" s="121"/>
      <c r="D16" s="131"/>
      <c r="E16" s="62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6"/>
      <c r="Q16" s="65"/>
      <c r="R16" s="65"/>
      <c r="S16" s="66"/>
      <c r="T16" s="67"/>
      <c r="U16" s="61"/>
      <c r="V16" s="61"/>
      <c r="W16" s="61"/>
      <c r="X16" s="61"/>
      <c r="Y16" s="61"/>
      <c r="Z16" s="61"/>
    </row>
    <row r="17" spans="1:26" ht="8.25" customHeight="1">
      <c r="A17" s="129" t="s">
        <v>47</v>
      </c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9"/>
      <c r="U17" s="61"/>
      <c r="V17" s="61"/>
      <c r="W17" s="61"/>
      <c r="X17" s="61"/>
      <c r="Y17" s="61"/>
      <c r="Z17" s="61"/>
    </row>
    <row r="18" spans="1:26" ht="8.25" customHeight="1">
      <c r="A18" s="63" t="s">
        <v>49</v>
      </c>
      <c r="B18" s="63" t="s">
        <v>49</v>
      </c>
      <c r="C18" s="63" t="s">
        <v>49</v>
      </c>
      <c r="D18" s="63" t="s">
        <v>78</v>
      </c>
      <c r="E18" s="63" t="s">
        <v>83</v>
      </c>
      <c r="F18" s="63" t="s">
        <v>88</v>
      </c>
      <c r="G18" s="63" t="s">
        <v>118</v>
      </c>
      <c r="H18" s="63" t="s">
        <v>143</v>
      </c>
      <c r="I18" s="63" t="s">
        <v>155</v>
      </c>
      <c r="J18" s="63" t="s">
        <v>168</v>
      </c>
      <c r="K18" s="63" t="s">
        <v>415</v>
      </c>
      <c r="L18" s="63" t="s">
        <v>215</v>
      </c>
      <c r="M18" s="63" t="s">
        <v>33</v>
      </c>
      <c r="N18" s="63" t="s">
        <v>240</v>
      </c>
      <c r="O18" s="63" t="s">
        <v>397</v>
      </c>
      <c r="P18" s="63" t="s">
        <v>31</v>
      </c>
      <c r="Q18" s="63" t="s">
        <v>74</v>
      </c>
      <c r="R18" s="63" t="s">
        <v>416</v>
      </c>
      <c r="S18" s="63" t="s">
        <v>417</v>
      </c>
      <c r="T18" s="63" t="s">
        <v>48</v>
      </c>
      <c r="U18" s="61"/>
      <c r="V18" s="61"/>
      <c r="W18" s="61"/>
      <c r="X18" s="61"/>
      <c r="Y18" s="61"/>
      <c r="Z18" s="61"/>
    </row>
    <row r="19" spans="1:26" ht="8.25" customHeight="1">
      <c r="A19" s="64" t="s">
        <v>50</v>
      </c>
      <c r="B19" s="64" t="s">
        <v>51</v>
      </c>
      <c r="C19" s="64" t="s">
        <v>70</v>
      </c>
      <c r="D19" s="64"/>
      <c r="E19" s="64" t="s">
        <v>84</v>
      </c>
      <c r="F19" s="64" t="s">
        <v>90</v>
      </c>
      <c r="G19" s="64" t="s">
        <v>90</v>
      </c>
      <c r="H19" s="64" t="s">
        <v>90</v>
      </c>
      <c r="I19" s="64" t="s">
        <v>90</v>
      </c>
      <c r="J19" s="64" t="s">
        <v>33</v>
      </c>
      <c r="K19" s="64" t="s">
        <v>202</v>
      </c>
      <c r="L19" s="64" t="s">
        <v>90</v>
      </c>
      <c r="M19" s="64" t="s">
        <v>232</v>
      </c>
      <c r="N19" s="64" t="s">
        <v>90</v>
      </c>
      <c r="O19" s="64" t="s">
        <v>32</v>
      </c>
      <c r="P19" s="64" t="s">
        <v>52</v>
      </c>
      <c r="Q19" s="64" t="s">
        <v>33</v>
      </c>
      <c r="R19" s="64" t="s">
        <v>418</v>
      </c>
      <c r="S19" s="64" t="s">
        <v>419</v>
      </c>
      <c r="T19" s="64" t="s">
        <v>52</v>
      </c>
      <c r="U19" s="61"/>
      <c r="V19" s="61"/>
      <c r="W19" s="61"/>
      <c r="X19" s="61"/>
      <c r="Y19" s="61"/>
      <c r="Z19" s="61"/>
    </row>
    <row r="20" spans="1:26" ht="8.25" customHeight="1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 t="s">
        <v>420</v>
      </c>
      <c r="L20" s="67"/>
      <c r="M20" s="67" t="s">
        <v>234</v>
      </c>
      <c r="N20" s="67"/>
      <c r="O20" s="67" t="s">
        <v>399</v>
      </c>
      <c r="P20" s="67"/>
      <c r="Q20" s="67" t="s">
        <v>421</v>
      </c>
      <c r="R20" s="67"/>
      <c r="S20" s="67" t="s">
        <v>422</v>
      </c>
      <c r="T20" s="67" t="s">
        <v>53</v>
      </c>
      <c r="U20" s="61"/>
      <c r="V20" s="61"/>
      <c r="W20" s="61"/>
      <c r="X20" s="61"/>
      <c r="Y20" s="61"/>
      <c r="Z20" s="61"/>
    </row>
    <row r="21" spans="1:26" ht="8.25" customHeight="1">
      <c r="A21" s="129" t="s">
        <v>55</v>
      </c>
      <c r="B21" s="118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9"/>
      <c r="U21" s="61"/>
      <c r="V21" s="61"/>
      <c r="W21" s="61"/>
      <c r="X21" s="61"/>
      <c r="Y21" s="61"/>
      <c r="Z21" s="61"/>
    </row>
    <row r="22" spans="1:26" ht="8.25" customHeight="1">
      <c r="A22" s="68" t="s">
        <v>56</v>
      </c>
      <c r="B22" s="68" t="s">
        <v>71</v>
      </c>
      <c r="C22" s="68" t="s">
        <v>79</v>
      </c>
      <c r="D22" s="68" t="s">
        <v>85</v>
      </c>
      <c r="E22" s="68" t="s">
        <v>96</v>
      </c>
      <c r="F22" s="68" t="s">
        <v>89</v>
      </c>
      <c r="G22" s="68" t="s">
        <v>113</v>
      </c>
      <c r="H22" s="68" t="s">
        <v>424</v>
      </c>
      <c r="I22" s="68" t="s">
        <v>137</v>
      </c>
      <c r="J22" s="68" t="s">
        <v>152</v>
      </c>
      <c r="K22" s="68" t="s">
        <v>172</v>
      </c>
      <c r="L22" s="68" t="s">
        <v>221</v>
      </c>
      <c r="M22" s="68" t="s">
        <v>386</v>
      </c>
      <c r="N22" s="68" t="s">
        <v>195</v>
      </c>
      <c r="O22" s="68" t="s">
        <v>396</v>
      </c>
      <c r="P22" s="68" t="s">
        <v>200</v>
      </c>
      <c r="Q22" s="68" t="s">
        <v>410</v>
      </c>
      <c r="R22" s="68" t="s">
        <v>425</v>
      </c>
      <c r="S22" s="68" t="s">
        <v>426</v>
      </c>
      <c r="T22" s="68" t="s">
        <v>427</v>
      </c>
      <c r="U22" s="61"/>
      <c r="V22" s="61"/>
      <c r="W22" s="61"/>
      <c r="X22" s="61"/>
      <c r="Y22" s="61"/>
      <c r="Z22" s="61"/>
    </row>
    <row r="23" spans="1:26" ht="8.25" customHeight="1">
      <c r="A23" s="69" t="s">
        <v>61</v>
      </c>
      <c r="B23" s="69" t="s">
        <v>72</v>
      </c>
      <c r="C23" s="69" t="s">
        <v>81</v>
      </c>
      <c r="D23" s="69" t="s">
        <v>87</v>
      </c>
      <c r="E23" s="69"/>
      <c r="F23" s="69" t="s">
        <v>91</v>
      </c>
      <c r="G23" s="69" t="s">
        <v>115</v>
      </c>
      <c r="H23" s="69" t="s">
        <v>129</v>
      </c>
      <c r="I23" s="69" t="s">
        <v>141</v>
      </c>
      <c r="J23" s="69" t="s">
        <v>154</v>
      </c>
      <c r="K23" s="69" t="s">
        <v>180</v>
      </c>
      <c r="L23" s="69" t="s">
        <v>239</v>
      </c>
      <c r="M23" s="69" t="s">
        <v>394</v>
      </c>
      <c r="N23" s="69" t="s">
        <v>196</v>
      </c>
      <c r="O23" s="69" t="s">
        <v>398</v>
      </c>
      <c r="P23" s="69" t="s">
        <v>205</v>
      </c>
      <c r="Q23" s="69" t="s">
        <v>412</v>
      </c>
      <c r="R23" s="69" t="s">
        <v>428</v>
      </c>
      <c r="S23" s="69" t="s">
        <v>429</v>
      </c>
      <c r="T23" s="69" t="s">
        <v>430</v>
      </c>
      <c r="U23" s="61"/>
      <c r="V23" s="61"/>
      <c r="W23" s="61"/>
      <c r="X23" s="61"/>
      <c r="Y23" s="61"/>
      <c r="Z23" s="61"/>
    </row>
    <row r="24" spans="1:26" ht="8.25" customHeight="1">
      <c r="A24" s="69" t="s">
        <v>62</v>
      </c>
      <c r="B24" s="69" t="s">
        <v>73</v>
      </c>
      <c r="C24" s="69" t="s">
        <v>82</v>
      </c>
      <c r="D24" s="69"/>
      <c r="E24" s="69"/>
      <c r="F24" s="69" t="s">
        <v>94</v>
      </c>
      <c r="G24" s="69" t="s">
        <v>121</v>
      </c>
      <c r="H24" s="69" t="s">
        <v>130</v>
      </c>
      <c r="I24" s="69" t="s">
        <v>144</v>
      </c>
      <c r="J24" s="69" t="s">
        <v>159</v>
      </c>
      <c r="K24" s="69" t="s">
        <v>181</v>
      </c>
      <c r="L24" s="69" t="s">
        <v>241</v>
      </c>
      <c r="M24" s="69"/>
      <c r="N24" s="69" t="s">
        <v>197</v>
      </c>
      <c r="O24" s="69" t="s">
        <v>402</v>
      </c>
      <c r="P24" s="69" t="s">
        <v>207</v>
      </c>
      <c r="Q24" s="69" t="s">
        <v>423</v>
      </c>
      <c r="R24" s="69" t="s">
        <v>431</v>
      </c>
      <c r="S24" s="69" t="s">
        <v>432</v>
      </c>
      <c r="T24" s="69" t="s">
        <v>433</v>
      </c>
      <c r="U24" s="61"/>
      <c r="V24" s="61"/>
      <c r="W24" s="61"/>
      <c r="X24" s="61"/>
      <c r="Y24" s="61"/>
      <c r="Z24" s="61"/>
    </row>
    <row r="25" spans="1:26" ht="8.25" customHeight="1">
      <c r="A25" s="69" t="s">
        <v>64</v>
      </c>
      <c r="B25" s="69" t="s">
        <v>76</v>
      </c>
      <c r="C25" s="69"/>
      <c r="D25" s="69"/>
      <c r="E25" s="69"/>
      <c r="F25" s="69" t="s">
        <v>107</v>
      </c>
      <c r="G25" s="69" t="s">
        <v>122</v>
      </c>
      <c r="H25" s="69" t="s">
        <v>133</v>
      </c>
      <c r="I25" s="69" t="s">
        <v>146</v>
      </c>
      <c r="J25" s="69" t="s">
        <v>162</v>
      </c>
      <c r="K25" s="69" t="s">
        <v>182</v>
      </c>
      <c r="L25" s="69" t="s">
        <v>242</v>
      </c>
      <c r="M25" s="69"/>
      <c r="N25" s="69" t="s">
        <v>199</v>
      </c>
      <c r="O25" s="69" t="s">
        <v>404</v>
      </c>
      <c r="P25" s="69" t="s">
        <v>209</v>
      </c>
      <c r="Q25" s="69" t="s">
        <v>434</v>
      </c>
      <c r="R25" s="69" t="s">
        <v>435</v>
      </c>
      <c r="S25" s="69" t="s">
        <v>436</v>
      </c>
      <c r="T25" s="69" t="s">
        <v>437</v>
      </c>
      <c r="U25" s="61"/>
      <c r="V25" s="61"/>
      <c r="W25" s="61"/>
      <c r="X25" s="61"/>
      <c r="Y25" s="61"/>
      <c r="Z25" s="61"/>
    </row>
    <row r="26" spans="1:26" ht="8.25" customHeight="1">
      <c r="A26" s="69" t="s">
        <v>66</v>
      </c>
      <c r="B26" s="69" t="s">
        <v>77</v>
      </c>
      <c r="C26" s="69"/>
      <c r="D26" s="69"/>
      <c r="E26" s="69"/>
      <c r="F26" s="69" t="s">
        <v>108</v>
      </c>
      <c r="G26" s="69" t="s">
        <v>123</v>
      </c>
      <c r="H26" s="69" t="s">
        <v>138</v>
      </c>
      <c r="I26" s="69" t="s">
        <v>147</v>
      </c>
      <c r="J26" s="69" t="s">
        <v>163</v>
      </c>
      <c r="K26" s="69" t="s">
        <v>184</v>
      </c>
      <c r="L26" s="69" t="s">
        <v>343</v>
      </c>
      <c r="M26" s="69"/>
      <c r="N26" s="69" t="s">
        <v>203</v>
      </c>
      <c r="O26" s="69" t="s">
        <v>405</v>
      </c>
      <c r="P26" s="69" t="s">
        <v>211</v>
      </c>
      <c r="Q26" s="69" t="s">
        <v>438</v>
      </c>
      <c r="R26" s="69" t="s">
        <v>439</v>
      </c>
      <c r="S26" s="69"/>
      <c r="T26" s="69" t="s">
        <v>440</v>
      </c>
      <c r="U26" s="61"/>
      <c r="V26" s="61"/>
      <c r="W26" s="61"/>
      <c r="X26" s="61"/>
      <c r="Y26" s="61"/>
      <c r="Z26" s="61"/>
    </row>
    <row r="27" spans="1:26" ht="8.25" customHeight="1">
      <c r="A27" s="69" t="s">
        <v>67</v>
      </c>
      <c r="B27" s="69"/>
      <c r="C27" s="69"/>
      <c r="D27" s="69"/>
      <c r="E27" s="69"/>
      <c r="F27" s="69" t="s">
        <v>109</v>
      </c>
      <c r="G27" s="69" t="s">
        <v>124</v>
      </c>
      <c r="H27" s="69" t="s">
        <v>139</v>
      </c>
      <c r="I27" s="69" t="s">
        <v>149</v>
      </c>
      <c r="J27" s="69"/>
      <c r="K27" s="69" t="s">
        <v>185</v>
      </c>
      <c r="L27" s="69" t="s">
        <v>392</v>
      </c>
      <c r="M27" s="69"/>
      <c r="N27" s="69" t="s">
        <v>222</v>
      </c>
      <c r="O27" s="69" t="s">
        <v>406</v>
      </c>
      <c r="P27" s="69" t="s">
        <v>213</v>
      </c>
      <c r="Q27" s="69"/>
      <c r="R27" s="69" t="s">
        <v>441</v>
      </c>
      <c r="S27" s="69"/>
      <c r="T27" s="69" t="s">
        <v>442</v>
      </c>
      <c r="U27" s="61"/>
      <c r="V27" s="61"/>
      <c r="W27" s="61"/>
      <c r="X27" s="61"/>
      <c r="Y27" s="61"/>
      <c r="Z27" s="61"/>
    </row>
    <row r="28" spans="1:26" ht="8.25" customHeight="1">
      <c r="A28" s="69" t="s">
        <v>68</v>
      </c>
      <c r="B28" s="69"/>
      <c r="C28" s="69"/>
      <c r="D28" s="69"/>
      <c r="E28" s="69"/>
      <c r="F28" s="69" t="s">
        <v>110</v>
      </c>
      <c r="G28" s="69" t="s">
        <v>126</v>
      </c>
      <c r="H28" s="69" t="s">
        <v>140</v>
      </c>
      <c r="I28" s="69" t="s">
        <v>150</v>
      </c>
      <c r="J28" s="69"/>
      <c r="K28" s="69" t="s">
        <v>186</v>
      </c>
      <c r="L28" s="69" t="s">
        <v>393</v>
      </c>
      <c r="M28" s="69"/>
      <c r="N28" s="69" t="s">
        <v>225</v>
      </c>
      <c r="O28" s="69" t="s">
        <v>407</v>
      </c>
      <c r="P28" s="69" t="s">
        <v>214</v>
      </c>
      <c r="Q28" s="69"/>
      <c r="R28" s="69" t="s">
        <v>443</v>
      </c>
      <c r="S28" s="69"/>
      <c r="T28" s="69" t="s">
        <v>444</v>
      </c>
      <c r="U28" s="61"/>
      <c r="V28" s="61"/>
      <c r="W28" s="61"/>
      <c r="X28" s="61"/>
      <c r="Y28" s="61"/>
      <c r="Z28" s="61"/>
    </row>
    <row r="29" spans="1:26" ht="8.25" customHeight="1">
      <c r="A29" s="69" t="s">
        <v>69</v>
      </c>
      <c r="B29" s="69"/>
      <c r="C29" s="69"/>
      <c r="D29" s="69"/>
      <c r="E29" s="69"/>
      <c r="F29" s="69" t="s">
        <v>111</v>
      </c>
      <c r="G29" s="69" t="s">
        <v>127</v>
      </c>
      <c r="H29" s="69"/>
      <c r="I29" s="69" t="s">
        <v>151</v>
      </c>
      <c r="J29" s="69"/>
      <c r="K29" s="69" t="s">
        <v>189</v>
      </c>
      <c r="L29" s="69" t="s">
        <v>395</v>
      </c>
      <c r="M29" s="69"/>
      <c r="N29" s="69" t="s">
        <v>230</v>
      </c>
      <c r="O29" s="69" t="s">
        <v>409</v>
      </c>
      <c r="P29" s="69" t="s">
        <v>217</v>
      </c>
      <c r="Q29" s="69"/>
      <c r="R29" s="69" t="s">
        <v>445</v>
      </c>
      <c r="S29" s="69"/>
      <c r="T29" s="69" t="s">
        <v>446</v>
      </c>
      <c r="U29" s="61"/>
      <c r="V29" s="61"/>
      <c r="W29" s="61"/>
      <c r="X29" s="61"/>
      <c r="Y29" s="61"/>
      <c r="Z29" s="61"/>
    </row>
    <row r="30" spans="1:26" ht="8.25" customHeight="1">
      <c r="A30" s="69"/>
      <c r="B30" s="69"/>
      <c r="C30" s="69"/>
      <c r="D30" s="69"/>
      <c r="E30" s="69"/>
      <c r="F30" s="69" t="s">
        <v>112</v>
      </c>
      <c r="G30" s="69" t="s">
        <v>447</v>
      </c>
      <c r="H30" s="69"/>
      <c r="I30" s="69" t="s">
        <v>156</v>
      </c>
      <c r="J30" s="69"/>
      <c r="K30" s="69" t="s">
        <v>191</v>
      </c>
      <c r="L30" s="69"/>
      <c r="M30" s="69"/>
      <c r="N30" s="69" t="s">
        <v>233</v>
      </c>
      <c r="O30" s="69"/>
      <c r="P30" s="69" t="s">
        <v>220</v>
      </c>
      <c r="Q30" s="69"/>
      <c r="R30" s="69" t="s">
        <v>448</v>
      </c>
      <c r="S30" s="69"/>
      <c r="T30" s="69" t="s">
        <v>449</v>
      </c>
      <c r="U30" s="61"/>
      <c r="V30" s="61"/>
      <c r="W30" s="61"/>
      <c r="X30" s="61"/>
      <c r="Y30" s="61"/>
      <c r="Z30" s="61"/>
    </row>
    <row r="31" spans="1:26" ht="8.25" customHeight="1">
      <c r="A31" s="69"/>
      <c r="B31" s="69"/>
      <c r="C31" s="69"/>
      <c r="D31" s="69"/>
      <c r="E31" s="69"/>
      <c r="F31" s="69" t="s">
        <v>116</v>
      </c>
      <c r="G31" s="69" t="s">
        <v>450</v>
      </c>
      <c r="H31" s="69"/>
      <c r="I31" s="61" t="s">
        <v>158</v>
      </c>
      <c r="J31" s="69"/>
      <c r="K31" s="69" t="s">
        <v>192</v>
      </c>
      <c r="L31" s="69"/>
      <c r="M31" s="69"/>
      <c r="N31" s="69" t="s">
        <v>235</v>
      </c>
      <c r="O31" s="69"/>
      <c r="P31" s="69" t="s">
        <v>238</v>
      </c>
      <c r="Q31" s="69"/>
      <c r="R31" s="69" t="s">
        <v>451</v>
      </c>
      <c r="S31" s="69"/>
      <c r="T31" s="69" t="s">
        <v>452</v>
      </c>
      <c r="U31" s="61"/>
      <c r="V31" s="61"/>
      <c r="W31" s="61"/>
      <c r="X31" s="61"/>
      <c r="Y31" s="61"/>
      <c r="Z31" s="61"/>
    </row>
    <row r="32" spans="1:26" ht="8.25" customHeight="1">
      <c r="A32" s="69"/>
      <c r="B32" s="69"/>
      <c r="C32" s="69"/>
      <c r="D32" s="69"/>
      <c r="E32" s="69"/>
      <c r="F32" s="69"/>
      <c r="G32" s="69" t="s">
        <v>216</v>
      </c>
      <c r="H32" s="69"/>
      <c r="I32" s="69" t="s">
        <v>164</v>
      </c>
      <c r="J32" s="69"/>
      <c r="K32" s="69" t="s">
        <v>193</v>
      </c>
      <c r="L32" s="69"/>
      <c r="M32" s="69"/>
      <c r="N32" s="69" t="s">
        <v>236</v>
      </c>
      <c r="O32" s="69"/>
      <c r="P32" s="69"/>
      <c r="Q32" s="69"/>
      <c r="R32" s="69" t="s">
        <v>453</v>
      </c>
      <c r="S32" s="69"/>
      <c r="T32" s="69" t="s">
        <v>454</v>
      </c>
      <c r="U32" s="61"/>
      <c r="V32" s="61"/>
      <c r="W32" s="61"/>
      <c r="X32" s="61"/>
      <c r="Y32" s="61"/>
      <c r="Z32" s="61"/>
    </row>
    <row r="33" spans="1:26" ht="8.25" customHeight="1">
      <c r="A33" s="69"/>
      <c r="B33" s="69"/>
      <c r="C33" s="69"/>
      <c r="D33" s="69"/>
      <c r="E33" s="69"/>
      <c r="F33" s="69"/>
      <c r="G33" s="69"/>
      <c r="H33" s="69"/>
      <c r="I33" s="69" t="s">
        <v>165</v>
      </c>
      <c r="J33" s="69"/>
      <c r="K33" s="69"/>
      <c r="L33" s="69"/>
      <c r="M33" s="69"/>
      <c r="N33" s="69" t="s">
        <v>385</v>
      </c>
      <c r="O33" s="69"/>
      <c r="P33" s="69"/>
      <c r="Q33" s="69"/>
      <c r="R33" s="69" t="s">
        <v>455</v>
      </c>
      <c r="S33" s="69"/>
      <c r="T33" s="69" t="s">
        <v>456</v>
      </c>
      <c r="U33" s="61"/>
      <c r="V33" s="61"/>
      <c r="W33" s="61"/>
      <c r="X33" s="61"/>
      <c r="Y33" s="61"/>
      <c r="Z33" s="61"/>
    </row>
    <row r="34" spans="1:26" ht="8.25" customHeight="1">
      <c r="A34" s="69"/>
      <c r="B34" s="69"/>
      <c r="C34" s="69"/>
      <c r="D34" s="69"/>
      <c r="E34" s="69"/>
      <c r="F34" s="69"/>
      <c r="G34" s="69"/>
      <c r="H34" s="69"/>
      <c r="I34" s="69" t="s">
        <v>166</v>
      </c>
      <c r="J34" s="69"/>
      <c r="K34" s="69"/>
      <c r="L34" s="69"/>
      <c r="M34" s="69"/>
      <c r="N34" s="69"/>
      <c r="O34" s="69"/>
      <c r="P34" s="69"/>
      <c r="Q34" s="69"/>
      <c r="R34" s="69" t="s">
        <v>457</v>
      </c>
      <c r="S34" s="69"/>
      <c r="T34" s="69" t="s">
        <v>458</v>
      </c>
      <c r="U34" s="61"/>
      <c r="V34" s="61"/>
      <c r="W34" s="61"/>
      <c r="X34" s="61"/>
      <c r="Y34" s="61"/>
      <c r="Z34" s="61"/>
    </row>
    <row r="35" spans="1:26" ht="8.25" customHeight="1">
      <c r="A35" s="69"/>
      <c r="B35" s="69"/>
      <c r="C35" s="69"/>
      <c r="D35" s="69"/>
      <c r="E35" s="69"/>
      <c r="F35" s="69"/>
      <c r="G35" s="69"/>
      <c r="H35" s="69"/>
      <c r="I35" s="69" t="s">
        <v>167</v>
      </c>
      <c r="J35" s="69"/>
      <c r="K35" s="69"/>
      <c r="L35" s="69"/>
      <c r="M35" s="69"/>
      <c r="N35" s="69"/>
      <c r="O35" s="69"/>
      <c r="P35" s="69"/>
      <c r="Q35" s="69"/>
      <c r="R35" s="69" t="s">
        <v>459</v>
      </c>
      <c r="S35" s="69"/>
      <c r="T35" s="69" t="s">
        <v>460</v>
      </c>
      <c r="U35" s="61"/>
      <c r="V35" s="61"/>
      <c r="W35" s="61"/>
      <c r="X35" s="61"/>
      <c r="Y35" s="61"/>
      <c r="Z35" s="61"/>
    </row>
    <row r="36" spans="1:26" ht="8.25" customHeight="1">
      <c r="A36" s="69"/>
      <c r="B36" s="69"/>
      <c r="C36" s="69"/>
      <c r="D36" s="69"/>
      <c r="E36" s="69"/>
      <c r="F36" s="69"/>
      <c r="G36" s="69"/>
      <c r="H36" s="69"/>
      <c r="I36" s="69" t="s">
        <v>169</v>
      </c>
      <c r="J36" s="69"/>
      <c r="K36" s="69"/>
      <c r="L36" s="69"/>
      <c r="M36" s="69"/>
      <c r="N36" s="69"/>
      <c r="O36" s="69"/>
      <c r="P36" s="69"/>
      <c r="Q36" s="69"/>
      <c r="R36" s="69" t="s">
        <v>461</v>
      </c>
      <c r="S36" s="69"/>
      <c r="T36" s="69" t="s">
        <v>462</v>
      </c>
      <c r="U36" s="61"/>
      <c r="V36" s="61"/>
      <c r="W36" s="61"/>
      <c r="X36" s="61"/>
      <c r="Y36" s="61"/>
      <c r="Z36" s="61"/>
    </row>
    <row r="37" spans="1:26" ht="8.25" customHeight="1">
      <c r="A37" s="69"/>
      <c r="B37" s="69"/>
      <c r="C37" s="69"/>
      <c r="D37" s="69"/>
      <c r="E37" s="69"/>
      <c r="F37" s="69"/>
      <c r="G37" s="69"/>
      <c r="H37" s="69"/>
      <c r="I37" s="69" t="s">
        <v>171</v>
      </c>
      <c r="J37" s="69"/>
      <c r="K37" s="69"/>
      <c r="L37" s="69"/>
      <c r="M37" s="69"/>
      <c r="N37" s="69"/>
      <c r="O37" s="69"/>
      <c r="P37" s="69"/>
      <c r="Q37" s="69"/>
      <c r="R37" s="69" t="s">
        <v>463</v>
      </c>
      <c r="S37" s="69"/>
      <c r="T37" s="69" t="s">
        <v>464</v>
      </c>
      <c r="U37" s="61"/>
      <c r="V37" s="61"/>
      <c r="W37" s="61"/>
      <c r="X37" s="61"/>
      <c r="Y37" s="61"/>
      <c r="Z37" s="61"/>
    </row>
    <row r="38" spans="1:26" ht="8.25" customHeight="1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 t="s">
        <v>465</v>
      </c>
      <c r="S38" s="69"/>
      <c r="T38" s="69" t="s">
        <v>466</v>
      </c>
      <c r="U38" s="61"/>
      <c r="V38" s="61"/>
      <c r="W38" s="61"/>
      <c r="X38" s="61"/>
      <c r="Y38" s="61"/>
      <c r="Z38" s="61"/>
    </row>
    <row r="39" spans="1:26" ht="8.25" customHeight="1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 t="s">
        <v>467</v>
      </c>
      <c r="S39" s="69"/>
      <c r="T39" s="69" t="s">
        <v>468</v>
      </c>
      <c r="U39" s="61"/>
      <c r="V39" s="61"/>
      <c r="W39" s="61"/>
      <c r="X39" s="61"/>
      <c r="Y39" s="61"/>
      <c r="Z39" s="61"/>
    </row>
    <row r="40" spans="1:26" ht="8.25" customHeight="1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 t="s">
        <v>469</v>
      </c>
      <c r="S40" s="69"/>
      <c r="T40" s="69" t="s">
        <v>470</v>
      </c>
      <c r="U40" s="61"/>
      <c r="V40" s="61"/>
      <c r="W40" s="61"/>
      <c r="X40" s="61"/>
      <c r="Y40" s="61"/>
      <c r="Z40" s="61"/>
    </row>
    <row r="41" spans="1:26" ht="8.25" customHeight="1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 t="s">
        <v>471</v>
      </c>
      <c r="S41" s="69"/>
      <c r="T41" s="69" t="s">
        <v>472</v>
      </c>
      <c r="U41" s="61"/>
      <c r="V41" s="61"/>
      <c r="W41" s="61"/>
      <c r="X41" s="61"/>
      <c r="Y41" s="61"/>
      <c r="Z41" s="61"/>
    </row>
    <row r="42" spans="1:26" ht="8.25" customHeight="1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 t="s">
        <v>473</v>
      </c>
      <c r="S42" s="69"/>
      <c r="T42" s="69" t="s">
        <v>474</v>
      </c>
      <c r="U42" s="61"/>
      <c r="V42" s="61"/>
      <c r="W42" s="61"/>
      <c r="X42" s="61"/>
      <c r="Y42" s="61"/>
      <c r="Z42" s="61"/>
    </row>
    <row r="43" spans="1:26" ht="8.25" customHeight="1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 t="s">
        <v>475</v>
      </c>
      <c r="S43" s="69"/>
      <c r="T43" s="69" t="s">
        <v>476</v>
      </c>
      <c r="U43" s="61"/>
      <c r="V43" s="61"/>
      <c r="W43" s="61"/>
      <c r="X43" s="61"/>
      <c r="Y43" s="61"/>
      <c r="Z43" s="61"/>
    </row>
    <row r="44" spans="1:26" ht="8.25" customHeight="1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 t="s">
        <v>477</v>
      </c>
      <c r="S44" s="69"/>
      <c r="T44" s="69" t="s">
        <v>478</v>
      </c>
      <c r="U44" s="61"/>
      <c r="V44" s="61"/>
      <c r="W44" s="61"/>
      <c r="X44" s="61"/>
      <c r="Y44" s="61"/>
      <c r="Z44" s="61"/>
    </row>
    <row r="45" spans="1:26" ht="8.25" customHeight="1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 t="s">
        <v>479</v>
      </c>
      <c r="U45" s="61"/>
      <c r="V45" s="61"/>
      <c r="W45" s="61"/>
      <c r="X45" s="61"/>
      <c r="Y45" s="61"/>
      <c r="Z45" s="61"/>
    </row>
    <row r="46" spans="1:26" ht="8.25" customHeight="1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 t="s">
        <v>480</v>
      </c>
      <c r="U46" s="61"/>
      <c r="V46" s="61"/>
      <c r="W46" s="61"/>
      <c r="X46" s="61"/>
      <c r="Y46" s="61"/>
      <c r="Z46" s="61"/>
    </row>
    <row r="47" spans="1:26" ht="8.25" customHeight="1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 t="s">
        <v>481</v>
      </c>
      <c r="U47" s="61"/>
      <c r="V47" s="61"/>
      <c r="W47" s="61"/>
      <c r="X47" s="61"/>
      <c r="Y47" s="61"/>
      <c r="Z47" s="61"/>
    </row>
    <row r="48" spans="1:26" ht="8.25" customHeight="1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 t="s">
        <v>482</v>
      </c>
      <c r="U48" s="61"/>
      <c r="V48" s="61"/>
      <c r="W48" s="61"/>
      <c r="X48" s="61"/>
      <c r="Y48" s="61"/>
      <c r="Z48" s="61"/>
    </row>
    <row r="49" spans="1:26" ht="8.25" customHeight="1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 t="s">
        <v>483</v>
      </c>
      <c r="U49" s="61"/>
      <c r="V49" s="61"/>
      <c r="W49" s="61"/>
      <c r="X49" s="61"/>
      <c r="Y49" s="61"/>
      <c r="Z49" s="61"/>
    </row>
    <row r="50" spans="1:26" ht="8.25" customHeight="1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 t="s">
        <v>484</v>
      </c>
      <c r="U50" s="61"/>
      <c r="V50" s="61"/>
      <c r="W50" s="61"/>
      <c r="X50" s="61"/>
      <c r="Y50" s="61"/>
      <c r="Z50" s="61"/>
    </row>
    <row r="51" spans="1:26" ht="8.25" customHeight="1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 t="s">
        <v>485</v>
      </c>
      <c r="U51" s="61"/>
      <c r="V51" s="61"/>
      <c r="W51" s="61"/>
      <c r="X51" s="61"/>
      <c r="Y51" s="61"/>
      <c r="Z51" s="61"/>
    </row>
    <row r="52" spans="1:26" ht="8.25" customHeight="1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 t="s">
        <v>486</v>
      </c>
      <c r="U52" s="61"/>
      <c r="V52" s="61"/>
      <c r="W52" s="61"/>
      <c r="X52" s="61"/>
      <c r="Y52" s="61"/>
      <c r="Z52" s="61"/>
    </row>
    <row r="53" spans="1:26" ht="8.25" customHeight="1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 t="s">
        <v>487</v>
      </c>
      <c r="U53" s="61"/>
      <c r="V53" s="61"/>
      <c r="W53" s="61"/>
      <c r="X53" s="61"/>
      <c r="Y53" s="61"/>
      <c r="Z53" s="61"/>
    </row>
    <row r="54" spans="1:26" ht="8.25" customHeight="1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 t="s">
        <v>488</v>
      </c>
      <c r="U54" s="61"/>
      <c r="V54" s="61"/>
      <c r="W54" s="61"/>
      <c r="X54" s="61"/>
      <c r="Y54" s="61"/>
      <c r="Z54" s="61"/>
    </row>
    <row r="55" spans="1:26" ht="8.25" customHeight="1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 t="s">
        <v>489</v>
      </c>
      <c r="U55" s="61"/>
      <c r="V55" s="61"/>
      <c r="W55" s="61"/>
      <c r="X55" s="61"/>
      <c r="Y55" s="61"/>
      <c r="Z55" s="61"/>
    </row>
    <row r="56" spans="1:26" ht="8.25" customHeight="1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 t="s">
        <v>490</v>
      </c>
      <c r="U56" s="61"/>
      <c r="V56" s="61"/>
      <c r="W56" s="61"/>
      <c r="X56" s="61"/>
      <c r="Y56" s="61"/>
      <c r="Z56" s="61"/>
    </row>
    <row r="57" spans="1:26" ht="8.25" customHeight="1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 t="s">
        <v>491</v>
      </c>
      <c r="U57" s="61"/>
      <c r="V57" s="61"/>
      <c r="W57" s="61"/>
      <c r="X57" s="61"/>
      <c r="Y57" s="61"/>
      <c r="Z57" s="61"/>
    </row>
    <row r="58" spans="1:26" ht="8.25" customHeight="1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 t="s">
        <v>492</v>
      </c>
      <c r="U58" s="61"/>
      <c r="V58" s="61"/>
      <c r="W58" s="61"/>
      <c r="X58" s="61"/>
      <c r="Y58" s="61"/>
      <c r="Z58" s="61"/>
    </row>
    <row r="59" spans="1:26" ht="8.25" customHeight="1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 t="s">
        <v>493</v>
      </c>
      <c r="U59" s="61"/>
      <c r="V59" s="61"/>
      <c r="W59" s="61"/>
      <c r="X59" s="61"/>
      <c r="Y59" s="61"/>
      <c r="Z59" s="61"/>
    </row>
    <row r="60" spans="1:26" ht="8.25" customHeight="1">
      <c r="A60" s="129" t="s">
        <v>135</v>
      </c>
      <c r="B60" s="118"/>
      <c r="C60" s="118"/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9"/>
      <c r="U60" s="61"/>
      <c r="V60" s="61"/>
      <c r="W60" s="61"/>
      <c r="X60" s="61"/>
      <c r="Y60" s="61"/>
      <c r="Z60" s="61"/>
    </row>
    <row r="61" spans="1:26" ht="8.25" customHeight="1">
      <c r="A61" s="68"/>
      <c r="B61" s="68"/>
      <c r="C61" s="68"/>
      <c r="D61" s="68"/>
      <c r="E61" s="68"/>
      <c r="F61" s="68"/>
      <c r="G61" s="68"/>
      <c r="H61" s="68"/>
      <c r="I61" s="68" t="s">
        <v>136</v>
      </c>
      <c r="J61" s="68"/>
      <c r="K61" s="68" t="s">
        <v>494</v>
      </c>
      <c r="L61" s="68"/>
      <c r="M61" s="68"/>
      <c r="N61" s="68" t="s">
        <v>179</v>
      </c>
      <c r="O61" s="68"/>
      <c r="P61" s="68"/>
      <c r="Q61" s="68"/>
      <c r="R61" s="68" t="s">
        <v>495</v>
      </c>
      <c r="S61" s="68"/>
      <c r="T61" s="68" t="s">
        <v>212</v>
      </c>
      <c r="U61" s="61"/>
      <c r="V61" s="61"/>
      <c r="W61" s="61"/>
      <c r="X61" s="61"/>
      <c r="Y61" s="61"/>
      <c r="Z61" s="61"/>
    </row>
    <row r="62" spans="1:26" ht="8.25" customHeight="1">
      <c r="A62" s="69"/>
      <c r="B62" s="69"/>
      <c r="C62" s="69"/>
      <c r="D62" s="69"/>
      <c r="E62" s="69"/>
      <c r="F62" s="69"/>
      <c r="G62" s="69"/>
      <c r="H62" s="69"/>
      <c r="I62" s="69" t="s">
        <v>496</v>
      </c>
      <c r="J62" s="69"/>
      <c r="K62" s="69" t="s">
        <v>497</v>
      </c>
      <c r="L62" s="69"/>
      <c r="M62" s="69"/>
      <c r="N62" s="69" t="s">
        <v>498</v>
      </c>
      <c r="O62" s="69"/>
      <c r="P62" s="69"/>
      <c r="Q62" s="69"/>
      <c r="R62" s="69" t="s">
        <v>499</v>
      </c>
      <c r="S62" s="69"/>
      <c r="T62" s="69" t="s">
        <v>500</v>
      </c>
      <c r="U62" s="61"/>
      <c r="V62" s="61"/>
      <c r="W62" s="61"/>
      <c r="X62" s="61"/>
      <c r="Y62" s="61"/>
      <c r="Z62" s="61"/>
    </row>
    <row r="63" spans="1:26" ht="8.25" customHeight="1">
      <c r="A63" s="69"/>
      <c r="B63" s="69"/>
      <c r="C63" s="69"/>
      <c r="D63" s="69"/>
      <c r="E63" s="69"/>
      <c r="F63" s="69"/>
      <c r="G63" s="69"/>
      <c r="H63" s="69"/>
      <c r="I63" s="69" t="s">
        <v>148</v>
      </c>
      <c r="J63" s="69"/>
      <c r="K63" s="69" t="s">
        <v>501</v>
      </c>
      <c r="L63" s="69"/>
      <c r="M63" s="69"/>
      <c r="N63" s="69"/>
      <c r="O63" s="69"/>
      <c r="P63" s="69"/>
      <c r="Q63" s="69"/>
      <c r="R63" s="69" t="s">
        <v>502</v>
      </c>
      <c r="S63" s="69"/>
      <c r="T63" s="69" t="s">
        <v>226</v>
      </c>
      <c r="U63" s="61"/>
      <c r="V63" s="61"/>
      <c r="W63" s="61"/>
      <c r="X63" s="61"/>
      <c r="Y63" s="61"/>
      <c r="Z63" s="61"/>
    </row>
    <row r="64" spans="1:26" ht="8.25" customHeight="1">
      <c r="A64" s="69"/>
      <c r="B64" s="69"/>
      <c r="C64" s="69"/>
      <c r="D64" s="69"/>
      <c r="E64" s="69"/>
      <c r="F64" s="69"/>
      <c r="G64" s="69"/>
      <c r="H64" s="69"/>
      <c r="I64" s="69" t="s">
        <v>503</v>
      </c>
      <c r="J64" s="69"/>
      <c r="K64" s="69" t="s">
        <v>504</v>
      </c>
      <c r="L64" s="69"/>
      <c r="M64" s="69"/>
      <c r="N64" s="69"/>
      <c r="O64" s="69"/>
      <c r="P64" s="69"/>
      <c r="Q64" s="69"/>
      <c r="R64" s="61" t="s">
        <v>505</v>
      </c>
      <c r="S64" s="69"/>
      <c r="T64" s="69" t="s">
        <v>506</v>
      </c>
      <c r="U64" s="61"/>
      <c r="V64" s="61"/>
      <c r="W64" s="61"/>
      <c r="X64" s="61"/>
      <c r="Y64" s="61"/>
      <c r="Z64" s="61"/>
    </row>
    <row r="65" spans="1:26" ht="8.25" customHeight="1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 t="s">
        <v>201</v>
      </c>
      <c r="S65" s="69"/>
      <c r="T65" s="69" t="s">
        <v>237</v>
      </c>
      <c r="U65" s="61"/>
      <c r="V65" s="61"/>
      <c r="W65" s="61"/>
      <c r="X65" s="61"/>
      <c r="Y65" s="61"/>
      <c r="Z65" s="61"/>
    </row>
    <row r="66" spans="1:26" ht="8.25" customHeight="1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 t="s">
        <v>507</v>
      </c>
      <c r="S66" s="70"/>
      <c r="T66" s="70" t="s">
        <v>508</v>
      </c>
      <c r="U66" s="61"/>
      <c r="V66" s="61"/>
      <c r="W66" s="61"/>
      <c r="X66" s="61"/>
      <c r="Y66" s="61"/>
      <c r="Z66" s="61"/>
    </row>
    <row r="67" spans="1:26" ht="9" customHeight="1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</row>
    <row r="68" spans="1:26" ht="9" customHeight="1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</row>
    <row r="69" spans="1:26" ht="9" customHeight="1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spans="1:26" ht="9" customHeight="1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</row>
    <row r="71" spans="1:26" ht="9" customHeight="1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 spans="1:26" ht="9" customHeight="1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</row>
    <row r="73" spans="1:26" ht="9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</row>
    <row r="74" spans="1:26" ht="9" customHeight="1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</row>
    <row r="75" spans="1:26" ht="9" customHeight="1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</row>
    <row r="76" spans="1:26" ht="9" customHeight="1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spans="1:26" ht="9" customHeight="1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</row>
    <row r="78" spans="1:26" ht="9" customHeight="1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</row>
    <row r="79" spans="1:26" ht="9" customHeight="1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</row>
    <row r="80" spans="1:26" ht="9" customHeight="1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</row>
    <row r="81" spans="1:26" ht="9" customHeight="1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</row>
    <row r="82" spans="1:26" ht="9" customHeight="1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</row>
    <row r="83" spans="1:26" ht="9" customHeight="1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</row>
    <row r="84" spans="1:26" ht="9" customHeight="1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 spans="1:26" ht="9" customHeight="1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</row>
    <row r="86" spans="1:26" ht="9" customHeight="1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</row>
    <row r="87" spans="1:26" ht="9" customHeight="1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</row>
    <row r="88" spans="1:26" ht="9" customHeight="1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</row>
    <row r="89" spans="1:26" ht="9" customHeight="1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</row>
    <row r="90" spans="1:26" ht="9" customHeight="1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 spans="1:26" ht="9" customHeight="1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</row>
    <row r="92" spans="1:26" ht="9" customHeight="1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</row>
    <row r="93" spans="1:26" ht="9" customHeight="1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</row>
    <row r="94" spans="1:26" ht="9" customHeight="1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</row>
    <row r="95" spans="1:26" ht="9" customHeight="1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</row>
    <row r="96" spans="1:26" ht="9" customHeight="1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</row>
    <row r="97" spans="1:26" ht="9" customHeight="1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</row>
    <row r="98" spans="1:26" ht="9" customHeight="1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</row>
    <row r="99" spans="1:26" ht="9" customHeight="1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</row>
    <row r="100" spans="1:26" ht="9" customHeight="1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</row>
    <row r="101" spans="1:26" ht="9" customHeight="1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</row>
    <row r="102" spans="1:26" ht="9" customHeight="1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</row>
    <row r="103" spans="1:26" ht="9" customHeight="1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</row>
    <row r="104" spans="1:26" ht="9" customHeight="1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</row>
    <row r="105" spans="1:26" ht="9" customHeight="1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</row>
    <row r="106" spans="1:26" ht="9" customHeight="1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</row>
    <row r="107" spans="1:26" ht="9" customHeight="1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</row>
    <row r="108" spans="1:26" ht="9" customHeight="1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</row>
    <row r="109" spans="1:26" ht="9" customHeight="1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</row>
    <row r="110" spans="1:26" ht="9" customHeight="1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</row>
    <row r="111" spans="1:26" ht="9" customHeight="1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</row>
    <row r="112" spans="1:26" ht="9" customHeight="1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</row>
    <row r="113" spans="1:26" ht="9" customHeight="1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</row>
    <row r="114" spans="1:26" ht="9" customHeight="1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</row>
    <row r="115" spans="1:26" ht="9" customHeight="1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</row>
    <row r="116" spans="1:26" ht="9" customHeight="1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</row>
    <row r="117" spans="1:26" ht="9" customHeight="1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</row>
    <row r="118" spans="1:26" ht="9" customHeight="1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</row>
    <row r="119" spans="1:26" ht="9" customHeight="1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</row>
    <row r="120" spans="1:26" ht="9" customHeight="1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</row>
    <row r="121" spans="1:26" ht="9" customHeight="1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</row>
    <row r="122" spans="1:26" ht="9" customHeight="1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</row>
    <row r="123" spans="1:26" ht="9" customHeight="1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</row>
    <row r="124" spans="1:26" ht="9" customHeight="1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</row>
    <row r="125" spans="1:26" ht="9" customHeight="1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</row>
    <row r="126" spans="1:26" ht="9" customHeight="1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</row>
    <row r="127" spans="1:26" ht="9" customHeight="1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</row>
    <row r="128" spans="1:26" ht="9" customHeight="1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</row>
    <row r="129" spans="1:26" ht="9" customHeight="1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</row>
    <row r="130" spans="1:26" ht="9" customHeight="1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</row>
    <row r="131" spans="1:26" ht="9" customHeight="1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</row>
    <row r="132" spans="1:26" ht="9" customHeight="1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</row>
    <row r="133" spans="1:26" ht="9" customHeight="1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</row>
    <row r="134" spans="1:26" ht="9" customHeight="1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</row>
    <row r="135" spans="1:26" ht="9" customHeight="1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</row>
    <row r="136" spans="1:26" ht="9" customHeight="1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</row>
    <row r="137" spans="1:26" ht="9" customHeight="1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</row>
    <row r="138" spans="1:26" ht="9" customHeight="1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</row>
    <row r="139" spans="1:26" ht="9" customHeight="1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</row>
    <row r="140" spans="1:26" ht="9" customHeight="1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</row>
    <row r="141" spans="1:26" ht="9" customHeight="1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</row>
    <row r="142" spans="1:26" ht="9" customHeight="1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</row>
    <row r="143" spans="1:26" ht="9" customHeight="1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</row>
    <row r="144" spans="1:26" ht="9" customHeight="1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</row>
    <row r="145" spans="1:26" ht="9" customHeight="1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</row>
    <row r="146" spans="1:26" ht="9" customHeight="1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</row>
    <row r="147" spans="1:26" ht="9" customHeight="1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</row>
    <row r="148" spans="1:26" ht="9" customHeight="1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</row>
    <row r="149" spans="1:26" ht="9" customHeight="1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</row>
    <row r="150" spans="1:26" ht="9" customHeight="1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</row>
    <row r="151" spans="1:26" ht="9" customHeight="1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</row>
    <row r="152" spans="1:26" ht="9" customHeight="1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</row>
    <row r="153" spans="1:26" ht="9" customHeight="1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</row>
    <row r="154" spans="1:26" ht="9" customHeight="1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</row>
    <row r="155" spans="1:26" ht="9" customHeight="1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</row>
    <row r="156" spans="1:26" ht="9" customHeight="1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</row>
    <row r="157" spans="1:26" ht="9" customHeight="1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</row>
    <row r="158" spans="1:26" ht="9" customHeight="1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</row>
    <row r="159" spans="1:26" ht="9" customHeight="1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</row>
    <row r="160" spans="1:26" ht="9" customHeight="1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</row>
    <row r="161" spans="1:26" ht="9" customHeight="1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</row>
    <row r="162" spans="1:26" ht="9" customHeight="1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</row>
    <row r="163" spans="1:26" ht="9" customHeight="1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</row>
    <row r="164" spans="1:26" ht="9" customHeight="1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</row>
    <row r="165" spans="1:26" ht="9" customHeight="1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</row>
    <row r="166" spans="1:26" ht="9" customHeight="1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</row>
    <row r="167" spans="1:26" ht="9" customHeight="1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</row>
    <row r="168" spans="1:26" ht="9" customHeight="1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</row>
    <row r="169" spans="1:26" ht="9" customHeight="1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</row>
    <row r="170" spans="1:26" ht="9" customHeight="1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</row>
    <row r="171" spans="1:26" ht="9" customHeight="1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</row>
    <row r="172" spans="1:26" ht="9" customHeight="1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</row>
    <row r="173" spans="1:26" ht="9" customHeight="1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</row>
    <row r="174" spans="1:26" ht="9" customHeight="1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</row>
    <row r="175" spans="1:26" ht="9" customHeight="1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</row>
    <row r="176" spans="1:26" ht="9" customHeight="1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</row>
    <row r="177" spans="1:26" ht="9" customHeight="1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</row>
    <row r="178" spans="1:26" ht="9" customHeight="1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</row>
    <row r="179" spans="1:26" ht="9" customHeight="1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</row>
    <row r="180" spans="1:26" ht="9" customHeight="1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</row>
    <row r="181" spans="1:26" ht="9" customHeight="1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</row>
    <row r="182" spans="1:26" ht="9" customHeight="1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</row>
    <row r="183" spans="1:26" ht="9" customHeight="1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</row>
    <row r="184" spans="1:26" ht="9" customHeight="1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</row>
    <row r="185" spans="1:26" ht="9" customHeight="1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</row>
    <row r="186" spans="1:26" ht="9" customHeight="1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</row>
    <row r="187" spans="1:26" ht="9" customHeight="1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</row>
    <row r="188" spans="1:26" ht="9" customHeight="1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</row>
    <row r="189" spans="1:26" ht="9" customHeight="1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</row>
    <row r="190" spans="1:26" ht="9" customHeight="1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</row>
    <row r="191" spans="1:26" ht="9" customHeight="1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</row>
    <row r="192" spans="1:26" ht="9" customHeight="1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</row>
    <row r="193" spans="1:26" ht="9" customHeight="1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</row>
    <row r="194" spans="1:26" ht="9" customHeight="1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</row>
    <row r="195" spans="1:26" ht="9" customHeight="1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</row>
    <row r="196" spans="1:26" ht="9" customHeight="1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</row>
    <row r="197" spans="1:26" ht="9" customHeight="1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</row>
    <row r="198" spans="1:26" ht="9" customHeight="1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</row>
    <row r="199" spans="1:26" ht="9" customHeight="1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</row>
    <row r="200" spans="1:26" ht="9" customHeight="1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</row>
    <row r="201" spans="1:26" ht="9" customHeight="1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</row>
    <row r="202" spans="1:26" ht="9" customHeight="1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</row>
    <row r="203" spans="1:26" ht="9" customHeight="1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</row>
    <row r="204" spans="1:26" ht="9" customHeight="1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</row>
    <row r="205" spans="1:26" ht="9" customHeight="1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</row>
    <row r="206" spans="1:26" ht="9" customHeight="1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</row>
    <row r="207" spans="1:26" ht="9" customHeight="1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</row>
    <row r="208" spans="1:26" ht="9" customHeight="1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</row>
    <row r="209" spans="1:26" ht="9" customHeight="1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</row>
    <row r="210" spans="1:26" ht="9" customHeight="1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</row>
    <row r="211" spans="1:26" ht="9" customHeight="1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</row>
    <row r="212" spans="1:26" ht="9" customHeight="1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</row>
    <row r="213" spans="1:26" ht="9" customHeight="1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</row>
    <row r="214" spans="1:26" ht="9" customHeight="1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</row>
    <row r="215" spans="1:26" ht="9" customHeight="1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</row>
    <row r="216" spans="1:26" ht="9" customHeight="1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</row>
    <row r="217" spans="1:26" ht="9" customHeight="1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</row>
    <row r="218" spans="1:26" ht="9" customHeight="1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</row>
    <row r="219" spans="1:26" ht="9" customHeight="1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</row>
    <row r="220" spans="1:26" ht="9" customHeight="1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</row>
    <row r="221" spans="1:26" ht="9" customHeight="1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</row>
    <row r="222" spans="1:26" ht="9" customHeight="1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</row>
    <row r="223" spans="1:26" ht="9" customHeight="1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</row>
    <row r="224" spans="1:26" ht="9" customHeight="1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</row>
    <row r="225" spans="1:26" ht="9" customHeight="1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</row>
    <row r="226" spans="1:26" ht="9" customHeight="1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</row>
    <row r="227" spans="1:26" ht="9" customHeight="1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</row>
    <row r="228" spans="1:26" ht="9" customHeight="1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</row>
    <row r="229" spans="1:26" ht="9" customHeight="1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</row>
    <row r="230" spans="1:26" ht="9" customHeight="1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</row>
    <row r="231" spans="1:26" ht="9" customHeight="1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</row>
    <row r="232" spans="1:26" ht="9" customHeight="1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</row>
    <row r="233" spans="1:26" ht="9" customHeight="1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</row>
    <row r="234" spans="1:26" ht="9" customHeight="1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</row>
    <row r="235" spans="1:26" ht="9" customHeight="1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</row>
    <row r="236" spans="1:26" ht="9" customHeight="1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</row>
    <row r="237" spans="1:26" ht="9" customHeight="1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</row>
    <row r="238" spans="1:26" ht="9" customHeight="1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</row>
    <row r="239" spans="1:26" ht="9" customHeight="1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</row>
    <row r="240" spans="1:26" ht="9" customHeight="1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</row>
    <row r="241" spans="1:26" ht="9" customHeight="1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</row>
    <row r="242" spans="1:26" ht="9" customHeight="1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</row>
    <row r="243" spans="1:26" ht="9" customHeight="1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</row>
    <row r="244" spans="1:26" ht="9" customHeight="1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</row>
    <row r="245" spans="1:26" ht="9" customHeight="1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</row>
    <row r="246" spans="1:26" ht="9" customHeight="1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</row>
    <row r="247" spans="1:26" ht="9" customHeight="1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</row>
    <row r="248" spans="1:26" ht="9" customHeight="1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</row>
    <row r="249" spans="1:26" ht="9" customHeight="1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</row>
    <row r="250" spans="1:26" ht="9" customHeight="1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</row>
    <row r="251" spans="1:26" ht="9" customHeight="1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</row>
    <row r="252" spans="1:26" ht="9" customHeight="1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</row>
    <row r="253" spans="1:26" ht="9" customHeight="1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</row>
    <row r="254" spans="1:26" ht="9" customHeight="1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</row>
    <row r="255" spans="1:26" ht="9" customHeight="1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</row>
    <row r="256" spans="1:26" ht="9" customHeight="1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</row>
    <row r="257" spans="1:26" ht="9" customHeight="1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</row>
    <row r="258" spans="1:26" ht="9" customHeight="1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</row>
    <row r="259" spans="1:26" ht="9" customHeight="1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</row>
    <row r="260" spans="1:26" ht="9" customHeight="1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</row>
    <row r="261" spans="1:26" ht="9" customHeight="1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</row>
    <row r="262" spans="1:26" ht="9" customHeight="1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</row>
    <row r="263" spans="1:26" ht="9" customHeight="1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</row>
    <row r="264" spans="1:26" ht="9" customHeight="1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</row>
    <row r="265" spans="1:26" ht="9" customHeight="1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</row>
    <row r="266" spans="1:26" ht="9" customHeight="1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</row>
    <row r="267" spans="1:26" ht="9" customHeight="1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</row>
    <row r="268" spans="1:26" ht="9" customHeight="1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</row>
    <row r="269" spans="1:26" ht="9" customHeight="1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</row>
    <row r="270" spans="1:26" ht="9" customHeight="1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</row>
    <row r="271" spans="1:26" ht="9" customHeight="1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</row>
    <row r="272" spans="1:26" ht="9" customHeight="1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</row>
    <row r="273" spans="1:26" ht="9" customHeight="1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</row>
    <row r="274" spans="1:26" ht="9" customHeight="1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</row>
    <row r="275" spans="1:26" ht="9" customHeight="1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</row>
    <row r="276" spans="1:26" ht="9" customHeight="1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</row>
    <row r="277" spans="1:26" ht="9" customHeight="1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</row>
    <row r="278" spans="1:26" ht="9" customHeight="1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</row>
    <row r="279" spans="1:26" ht="9" customHeight="1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</row>
    <row r="280" spans="1:26" ht="9" customHeight="1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</row>
    <row r="281" spans="1:26" ht="9" customHeight="1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</row>
    <row r="282" spans="1:26" ht="9" customHeight="1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</row>
    <row r="283" spans="1:26" ht="9" customHeight="1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</row>
    <row r="284" spans="1:26" ht="9" customHeight="1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</row>
    <row r="285" spans="1:26" ht="9" customHeight="1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</row>
    <row r="286" spans="1:26" ht="9" customHeight="1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</row>
    <row r="287" spans="1:26" ht="9" customHeight="1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</row>
    <row r="288" spans="1:26" ht="9" customHeight="1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</row>
    <row r="289" spans="1:26" ht="9" customHeight="1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</row>
    <row r="290" spans="1:26" ht="9" customHeight="1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</row>
    <row r="291" spans="1:26" ht="9" customHeight="1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</row>
    <row r="292" spans="1:26" ht="9" customHeight="1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</row>
    <row r="293" spans="1:26" ht="9" customHeight="1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</row>
    <row r="294" spans="1:26" ht="9" customHeight="1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</row>
    <row r="295" spans="1:26" ht="9" customHeight="1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</row>
    <row r="296" spans="1:26" ht="9" customHeight="1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</row>
    <row r="297" spans="1:26" ht="9" customHeight="1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</row>
    <row r="298" spans="1:26" ht="9" customHeight="1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</row>
    <row r="299" spans="1:26" ht="9" customHeight="1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</row>
    <row r="300" spans="1:26" ht="9" customHeight="1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</row>
    <row r="301" spans="1:26" ht="9" customHeight="1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</row>
    <row r="302" spans="1:26" ht="9" customHeight="1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</row>
    <row r="303" spans="1:26" ht="9" customHeight="1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</row>
    <row r="304" spans="1:26" ht="9" customHeight="1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</row>
    <row r="305" spans="1:26" ht="9" customHeight="1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</row>
    <row r="306" spans="1:26" ht="9" customHeight="1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</row>
    <row r="307" spans="1:26" ht="9" customHeight="1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</row>
    <row r="308" spans="1:26" ht="9" customHeight="1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</row>
    <row r="309" spans="1:26" ht="9" customHeight="1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</row>
    <row r="310" spans="1:26" ht="9" customHeight="1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</row>
    <row r="311" spans="1:26" ht="9" customHeight="1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</row>
    <row r="312" spans="1:26" ht="9" customHeight="1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</row>
    <row r="313" spans="1:26" ht="9" customHeight="1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</row>
    <row r="314" spans="1:26" ht="9" customHeight="1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</row>
    <row r="315" spans="1:26" ht="9" customHeight="1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</row>
    <row r="316" spans="1:26" ht="9" customHeight="1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</row>
    <row r="317" spans="1:26" ht="9" customHeight="1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</row>
    <row r="318" spans="1:26" ht="9" customHeight="1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</row>
    <row r="319" spans="1:26" ht="9" customHeight="1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</row>
    <row r="320" spans="1:26" ht="9" customHeight="1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</row>
    <row r="321" spans="1:26" ht="9" customHeight="1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</row>
    <row r="322" spans="1:26" ht="9" customHeight="1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</row>
    <row r="323" spans="1:26" ht="9" customHeight="1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</row>
    <row r="324" spans="1:26" ht="9" customHeight="1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</row>
    <row r="325" spans="1:26" ht="9" customHeight="1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</row>
    <row r="326" spans="1:26" ht="9" customHeight="1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</row>
    <row r="327" spans="1:26" ht="9" customHeight="1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</row>
    <row r="328" spans="1:26" ht="9" customHeight="1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</row>
    <row r="329" spans="1:26" ht="9" customHeight="1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</row>
    <row r="330" spans="1:26" ht="9" customHeight="1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</row>
    <row r="331" spans="1:26" ht="9" customHeight="1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</row>
    <row r="332" spans="1:26" ht="9" customHeight="1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</row>
    <row r="333" spans="1:26" ht="9" customHeight="1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</row>
    <row r="334" spans="1:26" ht="9" customHeight="1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</row>
    <row r="335" spans="1:26" ht="9" customHeight="1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</row>
    <row r="336" spans="1:26" ht="9" customHeight="1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</row>
    <row r="337" spans="1:26" ht="9" customHeight="1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</row>
    <row r="338" spans="1:26" ht="9" customHeight="1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</row>
    <row r="339" spans="1:26" ht="9" customHeight="1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</row>
    <row r="340" spans="1:26" ht="9" customHeight="1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</row>
    <row r="341" spans="1:26" ht="9" customHeight="1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</row>
    <row r="342" spans="1:26" ht="9" customHeight="1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</row>
    <row r="343" spans="1:26" ht="9" customHeight="1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</row>
    <row r="344" spans="1:26" ht="9" customHeight="1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</row>
    <row r="345" spans="1:26" ht="9" customHeight="1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</row>
    <row r="346" spans="1:26" ht="9" customHeight="1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</row>
    <row r="347" spans="1:26" ht="9" customHeight="1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</row>
    <row r="348" spans="1:26" ht="9" customHeight="1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</row>
    <row r="349" spans="1:26" ht="9" customHeight="1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</row>
    <row r="350" spans="1:26" ht="9" customHeight="1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</row>
    <row r="351" spans="1:26" ht="9" customHeight="1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</row>
    <row r="352" spans="1:26" ht="9" customHeight="1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</row>
    <row r="353" spans="1:26" ht="9" customHeight="1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</row>
    <row r="354" spans="1:26" ht="9" customHeight="1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</row>
    <row r="355" spans="1:26" ht="9" customHeight="1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</row>
    <row r="356" spans="1:26" ht="9" customHeight="1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</row>
    <row r="357" spans="1:26" ht="9" customHeight="1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</row>
    <row r="358" spans="1:26" ht="9" customHeight="1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</row>
    <row r="359" spans="1:26" ht="9" customHeight="1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</row>
    <row r="360" spans="1:26" ht="9" customHeight="1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</row>
    <row r="361" spans="1:26" ht="9" customHeight="1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</row>
    <row r="362" spans="1:26" ht="9" customHeight="1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</row>
    <row r="363" spans="1:26" ht="9" customHeight="1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</row>
    <row r="364" spans="1:26" ht="9" customHeight="1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</row>
    <row r="365" spans="1:26" ht="9" customHeight="1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</row>
    <row r="366" spans="1:26" ht="9" customHeight="1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</row>
    <row r="367" spans="1:26" ht="9" customHeight="1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</row>
    <row r="368" spans="1:26" ht="9" customHeight="1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</row>
    <row r="369" spans="1:26" ht="9" customHeight="1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</row>
    <row r="370" spans="1:26" ht="9" customHeight="1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</row>
    <row r="371" spans="1:26" ht="9" customHeight="1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</row>
    <row r="372" spans="1:26" ht="9" customHeight="1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</row>
    <row r="373" spans="1:26" ht="9" customHeight="1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</row>
    <row r="374" spans="1:26" ht="9" customHeight="1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</row>
    <row r="375" spans="1:26" ht="9" customHeight="1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</row>
    <row r="376" spans="1:26" ht="9" customHeight="1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</row>
    <row r="377" spans="1:26" ht="9" customHeight="1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</row>
    <row r="378" spans="1:26" ht="9" customHeight="1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</row>
    <row r="379" spans="1:26" ht="9" customHeight="1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</row>
    <row r="380" spans="1:26" ht="9" customHeight="1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</row>
    <row r="381" spans="1:26" ht="9" customHeight="1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</row>
    <row r="382" spans="1:26" ht="9" customHeight="1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</row>
    <row r="383" spans="1:26" ht="9" customHeight="1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</row>
    <row r="384" spans="1:26" ht="9" customHeight="1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</row>
    <row r="385" spans="1:26" ht="9" customHeight="1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</row>
    <row r="386" spans="1:26" ht="9" customHeight="1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</row>
    <row r="387" spans="1:26" ht="9" customHeight="1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</row>
    <row r="388" spans="1:26" ht="9" customHeight="1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</row>
    <row r="389" spans="1:26" ht="9" customHeight="1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</row>
    <row r="390" spans="1:26" ht="9" customHeight="1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</row>
    <row r="391" spans="1:26" ht="9" customHeight="1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</row>
    <row r="392" spans="1:26" ht="9" customHeight="1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</row>
    <row r="393" spans="1:26" ht="9" customHeight="1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</row>
    <row r="394" spans="1:26" ht="9" customHeight="1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</row>
    <row r="395" spans="1:26" ht="9" customHeight="1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</row>
    <row r="396" spans="1:26" ht="9" customHeight="1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</row>
    <row r="397" spans="1:26" ht="9" customHeight="1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</row>
    <row r="398" spans="1:26" ht="9" customHeight="1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</row>
    <row r="399" spans="1:26" ht="9" customHeight="1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</row>
    <row r="400" spans="1:26" ht="9" customHeight="1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</row>
    <row r="401" spans="1:26" ht="9" customHeight="1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</row>
    <row r="402" spans="1:26" ht="9" customHeight="1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</row>
    <row r="403" spans="1:26" ht="9" customHeight="1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</row>
    <row r="404" spans="1:26" ht="9" customHeight="1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</row>
    <row r="405" spans="1:26" ht="9" customHeight="1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</row>
    <row r="406" spans="1:26" ht="9" customHeight="1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</row>
    <row r="407" spans="1:26" ht="9" customHeight="1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</row>
    <row r="408" spans="1:26" ht="9" customHeight="1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</row>
    <row r="409" spans="1:26" ht="9" customHeight="1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</row>
    <row r="410" spans="1:26" ht="9" customHeight="1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</row>
    <row r="411" spans="1:26" ht="9" customHeight="1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</row>
    <row r="412" spans="1:26" ht="9" customHeight="1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</row>
    <row r="413" spans="1:26" ht="9" customHeight="1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</row>
    <row r="414" spans="1:26" ht="9" customHeight="1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</row>
    <row r="415" spans="1:26" ht="9" customHeight="1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</row>
    <row r="416" spans="1:26" ht="9" customHeight="1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</row>
    <row r="417" spans="1:26" ht="9" customHeight="1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</row>
    <row r="418" spans="1:26" ht="9" customHeight="1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</row>
    <row r="419" spans="1:26" ht="9" customHeight="1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</row>
    <row r="420" spans="1:26" ht="9" customHeight="1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</row>
    <row r="421" spans="1:26" ht="9" customHeight="1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</row>
    <row r="422" spans="1:26" ht="9" customHeight="1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</row>
    <row r="423" spans="1:26" ht="9" customHeight="1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</row>
    <row r="424" spans="1:26" ht="9" customHeight="1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</row>
    <row r="425" spans="1:26" ht="9" customHeight="1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</row>
    <row r="426" spans="1:26" ht="9" customHeight="1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</row>
    <row r="427" spans="1:26" ht="9" customHeight="1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</row>
    <row r="428" spans="1:26" ht="9" customHeight="1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</row>
    <row r="429" spans="1:26" ht="9" customHeight="1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</row>
    <row r="430" spans="1:26" ht="9" customHeight="1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</row>
    <row r="431" spans="1:26" ht="9" customHeight="1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</row>
    <row r="432" spans="1:26" ht="9" customHeight="1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</row>
    <row r="433" spans="1:26" ht="9" customHeight="1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</row>
    <row r="434" spans="1:26" ht="9" customHeight="1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</row>
    <row r="435" spans="1:26" ht="9" customHeight="1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</row>
    <row r="436" spans="1:26" ht="9" customHeight="1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</row>
    <row r="437" spans="1:26" ht="9" customHeight="1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</row>
    <row r="438" spans="1:26" ht="9" customHeight="1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</row>
    <row r="439" spans="1:26" ht="9" customHeight="1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</row>
    <row r="440" spans="1:26" ht="9" customHeight="1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</row>
    <row r="441" spans="1:26" ht="9" customHeight="1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</row>
    <row r="442" spans="1:26" ht="9" customHeight="1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</row>
    <row r="443" spans="1:26" ht="9" customHeight="1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</row>
    <row r="444" spans="1:26" ht="9" customHeight="1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</row>
    <row r="445" spans="1:26" ht="9" customHeight="1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</row>
    <row r="446" spans="1:26" ht="9" customHeight="1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</row>
    <row r="447" spans="1:26" ht="9" customHeight="1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</row>
    <row r="448" spans="1:26" ht="9" customHeight="1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</row>
    <row r="449" spans="1:26" ht="9" customHeight="1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</row>
    <row r="450" spans="1:26" ht="9" customHeight="1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</row>
    <row r="451" spans="1:26" ht="9" customHeight="1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</row>
    <row r="452" spans="1:26" ht="9" customHeight="1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</row>
    <row r="453" spans="1:26" ht="9" customHeight="1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</row>
    <row r="454" spans="1:26" ht="9" customHeight="1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</row>
    <row r="455" spans="1:26" ht="9" customHeight="1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spans="1:26" ht="9" customHeight="1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</row>
    <row r="457" spans="1:26" ht="9" customHeight="1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</row>
    <row r="458" spans="1:26" ht="9" customHeight="1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</row>
    <row r="459" spans="1:26" ht="9" customHeight="1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</row>
    <row r="460" spans="1:26" ht="9" customHeight="1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</row>
    <row r="461" spans="1:26" ht="9" customHeight="1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</row>
    <row r="462" spans="1:26" ht="9" customHeight="1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</row>
    <row r="463" spans="1:26" ht="9" customHeight="1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</row>
    <row r="464" spans="1:26" ht="9" customHeight="1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</row>
    <row r="465" spans="1:26" ht="9" customHeight="1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</row>
    <row r="466" spans="1:26" ht="9" customHeight="1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</row>
    <row r="467" spans="1:26" ht="9" customHeight="1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</row>
    <row r="468" spans="1:26" ht="9" customHeight="1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</row>
    <row r="469" spans="1:26" ht="9" customHeight="1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</row>
    <row r="470" spans="1:26" ht="9" customHeight="1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</row>
    <row r="471" spans="1:26" ht="9" customHeight="1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</row>
    <row r="472" spans="1:26" ht="9" customHeight="1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</row>
    <row r="473" spans="1:26" ht="9" customHeight="1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</row>
    <row r="474" spans="1:26" ht="9" customHeight="1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</row>
    <row r="475" spans="1:26" ht="9" customHeight="1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</row>
    <row r="476" spans="1:26" ht="9" customHeight="1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</row>
    <row r="477" spans="1:26" ht="9" customHeight="1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</row>
    <row r="478" spans="1:26" ht="9" customHeight="1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</row>
    <row r="479" spans="1:26" ht="9" customHeight="1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</row>
    <row r="480" spans="1:26" ht="9" customHeight="1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</row>
    <row r="481" spans="1:26" ht="9" customHeight="1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</row>
    <row r="482" spans="1:26" ht="9" customHeight="1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</row>
    <row r="483" spans="1:26" ht="9" customHeight="1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</row>
    <row r="484" spans="1:26" ht="9" customHeight="1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</row>
    <row r="485" spans="1:26" ht="9" customHeight="1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</row>
    <row r="486" spans="1:26" ht="9" customHeight="1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</row>
    <row r="487" spans="1:26" ht="9" customHeight="1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</row>
    <row r="488" spans="1:26" ht="9" customHeight="1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</row>
    <row r="489" spans="1:26" ht="9" customHeight="1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</row>
    <row r="490" spans="1:26" ht="9" customHeight="1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</row>
    <row r="491" spans="1:26" ht="9" customHeight="1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</row>
    <row r="492" spans="1:26" ht="9" customHeight="1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</row>
    <row r="493" spans="1:26" ht="9" customHeight="1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</row>
    <row r="494" spans="1:26" ht="9" customHeight="1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</row>
    <row r="495" spans="1:26" ht="9" customHeight="1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</row>
    <row r="496" spans="1:26" ht="9" customHeight="1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</row>
    <row r="497" spans="1:26" ht="9" customHeight="1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</row>
    <row r="498" spans="1:26" ht="9" customHeight="1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</row>
    <row r="499" spans="1:26" ht="9" customHeight="1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</row>
    <row r="500" spans="1:26" ht="9" customHeight="1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</row>
    <row r="501" spans="1:26" ht="9" customHeight="1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</row>
    <row r="502" spans="1:26" ht="9" customHeight="1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</row>
    <row r="503" spans="1:26" ht="9" customHeight="1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</row>
    <row r="504" spans="1:26" ht="9" customHeight="1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</row>
    <row r="505" spans="1:26" ht="9" customHeight="1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</row>
    <row r="506" spans="1:26" ht="9" customHeight="1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</row>
    <row r="507" spans="1:26" ht="9" customHeight="1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</row>
    <row r="508" spans="1:26" ht="9" customHeight="1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</row>
    <row r="509" spans="1:26" ht="9" customHeight="1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</row>
    <row r="510" spans="1:26" ht="9" customHeight="1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</row>
    <row r="511" spans="1:26" ht="9" customHeight="1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</row>
    <row r="512" spans="1:26" ht="9" customHeight="1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</row>
    <row r="513" spans="1:26" ht="9" customHeight="1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</row>
    <row r="514" spans="1:26" ht="9" customHeight="1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</row>
    <row r="515" spans="1:26" ht="9" customHeight="1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</row>
    <row r="516" spans="1:26" ht="9" customHeight="1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</row>
    <row r="517" spans="1:26" ht="9" customHeight="1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</row>
    <row r="518" spans="1:26" ht="9" customHeight="1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</row>
    <row r="519" spans="1:26" ht="9" customHeight="1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</row>
    <row r="520" spans="1:26" ht="9" customHeight="1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</row>
    <row r="521" spans="1:26" ht="9" customHeight="1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</row>
    <row r="522" spans="1:26" ht="9" customHeight="1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</row>
    <row r="523" spans="1:26" ht="9" customHeight="1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</row>
    <row r="524" spans="1:26" ht="9" customHeight="1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</row>
    <row r="525" spans="1:26" ht="9" customHeight="1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</row>
    <row r="526" spans="1:26" ht="9" customHeight="1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</row>
    <row r="527" spans="1:26" ht="9" customHeight="1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</row>
    <row r="528" spans="1:26" ht="9" customHeight="1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</row>
    <row r="529" spans="1:26" ht="9" customHeight="1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</row>
    <row r="530" spans="1:26" ht="9" customHeight="1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</row>
    <row r="531" spans="1:26" ht="9" customHeight="1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</row>
    <row r="532" spans="1:26" ht="9" customHeight="1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</row>
    <row r="533" spans="1:26" ht="9" customHeight="1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</row>
    <row r="534" spans="1:26" ht="9" customHeight="1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</row>
    <row r="535" spans="1:26" ht="9" customHeight="1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</row>
    <row r="536" spans="1:26" ht="9" customHeight="1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</row>
    <row r="537" spans="1:26" ht="9" customHeight="1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</row>
    <row r="538" spans="1:26" ht="9" customHeight="1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</row>
    <row r="539" spans="1:26" ht="9" customHeight="1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</row>
    <row r="540" spans="1:26" ht="9" customHeight="1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</row>
    <row r="541" spans="1:26" ht="9" customHeight="1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</row>
    <row r="542" spans="1:26" ht="9" customHeight="1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</row>
    <row r="543" spans="1:26" ht="9" customHeight="1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</row>
    <row r="544" spans="1:26" ht="9" customHeight="1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</row>
    <row r="545" spans="1:26" ht="9" customHeight="1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</row>
    <row r="546" spans="1:26" ht="9" customHeight="1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</row>
    <row r="547" spans="1:26" ht="9" customHeight="1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</row>
    <row r="548" spans="1:26" ht="9" customHeight="1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</row>
    <row r="549" spans="1:26" ht="9" customHeight="1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</row>
    <row r="550" spans="1:26" ht="9" customHeight="1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</row>
    <row r="551" spans="1:26" ht="9" customHeight="1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</row>
    <row r="552" spans="1:26" ht="9" customHeight="1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</row>
    <row r="553" spans="1:26" ht="9" customHeight="1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</row>
    <row r="554" spans="1:26" ht="9" customHeight="1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</row>
    <row r="555" spans="1:26" ht="9" customHeight="1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</row>
    <row r="556" spans="1:26" ht="9" customHeight="1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</row>
    <row r="557" spans="1:26" ht="9" customHeight="1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</row>
    <row r="558" spans="1:26" ht="9" customHeight="1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</row>
    <row r="559" spans="1:26" ht="9" customHeight="1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</row>
    <row r="560" spans="1:26" ht="9" customHeight="1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</row>
    <row r="561" spans="1:26" ht="9" customHeight="1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</row>
    <row r="562" spans="1:26" ht="9" customHeight="1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</row>
    <row r="563" spans="1:26" ht="9" customHeight="1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</row>
    <row r="564" spans="1:26" ht="9" customHeight="1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</row>
    <row r="565" spans="1:26" ht="9" customHeight="1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</row>
    <row r="566" spans="1:26" ht="9" customHeight="1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</row>
    <row r="567" spans="1:26" ht="9" customHeight="1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</row>
    <row r="568" spans="1:26" ht="9" customHeight="1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</row>
    <row r="569" spans="1:26" ht="9" customHeight="1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</row>
    <row r="570" spans="1:26" ht="9" customHeight="1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</row>
    <row r="571" spans="1:26" ht="9" customHeight="1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</row>
    <row r="572" spans="1:26" ht="9" customHeight="1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</row>
    <row r="573" spans="1:26" ht="9" customHeight="1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</row>
    <row r="574" spans="1:26" ht="9" customHeight="1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</row>
    <row r="575" spans="1:26" ht="9" customHeight="1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</row>
    <row r="576" spans="1:26" ht="9" customHeight="1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</row>
    <row r="577" spans="1:26" ht="9" customHeight="1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</row>
    <row r="578" spans="1:26" ht="9" customHeight="1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</row>
    <row r="579" spans="1:26" ht="9" customHeight="1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</row>
    <row r="580" spans="1:26" ht="9" customHeight="1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</row>
    <row r="581" spans="1:26" ht="9" customHeight="1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</row>
    <row r="582" spans="1:26" ht="9" customHeight="1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</row>
    <row r="583" spans="1:26" ht="9" customHeight="1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</row>
    <row r="584" spans="1:26" ht="9" customHeight="1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</row>
    <row r="585" spans="1:26" ht="9" customHeight="1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</row>
    <row r="586" spans="1:26" ht="9" customHeight="1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</row>
    <row r="587" spans="1:26" ht="9" customHeight="1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</row>
    <row r="588" spans="1:26" ht="9" customHeight="1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</row>
    <row r="589" spans="1:26" ht="9" customHeight="1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</row>
    <row r="590" spans="1:26" ht="9" customHeight="1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</row>
    <row r="591" spans="1:26" ht="9" customHeight="1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</row>
    <row r="592" spans="1:26" ht="9" customHeight="1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</row>
    <row r="593" spans="1:26" ht="9" customHeight="1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</row>
    <row r="594" spans="1:26" ht="9" customHeight="1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</row>
    <row r="595" spans="1:26" ht="9" customHeight="1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</row>
    <row r="596" spans="1:26" ht="9" customHeight="1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</row>
    <row r="597" spans="1:26" ht="9" customHeight="1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</row>
    <row r="598" spans="1:26" ht="9" customHeight="1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</row>
    <row r="599" spans="1:26" ht="9" customHeight="1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</row>
    <row r="600" spans="1:26" ht="9" customHeight="1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</row>
    <row r="601" spans="1:26" ht="9" customHeight="1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</row>
    <row r="602" spans="1:26" ht="9" customHeight="1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</row>
    <row r="603" spans="1:26" ht="9" customHeight="1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</row>
    <row r="604" spans="1:26" ht="9" customHeight="1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</row>
    <row r="605" spans="1:26" ht="9" customHeight="1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</row>
    <row r="606" spans="1:26" ht="9" customHeight="1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</row>
    <row r="607" spans="1:26" ht="9" customHeight="1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</row>
    <row r="608" spans="1:26" ht="9" customHeight="1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</row>
    <row r="609" spans="1:26" ht="9" customHeight="1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</row>
    <row r="610" spans="1:26" ht="9" customHeight="1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</row>
    <row r="611" spans="1:26" ht="9" customHeight="1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</row>
    <row r="612" spans="1:26" ht="9" customHeight="1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</row>
    <row r="613" spans="1:26" ht="9" customHeight="1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</row>
    <row r="614" spans="1:26" ht="9" customHeight="1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</row>
    <row r="615" spans="1:26" ht="9" customHeight="1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</row>
    <row r="616" spans="1:26" ht="9" customHeight="1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</row>
    <row r="617" spans="1:26" ht="9" customHeight="1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</row>
    <row r="618" spans="1:26" ht="9" customHeight="1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</row>
    <row r="619" spans="1:26" ht="9" customHeight="1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</row>
    <row r="620" spans="1:26" ht="9" customHeight="1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</row>
    <row r="621" spans="1:26" ht="9" customHeight="1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</row>
    <row r="622" spans="1:26" ht="9" customHeight="1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</row>
    <row r="623" spans="1:26" ht="9" customHeight="1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</row>
    <row r="624" spans="1:26" ht="9" customHeight="1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</row>
    <row r="625" spans="1:26" ht="9" customHeight="1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</row>
    <row r="626" spans="1:26" ht="9" customHeight="1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</row>
    <row r="627" spans="1:26" ht="9" customHeight="1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</row>
    <row r="628" spans="1:26" ht="9" customHeight="1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</row>
    <row r="629" spans="1:26" ht="9" customHeight="1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</row>
    <row r="630" spans="1:26" ht="9" customHeight="1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</row>
    <row r="631" spans="1:26" ht="9" customHeight="1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</row>
    <row r="632" spans="1:26" ht="9" customHeight="1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</row>
    <row r="633" spans="1:26" ht="9" customHeight="1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</row>
    <row r="634" spans="1:26" ht="9" customHeight="1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</row>
    <row r="635" spans="1:26" ht="9" customHeight="1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</row>
    <row r="636" spans="1:26" ht="9" customHeight="1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</row>
    <row r="637" spans="1:26" ht="9" customHeight="1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</row>
    <row r="638" spans="1:26" ht="9" customHeight="1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</row>
    <row r="639" spans="1:26" ht="9" customHeight="1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</row>
    <row r="640" spans="1:26" ht="9" customHeight="1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</row>
    <row r="641" spans="1:26" ht="9" customHeight="1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</row>
    <row r="642" spans="1:26" ht="9" customHeight="1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</row>
    <row r="643" spans="1:26" ht="9" customHeight="1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</row>
    <row r="644" spans="1:26" ht="9" customHeight="1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</row>
    <row r="645" spans="1:26" ht="9" customHeight="1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</row>
    <row r="646" spans="1:26" ht="9" customHeight="1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</row>
    <row r="647" spans="1:26" ht="9" customHeight="1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</row>
    <row r="648" spans="1:26" ht="9" customHeight="1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</row>
    <row r="649" spans="1:26" ht="9" customHeight="1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</row>
    <row r="650" spans="1:26" ht="9" customHeight="1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</row>
    <row r="651" spans="1:26" ht="9" customHeight="1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</row>
    <row r="652" spans="1:26" ht="9" customHeight="1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</row>
    <row r="653" spans="1:26" ht="9" customHeight="1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</row>
    <row r="654" spans="1:26" ht="9" customHeight="1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</row>
    <row r="655" spans="1:26" ht="9" customHeight="1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</row>
    <row r="656" spans="1:26" ht="9" customHeight="1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</row>
    <row r="657" spans="1:26" ht="9" customHeight="1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</row>
    <row r="658" spans="1:26" ht="9" customHeight="1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</row>
    <row r="659" spans="1:26" ht="9" customHeight="1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</row>
    <row r="660" spans="1:26" ht="9" customHeight="1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</row>
    <row r="661" spans="1:26" ht="9" customHeight="1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</row>
    <row r="662" spans="1:26" ht="9" customHeight="1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</row>
    <row r="663" spans="1:26" ht="9" customHeight="1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</row>
    <row r="664" spans="1:26" ht="9" customHeight="1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</row>
    <row r="665" spans="1:26" ht="9" customHeight="1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</row>
    <row r="666" spans="1:26" ht="9" customHeight="1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</row>
    <row r="667" spans="1:26" ht="9" customHeight="1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</row>
    <row r="668" spans="1:26" ht="9" customHeight="1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</row>
    <row r="669" spans="1:26" ht="9" customHeight="1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</row>
    <row r="670" spans="1:26" ht="9" customHeight="1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</row>
    <row r="671" spans="1:26" ht="9" customHeight="1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</row>
    <row r="672" spans="1:26" ht="9" customHeight="1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</row>
    <row r="673" spans="1:26" ht="9" customHeight="1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</row>
    <row r="674" spans="1:26" ht="9" customHeight="1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</row>
    <row r="675" spans="1:26" ht="9" customHeight="1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</row>
    <row r="676" spans="1:26" ht="9" customHeight="1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</row>
    <row r="677" spans="1:26" ht="9" customHeight="1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</row>
    <row r="678" spans="1:26" ht="9" customHeight="1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</row>
    <row r="679" spans="1:26" ht="9" customHeight="1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</row>
    <row r="680" spans="1:26" ht="9" customHeight="1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</row>
    <row r="681" spans="1:26" ht="9" customHeight="1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</row>
    <row r="682" spans="1:26" ht="9" customHeight="1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</row>
    <row r="683" spans="1:26" ht="9" customHeight="1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</row>
    <row r="684" spans="1:26" ht="9" customHeight="1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</row>
    <row r="685" spans="1:26" ht="9" customHeight="1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</row>
    <row r="686" spans="1:26" ht="9" customHeight="1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</row>
    <row r="687" spans="1:26" ht="9" customHeight="1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</row>
    <row r="688" spans="1:26" ht="9" customHeight="1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</row>
    <row r="689" spans="1:26" ht="9" customHeight="1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</row>
    <row r="690" spans="1:26" ht="9" customHeight="1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</row>
    <row r="691" spans="1:26" ht="9" customHeight="1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</row>
    <row r="692" spans="1:26" ht="9" customHeight="1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</row>
    <row r="693" spans="1:26" ht="9" customHeight="1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</row>
    <row r="694" spans="1:26" ht="9" customHeight="1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</row>
    <row r="695" spans="1:26" ht="9" customHeight="1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</row>
    <row r="696" spans="1:26" ht="9" customHeight="1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</row>
    <row r="697" spans="1:26" ht="9" customHeight="1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</row>
    <row r="698" spans="1:26" ht="9" customHeight="1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</row>
    <row r="699" spans="1:26" ht="9" customHeight="1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</row>
    <row r="700" spans="1:26" ht="9" customHeight="1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</row>
    <row r="701" spans="1:26" ht="9" customHeight="1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</row>
    <row r="702" spans="1:26" ht="9" customHeight="1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</row>
    <row r="703" spans="1:26" ht="9" customHeight="1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</row>
    <row r="704" spans="1:26" ht="9" customHeight="1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</row>
    <row r="705" spans="1:26" ht="9" customHeight="1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</row>
    <row r="706" spans="1:26" ht="9" customHeight="1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</row>
    <row r="707" spans="1:26" ht="9" customHeight="1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</row>
    <row r="708" spans="1:26" ht="9" customHeight="1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</row>
    <row r="709" spans="1:26" ht="9" customHeight="1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</row>
    <row r="710" spans="1:26" ht="9" customHeight="1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</row>
    <row r="711" spans="1:26" ht="9" customHeight="1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</row>
    <row r="712" spans="1:26" ht="9" customHeight="1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</row>
    <row r="713" spans="1:26" ht="9" customHeight="1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</row>
    <row r="714" spans="1:26" ht="9" customHeight="1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</row>
    <row r="715" spans="1:26" ht="9" customHeight="1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</row>
    <row r="716" spans="1:26" ht="9" customHeight="1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</row>
    <row r="717" spans="1:26" ht="9" customHeight="1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</row>
    <row r="718" spans="1:26" ht="9" customHeight="1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</row>
    <row r="719" spans="1:26" ht="9" customHeight="1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</row>
    <row r="720" spans="1:26" ht="9" customHeight="1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</row>
    <row r="721" spans="1:26" ht="9" customHeight="1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</row>
    <row r="722" spans="1:26" ht="9" customHeight="1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</row>
    <row r="723" spans="1:26" ht="9" customHeight="1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</row>
    <row r="724" spans="1:26" ht="9" customHeight="1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</row>
    <row r="725" spans="1:26" ht="9" customHeight="1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</row>
    <row r="726" spans="1:26" ht="9" customHeight="1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</row>
    <row r="727" spans="1:26" ht="9" customHeight="1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</row>
    <row r="728" spans="1:26" ht="9" customHeight="1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</row>
    <row r="729" spans="1:26" ht="9" customHeight="1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</row>
    <row r="730" spans="1:26" ht="9" customHeight="1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</row>
    <row r="731" spans="1:26" ht="9" customHeight="1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</row>
    <row r="732" spans="1:26" ht="9" customHeight="1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</row>
    <row r="733" spans="1:26" ht="9" customHeight="1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</row>
    <row r="734" spans="1:26" ht="9" customHeight="1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</row>
    <row r="735" spans="1:26" ht="9" customHeight="1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</row>
    <row r="736" spans="1:26" ht="9" customHeight="1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</row>
    <row r="737" spans="1:26" ht="9" customHeight="1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</row>
    <row r="738" spans="1:26" ht="9" customHeight="1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</row>
    <row r="739" spans="1:26" ht="9" customHeight="1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</row>
    <row r="740" spans="1:26" ht="9" customHeight="1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</row>
    <row r="741" spans="1:26" ht="9" customHeight="1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</row>
    <row r="742" spans="1:26" ht="9" customHeight="1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</row>
    <row r="743" spans="1:26" ht="9" customHeight="1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</row>
    <row r="744" spans="1:26" ht="9" customHeight="1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</row>
    <row r="745" spans="1:26" ht="9" customHeight="1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</row>
    <row r="746" spans="1:26" ht="9" customHeight="1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</row>
    <row r="747" spans="1:26" ht="9" customHeight="1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</row>
    <row r="748" spans="1:26" ht="9" customHeight="1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</row>
    <row r="749" spans="1:26" ht="9" customHeight="1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</row>
    <row r="750" spans="1:26" ht="9" customHeight="1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</row>
    <row r="751" spans="1:26" ht="9" customHeight="1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</row>
    <row r="752" spans="1:26" ht="9" customHeight="1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</row>
    <row r="753" spans="1:26" ht="9" customHeight="1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</row>
    <row r="754" spans="1:26" ht="9" customHeight="1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</row>
    <row r="755" spans="1:26" ht="9" customHeight="1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</row>
    <row r="756" spans="1:26" ht="9" customHeight="1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</row>
    <row r="757" spans="1:26" ht="9" customHeight="1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</row>
    <row r="758" spans="1:26" ht="9" customHeight="1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</row>
    <row r="759" spans="1:26" ht="9" customHeight="1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</row>
    <row r="760" spans="1:26" ht="9" customHeight="1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</row>
    <row r="761" spans="1:26" ht="9" customHeight="1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</row>
    <row r="762" spans="1:26" ht="9" customHeight="1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</row>
    <row r="763" spans="1:26" ht="9" customHeight="1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</row>
    <row r="764" spans="1:26" ht="9" customHeight="1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</row>
    <row r="765" spans="1:26" ht="9" customHeight="1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</row>
    <row r="766" spans="1:26" ht="9" customHeight="1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</row>
    <row r="767" spans="1:26" ht="9" customHeight="1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</row>
    <row r="768" spans="1:26" ht="9" customHeight="1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</row>
    <row r="769" spans="1:26" ht="9" customHeight="1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</row>
    <row r="770" spans="1:26" ht="9" customHeight="1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</row>
    <row r="771" spans="1:26" ht="9" customHeight="1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</row>
    <row r="772" spans="1:26" ht="9" customHeight="1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</row>
    <row r="773" spans="1:26" ht="9" customHeight="1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</row>
    <row r="774" spans="1:26" ht="9" customHeight="1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</row>
    <row r="775" spans="1:26" ht="9" customHeight="1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</row>
    <row r="776" spans="1:26" ht="9" customHeight="1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</row>
    <row r="777" spans="1:26" ht="9" customHeight="1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</row>
    <row r="778" spans="1:26" ht="9" customHeight="1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</row>
    <row r="779" spans="1:26" ht="9" customHeight="1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</row>
    <row r="780" spans="1:26" ht="9" customHeight="1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</row>
    <row r="781" spans="1:26" ht="9" customHeight="1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</row>
    <row r="782" spans="1:26" ht="9" customHeight="1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</row>
    <row r="783" spans="1:26" ht="9" customHeight="1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</row>
    <row r="784" spans="1:26" ht="9" customHeight="1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</row>
    <row r="785" spans="1:26" ht="9" customHeight="1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</row>
    <row r="786" spans="1:26" ht="9" customHeight="1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</row>
    <row r="787" spans="1:26" ht="9" customHeight="1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</row>
    <row r="788" spans="1:26" ht="9" customHeight="1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</row>
    <row r="789" spans="1:26" ht="9" customHeight="1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</row>
    <row r="790" spans="1:26" ht="9" customHeight="1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</row>
    <row r="791" spans="1:26" ht="9" customHeight="1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</row>
    <row r="792" spans="1:26" ht="9" customHeight="1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</row>
    <row r="793" spans="1:26" ht="9" customHeight="1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</row>
    <row r="794" spans="1:26" ht="9" customHeight="1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</row>
    <row r="795" spans="1:26" ht="9" customHeight="1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</row>
    <row r="796" spans="1:26" ht="9" customHeight="1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</row>
    <row r="797" spans="1:26" ht="9" customHeight="1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</row>
    <row r="798" spans="1:26" ht="9" customHeight="1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</row>
    <row r="799" spans="1:26" ht="9" customHeight="1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</row>
    <row r="800" spans="1:26" ht="9" customHeight="1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</row>
    <row r="801" spans="1:26" ht="9" customHeight="1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</row>
    <row r="802" spans="1:26" ht="9" customHeight="1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</row>
    <row r="803" spans="1:26" ht="9" customHeight="1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</row>
    <row r="804" spans="1:26" ht="9" customHeight="1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</row>
    <row r="805" spans="1:26" ht="9" customHeight="1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</row>
    <row r="806" spans="1:26" ht="9" customHeight="1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</row>
    <row r="807" spans="1:26" ht="9" customHeight="1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</row>
    <row r="808" spans="1:26" ht="9" customHeight="1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</row>
    <row r="809" spans="1:26" ht="9" customHeight="1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</row>
    <row r="810" spans="1:26" ht="9" customHeight="1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</row>
    <row r="811" spans="1:26" ht="9" customHeight="1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</row>
    <row r="812" spans="1:26" ht="9" customHeight="1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</row>
    <row r="813" spans="1:26" ht="9" customHeight="1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</row>
    <row r="814" spans="1:26" ht="9" customHeight="1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</row>
    <row r="815" spans="1:26" ht="9" customHeight="1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</row>
    <row r="816" spans="1:26" ht="9" customHeight="1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</row>
    <row r="817" spans="1:26" ht="9" customHeight="1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</row>
    <row r="818" spans="1:26" ht="9" customHeight="1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</row>
    <row r="819" spans="1:26" ht="9" customHeight="1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</row>
    <row r="820" spans="1:26" ht="9" customHeight="1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</row>
    <row r="821" spans="1:26" ht="9" customHeight="1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</row>
    <row r="822" spans="1:26" ht="9" customHeight="1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</row>
    <row r="823" spans="1:26" ht="9" customHeight="1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</row>
    <row r="824" spans="1:26" ht="9" customHeight="1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</row>
    <row r="825" spans="1:26" ht="9" customHeight="1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</row>
    <row r="826" spans="1:26" ht="9" customHeight="1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</row>
    <row r="827" spans="1:26" ht="9" customHeight="1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</row>
    <row r="828" spans="1:26" ht="9" customHeight="1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</row>
    <row r="829" spans="1:26" ht="9" customHeight="1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</row>
    <row r="830" spans="1:26" ht="9" customHeight="1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</row>
    <row r="831" spans="1:26" ht="9" customHeight="1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</row>
    <row r="832" spans="1:26" ht="9" customHeight="1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</row>
    <row r="833" spans="1:26" ht="9" customHeight="1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</row>
    <row r="834" spans="1:26" ht="9" customHeight="1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</row>
    <row r="835" spans="1:26" ht="9" customHeight="1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</row>
    <row r="836" spans="1:26" ht="9" customHeight="1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</row>
    <row r="837" spans="1:26" ht="9" customHeight="1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</row>
    <row r="838" spans="1:26" ht="9" customHeight="1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</row>
    <row r="839" spans="1:26" ht="9" customHeight="1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</row>
    <row r="840" spans="1:26" ht="9" customHeight="1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</row>
    <row r="841" spans="1:26" ht="9" customHeight="1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</row>
    <row r="842" spans="1:26" ht="9" customHeight="1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</row>
    <row r="843" spans="1:26" ht="9" customHeight="1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</row>
    <row r="844" spans="1:26" ht="9" customHeight="1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</row>
    <row r="845" spans="1:26" ht="9" customHeight="1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</row>
    <row r="846" spans="1:26" ht="9" customHeight="1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</row>
    <row r="847" spans="1:26" ht="9" customHeight="1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</row>
    <row r="848" spans="1:26" ht="9" customHeight="1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</row>
    <row r="849" spans="1:26" ht="9" customHeight="1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</row>
    <row r="850" spans="1:26" ht="9" customHeight="1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</row>
    <row r="851" spans="1:26" ht="9" customHeight="1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</row>
    <row r="852" spans="1:26" ht="9" customHeight="1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</row>
    <row r="853" spans="1:26" ht="9" customHeight="1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</row>
    <row r="854" spans="1:26" ht="9" customHeight="1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</row>
    <row r="855" spans="1:26" ht="9" customHeight="1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</row>
    <row r="856" spans="1:26" ht="9" customHeight="1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</row>
    <row r="857" spans="1:26" ht="9" customHeight="1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</row>
    <row r="858" spans="1:26" ht="9" customHeight="1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</row>
    <row r="859" spans="1:26" ht="9" customHeight="1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</row>
    <row r="860" spans="1:26" ht="9" customHeight="1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</row>
    <row r="861" spans="1:26" ht="9" customHeight="1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</row>
    <row r="862" spans="1:26" ht="9" customHeight="1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</row>
    <row r="863" spans="1:26" ht="9" customHeight="1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</row>
    <row r="864" spans="1:26" ht="9" customHeight="1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</row>
    <row r="865" spans="1:26" ht="9" customHeight="1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</row>
    <row r="866" spans="1:26" ht="9" customHeight="1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</row>
    <row r="867" spans="1:26" ht="9" customHeight="1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</row>
    <row r="868" spans="1:26" ht="9" customHeight="1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</row>
    <row r="869" spans="1:26" ht="9" customHeight="1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</row>
    <row r="870" spans="1:26" ht="9" customHeight="1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</row>
    <row r="871" spans="1:26" ht="9" customHeight="1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</row>
    <row r="872" spans="1:26" ht="9" customHeight="1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</row>
    <row r="873" spans="1:26" ht="9" customHeight="1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</row>
    <row r="874" spans="1:26" ht="9" customHeight="1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</row>
    <row r="875" spans="1:26" ht="9" customHeight="1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</row>
    <row r="876" spans="1:26" ht="9" customHeight="1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</row>
    <row r="877" spans="1:26" ht="9" customHeight="1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</row>
    <row r="878" spans="1:26" ht="9" customHeight="1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</row>
    <row r="879" spans="1:26" ht="9" customHeight="1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</row>
    <row r="880" spans="1:26" ht="9" customHeight="1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</row>
    <row r="881" spans="1:26" ht="9" customHeight="1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</row>
    <row r="882" spans="1:26" ht="9" customHeight="1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</row>
    <row r="883" spans="1:26" ht="9" customHeight="1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</row>
    <row r="884" spans="1:26" ht="9" customHeight="1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</row>
    <row r="885" spans="1:26" ht="9" customHeight="1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</row>
    <row r="886" spans="1:26" ht="9" customHeight="1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</row>
    <row r="887" spans="1:26" ht="9" customHeight="1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</row>
    <row r="888" spans="1:26" ht="9" customHeight="1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</row>
    <row r="889" spans="1:26" ht="9" customHeight="1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</row>
    <row r="890" spans="1:26" ht="9" customHeight="1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</row>
    <row r="891" spans="1:26" ht="9" customHeight="1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</row>
    <row r="892" spans="1:26" ht="9" customHeight="1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</row>
    <row r="893" spans="1:26" ht="9" customHeight="1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</row>
    <row r="894" spans="1:26" ht="9" customHeight="1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</row>
    <row r="895" spans="1:26" ht="9" customHeight="1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</row>
    <row r="896" spans="1:26" ht="9" customHeight="1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</row>
    <row r="897" spans="1:26" ht="9" customHeight="1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</row>
    <row r="898" spans="1:26" ht="9" customHeight="1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</row>
    <row r="899" spans="1:26" ht="9" customHeight="1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</row>
    <row r="900" spans="1:26" ht="9" customHeight="1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</row>
    <row r="901" spans="1:26" ht="9" customHeight="1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</row>
    <row r="902" spans="1:26" ht="9" customHeight="1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</row>
    <row r="903" spans="1:26" ht="9" customHeight="1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</row>
    <row r="904" spans="1:26" ht="9" customHeight="1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</row>
    <row r="905" spans="1:26" ht="9" customHeight="1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</row>
    <row r="906" spans="1:26" ht="9" customHeight="1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</row>
    <row r="907" spans="1:26" ht="9" customHeight="1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</row>
    <row r="908" spans="1:26" ht="9" customHeight="1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</row>
    <row r="909" spans="1:26" ht="9" customHeight="1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</row>
    <row r="910" spans="1:26" ht="9" customHeight="1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</row>
    <row r="911" spans="1:26" ht="9" customHeight="1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</row>
    <row r="912" spans="1:26" ht="9" customHeight="1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</row>
    <row r="913" spans="1:26" ht="9" customHeight="1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</row>
    <row r="914" spans="1:26" ht="9" customHeight="1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</row>
    <row r="915" spans="1:26" ht="9" customHeight="1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</row>
    <row r="916" spans="1:26" ht="9" customHeight="1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</row>
    <row r="917" spans="1:26" ht="9" customHeight="1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</row>
    <row r="918" spans="1:26" ht="9" customHeight="1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</row>
    <row r="919" spans="1:26" ht="9" customHeight="1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</row>
    <row r="920" spans="1:26" ht="9" customHeight="1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</row>
    <row r="921" spans="1:26" ht="9" customHeight="1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</row>
    <row r="922" spans="1:26" ht="9" customHeight="1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</row>
    <row r="923" spans="1:26" ht="9" customHeight="1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</row>
    <row r="924" spans="1:26" ht="9" customHeight="1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</row>
    <row r="925" spans="1:26" ht="9" customHeight="1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</row>
    <row r="926" spans="1:26" ht="9" customHeight="1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</row>
    <row r="927" spans="1:26" ht="9" customHeight="1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</row>
    <row r="928" spans="1:26" ht="9" customHeight="1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</row>
    <row r="929" spans="1:26" ht="9" customHeight="1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</row>
    <row r="930" spans="1:26" ht="9" customHeight="1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</row>
    <row r="931" spans="1:26" ht="9" customHeight="1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</row>
    <row r="932" spans="1:26" ht="9" customHeight="1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</row>
    <row r="933" spans="1:26" ht="9" customHeight="1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</row>
    <row r="934" spans="1:26" ht="9" customHeight="1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</row>
    <row r="935" spans="1:26" ht="9" customHeight="1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</row>
    <row r="936" spans="1:26" ht="9" customHeight="1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</row>
    <row r="937" spans="1:26" ht="9" customHeight="1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</row>
    <row r="938" spans="1:26" ht="9" customHeight="1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</row>
    <row r="939" spans="1:26" ht="9" customHeight="1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</row>
    <row r="940" spans="1:26" ht="9" customHeight="1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</row>
    <row r="941" spans="1:26" ht="9" customHeight="1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</row>
    <row r="942" spans="1:26" ht="9" customHeight="1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</row>
    <row r="943" spans="1:26" ht="9" customHeight="1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</row>
    <row r="944" spans="1:26" ht="9" customHeight="1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</row>
    <row r="945" spans="1:26" ht="9" customHeight="1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</row>
    <row r="946" spans="1:26" ht="9" customHeight="1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</row>
    <row r="947" spans="1:26" ht="9" customHeight="1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</row>
    <row r="948" spans="1:26" ht="9" customHeight="1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</row>
    <row r="949" spans="1:26" ht="9" customHeight="1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</row>
    <row r="950" spans="1:26" ht="9" customHeight="1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</row>
    <row r="951" spans="1:26" ht="9" customHeight="1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</row>
    <row r="952" spans="1:26" ht="9" customHeight="1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</row>
    <row r="953" spans="1:26" ht="9" customHeight="1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</row>
    <row r="954" spans="1:26" ht="9" customHeight="1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</row>
    <row r="955" spans="1:26" ht="9" customHeight="1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</row>
    <row r="956" spans="1:26" ht="9" customHeight="1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</row>
    <row r="957" spans="1:26" ht="9" customHeight="1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</row>
    <row r="958" spans="1:26" ht="9" customHeight="1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</row>
    <row r="959" spans="1:26" ht="9" customHeight="1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</row>
    <row r="960" spans="1:26" ht="9" customHeight="1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</row>
    <row r="961" spans="1:26" ht="9" customHeight="1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</row>
    <row r="962" spans="1:26" ht="9" customHeight="1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</row>
    <row r="963" spans="1:26" ht="9" customHeight="1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</row>
    <row r="964" spans="1:26" ht="9" customHeight="1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</row>
    <row r="965" spans="1:26" ht="9" customHeight="1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</row>
    <row r="966" spans="1:26" ht="9" customHeight="1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</row>
    <row r="967" spans="1:26" ht="9" customHeight="1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</row>
    <row r="968" spans="1:26" ht="9" customHeight="1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</row>
    <row r="969" spans="1:26" ht="9" customHeight="1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</row>
    <row r="970" spans="1:26" ht="9" customHeight="1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</row>
    <row r="971" spans="1:26" ht="9" customHeight="1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</row>
    <row r="972" spans="1:26" ht="9" customHeight="1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</row>
    <row r="973" spans="1:26" ht="9" customHeight="1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</row>
    <row r="974" spans="1:26" ht="9" customHeight="1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</row>
    <row r="975" spans="1:26" ht="9" customHeight="1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</row>
    <row r="976" spans="1:26" ht="9" customHeight="1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</row>
    <row r="977" spans="1:26" ht="9" customHeight="1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</row>
    <row r="978" spans="1:26" ht="9" customHeight="1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</row>
    <row r="979" spans="1:26" ht="9" customHeight="1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</row>
    <row r="980" spans="1:26" ht="9" customHeight="1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</row>
    <row r="981" spans="1:26" ht="9" customHeight="1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</row>
    <row r="982" spans="1:26" ht="9" customHeight="1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</row>
    <row r="983" spans="1:26" ht="9" customHeight="1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</row>
    <row r="984" spans="1:26" ht="9" customHeight="1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</row>
    <row r="985" spans="1:26" ht="9" customHeight="1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</row>
    <row r="986" spans="1:26" ht="9" customHeight="1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</row>
    <row r="987" spans="1:26" ht="9" customHeight="1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</row>
    <row r="988" spans="1:26" ht="9" customHeight="1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</row>
    <row r="989" spans="1:26" ht="9" customHeight="1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</row>
    <row r="990" spans="1:26" ht="9" customHeight="1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</row>
    <row r="991" spans="1:26" ht="9" customHeight="1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</row>
    <row r="992" spans="1:26" ht="9" customHeight="1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</row>
    <row r="993" spans="1:26" ht="9" customHeight="1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</row>
    <row r="994" spans="1:26" ht="9" customHeight="1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</row>
    <row r="995" spans="1:26" ht="9" customHeight="1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</row>
    <row r="996" spans="1:26" ht="9" customHeight="1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</row>
    <row r="997" spans="1:26" ht="9" customHeight="1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</row>
    <row r="998" spans="1:26" ht="9" customHeight="1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</row>
    <row r="999" spans="1:26" ht="9" customHeight="1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</row>
    <row r="1000" spans="1:26" ht="9" customHeight="1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</row>
  </sheetData>
  <mergeCells count="21">
    <mergeCell ref="A1:T1"/>
    <mergeCell ref="A2:T2"/>
    <mergeCell ref="A8:T8"/>
    <mergeCell ref="A5:T5"/>
    <mergeCell ref="A4:T4"/>
    <mergeCell ref="A7:T7"/>
    <mergeCell ref="A6:T6"/>
    <mergeCell ref="A60:T60"/>
    <mergeCell ref="A14:D14"/>
    <mergeCell ref="A10:S10"/>
    <mergeCell ref="A9:S9"/>
    <mergeCell ref="A21:T21"/>
    <mergeCell ref="A15:D15"/>
    <mergeCell ref="A17:T17"/>
    <mergeCell ref="A16:D16"/>
    <mergeCell ref="E14:P14"/>
    <mergeCell ref="Q14:S14"/>
    <mergeCell ref="E13:P13"/>
    <mergeCell ref="A12:T12"/>
    <mergeCell ref="Q13:S13"/>
    <mergeCell ref="A13:D13"/>
  </mergeCells>
  <pageMargins left="0.7" right="0.7" top="0.75" bottom="0.75" header="0" footer="0"/>
  <pageSetup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University-wide</vt:lpstr>
      <vt:lpstr>By Location</vt:lpstr>
      <vt:lpstr>By Area</vt:lpstr>
      <vt:lpstr>By Neighborhood</vt:lpstr>
      <vt:lpstr>By Lot - 1</vt:lpstr>
      <vt:lpstr>Visitor</vt:lpstr>
      <vt:lpstr>By Structure</vt:lpstr>
      <vt:lpstr>Allocated</vt:lpstr>
      <vt:lpstr>Key</vt:lpstr>
      <vt:lpstr>Schedule</vt:lpstr>
      <vt:lpstr>'By Area'!Print_Area</vt:lpstr>
      <vt:lpstr>'By Lot - 1'!Print_Area</vt:lpstr>
      <vt:lpstr>'By Structure'!Print_Area</vt:lpstr>
      <vt:lpstr>Schedule!Print_Area</vt:lpstr>
      <vt:lpstr>Allocated!Print_Titles</vt:lpstr>
      <vt:lpstr>'By Area'!Print_Titles</vt:lpstr>
      <vt:lpstr>'By Lot - 1'!Print_Titles</vt:lpstr>
      <vt:lpstr>'By Neighborhood'!Print_Titles</vt:lpstr>
      <vt:lpstr>'By Structure'!Print_Titles</vt:lpstr>
      <vt:lpstr>Schedule!Print_Titles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Sandra E Chavez-martinez</cp:lastModifiedBy>
  <cp:lastPrinted>2019-02-19T15:01:03Z</cp:lastPrinted>
  <dcterms:modified xsi:type="dcterms:W3CDTF">2022-03-21T00:57:56Z</dcterms:modified>
</cp:coreProperties>
</file>