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jofia\github\thesis\"/>
    </mc:Choice>
  </mc:AlternateContent>
  <xr:revisionPtr revIDLastSave="0" documentId="13_ncr:1_{FA763E6A-6B20-41E5-93F4-B70650D210C7}" xr6:coauthVersionLast="46" xr6:coauthVersionMax="46" xr10:uidLastSave="{00000000-0000-0000-0000-000000000000}"/>
  <bookViews>
    <workbookView xWindow="-20" yWindow="530" windowWidth="9320" windowHeight="9360" activeTab="1" xr2:uid="{00000000-000D-0000-FFFF-FFFF00000000}"/>
  </bookViews>
  <sheets>
    <sheet name="RegressionCalcs" sheetId="1" r:id="rId1"/>
    <sheet name="Metrics-updated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geys/4brxRY4zGq5l5aAKiTBR0hw=="/>
    </ext>
  </extLst>
</workbook>
</file>

<file path=xl/calcChain.xml><?xml version="1.0" encoding="utf-8"?>
<calcChain xmlns="http://schemas.openxmlformats.org/spreadsheetml/2006/main">
  <c r="F23" i="4" l="1"/>
  <c r="E23" i="4"/>
  <c r="D23" i="4"/>
  <c r="C23" i="4"/>
  <c r="F20" i="4"/>
  <c r="E20" i="4"/>
  <c r="D20" i="4"/>
  <c r="C20" i="4"/>
  <c r="F17" i="4"/>
  <c r="E17" i="4"/>
  <c r="D17" i="4"/>
  <c r="C17" i="4"/>
  <c r="V12" i="1"/>
  <c r="U12" i="1"/>
  <c r="T12" i="1"/>
  <c r="V11" i="1"/>
  <c r="U11" i="1"/>
  <c r="T11" i="1"/>
  <c r="V10" i="1"/>
  <c r="U10" i="1"/>
  <c r="T10" i="1"/>
  <c r="T14" i="1" s="1"/>
  <c r="T16" i="1" s="1"/>
  <c r="V9" i="1"/>
  <c r="U9" i="1"/>
  <c r="T9" i="1"/>
  <c r="V8" i="1"/>
  <c r="U8" i="1"/>
  <c r="T8" i="1"/>
  <c r="V7" i="1"/>
  <c r="V14" i="1" s="1"/>
  <c r="V16" i="1" s="1"/>
  <c r="U7" i="1"/>
  <c r="U14" i="1" s="1"/>
  <c r="U16" i="1" s="1"/>
  <c r="T7" i="1"/>
  <c r="V6" i="1"/>
  <c r="U6" i="1"/>
  <c r="T6" i="1"/>
</calcChain>
</file>

<file path=xl/sharedStrings.xml><?xml version="1.0" encoding="utf-8"?>
<sst xmlns="http://schemas.openxmlformats.org/spreadsheetml/2006/main" count="107" uniqueCount="70">
  <si>
    <t>*assuming the regression model used only meters and %s (or standard index)</t>
  </si>
  <si>
    <t>QGIS or Rstudio?</t>
  </si>
  <si>
    <t>Hoary coeff</t>
  </si>
  <si>
    <t>ER coeff</t>
  </si>
  <si>
    <t>SH coeff</t>
  </si>
  <si>
    <t>R</t>
  </si>
  <si>
    <t>% of landscape developed (25 km)- 17</t>
  </si>
  <si>
    <t>Q</t>
  </si>
  <si>
    <t>Min distance to streams/rivers (turbine area)</t>
  </si>
  <si>
    <t>Year</t>
  </si>
  <si>
    <t>Minimum distance to turbine of nearby facility (turbine area)</t>
  </si>
  <si>
    <t>distance matrix</t>
  </si>
  <si>
    <t>Mean patch area- wetlands (25 km)-- 14</t>
  </si>
  <si>
    <t>Largest Patch index- wetlands (25 km)</t>
  </si>
  <si>
    <t>Linear density- roads (25 km)</t>
  </si>
  <si>
    <t>mx</t>
  </si>
  <si>
    <t>Intercept</t>
  </si>
  <si>
    <t>RISK #:</t>
  </si>
  <si>
    <t>these variables need to be transformed &amp; transformation requires other sites' data (minimum)</t>
  </si>
  <si>
    <t>BEECH RIDGE, WV METRICS</t>
  </si>
  <si>
    <t>"Flowlines" = "rivers/streams"</t>
  </si>
  <si>
    <t>Minimum distance between turbines &amp;:</t>
  </si>
  <si>
    <t xml:space="preserve">25 km </t>
  </si>
  <si>
    <t>*disregard minimum distances calculated at smaller spatial scales as they may be incomplete. 
*if a class is not included because outside 25 km, &gt;25km.</t>
  </si>
  <si>
    <t>Land cover
("Statistics_turbinemindistance" -- "min")</t>
  </si>
  <si>
    <t>14- wetland</t>
  </si>
  <si>
    <t>15- cropland</t>
  </si>
  <si>
    <t>*numbers are slightly different when run at different scales...</t>
  </si>
  <si>
    <t>17- urban</t>
  </si>
  <si>
    <t>20- forest (1,5,6)</t>
  </si>
  <si>
    <t>21- open cover (8,10,16)</t>
  </si>
  <si>
    <t>Roads ("min")</t>
  </si>
  <si>
    <t>Rivers/streams ("min")</t>
  </si>
  <si>
    <t>Nearest operational turbine of neighboring wind facility ("Distance to Nearest non-site Turbine"- "HubDist")</t>
  </si>
  <si>
    <t>25 km</t>
  </si>
  <si>
    <t>5 km</t>
  </si>
  <si>
    <t>2.5 km</t>
  </si>
  <si>
    <t>local</t>
  </si>
  <si>
    <t>Point density (# turbines in landscape/landscape area)</t>
  </si>
  <si>
    <t># turbines in landscape (used to calculate point density)
("Statistics_turbinecount"-count)</t>
  </si>
  <si>
    <t>Linear density of roads (length/landscape area)</t>
  </si>
  <si>
    <t>R calculations</t>
  </si>
  <si>
    <t>% area</t>
  </si>
  <si>
    <t>Edge density</t>
  </si>
  <si>
    <t>*tool stopped working</t>
  </si>
  <si>
    <t>**nothing happens when I run it</t>
  </si>
  <si>
    <t>Mean patch size</t>
  </si>
  <si>
    <t>Largest patch index</t>
  </si>
  <si>
    <t>Aggregation index</t>
  </si>
  <si>
    <t xml:space="preserve"> 0 = maximally disaggregated, 100 = maximally aggregated classes
</t>
  </si>
  <si>
    <t>Clumpiness index</t>
  </si>
  <si>
    <t>Simpson's evenness index
"Equals SIEI = 0 when only one patch is present and approaches SIEI = 1 when the number of class types increases while the proportions are equally distributed"</t>
  </si>
  <si>
    <t>Forest core area %</t>
  </si>
  <si>
    <t>0 (not forested)</t>
  </si>
  <si>
    <t>*not sure why doesn't add to 100</t>
  </si>
  <si>
    <t>1 (forested)</t>
  </si>
  <si>
    <t>TPI % area</t>
  </si>
  <si>
    <t>Valleys (&lt;-1)</t>
  </si>
  <si>
    <t>Neither (-1:1)</t>
  </si>
  <si>
    <t>Ridges (&gt;1)</t>
  </si>
  <si>
    <t>*the local buffer layer doesn't encompass all of the turbines, but this only affects this metric and we know to use 87.</t>
  </si>
  <si>
    <t>length of flowlines- rivers/streams (used to calculate linear density)
("Statistics_flowlineslinelength"-m2)</t>
  </si>
  <si>
    <t>Linear density of flowlines- rivers/streams (length/landscape area)</t>
  </si>
  <si>
    <t>length of roads (used to calculate linear density)
("Statistics_roadslinelength"-m2)</t>
  </si>
  <si>
    <t>*Peters et al. scaled 0-1 (just div by 100)</t>
  </si>
  <si>
    <t>REGRESSION CALCULATIONS</t>
  </si>
  <si>
    <r>
      <rPr>
        <b/>
        <sz val="11"/>
        <color theme="1"/>
        <rFont val="Calibri"/>
        <family val="2"/>
        <scheme val="major"/>
      </rPr>
      <t>Buffer input:</t>
    </r>
    <r>
      <rPr>
        <sz val="11"/>
        <color theme="1"/>
        <rFont val="Calibri"/>
        <family val="2"/>
        <scheme val="major"/>
      </rPr>
      <t xml:space="preserve">
Local:-2500
2.5km: 0
5 km: 2500
25 km: 22500</t>
    </r>
  </si>
  <si>
    <r>
      <t xml:space="preserve">Landscape area (used to calculate densities)
</t>
    </r>
    <r>
      <rPr>
        <sz val="11"/>
        <color theme="1"/>
        <rFont val="Calibri"/>
        <family val="2"/>
        <scheme val="major"/>
      </rPr>
      <t>go to the attribute table of the buffer vector &amp; create field: $area</t>
    </r>
  </si>
  <si>
    <t>*blanks are 0</t>
  </si>
  <si>
    <t>(no lakes; if there were, land cover class 22 = small lakes, 23 = large lakes)-- use vector layer to mosaic into raster layer **actually small lakes are smaller than a pixel so just have 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</si>
</sst>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name val="Calibri"/>
      <family val="2"/>
      <scheme val="major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i/>
      <sz val="11"/>
      <color theme="1"/>
      <name val="Calibri"/>
      <family val="2"/>
      <scheme val="major"/>
    </font>
    <font>
      <i/>
      <sz val="11"/>
      <name val="Calibri"/>
      <family val="2"/>
      <scheme val="major"/>
    </font>
    <font>
      <sz val="11"/>
      <color rgb="FF000000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1" fillId="2" borderId="0" xfId="0" applyFont="1" applyFill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 applyAlignment="1"/>
    <xf numFmtId="0" fontId="7" fillId="3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3819525" cy="42672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C2" workbookViewId="0">
      <selection activeCell="J10" sqref="J10"/>
    </sheetView>
  </sheetViews>
  <sheetFormatPr defaultColWidth="12.6640625" defaultRowHeight="15" customHeight="1" x14ac:dyDescent="0.3"/>
  <cols>
    <col min="1" max="26" width="7.6640625" customWidth="1"/>
  </cols>
  <sheetData>
    <row r="1" spans="1:22" ht="15" customHeight="1" x14ac:dyDescent="0.3">
      <c r="A1" t="s">
        <v>65</v>
      </c>
    </row>
    <row r="2" spans="1:22" ht="14.25" customHeight="1" x14ac:dyDescent="0.3"/>
    <row r="3" spans="1:22" ht="14.25" customHeight="1" x14ac:dyDescent="0.35">
      <c r="I3" s="1" t="s">
        <v>0</v>
      </c>
    </row>
    <row r="4" spans="1:22" ht="14.25" customHeight="1" x14ac:dyDescent="0.3"/>
    <row r="5" spans="1:22" ht="14.25" customHeight="1" x14ac:dyDescent="0.35">
      <c r="H5" s="1" t="s">
        <v>1</v>
      </c>
      <c r="Q5" s="1" t="s">
        <v>2</v>
      </c>
      <c r="R5" s="1" t="s">
        <v>3</v>
      </c>
      <c r="S5" s="1" t="s">
        <v>4</v>
      </c>
    </row>
    <row r="6" spans="1:22" ht="14.25" customHeight="1" x14ac:dyDescent="0.35">
      <c r="H6" s="1" t="s">
        <v>5</v>
      </c>
      <c r="I6" s="1">
        <v>3.98</v>
      </c>
      <c r="J6" s="1" t="s">
        <v>6</v>
      </c>
      <c r="Q6" s="1">
        <v>2.44</v>
      </c>
      <c r="S6" s="1">
        <v>0.97</v>
      </c>
      <c r="T6" s="1">
        <f t="shared" ref="T6:T12" si="0">I6*Q6</f>
        <v>9.7111999999999998</v>
      </c>
      <c r="U6" s="1">
        <f t="shared" ref="U6:U12" si="1">I6*R6</f>
        <v>0</v>
      </c>
      <c r="V6" s="1">
        <f t="shared" ref="V6:V12" si="2">I6*S6</f>
        <v>3.8605999999999998</v>
      </c>
    </row>
    <row r="7" spans="1:22" ht="14.25" customHeight="1" x14ac:dyDescent="0.35">
      <c r="H7" s="1" t="s">
        <v>7</v>
      </c>
      <c r="I7" s="1">
        <v>234.30749512</v>
      </c>
      <c r="J7" s="1" t="s">
        <v>8</v>
      </c>
      <c r="Q7" s="1">
        <v>0.02</v>
      </c>
      <c r="T7" s="1">
        <f t="shared" si="0"/>
        <v>4.6861499024000004</v>
      </c>
      <c r="U7" s="1">
        <f t="shared" si="1"/>
        <v>0</v>
      </c>
      <c r="V7" s="1">
        <f t="shared" si="2"/>
        <v>0</v>
      </c>
    </row>
    <row r="8" spans="1:22" ht="14.25" customHeight="1" x14ac:dyDescent="0.35">
      <c r="I8" s="1">
        <v>2012</v>
      </c>
      <c r="J8" s="1" t="s">
        <v>9</v>
      </c>
      <c r="Q8" s="1">
        <v>0.63</v>
      </c>
      <c r="S8" s="1">
        <v>0.17</v>
      </c>
      <c r="T8" s="1">
        <f t="shared" si="0"/>
        <v>1267.56</v>
      </c>
      <c r="U8" s="1">
        <f t="shared" si="1"/>
        <v>0</v>
      </c>
      <c r="V8" s="1">
        <f t="shared" si="2"/>
        <v>342.04</v>
      </c>
    </row>
    <row r="9" spans="1:22" ht="14.25" customHeight="1" x14ac:dyDescent="0.35">
      <c r="H9" s="1" t="s">
        <v>7</v>
      </c>
      <c r="I9" s="1">
        <v>110019.66227846099</v>
      </c>
      <c r="J9" s="2" t="s">
        <v>10</v>
      </c>
      <c r="P9" s="1" t="s">
        <v>11</v>
      </c>
      <c r="Q9" s="1">
        <v>0.79</v>
      </c>
      <c r="R9" s="1">
        <v>1.1499999999999999</v>
      </c>
      <c r="S9" s="1">
        <v>0.01</v>
      </c>
      <c r="T9" s="1">
        <f t="shared" si="0"/>
        <v>86915.533199984187</v>
      </c>
      <c r="U9" s="1">
        <f t="shared" si="1"/>
        <v>126522.61162023013</v>
      </c>
      <c r="V9" s="1">
        <f t="shared" si="2"/>
        <v>1100.1966227846099</v>
      </c>
    </row>
    <row r="10" spans="1:22" ht="14.25" customHeight="1" x14ac:dyDescent="0.35">
      <c r="H10" s="1" t="s">
        <v>5</v>
      </c>
      <c r="I10" s="1">
        <v>5.17</v>
      </c>
      <c r="J10" s="2" t="s">
        <v>12</v>
      </c>
      <c r="Q10" s="1">
        <v>-7.36</v>
      </c>
      <c r="R10" s="1">
        <v>-14.32</v>
      </c>
      <c r="T10" s="1">
        <f t="shared" si="0"/>
        <v>-38.051200000000001</v>
      </c>
      <c r="U10" s="1">
        <f t="shared" si="1"/>
        <v>-74.034400000000005</v>
      </c>
      <c r="V10" s="1">
        <f t="shared" si="2"/>
        <v>0</v>
      </c>
    </row>
    <row r="11" spans="1:22" ht="14.25" customHeight="1" x14ac:dyDescent="0.35">
      <c r="H11" s="1" t="s">
        <v>5</v>
      </c>
      <c r="I11" s="1">
        <v>0.41799999999999998</v>
      </c>
      <c r="J11" s="1" t="s">
        <v>13</v>
      </c>
      <c r="Q11" s="1">
        <v>5.67</v>
      </c>
      <c r="R11" s="1">
        <v>7.91</v>
      </c>
      <c r="S11" s="1">
        <v>0.66</v>
      </c>
      <c r="T11" s="1">
        <f t="shared" si="0"/>
        <v>2.3700600000000001</v>
      </c>
      <c r="U11" s="1">
        <f t="shared" si="1"/>
        <v>3.3063799999999999</v>
      </c>
      <c r="V11" s="1">
        <f t="shared" si="2"/>
        <v>0.27588000000000001</v>
      </c>
    </row>
    <row r="12" spans="1:22" ht="14.25" customHeight="1" x14ac:dyDescent="0.35">
      <c r="H12" s="1" t="s">
        <v>7</v>
      </c>
      <c r="I12">
        <v>4.8570086736936642E-2</v>
      </c>
      <c r="J12" s="1" t="s">
        <v>14</v>
      </c>
      <c r="Q12" s="1">
        <v>-2.7</v>
      </c>
      <c r="T12" s="1">
        <f t="shared" si="0"/>
        <v>-0.13113923418972895</v>
      </c>
      <c r="U12" s="1">
        <f t="shared" si="1"/>
        <v>0</v>
      </c>
      <c r="V12" s="1">
        <f t="shared" si="2"/>
        <v>0</v>
      </c>
    </row>
    <row r="13" spans="1:22" ht="14.25" customHeight="1" x14ac:dyDescent="0.3"/>
    <row r="14" spans="1:22" ht="14.25" customHeight="1" x14ac:dyDescent="0.35">
      <c r="S14" t="s">
        <v>15</v>
      </c>
      <c r="T14" s="3">
        <f t="shared" ref="T14:V14" si="3">SUM(T6:T12)</f>
        <v>88161.678270652395</v>
      </c>
      <c r="U14" s="3">
        <f t="shared" si="3"/>
        <v>126451.88360023013</v>
      </c>
      <c r="V14" s="3">
        <f t="shared" si="3"/>
        <v>1446.3731027846097</v>
      </c>
    </row>
    <row r="15" spans="1:22" ht="14.25" customHeight="1" x14ac:dyDescent="0.35">
      <c r="S15" t="s">
        <v>16</v>
      </c>
      <c r="T15" s="1">
        <v>-185.6</v>
      </c>
      <c r="U15" s="1">
        <v>19.62</v>
      </c>
      <c r="V15" s="1">
        <v>-72.44</v>
      </c>
    </row>
    <row r="16" spans="1:22" ht="14.25" customHeight="1" x14ac:dyDescent="0.35">
      <c r="S16" s="4" t="s">
        <v>17</v>
      </c>
      <c r="T16" s="5">
        <f t="shared" ref="T16:V16" si="4">SUM(T14:T15)</f>
        <v>87976.07827065239</v>
      </c>
      <c r="U16" s="5">
        <f t="shared" si="4"/>
        <v>126471.50360023012</v>
      </c>
      <c r="V16" s="5">
        <f t="shared" si="4"/>
        <v>1373.9331027846097</v>
      </c>
    </row>
    <row r="17" spans="9:10" ht="14.25" customHeight="1" x14ac:dyDescent="0.3"/>
    <row r="18" spans="9:10" ht="14.25" customHeight="1" x14ac:dyDescent="0.35">
      <c r="J18" s="6" t="s">
        <v>18</v>
      </c>
    </row>
    <row r="19" spans="9:10" ht="14.25" customHeight="1" x14ac:dyDescent="0.3"/>
    <row r="20" spans="9:10" ht="14.25" customHeight="1" x14ac:dyDescent="0.3"/>
    <row r="21" spans="9:10" ht="14.25" customHeight="1" x14ac:dyDescent="0.3"/>
    <row r="22" spans="9:10" ht="14.25" customHeight="1" x14ac:dyDescent="0.3"/>
    <row r="23" spans="9:10" ht="14.25" customHeight="1" x14ac:dyDescent="0.3"/>
    <row r="24" spans="9:10" ht="14.25" customHeight="1" x14ac:dyDescent="0.3"/>
    <row r="25" spans="9:10" ht="14.25" customHeight="1" x14ac:dyDescent="0.3">
      <c r="I25" s="7"/>
    </row>
    <row r="26" spans="9:10" ht="14.25" customHeight="1" x14ac:dyDescent="0.3"/>
    <row r="27" spans="9:10" ht="14.25" customHeight="1" x14ac:dyDescent="0.3"/>
    <row r="28" spans="9:10" ht="14.25" customHeight="1" x14ac:dyDescent="0.3"/>
    <row r="29" spans="9:10" ht="14.25" customHeight="1" x14ac:dyDescent="0.3"/>
    <row r="30" spans="9:10" ht="14.25" customHeight="1" x14ac:dyDescent="0.3"/>
    <row r="31" spans="9:10" ht="14.25" customHeight="1" x14ac:dyDescent="0.3"/>
    <row r="32" spans="9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982"/>
  <sheetViews>
    <sheetView tabSelected="1" zoomScale="86" workbookViewId="0">
      <selection activeCell="B13" sqref="B13"/>
    </sheetView>
  </sheetViews>
  <sheetFormatPr defaultColWidth="12.6640625" defaultRowHeight="15" customHeight="1" x14ac:dyDescent="0.35"/>
  <cols>
    <col min="1" max="1" width="25.4140625" style="10" customWidth="1"/>
    <col min="2" max="2" width="18.5" style="11" customWidth="1"/>
    <col min="3" max="3" width="10.4140625" style="11" customWidth="1"/>
    <col min="4" max="4" width="9.4140625" style="11" customWidth="1"/>
    <col min="5" max="6" width="7.6640625" style="11" customWidth="1"/>
    <col min="7" max="7" width="14.5" style="11" customWidth="1"/>
    <col min="8" max="8" width="23.9140625" style="11" customWidth="1"/>
    <col min="9" max="9" width="13.4140625" style="11" customWidth="1"/>
    <col min="10" max="10" width="9.4140625" style="11" customWidth="1"/>
    <col min="11" max="27" width="7.6640625" style="11" customWidth="1"/>
    <col min="28" max="16384" width="12.6640625" style="11"/>
  </cols>
  <sheetData>
    <row r="1" spans="1:13" ht="14.25" customHeight="1" x14ac:dyDescent="0.35">
      <c r="A1" s="9" t="s">
        <v>19</v>
      </c>
      <c r="B1" s="11" t="s">
        <v>69</v>
      </c>
      <c r="D1" s="11" t="s">
        <v>20</v>
      </c>
      <c r="F1" s="11" t="s">
        <v>66</v>
      </c>
    </row>
    <row r="2" spans="1:13" ht="14.25" customHeight="1" x14ac:dyDescent="0.35">
      <c r="B2" s="10"/>
      <c r="C2" s="10"/>
    </row>
    <row r="3" spans="1:13" ht="29" x14ac:dyDescent="0.35">
      <c r="A3" s="9" t="s">
        <v>21</v>
      </c>
      <c r="B3" s="10"/>
      <c r="C3" s="9" t="s">
        <v>22</v>
      </c>
      <c r="D3" s="11" t="s">
        <v>23</v>
      </c>
    </row>
    <row r="4" spans="1:13" ht="14.25" customHeight="1" x14ac:dyDescent="0.35">
      <c r="A4" s="10" t="s">
        <v>24</v>
      </c>
      <c r="B4" s="10" t="s">
        <v>25</v>
      </c>
      <c r="C4" s="10">
        <v>900</v>
      </c>
    </row>
    <row r="5" spans="1:13" ht="14.25" customHeight="1" x14ac:dyDescent="0.35">
      <c r="B5" s="10" t="s">
        <v>26</v>
      </c>
      <c r="C5" s="10">
        <v>2455.0559082</v>
      </c>
      <c r="D5" s="12" t="s">
        <v>27</v>
      </c>
    </row>
    <row r="6" spans="1:13" ht="14.25" customHeight="1" x14ac:dyDescent="0.35">
      <c r="B6" s="10" t="s">
        <v>28</v>
      </c>
      <c r="C6" s="10">
        <v>0</v>
      </c>
    </row>
    <row r="7" spans="1:13" ht="14.25" customHeight="1" x14ac:dyDescent="0.35">
      <c r="B7" s="10" t="s">
        <v>29</v>
      </c>
      <c r="C7" s="10">
        <v>0</v>
      </c>
    </row>
    <row r="8" spans="1:13" ht="14.25" customHeight="1" x14ac:dyDescent="0.35">
      <c r="B8" s="10" t="s">
        <v>30</v>
      </c>
      <c r="C8" s="10">
        <v>0</v>
      </c>
    </row>
    <row r="9" spans="1:13" ht="14.25" customHeight="1" x14ac:dyDescent="0.35">
      <c r="A9" s="10" t="s">
        <v>31</v>
      </c>
      <c r="B9" s="10"/>
      <c r="C9" s="10">
        <v>0</v>
      </c>
    </row>
    <row r="10" spans="1:13" ht="14.25" customHeight="1" x14ac:dyDescent="0.35">
      <c r="A10" s="10" t="s">
        <v>32</v>
      </c>
      <c r="B10" s="10"/>
      <c r="C10" s="10">
        <v>234.30749512</v>
      </c>
    </row>
    <row r="11" spans="1:13" ht="28.5" customHeight="1" x14ac:dyDescent="0.35">
      <c r="A11" s="10" t="s">
        <v>33</v>
      </c>
      <c r="C11" s="10">
        <v>110019.66227846099</v>
      </c>
    </row>
    <row r="12" spans="1:13" ht="14.25" customHeight="1" x14ac:dyDescent="0.35">
      <c r="B12" s="10"/>
    </row>
    <row r="13" spans="1:13" ht="14.25" customHeight="1" x14ac:dyDescent="0.35">
      <c r="A13" s="21"/>
      <c r="B13" s="10"/>
      <c r="C13" s="10"/>
      <c r="H13" s="10"/>
      <c r="I13" s="10"/>
      <c r="J13" s="10"/>
      <c r="K13" s="14"/>
      <c r="L13" s="14"/>
      <c r="M13" s="14"/>
    </row>
    <row r="14" spans="1:13" ht="14.25" customHeight="1" x14ac:dyDescent="0.35">
      <c r="A14" s="9"/>
      <c r="B14" s="10"/>
      <c r="C14" s="10"/>
      <c r="H14" s="10"/>
      <c r="I14" s="10"/>
      <c r="J14" s="10"/>
      <c r="K14" s="14"/>
      <c r="L14" s="14"/>
      <c r="M14" s="14"/>
    </row>
    <row r="15" spans="1:13" ht="14.25" customHeight="1" x14ac:dyDescent="0.35">
      <c r="B15" s="10"/>
      <c r="C15" s="9" t="s">
        <v>34</v>
      </c>
      <c r="D15" s="13" t="s">
        <v>35</v>
      </c>
      <c r="E15" s="13" t="s">
        <v>36</v>
      </c>
      <c r="F15" s="13" t="s">
        <v>37</v>
      </c>
      <c r="H15" s="10"/>
      <c r="I15" s="10"/>
      <c r="J15" s="10"/>
      <c r="K15" s="15"/>
      <c r="L15" s="15"/>
      <c r="M15" s="15"/>
    </row>
    <row r="16" spans="1:13" ht="116" x14ac:dyDescent="0.35">
      <c r="A16" s="10" t="s">
        <v>39</v>
      </c>
      <c r="B16" s="10"/>
      <c r="C16" s="10">
        <v>87</v>
      </c>
      <c r="D16" s="11">
        <v>87</v>
      </c>
      <c r="E16" s="11">
        <v>87</v>
      </c>
      <c r="F16" s="16">
        <v>56</v>
      </c>
      <c r="G16" s="17" t="s">
        <v>60</v>
      </c>
      <c r="H16" s="9"/>
      <c r="I16" s="10"/>
      <c r="J16" s="18"/>
      <c r="K16" s="15"/>
      <c r="L16" s="15"/>
      <c r="M16" s="15"/>
    </row>
    <row r="17" spans="1:14" ht="14.25" customHeight="1" x14ac:dyDescent="0.35">
      <c r="A17" s="9" t="s">
        <v>38</v>
      </c>
      <c r="B17" s="10"/>
      <c r="C17" s="10">
        <f t="shared" ref="C17:E17" si="0">C16/C25</f>
        <v>2.912273061674591E-8</v>
      </c>
      <c r="D17" s="19">
        <f t="shared" si="0"/>
        <v>2.5410724268141862E-7</v>
      </c>
      <c r="E17" s="19">
        <f t="shared" si="0"/>
        <v>4.9482646393226847E-7</v>
      </c>
      <c r="F17" s="19">
        <f>87/F25</f>
        <v>2.122632398704187E-6</v>
      </c>
      <c r="H17" s="10"/>
      <c r="I17" s="10"/>
      <c r="J17" s="18"/>
      <c r="K17" s="15"/>
      <c r="L17" s="15"/>
      <c r="M17" s="15"/>
    </row>
    <row r="18" spans="1:14" ht="14.25" customHeight="1" x14ac:dyDescent="0.35">
      <c r="A18" s="9"/>
      <c r="B18" s="10"/>
      <c r="C18" s="10"/>
      <c r="H18" s="10"/>
      <c r="I18" s="10"/>
      <c r="J18" s="10"/>
    </row>
    <row r="19" spans="1:14" ht="14.25" customHeight="1" x14ac:dyDescent="0.35">
      <c r="A19" s="10" t="s">
        <v>61</v>
      </c>
      <c r="B19" s="10"/>
      <c r="C19" s="10">
        <v>116721900</v>
      </c>
      <c r="D19" s="8">
        <v>11833200</v>
      </c>
      <c r="E19" s="8">
        <v>5699700</v>
      </c>
      <c r="F19" s="11">
        <v>866700</v>
      </c>
      <c r="H19" s="9"/>
      <c r="I19" s="10"/>
      <c r="J19" s="10"/>
    </row>
    <row r="20" spans="1:14" ht="14.25" customHeight="1" x14ac:dyDescent="0.35">
      <c r="A20" s="9" t="s">
        <v>62</v>
      </c>
      <c r="B20" s="10"/>
      <c r="C20" s="19">
        <f t="shared" ref="C20:F20" si="1">C19/C25</f>
        <v>3.9071959204307519E-2</v>
      </c>
      <c r="D20" s="19">
        <f t="shared" si="1"/>
        <v>3.4562089932158188E-2</v>
      </c>
      <c r="E20" s="19">
        <f t="shared" si="1"/>
        <v>3.2417958580169548E-2</v>
      </c>
      <c r="F20" s="20">
        <f t="shared" si="1"/>
        <v>2.11458103443324E-2</v>
      </c>
      <c r="H20" s="9"/>
      <c r="I20" s="10"/>
      <c r="J20" s="10"/>
    </row>
    <row r="21" spans="1:14" ht="14.25" customHeight="1" x14ac:dyDescent="0.35">
      <c r="A21" s="9"/>
      <c r="B21" s="10"/>
      <c r="C21" s="10"/>
      <c r="H21" s="10"/>
      <c r="I21" s="10"/>
      <c r="J21" s="10"/>
      <c r="L21" s="15"/>
      <c r="M21" s="15"/>
    </row>
    <row r="22" spans="1:14" ht="14.25" customHeight="1" x14ac:dyDescent="0.35">
      <c r="A22" s="10" t="s">
        <v>63</v>
      </c>
      <c r="B22" s="10"/>
      <c r="C22" s="11">
        <v>145096200</v>
      </c>
      <c r="D22" s="11">
        <v>19301400</v>
      </c>
      <c r="E22" s="11">
        <v>10725300</v>
      </c>
      <c r="F22" s="11">
        <v>3004200</v>
      </c>
      <c r="H22" s="10"/>
      <c r="I22" s="10"/>
      <c r="J22" s="10"/>
      <c r="M22" s="15"/>
      <c r="N22" s="10"/>
    </row>
    <row r="23" spans="1:14" ht="14.25" customHeight="1" x14ac:dyDescent="0.35">
      <c r="A23" s="9" t="s">
        <v>40</v>
      </c>
      <c r="B23" s="10"/>
      <c r="C23" s="19">
        <f t="shared" ref="C23:F23" si="2">C22/C25</f>
        <v>4.8570086736936642E-2</v>
      </c>
      <c r="D23" s="19">
        <f t="shared" si="2"/>
        <v>5.6375006136679687E-2</v>
      </c>
      <c r="E23" s="19">
        <f t="shared" si="2"/>
        <v>6.1001865213939764E-2</v>
      </c>
      <c r="F23" s="19">
        <f t="shared" si="2"/>
        <v>7.3296692553874929E-2</v>
      </c>
      <c r="H23" s="10"/>
      <c r="I23" s="10"/>
      <c r="J23" s="10"/>
      <c r="L23" s="15"/>
      <c r="M23" s="15"/>
      <c r="N23" s="10"/>
    </row>
    <row r="24" spans="1:14" ht="14.25" customHeight="1" x14ac:dyDescent="0.35">
      <c r="A24" s="9"/>
      <c r="B24" s="10"/>
      <c r="H24" s="10"/>
      <c r="I24" s="10"/>
      <c r="J24" s="10"/>
      <c r="N24" s="10"/>
    </row>
    <row r="25" spans="1:14" ht="14.25" customHeight="1" x14ac:dyDescent="0.35">
      <c r="A25" s="9" t="s">
        <v>67</v>
      </c>
      <c r="B25" s="10"/>
      <c r="C25" s="8">
        <v>2987357234.6259999</v>
      </c>
      <c r="D25" s="11">
        <v>342375129.028</v>
      </c>
      <c r="E25" s="11">
        <v>175819214.09099999</v>
      </c>
      <c r="F25" s="11">
        <v>40986842.589000002</v>
      </c>
    </row>
    <row r="26" spans="1:14" ht="14.25" customHeight="1" x14ac:dyDescent="0.35">
      <c r="A26" s="9"/>
      <c r="B26" s="10"/>
    </row>
    <row r="27" spans="1:14" ht="14.25" customHeight="1" x14ac:dyDescent="0.35">
      <c r="A27" s="9"/>
      <c r="B27" s="10"/>
    </row>
    <row r="28" spans="1:14" ht="14.25" customHeight="1" x14ac:dyDescent="0.35">
      <c r="A28" s="9"/>
      <c r="B28" s="10"/>
    </row>
    <row r="29" spans="1:14" ht="14.25" customHeight="1" x14ac:dyDescent="0.35">
      <c r="A29" s="9"/>
      <c r="B29" s="10"/>
    </row>
    <row r="30" spans="1:14" ht="14.25" customHeight="1" x14ac:dyDescent="0.35">
      <c r="A30" s="9"/>
      <c r="B30" s="10"/>
    </row>
    <row r="31" spans="1:14" ht="14.25" customHeight="1" x14ac:dyDescent="0.35"/>
    <row r="32" spans="1:14" ht="14.25" customHeight="1" x14ac:dyDescent="0.35">
      <c r="A32" s="9" t="s">
        <v>41</v>
      </c>
      <c r="C32" s="9" t="s">
        <v>34</v>
      </c>
      <c r="D32" s="13" t="s">
        <v>35</v>
      </c>
      <c r="E32" s="13" t="s">
        <v>36</v>
      </c>
      <c r="F32" s="13" t="s">
        <v>37</v>
      </c>
      <c r="G32" s="11" t="s">
        <v>68</v>
      </c>
    </row>
    <row r="33" spans="1:6" ht="14.25" customHeight="1" x14ac:dyDescent="0.35">
      <c r="A33" s="10" t="s">
        <v>42</v>
      </c>
      <c r="B33" s="10" t="s">
        <v>25</v>
      </c>
      <c r="C33" s="11">
        <v>0.80600000000000005</v>
      </c>
      <c r="D33" s="11">
        <v>0.114</v>
      </c>
      <c r="E33" s="11">
        <v>0.153</v>
      </c>
      <c r="F33" s="11">
        <v>2.0400000000000001E-2</v>
      </c>
    </row>
    <row r="34" spans="1:6" ht="14.25" customHeight="1" x14ac:dyDescent="0.35">
      <c r="B34" s="10" t="s">
        <v>26</v>
      </c>
      <c r="C34" s="11">
        <v>8.4700000000000006</v>
      </c>
      <c r="D34" s="11">
        <v>0.63</v>
      </c>
      <c r="E34" s="11">
        <v>3.7000000000000002E-3</v>
      </c>
    </row>
    <row r="35" spans="1:6" ht="14.25" customHeight="1" x14ac:dyDescent="0.35">
      <c r="B35" s="10" t="s">
        <v>28</v>
      </c>
      <c r="C35" s="11">
        <v>3.98</v>
      </c>
      <c r="D35" s="11">
        <v>2.54</v>
      </c>
      <c r="E35" s="11">
        <v>2.69</v>
      </c>
      <c r="F35" s="11">
        <v>4.4400000000000004</v>
      </c>
    </row>
    <row r="36" spans="1:6" ht="14.25" customHeight="1" x14ac:dyDescent="0.35">
      <c r="B36" s="10" t="s">
        <v>29</v>
      </c>
      <c r="C36" s="11">
        <v>76.5</v>
      </c>
      <c r="D36" s="11">
        <v>70</v>
      </c>
      <c r="E36" s="11">
        <v>70.900000000000006</v>
      </c>
      <c r="F36" s="11">
        <v>69.400000000000006</v>
      </c>
    </row>
    <row r="37" spans="1:6" ht="29" x14ac:dyDescent="0.35">
      <c r="B37" s="10" t="s">
        <v>30</v>
      </c>
      <c r="C37" s="11">
        <v>9.8800000000000008</v>
      </c>
      <c r="D37" s="11">
        <v>26.8</v>
      </c>
      <c r="E37" s="11">
        <v>26.2</v>
      </c>
      <c r="F37" s="11">
        <v>26.1</v>
      </c>
    </row>
    <row r="38" spans="1:6" ht="14.25" customHeight="1" x14ac:dyDescent="0.35"/>
    <row r="39" spans="1:6" ht="14.25" customHeight="1" x14ac:dyDescent="0.35">
      <c r="A39" s="10" t="s">
        <v>43</v>
      </c>
      <c r="B39" s="10" t="s">
        <v>25</v>
      </c>
      <c r="C39" s="11">
        <v>2.0699999999999998</v>
      </c>
    </row>
    <row r="40" spans="1:6" ht="14.25" customHeight="1" x14ac:dyDescent="0.35">
      <c r="A40" s="18" t="s">
        <v>44</v>
      </c>
      <c r="B40" s="10" t="s">
        <v>26</v>
      </c>
      <c r="C40" s="11">
        <v>18</v>
      </c>
    </row>
    <row r="41" spans="1:6" ht="14.25" customHeight="1" x14ac:dyDescent="0.35">
      <c r="A41" s="18" t="s">
        <v>45</v>
      </c>
      <c r="B41" s="10" t="s">
        <v>28</v>
      </c>
      <c r="C41" s="11">
        <v>23.5</v>
      </c>
    </row>
    <row r="42" spans="1:6" ht="14.25" customHeight="1" x14ac:dyDescent="0.35">
      <c r="B42" s="10" t="s">
        <v>29</v>
      </c>
      <c r="C42" s="11">
        <v>55.3</v>
      </c>
    </row>
    <row r="43" spans="1:6" ht="14.25" customHeight="1" x14ac:dyDescent="0.35">
      <c r="B43" s="10" t="s">
        <v>30</v>
      </c>
      <c r="C43" s="11">
        <v>25.6</v>
      </c>
    </row>
    <row r="44" spans="1:6" ht="14.25" customHeight="1" x14ac:dyDescent="0.35"/>
    <row r="45" spans="1:6" ht="14.25" customHeight="1" x14ac:dyDescent="0.35">
      <c r="A45" s="10" t="s">
        <v>46</v>
      </c>
      <c r="B45" s="10" t="s">
        <v>25</v>
      </c>
      <c r="C45" s="11">
        <v>5.17</v>
      </c>
      <c r="D45" s="11">
        <v>1.18</v>
      </c>
      <c r="E45" s="11">
        <v>1.93</v>
      </c>
      <c r="F45" s="11">
        <v>0.41899999999999998</v>
      </c>
    </row>
    <row r="46" spans="1:6" ht="14.25" customHeight="1" x14ac:dyDescent="0.35">
      <c r="B46" s="10" t="s">
        <v>26</v>
      </c>
      <c r="C46" s="11">
        <v>11.7</v>
      </c>
      <c r="D46" s="11">
        <v>4.6900000000000004</v>
      </c>
      <c r="E46" s="11">
        <v>0.65100000000000002</v>
      </c>
    </row>
    <row r="47" spans="1:6" ht="14.25" customHeight="1" x14ac:dyDescent="0.35">
      <c r="B47" s="10" t="s">
        <v>28</v>
      </c>
      <c r="C47" s="11">
        <v>6.71</v>
      </c>
      <c r="D47" s="11">
        <v>5.49</v>
      </c>
      <c r="E47" s="11">
        <v>5.14</v>
      </c>
      <c r="F47" s="11">
        <v>3.43</v>
      </c>
    </row>
    <row r="48" spans="1:6" ht="14.25" customHeight="1" x14ac:dyDescent="0.35">
      <c r="B48" s="10" t="s">
        <v>29</v>
      </c>
      <c r="C48" s="11">
        <v>151</v>
      </c>
      <c r="D48" s="11">
        <v>89</v>
      </c>
      <c r="E48" s="11">
        <v>105</v>
      </c>
      <c r="F48" s="11">
        <v>41.2</v>
      </c>
    </row>
    <row r="49" spans="1:7" ht="14.25" customHeight="1" x14ac:dyDescent="0.35">
      <c r="B49" s="10" t="s">
        <v>30</v>
      </c>
      <c r="C49" s="11">
        <v>6.58</v>
      </c>
      <c r="D49" s="11">
        <v>12.1</v>
      </c>
      <c r="E49" s="11">
        <v>10.5</v>
      </c>
      <c r="F49" s="11">
        <v>8.17</v>
      </c>
    </row>
    <row r="50" spans="1:7" ht="14.25" customHeight="1" x14ac:dyDescent="0.35"/>
    <row r="51" spans="1:7" ht="14.25" customHeight="1" x14ac:dyDescent="0.35">
      <c r="A51" s="10" t="s">
        <v>47</v>
      </c>
      <c r="B51" s="10" t="s">
        <v>25</v>
      </c>
      <c r="C51" s="11">
        <v>0.41799999999999998</v>
      </c>
      <c r="D51" s="11">
        <v>3.1300000000000001E-2</v>
      </c>
      <c r="E51" s="11">
        <v>6.0900000000000003E-2</v>
      </c>
      <c r="F51" s="11">
        <v>1.3599999999999999E-2</v>
      </c>
    </row>
    <row r="52" spans="1:7" ht="14.25" customHeight="1" x14ac:dyDescent="0.35">
      <c r="B52" s="10" t="s">
        <v>26</v>
      </c>
      <c r="C52" s="11">
        <v>1.69</v>
      </c>
      <c r="D52" s="11">
        <v>0.106</v>
      </c>
      <c r="E52" s="11">
        <v>3.7000000000000002E-3</v>
      </c>
    </row>
    <row r="53" spans="1:7" ht="14.25" customHeight="1" x14ac:dyDescent="0.35">
      <c r="B53" s="10" t="s">
        <v>28</v>
      </c>
      <c r="C53" s="11">
        <v>0.30099999999999999</v>
      </c>
      <c r="D53" s="11">
        <v>0.17799999999999999</v>
      </c>
      <c r="E53" s="11">
        <v>0.22800000000000001</v>
      </c>
      <c r="F53" s="11">
        <v>0.46800000000000003</v>
      </c>
    </row>
    <row r="54" spans="1:7" ht="14.25" customHeight="1" x14ac:dyDescent="0.35">
      <c r="B54" s="10" t="s">
        <v>29</v>
      </c>
      <c r="C54" s="11">
        <v>74.8</v>
      </c>
      <c r="D54" s="11">
        <v>68.8</v>
      </c>
      <c r="E54" s="11">
        <v>70.099999999999994</v>
      </c>
      <c r="F54" s="11">
        <v>54.7</v>
      </c>
    </row>
    <row r="55" spans="1:7" ht="14.25" customHeight="1" x14ac:dyDescent="0.35">
      <c r="B55" s="10" t="s">
        <v>30</v>
      </c>
      <c r="C55" s="11">
        <v>0.38800000000000001</v>
      </c>
      <c r="D55" s="11">
        <v>2.33</v>
      </c>
      <c r="E55" s="11">
        <v>2.91</v>
      </c>
      <c r="F55" s="11">
        <v>3.68</v>
      </c>
    </row>
    <row r="56" spans="1:7" ht="14.25" customHeight="1" x14ac:dyDescent="0.35"/>
    <row r="57" spans="1:7" ht="14.25" customHeight="1" x14ac:dyDescent="0.35">
      <c r="A57" s="10" t="s">
        <v>48</v>
      </c>
      <c r="B57" s="10"/>
      <c r="C57" s="11">
        <v>90.4</v>
      </c>
      <c r="D57" s="11">
        <v>88.4</v>
      </c>
      <c r="E57" s="11">
        <v>88.3</v>
      </c>
      <c r="F57" s="11">
        <v>86.4</v>
      </c>
      <c r="G57" s="8" t="s">
        <v>64</v>
      </c>
    </row>
    <row r="58" spans="1:7" ht="14.25" customHeight="1" x14ac:dyDescent="0.35">
      <c r="A58" s="10" t="s">
        <v>49</v>
      </c>
      <c r="B58" s="10"/>
    </row>
    <row r="59" spans="1:7" ht="14.25" customHeight="1" x14ac:dyDescent="0.35"/>
    <row r="60" spans="1:7" ht="14.25" customHeight="1" x14ac:dyDescent="0.35">
      <c r="A60" s="10" t="s">
        <v>50</v>
      </c>
      <c r="B60" s="10" t="s">
        <v>25</v>
      </c>
      <c r="C60" s="11">
        <v>0.80700000000000005</v>
      </c>
      <c r="D60" s="11">
        <v>0.59799999999999998</v>
      </c>
      <c r="E60" s="11">
        <v>0.66700000000000004</v>
      </c>
      <c r="F60" s="11">
        <v>0.41699999999999998</v>
      </c>
    </row>
    <row r="61" spans="1:7" ht="14.25" customHeight="1" x14ac:dyDescent="0.35">
      <c r="B61" s="10" t="s">
        <v>26</v>
      </c>
      <c r="C61" s="11">
        <v>0.82499999999999996</v>
      </c>
      <c r="D61" s="11">
        <v>0.77600000000000002</v>
      </c>
      <c r="E61" s="11">
        <v>1</v>
      </c>
    </row>
    <row r="62" spans="1:7" ht="14.25" customHeight="1" x14ac:dyDescent="0.35">
      <c r="B62" s="10" t="s">
        <v>28</v>
      </c>
      <c r="C62" s="11">
        <v>0.53300000000000003</v>
      </c>
      <c r="D62" s="11">
        <v>0.47499999999999998</v>
      </c>
      <c r="E62" s="11">
        <v>0.46100000000000002</v>
      </c>
      <c r="F62" s="11">
        <v>0.45900000000000002</v>
      </c>
    </row>
    <row r="63" spans="1:7" ht="14.25" customHeight="1" x14ac:dyDescent="0.35">
      <c r="B63" s="10" t="s">
        <v>29</v>
      </c>
      <c r="C63" s="11">
        <v>0.76800000000000002</v>
      </c>
      <c r="D63" s="11">
        <v>0.74399999999999999</v>
      </c>
      <c r="E63" s="11">
        <v>0.74</v>
      </c>
      <c r="F63" s="11">
        <v>0.73599999999999999</v>
      </c>
    </row>
    <row r="64" spans="1:7" ht="14.25" customHeight="1" x14ac:dyDescent="0.35">
      <c r="B64" s="10" t="s">
        <v>30</v>
      </c>
      <c r="C64" s="11">
        <v>0.78200000000000003</v>
      </c>
      <c r="D64" s="11">
        <v>0.76800000000000002</v>
      </c>
      <c r="E64" s="11">
        <v>0.76100000000000001</v>
      </c>
      <c r="F64" s="11">
        <v>0.75700000000000001</v>
      </c>
    </row>
    <row r="65" spans="1:6" ht="14.25" customHeight="1" x14ac:dyDescent="0.35"/>
    <row r="66" spans="1:6" ht="38.25" customHeight="1" x14ac:dyDescent="0.35">
      <c r="A66" s="10" t="s">
        <v>51</v>
      </c>
      <c r="B66" s="10"/>
      <c r="C66" s="11">
        <v>0.47599999999999998</v>
      </c>
      <c r="D66" s="11">
        <v>0.52600000000000002</v>
      </c>
      <c r="E66" s="11">
        <v>0.51300000000000001</v>
      </c>
      <c r="F66" s="11">
        <v>0.59699999999999998</v>
      </c>
    </row>
    <row r="67" spans="1:6" ht="14.25" customHeight="1" x14ac:dyDescent="0.35">
      <c r="B67" s="10"/>
    </row>
    <row r="68" spans="1:6" ht="14.25" customHeight="1" x14ac:dyDescent="0.35">
      <c r="A68" s="10" t="s">
        <v>52</v>
      </c>
      <c r="B68" s="18" t="s">
        <v>53</v>
      </c>
      <c r="C68" s="14">
        <v>13.9</v>
      </c>
      <c r="D68" s="14">
        <v>17</v>
      </c>
      <c r="E68" s="14">
        <v>16</v>
      </c>
      <c r="F68" s="14">
        <v>16</v>
      </c>
    </row>
    <row r="69" spans="1:6" ht="14.25" customHeight="1" x14ac:dyDescent="0.35">
      <c r="A69" s="10" t="s">
        <v>54</v>
      </c>
      <c r="B69" s="10" t="s">
        <v>55</v>
      </c>
      <c r="C69" s="11">
        <v>65.5</v>
      </c>
      <c r="D69" s="11">
        <v>55.7</v>
      </c>
      <c r="E69" s="11">
        <v>56.2</v>
      </c>
      <c r="F69" s="11">
        <v>52.7</v>
      </c>
    </row>
    <row r="70" spans="1:6" ht="14.25" customHeight="1" x14ac:dyDescent="0.35">
      <c r="B70" s="10"/>
    </row>
    <row r="71" spans="1:6" ht="14.25" customHeight="1" x14ac:dyDescent="0.35">
      <c r="C71" s="10" t="s">
        <v>34</v>
      </c>
      <c r="D71" s="11" t="s">
        <v>35</v>
      </c>
      <c r="E71" s="11" t="s">
        <v>36</v>
      </c>
      <c r="F71" s="11" t="s">
        <v>37</v>
      </c>
    </row>
    <row r="72" spans="1:6" ht="14.25" customHeight="1" x14ac:dyDescent="0.35">
      <c r="A72" s="10" t="s">
        <v>56</v>
      </c>
      <c r="B72" s="19" t="s">
        <v>57</v>
      </c>
      <c r="C72" s="11">
        <v>8.34</v>
      </c>
      <c r="D72" s="11">
        <v>16.5</v>
      </c>
      <c r="E72" s="11">
        <v>16</v>
      </c>
      <c r="F72" s="11">
        <v>17.899999999999999</v>
      </c>
    </row>
    <row r="73" spans="1:6" ht="14.25" customHeight="1" x14ac:dyDescent="0.35">
      <c r="B73" s="14" t="s">
        <v>58</v>
      </c>
      <c r="C73" s="14">
        <v>84</v>
      </c>
      <c r="D73" s="14">
        <v>67.2</v>
      </c>
      <c r="E73" s="14">
        <v>67.8</v>
      </c>
      <c r="F73" s="14">
        <v>64.8</v>
      </c>
    </row>
    <row r="74" spans="1:6" ht="14.25" customHeight="1" x14ac:dyDescent="0.35">
      <c r="B74" s="19" t="s">
        <v>59</v>
      </c>
      <c r="C74" s="11">
        <v>7.7</v>
      </c>
      <c r="D74" s="11">
        <v>16.3</v>
      </c>
      <c r="E74" s="11">
        <v>16.2</v>
      </c>
      <c r="F74" s="11">
        <v>17.3</v>
      </c>
    </row>
    <row r="75" spans="1:6" ht="14.25" customHeight="1" x14ac:dyDescent="0.35"/>
    <row r="76" spans="1:6" ht="14.25" customHeight="1" x14ac:dyDescent="0.35"/>
    <row r="77" spans="1:6" ht="14.25" customHeight="1" x14ac:dyDescent="0.35"/>
    <row r="78" spans="1:6" ht="14.25" customHeight="1" x14ac:dyDescent="0.35"/>
    <row r="79" spans="1:6" ht="14.25" customHeight="1" x14ac:dyDescent="0.35"/>
    <row r="80" spans="1:6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RegressionCalcs</vt:lpstr>
      <vt:lpstr>Metrics-updated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Maddie Tango</dc:creator>
  <cp:lastModifiedBy>Maddie Tango</cp:lastModifiedBy>
  <dcterms:created xsi:type="dcterms:W3CDTF">2021-02-10T20:39:35Z</dcterms:created>
  <dcterms:modified xsi:type="dcterms:W3CDTF">2021-03-19T05:18:32Z</dcterms:modified>
</cp:coreProperties>
</file>