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Tanner\Documents\code_doc\model_minerals\Inputs\"/>
    </mc:Choice>
  </mc:AlternateContent>
  <xr:revisionPtr revIDLastSave="0" documentId="13_ncr:1_{640F3668-EA32-4FCD-AB96-5518F0BE53EC}" xr6:coauthVersionLast="47" xr6:coauthVersionMax="47" xr10:uidLastSave="{00000000-0000-0000-0000-000000000000}"/>
  <bookViews>
    <workbookView xWindow="-120" yWindow="-120" windowWidth="29040" windowHeight="15840" xr2:uid="{70291882-7BA5-469E-912B-2C195ABC6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L16" i="1" l="1"/>
  <c r="N16" i="1"/>
  <c r="L16" i="1"/>
  <c r="B16" i="1"/>
  <c r="BL15" i="1"/>
  <c r="BA15" i="1"/>
  <c r="BA16" i="1" s="1"/>
  <c r="AL15" i="1"/>
  <c r="N15" i="1"/>
  <c r="L15" i="1"/>
  <c r="B15" i="1"/>
  <c r="BL14" i="1"/>
  <c r="AL14" i="1"/>
  <c r="N14" i="1"/>
  <c r="L14" i="1"/>
  <c r="B14" i="1"/>
  <c r="BL9" i="1"/>
  <c r="BA9" i="1"/>
  <c r="AL9" i="1"/>
  <c r="AE9" i="1"/>
  <c r="N9" i="1"/>
  <c r="M9" i="1"/>
  <c r="L9" i="1"/>
  <c r="N6" i="1"/>
  <c r="N4" i="1"/>
</calcChain>
</file>

<file path=xl/sharedStrings.xml><?xml version="1.0" encoding="utf-8"?>
<sst xmlns="http://schemas.openxmlformats.org/spreadsheetml/2006/main" count="86" uniqueCount="86">
  <si>
    <t>Technology</t>
  </si>
  <si>
    <t>Aluminum</t>
  </si>
  <si>
    <t>Antimony</t>
  </si>
  <si>
    <t>Arsenic</t>
  </si>
  <si>
    <t>Baryte</t>
  </si>
  <si>
    <t>Beryllium</t>
  </si>
  <si>
    <t>Bismuth</t>
  </si>
  <si>
    <t>Borate</t>
  </si>
  <si>
    <t>Boron</t>
  </si>
  <si>
    <t>Cadmium</t>
  </si>
  <si>
    <t>Cerium (REE)</t>
  </si>
  <si>
    <t>Chromium</t>
  </si>
  <si>
    <t>Cobalt</t>
  </si>
  <si>
    <t>Copper</t>
  </si>
  <si>
    <t>Dysprosium (REE)</t>
  </si>
  <si>
    <t>Erbium (REE)</t>
  </si>
  <si>
    <t>Europium (REE)</t>
  </si>
  <si>
    <t>Fluorspar</t>
  </si>
  <si>
    <t>Gadolinium (REE)</t>
  </si>
  <si>
    <t>Gallium</t>
  </si>
  <si>
    <t>Germanium</t>
  </si>
  <si>
    <t>Gold</t>
  </si>
  <si>
    <t>Graphite</t>
  </si>
  <si>
    <t>Hafnium</t>
  </si>
  <si>
    <t>Helium</t>
  </si>
  <si>
    <t>Holmium (REE)</t>
  </si>
  <si>
    <t>Indium</t>
  </si>
  <si>
    <t>Iridium</t>
  </si>
  <si>
    <t>Iron</t>
  </si>
  <si>
    <t>Lanthanum (REE)</t>
  </si>
  <si>
    <t>Lead</t>
  </si>
  <si>
    <t>Lithium</t>
  </si>
  <si>
    <t>Lutetium (REE)</t>
  </si>
  <si>
    <t>Magnesium</t>
  </si>
  <si>
    <t>Manganese</t>
  </si>
  <si>
    <t>Molybdenum</t>
  </si>
  <si>
    <t>Neodymium (REE)</t>
  </si>
  <si>
    <t>Nickel</t>
  </si>
  <si>
    <t>Niobium</t>
  </si>
  <si>
    <t>Palladium</t>
  </si>
  <si>
    <t>Phosphate rock</t>
  </si>
  <si>
    <t>Phosphorus</t>
  </si>
  <si>
    <t>Platinum</t>
  </si>
  <si>
    <t>Praseodymium (REE)</t>
  </si>
  <si>
    <t>Rhenium</t>
  </si>
  <si>
    <t>Rhodium</t>
  </si>
  <si>
    <t>Ruthenium</t>
  </si>
  <si>
    <t>Samarium (REE)</t>
  </si>
  <si>
    <t>Scandium (REE)</t>
  </si>
  <si>
    <t>Selenium</t>
  </si>
  <si>
    <t>Silicon</t>
  </si>
  <si>
    <t>Silver</t>
  </si>
  <si>
    <t>Steel</t>
  </si>
  <si>
    <t>Tantalum</t>
  </si>
  <si>
    <t>Tellurium</t>
  </si>
  <si>
    <t>Terbium (REE)</t>
  </si>
  <si>
    <t>Thulium</t>
  </si>
  <si>
    <t>Tin</t>
  </si>
  <si>
    <t>Titanium</t>
  </si>
  <si>
    <t>Tungsten</t>
  </si>
  <si>
    <t>Vanadium</t>
  </si>
  <si>
    <t>Yetterbium (REE)</t>
  </si>
  <si>
    <t>Yttrium (REE)</t>
  </si>
  <si>
    <t>Zinc</t>
  </si>
  <si>
    <t>Zirconium</t>
  </si>
  <si>
    <t>Oil</t>
  </si>
  <si>
    <t>Coal</t>
  </si>
  <si>
    <t>CoalCCS</t>
  </si>
  <si>
    <t>NaturalGas</t>
  </si>
  <si>
    <t>NaturalGasCCS</t>
  </si>
  <si>
    <t>Nuclear</t>
  </si>
  <si>
    <t>BiomassAndWaste</t>
  </si>
  <si>
    <t>BiomassCCS</t>
  </si>
  <si>
    <t>Hydro</t>
  </si>
  <si>
    <t>Geothermal</t>
  </si>
  <si>
    <t>WindOnshore</t>
  </si>
  <si>
    <t>WindOffshore</t>
  </si>
  <si>
    <t>SolarPVCSi</t>
  </si>
  <si>
    <t>SolarPVCIGS</t>
  </si>
  <si>
    <t>SolarPVCte</t>
  </si>
  <si>
    <t>SolarPVamorphus</t>
  </si>
  <si>
    <t>SolarCSPtrough</t>
  </si>
  <si>
    <t>SolarCSPtower</t>
  </si>
  <si>
    <t>Ocean</t>
  </si>
  <si>
    <t>Stationary Li-ion batteries</t>
  </si>
  <si>
    <t>EV Li-ion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</si>
</sst>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AE53-F77F-422D-8AD4-C626947120DA}">
  <dimension ref="A1:BM22"/>
  <sheetViews>
    <sheetView tabSelected="1" workbookViewId="0">
      <selection activeCell="J31" sqref="J31"/>
    </sheetView>
  </sheetViews>
  <sheetFormatPr defaultColWidth="17.140625" defaultRowHeight="15" x14ac:dyDescent="0.25"/>
  <cols>
    <col min="11" max="11" width="17.140625" style="1"/>
    <col min="13" max="15" width="17.140625" style="2"/>
    <col min="16" max="17" width="17.140625" style="1"/>
    <col min="19" max="19" width="17.140625" style="1"/>
    <col min="26" max="26" width="17.140625" style="1"/>
    <col min="30" max="30" width="17.140625" style="1"/>
    <col min="32" max="32" width="17.140625" style="2"/>
    <col min="33" max="33" width="17.140625" style="1"/>
    <col min="37" max="37" width="17.140625" style="2"/>
    <col min="44" max="44" width="17.140625" style="2"/>
    <col min="48" max="49" width="17.140625" style="1"/>
    <col min="56" max="56" width="17.140625" style="2"/>
    <col min="62" max="62" width="17.140625" style="1"/>
    <col min="63" max="63" width="17.140625" style="2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s="2" t="s">
        <v>31</v>
      </c>
      <c r="AG1" s="1" t="s">
        <v>32</v>
      </c>
      <c r="AH1" t="s">
        <v>33</v>
      </c>
      <c r="AI1" t="s">
        <v>34</v>
      </c>
      <c r="AJ1" t="s">
        <v>35</v>
      </c>
      <c r="AK1" s="2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2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2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s="1" t="s">
        <v>61</v>
      </c>
      <c r="BK1" s="2" t="s">
        <v>62</v>
      </c>
      <c r="BL1" t="s">
        <v>63</v>
      </c>
      <c r="BM1" t="s">
        <v>64</v>
      </c>
    </row>
    <row r="2" spans="1:65" x14ac:dyDescent="0.25">
      <c r="A2" t="s">
        <v>65</v>
      </c>
      <c r="B2">
        <v>500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>
        <v>0</v>
      </c>
      <c r="L2">
        <v>0</v>
      </c>
      <c r="M2" s="2">
        <v>0</v>
      </c>
      <c r="N2" s="2">
        <v>90</v>
      </c>
      <c r="O2" s="2">
        <v>0</v>
      </c>
      <c r="P2" s="1">
        <v>0</v>
      </c>
      <c r="Q2" s="1">
        <v>0</v>
      </c>
      <c r="R2" s="2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2">
        <v>0</v>
      </c>
      <c r="AG2" s="1">
        <v>0</v>
      </c>
      <c r="AH2" s="1">
        <v>0</v>
      </c>
      <c r="AI2" s="1">
        <v>0</v>
      </c>
      <c r="AJ2" s="1">
        <v>0</v>
      </c>
      <c r="AK2" s="2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2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>
        <v>52500</v>
      </c>
      <c r="BB2" s="1">
        <v>0</v>
      </c>
      <c r="BC2" s="1">
        <v>0</v>
      </c>
      <c r="BD2" s="2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2">
        <v>0</v>
      </c>
      <c r="BL2" s="1">
        <v>0</v>
      </c>
      <c r="BM2" s="1">
        <v>0</v>
      </c>
    </row>
    <row r="3" spans="1:65" x14ac:dyDescent="0.25">
      <c r="A3" t="s">
        <v>66</v>
      </c>
      <c r="B3">
        <v>500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>
        <v>0</v>
      </c>
      <c r="L3">
        <v>0</v>
      </c>
      <c r="M3" s="2">
        <v>0</v>
      </c>
      <c r="N3" s="2">
        <v>90</v>
      </c>
      <c r="O3" s="2">
        <v>0</v>
      </c>
      <c r="P3" s="1">
        <v>0</v>
      </c>
      <c r="Q3" s="1">
        <v>0</v>
      </c>
      <c r="R3" s="2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2">
        <v>0</v>
      </c>
      <c r="AG3" s="1">
        <v>0</v>
      </c>
      <c r="AH3" s="1">
        <v>0</v>
      </c>
      <c r="AI3" s="1">
        <v>0</v>
      </c>
      <c r="AJ3" s="1">
        <v>0</v>
      </c>
      <c r="AK3" s="2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2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>
        <v>52500</v>
      </c>
      <c r="BB3" s="1">
        <v>0</v>
      </c>
      <c r="BC3" s="1">
        <v>0</v>
      </c>
      <c r="BD3" s="2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2">
        <v>0</v>
      </c>
      <c r="BL3" s="1">
        <v>0</v>
      </c>
      <c r="BM3" s="1">
        <v>0</v>
      </c>
    </row>
    <row r="4" spans="1:65" x14ac:dyDescent="0.25">
      <c r="A4" t="s">
        <v>67</v>
      </c>
      <c r="B4">
        <v>500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0</v>
      </c>
      <c r="L4">
        <v>326</v>
      </c>
      <c r="M4" s="2">
        <v>8</v>
      </c>
      <c r="N4" s="2">
        <f>90+692</f>
        <v>782</v>
      </c>
      <c r="O4" s="2">
        <v>0</v>
      </c>
      <c r="P4" s="1">
        <v>0</v>
      </c>
      <c r="Q4" s="1">
        <v>0</v>
      </c>
      <c r="R4" s="2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2">
        <v>0</v>
      </c>
      <c r="AG4" s="1">
        <v>0</v>
      </c>
      <c r="AH4" s="1">
        <v>0</v>
      </c>
      <c r="AI4">
        <v>3761</v>
      </c>
      <c r="AJ4">
        <v>8</v>
      </c>
      <c r="AK4" s="2">
        <v>0</v>
      </c>
      <c r="AL4">
        <v>1145</v>
      </c>
      <c r="AM4">
        <v>100</v>
      </c>
      <c r="AN4">
        <v>0</v>
      </c>
      <c r="AO4">
        <v>0</v>
      </c>
      <c r="AP4">
        <v>0</v>
      </c>
      <c r="AQ4">
        <v>0</v>
      </c>
      <c r="AR4" s="2">
        <v>0</v>
      </c>
      <c r="AS4">
        <v>0</v>
      </c>
      <c r="AT4">
        <v>0</v>
      </c>
      <c r="AU4">
        <v>0</v>
      </c>
      <c r="AV4" s="1">
        <v>0</v>
      </c>
      <c r="AW4" s="1">
        <v>0</v>
      </c>
      <c r="AX4">
        <v>0</v>
      </c>
      <c r="AY4">
        <v>0</v>
      </c>
      <c r="AZ4">
        <v>0</v>
      </c>
      <c r="BA4">
        <v>52500</v>
      </c>
      <c r="BB4">
        <v>0</v>
      </c>
      <c r="BC4">
        <v>0</v>
      </c>
      <c r="BD4" s="2">
        <v>0</v>
      </c>
      <c r="BE4">
        <v>0</v>
      </c>
      <c r="BF4">
        <v>0</v>
      </c>
      <c r="BG4">
        <v>0</v>
      </c>
      <c r="BH4">
        <v>0</v>
      </c>
      <c r="BI4">
        <v>100</v>
      </c>
      <c r="BJ4" s="1">
        <v>0</v>
      </c>
      <c r="BK4" s="2">
        <v>0</v>
      </c>
      <c r="BL4">
        <v>0</v>
      </c>
      <c r="BM4">
        <v>0</v>
      </c>
    </row>
    <row r="5" spans="1:65" x14ac:dyDescent="0.25">
      <c r="A5" t="s">
        <v>68</v>
      </c>
      <c r="B5">
        <v>500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>
        <v>0</v>
      </c>
      <c r="L5">
        <v>0</v>
      </c>
      <c r="M5" s="2">
        <v>0</v>
      </c>
      <c r="N5" s="2">
        <v>90</v>
      </c>
      <c r="O5" s="2">
        <v>0</v>
      </c>
      <c r="P5" s="1">
        <v>0</v>
      </c>
      <c r="Q5" s="1">
        <v>0</v>
      </c>
      <c r="R5" s="2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2">
        <v>0</v>
      </c>
      <c r="AG5" s="1">
        <v>0</v>
      </c>
      <c r="AH5" s="1">
        <v>0</v>
      </c>
      <c r="AI5" s="1">
        <v>0</v>
      </c>
      <c r="AJ5" s="1">
        <v>0</v>
      </c>
      <c r="AK5" s="2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2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>
        <v>52500</v>
      </c>
      <c r="BB5" s="1">
        <v>0</v>
      </c>
      <c r="BC5" s="1">
        <v>0</v>
      </c>
      <c r="BD5" s="2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2">
        <v>0</v>
      </c>
      <c r="BL5" s="1">
        <v>0</v>
      </c>
      <c r="BM5" s="1">
        <v>0</v>
      </c>
    </row>
    <row r="6" spans="1:65" x14ac:dyDescent="0.25">
      <c r="A6" t="s">
        <v>69</v>
      </c>
      <c r="B6">
        <v>500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1">
        <v>0</v>
      </c>
      <c r="L6">
        <v>326</v>
      </c>
      <c r="M6" s="2">
        <v>8</v>
      </c>
      <c r="N6" s="2">
        <f>90+692</f>
        <v>782</v>
      </c>
      <c r="O6" s="2">
        <v>0</v>
      </c>
      <c r="P6" s="1">
        <v>0</v>
      </c>
      <c r="Q6" s="1">
        <v>0</v>
      </c>
      <c r="R6" s="2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2">
        <v>0</v>
      </c>
      <c r="AG6" s="1">
        <v>0</v>
      </c>
      <c r="AH6" s="1">
        <v>0</v>
      </c>
      <c r="AI6">
        <v>3761</v>
      </c>
      <c r="AJ6">
        <v>8</v>
      </c>
      <c r="AK6" s="2">
        <v>0</v>
      </c>
      <c r="AL6">
        <v>1145</v>
      </c>
      <c r="AM6">
        <v>100</v>
      </c>
      <c r="AN6" s="1">
        <v>0</v>
      </c>
      <c r="AO6" s="1">
        <v>0</v>
      </c>
      <c r="AP6" s="1">
        <v>0</v>
      </c>
      <c r="AQ6" s="1">
        <v>0</v>
      </c>
      <c r="AR6" s="2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>
        <v>52500</v>
      </c>
      <c r="BB6" s="1">
        <v>0</v>
      </c>
      <c r="BC6" s="1">
        <v>0</v>
      </c>
      <c r="BD6" s="2">
        <v>0</v>
      </c>
      <c r="BE6" s="1">
        <v>0</v>
      </c>
      <c r="BF6" s="1">
        <v>0</v>
      </c>
      <c r="BG6" s="1">
        <v>0</v>
      </c>
      <c r="BH6" s="1">
        <v>0</v>
      </c>
      <c r="BI6">
        <v>100</v>
      </c>
      <c r="BJ6" s="1">
        <v>0</v>
      </c>
      <c r="BK6" s="2">
        <v>0</v>
      </c>
      <c r="BL6" s="1">
        <v>0</v>
      </c>
      <c r="BM6" s="1">
        <v>0</v>
      </c>
    </row>
    <row r="7" spans="1:65" x14ac:dyDescent="0.25">
      <c r="A7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s="1">
        <v>0</v>
      </c>
      <c r="L7">
        <v>427</v>
      </c>
      <c r="M7" s="2">
        <v>0</v>
      </c>
      <c r="N7" s="2">
        <v>60</v>
      </c>
      <c r="O7" s="2">
        <v>0</v>
      </c>
      <c r="P7" s="1">
        <v>0</v>
      </c>
      <c r="Q7" s="1">
        <v>0</v>
      </c>
      <c r="R7" s="2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>
        <v>1</v>
      </c>
      <c r="Y7" s="1">
        <v>0</v>
      </c>
      <c r="Z7" s="1">
        <v>0</v>
      </c>
      <c r="AA7">
        <v>2</v>
      </c>
      <c r="AB7" s="1">
        <v>0</v>
      </c>
      <c r="AC7" s="1">
        <v>0</v>
      </c>
      <c r="AD7" s="1">
        <v>0</v>
      </c>
      <c r="AE7">
        <v>4</v>
      </c>
      <c r="AF7" s="2">
        <v>0</v>
      </c>
      <c r="AG7" s="1">
        <v>0</v>
      </c>
      <c r="AH7" s="1">
        <v>0</v>
      </c>
      <c r="AI7" s="1">
        <v>0</v>
      </c>
      <c r="AJ7">
        <v>71</v>
      </c>
      <c r="AK7" s="2">
        <v>0</v>
      </c>
      <c r="AL7">
        <v>256</v>
      </c>
      <c r="AM7">
        <v>2</v>
      </c>
      <c r="AN7" s="1">
        <v>0</v>
      </c>
      <c r="AO7" s="1">
        <v>0</v>
      </c>
      <c r="AP7" s="1">
        <v>0</v>
      </c>
      <c r="AQ7" s="1">
        <v>0</v>
      </c>
      <c r="AR7" s="2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>
        <v>8</v>
      </c>
      <c r="BA7">
        <v>468600</v>
      </c>
      <c r="BB7" s="1">
        <v>0</v>
      </c>
      <c r="BC7" s="1">
        <v>0</v>
      </c>
      <c r="BD7" s="2">
        <v>0</v>
      </c>
      <c r="BE7" s="1">
        <v>0</v>
      </c>
      <c r="BF7">
        <v>5</v>
      </c>
      <c r="BG7" s="1">
        <v>0</v>
      </c>
      <c r="BH7">
        <v>5</v>
      </c>
      <c r="BI7">
        <v>1</v>
      </c>
      <c r="BJ7" s="1">
        <v>0</v>
      </c>
      <c r="BK7" s="2">
        <v>1</v>
      </c>
      <c r="BL7" s="1">
        <v>0</v>
      </c>
      <c r="BM7">
        <v>31</v>
      </c>
    </row>
    <row r="8" spans="1:65" x14ac:dyDescent="0.25">
      <c r="A8" t="s">
        <v>71</v>
      </c>
      <c r="B8">
        <v>3900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1">
        <v>0</v>
      </c>
      <c r="L8">
        <v>2</v>
      </c>
      <c r="M8" s="2">
        <v>2</v>
      </c>
      <c r="N8" s="2">
        <v>2270</v>
      </c>
      <c r="O8" s="2">
        <v>0</v>
      </c>
      <c r="P8" s="1">
        <v>0</v>
      </c>
      <c r="Q8" s="1">
        <v>0</v>
      </c>
      <c r="R8" s="2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>
        <v>104</v>
      </c>
      <c r="AF8" s="2">
        <v>0</v>
      </c>
      <c r="AG8" s="1">
        <v>0</v>
      </c>
      <c r="AH8" s="1">
        <v>0</v>
      </c>
      <c r="AI8" s="1">
        <v>0</v>
      </c>
      <c r="AJ8" s="1">
        <v>0</v>
      </c>
      <c r="AK8" s="2">
        <v>0</v>
      </c>
      <c r="AL8">
        <v>20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2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>
        <v>138000</v>
      </c>
      <c r="BB8" s="1">
        <v>0</v>
      </c>
      <c r="BC8" s="1">
        <v>0</v>
      </c>
      <c r="BD8" s="2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2">
        <v>0</v>
      </c>
      <c r="BL8">
        <v>160</v>
      </c>
      <c r="BM8" s="1">
        <v>0</v>
      </c>
    </row>
    <row r="9" spans="1:65" x14ac:dyDescent="0.25">
      <c r="A9" t="s">
        <v>72</v>
      </c>
      <c r="B9">
        <v>3900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">
        <v>0</v>
      </c>
      <c r="L9">
        <f>L8+326</f>
        <v>328</v>
      </c>
      <c r="M9" s="2">
        <f>M8+8</f>
        <v>10</v>
      </c>
      <c r="N9" s="2">
        <f>N8+692</f>
        <v>2962</v>
      </c>
      <c r="O9" s="2">
        <v>0</v>
      </c>
      <c r="P9" s="1">
        <v>0</v>
      </c>
      <c r="Q9" s="1">
        <v>0</v>
      </c>
      <c r="R9" s="2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>
        <f>AE8</f>
        <v>104</v>
      </c>
      <c r="AF9" s="2">
        <v>0</v>
      </c>
      <c r="AG9" s="1">
        <v>0</v>
      </c>
      <c r="AH9" s="1">
        <v>0</v>
      </c>
      <c r="AI9">
        <v>3761</v>
      </c>
      <c r="AJ9">
        <v>8</v>
      </c>
      <c r="AK9" s="2">
        <v>0</v>
      </c>
      <c r="AL9">
        <f>AL8+1145</f>
        <v>1165</v>
      </c>
      <c r="AM9">
        <v>100</v>
      </c>
      <c r="AN9" s="1">
        <v>0</v>
      </c>
      <c r="AO9" s="1">
        <v>0</v>
      </c>
      <c r="AP9" s="1">
        <v>0</v>
      </c>
      <c r="AQ9" s="1">
        <v>0</v>
      </c>
      <c r="AR9" s="2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>
        <f>BA8</f>
        <v>138000</v>
      </c>
      <c r="BB9" s="1">
        <v>0</v>
      </c>
      <c r="BC9" s="1">
        <v>0</v>
      </c>
      <c r="BD9" s="2">
        <v>0</v>
      </c>
      <c r="BE9" s="1">
        <v>0</v>
      </c>
      <c r="BF9" s="1">
        <v>0</v>
      </c>
      <c r="BG9" s="1">
        <v>0</v>
      </c>
      <c r="BH9" s="1">
        <v>0</v>
      </c>
      <c r="BI9">
        <v>100</v>
      </c>
      <c r="BJ9" s="1">
        <v>0</v>
      </c>
      <c r="BK9" s="2">
        <v>0</v>
      </c>
      <c r="BL9">
        <f>BL8</f>
        <v>160</v>
      </c>
      <c r="BM9" s="1">
        <v>0</v>
      </c>
    </row>
    <row r="10" spans="1:65" x14ac:dyDescent="0.25">
      <c r="A10" t="s">
        <v>73</v>
      </c>
      <c r="B10">
        <v>3400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">
        <v>0</v>
      </c>
      <c r="L10">
        <v>1500</v>
      </c>
      <c r="M10" s="2">
        <v>0</v>
      </c>
      <c r="N10" s="2">
        <v>1050</v>
      </c>
      <c r="O10" s="2">
        <v>0</v>
      </c>
      <c r="P10" s="1">
        <v>0</v>
      </c>
      <c r="Q10" s="1">
        <v>0</v>
      </c>
      <c r="R10" s="2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>
        <v>300</v>
      </c>
      <c r="AF10" s="2">
        <v>0</v>
      </c>
      <c r="AG10" s="1">
        <v>0</v>
      </c>
      <c r="AH10">
        <v>100</v>
      </c>
      <c r="AI10">
        <v>200</v>
      </c>
      <c r="AJ10">
        <v>250</v>
      </c>
      <c r="AK10" s="2">
        <v>0</v>
      </c>
      <c r="AL10">
        <v>0</v>
      </c>
      <c r="AM10">
        <v>0</v>
      </c>
      <c r="AN10" s="1">
        <v>0</v>
      </c>
      <c r="AO10" s="1">
        <v>0</v>
      </c>
      <c r="AP10" s="1">
        <v>0</v>
      </c>
      <c r="AQ10" s="1">
        <v>0</v>
      </c>
      <c r="AR10" s="2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>
        <v>175000</v>
      </c>
      <c r="BB10" s="1">
        <v>0</v>
      </c>
      <c r="BC10" s="1">
        <v>0</v>
      </c>
      <c r="BD10" s="2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2">
        <v>0</v>
      </c>
      <c r="BL10">
        <v>400</v>
      </c>
      <c r="BM10" s="1">
        <v>0</v>
      </c>
    </row>
    <row r="11" spans="1:65" x14ac:dyDescent="0.25">
      <c r="A1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0</v>
      </c>
      <c r="L11">
        <v>64405</v>
      </c>
      <c r="M11" s="2">
        <v>0</v>
      </c>
      <c r="N11" s="2">
        <v>2335</v>
      </c>
      <c r="O11" s="2">
        <v>0</v>
      </c>
      <c r="P11" s="1">
        <v>0</v>
      </c>
      <c r="Q11" s="1">
        <v>0</v>
      </c>
      <c r="R11" s="2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2">
        <v>0</v>
      </c>
      <c r="AG11" s="1">
        <v>0</v>
      </c>
      <c r="AH11" s="1">
        <v>0</v>
      </c>
      <c r="AI11">
        <v>4325</v>
      </c>
      <c r="AJ11">
        <v>7209</v>
      </c>
      <c r="AK11" s="2">
        <v>0</v>
      </c>
      <c r="AL11">
        <v>120155</v>
      </c>
      <c r="AM11">
        <v>128</v>
      </c>
      <c r="AN11" s="1">
        <v>0</v>
      </c>
      <c r="AO11" s="1">
        <v>0</v>
      </c>
      <c r="AP11" s="1">
        <v>0</v>
      </c>
      <c r="AQ11" s="1">
        <v>0</v>
      </c>
      <c r="AR11" s="2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>
        <v>818000</v>
      </c>
      <c r="BB11">
        <v>64</v>
      </c>
      <c r="BC11" s="1">
        <v>0</v>
      </c>
      <c r="BD11" s="2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2">
        <v>0</v>
      </c>
      <c r="BL11" s="1">
        <v>0</v>
      </c>
      <c r="BM11" s="1">
        <v>0</v>
      </c>
    </row>
    <row r="12" spans="1:65" x14ac:dyDescent="0.25">
      <c r="A12" t="s">
        <v>75</v>
      </c>
      <c r="B12">
        <v>1372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 s="1">
        <v>0</v>
      </c>
      <c r="L12">
        <v>683</v>
      </c>
      <c r="M12" s="2">
        <v>0</v>
      </c>
      <c r="N12" s="2">
        <v>2497</v>
      </c>
      <c r="O12" s="2">
        <v>0</v>
      </c>
      <c r="P12" s="1">
        <v>0</v>
      </c>
      <c r="Q12" s="1">
        <v>0</v>
      </c>
      <c r="R12" s="2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2">
        <v>0</v>
      </c>
      <c r="AG12" s="1">
        <v>0</v>
      </c>
      <c r="AH12" s="1">
        <v>0</v>
      </c>
      <c r="AI12">
        <v>57</v>
      </c>
      <c r="AJ12">
        <v>335</v>
      </c>
      <c r="AK12" s="2">
        <v>0</v>
      </c>
      <c r="AL12">
        <v>427</v>
      </c>
      <c r="AM12">
        <v>38</v>
      </c>
      <c r="AN12" s="1">
        <v>0</v>
      </c>
      <c r="AO12" s="1">
        <v>0</v>
      </c>
      <c r="AP12" s="1">
        <v>0</v>
      </c>
      <c r="AQ12" s="1">
        <v>0</v>
      </c>
      <c r="AR12" s="2">
        <v>3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>
        <v>119985</v>
      </c>
      <c r="BB12" s="1">
        <v>0</v>
      </c>
      <c r="BC12" s="1">
        <v>0</v>
      </c>
      <c r="BD12" s="2">
        <v>1</v>
      </c>
      <c r="BE12" s="1">
        <v>0</v>
      </c>
      <c r="BF12">
        <v>90</v>
      </c>
      <c r="BG12" s="1">
        <v>0</v>
      </c>
      <c r="BH12" s="1">
        <v>0</v>
      </c>
      <c r="BI12">
        <v>90</v>
      </c>
      <c r="BJ12" s="1">
        <v>0</v>
      </c>
      <c r="BK12" s="2">
        <v>0</v>
      </c>
      <c r="BL12">
        <v>5450</v>
      </c>
      <c r="BM12" s="1">
        <v>0</v>
      </c>
    </row>
    <row r="13" spans="1:65" x14ac:dyDescent="0.25">
      <c r="A13" t="s">
        <v>76</v>
      </c>
      <c r="B13">
        <v>2063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  <c r="K13" s="1">
        <v>0</v>
      </c>
      <c r="L13">
        <v>372</v>
      </c>
      <c r="M13" s="2">
        <v>0</v>
      </c>
      <c r="N13" s="2">
        <v>9371</v>
      </c>
      <c r="O13" s="2">
        <v>16</v>
      </c>
      <c r="P13" s="1">
        <v>0</v>
      </c>
      <c r="Q13" s="1">
        <v>0</v>
      </c>
      <c r="R13" s="2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2">
        <v>0</v>
      </c>
      <c r="AG13" s="1">
        <v>0</v>
      </c>
      <c r="AH13" s="1">
        <v>0</v>
      </c>
      <c r="AI13">
        <v>57</v>
      </c>
      <c r="AJ13">
        <v>335</v>
      </c>
      <c r="AK13" s="2">
        <v>148</v>
      </c>
      <c r="AL13">
        <v>427</v>
      </c>
      <c r="AM13">
        <v>38</v>
      </c>
      <c r="AN13" s="1">
        <v>0</v>
      </c>
      <c r="AO13" s="1">
        <v>0</v>
      </c>
      <c r="AP13" s="1">
        <v>0</v>
      </c>
      <c r="AQ13" s="1">
        <v>0</v>
      </c>
      <c r="AR13" s="2">
        <v>33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>
        <v>333500</v>
      </c>
      <c r="BB13" s="1">
        <v>0</v>
      </c>
      <c r="BC13" s="1">
        <v>0</v>
      </c>
      <c r="BD13" s="2">
        <v>7</v>
      </c>
      <c r="BE13" s="1">
        <v>0</v>
      </c>
      <c r="BF13">
        <v>90</v>
      </c>
      <c r="BG13" s="1">
        <v>0</v>
      </c>
      <c r="BH13" s="1">
        <v>0</v>
      </c>
      <c r="BI13">
        <v>700</v>
      </c>
      <c r="BJ13" s="1">
        <v>0</v>
      </c>
      <c r="BK13" s="2">
        <v>0</v>
      </c>
      <c r="BL13">
        <v>5450</v>
      </c>
      <c r="BM13" s="1">
        <v>0</v>
      </c>
    </row>
    <row r="14" spans="1:65" x14ac:dyDescent="0.25">
      <c r="A14" t="s">
        <v>77</v>
      </c>
      <c r="B14">
        <f>33500+1051</f>
        <v>34551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8.0000000000000004E-4</v>
      </c>
      <c r="J14">
        <v>0</v>
      </c>
      <c r="K14" s="1">
        <v>0</v>
      </c>
      <c r="L14">
        <f>1880*2</f>
        <v>3760</v>
      </c>
      <c r="M14" s="2">
        <v>0</v>
      </c>
      <c r="N14" s="2">
        <f>458+3765</f>
        <v>4223</v>
      </c>
      <c r="O14" s="2">
        <v>0</v>
      </c>
      <c r="P14" s="1">
        <v>0</v>
      </c>
      <c r="Q14" s="1">
        <v>0</v>
      </c>
      <c r="R14" s="2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>
        <v>39</v>
      </c>
      <c r="AF14" s="2">
        <v>0</v>
      </c>
      <c r="AG14" s="1">
        <v>0</v>
      </c>
      <c r="AH14" s="1">
        <v>0</v>
      </c>
      <c r="AI14" s="1">
        <v>0</v>
      </c>
      <c r="AJ14">
        <v>1</v>
      </c>
      <c r="AK14" s="2">
        <v>0</v>
      </c>
      <c r="AL14">
        <f>1+1800</f>
        <v>1801</v>
      </c>
      <c r="AM14">
        <v>0</v>
      </c>
      <c r="AN14" s="1">
        <v>0</v>
      </c>
      <c r="AO14" s="1">
        <v>0</v>
      </c>
      <c r="AP14" s="1">
        <v>0</v>
      </c>
      <c r="AQ14" s="1">
        <v>0</v>
      </c>
      <c r="AR14" s="2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>
        <v>6428</v>
      </c>
      <c r="AZ14">
        <v>30</v>
      </c>
      <c r="BA14">
        <v>1200000</v>
      </c>
      <c r="BB14" s="1">
        <v>0</v>
      </c>
      <c r="BC14" s="1">
        <v>0</v>
      </c>
      <c r="BD14" s="2">
        <v>0</v>
      </c>
      <c r="BE14" s="1">
        <v>0</v>
      </c>
      <c r="BF14">
        <v>332</v>
      </c>
      <c r="BG14" s="1">
        <v>0</v>
      </c>
      <c r="BH14" s="1">
        <v>0</v>
      </c>
      <c r="BI14">
        <v>2</v>
      </c>
      <c r="BJ14" s="1">
        <v>0</v>
      </c>
      <c r="BK14" s="2">
        <v>0</v>
      </c>
      <c r="BL14">
        <f>56+1400</f>
        <v>1456</v>
      </c>
      <c r="BM14" s="1">
        <v>0</v>
      </c>
    </row>
    <row r="15" spans="1:65" x14ac:dyDescent="0.25">
      <c r="A15" t="s">
        <v>78</v>
      </c>
      <c r="B15">
        <f t="shared" ref="B15:B16" si="0">33500+1051</f>
        <v>34551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8.0000000000000004E-4</v>
      </c>
      <c r="J15">
        <v>0</v>
      </c>
      <c r="K15" s="1">
        <v>0</v>
      </c>
      <c r="L15">
        <f t="shared" ref="L15:L16" si="1">1880*2</f>
        <v>3760</v>
      </c>
      <c r="M15" s="2">
        <v>0</v>
      </c>
      <c r="N15" s="2">
        <f>3765+233</f>
        <v>3998</v>
      </c>
      <c r="O15" s="2">
        <v>0</v>
      </c>
      <c r="P15" s="1">
        <v>0</v>
      </c>
      <c r="Q15" s="1">
        <v>0</v>
      </c>
      <c r="R15" s="2">
        <v>0</v>
      </c>
      <c r="S15" s="1">
        <v>0</v>
      </c>
      <c r="T15">
        <v>19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>
        <v>31</v>
      </c>
      <c r="AB15" s="1">
        <v>0</v>
      </c>
      <c r="AC15" s="1">
        <v>0</v>
      </c>
      <c r="AD15" s="1">
        <v>0</v>
      </c>
      <c r="AE15" s="1">
        <v>0</v>
      </c>
      <c r="AF15" s="2">
        <v>0</v>
      </c>
      <c r="AG15" s="1">
        <v>0</v>
      </c>
      <c r="AH15" s="1">
        <v>0</v>
      </c>
      <c r="AI15" s="1">
        <v>0</v>
      </c>
      <c r="AJ15">
        <v>109</v>
      </c>
      <c r="AK15" s="2">
        <v>0</v>
      </c>
      <c r="AL15">
        <f>16+1800</f>
        <v>1816</v>
      </c>
      <c r="AM15">
        <v>0</v>
      </c>
      <c r="AN15" s="1">
        <v>0</v>
      </c>
      <c r="AO15" s="1">
        <v>0</v>
      </c>
      <c r="AP15" s="1">
        <v>0</v>
      </c>
      <c r="AQ15" s="1">
        <v>0</v>
      </c>
      <c r="AR15" s="2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>
        <v>61</v>
      </c>
      <c r="AY15" s="1">
        <v>0</v>
      </c>
      <c r="AZ15" s="1">
        <v>0</v>
      </c>
      <c r="BA15">
        <f>BA14</f>
        <v>1200000</v>
      </c>
      <c r="BB15" s="1">
        <v>0</v>
      </c>
      <c r="BC15" s="1">
        <v>0</v>
      </c>
      <c r="BD15" s="2">
        <v>0</v>
      </c>
      <c r="BE15" s="1">
        <v>0</v>
      </c>
      <c r="BF15">
        <v>332</v>
      </c>
      <c r="BG15" s="1">
        <v>0</v>
      </c>
      <c r="BH15" s="1">
        <v>0</v>
      </c>
      <c r="BI15">
        <v>2</v>
      </c>
      <c r="BJ15" s="1">
        <v>0</v>
      </c>
      <c r="BK15" s="2">
        <v>0</v>
      </c>
      <c r="BL15">
        <f>56+1400</f>
        <v>1456</v>
      </c>
      <c r="BM15" s="1">
        <v>0</v>
      </c>
    </row>
    <row r="16" spans="1:65" x14ac:dyDescent="0.25">
      <c r="A16" t="s">
        <v>79</v>
      </c>
      <c r="B16">
        <f t="shared" si="0"/>
        <v>34551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8.0000000000000004E-4</v>
      </c>
      <c r="J16">
        <v>87</v>
      </c>
      <c r="K16" s="1">
        <v>0</v>
      </c>
      <c r="L16">
        <f t="shared" si="1"/>
        <v>3760</v>
      </c>
      <c r="M16" s="2">
        <v>0</v>
      </c>
      <c r="N16" s="2">
        <f>3765+3091</f>
        <v>6856</v>
      </c>
      <c r="O16" s="2">
        <v>0</v>
      </c>
      <c r="P16" s="1">
        <v>0</v>
      </c>
      <c r="Q16" s="1">
        <v>0</v>
      </c>
      <c r="R16" s="2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>
        <v>8</v>
      </c>
      <c r="AF16" s="2">
        <v>0</v>
      </c>
      <c r="AG16" s="1">
        <v>0</v>
      </c>
      <c r="AH16" s="1">
        <v>0</v>
      </c>
      <c r="AI16" s="1">
        <v>0</v>
      </c>
      <c r="AJ16">
        <v>200</v>
      </c>
      <c r="AK16" s="2">
        <v>0</v>
      </c>
      <c r="AL16">
        <v>1800</v>
      </c>
      <c r="AM16">
        <v>0</v>
      </c>
      <c r="AN16" s="1">
        <v>0</v>
      </c>
      <c r="AO16" s="1">
        <v>0</v>
      </c>
      <c r="AP16" s="1">
        <v>0</v>
      </c>
      <c r="AQ16" s="1">
        <v>0</v>
      </c>
      <c r="AR16" s="2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>
        <f>BA15</f>
        <v>1200000</v>
      </c>
      <c r="BB16" s="1">
        <v>0</v>
      </c>
      <c r="BC16">
        <v>92</v>
      </c>
      <c r="BD16" s="2">
        <v>0</v>
      </c>
      <c r="BE16" s="1">
        <v>0</v>
      </c>
      <c r="BF16">
        <v>332</v>
      </c>
      <c r="BG16" s="1">
        <v>0</v>
      </c>
      <c r="BH16" s="1">
        <v>0</v>
      </c>
      <c r="BI16">
        <v>2</v>
      </c>
      <c r="BJ16" s="1">
        <v>0</v>
      </c>
      <c r="BK16" s="2">
        <v>0</v>
      </c>
      <c r="BL16">
        <f>56+1400</f>
        <v>1456</v>
      </c>
      <c r="BM16" s="1">
        <v>0</v>
      </c>
    </row>
    <row r="17" spans="1:65" x14ac:dyDescent="0.25">
      <c r="A17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1">
        <v>0</v>
      </c>
      <c r="L17">
        <v>0</v>
      </c>
      <c r="M17" s="2">
        <v>0</v>
      </c>
      <c r="N17" s="2">
        <v>0</v>
      </c>
      <c r="O17" s="2">
        <v>0</v>
      </c>
      <c r="P17" s="1">
        <v>0</v>
      </c>
      <c r="Q17" s="1">
        <v>0</v>
      </c>
      <c r="R17" s="2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2">
        <v>0</v>
      </c>
      <c r="AG17" s="1">
        <v>0</v>
      </c>
      <c r="AH17" s="1">
        <v>0</v>
      </c>
      <c r="AI17" s="1">
        <v>0</v>
      </c>
      <c r="AJ17" s="1">
        <v>0</v>
      </c>
      <c r="AK17" s="2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2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2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2">
        <v>0</v>
      </c>
      <c r="BL17" s="1">
        <v>0</v>
      </c>
      <c r="BM17" s="1">
        <v>0</v>
      </c>
    </row>
    <row r="18" spans="1:65" x14ac:dyDescent="0.25">
      <c r="A18" t="s">
        <v>81</v>
      </c>
      <c r="B18">
        <v>285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1">
        <v>0</v>
      </c>
      <c r="L18">
        <v>4733</v>
      </c>
      <c r="M18" s="2">
        <v>0</v>
      </c>
      <c r="N18" s="2">
        <v>3175</v>
      </c>
      <c r="O18" s="2">
        <v>0</v>
      </c>
      <c r="P18" s="1">
        <v>0</v>
      </c>
      <c r="Q18" s="1">
        <v>0</v>
      </c>
      <c r="R18" s="2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2">
        <v>0</v>
      </c>
      <c r="AG18" s="1">
        <v>0</v>
      </c>
      <c r="AH18">
        <v>1400</v>
      </c>
      <c r="AI18">
        <v>736</v>
      </c>
      <c r="AJ18">
        <v>200</v>
      </c>
      <c r="AK18" s="2">
        <v>0</v>
      </c>
      <c r="AL18">
        <v>471</v>
      </c>
      <c r="AM18">
        <v>0</v>
      </c>
      <c r="AN18" s="1">
        <v>0</v>
      </c>
      <c r="AO18" s="1">
        <v>0</v>
      </c>
      <c r="AP18" s="1">
        <v>0</v>
      </c>
      <c r="AQ18" s="1">
        <v>0</v>
      </c>
      <c r="AR18" s="2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>
        <v>8</v>
      </c>
      <c r="BA18">
        <v>583333</v>
      </c>
      <c r="BB18" s="1">
        <v>0</v>
      </c>
      <c r="BC18" s="1">
        <v>0</v>
      </c>
      <c r="BD18" s="2">
        <v>0</v>
      </c>
      <c r="BE18" s="1">
        <v>0</v>
      </c>
      <c r="BF18" s="1">
        <v>0</v>
      </c>
      <c r="BG18">
        <v>25</v>
      </c>
      <c r="BH18" s="1">
        <v>0</v>
      </c>
      <c r="BI18">
        <v>2</v>
      </c>
      <c r="BJ18" s="1">
        <v>0</v>
      </c>
      <c r="BK18" s="2">
        <v>0</v>
      </c>
      <c r="BL18">
        <v>650</v>
      </c>
      <c r="BM18" s="1">
        <v>0</v>
      </c>
    </row>
    <row r="19" spans="1:65" x14ac:dyDescent="0.25">
      <c r="A19" t="s">
        <v>82</v>
      </c>
      <c r="B19">
        <v>72967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0</v>
      </c>
      <c r="L19">
        <v>3700</v>
      </c>
      <c r="M19" s="2">
        <v>0</v>
      </c>
      <c r="N19" s="2">
        <v>1400</v>
      </c>
      <c r="O19" s="2">
        <v>0</v>
      </c>
      <c r="P19" s="1">
        <v>0</v>
      </c>
      <c r="Q19" s="1">
        <v>0</v>
      </c>
      <c r="R19" s="2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2">
        <v>0</v>
      </c>
      <c r="AG19" s="1">
        <v>0</v>
      </c>
      <c r="AH19">
        <v>2600</v>
      </c>
      <c r="AI19">
        <v>5700</v>
      </c>
      <c r="AJ19">
        <v>56</v>
      </c>
      <c r="AK19" s="2">
        <v>0</v>
      </c>
      <c r="AL19">
        <v>1800</v>
      </c>
      <c r="AM19">
        <v>140</v>
      </c>
      <c r="AN19" s="1">
        <v>0</v>
      </c>
      <c r="AO19" s="1">
        <v>0</v>
      </c>
      <c r="AP19" s="1">
        <v>0</v>
      </c>
      <c r="AQ19" s="1">
        <v>0</v>
      </c>
      <c r="AR19" s="2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>
        <v>12</v>
      </c>
      <c r="BA19">
        <v>393000</v>
      </c>
      <c r="BB19" s="1">
        <v>0</v>
      </c>
      <c r="BC19" s="1">
        <v>0</v>
      </c>
      <c r="BD19" s="2">
        <v>0</v>
      </c>
      <c r="BE19" s="1">
        <v>0</v>
      </c>
      <c r="BF19" s="1">
        <v>0</v>
      </c>
      <c r="BG19" s="1">
        <v>0</v>
      </c>
      <c r="BH19" s="1">
        <v>0</v>
      </c>
      <c r="BI19">
        <v>2</v>
      </c>
      <c r="BJ19" s="1">
        <v>0</v>
      </c>
      <c r="BK19" s="2">
        <v>0</v>
      </c>
      <c r="BL19">
        <v>1400</v>
      </c>
      <c r="BM19" s="1">
        <v>0</v>
      </c>
    </row>
    <row r="20" spans="1:65" x14ac:dyDescent="0.25">
      <c r="A20" t="s">
        <v>83</v>
      </c>
      <c r="B20">
        <v>27500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">
        <v>0</v>
      </c>
      <c r="L20">
        <v>0</v>
      </c>
      <c r="M20" s="2">
        <v>0</v>
      </c>
      <c r="N20" s="2">
        <v>15000</v>
      </c>
      <c r="O20" s="2">
        <v>0</v>
      </c>
      <c r="P20" s="1">
        <v>0</v>
      </c>
      <c r="Q20" s="1">
        <v>0</v>
      </c>
      <c r="R20" s="2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2">
        <v>0</v>
      </c>
      <c r="AG20" s="1">
        <v>0</v>
      </c>
      <c r="AH20" s="1">
        <v>0</v>
      </c>
      <c r="AI20" s="1">
        <v>0</v>
      </c>
      <c r="AJ20" s="1">
        <v>0</v>
      </c>
      <c r="AK20" s="2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2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>
        <v>410000</v>
      </c>
      <c r="BB20" s="1">
        <v>0</v>
      </c>
      <c r="BC20" s="1">
        <v>0</v>
      </c>
      <c r="BD20" s="2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2">
        <v>0</v>
      </c>
      <c r="BL20" s="1">
        <v>0</v>
      </c>
      <c r="BM20" s="1">
        <v>0</v>
      </c>
    </row>
    <row r="21" spans="1:65" x14ac:dyDescent="0.25">
      <c r="A21" t="s">
        <v>84</v>
      </c>
      <c r="B21">
        <v>6433.6700481553398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">
        <v>0</v>
      </c>
      <c r="L21">
        <v>598.88289320388344</v>
      </c>
      <c r="M21" s="2">
        <v>680.25010485436883</v>
      </c>
      <c r="N21" s="2">
        <v>4674.82427184466</v>
      </c>
      <c r="O21" s="2">
        <v>14.100280776699028</v>
      </c>
      <c r="P21" s="1">
        <v>0</v>
      </c>
      <c r="Q21" s="1">
        <v>0</v>
      </c>
      <c r="R21" s="2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>
        <v>45964.893786407767</v>
      </c>
      <c r="AD21" s="1">
        <v>0</v>
      </c>
      <c r="AE21">
        <v>15.666978640776696</v>
      </c>
      <c r="AF21" s="2">
        <v>342.04552077669899</v>
      </c>
      <c r="AG21" s="1">
        <v>0</v>
      </c>
      <c r="AH21">
        <v>10.107728155339805</v>
      </c>
      <c r="AI21">
        <v>1821.9179999999994</v>
      </c>
      <c r="AJ21">
        <v>0</v>
      </c>
      <c r="AK21" s="2">
        <v>48.971942912621351</v>
      </c>
      <c r="AL21">
        <v>1748.0810458252424</v>
      </c>
      <c r="AM21">
        <v>0</v>
      </c>
      <c r="AN21" s="1">
        <v>0</v>
      </c>
      <c r="AO21" s="1">
        <v>0</v>
      </c>
      <c r="AP21" s="1">
        <v>0</v>
      </c>
      <c r="AQ21" s="1">
        <v>0</v>
      </c>
      <c r="AR21" s="2">
        <v>5.0538640776699027E-2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2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2">
        <v>0</v>
      </c>
      <c r="BL21">
        <v>5.0538640776699024</v>
      </c>
      <c r="BM21" s="1">
        <v>0</v>
      </c>
    </row>
    <row r="22" spans="1:65" x14ac:dyDescent="0.25">
      <c r="A22" t="s">
        <v>85</v>
      </c>
      <c r="B22">
        <v>6433.6700481553398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1">
        <v>0</v>
      </c>
      <c r="L22">
        <v>598.88289320388344</v>
      </c>
      <c r="M22" s="2">
        <v>680.25010485436883</v>
      </c>
      <c r="N22" s="2">
        <v>4674.82427184466</v>
      </c>
      <c r="O22" s="2">
        <v>14.100280776699028</v>
      </c>
      <c r="P22" s="1">
        <v>0</v>
      </c>
      <c r="Q22" s="1">
        <v>0</v>
      </c>
      <c r="R22" s="2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>
        <v>45964.893786407767</v>
      </c>
      <c r="AD22" s="1">
        <v>0</v>
      </c>
      <c r="AE22">
        <v>15.666978640776696</v>
      </c>
      <c r="AF22" s="2">
        <v>342.04552077669899</v>
      </c>
      <c r="AG22" s="1">
        <v>0</v>
      </c>
      <c r="AH22">
        <v>10.107728155339805</v>
      </c>
      <c r="AI22">
        <v>1821.9179999999994</v>
      </c>
      <c r="AJ22">
        <v>0</v>
      </c>
      <c r="AK22" s="2">
        <v>48.971942912621351</v>
      </c>
      <c r="AL22">
        <v>1748.0810458252424</v>
      </c>
      <c r="AM22">
        <v>0</v>
      </c>
      <c r="AN22" s="1">
        <v>0</v>
      </c>
      <c r="AO22" s="1">
        <v>0</v>
      </c>
      <c r="AP22" s="1">
        <v>0</v>
      </c>
      <c r="AQ22" s="1">
        <v>0</v>
      </c>
      <c r="AR22" s="2">
        <v>5.0538640776699027E-2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2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2">
        <v>0</v>
      </c>
      <c r="BL22">
        <v>5.0538640776699024</v>
      </c>
      <c r="BM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2021-07-20T16:15:46Z</dcterms:created>
  <dcterms:modified xsi:type="dcterms:W3CDTF">2021-08-04T17:00:59Z</dcterms:modified>
</cp:coreProperties>
</file>