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filterPrivacy="1" codeName="ThisWorkbook"/>
  <xr:revisionPtr revIDLastSave="0" documentId="8_{DDA7C27D-C5C1-2943-A9B1-8F3A48D291AE}" xr6:coauthVersionLast="47" xr6:coauthVersionMax="47" xr10:uidLastSave="{00000000-0000-0000-0000-000000000000}"/>
  <bookViews>
    <workbookView xWindow="-120" yWindow="-120" windowWidth="20730" windowHeight="11160" tabRatio="897" activeTab="2" xr2:uid="{00000000-000D-0000-FFFF-FFFF00000000}"/>
  </bookViews>
  <sheets>
    <sheet name="DataBase" sheetId="1" r:id="rId1"/>
    <sheet name="Sheet1" sheetId="56" state="hidden" r:id="rId2"/>
    <sheet name="District Summary" sheetId="43" r:id="rId3"/>
  </sheets>
  <externalReferences>
    <externalReference r:id="rId4"/>
    <externalReference r:id="rId5"/>
    <externalReference r:id="rId6"/>
  </externalReferences>
  <definedNames>
    <definedName name="_xlnm._FilterDatabase" localSheetId="0" hidden="1">DataBase!$A$3:$BF$278</definedName>
    <definedName name="_xlnm._FilterDatabase" localSheetId="1" hidden="1">Sheet1!$A$1:$L$1</definedName>
    <definedName name="ISLAM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2" i="1" l="1"/>
  <c r="F1" i="1"/>
  <c r="G1" i="1"/>
  <c r="H1" i="1"/>
  <c r="I1" i="1"/>
  <c r="J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V1" i="1"/>
  <c r="AW1" i="1"/>
  <c r="AX1" i="1"/>
  <c r="AY1" i="1"/>
  <c r="AZ1" i="1"/>
  <c r="BA1" i="1"/>
  <c r="BB1" i="1"/>
  <c r="BC1" i="1"/>
  <c r="BD1" i="1"/>
  <c r="BE1" i="1"/>
  <c r="A1" i="1"/>
  <c r="C1" i="1"/>
  <c r="B1" i="1"/>
  <c r="BF1" i="1"/>
  <c r="BE2" i="1"/>
  <c r="BD2" i="1"/>
  <c r="BC2" i="1"/>
  <c r="BB2" i="1"/>
  <c r="BA2" i="1"/>
  <c r="AZ2" i="1"/>
  <c r="AY2" i="1"/>
  <c r="AX2" i="1"/>
  <c r="AW2" i="1"/>
  <c r="AV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J2" i="1"/>
  <c r="I2" i="1"/>
  <c r="H2" i="1"/>
  <c r="G2" i="1"/>
  <c r="F2" i="1"/>
  <c r="C2" i="1"/>
  <c r="B2" i="1"/>
  <c r="A2" i="1"/>
  <c r="E278" i="1"/>
  <c r="D278" i="1"/>
  <c r="E64" i="1"/>
  <c r="E277" i="1"/>
  <c r="D277" i="1"/>
  <c r="BF2" i="1"/>
  <c r="E276" i="1"/>
  <c r="D276" i="1"/>
  <c r="E275" i="1"/>
  <c r="D275" i="1"/>
  <c r="E274" i="1"/>
  <c r="D274" i="1"/>
  <c r="E273" i="1"/>
  <c r="D273" i="1"/>
  <c r="E272" i="1"/>
  <c r="D272" i="1"/>
  <c r="E262" i="1"/>
  <c r="D234" i="1"/>
  <c r="D73" i="1"/>
  <c r="E73" i="1"/>
  <c r="D78" i="1"/>
  <c r="E78" i="1"/>
  <c r="D92" i="1"/>
  <c r="E92" i="1"/>
  <c r="D97" i="1"/>
  <c r="E97" i="1"/>
  <c r="D99" i="1"/>
  <c r="E99" i="1"/>
  <c r="D118" i="1"/>
  <c r="E118" i="1"/>
  <c r="D168" i="1"/>
  <c r="E168" i="1"/>
  <c r="D212" i="1"/>
  <c r="D213" i="1"/>
  <c r="E213" i="1"/>
  <c r="D223" i="1"/>
  <c r="E223" i="1"/>
  <c r="D226" i="1"/>
  <c r="E226" i="1"/>
  <c r="D227" i="1"/>
  <c r="E227" i="1"/>
  <c r="D236" i="1"/>
  <c r="E236" i="1"/>
  <c r="D237" i="1"/>
  <c r="E237" i="1"/>
  <c r="D242" i="1"/>
  <c r="E242" i="1"/>
  <c r="D243" i="1"/>
  <c r="E243" i="1"/>
  <c r="D246" i="1"/>
  <c r="E246" i="1"/>
  <c r="D247" i="1"/>
  <c r="E247" i="1"/>
  <c r="D248" i="1"/>
  <c r="E248" i="1"/>
  <c r="D249" i="1"/>
  <c r="E249" i="1"/>
  <c r="D250" i="1"/>
  <c r="E250" i="1"/>
  <c r="D259" i="1"/>
  <c r="E259" i="1"/>
  <c r="D260" i="1"/>
  <c r="E260" i="1"/>
  <c r="D261" i="1"/>
  <c r="E261" i="1"/>
  <c r="D263" i="1"/>
  <c r="E263" i="1"/>
  <c r="D264" i="1"/>
  <c r="E264" i="1"/>
  <c r="D265" i="1"/>
  <c r="E265" i="1"/>
  <c r="D266" i="1"/>
  <c r="E266" i="1"/>
  <c r="D269" i="1"/>
  <c r="E269" i="1"/>
  <c r="D270" i="1"/>
  <c r="E270" i="1"/>
  <c r="E74" i="1"/>
  <c r="E257" i="1"/>
  <c r="E271" i="1"/>
  <c r="D271" i="1"/>
  <c r="E268" i="1"/>
  <c r="D268" i="1"/>
  <c r="E267" i="1"/>
  <c r="D267" i="1"/>
  <c r="D262" i="1"/>
  <c r="E258" i="1"/>
  <c r="D258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45" i="1"/>
  <c r="D245" i="1"/>
  <c r="E244" i="1"/>
  <c r="D244" i="1"/>
  <c r="E241" i="1"/>
  <c r="D241" i="1"/>
  <c r="E240" i="1"/>
  <c r="D240" i="1"/>
  <c r="E239" i="1"/>
  <c r="D239" i="1"/>
  <c r="E238" i="1"/>
  <c r="D238" i="1"/>
  <c r="E235" i="1"/>
  <c r="D235" i="1"/>
  <c r="E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5" i="1"/>
  <c r="D225" i="1"/>
  <c r="E224" i="1"/>
  <c r="D224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8" i="1"/>
  <c r="D98" i="1"/>
  <c r="E96" i="1"/>
  <c r="D96" i="1"/>
  <c r="E95" i="1"/>
  <c r="D95" i="1"/>
  <c r="E94" i="1"/>
  <c r="D94" i="1"/>
  <c r="E93" i="1"/>
  <c r="D93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7" i="1"/>
  <c r="D77" i="1"/>
  <c r="E76" i="1"/>
  <c r="D76" i="1"/>
  <c r="E75" i="1"/>
  <c r="D75" i="1"/>
  <c r="D74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AU11" i="1"/>
  <c r="AU1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K4" i="1"/>
  <c r="K1" i="1"/>
  <c r="E4" i="1"/>
  <c r="D4" i="1"/>
  <c r="AU2" i="1"/>
  <c r="E1" i="1"/>
  <c r="K2" i="1"/>
  <c r="D8" i="43"/>
  <c r="D1" i="1"/>
  <c r="D2" i="1"/>
  <c r="E2" i="1"/>
  <c r="I8" i="43"/>
  <c r="I12" i="43"/>
  <c r="T12" i="43"/>
  <c r="J11" i="43"/>
  <c r="H9" i="43"/>
  <c r="H12" i="43"/>
  <c r="F10" i="43"/>
  <c r="R7" i="43"/>
  <c r="S10" i="43"/>
  <c r="F8" i="43"/>
  <c r="L8" i="43"/>
  <c r="S7" i="43"/>
  <c r="K10" i="43"/>
  <c r="J8" i="43"/>
  <c r="P8" i="43"/>
  <c r="Q8" i="43"/>
  <c r="C9" i="43"/>
  <c r="N7" i="43"/>
  <c r="O7" i="43"/>
  <c r="N8" i="43"/>
  <c r="O8" i="43"/>
  <c r="H8" i="43"/>
  <c r="R8" i="43"/>
  <c r="T7" i="43"/>
  <c r="T11" i="43"/>
  <c r="K7" i="43"/>
  <c r="D11" i="43"/>
  <c r="F9" i="43"/>
  <c r="D12" i="43"/>
  <c r="C11" i="43"/>
  <c r="M10" i="43"/>
  <c r="P7" i="43"/>
  <c r="Q7" i="43"/>
  <c r="P9" i="43"/>
  <c r="Q9" i="43"/>
  <c r="K11" i="43"/>
  <c r="T8" i="43"/>
  <c r="M12" i="43"/>
  <c r="S8" i="43"/>
  <c r="N9" i="43"/>
  <c r="O9" i="43"/>
  <c r="G9" i="43"/>
  <c r="L9" i="43"/>
  <c r="J12" i="43"/>
  <c r="R12" i="43"/>
  <c r="I7" i="43"/>
  <c r="S11" i="43"/>
  <c r="D9" i="43"/>
  <c r="I9" i="43"/>
  <c r="H10" i="43"/>
  <c r="H11" i="43"/>
  <c r="G11" i="43"/>
  <c r="M9" i="43"/>
  <c r="J7" i="43"/>
  <c r="I11" i="43"/>
  <c r="I10" i="43"/>
  <c r="C7" i="43"/>
  <c r="N12" i="43"/>
  <c r="O12" i="43"/>
  <c r="M7" i="43"/>
  <c r="T10" i="43"/>
  <c r="S9" i="43"/>
  <c r="L12" i="43"/>
  <c r="M8" i="43"/>
  <c r="E12" i="43"/>
  <c r="P11" i="43"/>
  <c r="Q11" i="43"/>
  <c r="C12" i="43"/>
  <c r="L11" i="43"/>
  <c r="E7" i="43"/>
  <c r="K8" i="43"/>
  <c r="R9" i="43"/>
  <c r="E11" i="43"/>
  <c r="G12" i="43"/>
  <c r="R11" i="43"/>
  <c r="G10" i="43"/>
  <c r="G8" i="43"/>
  <c r="N10" i="43"/>
  <c r="O10" i="43"/>
  <c r="R10" i="43"/>
  <c r="E8" i="43"/>
  <c r="F11" i="43"/>
  <c r="K9" i="43"/>
  <c r="L10" i="43"/>
  <c r="K12" i="43"/>
  <c r="J10" i="43"/>
  <c r="P10" i="43"/>
  <c r="Q10" i="43"/>
  <c r="J9" i="43"/>
  <c r="C10" i="43"/>
  <c r="C8" i="43"/>
  <c r="M11" i="43"/>
  <c r="D10" i="43"/>
  <c r="F12" i="43"/>
  <c r="E10" i="43"/>
  <c r="D7" i="43"/>
  <c r="G7" i="43"/>
  <c r="F7" i="43"/>
  <c r="T9" i="43"/>
  <c r="P12" i="43"/>
  <c r="Q12" i="43"/>
  <c r="H7" i="43"/>
  <c r="E9" i="43"/>
  <c r="N11" i="43"/>
  <c r="O11" i="43"/>
  <c r="S12" i="43"/>
  <c r="L7" i="43"/>
  <c r="O13" i="43"/>
  <c r="O4" i="43"/>
  <c r="S13" i="43"/>
  <c r="S4" i="43"/>
  <c r="L13" i="43"/>
  <c r="L4" i="43"/>
  <c r="I13" i="43"/>
  <c r="I4" i="43"/>
  <c r="R13" i="43"/>
  <c r="R4" i="43"/>
  <c r="R3" i="43"/>
  <c r="G13" i="43"/>
  <c r="G4" i="43"/>
  <c r="F13" i="43"/>
  <c r="F4" i="43"/>
  <c r="H13" i="43"/>
  <c r="H4" i="43"/>
  <c r="C13" i="43"/>
  <c r="C4" i="43"/>
  <c r="C3" i="43"/>
  <c r="T13" i="43"/>
  <c r="K13" i="43"/>
  <c r="K4" i="43"/>
  <c r="M13" i="43"/>
  <c r="M4" i="43"/>
  <c r="J13" i="43"/>
  <c r="J4" i="43"/>
  <c r="D13" i="43"/>
  <c r="D4" i="43"/>
  <c r="E13" i="43"/>
  <c r="E4" i="43"/>
  <c r="Q13" i="43"/>
  <c r="Q4" i="43"/>
  <c r="P13" i="43"/>
  <c r="P4" i="43"/>
  <c r="N13" i="43"/>
  <c r="N4" i="43"/>
  <c r="T4" i="43"/>
  <c r="T3" i="43"/>
  <c r="L3" i="43"/>
  <c r="I3" i="43"/>
  <c r="D3" i="43"/>
  <c r="K3" i="43"/>
  <c r="S3" i="43"/>
  <c r="G3" i="43"/>
  <c r="J3" i="43"/>
  <c r="N3" i="43"/>
  <c r="Q3" i="43"/>
  <c r="E3" i="43"/>
  <c r="F3" i="43"/>
  <c r="P3" i="43"/>
  <c r="O3" i="43"/>
</calcChain>
</file>

<file path=xl/sharedStrings.xml><?xml version="1.0" encoding="utf-8"?>
<sst xmlns="http://schemas.openxmlformats.org/spreadsheetml/2006/main" count="8765" uniqueCount="1280">
  <si>
    <t>Site ID</t>
  </si>
  <si>
    <t>Macro/Small</t>
  </si>
  <si>
    <t>Project</t>
  </si>
  <si>
    <t>District</t>
  </si>
  <si>
    <t xml:space="preserve">Vendor </t>
  </si>
  <si>
    <t>Doable/Not Doable</t>
  </si>
  <si>
    <t>Reason for Non Doable</t>
  </si>
  <si>
    <t>SSO GAT Status</t>
  </si>
  <si>
    <t>ISR GAT Status</t>
  </si>
  <si>
    <t>IGATE/Non IGATE</t>
  </si>
  <si>
    <t>Submitted in IGATE</t>
  </si>
  <si>
    <t>Request Number in IGATE</t>
  </si>
  <si>
    <t>Request Status</t>
  </si>
  <si>
    <t>Owner in IGATE</t>
  </si>
  <si>
    <t>ISS Date</t>
  </si>
  <si>
    <t>ISR Submitted to RF</t>
  </si>
  <si>
    <t>ISR Document (STC)</t>
  </si>
  <si>
    <t>ISR Document (SAQ)</t>
  </si>
  <si>
    <t xml:space="preserve">OA Submitted to TTC </t>
  </si>
  <si>
    <t>OA Approved by TTC</t>
  </si>
  <si>
    <t>IBP Submit</t>
  </si>
  <si>
    <t>IBP</t>
  </si>
  <si>
    <t>Baladiya Contract Issued</t>
  </si>
  <si>
    <t>Baladiya Contract Submitted to Tawal</t>
  </si>
  <si>
    <t>FSSR Date</t>
  </si>
  <si>
    <t>FBP Submit date</t>
  </si>
  <si>
    <t>FBP Issue date</t>
  </si>
  <si>
    <t>Owner's Type 
(Gov/Amanah/Private)</t>
  </si>
  <si>
    <t>Owner's Name</t>
  </si>
  <si>
    <t>Site Type (GF/RT)</t>
  </si>
  <si>
    <t>Macro</t>
  </si>
  <si>
    <t>Aspiration</t>
  </si>
  <si>
    <t>Approved</t>
  </si>
  <si>
    <t>IGATE</t>
  </si>
  <si>
    <t>Doable</t>
  </si>
  <si>
    <t>Baladiya</t>
  </si>
  <si>
    <t>Private</t>
  </si>
  <si>
    <t>Baha</t>
  </si>
  <si>
    <t>GAP</t>
  </si>
  <si>
    <t>Scope</t>
  </si>
  <si>
    <t>Total</t>
  </si>
  <si>
    <t>Baladiya Contract Signed By Tawal</t>
  </si>
  <si>
    <t>Macro/Replacement</t>
  </si>
  <si>
    <t>New Site</t>
  </si>
  <si>
    <t>COW</t>
  </si>
  <si>
    <t>15X15</t>
  </si>
  <si>
    <t>Aspiration Project</t>
  </si>
  <si>
    <t>NA</t>
  </si>
  <si>
    <t xml:space="preserve">Non Private Contract Signed By Non Private </t>
  </si>
  <si>
    <t>Private Contract Sign Date (Tawal)</t>
  </si>
  <si>
    <t>Private Contract Sign Date (Owner)</t>
  </si>
  <si>
    <t>Site type</t>
  </si>
  <si>
    <t>Private/Non-Private</t>
  </si>
  <si>
    <t>Non-Private</t>
  </si>
  <si>
    <t>Same/New
Location</t>
  </si>
  <si>
    <t>New Location</t>
  </si>
  <si>
    <t>Priority</t>
  </si>
  <si>
    <t>SAF Date</t>
  </si>
  <si>
    <t>TCC Date</t>
  </si>
  <si>
    <t>20X20</t>
  </si>
  <si>
    <t>Owner Contract Information</t>
  </si>
  <si>
    <t>Rent Value</t>
  </si>
  <si>
    <t>Area</t>
  </si>
  <si>
    <t>20x20</t>
  </si>
  <si>
    <t>10X10</t>
  </si>
  <si>
    <t>15x15</t>
  </si>
  <si>
    <t>FSSR Lat.</t>
  </si>
  <si>
    <t>FSSR Long.</t>
  </si>
  <si>
    <t>Total Scope</t>
  </si>
  <si>
    <t>PMD889</t>
  </si>
  <si>
    <t>PMD890</t>
  </si>
  <si>
    <t>ZAB379</t>
  </si>
  <si>
    <t>ZAB381</t>
  </si>
  <si>
    <t>ZAB382</t>
  </si>
  <si>
    <t>ZAB383</t>
  </si>
  <si>
    <t>ZAB384</t>
  </si>
  <si>
    <t>ZAB386</t>
  </si>
  <si>
    <t>ZAB388</t>
  </si>
  <si>
    <t>ZAB393</t>
  </si>
  <si>
    <t>ZAB417</t>
  </si>
  <si>
    <t>ZAB426</t>
  </si>
  <si>
    <t>ZAB416</t>
  </si>
  <si>
    <t>ZAB430</t>
  </si>
  <si>
    <t>ZAB673</t>
  </si>
  <si>
    <t>ZAB437</t>
  </si>
  <si>
    <t>ZAB691</t>
  </si>
  <si>
    <t>ZAB438</t>
  </si>
  <si>
    <t>ZAB481</t>
  </si>
  <si>
    <t>ZAB634</t>
  </si>
  <si>
    <t>ZAB754</t>
  </si>
  <si>
    <t>ZBA987</t>
  </si>
  <si>
    <t>ZBH589</t>
  </si>
  <si>
    <t>ZBH626</t>
  </si>
  <si>
    <t>ZBH610</t>
  </si>
  <si>
    <t>ZBS327</t>
  </si>
  <si>
    <t>ZKH549</t>
  </si>
  <si>
    <t>ZBS344</t>
  </si>
  <si>
    <t>ZDJ974</t>
  </si>
  <si>
    <t>ZBS346</t>
  </si>
  <si>
    <t>ZKH547</t>
  </si>
  <si>
    <t>ZKH551</t>
  </si>
  <si>
    <t>ZKH560</t>
  </si>
  <si>
    <t>ZKH553</t>
  </si>
  <si>
    <t>ZKH556</t>
  </si>
  <si>
    <t>ZKH564</t>
  </si>
  <si>
    <t>ZKH585</t>
  </si>
  <si>
    <t>ZKH610</t>
  </si>
  <si>
    <t>ZKH576</t>
  </si>
  <si>
    <t>ZKH578</t>
  </si>
  <si>
    <t>ZKH616</t>
  </si>
  <si>
    <t>ZJZ071</t>
  </si>
  <si>
    <t>ZKH618</t>
  </si>
  <si>
    <t>ZKH581</t>
  </si>
  <si>
    <t>ZKH691</t>
  </si>
  <si>
    <t>ZMC086</t>
  </si>
  <si>
    <t>ZKH609</t>
  </si>
  <si>
    <t>ZMH228</t>
  </si>
  <si>
    <t>ZKH612</t>
  </si>
  <si>
    <t>ZKH692</t>
  </si>
  <si>
    <t>ZKH614</t>
  </si>
  <si>
    <t>ZMH231</t>
  </si>
  <si>
    <t>ZKH619</t>
  </si>
  <si>
    <t>ZTF319</t>
  </si>
  <si>
    <t>ZKH661</t>
  </si>
  <si>
    <t>ZKH654</t>
  </si>
  <si>
    <t>ZKH707</t>
  </si>
  <si>
    <t>ZKH697</t>
  </si>
  <si>
    <t>ZMC300</t>
  </si>
  <si>
    <t>ZMC302</t>
  </si>
  <si>
    <t>ZKH728</t>
  </si>
  <si>
    <t>ZMC304</t>
  </si>
  <si>
    <t>ZMC084</t>
  </si>
  <si>
    <t>ZMC301</t>
  </si>
  <si>
    <t>ZTF320</t>
  </si>
  <si>
    <t>ZMC303</t>
  </si>
  <si>
    <t>ZMC305</t>
  </si>
  <si>
    <t>ZMC315</t>
  </si>
  <si>
    <t>ZKH555</t>
  </si>
  <si>
    <t>ZMC325</t>
  </si>
  <si>
    <t>ZMC317</t>
  </si>
  <si>
    <t>ZMC326</t>
  </si>
  <si>
    <t>ZMC335</t>
  </si>
  <si>
    <t>ZTF328</t>
  </si>
  <si>
    <t>ZMC323</t>
  </si>
  <si>
    <t>ZMC344</t>
  </si>
  <si>
    <t>ZMC324</t>
  </si>
  <si>
    <t>ZMC331</t>
  </si>
  <si>
    <t>ZMC345</t>
  </si>
  <si>
    <t>ZMC330</t>
  </si>
  <si>
    <t>ZMC342</t>
  </si>
  <si>
    <t>ZMC609</t>
  </si>
  <si>
    <t>ZMC346</t>
  </si>
  <si>
    <t>ZMC339</t>
  </si>
  <si>
    <t>ZMC341</t>
  </si>
  <si>
    <t>ZMC347</t>
  </si>
  <si>
    <t>ZMC348</t>
  </si>
  <si>
    <t>ZMC343</t>
  </si>
  <si>
    <t>ZMC559</t>
  </si>
  <si>
    <t>ZMC576</t>
  </si>
  <si>
    <t>ZMC610</t>
  </si>
  <si>
    <t>ZMC589</t>
  </si>
  <si>
    <t>ZMC655</t>
  </si>
  <si>
    <t>ZMC658</t>
  </si>
  <si>
    <t>ZMC665</t>
  </si>
  <si>
    <t>ZMC664</t>
  </si>
  <si>
    <t>ZMC713</t>
  </si>
  <si>
    <t>ZMC894</t>
  </si>
  <si>
    <t>ZMC616</t>
  </si>
  <si>
    <t>ZMC685</t>
  </si>
  <si>
    <t>ZMC686</t>
  </si>
  <si>
    <t>ZMC695</t>
  </si>
  <si>
    <t>ZMC696</t>
  </si>
  <si>
    <t>ZMC703</t>
  </si>
  <si>
    <t>ZMC617</t>
  </si>
  <si>
    <t>ZMC709</t>
  </si>
  <si>
    <t>ZMC714</t>
  </si>
  <si>
    <t>ZMC757</t>
  </si>
  <si>
    <t>ZMC693</t>
  </si>
  <si>
    <t>ZMC783</t>
  </si>
  <si>
    <t>ZMC840</t>
  </si>
  <si>
    <t>ZMC861</t>
  </si>
  <si>
    <t>ZTF426</t>
  </si>
  <si>
    <t>ZMD488</t>
  </si>
  <si>
    <t>ZMD517</t>
  </si>
  <si>
    <t>ZMD716</t>
  </si>
  <si>
    <t>ZMH229</t>
  </si>
  <si>
    <t>ZMH232</t>
  </si>
  <si>
    <t>ZMJ098</t>
  </si>
  <si>
    <t>ZMD499</t>
  </si>
  <si>
    <t>ZMJ099</t>
  </si>
  <si>
    <t>ZMM054</t>
  </si>
  <si>
    <t>ZMD577</t>
  </si>
  <si>
    <t>ZMC925</t>
  </si>
  <si>
    <t>ZMD688</t>
  </si>
  <si>
    <t>ZMK657</t>
  </si>
  <si>
    <t>ZMM058</t>
  </si>
  <si>
    <t>ZMM082</t>
  </si>
  <si>
    <t>ZMM202</t>
  </si>
  <si>
    <t>ZMM203</t>
  </si>
  <si>
    <t>ZMM201</t>
  </si>
  <si>
    <t>ZMM083</t>
  </si>
  <si>
    <t>ZMM210</t>
  </si>
  <si>
    <t>ZMM212</t>
  </si>
  <si>
    <t>ZMM213</t>
  </si>
  <si>
    <t>ZMM230</t>
  </si>
  <si>
    <t>ZMM217</t>
  </si>
  <si>
    <t>ZMM233</t>
  </si>
  <si>
    <t>ZMM235</t>
  </si>
  <si>
    <t>ZMM234</t>
  </si>
  <si>
    <t>ZMM941</t>
  </si>
  <si>
    <t>ZMM220</t>
  </si>
  <si>
    <t>ZMM942</t>
  </si>
  <si>
    <t>ZMM944</t>
  </si>
  <si>
    <t>ZMM925</t>
  </si>
  <si>
    <t>ZMM926</t>
  </si>
  <si>
    <t>ZMM950</t>
  </si>
  <si>
    <t>ZMM946</t>
  </si>
  <si>
    <t>ZMM952</t>
  </si>
  <si>
    <t>ZMM986</t>
  </si>
  <si>
    <t>ZMM927</t>
  </si>
  <si>
    <t>ZNM096</t>
  </si>
  <si>
    <t>ZNM099</t>
  </si>
  <si>
    <t>ZTF327</t>
  </si>
  <si>
    <t>ZMM934</t>
  </si>
  <si>
    <t>ZTF329</t>
  </si>
  <si>
    <t>ZTF331</t>
  </si>
  <si>
    <t>ZTF334</t>
  </si>
  <si>
    <t>ZTF337</t>
  </si>
  <si>
    <t>ZMM973</t>
  </si>
  <si>
    <t>ZMM955</t>
  </si>
  <si>
    <t>ZTF340</t>
  </si>
  <si>
    <t>ZTF341</t>
  </si>
  <si>
    <t>ZTF346</t>
  </si>
  <si>
    <t>ZTF449</t>
  </si>
  <si>
    <t>ZMM945</t>
  </si>
  <si>
    <t>ZTF342</t>
  </si>
  <si>
    <t>ZTF348</t>
  </si>
  <si>
    <t>ZTF349</t>
  </si>
  <si>
    <t>ZMK163</t>
  </si>
  <si>
    <t>ZMM951</t>
  </si>
  <si>
    <t>ZTF419</t>
  </si>
  <si>
    <t>ZTF429</t>
  </si>
  <si>
    <t>ZTF487</t>
  </si>
  <si>
    <t>ZTF430</t>
  </si>
  <si>
    <t>ZMK569</t>
  </si>
  <si>
    <t>ZMM948</t>
  </si>
  <si>
    <t>ZTF440</t>
  </si>
  <si>
    <t>ZTF491</t>
  </si>
  <si>
    <t>ZUA981</t>
  </si>
  <si>
    <t>ZTF439</t>
  </si>
  <si>
    <t>CWN201</t>
  </si>
  <si>
    <t>CWN202</t>
  </si>
  <si>
    <t>CWN203</t>
  </si>
  <si>
    <t>ZTF495</t>
  </si>
  <si>
    <t>CWN204</t>
  </si>
  <si>
    <t>CWN205</t>
  </si>
  <si>
    <t>ZUA982</t>
  </si>
  <si>
    <t>CWN206</t>
  </si>
  <si>
    <t>ZTF443</t>
  </si>
  <si>
    <t>CWN207</t>
  </si>
  <si>
    <t>ZTF448</t>
  </si>
  <si>
    <t>CWN208</t>
  </si>
  <si>
    <t>CWN209</t>
  </si>
  <si>
    <t>ZTF478</t>
  </si>
  <si>
    <t>CWN210</t>
  </si>
  <si>
    <t>CWN211</t>
  </si>
  <si>
    <t>ZTF555</t>
  </si>
  <si>
    <t>CWN212</t>
  </si>
  <si>
    <t>ZUA988</t>
  </si>
  <si>
    <t>CWN213</t>
  </si>
  <si>
    <t>CWN214</t>
  </si>
  <si>
    <t>ZTF515</t>
  </si>
  <si>
    <t>CWN215</t>
  </si>
  <si>
    <t>ZUA989</t>
  </si>
  <si>
    <t>ZTF493</t>
  </si>
  <si>
    <t>ZTF563</t>
  </si>
  <si>
    <t>ZTF592</t>
  </si>
  <si>
    <t>ZTF814</t>
  </si>
  <si>
    <t>ZTL018</t>
  </si>
  <si>
    <t>ZTL019</t>
  </si>
  <si>
    <t>ZUA021</t>
  </si>
  <si>
    <t>ZMC555</t>
  </si>
  <si>
    <t>PMD891</t>
  </si>
  <si>
    <t>ZMM923</t>
  </si>
  <si>
    <t>ZKH540</t>
  </si>
  <si>
    <t>ZAB432</t>
  </si>
  <si>
    <t>ZMC627</t>
  </si>
  <si>
    <t>ZMC870</t>
  </si>
  <si>
    <t>ZMC876</t>
  </si>
  <si>
    <t>ZMD574</t>
  </si>
  <si>
    <t>ZMM215</t>
  </si>
  <si>
    <t>ZMM223</t>
  </si>
  <si>
    <t>ZMM231</t>
  </si>
  <si>
    <t>ZMM947</t>
  </si>
  <si>
    <t>ZMM963</t>
  </si>
  <si>
    <t>ZMM977</t>
  </si>
  <si>
    <t>ZMC541</t>
  </si>
  <si>
    <t>ZMC660</t>
  </si>
  <si>
    <t>ZMC517</t>
  </si>
  <si>
    <t>Madinah</t>
  </si>
  <si>
    <t>Assir</t>
  </si>
  <si>
    <t>Makkah</t>
  </si>
  <si>
    <t>Taif</t>
  </si>
  <si>
    <t>Yanbu</t>
  </si>
  <si>
    <t>Letter Sub to Baladyah</t>
  </si>
  <si>
    <t>IBP Received</t>
  </si>
  <si>
    <t>Nokia</t>
  </si>
  <si>
    <t>المراسم الملكيه</t>
  </si>
  <si>
    <t>1x1</t>
  </si>
  <si>
    <t>HOC</t>
  </si>
  <si>
    <t>Asir Municipality</t>
  </si>
  <si>
    <t xml:space="preserve">محمد حمدان مداوي </t>
  </si>
  <si>
    <t>18x18</t>
  </si>
  <si>
    <t xml:space="preserve">امانة عسير </t>
  </si>
  <si>
    <t>امانة عسير</t>
  </si>
  <si>
    <t>فيصل القحطاني</t>
  </si>
  <si>
    <t>Billsmar Municipality</t>
  </si>
  <si>
    <t>Saudi Industrial Citi ines Authority - Aqiq</t>
  </si>
  <si>
    <t>عامرعبالله محمد كركمان</t>
  </si>
  <si>
    <t xml:space="preserve">سعيد حسين مليح </t>
  </si>
  <si>
    <t>بلدية ظهران الجنوب</t>
  </si>
  <si>
    <t>عمير شاراع ظافر الشهراني</t>
  </si>
  <si>
    <t>بلدية خميس مشيط</t>
  </si>
  <si>
    <t>20 X 20</t>
  </si>
  <si>
    <t>قاعدة الملك فيصل الجويه</t>
  </si>
  <si>
    <t>بلدية احد رفيده</t>
  </si>
  <si>
    <t>مبارك علي الشهري</t>
  </si>
  <si>
    <t>Khamis Moshit Municipality</t>
  </si>
  <si>
    <t>صالح العمري</t>
  </si>
  <si>
    <t>Al Wadeen Municipality</t>
  </si>
  <si>
    <t>يحى مفرح معض الكاسئ</t>
  </si>
  <si>
    <t xml:space="preserve">ناصر سفر الشهراني </t>
  </si>
  <si>
    <t xml:space="preserve">شركة كهرباء رابغ </t>
  </si>
  <si>
    <t>Assir Municipality</t>
  </si>
  <si>
    <t xml:space="preserve">حسن ابراهيم ال مفطر </t>
  </si>
  <si>
    <t>سالم ناصر القحطاني</t>
  </si>
  <si>
    <t>امانة الطائف</t>
  </si>
  <si>
    <t>عون عبدالله الشهراني</t>
  </si>
  <si>
    <t xml:space="preserve">مشبب عبدالله الحقباني </t>
  </si>
  <si>
    <t xml:space="preserve">علي سعيد علي </t>
  </si>
  <si>
    <t>أمانة مكة المكرمة</t>
  </si>
  <si>
    <t>وزارة العمل والتنميه الاجتماعيه</t>
  </si>
  <si>
    <t>Wadi Bin Hashbal Municipality</t>
  </si>
  <si>
    <t>معهد تدريب الحرب الجبلية</t>
  </si>
  <si>
    <t>فندق اوان</t>
  </si>
  <si>
    <t>سعد يحي ال عمانه</t>
  </si>
  <si>
    <t>بلدية الجموم</t>
  </si>
  <si>
    <t xml:space="preserve">امانة الطائف </t>
  </si>
  <si>
    <t xml:space="preserve">شركة بيت ال سعيدان </t>
  </si>
  <si>
    <t>عادل عيضه  القرشي</t>
  </si>
  <si>
    <t xml:space="preserve">جامعة ام القرى(ادارة الاستثمار يوسف المبعوث ) </t>
  </si>
  <si>
    <t>بلدية اضم</t>
  </si>
  <si>
    <t>7X3</t>
  </si>
  <si>
    <t>معهد سلاح الصيانه بالطائف</t>
  </si>
  <si>
    <t>امانة المدينة المنورة</t>
  </si>
  <si>
    <t>بلدية محايل عسير</t>
  </si>
  <si>
    <t>Muhail Municipality</t>
  </si>
  <si>
    <t>بلدية محافظة بدر</t>
  </si>
  <si>
    <t>بلدية النماص</t>
  </si>
  <si>
    <t>محمد المخلفي</t>
  </si>
  <si>
    <t>محمد موسى</t>
  </si>
  <si>
    <t>سعد نشر</t>
  </si>
  <si>
    <t xml:space="preserve"> بلدية المهــــد</t>
  </si>
  <si>
    <t>محمد رميزان امروانى</t>
  </si>
  <si>
    <t>غازي سلامة الحجيلي</t>
  </si>
  <si>
    <t>جامعة طيبة</t>
  </si>
  <si>
    <t>بلدية الحناكية</t>
  </si>
  <si>
    <t>عبدالعزيز زويد المطيري</t>
  </si>
  <si>
    <t>محمد السفرانى</t>
  </si>
  <si>
    <t>علي بخيت العوفي</t>
  </si>
  <si>
    <t>وقف قاضى زاده</t>
  </si>
  <si>
    <t>18X18</t>
  </si>
  <si>
    <t>Taif Municipality</t>
  </si>
  <si>
    <t>Khurma Municipality</t>
  </si>
  <si>
    <t>عوض ضيف الله الجابري</t>
  </si>
  <si>
    <t>ورثه طالع المطيرى</t>
  </si>
  <si>
    <t>بلدية ميسان</t>
  </si>
  <si>
    <t>عبد الله حسين عوض الله النفيعي</t>
  </si>
  <si>
    <t>محمد مبارك القرشي</t>
  </si>
  <si>
    <t>الوكيل عمر صالح</t>
  </si>
  <si>
    <t xml:space="preserve">فهد سعود الذيابي </t>
  </si>
  <si>
    <t>Sharing With Mobily</t>
  </si>
  <si>
    <t>بزيع شديد العتيبي</t>
  </si>
  <si>
    <t>أمانة الطائف</t>
  </si>
  <si>
    <t>Tathlith Municipality</t>
  </si>
  <si>
    <t xml:space="preserve">بلدية خميس مشيط </t>
  </si>
  <si>
    <t>خالد الدوسري</t>
  </si>
  <si>
    <t>مهمل هويمل البلادي</t>
  </si>
  <si>
    <t>مريم سعد الحسيني</t>
  </si>
  <si>
    <t>Old Site ID</t>
  </si>
  <si>
    <t>Z1C001</t>
  </si>
  <si>
    <t>ZMM229</t>
  </si>
  <si>
    <t>Replacement/Redeployment</t>
  </si>
  <si>
    <t>ZUA002</t>
  </si>
  <si>
    <t>ZMC982</t>
  </si>
  <si>
    <t>ZMD758</t>
  </si>
  <si>
    <t>ZR27001</t>
  </si>
  <si>
    <t>ZMKA939</t>
  </si>
  <si>
    <t>Relocation/Redeployment</t>
  </si>
  <si>
    <t>Macro/Redeployment</t>
  </si>
  <si>
    <t>SSO Latitude</t>
  </si>
  <si>
    <t>SSO Longitude</t>
  </si>
  <si>
    <t>ISR</t>
  </si>
  <si>
    <t>BP issued</t>
  </si>
  <si>
    <t>Mohammed elshehry</t>
  </si>
  <si>
    <t>Fahad Aljohany</t>
  </si>
  <si>
    <t>Fahad Alrogy</t>
  </si>
  <si>
    <t>Adnan Alqorashy</t>
  </si>
  <si>
    <t>16/10/2019 14:37:39</t>
  </si>
  <si>
    <t>17/10/2019 17:03:30</t>
  </si>
  <si>
    <t>02/05/2019 13:39:43</t>
  </si>
  <si>
    <t>14/05/2019 15:34:20</t>
  </si>
  <si>
    <t>22/05/2019 00:39:10</t>
  </si>
  <si>
    <t>24/06/2019 11:03:26</t>
  </si>
  <si>
    <t>16/10/2019 14:35:05</t>
  </si>
  <si>
    <t>17/10/2019 12:10:00</t>
  </si>
  <si>
    <t>26/05/2019 13:41:49</t>
  </si>
  <si>
    <t>22/06/2019 18:50:23</t>
  </si>
  <si>
    <t>06/10/2019 09:51:23</t>
  </si>
  <si>
    <t>13/10/2019 13:45:41</t>
  </si>
  <si>
    <t>16/10/2019 14:41:24</t>
  </si>
  <si>
    <t>17/10/2019 12:02:07</t>
  </si>
  <si>
    <t>26/05/2019 16:07:33</t>
  </si>
  <si>
    <t>28/05/2019 15:08:13</t>
  </si>
  <si>
    <t>18/06/2019 17:28:33</t>
  </si>
  <si>
    <t>19/06/2019 12:01:08</t>
  </si>
  <si>
    <t>02/05/2019 13:45:33</t>
  </si>
  <si>
    <t>12/05/2019 13:31:31</t>
  </si>
  <si>
    <t>21/07/2019 14:08:47</t>
  </si>
  <si>
    <t>28/07/2019 11:59:28</t>
  </si>
  <si>
    <t>14/07/2019 12:29:21</t>
  </si>
  <si>
    <t>14/07/2019 14:03:02</t>
  </si>
  <si>
    <t>06/05/2019 11:29:05</t>
  </si>
  <si>
    <t>12/05/2019 12:36:34</t>
  </si>
  <si>
    <t>22/05/2019 00:52:08</t>
  </si>
  <si>
    <t>23/05/2019 16:32:56</t>
  </si>
  <si>
    <t>02/05/2019 13:34:59</t>
  </si>
  <si>
    <t>12/05/2019 13:27:11</t>
  </si>
  <si>
    <t>26/08/2019 09:56:47</t>
  </si>
  <si>
    <t>08/09/2019 10:41:59</t>
  </si>
  <si>
    <t>23/10/2019 14:18:00</t>
  </si>
  <si>
    <t>26/10/2019 13:53:34</t>
  </si>
  <si>
    <t>18/09/2019 16:28:25</t>
  </si>
  <si>
    <t>15/10/2019 10:18:41</t>
  </si>
  <si>
    <t>18/09/2019 18:59:11</t>
  </si>
  <si>
    <t>01/10/2019 11:03:05</t>
  </si>
  <si>
    <t>02/05/2019 15:07:20</t>
  </si>
  <si>
    <t>08/05/2019 13:47:12</t>
  </si>
  <si>
    <t>23/06/2019 17:58:39</t>
  </si>
  <si>
    <t>24/06/2019 16:10:59</t>
  </si>
  <si>
    <t>11/06/2019 15:55:51</t>
  </si>
  <si>
    <t>13/06/2019 11:12:11</t>
  </si>
  <si>
    <t>29/04/2019 14:44:14</t>
  </si>
  <si>
    <t>08/05/2019 13:51:46</t>
  </si>
  <si>
    <t>06/10/2019 10:23:53</t>
  </si>
  <si>
    <t>13/10/2019 10:54:33</t>
  </si>
  <si>
    <t>09/10/2019 16:11:32</t>
  </si>
  <si>
    <t>13/10/2019 13:37:26</t>
  </si>
  <si>
    <t>09/06/2019 13:11:21</t>
  </si>
  <si>
    <t>11/06/2019 12:17:23</t>
  </si>
  <si>
    <t>09/06/2019 13:13:39</t>
  </si>
  <si>
    <t>12/09/2019 15:04:08</t>
  </si>
  <si>
    <t>31/07/2019 12:51:30</t>
  </si>
  <si>
    <t>31/07/2019 16:26:02</t>
  </si>
  <si>
    <t>09/06/2019 11:28:42</t>
  </si>
  <si>
    <t>11/06/2019 11:19:53</t>
  </si>
  <si>
    <t>16/06/2019 12:18:08</t>
  </si>
  <si>
    <t>18/06/2019 16:32:23</t>
  </si>
  <si>
    <t>16/09/2019 16:57:47</t>
  </si>
  <si>
    <t>17/09/2019 11:02:09</t>
  </si>
  <si>
    <t>12/05/2019 14:43:17</t>
  </si>
  <si>
    <t>16/05/2019 13:44:07</t>
  </si>
  <si>
    <t>26/05/2019 13:47:30</t>
  </si>
  <si>
    <t>18/06/2019 15:22:28</t>
  </si>
  <si>
    <t>01/10/2019 15:05:12</t>
  </si>
  <si>
    <t>03/10/2019 11:19:51</t>
  </si>
  <si>
    <t>18/06/2019 10:48:23</t>
  </si>
  <si>
    <t>18/06/2019 15:28:13</t>
  </si>
  <si>
    <t>23/05/2019 16:53:53</t>
  </si>
  <si>
    <t>26/05/2019 14:02:59</t>
  </si>
  <si>
    <t>22/07/2019 11:13:36</t>
  </si>
  <si>
    <t>22/07/2019 16:28:14</t>
  </si>
  <si>
    <t>11/11/2019 14:58:20</t>
  </si>
  <si>
    <t>04/11/2019 07:51:31</t>
  </si>
  <si>
    <t>07/11/2019 09:34:29</t>
  </si>
  <si>
    <t>11/11/2019 15:31:35</t>
  </si>
  <si>
    <t>27/10/2019 15:48:22</t>
  </si>
  <si>
    <t>28/10/2019 11:01:25</t>
  </si>
  <si>
    <t>Non IGATE</t>
  </si>
  <si>
    <t>Tower Type</t>
  </si>
  <si>
    <t>35m-LP-GF</t>
  </si>
  <si>
    <t>36m-E4-GF</t>
  </si>
  <si>
    <t>35m-MP-GF</t>
  </si>
  <si>
    <t>45m-E4-GF</t>
  </si>
  <si>
    <t>35m-Camouflage/Palm tree</t>
  </si>
  <si>
    <t>60m-E4-GF</t>
  </si>
  <si>
    <t>15m-RT-Tower</t>
  </si>
  <si>
    <t>35-GRD sharable </t>
  </si>
  <si>
    <t>WM-POLE-RT</t>
  </si>
  <si>
    <t>50m GRD Sharable </t>
  </si>
  <si>
    <t>25m-LP-GF</t>
  </si>
  <si>
    <t> 35-GRD sharable </t>
  </si>
  <si>
    <t>COW - 15m</t>
  </si>
  <si>
    <t>COW- 10m</t>
  </si>
  <si>
    <t>COW - 12m</t>
  </si>
  <si>
    <t>HOC date</t>
  </si>
  <si>
    <t>ساير الجعيد</t>
  </si>
  <si>
    <t>حميدي محمد سعد شلوان</t>
  </si>
  <si>
    <t>GOV</t>
  </si>
  <si>
    <t xml:space="preserve">Area dimension </t>
  </si>
  <si>
    <t>all roof</t>
  </si>
  <si>
    <t>7X3.0</t>
  </si>
  <si>
    <t>7X3.5</t>
  </si>
  <si>
    <t>4X4</t>
  </si>
  <si>
    <t>1.8X1.8</t>
  </si>
  <si>
    <t>3X7</t>
  </si>
  <si>
    <t>7x3.5</t>
  </si>
  <si>
    <t>4.5X12</t>
  </si>
  <si>
    <t>4X3.5</t>
  </si>
  <si>
    <t>3.50 X 7.00</t>
  </si>
  <si>
    <t>Non Private Owners</t>
  </si>
  <si>
    <t>Private Owners</t>
  </si>
  <si>
    <t>Overall Aspiration Project Summary</t>
  </si>
  <si>
    <t xml:space="preserve">ISS </t>
  </si>
  <si>
    <t>ISR Submitted</t>
  </si>
  <si>
    <t>LA Submitted</t>
  </si>
  <si>
    <t>LA Sign by TAWAL</t>
  </si>
  <si>
    <t>LA Approved</t>
  </si>
  <si>
    <t>MOU Submitted</t>
  </si>
  <si>
    <t>LA  Issued by TAWAL</t>
  </si>
  <si>
    <t>LA  Signed by Owner</t>
  </si>
  <si>
    <t>BP submitted</t>
  </si>
  <si>
    <t>Approved By STC Design</t>
  </si>
  <si>
    <t>Approved by SAQ</t>
  </si>
  <si>
    <t>SAQ Status</t>
  </si>
  <si>
    <t>WM-Pole-RT</t>
  </si>
  <si>
    <t>وزارة المواصلات بمكة المكرمة</t>
  </si>
  <si>
    <t>GF</t>
  </si>
  <si>
    <t>RT</t>
  </si>
  <si>
    <t>Nokia TL Name</t>
  </si>
  <si>
    <t>بلدية بيشة</t>
  </si>
  <si>
    <t>All Roof</t>
  </si>
  <si>
    <t>شركة الكهرباء عسير</t>
  </si>
  <si>
    <t>بلدية القنفذه</t>
  </si>
  <si>
    <t>مسعود بن سليمان العصيمي</t>
  </si>
  <si>
    <t>14.5m Concealed Pole</t>
  </si>
  <si>
    <t>امانة الباحة</t>
  </si>
  <si>
    <t>صالح البكري</t>
  </si>
  <si>
    <t>SAQ Stage</t>
  </si>
  <si>
    <t>40/115</t>
  </si>
  <si>
    <t>Non</t>
  </si>
  <si>
    <t>شركة الشلوي العالمية للتجارة والمقاولات</t>
  </si>
  <si>
    <t xml:space="preserve"> بلدية الخرمه </t>
  </si>
  <si>
    <t>Scope Type</t>
  </si>
  <si>
    <t>ZTF308</t>
  </si>
  <si>
    <t>10X8</t>
  </si>
  <si>
    <t>ZTF922</t>
  </si>
  <si>
    <t>225M</t>
  </si>
  <si>
    <t>الاميرة شيخة بنت عبد الرحمن آل سعود</t>
  </si>
  <si>
    <t>400M</t>
  </si>
  <si>
    <t>10x10</t>
  </si>
  <si>
    <t>12x12</t>
  </si>
  <si>
    <t>10 X 8</t>
  </si>
  <si>
    <t>10 X 10</t>
  </si>
  <si>
    <t>20 X 19</t>
  </si>
  <si>
    <t>20 x 20</t>
  </si>
  <si>
    <t>35M-LP-GF</t>
  </si>
  <si>
    <t>45M-E4-GF</t>
  </si>
  <si>
    <t>12 X 12</t>
  </si>
  <si>
    <t>ZMM929</t>
  </si>
  <si>
    <t>ZMC981</t>
  </si>
  <si>
    <t>ZMM933</t>
  </si>
  <si>
    <t>9X9</t>
  </si>
  <si>
    <t>Half of Roof</t>
  </si>
  <si>
    <t>حسين القحطاني</t>
  </si>
  <si>
    <t>زينة عبد الله لاحق</t>
  </si>
  <si>
    <t>624M</t>
  </si>
  <si>
    <t>عواض بن حمود الجعيد</t>
  </si>
  <si>
    <t>258M</t>
  </si>
  <si>
    <t>احمد محمد علي الغامدي</t>
  </si>
  <si>
    <t>11.5m Concealed Pole</t>
  </si>
  <si>
    <t>35m-PT-Sharable</t>
  </si>
  <si>
    <t>35m-Holly Name</t>
  </si>
  <si>
    <t>40m-PT-Sharable</t>
  </si>
  <si>
    <t>35m - Clock Tower</t>
  </si>
  <si>
    <t>Sharing with Operator</t>
  </si>
  <si>
    <t>70m-E4-GF</t>
  </si>
  <si>
    <t>خيشان عبد الله البلادي</t>
  </si>
  <si>
    <t>81M</t>
  </si>
  <si>
    <t>324M</t>
  </si>
  <si>
    <t>7X7</t>
  </si>
  <si>
    <t>حامد بن رده القرشي</t>
  </si>
  <si>
    <t>100M</t>
  </si>
  <si>
    <t>ZMM887</t>
  </si>
  <si>
    <t>Hajj1441</t>
  </si>
  <si>
    <t>Hajj1440</t>
  </si>
  <si>
    <t>Ram1441</t>
  </si>
  <si>
    <t>Hajj/Ramadan</t>
  </si>
  <si>
    <t>01/05/2019 15:46:10</t>
  </si>
  <si>
    <t>SNR1010016</t>
  </si>
  <si>
    <t>SNR_I</t>
  </si>
  <si>
    <t>District Support</t>
  </si>
  <si>
    <t>14/05/2019 21:43:01</t>
  </si>
  <si>
    <t>SNR1010248</t>
  </si>
  <si>
    <t>27/04/2019 17:14:37</t>
  </si>
  <si>
    <t>SNR1009737</t>
  </si>
  <si>
    <t>NOBODY</t>
  </si>
  <si>
    <t>ACCEPTED</t>
  </si>
  <si>
    <t>27/04/2019 17:20:29</t>
  </si>
  <si>
    <t>SNR1009738</t>
  </si>
  <si>
    <t>24/04/2019 10:05:53</t>
  </si>
  <si>
    <t>SNR1009695</t>
  </si>
  <si>
    <t>27/04/2019 17:25:34</t>
  </si>
  <si>
    <t>SNR1009739</t>
  </si>
  <si>
    <t>27/04/2019 17:34:16</t>
  </si>
  <si>
    <t>SNR1009740</t>
  </si>
  <si>
    <t>25/04/2019 16:09:31</t>
  </si>
  <si>
    <t>SNR1009725</t>
  </si>
  <si>
    <t>24/04/2019 10:20:21</t>
  </si>
  <si>
    <t>SNR1009696</t>
  </si>
  <si>
    <t>27/04/2019 17:40:05</t>
  </si>
  <si>
    <t>SNR1009741</t>
  </si>
  <si>
    <t>30/04/2019 12:59:03</t>
  </si>
  <si>
    <t>SNR1009919</t>
  </si>
  <si>
    <t>27/04/2019 17:55:52</t>
  </si>
  <si>
    <t>SNR1009742</t>
  </si>
  <si>
    <t>19/05/2019 14:51:18</t>
  </si>
  <si>
    <t>SNR1010296</t>
  </si>
  <si>
    <t>27/04/2019 18:00:02</t>
  </si>
  <si>
    <t>SNR1009743</t>
  </si>
  <si>
    <t>17/06/2019 18:30:05</t>
  </si>
  <si>
    <t>SNR1010634</t>
  </si>
  <si>
    <t>27/04/2019 18:04:58</t>
  </si>
  <si>
    <t>SNR1009744</t>
  </si>
  <si>
    <t>17/06/2019 18:24:47</t>
  </si>
  <si>
    <t>SNR1010633</t>
  </si>
  <si>
    <t>Technical Procurement Section Manager</t>
  </si>
  <si>
    <t>27/04/2019 18:09:56</t>
  </si>
  <si>
    <t>SNR1009745</t>
  </si>
  <si>
    <t>27/04/2019 18:15:07</t>
  </si>
  <si>
    <t>SNR1009746</t>
  </si>
  <si>
    <t>27/04/2019 18:21:39</t>
  </si>
  <si>
    <t>SNR1009747</t>
  </si>
  <si>
    <t>25/04/2019 16:43:10</t>
  </si>
  <si>
    <t>SNR1009726</t>
  </si>
  <si>
    <t>25/04/2019 16:58:24</t>
  </si>
  <si>
    <t>SNR1009727</t>
  </si>
  <si>
    <t>27/04/2019 18:27:36</t>
  </si>
  <si>
    <t>SNR1009748</t>
  </si>
  <si>
    <t>30/04/2019 14:45:34</t>
  </si>
  <si>
    <t>SNR1009953</t>
  </si>
  <si>
    <t>01/05/2019 15:17:10</t>
  </si>
  <si>
    <t>SNR1010012</t>
  </si>
  <si>
    <t>28/04/2019 14:42:33</t>
  </si>
  <si>
    <t>SNR1009765</t>
  </si>
  <si>
    <t>31/10/2019 09:22:11</t>
  </si>
  <si>
    <t>SNR1012276</t>
  </si>
  <si>
    <t>01/05/2019 16:11:23</t>
  </si>
  <si>
    <t>SNR1010017</t>
  </si>
  <si>
    <t>24/04/2019 15:43:30</t>
  </si>
  <si>
    <t>SNR1009699</t>
  </si>
  <si>
    <t>SNR_O</t>
  </si>
  <si>
    <t>30/04/2019 14:38:53</t>
  </si>
  <si>
    <t>SNR1009952</t>
  </si>
  <si>
    <t>19/05/2019 15:23:28</t>
  </si>
  <si>
    <t>SNR1010297</t>
  </si>
  <si>
    <t>17/06/2019 18:22:15</t>
  </si>
  <si>
    <t>SNR1010632</t>
  </si>
  <si>
    <t>25/04/2019 17:43:37</t>
  </si>
  <si>
    <t>SNR1009729</t>
  </si>
  <si>
    <t>07/05/2019 13:53:00</t>
  </si>
  <si>
    <t>SNR1010143</t>
  </si>
  <si>
    <t>28/04/2019 16:01:29</t>
  </si>
  <si>
    <t>SNR1009773</t>
  </si>
  <si>
    <t>29/04/2019 16:06:42</t>
  </si>
  <si>
    <t>SNR1009817</t>
  </si>
  <si>
    <t>01/05/2019 09:40:38</t>
  </si>
  <si>
    <t>SNR1009986</t>
  </si>
  <si>
    <t>19/05/2019 15:42:36</t>
  </si>
  <si>
    <t>SNR1010299</t>
  </si>
  <si>
    <t>01/05/2019 15:00:00</t>
  </si>
  <si>
    <t>SNR1010010</t>
  </si>
  <si>
    <t>24/04/2019 15:15:25</t>
  </si>
  <si>
    <t>SNR1009698</t>
  </si>
  <si>
    <t>19/05/2019 17:07:29</t>
  </si>
  <si>
    <t>SNR1010302</t>
  </si>
  <si>
    <t>05/05/2019 16:38:53</t>
  </si>
  <si>
    <t>SNR1010076</t>
  </si>
  <si>
    <t>17/06/2019 18:19:02</t>
  </si>
  <si>
    <t>SNR1010631</t>
  </si>
  <si>
    <t>24/04/2019 10:34:51</t>
  </si>
  <si>
    <t>SNR1009697</t>
  </si>
  <si>
    <t>21/05/2019 01:18:41</t>
  </si>
  <si>
    <t>SNR1010306</t>
  </si>
  <si>
    <t>17/06/2019 12:34:02</t>
  </si>
  <si>
    <t>SNR1010578</t>
  </si>
  <si>
    <t>05/05/2019 18:09:07</t>
  </si>
  <si>
    <t>SNR1010081</t>
  </si>
  <si>
    <t>30/01/2020 10:04:00</t>
  </si>
  <si>
    <t>SNR1012650</t>
  </si>
  <si>
    <t>25/04/2019 17:37:42</t>
  </si>
  <si>
    <t>SNR1009728</t>
  </si>
  <si>
    <t>25/04/2019 17:56:56</t>
  </si>
  <si>
    <t>SNR1009731</t>
  </si>
  <si>
    <t>17/06/2019 18:15:54</t>
  </si>
  <si>
    <t>SNR1010630</t>
  </si>
  <si>
    <t>25/04/2019 18:04:20</t>
  </si>
  <si>
    <t>SNR1009732</t>
  </si>
  <si>
    <t>17/06/2019 18:05:50</t>
  </si>
  <si>
    <t>SNR1010628</t>
  </si>
  <si>
    <t>19/10/2019 12:57:15</t>
  </si>
  <si>
    <t>SNR1012144</t>
  </si>
  <si>
    <t>28/04/2019 15:51:06</t>
  </si>
  <si>
    <t>SNR1009772</t>
  </si>
  <si>
    <t>02/05/2019 17:52:01</t>
  </si>
  <si>
    <t>SNR1010030</t>
  </si>
  <si>
    <t>25/04/2019 18:19:16</t>
  </si>
  <si>
    <t>SNR1009733</t>
  </si>
  <si>
    <t>28/04/2019 17:05:38</t>
  </si>
  <si>
    <t>SNR1009782</t>
  </si>
  <si>
    <t>24/04/2019 17:47:50</t>
  </si>
  <si>
    <t>SNR1009710</t>
  </si>
  <si>
    <t>19/05/2019 14:45:25</t>
  </si>
  <si>
    <t>SNR1010295</t>
  </si>
  <si>
    <t>07/01/2020 16:27:54</t>
  </si>
  <si>
    <t>SNR1012572</t>
  </si>
  <si>
    <t>24/04/2019 17:41:28</t>
  </si>
  <si>
    <t>SNR1009709</t>
  </si>
  <si>
    <t>12/05/2019 11:55:38</t>
  </si>
  <si>
    <t>SNR1010183</t>
  </si>
  <si>
    <t>17/06/2019 17:50:08</t>
  </si>
  <si>
    <t>SNR1010623</t>
  </si>
  <si>
    <t>24/04/2019 17:53:07</t>
  </si>
  <si>
    <t>SNR1009711</t>
  </si>
  <si>
    <t>24/04/2019 17:57:59</t>
  </si>
  <si>
    <t>SNR1009712</t>
  </si>
  <si>
    <t>17/06/2019 13:14:37</t>
  </si>
  <si>
    <t>SNR1010596</t>
  </si>
  <si>
    <t>14/05/2019 22:35:42</t>
  </si>
  <si>
    <t>SNR1010253</t>
  </si>
  <si>
    <t>25/04/2019 13:29:28</t>
  </si>
  <si>
    <t>SNR1009721</t>
  </si>
  <si>
    <t>24/04/2019 17:26:24</t>
  </si>
  <si>
    <t>SNR1009707</t>
  </si>
  <si>
    <t>25/04/2019 10:43:29</t>
  </si>
  <si>
    <t>SNR1009715</t>
  </si>
  <si>
    <t>05/05/2019 16:55:20</t>
  </si>
  <si>
    <t>SNR1010078</t>
  </si>
  <si>
    <t>26/05/2019 13:14:50</t>
  </si>
  <si>
    <t>SNR1010406</t>
  </si>
  <si>
    <t>12/05/2019 12:27:08</t>
  </si>
  <si>
    <t>SNR1010194</t>
  </si>
  <si>
    <t>29/04/2019 16:24:24</t>
  </si>
  <si>
    <t>SNR1009820</t>
  </si>
  <si>
    <t>25/04/2019 11:42:52</t>
  </si>
  <si>
    <t>SNR1009716</t>
  </si>
  <si>
    <t>14/05/2019 21:51:49</t>
  </si>
  <si>
    <t>SNR1010249</t>
  </si>
  <si>
    <t>29/04/2019 17:31:05</t>
  </si>
  <si>
    <t>SNR1009834</t>
  </si>
  <si>
    <t>25/04/2019 13:22:29</t>
  </si>
  <si>
    <t>SNR1009719</t>
  </si>
  <si>
    <t>25/04/2019 12:01:00</t>
  </si>
  <si>
    <t>SNR1009717</t>
  </si>
  <si>
    <t>29/04/2019 16:35:38</t>
  </si>
  <si>
    <t>SNR1009823</t>
  </si>
  <si>
    <t>29/04/2019 17:40:27</t>
  </si>
  <si>
    <t>SNR1009835</t>
  </si>
  <si>
    <t>14/05/2019 21:59:36</t>
  </si>
  <si>
    <t>SNR1010250</t>
  </si>
  <si>
    <t>30/04/2019 10:28:07</t>
  </si>
  <si>
    <t>SNR1009875</t>
  </si>
  <si>
    <t>17/06/2019 12:19:44</t>
  </si>
  <si>
    <t>SNR1010572</t>
  </si>
  <si>
    <t>12/05/2019 12:43:09</t>
  </si>
  <si>
    <t>SNR1010200</t>
  </si>
  <si>
    <t>30/04/2019 10:42:56</t>
  </si>
  <si>
    <t>SNR1009878</t>
  </si>
  <si>
    <t>15/05/2019 22:23:28</t>
  </si>
  <si>
    <t>SNR1010275</t>
  </si>
  <si>
    <t>30/04/2019 10:46:43</t>
  </si>
  <si>
    <t>SNR1009879</t>
  </si>
  <si>
    <t>24/04/2019 16:02:22</t>
  </si>
  <si>
    <t>SNR1009702</t>
  </si>
  <si>
    <t>05/05/2019 17:03:24</t>
  </si>
  <si>
    <t>SNR1010079</t>
  </si>
  <si>
    <t>14/05/2019 22:30:05</t>
  </si>
  <si>
    <t>SNR1010252</t>
  </si>
  <si>
    <t>12/05/2019 12:50:49</t>
  </si>
  <si>
    <t>SNR1010202</t>
  </si>
  <si>
    <t>30/04/2019 10:51:49</t>
  </si>
  <si>
    <t>SNR1009882</t>
  </si>
  <si>
    <t>15/05/2019 22:32:43</t>
  </si>
  <si>
    <t>SNR1010276</t>
  </si>
  <si>
    <t>30/04/2019 11:03:38</t>
  </si>
  <si>
    <t>SNR1009887</t>
  </si>
  <si>
    <t>30/04/2019 10:32:18</t>
  </si>
  <si>
    <t>SNR1009876</t>
  </si>
  <si>
    <t>24/04/2019 16:14:09</t>
  </si>
  <si>
    <t>SNR1009703</t>
  </si>
  <si>
    <t>12/05/2019 11:48:06</t>
  </si>
  <si>
    <t>SNR1010180</t>
  </si>
  <si>
    <t>30/04/2019 11:44:07</t>
  </si>
  <si>
    <t>SNR1009900</t>
  </si>
  <si>
    <t>29/04/2019 16:17:22</t>
  </si>
  <si>
    <t>SNR1009818</t>
  </si>
  <si>
    <t>30/04/2019 11:11:07</t>
  </si>
  <si>
    <t>SNR1009891</t>
  </si>
  <si>
    <t>26/05/2019 13:06:02</t>
  </si>
  <si>
    <t>SNR1010405</t>
  </si>
  <si>
    <t>30/04/2019 14:51:15</t>
  </si>
  <si>
    <t>SNR1009954</t>
  </si>
  <si>
    <t>21/05/2019 22:57:03</t>
  </si>
  <si>
    <t>SNR1010345</t>
  </si>
  <si>
    <t>12/05/2019 14:09:17</t>
  </si>
  <si>
    <t>SNR1010212</t>
  </si>
  <si>
    <t>28/04/2019 16:33:22</t>
  </si>
  <si>
    <t>SNR1009776</t>
  </si>
  <si>
    <t>28/04/2019 15:32:13</t>
  </si>
  <si>
    <t>SNR1009771</t>
  </si>
  <si>
    <t>27/04/2019 16:16:19</t>
  </si>
  <si>
    <t>SNR1009734</t>
  </si>
  <si>
    <t>01/05/2019 12:26:15</t>
  </si>
  <si>
    <t>SNR1009999</t>
  </si>
  <si>
    <t>27/04/2019 16:22:35</t>
  </si>
  <si>
    <t>SNR1009735</t>
  </si>
  <si>
    <t>30/04/2019 15:18:40</t>
  </si>
  <si>
    <t>SNR1009962</t>
  </si>
  <si>
    <t>21/05/2019 23:10:54</t>
  </si>
  <si>
    <t>SNR1010346</t>
  </si>
  <si>
    <t>30/04/2019 11:24:59</t>
  </si>
  <si>
    <t>SNR1009896</t>
  </si>
  <si>
    <t>17/06/2019 13:24:03</t>
  </si>
  <si>
    <t>SNR1010600</t>
  </si>
  <si>
    <t>21/05/2019 23:16:37</t>
  </si>
  <si>
    <t>SNR1010347</t>
  </si>
  <si>
    <t>25/04/2019 13:34:46</t>
  </si>
  <si>
    <t>SNR1009722</t>
  </si>
  <si>
    <t>09/09/2019 14:19:01</t>
  </si>
  <si>
    <t>SNR1011836</t>
  </si>
  <si>
    <t>25/09/2019 09:12:06</t>
  </si>
  <si>
    <t>SNR1011929</t>
  </si>
  <si>
    <t>06/05/2019 13:44:58</t>
  </si>
  <si>
    <t>SNR1010106</t>
  </si>
  <si>
    <t>30/04/2019 15:27:08</t>
  </si>
  <si>
    <t>SNR1009966</t>
  </si>
  <si>
    <t>12/05/2019 13:30:24</t>
  </si>
  <si>
    <t>SNR1010203</t>
  </si>
  <si>
    <t>30/04/2019 15:49:05</t>
  </si>
  <si>
    <t>SNR1009972</t>
  </si>
  <si>
    <t>17/06/2019 12:48:27</t>
  </si>
  <si>
    <t>SNR1010586</t>
  </si>
  <si>
    <t>01/05/2019 09:48:36</t>
  </si>
  <si>
    <t>SNR1009987</t>
  </si>
  <si>
    <t>15/05/2019 17:22:25</t>
  </si>
  <si>
    <t>SNR1010270</t>
  </si>
  <si>
    <t>30/10/2019 18:47:43</t>
  </si>
  <si>
    <t>SNR1012275</t>
  </si>
  <si>
    <t>13/06/2019 15:57:14</t>
  </si>
  <si>
    <t>SNR1010515</t>
  </si>
  <si>
    <t>21/05/2019 23:26:09</t>
  </si>
  <si>
    <t>SNR1010348</t>
  </si>
  <si>
    <t>17/06/2019 12:46:47</t>
  </si>
  <si>
    <t>SNR1010585</t>
  </si>
  <si>
    <t>29/07/2019 17:37:11</t>
  </si>
  <si>
    <t>SNR1011497</t>
  </si>
  <si>
    <t>15/05/2019 22:11:12</t>
  </si>
  <si>
    <t>SNR1010273</t>
  </si>
  <si>
    <t>12/05/2019 14:44:05</t>
  </si>
  <si>
    <t>SNR1010216</t>
  </si>
  <si>
    <t>06/05/2019 13:54:06</t>
  </si>
  <si>
    <t>SNR1010107</t>
  </si>
  <si>
    <t>21/05/2019 20:25:19</t>
  </si>
  <si>
    <t>SNR1010327</t>
  </si>
  <si>
    <t>25/04/2019 13:47:26</t>
  </si>
  <si>
    <t>SNR1009723</t>
  </si>
  <si>
    <t>06/05/2019 14:12:26</t>
  </si>
  <si>
    <t>SNR1010114</t>
  </si>
  <si>
    <t>06/05/2019 14:18:57</t>
  </si>
  <si>
    <t>SNR1010117</t>
  </si>
  <si>
    <t>01/05/2019 10:00:31</t>
  </si>
  <si>
    <t>SNR1009989</t>
  </si>
  <si>
    <t>12/05/2019 14:00:09</t>
  </si>
  <si>
    <t>SNR1010209</t>
  </si>
  <si>
    <t>27/04/2019 16:27:52</t>
  </si>
  <si>
    <t>SNR1009736</t>
  </si>
  <si>
    <t>17/06/2019 18:08:17</t>
  </si>
  <si>
    <t>SNR1010629</t>
  </si>
  <si>
    <t>28/04/2019 16:08:36</t>
  </si>
  <si>
    <t>SNR1009774</t>
  </si>
  <si>
    <t>21/05/2019 23:59:02</t>
  </si>
  <si>
    <t>SNR1010349</t>
  </si>
  <si>
    <t>01/05/2019 10:10:34</t>
  </si>
  <si>
    <t>SNR1009990</t>
  </si>
  <si>
    <t>28/04/2019 14:51:51</t>
  </si>
  <si>
    <t>SNR1009766</t>
  </si>
  <si>
    <t>28/04/2019 15:01:32</t>
  </si>
  <si>
    <t>SNR1009768</t>
  </si>
  <si>
    <t>01/05/2019 10:22:25</t>
  </si>
  <si>
    <t>SNR1009992</t>
  </si>
  <si>
    <t>01/05/2019 12:32:18</t>
  </si>
  <si>
    <t>SNR1010000</t>
  </si>
  <si>
    <t>15/05/2019 22:14:53</t>
  </si>
  <si>
    <t>SNR1010274</t>
  </si>
  <si>
    <t>21/11/2019 08:49:04</t>
  </si>
  <si>
    <t>SNR1012380</t>
  </si>
  <si>
    <t>02/05/2019 18:13:52</t>
  </si>
  <si>
    <t>SNR1010032</t>
  </si>
  <si>
    <t>29/04/2019 13:29:36</t>
  </si>
  <si>
    <t>SNR1009804</t>
  </si>
  <si>
    <t>17/06/2019 17:59:53</t>
  </si>
  <si>
    <t>SNR1010626</t>
  </si>
  <si>
    <t>29/04/2019 13:11:29</t>
  </si>
  <si>
    <t>SNR1009803</t>
  </si>
  <si>
    <t>01/05/2019 12:01:09</t>
  </si>
  <si>
    <t>SNR1009998</t>
  </si>
  <si>
    <t>23/12/2019 19:45:05</t>
  </si>
  <si>
    <t>SNR1012521</t>
  </si>
  <si>
    <t>30/04/2019 11:34:12</t>
  </si>
  <si>
    <t>SNR1009898</t>
  </si>
  <si>
    <t>22/05/2019 00:33:27</t>
  </si>
  <si>
    <t>SNR1010351</t>
  </si>
  <si>
    <t>29/04/2019 14:28:42</t>
  </si>
  <si>
    <t>SNR1009809</t>
  </si>
  <si>
    <t>29/04/2019 13:49:53</t>
  </si>
  <si>
    <t>SNR1009807</t>
  </si>
  <si>
    <t>17/06/2019 17:57:30</t>
  </si>
  <si>
    <t>SNR1010625</t>
  </si>
  <si>
    <t>24/04/2019 16:57:51</t>
  </si>
  <si>
    <t>SNR1009704</t>
  </si>
  <si>
    <t>01/05/2019 15:10:04</t>
  </si>
  <si>
    <t>SNR1010011</t>
  </si>
  <si>
    <t>17/06/2019 13:01:39</t>
  </si>
  <si>
    <t>SNR1010593</t>
  </si>
  <si>
    <t>30/04/2019 13:09:57</t>
  </si>
  <si>
    <t>SNR1009924</t>
  </si>
  <si>
    <t>02/05/2019 18:44:11</t>
  </si>
  <si>
    <t>SNR1010033</t>
  </si>
  <si>
    <t>24/04/2019 17:03:26</t>
  </si>
  <si>
    <t>SNR1009705</t>
  </si>
  <si>
    <t>21/05/2019 21:25:01</t>
  </si>
  <si>
    <t>SNR1010335</t>
  </si>
  <si>
    <t>21/05/2019 20:43:36</t>
  </si>
  <si>
    <t>SNR1010328</t>
  </si>
  <si>
    <t>21/05/2019 20:48:33</t>
  </si>
  <si>
    <t>SNR1010329</t>
  </si>
  <si>
    <t>17/06/2019 17:54:25</t>
  </si>
  <si>
    <t>SNR1010624</t>
  </si>
  <si>
    <t>21/05/2019 20:54:31</t>
  </si>
  <si>
    <t>SNR1010330</t>
  </si>
  <si>
    <t>21/05/2019 20:59:26</t>
  </si>
  <si>
    <t>SNR1010331</t>
  </si>
  <si>
    <t>21/05/2019 21:07:19</t>
  </si>
  <si>
    <t>SNR1010332</t>
  </si>
  <si>
    <t>14/05/2019 22:43:07</t>
  </si>
  <si>
    <t>SNR1010254</t>
  </si>
  <si>
    <t>21/05/2019 21:14:17</t>
  </si>
  <si>
    <t>SNR1010333</t>
  </si>
  <si>
    <t>02/05/2019 17:32:11</t>
  </si>
  <si>
    <t>SNR1010028</t>
  </si>
  <si>
    <t>21/05/2019 21:20:12</t>
  </si>
  <si>
    <t>SNR1010334</t>
  </si>
  <si>
    <t>21/05/2019 21:38:24</t>
  </si>
  <si>
    <t>SNR1010336</t>
  </si>
  <si>
    <t>05/05/2019 18:50:44</t>
  </si>
  <si>
    <t>SNR1010085</t>
  </si>
  <si>
    <t>21/05/2019 21:42:49</t>
  </si>
  <si>
    <t>SNR1010337</t>
  </si>
  <si>
    <t>21/05/2019 21:47:09</t>
  </si>
  <si>
    <t>SNR1010338</t>
  </si>
  <si>
    <t>02/05/2019 18:58:41</t>
  </si>
  <si>
    <t>SNR1010034</t>
  </si>
  <si>
    <t>21/05/2019 21:53:58</t>
  </si>
  <si>
    <t>SNR1010339</t>
  </si>
  <si>
    <t>21/05/2019 21:57:33</t>
  </si>
  <si>
    <t>SNR1010340</t>
  </si>
  <si>
    <t>21/05/2019 22:07:50</t>
  </si>
  <si>
    <t>SNR1010341</t>
  </si>
  <si>
    <t>01/05/2019 11:42:44</t>
  </si>
  <si>
    <t>SNR1009996</t>
  </si>
  <si>
    <t>21/05/2019 22:11:22</t>
  </si>
  <si>
    <t>SNR1010342</t>
  </si>
  <si>
    <t>25/04/2019 15:33:08</t>
  </si>
  <si>
    <t>SNR1009724</t>
  </si>
  <si>
    <t>01/05/2019 10:46:24</t>
  </si>
  <si>
    <t>SNR1009994</t>
  </si>
  <si>
    <t>24/04/2019 17:11:28</t>
  </si>
  <si>
    <t>SNR1009706</t>
  </si>
  <si>
    <t>06/05/2019 13:32:09</t>
  </si>
  <si>
    <t>SNR1010105</t>
  </si>
  <si>
    <t>28/04/2019 16:55:54</t>
  </si>
  <si>
    <t>SNR1009781</t>
  </si>
  <si>
    <t>28/04/2019 16:42:54</t>
  </si>
  <si>
    <t>SNR1009779</t>
  </si>
  <si>
    <t>16/10/2019 18:28:19</t>
  </si>
  <si>
    <t>SNR1012123</t>
  </si>
  <si>
    <t>13/10/2019 18:15:46</t>
  </si>
  <si>
    <t>SNR1012090</t>
  </si>
  <si>
    <t>06/05/2019 13:23:18</t>
  </si>
  <si>
    <t>SNR1010103</t>
  </si>
  <si>
    <t>26/10/2019 12:56:49</t>
  </si>
  <si>
    <t>SNR1012199</t>
  </si>
  <si>
    <t>28/10/2019 14:33:02</t>
  </si>
  <si>
    <t>SNR1012230</t>
  </si>
  <si>
    <t>04/11/2019 18:41:04</t>
  </si>
  <si>
    <t>SNR1012308</t>
  </si>
  <si>
    <t>19/10/2019 14:46:48</t>
  </si>
  <si>
    <t>SNR1012147</t>
  </si>
  <si>
    <t>28/10/2019 16:56:16</t>
  </si>
  <si>
    <t>SNR1012233</t>
  </si>
  <si>
    <t>04/11/2019 07:42:21</t>
  </si>
  <si>
    <t>SNR1012296</t>
  </si>
  <si>
    <t>28/10/2019 17:08:20</t>
  </si>
  <si>
    <t>SNR1012234</t>
  </si>
  <si>
    <t>29/12/2019 15:05:08</t>
  </si>
  <si>
    <t>SNR1012538</t>
  </si>
  <si>
    <t>15/12/2019 09:42:04</t>
  </si>
  <si>
    <t>SNR1012491</t>
  </si>
  <si>
    <t>17/06/2019 13:12:14</t>
  </si>
  <si>
    <t>SNR1010595</t>
  </si>
  <si>
    <t>30/04/2019 11:29:19</t>
  </si>
  <si>
    <t>SNR1009897</t>
  </si>
  <si>
    <t>08/01/2020 17:17:53</t>
  </si>
  <si>
    <t>SNR1012578</t>
  </si>
  <si>
    <t>12X12</t>
  </si>
  <si>
    <t>05/05/2019 18:00:00</t>
  </si>
  <si>
    <t>SNR1010080</t>
  </si>
  <si>
    <t>Gov</t>
  </si>
  <si>
    <t>ZMC702</t>
  </si>
  <si>
    <t>عبد الغني بن صالح حمادة</t>
  </si>
  <si>
    <t>معيض الشهري</t>
  </si>
  <si>
    <t>ZMDA021</t>
  </si>
  <si>
    <t>ZMD940</t>
  </si>
  <si>
    <t>Draft</t>
  </si>
  <si>
    <t>ZMC400</t>
  </si>
  <si>
    <t>حسين الزهراني</t>
  </si>
  <si>
    <t>ZMM924</t>
  </si>
  <si>
    <t>يوسف العتيبي</t>
  </si>
  <si>
    <t xml:space="preserve"> </t>
  </si>
  <si>
    <t>وقف عبد الله نياز</t>
  </si>
  <si>
    <t>نورة الشريف</t>
  </si>
  <si>
    <t>علوه الشهري</t>
  </si>
  <si>
    <t>9m-RT-Tower</t>
  </si>
  <si>
    <t>4.5M-WM-RT</t>
  </si>
  <si>
    <t>12m-RT-Tower</t>
  </si>
  <si>
    <t>10m-WM-RT</t>
  </si>
  <si>
    <t>أمانة المدينة المنورة</t>
  </si>
  <si>
    <t>مساعد الراشدي</t>
  </si>
  <si>
    <t>2\20</t>
  </si>
  <si>
    <t>STC-ZKH-556</t>
  </si>
  <si>
    <t>STC-ZKH-585</t>
  </si>
  <si>
    <t>576 - أج</t>
  </si>
  <si>
    <t>07\41</t>
  </si>
  <si>
    <t>STC-ZKH-581</t>
  </si>
  <si>
    <t>691-2</t>
  </si>
  <si>
    <t>STC-ZKH609</t>
  </si>
  <si>
    <t>STC-ZKH-612</t>
  </si>
  <si>
    <t>STC-ZKH-614</t>
  </si>
  <si>
    <t>STC-ZKH-619</t>
  </si>
  <si>
    <t>STC-ZKH-654</t>
  </si>
  <si>
    <t>4\15</t>
  </si>
  <si>
    <t>26\1441</t>
  </si>
  <si>
    <t>28\1441</t>
  </si>
  <si>
    <t>29\1441</t>
  </si>
  <si>
    <t>27\1441</t>
  </si>
  <si>
    <t>WM</t>
  </si>
  <si>
    <t>علي الشهري</t>
  </si>
  <si>
    <t>441/470</t>
  </si>
  <si>
    <t>18 ج</t>
  </si>
  <si>
    <t>19 ج</t>
  </si>
  <si>
    <t>41/19</t>
  </si>
  <si>
    <t>41/40</t>
  </si>
  <si>
    <t>41/13</t>
  </si>
  <si>
    <t>41/37</t>
  </si>
  <si>
    <t>41/15</t>
  </si>
  <si>
    <t>41/38</t>
  </si>
  <si>
    <t>41/16</t>
  </si>
  <si>
    <t>41/116</t>
  </si>
  <si>
    <t>41/39</t>
  </si>
  <si>
    <t>41/18</t>
  </si>
  <si>
    <t>41/20</t>
  </si>
  <si>
    <t>41/60</t>
  </si>
  <si>
    <t>40/114</t>
  </si>
  <si>
    <t>440/450</t>
  </si>
  <si>
    <t>41/14</t>
  </si>
  <si>
    <t>440/448</t>
  </si>
  <si>
    <t>441/462</t>
  </si>
  <si>
    <t>440/444</t>
  </si>
  <si>
    <t>441/464</t>
  </si>
  <si>
    <t>ث/40/127</t>
  </si>
  <si>
    <t>441/465</t>
  </si>
  <si>
    <t>440/443</t>
  </si>
  <si>
    <t>41/17</t>
  </si>
  <si>
    <t>440/456</t>
  </si>
  <si>
    <t>440/449</t>
  </si>
  <si>
    <t>441/463</t>
  </si>
  <si>
    <t>440/445</t>
  </si>
  <si>
    <t>440/452</t>
  </si>
  <si>
    <t>440/447</t>
  </si>
  <si>
    <t>440/446</t>
  </si>
  <si>
    <t>441/471</t>
  </si>
  <si>
    <t>440/451</t>
  </si>
  <si>
    <t>41/42</t>
  </si>
  <si>
    <t>41/63</t>
  </si>
  <si>
    <t>41/41</t>
  </si>
  <si>
    <t>41/35</t>
  </si>
  <si>
    <t>41/57</t>
  </si>
  <si>
    <t>41/59</t>
  </si>
  <si>
    <t>41/58</t>
  </si>
  <si>
    <t>فندق حياة التقوى</t>
  </si>
  <si>
    <t>Free</t>
  </si>
  <si>
    <t>1M</t>
  </si>
  <si>
    <t>SNR000</t>
  </si>
  <si>
    <t>ZMM207</t>
  </si>
  <si>
    <t>ZMM209</t>
  </si>
  <si>
    <t>هيئة تطوير مكة</t>
  </si>
  <si>
    <t>ZMC513</t>
  </si>
  <si>
    <t>محمد الغامدي</t>
  </si>
  <si>
    <t>PMK844</t>
  </si>
  <si>
    <t>بلدية الليث</t>
  </si>
  <si>
    <t>بلدية الطائف</t>
  </si>
  <si>
    <t>محمد العميري</t>
  </si>
  <si>
    <t>محمد عسيري</t>
  </si>
  <si>
    <t>PMK488</t>
  </si>
  <si>
    <t>ZAB392</t>
  </si>
  <si>
    <t>ZTF307</t>
  </si>
  <si>
    <t>ZTF306</t>
  </si>
  <si>
    <t>ZAB365</t>
  </si>
  <si>
    <t>Sharing Mobily 35m</t>
  </si>
  <si>
    <t>Macro/Replacment</t>
  </si>
  <si>
    <t>ZMC720</t>
  </si>
  <si>
    <t>ناصر الهيبي</t>
  </si>
  <si>
    <t>امانة العلا</t>
  </si>
  <si>
    <t xml:space="preserve">احمد بن سالم بن عبدالله المزروعي </t>
  </si>
  <si>
    <t>40m-LP-GF</t>
  </si>
  <si>
    <t>فندق ميدان</t>
  </si>
  <si>
    <t>الحرس الوطني</t>
  </si>
  <si>
    <t>PAB992</t>
  </si>
  <si>
    <t>ZNM057</t>
  </si>
  <si>
    <t>ZNM002</t>
  </si>
  <si>
    <t>ZAB792</t>
  </si>
  <si>
    <t>ZR5A026</t>
  </si>
  <si>
    <t>IAB014</t>
  </si>
  <si>
    <t>ZAB782</t>
  </si>
  <si>
    <t>ZAB213</t>
  </si>
  <si>
    <t>ZABA219</t>
  </si>
  <si>
    <t>ZNM022</t>
  </si>
  <si>
    <t>ZNM079</t>
  </si>
  <si>
    <t>ZKH729</t>
  </si>
  <si>
    <t>Z7D002</t>
  </si>
  <si>
    <t>ZNM005</t>
  </si>
  <si>
    <t>ZNM021</t>
  </si>
  <si>
    <t>IAB004</t>
  </si>
  <si>
    <t>IAB987</t>
  </si>
  <si>
    <t>WIFIKH1001</t>
  </si>
  <si>
    <t>WIFIKH1033</t>
  </si>
  <si>
    <t>ZMM859</t>
  </si>
  <si>
    <t>فندق توليب</t>
  </si>
  <si>
    <t>ZMK517</t>
  </si>
  <si>
    <t>يحي الزهراني</t>
  </si>
  <si>
    <t>ZMD684</t>
  </si>
  <si>
    <t>ZYB775</t>
  </si>
  <si>
    <t>ZMC494</t>
  </si>
  <si>
    <t>ZYB995</t>
  </si>
  <si>
    <t>ZMK454</t>
  </si>
  <si>
    <t>Sharing</t>
  </si>
  <si>
    <t>مشاركة موبايلي</t>
  </si>
  <si>
    <t>PMK594</t>
  </si>
  <si>
    <t>PMK593</t>
  </si>
  <si>
    <t>relocation</t>
  </si>
  <si>
    <t>ZMC500</t>
  </si>
  <si>
    <t>ZMK499</t>
  </si>
  <si>
    <t xml:space="preserve">21.53176
</t>
  </si>
  <si>
    <t xml:space="preserve">21.35211
</t>
  </si>
  <si>
    <t>عبيد عتيق اليوبي</t>
  </si>
  <si>
    <t>بلدية ينبع</t>
  </si>
  <si>
    <t>3.5X7</t>
  </si>
  <si>
    <t>14x14</t>
  </si>
  <si>
    <t>ZMC497</t>
  </si>
  <si>
    <t>ZMC499</t>
  </si>
  <si>
    <t>ZMC510</t>
  </si>
  <si>
    <t>ZMC512</t>
  </si>
  <si>
    <t>نسيم سندي</t>
  </si>
  <si>
    <t>علي العتيبي</t>
  </si>
  <si>
    <t>عبد الله الكريديس</t>
  </si>
  <si>
    <t>ZMD522</t>
  </si>
  <si>
    <t>ZMM126</t>
  </si>
  <si>
    <t>ZMD479</t>
  </si>
  <si>
    <t>ZMM935</t>
  </si>
  <si>
    <t>ZMD491</t>
  </si>
  <si>
    <t>ZMM218</t>
  </si>
  <si>
    <t>ZMM966</t>
  </si>
  <si>
    <t>ZMM928</t>
  </si>
  <si>
    <t>ZMD693</t>
  </si>
  <si>
    <t>ZMM208</t>
  </si>
  <si>
    <t>ZMD708</t>
  </si>
  <si>
    <t>ZMC023</t>
  </si>
  <si>
    <t>40M-LP-GF</t>
  </si>
  <si>
    <t>محمد كتبي</t>
  </si>
  <si>
    <t>محمد ابوالعلا</t>
  </si>
  <si>
    <t>PO Nomber</t>
  </si>
  <si>
    <t>MOP</t>
  </si>
  <si>
    <t>JOB</t>
  </si>
  <si>
    <t>93081</t>
  </si>
  <si>
    <t>M-NOK-0045386</t>
  </si>
  <si>
    <t>J-ZAB430-0000010</t>
  </si>
  <si>
    <t>ZMM800</t>
  </si>
  <si>
    <t>ZKL011</t>
  </si>
  <si>
    <t>ZMD532</t>
  </si>
  <si>
    <t>فهد العرفي</t>
  </si>
  <si>
    <t>وليد الأرفلي</t>
  </si>
  <si>
    <t>Roof</t>
  </si>
  <si>
    <t>15m-RT</t>
  </si>
  <si>
    <t>ZTF289</t>
  </si>
  <si>
    <t>40m-PT-GF</t>
  </si>
  <si>
    <t>قصر الحوية</t>
  </si>
  <si>
    <t>ZTF465</t>
  </si>
  <si>
    <t>هيئة تطوير المدينة/ امانة المدينة المنورة</t>
  </si>
  <si>
    <t>ZTF288</t>
  </si>
  <si>
    <t>ZTF776</t>
  </si>
  <si>
    <t>ZMDA991</t>
  </si>
  <si>
    <t xml:space="preserve">21.23300  </t>
  </si>
  <si>
    <t>امانة مكة المكرمة</t>
  </si>
  <si>
    <t>5X5</t>
  </si>
  <si>
    <t>420M</t>
  </si>
  <si>
    <t>NI-35/331</t>
  </si>
  <si>
    <t>8/12 القيد</t>
  </si>
  <si>
    <t>NI-35/192</t>
  </si>
  <si>
    <t>NI-35/182</t>
  </si>
  <si>
    <t>COO-2 /23</t>
  </si>
  <si>
    <t>NI-35/191</t>
  </si>
  <si>
    <t>404408  </t>
  </si>
  <si>
    <t>CEO-1/14</t>
  </si>
  <si>
    <t>NI-35138</t>
  </si>
  <si>
    <t>COO-2/37</t>
  </si>
  <si>
    <t>COO-2/36</t>
  </si>
  <si>
    <t>NI-35/708</t>
  </si>
  <si>
    <t>Mobily Sharing</t>
  </si>
  <si>
    <t>NI-35/181</t>
  </si>
  <si>
    <t>Application Number</t>
  </si>
  <si>
    <t>علي الزهراني</t>
  </si>
  <si>
    <t>عبد الخالق الصبحي</t>
  </si>
  <si>
    <t>ورثة سعد الحربي</t>
  </si>
  <si>
    <t>Pending FBP</t>
  </si>
  <si>
    <t>OK</t>
  </si>
  <si>
    <t>Pending LA</t>
  </si>
  <si>
    <t>Pending TCC</t>
  </si>
  <si>
    <t>Pending SAF</t>
  </si>
  <si>
    <t>Pending TSSR</t>
  </si>
  <si>
    <t>هيئة عقارات الدولة</t>
  </si>
  <si>
    <t>ZMM105</t>
  </si>
  <si>
    <t>ZMM106</t>
  </si>
  <si>
    <t>ZYB904</t>
  </si>
  <si>
    <t>ZYB888</t>
  </si>
  <si>
    <t>ZYB889</t>
  </si>
  <si>
    <t>ZYB896</t>
  </si>
  <si>
    <t>ZKH516</t>
  </si>
  <si>
    <t>20X12</t>
  </si>
  <si>
    <t>20X15</t>
  </si>
  <si>
    <t>الهيئئة الملكية بينبع</t>
  </si>
  <si>
    <t>أمانة عسير</t>
  </si>
  <si>
    <t>جميل السواط</t>
  </si>
  <si>
    <t>CTL-21-9-000264</t>
  </si>
  <si>
    <t>CTL-21-9-000260</t>
  </si>
  <si>
    <t>GPON</t>
  </si>
  <si>
    <t>ZMM846</t>
  </si>
  <si>
    <t>35M-MP-GF</t>
  </si>
  <si>
    <t>ZYB885</t>
  </si>
  <si>
    <t>انتظار بناء البرج من قبل موبايلي ليتم المشاركة</t>
  </si>
  <si>
    <t>8.7X8.7</t>
  </si>
  <si>
    <t>عبد الله العريفي</t>
  </si>
  <si>
    <t>جاري اعتماد العقد من المالك</t>
  </si>
  <si>
    <t>تم إعادة رفع معاملة طلب العقود من الأمانة على نظام فرص وجاري المتابعة مع الأمانة</t>
  </si>
  <si>
    <t>100M-RT</t>
  </si>
  <si>
    <t>CTR-21-11-000524</t>
  </si>
  <si>
    <t>CTR-21-11-000523</t>
  </si>
  <si>
    <t>CTR-21-11-000520</t>
  </si>
  <si>
    <t>CTR-21-11-000521</t>
  </si>
  <si>
    <t>CTR-21-11-000522</t>
  </si>
  <si>
    <t>CTR-21-10-000453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</si>
</sst>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4">
    <numFmt numFmtId="41" formatCode="_(* #,##0_);_(* \(#,##0\);_(* &quot;-&quot;_);_(@_)"/>
    <numFmt numFmtId="43" formatCode="_(* #,##0.00_);_(* \(#,##0.00\);_(* &quot;-&quot;??_);_(@_)"/>
    <numFmt numFmtId="164" formatCode="&quot;$&quot;#,##0_);\(&quot;$&quot;#,##0\)"/>
    <numFmt numFmtId="165" formatCode="&quot;$&quot;#,##0.00_);\(&quot;$&quot;#,##0.00\)"/>
    <numFmt numFmtId="166" formatCode="&quot;$&quot;#,##0.00_);[Red]\(&quot;$&quot;#,##0.0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-&quot;£&quot;* #,##0_-;\-&quot;£&quot;* #,##0_-;_-&quot;£&quot;* &quot;-&quot;_-;_-@_-"/>
    <numFmt numFmtId="170" formatCode="_-* #,##0_-;\-* #,##0_-;_-* &quot;-&quot;_-;_-@_-"/>
    <numFmt numFmtId="171" formatCode="_-&quot;£&quot;* #,##0.00_-;\-&quot;£&quot;* #,##0.00_-;_-&quot;£&quot;* &quot;-&quot;??_-;_-@_-"/>
    <numFmt numFmtId="172" formatCode="_-* #,##0.00_-;\-* #,##0.00_-;_-* &quot;-&quot;??_-;_-@_-"/>
    <numFmt numFmtId="173" formatCode="[$-1009]d/mmm/yy;@"/>
    <numFmt numFmtId="174" formatCode="[$-409]mmm\-yy;@"/>
    <numFmt numFmtId="175" formatCode="#,##0.000000"/>
    <numFmt numFmtId="176" formatCode="0.000000"/>
    <numFmt numFmtId="177" formatCode="[$-409]d/mmm/yy;@"/>
    <numFmt numFmtId="178" formatCode="0.0%"/>
    <numFmt numFmtId="179" formatCode="#,###_);\(#,###\)"/>
    <numFmt numFmtId="180" formatCode="&quot;$&quot;#,##0;\(&quot;$&quot;#,##0\)"/>
    <numFmt numFmtId="181" formatCode="&quot;$&quot;#,##0.0_);\(&quot;$&quot;#,##0.0\)"/>
    <numFmt numFmtId="182" formatCode="&quot;$&quot;#,##0.000_);\(&quot;$&quot;#,##0.000\)"/>
    <numFmt numFmtId="183" formatCode="#,##0.0\ ;\(#,##0.0\)"/>
    <numFmt numFmtId="184" formatCode="&quot;$&quot;#,##0.0&quot;m&quot;;\-&quot;$&quot;#,##0.0&quot;m&quot;"/>
    <numFmt numFmtId="185" formatCode="0.0_)\%;\(0.0\)\%;0.0_)\%;@_)_%"/>
    <numFmt numFmtId="186" formatCode="#,##0.0_)_%;\(#,##0.0\)_%;0.0_)_%;@_)_%"/>
    <numFmt numFmtId="187" formatCode="#,##0.0_)_x;\(#,##0.0\)_x"/>
    <numFmt numFmtId="188" formatCode="#,##0.0_);\(#,##0.0\);#,##0.0_);@_)"/>
    <numFmt numFmtId="189" formatCode="#,##0.0_);\(#,##0.0\)"/>
    <numFmt numFmtId="190" formatCode="\$#,##0\);\(\$#,##0\)"/>
    <numFmt numFmtId="191" formatCode="&quot;£&quot;_(#,##0.00_);&quot;£&quot;\(#,##0.00\);&quot;£&quot;_(0.00_);@_)"/>
    <numFmt numFmtId="192" formatCode="&quot;$&quot;_(#,##0.00_);&quot;$&quot;\(#,##0.00\)"/>
    <numFmt numFmtId="193" formatCode="&quot;$&quot;_(#,##0.00_);&quot;$&quot;\(#,##0.00\);&quot;$&quot;_(0.00_);@_)"/>
    <numFmt numFmtId="194" formatCode="[$€-2]\ #,##0.00"/>
    <numFmt numFmtId="195" formatCode="0.0_)"/>
    <numFmt numFmtId="196" formatCode="&quot;€&quot;_(#,##0.00_);&quot;€&quot;\(#,##0.00\);&quot;€&quot;_(0.00_);@_)"/>
    <numFmt numFmtId="197" formatCode="#,##0.000000000000"/>
    <numFmt numFmtId="198" formatCode="#,##0_ ;\-#,##0\ "/>
    <numFmt numFmtId="199" formatCode="&quot;£ &quot;#,##0.00;\-&quot;£ &quot;#,##0.00"/>
    <numFmt numFmtId="200" formatCode="0.000%"/>
    <numFmt numFmtId="201" formatCode="&quot;€&quot;_(#,##0.00_);&quot;€&quot;\(#,##0.00\)"/>
    <numFmt numFmtId="202" formatCode="_-* #,##0.00\ _€_-;\-* #,##0.00\ _€_-;_-* &quot;-&quot;??\ _€_-;_-@_-"/>
    <numFmt numFmtId="203" formatCode="#,##0.00_);\(#,##0.00\);0.00_);@_)"/>
    <numFmt numFmtId="204" formatCode=";;;"/>
    <numFmt numFmtId="205" formatCode="\+0%;\-0%"/>
    <numFmt numFmtId="206" formatCode="#,##0.00000000000"/>
    <numFmt numFmtId="207" formatCode="&quot;L.&quot;\ #,##0.00;\-&quot;L.&quot;\ #,##0.00"/>
    <numFmt numFmtId="208" formatCode="_-&quot;L.&quot;\ * #,##0.00_-;\-&quot;L.&quot;\ * #,##0.00_-;_-&quot;L.&quot;\ * &quot;-&quot;??_-;_-@_-"/>
    <numFmt numFmtId="209" formatCode="0.000000%"/>
    <numFmt numFmtId="210" formatCode="#,##0.000;\(#,##0.000\)"/>
    <numFmt numFmtId="211" formatCode="0.0%;\(#.#%\)"/>
    <numFmt numFmtId="212" formatCode="\€_(#,##0.00_);\€\(#,##0.00\);\€_(0.00_);@_)"/>
    <numFmt numFmtId="213" formatCode="0_)"/>
    <numFmt numFmtId="214" formatCode="#,##0_)\x;\(#,##0\)\x;0_)\x;@_)_x"/>
    <numFmt numFmtId="215" formatCode="#,##0.0_)\x;\(#,##0.0\)\x"/>
    <numFmt numFmtId="216" formatCode="#,##0.00_)\x;\(#,##0.00\)\x"/>
    <numFmt numFmtId="217" formatCode="0.000000000"/>
    <numFmt numFmtId="218" formatCode="0.00&quot;x&quot;"/>
    <numFmt numFmtId="219" formatCode="#,##0.000000_);\(#,##0.000000\)"/>
    <numFmt numFmtId="220" formatCode="#,##0.0&quot;x&quot;\ ;\(#,##0.0\)&quot;x&quot;"/>
    <numFmt numFmtId="221" formatCode="#,##0.0_)\x;\(#,##0.0\)\x;0.0_)\x;@_)_x"/>
    <numFmt numFmtId="222" formatCode="#,##0\ &quot;Pta&quot;;\-#,##0\ &quot;Pta&quot;"/>
    <numFmt numFmtId="223" formatCode="0.00_)"/>
    <numFmt numFmtId="224" formatCode="\$#,##0;\(\$#,##0\)"/>
    <numFmt numFmtId="225" formatCode="General_)"/>
    <numFmt numFmtId="226" formatCode="#,##0_)_x;\(#,##0\)_x;0_)_x;@_)_x"/>
    <numFmt numFmtId="227" formatCode="#,##0.00000000_);\(#,##0.00000000\)"/>
    <numFmt numFmtId="228" formatCode="&quot;£m&quot;\ 0"/>
    <numFmt numFmtId="229" formatCode="#,##0\ ;\(#,##0\)"/>
    <numFmt numFmtId="230" formatCode="0.0000000000000%"/>
    <numFmt numFmtId="231" formatCode="#,##0.0_)_x;\(#,##0.0\)_x;0.0_)_x;@_)_x"/>
    <numFmt numFmtId="232" formatCode="#,##0.0_);[Red]\(#,##0.0\)"/>
    <numFmt numFmtId="233" formatCode="mm/dd/yy"/>
    <numFmt numFmtId="234" formatCode="0.0_)\%;\(0.0\)\%"/>
    <numFmt numFmtId="235" formatCode="0.0_)%;\(0.0\)%"/>
    <numFmt numFmtId="236" formatCode="_-* #,##0.000\ _P_t_s_-;\-* #,##0.000\ _P_t_s_-;_-* &quot;-&quot;??\ _P_t_s_-;_-@_-"/>
    <numFmt numFmtId="237" formatCode="&quot;£ &quot;#,##0.00;[Red]\-&quot;£ &quot;#,##0.00"/>
    <numFmt numFmtId="238" formatCode="#,##0.000"/>
    <numFmt numFmtId="239" formatCode="_-* #,##0\ _€_-;\-* #,##0\ _€_-;_-* &quot;-&quot;\ _€_-;_-@_-"/>
    <numFmt numFmtId="240" formatCode="&quot;$&quot;#,##0.0_);[Red]\(&quot;$&quot;#,##0.0\)"/>
    <numFmt numFmtId="241" formatCode="0.0000%"/>
    <numFmt numFmtId="242" formatCode="#,##0.0_)_%;\(#,##0.0\)_%"/>
    <numFmt numFmtId="243" formatCode="#,##0;\(#,##0\)"/>
    <numFmt numFmtId="244" formatCode="#,##0.000_);\(#,##0.000\)"/>
    <numFmt numFmtId="245" formatCode="#,##0.0&quot;¢&quot;;\-#,##0.0&quot;¢&quot;"/>
    <numFmt numFmtId="246" formatCode="0.0%;\-0.0%;#"/>
    <numFmt numFmtId="247" formatCode="0.00\x"/>
    <numFmt numFmtId="248" formatCode="0.0\x"/>
    <numFmt numFmtId="249" formatCode="0_);\(0\)"/>
    <numFmt numFmtId="250" formatCode="#,##0.0&quot;x&quot;;\-#,##0.0&quot;x&quot;"/>
    <numFmt numFmtId="251" formatCode="_-&quot;$&quot;* #,##0_-;\-&quot;$&quot;* #,##0_-;_-&quot;$&quot;* &quot;-&quot;_-;_-@_-"/>
    <numFmt numFmtId="252" formatCode="&quot;$&quot;#,##0.00;[Red]\-&quot;$&quot;#,##0.00"/>
    <numFmt numFmtId="253" formatCode="0&quot;A&quot;"/>
    <numFmt numFmtId="254" formatCode="0\A"/>
    <numFmt numFmtId="255" formatCode="0.0_);\(0.0\)"/>
    <numFmt numFmtId="256" formatCode="_ * #,##0_ ;_ * \-#,##0_ ;_ * &quot;-&quot;_ ;_ @_ "/>
    <numFmt numFmtId="257" formatCode="_ * #,##0.00_ ;_ * \-#,##0.00_ ;_ * &quot;-&quot;??_ ;_ @_ "/>
    <numFmt numFmtId="258" formatCode="0.0%_);\(0.0%\)"/>
    <numFmt numFmtId="259" formatCode="#,##0_);\(#,##0\);\-_);"/>
    <numFmt numFmtId="260" formatCode="#,##0_);\(#,##0\);\-_)"/>
    <numFmt numFmtId="261" formatCode="\£#,##0_);\(\£#,##0\)"/>
    <numFmt numFmtId="262" formatCode="&quot;开&quot;;&quot;开&quot;;&quot;关&quot;"/>
    <numFmt numFmtId="263" formatCode="_(* #,##0.0000_);_(* \(#,##0.0000\);_(* &quot;-&quot;??_);_(@_)"/>
    <numFmt numFmtId="264" formatCode="0.00000&quot;  &quot;"/>
    <numFmt numFmtId="265" formatCode="###0;[Red]\-###0"/>
    <numFmt numFmtId="266" formatCode="_-* #,##0.00\ &quot;$&quot;_-;\-* #,##0.00\ &quot;$&quot;_-;_-* &quot;-&quot;??\ &quot;$&quot;_-;_-@_-"/>
    <numFmt numFmtId="267" formatCode="0.0%;\(0.0%\)"/>
    <numFmt numFmtId="268" formatCode="#,##0.00_);[Red]\-#,##0.00_);0.00_);@_)"/>
    <numFmt numFmtId="269" formatCode="&quot;\&quot;#,##0.00;[Red]&quot;\&quot;&quot;\&quot;&quot;\&quot;&quot;\&quot;&quot;\&quot;\-#,##0.00"/>
    <numFmt numFmtId="270" formatCode="&quot;￥&quot;#,##0;\-&quot;￥&quot;#,##0"/>
    <numFmt numFmtId="271" formatCode="\$#,##0.00"/>
    <numFmt numFmtId="272" formatCode="#,##0_%_);\(#,##0\)_%;#,##0_%_);@_%_)"/>
    <numFmt numFmtId="273" formatCode="#,##0_%_);\(#,##0\)_%;**;@_%_)"/>
    <numFmt numFmtId="274" formatCode="_(* #,##0_);_(* \(#,##0\);_(* &quot;-&quot;??_);_(@_)"/>
    <numFmt numFmtId="275" formatCode="[&gt;=1000000]#,###,,&quot; m&quot;;[&gt;=1000]#,###,&quot; k&quot;;#,##0"/>
    <numFmt numFmtId="276" formatCode="0.0\ \x"/>
    <numFmt numFmtId="277" formatCode="* _(#,##0.00_);[Red]* \(#,##0.00\);* _(&quot;-&quot;?_);@_)"/>
    <numFmt numFmtId="278" formatCode="_-* #,##0.0000\ _D_M_-;\-* #,##0.0000\ _D_M_-;_-* &quot;-&quot;?????\ _D_M_-;_-@_-"/>
    <numFmt numFmtId="279" formatCode="&quot;$&quot;#,##0_%_);\(&quot;$&quot;#,##0\)_%;&quot;$&quot;#,##0_%_);@_%_)"/>
    <numFmt numFmtId="280" formatCode="_-&quot;ر.س.&quot;\ * #,##0.00_-;_-&quot;ر.س.&quot;\ * #,##0.00\-;_-&quot;ر.س.&quot;\ * &quot;-&quot;??_-;_-@_-"/>
    <numFmt numFmtId="281" formatCode="\$\ * _(#,##0_);[Red]\$\ * \(#,##0\);\$\ * _(&quot;-&quot;?_);@_)"/>
    <numFmt numFmtId="282" formatCode="\$\ * _(#,##0.00_);[Red]\$\ * \(#,##0.00\);\$\ * _(&quot;-&quot;?_);@_)"/>
    <numFmt numFmtId="283" formatCode="\$_(#,##0_);\$\(#,##0\)"/>
    <numFmt numFmtId="284" formatCode="[$EUR]\ * _(#,##0_);[Red][$EUR]\ * \(#,##0\);[$EUR]\ * _(&quot;-&quot;?_);@_)"/>
    <numFmt numFmtId="285" formatCode="[$EUR]\ * _(#,##0.00_);[Red][$EUR]\ * \(#,##0.00\);[$EUR]\ * _(&quot;-&quot;?_);@_)"/>
    <numFmt numFmtId="286" formatCode="\€\ * _(#,##0_);[Red]\€\ * \(#,##0\);\€\ * _(&quot;-&quot;?_);@_)"/>
    <numFmt numFmtId="287" formatCode="\€\ * _(#,##0.00_);[Red]\€\ * \(#,##0.00\);\€\ * _(&quot;-&quot;?_);@_)"/>
    <numFmt numFmtId="288" formatCode="[$GBP]\ * _(#,##0_);[Red][$GBP]\ * \(#,##0\);[$GBP]\ * _(&quot;-&quot;?_);@_)"/>
    <numFmt numFmtId="289" formatCode="[$GBP]\ * _(#,##0.00_);[Red][$GBP]\ * \(#,##0.00\);[$GBP]\ * _(&quot;-&quot;?_);@_)"/>
    <numFmt numFmtId="290" formatCode="\£\ * _(#,##0_);[Red]\£\ * \(#,##0\);\£\ * _(&quot;-&quot;?_);@_)"/>
    <numFmt numFmtId="291" formatCode="\£\ * _(#,##0.00_);[Red]\£\ * \(#,##0.00\);\£\ * _(&quot;-&quot;?_);@_)"/>
    <numFmt numFmtId="292" formatCode="[$USD]\ * _(#,##0_);[Red][$USD]\ * \(#,##0\);[$USD]\ * _(&quot;-&quot;?_);@_)"/>
    <numFmt numFmtId="293" formatCode="[$USD]\ * _(#,##0.00_);[Red][$USD]\ * \(#,##0.00\);[$USD]\ * _(&quot;-&quot;?_);@_)"/>
    <numFmt numFmtId="294" formatCode="&quot;€&quot;_(#,##0.0_);&quot;€&quot;\(#,##0.0\)"/>
    <numFmt numFmtId="295" formatCode="_(&quot;$&quot;\ #,##0.0_);_(&quot;$&quot;\ \(#,##0.0\);_(* &quot;-&quot;??_);_(@_)"/>
    <numFmt numFmtId="296" formatCode="_(&quot;$&quot;\ #,##0.00_);_(&quot;$&quot;\ \(#,##0.00\);_(* &quot;-&quot;??_);_(@_)"/>
    <numFmt numFmtId="297" formatCode="&quot;_&quot;\(#,##0.0_);&quot;€&quot;\(#,##0.0\)"/>
    <numFmt numFmtId="298" formatCode="mmm\ yy_)"/>
    <numFmt numFmtId="299" formatCode="yyyy_)"/>
    <numFmt numFmtId="300" formatCode="m/d/yy_%_)"/>
    <numFmt numFmtId="301" formatCode="dd\ mmm\ yyyy"/>
    <numFmt numFmtId="302" formatCode="#."/>
    <numFmt numFmtId="303" formatCode="0.000\ ;\-0.000\ "/>
    <numFmt numFmtId="304" formatCode="###0.0_);\(###0.0\)"/>
    <numFmt numFmtId="305" formatCode="\$0.00;\(\$0.00\)"/>
    <numFmt numFmtId="306" formatCode="0_%_);\(0\)_%;0_%_);@_%_)"/>
    <numFmt numFmtId="307" formatCode="#,##0\ \ \ ;\(#,##0\)\ "/>
    <numFmt numFmtId="308" formatCode="#,###.#;\(#,###.#\)"/>
    <numFmt numFmtId="309" formatCode="#,##0.0;\(#,##0.0\)"/>
    <numFmt numFmtId="310" formatCode="#,##0.0\x;\(#,##0.0\x\)"/>
    <numFmt numFmtId="311" formatCode="_([$€]* #,##0.00_);_([$€]* \(#,##0.00\);_([$€]* &quot;-&quot;??_);_(@_)"/>
    <numFmt numFmtId="312" formatCode="0&quot;E&quot;"/>
    <numFmt numFmtId="313" formatCode="0.0&quot;  &quot;"/>
    <numFmt numFmtId="314" formatCode="_(* #,##0.0_%_);_(* \(#,##0.0_%\);_(* &quot; - &quot;_%_);_(@_)"/>
    <numFmt numFmtId="315" formatCode="_(* #,##0.0%_);_(* \(#,##0.0%\);_(* &quot; - &quot;\%_);_(@_)"/>
    <numFmt numFmtId="316" formatCode="_(* #,##0_);_(* \(#,##0\);_(* &quot; - &quot;_);_(@_)"/>
    <numFmt numFmtId="317" formatCode="_(* #,##0.0_);_(* \(#,##0.0\);_(* &quot; - &quot;_);_(@_)"/>
    <numFmt numFmtId="318" formatCode="_(* #,##0.00_);_(* \(#,##0.00\);_(* &quot; - &quot;_);_(@_)"/>
    <numFmt numFmtId="319" formatCode="_(* #,##0.000_);_(* \(#,##0.000\);_(* &quot; - &quot;_);_(@_)"/>
    <numFmt numFmtId="320" formatCode="#,##0;\(#,##0\);&quot;-&quot;"/>
    <numFmt numFmtId="321" formatCode="#,##0;;"/>
    <numFmt numFmtId="322" formatCode="#,##0\ \ \ \ \ \ ;\(#,##0.00\)\ \ "/>
    <numFmt numFmtId="323" formatCode="#,##0.00\ \ \ ;\(#,##0.00\)\ \ "/>
    <numFmt numFmtId="324" formatCode="_-* #,##0_-;\(#,##0\);_-* &quot;–&quot;_-;_-@_-"/>
    <numFmt numFmtId="325" formatCode="0.00%;\(0.00%\)"/>
    <numFmt numFmtId="326" formatCode="_-* #,##0\ _D_M_-;\-* #,##0\ _D_M_-;_-* &quot;-&quot;??\ _D_M_-;_-@_-"/>
    <numFmt numFmtId="327" formatCode="#,##0.00;\(#,##0.00\)"/>
    <numFmt numFmtId="328" formatCode="#,##0_);[Red]\-#,##0_);0_);@_)"/>
    <numFmt numFmtId="329" formatCode="#,##0;\(#,##0\);\-_)"/>
    <numFmt numFmtId="330" formatCode="#,##0.0_);\(#,##0.0\);\-_)"/>
    <numFmt numFmtId="331" formatCode="#,##0.00_);\(#,##0.00\);\-_)"/>
    <numFmt numFmtId="332" formatCode="&quot;$&quot;#,##0"/>
    <numFmt numFmtId="333" formatCode="&quot;&quot;"/>
    <numFmt numFmtId="334" formatCode="#,##0&quot;m&quot;;\-#,##0&quot;m&quot;"/>
    <numFmt numFmtId="335" formatCode="#,##0_)&quot;m&quot;;\(#,##0\)&quot;m&quot;;\-_)&quot;m&quot;"/>
    <numFmt numFmtId="336" formatCode="&quot;L&quot;#,##0.00_);\(&quot;L&quot;#,##0.00\)"/>
    <numFmt numFmtId="337" formatCode="#,##0\ &quot;F&quot;;[Red]\-#,##0\ &quot;F&quot;"/>
    <numFmt numFmtId="338" formatCode="#,##0.00\ &quot;F&quot;;[Red]\-#,##0.00\ &quot;F&quot;"/>
    <numFmt numFmtId="339" formatCode="mmmm\ d\,\ yyyy"/>
    <numFmt numFmtId="340" formatCode="#,##0.0\x_);\(#,##0.0\x\);#,##0.0\x_);@_)"/>
    <numFmt numFmtId="341" formatCode="* #,##0.0_);[Red]* \(#,##0.0\)"/>
    <numFmt numFmtId="342" formatCode="0.0&quot;x&quot;;&quot;nm&quot;;\-_x"/>
    <numFmt numFmtId="343" formatCode="0.00&quot;x&quot;;&quot;nm&quot;;\-_x"/>
    <numFmt numFmtId="344" formatCode="0.0_)_x;\(0.0\)_x"/>
    <numFmt numFmtId="345" formatCode="###,###,###"/>
    <numFmt numFmtId="346" formatCode="#,##0_);\(#,##0\);&quot;-  &quot;"/>
    <numFmt numFmtId="347" formatCode="#,##0.0000"/>
    <numFmt numFmtId="348" formatCode="#,##0.0_);\(#,##0.0\);&quot;-  &quot;"/>
    <numFmt numFmtId="349" formatCode="0.0"/>
    <numFmt numFmtId="350" formatCode="mmm\.yy"/>
    <numFmt numFmtId="351" formatCode="#,##0.0\%_);\(#,##0.0\%\);#,##0.0\%_);@_)"/>
    <numFmt numFmtId="352" formatCode="#,##0%;[Red]\-#,##0%;0%;@_)"/>
    <numFmt numFmtId="353" formatCode="#,##0.00%;[Red]\-#,##0.00%;0.00%;@_)"/>
    <numFmt numFmtId="354" formatCode="#,##0.000%;\-#,##0.000%;\-\%"/>
    <numFmt numFmtId="355" formatCode="#,##0.000;\-#,##0.000;\-\ "/>
    <numFmt numFmtId="356" formatCode="#,##0.0"/>
    <numFmt numFmtId="357" formatCode="#,##0.00000000;[Red]\-#,##0.00000000"/>
    <numFmt numFmtId="358" formatCode="#,##0.000000000;[Red]\-#,##0.000000000"/>
    <numFmt numFmtId="359" formatCode="#,##0.00_)\ \x;\(#,##0.00\)\ \x"/>
    <numFmt numFmtId="360" formatCode="_(* #,##0.0_);_(* \(#,##0.0\);_(* &quot;-&quot;??_);_(@_)"/>
    <numFmt numFmtId="361" formatCode="_-&quot;L.&quot;\ * #,##0_-;\-&quot;L.&quot;\ * #,##0_-;_-&quot;L.&quot;\ * &quot;-&quot;_-;_-@_-"/>
    <numFmt numFmtId="362" formatCode="#,###,##0"/>
    <numFmt numFmtId="363" formatCode="#,###,###,##0"/>
    <numFmt numFmtId="364" formatCode="&quot;$&quot;#,##0.0,,&quot;m&quot;;\-&quot;$&quot;#,##0.0,,&quot;m&quot;"/>
    <numFmt numFmtId="365" formatCode="#,##0.0,,;\-#,##0.0,,"/>
  </numFmts>
  <fonts count="255">
    <font>
      <sz val="11"/>
      <color theme="1"/>
      <name val="Arial"/>
      <family val="2"/>
      <scheme val="minor"/>
    </font>
    <font>
      <sz val="12"/>
      <name val="宋体"/>
      <charset val="134"/>
    </font>
    <font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"/>
      <color indexed="8"/>
      <name val="Arial"/>
      <family val="2"/>
      <scheme val="minor"/>
    </font>
    <font>
      <sz val="14"/>
      <name val="Arial"/>
      <family val="2"/>
    </font>
    <font>
      <u/>
      <sz val="11"/>
      <color theme="10"/>
      <name val="Arial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9"/>
      <color theme="1"/>
      <name val="Arial"/>
      <family val="2"/>
      <scheme val="minor"/>
    </font>
    <font>
      <u/>
      <sz val="10"/>
      <color theme="10"/>
      <name val="Arial"/>
      <family val="2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10"/>
      <name val="FrutigerNext LT Regular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0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family val="3"/>
      <charset val="134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Geneva"/>
      <family val="2"/>
    </font>
    <font>
      <sz val="14"/>
      <name val="System"/>
      <family val="2"/>
    </font>
    <font>
      <sz val="10"/>
      <color indexed="8"/>
      <name val="MS Sans Serif"/>
      <family val="2"/>
    </font>
    <font>
      <sz val="12"/>
      <name val="Weiss"/>
    </font>
    <font>
      <u/>
      <sz val="6"/>
      <color indexed="8"/>
      <name val="MS Sans Serif"/>
      <family val="2"/>
    </font>
    <font>
      <sz val="9"/>
      <name val="Arial"/>
      <family val="2"/>
    </font>
    <font>
      <sz val="10"/>
      <color indexed="16"/>
      <name val="Arial"/>
      <family val="2"/>
    </font>
    <font>
      <sz val="12"/>
      <name val="Times New Roman"/>
      <family val="1"/>
    </font>
    <font>
      <sz val="12"/>
      <name val="바탕체"/>
      <family val="3"/>
    </font>
    <font>
      <sz val="10"/>
      <name val="Helv"/>
      <family val="2"/>
    </font>
    <font>
      <sz val="10"/>
      <name val="Helv"/>
      <charset val="204"/>
    </font>
    <font>
      <b/>
      <sz val="10"/>
      <color indexed="9"/>
      <name val="Arial"/>
      <family val="2"/>
    </font>
    <font>
      <sz val="10"/>
      <name val="FuturaA Bk BT"/>
      <family val="2"/>
    </font>
    <font>
      <sz val="11"/>
      <name val="Arial"/>
      <family val="2"/>
    </font>
    <font>
      <sz val="8"/>
      <name val="Arial"/>
      <family val="2"/>
    </font>
    <font>
      <b/>
      <sz val="22"/>
      <color indexed="18"/>
      <name val="Arial"/>
      <family val="2"/>
    </font>
    <font>
      <sz val="8"/>
      <name val="Palatino"/>
      <family val="1"/>
    </font>
    <font>
      <sz val="10"/>
      <name val="MS Sans Serif"/>
      <family val="2"/>
    </font>
    <font>
      <sz val="10"/>
      <name val="Helvetica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sz val="12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62"/>
      <name val="Arial"/>
      <family val="2"/>
    </font>
    <font>
      <sz val="12"/>
      <name val="DTMLetterRegular"/>
      <family val="2"/>
    </font>
    <font>
      <sz val="10"/>
      <name val="Courier"/>
      <family val="3"/>
    </font>
    <font>
      <sz val="6"/>
      <name val="MS Sans Serif"/>
      <family val="2"/>
    </font>
    <font>
      <u/>
      <sz val="6"/>
      <name val="MS Sans Serif"/>
      <family val="2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name val="¹UAAA¼"/>
      <family val="2"/>
    </font>
    <font>
      <sz val="11"/>
      <name val="µ¸¿ò"/>
      <family val="3"/>
    </font>
    <font>
      <sz val="12"/>
      <color indexed="12"/>
      <name val="Arial"/>
      <family val="2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b/>
      <sz val="8"/>
      <color indexed="9"/>
      <name val="Arial"/>
      <family val="2"/>
    </font>
    <font>
      <u/>
      <sz val="8.25"/>
      <color indexed="36"/>
      <name val="Arial"/>
      <family val="2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10"/>
      <color indexed="9"/>
      <name val="MS Sans Serif"/>
      <family val="2"/>
    </font>
    <font>
      <sz val="6"/>
      <color indexed="9"/>
      <name val="MS Serif"/>
      <family val="1"/>
    </font>
    <font>
      <b/>
      <sz val="10"/>
      <color indexed="12"/>
      <name val="MS Sans Serif"/>
      <family val="2"/>
    </font>
    <font>
      <sz val="10"/>
      <color indexed="12"/>
      <name val="MS Sans Serif"/>
      <family val="2"/>
    </font>
    <font>
      <sz val="6"/>
      <color indexed="12"/>
      <name val="MS Sans Serif"/>
      <family val="2"/>
    </font>
    <font>
      <u/>
      <sz val="6"/>
      <color indexed="12"/>
      <name val="MS Sans Serif"/>
      <family val="2"/>
    </font>
    <font>
      <sz val="12"/>
      <name val="Tms Rmn"/>
      <family val="1"/>
    </font>
    <font>
      <b/>
      <sz val="10"/>
      <name val="Arial Rounded MT Bold"/>
      <family val="2"/>
    </font>
    <font>
      <b/>
      <sz val="8"/>
      <color indexed="8"/>
      <name val="Arial"/>
      <family val="2"/>
    </font>
    <font>
      <b/>
      <sz val="10"/>
      <name val="MS Sans Serif"/>
      <family val="2"/>
    </font>
    <font>
      <sz val="8"/>
      <name val="Times New Roman"/>
      <family val="1"/>
    </font>
    <font>
      <b/>
      <sz val="9"/>
      <name val="arial"/>
      <family val="2"/>
    </font>
    <font>
      <u val="singleAccounting"/>
      <sz val="10"/>
      <name val="Arial"/>
      <family val="2"/>
    </font>
    <font>
      <b/>
      <sz val="10"/>
      <color indexed="19"/>
      <name val="MS Sans Serif"/>
      <family val="2"/>
    </font>
    <font>
      <sz val="12"/>
      <name val="System"/>
      <family val="2"/>
    </font>
    <font>
      <sz val="12"/>
      <name val="¹ÙÅÁÃ¼"/>
      <family val="1"/>
    </font>
    <font>
      <sz val="12"/>
      <name val="宋体"/>
      <family val="3"/>
      <charset val="134"/>
    </font>
    <font>
      <b/>
      <sz val="11"/>
      <color indexed="52"/>
      <name val="Calibri"/>
      <family val="2"/>
    </font>
    <font>
      <b/>
      <sz val="10"/>
      <name val="Helv"/>
      <family val="2"/>
    </font>
    <font>
      <outline/>
      <sz val="14"/>
      <name val="N Helvetica Narrow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sz val="11"/>
      <color indexed="12"/>
      <name val="Arial"/>
      <family val="2"/>
    </font>
    <font>
      <sz val="10"/>
      <name val="Times New Roman"/>
      <family val="1"/>
    </font>
    <font>
      <sz val="10"/>
      <name val="宋体"/>
      <family val="3"/>
      <charset val="134"/>
    </font>
    <font>
      <b/>
      <sz val="8"/>
      <name val="Times New Roman"/>
      <family val="1"/>
    </font>
    <font>
      <sz val="8"/>
      <name val="Helvetica"/>
      <family val="2"/>
    </font>
    <font>
      <sz val="10"/>
      <name val="BERNHARD"/>
      <family val="1"/>
    </font>
    <font>
      <b/>
      <u/>
      <sz val="10"/>
      <color indexed="16"/>
      <name val="Arial"/>
      <family val="2"/>
    </font>
    <font>
      <b/>
      <sz val="24"/>
      <name val="Times New Roman"/>
      <family val="1"/>
    </font>
    <font>
      <sz val="10"/>
      <name val="Palatino"/>
      <family val="1"/>
    </font>
    <font>
      <i/>
      <sz val="12"/>
      <name val="Arial Narrow"/>
      <family val="2"/>
    </font>
    <font>
      <sz val="11"/>
      <color indexed="12"/>
      <name val="Book Antiqua"/>
      <family val="1"/>
    </font>
    <font>
      <sz val="8"/>
      <name val="Univers"/>
      <family val="2"/>
    </font>
    <font>
      <sz val="8"/>
      <name val="Univers 47 CondensedLight"/>
      <family val="2"/>
    </font>
    <font>
      <sz val="8"/>
      <name val="Helv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8"/>
      <color indexed="18"/>
      <name val="Times New Roman"/>
      <family val="1"/>
    </font>
    <font>
      <sz val="10"/>
      <color indexed="8"/>
      <name val="Helvetica"/>
      <family val="2"/>
    </font>
    <font>
      <sz val="9"/>
      <name val="Frutiger 45 Light"/>
      <family val="2"/>
    </font>
    <font>
      <u/>
      <sz val="8"/>
      <color indexed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sz val="9"/>
      <name val="Times New Roman"/>
      <family val="1"/>
    </font>
    <font>
      <sz val="8"/>
      <color indexed="12"/>
      <name val="Times New Roman"/>
      <family val="1"/>
    </font>
    <font>
      <u val="doubleAccounting"/>
      <sz val="10"/>
      <name val="Arial"/>
      <family val="2"/>
    </font>
    <font>
      <sz val="10"/>
      <color indexed="47"/>
      <name val="Arial"/>
      <family val="2"/>
    </font>
    <font>
      <sz val="10"/>
      <name val="DKBRHelvetica"/>
      <family val="2"/>
    </font>
    <font>
      <sz val="8"/>
      <color indexed="47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i/>
      <sz val="8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12"/>
      <name val="Courier"/>
      <family val="3"/>
    </font>
    <font>
      <sz val="7"/>
      <name val="Palatino"/>
      <family val="1"/>
    </font>
    <font>
      <b/>
      <sz val="8.5"/>
      <color indexed="17"/>
      <name val="Arial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b/>
      <sz val="10"/>
      <color indexed="11"/>
      <name val="MS Sans Serif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Arial Narrow"/>
      <family val="2"/>
    </font>
    <font>
      <sz val="9"/>
      <name val="Futura UBS Bk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sz val="8"/>
      <color indexed="9"/>
      <name val="Helvetic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b/>
      <sz val="10"/>
      <color indexed="11"/>
      <name val="Arial"/>
      <family val="2"/>
    </font>
    <font>
      <sz val="10"/>
      <color indexed="18"/>
      <name val="Palatino"/>
      <family val="1"/>
    </font>
    <font>
      <sz val="11"/>
      <color indexed="62"/>
      <name val="Calibri"/>
      <family val="2"/>
    </font>
    <font>
      <sz val="10"/>
      <color indexed="18"/>
      <name val="Arial Narrow"/>
      <family val="2"/>
    </font>
    <font>
      <sz val="9"/>
      <color indexed="12"/>
      <name val="Frutiger 45 Light"/>
      <family val="2"/>
    </font>
    <font>
      <sz val="10"/>
      <color indexed="12"/>
      <name val="Arial"/>
      <family val="2"/>
    </font>
    <font>
      <sz val="10"/>
      <color indexed="9"/>
      <name val="Frutiger 45 Light"/>
      <family val="2"/>
    </font>
    <font>
      <i/>
      <sz val="10"/>
      <color indexed="8"/>
      <name val="Gill Sans MT"/>
      <family val="2"/>
    </font>
    <font>
      <b/>
      <i/>
      <sz val="10"/>
      <color indexed="8"/>
      <name val="Gill Sans MT"/>
      <family val="2"/>
    </font>
    <font>
      <b/>
      <sz val="1"/>
      <color indexed="16"/>
      <name val="Courier"/>
      <family val="3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22"/>
      <color indexed="16"/>
      <name val="Arial"/>
      <family val="2"/>
    </font>
    <font>
      <sz val="10"/>
      <color indexed="25"/>
      <name val="Helvetica"/>
      <family val="2"/>
    </font>
    <font>
      <sz val="11"/>
      <color indexed="52"/>
      <name val="Calibri"/>
      <family val="2"/>
    </font>
    <font>
      <b/>
      <sz val="12"/>
      <color indexed="17"/>
      <name val="Wingdings"/>
      <charset val="2"/>
    </font>
    <font>
      <sz val="12"/>
      <name val="Courier New"/>
      <family val="3"/>
    </font>
    <font>
      <b/>
      <sz val="11"/>
      <name val="Helv"/>
      <family val="2"/>
    </font>
    <font>
      <sz val="8"/>
      <name val="Helv"/>
      <family val="2"/>
    </font>
    <font>
      <i/>
      <sz val="9"/>
      <color indexed="16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i/>
      <sz val="10"/>
      <name val="Helv"/>
    </font>
    <font>
      <b/>
      <sz val="9"/>
      <name val="Frutiger 45 Light"/>
      <family val="2"/>
    </font>
    <font>
      <sz val="9"/>
      <name val="Frutiger 45 Light"/>
    </font>
    <font>
      <sz val="9"/>
      <color indexed="56"/>
      <name val="Frutiger 45 Light"/>
      <family val="2"/>
    </font>
    <font>
      <sz val="10"/>
      <name val="Frutiger 45 Light"/>
      <family val="2"/>
    </font>
    <font>
      <sz val="8"/>
      <color indexed="12"/>
      <name val="Arial"/>
      <family val="2"/>
    </font>
    <font>
      <sz val="10"/>
      <color indexed="10"/>
      <name val="Helv"/>
    </font>
    <font>
      <sz val="10"/>
      <name val="Helv"/>
    </font>
    <font>
      <sz val="8"/>
      <color indexed="12"/>
      <name val="Helv"/>
    </font>
    <font>
      <b/>
      <sz val="11"/>
      <color indexed="63"/>
      <name val="Calibri"/>
      <family val="2"/>
    </font>
    <font>
      <b/>
      <sz val="14"/>
      <name val="Helv"/>
      <family val="2"/>
    </font>
    <font>
      <b/>
      <sz val="14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9"/>
      <name val="Arial Narrow"/>
      <family val="2"/>
    </font>
    <font>
      <sz val="12"/>
      <name val="Helvetica"/>
      <family val="2"/>
    </font>
    <font>
      <i/>
      <sz val="7"/>
      <color indexed="12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10"/>
      <color indexed="10"/>
      <name val="Arial"/>
      <family val="2"/>
    </font>
    <font>
      <sz val="24"/>
      <name val="Courier New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name val="Tms Rmn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sz val="18"/>
      <color indexed="62"/>
      <name val="Cambria"/>
      <family val="1"/>
    </font>
    <font>
      <b/>
      <sz val="10"/>
      <name val="Helv"/>
    </font>
    <font>
      <b/>
      <sz val="16"/>
      <color indexed="16"/>
      <name val="Arial"/>
      <family val="2"/>
    </font>
    <font>
      <sz val="10"/>
      <name val="KPN Arial"/>
    </font>
    <font>
      <sz val="8"/>
      <name val="HelveticaNeue LightCond"/>
      <family val="2"/>
    </font>
    <font>
      <b/>
      <sz val="7"/>
      <name val="HelveticaNeue Condensed"/>
      <family val="2"/>
    </font>
    <font>
      <sz val="12"/>
      <name val="Arial MT"/>
      <family val="2"/>
      <charset val="178"/>
    </font>
    <font>
      <b/>
      <sz val="9"/>
      <name val="Times New Roman"/>
      <family val="1"/>
    </font>
    <font>
      <b/>
      <u/>
      <sz val="8"/>
      <name val="Helv"/>
    </font>
    <font>
      <b/>
      <sz val="11"/>
      <color indexed="12"/>
      <name val="MS Sans Serif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9"/>
      <name val="Helvetica"/>
      <family val="2"/>
    </font>
    <font>
      <sz val="9"/>
      <name val="Helvetica"/>
      <family val="2"/>
    </font>
    <font>
      <b/>
      <sz val="10"/>
      <color indexed="16"/>
      <name val="Arial"/>
      <family val="2"/>
    </font>
    <font>
      <b/>
      <sz val="8.5"/>
      <color indexed="8"/>
      <name val="Arial"/>
      <family val="2"/>
    </font>
    <font>
      <sz val="8.5"/>
      <color indexed="8"/>
      <name val="Arial"/>
      <family val="2"/>
    </font>
    <font>
      <sz val="7"/>
      <color indexed="16"/>
      <name val="Arial"/>
      <family val="2"/>
    </font>
    <font>
      <sz val="10"/>
      <name val="Courier New"/>
      <family val="3"/>
    </font>
    <font>
      <b/>
      <sz val="11"/>
      <name val="Arial"/>
      <family val="2"/>
    </font>
    <font>
      <b/>
      <sz val="18"/>
      <color indexed="56"/>
      <name val="Cambria"/>
      <family val="1"/>
    </font>
    <font>
      <u/>
      <sz val="8"/>
      <name val="Times New Roman"/>
      <family val="1"/>
    </font>
    <font>
      <b/>
      <sz val="10"/>
      <color indexed="9"/>
      <name val="GS TheSans"/>
      <family val="2"/>
    </font>
    <font>
      <b/>
      <sz val="9"/>
      <color indexed="8"/>
      <name val="Helv"/>
    </font>
    <font>
      <sz val="10"/>
      <name val="Tms Rmn"/>
      <family val="1"/>
    </font>
    <font>
      <u/>
      <sz val="10"/>
      <color indexed="8"/>
      <name val="MS Sans Serif"/>
      <family val="2"/>
    </font>
    <font>
      <u val="double"/>
      <sz val="8"/>
      <color indexed="8"/>
      <name val="Arial"/>
      <family val="2"/>
    </font>
    <font>
      <i/>
      <sz val="9"/>
      <name val="Arial"/>
      <family val="2"/>
    </font>
    <font>
      <sz val="8"/>
      <color indexed="10"/>
      <name val="Arial"/>
      <family val="2"/>
    </font>
    <font>
      <sz val="11"/>
      <color indexed="10"/>
      <name val="Calibri"/>
      <family val="2"/>
    </font>
    <font>
      <b/>
      <sz val="12"/>
      <name val="Univers"/>
      <family val="2"/>
    </font>
    <font>
      <sz val="12"/>
      <color indexed="9"/>
      <name val="Weiss"/>
    </font>
    <font>
      <sz val="8"/>
      <color indexed="9"/>
      <name val="Arial"/>
      <family val="2"/>
    </font>
    <font>
      <b/>
      <sz val="9"/>
      <color indexed="10"/>
      <name val="Wingdings"/>
      <charset val="2"/>
    </font>
    <font>
      <sz val="12"/>
      <name val="Helv"/>
    </font>
    <font>
      <sz val="11"/>
      <name val="SYSTEM"/>
      <family val="2"/>
    </font>
    <font>
      <u/>
      <sz val="12"/>
      <color indexed="36"/>
      <name val="宋体"/>
      <family val="3"/>
      <charset val="134"/>
    </font>
    <font>
      <sz val="12"/>
      <name val="FrutigerNext LT Regular"/>
      <family val="2"/>
    </font>
    <font>
      <sz val="14"/>
      <name val="ＭＳ 明朝"/>
      <family val="1"/>
      <charset val="255"/>
    </font>
    <font>
      <sz val="11"/>
      <name val="ＭＳ Ｐゴシック"/>
      <family val="2"/>
    </font>
    <font>
      <u/>
      <sz val="12"/>
      <color indexed="12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8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CE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</patternFill>
    </fill>
    <fill>
      <patternFill patternType="solid">
        <fgColor indexed="59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gray0625">
        <fgColor indexed="10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8"/>
      </patternFill>
    </fill>
    <fill>
      <patternFill patternType="lightGray">
        <fgColor indexed="14"/>
        <bgColor indexed="9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3"/>
        <bgColor indexed="64"/>
      </patternFill>
    </fill>
    <fill>
      <patternFill patternType="lightGray">
        <fgColor indexed="12"/>
        <bgColor indexed="9"/>
      </patternFill>
    </fill>
    <fill>
      <patternFill patternType="lightGray">
        <fgColor indexed="13"/>
      </patternFill>
    </fill>
    <fill>
      <patternFill patternType="gray0625">
        <b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1"/>
        <bgColor indexed="9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gray0625"/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15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/>
      <top/>
      <bottom style="medium">
        <color indexed="1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84">
    <xf numFmtId="0" fontId="0" fillId="0" borderId="0"/>
    <xf numFmtId="0" fontId="1" fillId="0" borderId="0">
      <alignment vertical="center"/>
    </xf>
    <xf numFmtId="0" fontId="3" fillId="0" borderId="0"/>
    <xf numFmtId="0" fontId="4" fillId="0" borderId="0"/>
    <xf numFmtId="0" fontId="6" fillId="0" borderId="0"/>
    <xf numFmtId="0" fontId="1" fillId="0" borderId="0">
      <alignment vertical="center"/>
    </xf>
    <xf numFmtId="174" fontId="5" fillId="0" borderId="0"/>
    <xf numFmtId="0" fontId="5" fillId="0" borderId="0"/>
    <xf numFmtId="174" fontId="5" fillId="0" borderId="0"/>
    <xf numFmtId="0" fontId="8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8" fillId="0" borderId="0" applyNumberFormat="0" applyFill="0" applyBorder="0" applyAlignment="0" applyProtection="0"/>
    <xf numFmtId="0" fontId="3" fillId="0" borderId="0"/>
    <xf numFmtId="177" fontId="19" fillId="0" borderId="0"/>
    <xf numFmtId="0" fontId="20" fillId="0" borderId="0"/>
    <xf numFmtId="0" fontId="21" fillId="0" borderId="0"/>
    <xf numFmtId="0" fontId="22" fillId="8" borderId="0" applyNumberFormat="0" applyBorder="0" applyAlignment="0" applyProtection="0"/>
    <xf numFmtId="172" fontId="21" fillId="0" borderId="0" applyFont="0" applyFill="0" applyBorder="0" applyAlignment="0" applyProtection="0"/>
    <xf numFmtId="0" fontId="24" fillId="0" borderId="0"/>
    <xf numFmtId="0" fontId="25" fillId="0" borderId="0"/>
    <xf numFmtId="43" fontId="26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9" fontId="31" fillId="0" borderId="0" applyFont="0" applyFill="0" applyBorder="0" applyAlignment="0" applyProtection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3" fillId="0" borderId="0"/>
    <xf numFmtId="183" fontId="33" fillId="0" borderId="0"/>
    <xf numFmtId="184" fontId="31" fillId="0" borderId="0" applyFont="0" applyFill="0" applyBorder="0" applyAlignment="0" applyProtection="0"/>
    <xf numFmtId="0" fontId="3" fillId="0" borderId="0"/>
    <xf numFmtId="0" fontId="3" fillId="10" borderId="15" applyNumberFormat="0">
      <alignment horizontal="centerContinuous" vertical="center" wrapText="1"/>
    </xf>
    <xf numFmtId="0" fontId="3" fillId="11" borderId="15" applyNumberFormat="0">
      <alignment horizontal="left" vertical="center"/>
    </xf>
    <xf numFmtId="0" fontId="30" fillId="0" borderId="0" applyNumberFormat="0" applyFont="0" applyFill="0" applyBorder="0" applyAlignment="0" applyProtection="0"/>
    <xf numFmtId="0" fontId="34" fillId="12" borderId="0" applyBorder="0" applyAlignment="0"/>
    <xf numFmtId="0" fontId="35" fillId="0" borderId="0"/>
    <xf numFmtId="0" fontId="36" fillId="0" borderId="0"/>
    <xf numFmtId="0" fontId="36" fillId="0" borderId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7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7" fontId="39" fillId="13" borderId="16" applyNumberFormat="0">
      <alignment horizontal="center" vertical="center"/>
    </xf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5" fillId="0" borderId="0"/>
    <xf numFmtId="0" fontId="37" fillId="0" borderId="0"/>
    <xf numFmtId="0" fontId="28" fillId="0" borderId="0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8" fontId="3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88" fontId="41" fillId="0" borderId="0" applyFont="0" applyFill="0" applyBorder="0" applyAlignment="0" applyProtection="0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30" fillId="0" borderId="0" applyNumberFormat="0" applyFont="0" applyFill="0" applyBorder="0" applyAlignment="0" applyProtection="0"/>
    <xf numFmtId="0" fontId="35" fillId="0" borderId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41" fillId="0" borderId="1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1" fontId="3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6" fontId="3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6" fontId="41" fillId="0" borderId="0" applyFont="0" applyFill="0" applyBorder="0" applyAlignment="0" applyProtection="0"/>
    <xf numFmtId="19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6" fontId="33" fillId="0" borderId="0" applyFont="0" applyFill="0" applyBorder="0" applyAlignment="0" applyProtection="0"/>
    <xf numFmtId="196" fontId="33" fillId="0" borderId="0" applyFont="0" applyFill="0" applyBorder="0" applyAlignment="0" applyProtection="0"/>
    <xf numFmtId="192" fontId="3" fillId="0" borderId="0" applyFont="0" applyFill="0" applyBorder="0" applyAlignment="0" applyProtection="0"/>
    <xf numFmtId="196" fontId="33" fillId="0" borderId="0" applyFont="0" applyFill="0" applyBorder="0" applyAlignment="0" applyProtection="0"/>
    <xf numFmtId="196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6" fontId="3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1" fontId="33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201" fontId="41" fillId="0" borderId="0" applyFont="0" applyFill="0" applyBorder="0" applyAlignment="0" applyProtection="0"/>
    <xf numFmtId="189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203" fontId="3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203" fontId="41" fillId="0" borderId="0" applyFont="0" applyFill="0" applyBorder="0" applyAlignment="0" applyProtection="0"/>
    <xf numFmtId="20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29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12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213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13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14" borderId="0" applyNumberFormat="0" applyFont="0" applyAlignment="0" applyProtection="0"/>
    <xf numFmtId="213" fontId="33" fillId="15" borderId="0" applyNumberFormat="0" applyFont="0" applyAlignment="0" applyProtection="0"/>
    <xf numFmtId="0" fontId="44" fillId="15" borderId="0" applyNumberFormat="0" applyFont="0" applyAlignment="0" applyProtection="0"/>
    <xf numFmtId="213" fontId="33" fillId="15" borderId="0" applyNumberFormat="0" applyFont="0" applyAlignment="0" applyProtection="0"/>
    <xf numFmtId="0" fontId="3" fillId="14" borderId="0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28" fillId="0" borderId="0"/>
    <xf numFmtId="0" fontId="37" fillId="0" borderId="0"/>
    <xf numFmtId="38" fontId="45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7" fillId="0" borderId="0"/>
    <xf numFmtId="0" fontId="35" fillId="0" borderId="0"/>
    <xf numFmtId="0" fontId="29" fillId="0" borderId="0"/>
    <xf numFmtId="0" fontId="37" fillId="0" borderId="0"/>
    <xf numFmtId="0" fontId="37" fillId="0" borderId="0"/>
    <xf numFmtId="0" fontId="2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7" fillId="0" borderId="0"/>
    <xf numFmtId="0" fontId="35" fillId="0" borderId="0"/>
    <xf numFmtId="0" fontId="35" fillId="0" borderId="0"/>
    <xf numFmtId="0" fontId="28" fillId="0" borderId="0"/>
    <xf numFmtId="0" fontId="3" fillId="0" borderId="0" applyNumberFormat="0" applyFill="0" applyBorder="0" applyAlignment="0" applyProtection="0"/>
    <xf numFmtId="214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216" fontId="41" fillId="0" borderId="0" applyFont="0" applyFill="0" applyBorder="0" applyAlignment="0" applyProtection="0"/>
    <xf numFmtId="214" fontId="46" fillId="0" borderId="0" applyFont="0" applyFill="0" applyBorder="0" applyAlignment="0" applyProtection="0"/>
    <xf numFmtId="21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4" fontId="46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4" fontId="33" fillId="0" borderId="0" applyFont="0" applyFill="0" applyBorder="0" applyAlignment="0" applyProtection="0"/>
    <xf numFmtId="221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14" fontId="41" fillId="0" borderId="0" applyFont="0" applyFill="0" applyBorder="0" applyAlignment="0" applyProtection="0"/>
    <xf numFmtId="221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215" fontId="41" fillId="0" borderId="0" applyFont="0" applyFill="0" applyBorder="0" applyAlignment="0" applyProtection="0"/>
    <xf numFmtId="225" fontId="3" fillId="0" borderId="0" applyFont="0" applyFill="0" applyBorder="0" applyAlignment="0" applyProtection="0"/>
    <xf numFmtId="214" fontId="46" fillId="0" borderId="0" applyFont="0" applyFill="0" applyBorder="0" applyAlignment="0" applyProtection="0"/>
    <xf numFmtId="226" fontId="3" fillId="0" borderId="0" applyFont="0" applyFill="0" applyBorder="0" applyProtection="0">
      <alignment horizontal="right"/>
    </xf>
    <xf numFmtId="18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226" fontId="3" fillId="0" borderId="0" applyFont="0" applyFill="0" applyBorder="0" applyProtection="0">
      <alignment horizontal="right"/>
    </xf>
    <xf numFmtId="226" fontId="46" fillId="0" borderId="0" applyFont="0" applyFill="0" applyBorder="0" applyProtection="0">
      <alignment horizontal="right"/>
    </xf>
    <xf numFmtId="226" fontId="3" fillId="0" borderId="0" applyFont="0" applyFill="0" applyBorder="0" applyProtection="0">
      <alignment horizontal="right"/>
    </xf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226" fontId="46" fillId="0" borderId="0" applyFont="0" applyFill="0" applyBorder="0" applyProtection="0">
      <alignment horizontal="right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226" fontId="33" fillId="0" borderId="0" applyFont="0" applyFill="0" applyBorder="0" applyProtection="0">
      <alignment horizontal="right"/>
    </xf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6" fontId="3" fillId="0" borderId="0" applyFont="0" applyFill="0" applyBorder="0" applyProtection="0">
      <alignment horizontal="right"/>
    </xf>
    <xf numFmtId="233" fontId="3" fillId="0" borderId="0" applyFont="0" applyFill="0" applyBorder="0" applyAlignment="0" applyProtection="0"/>
    <xf numFmtId="226" fontId="41" fillId="0" borderId="0" applyFont="0" applyFill="0" applyBorder="0" applyProtection="0">
      <alignment horizontal="right"/>
    </xf>
    <xf numFmtId="23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42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3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3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0" fontId="42" fillId="0" borderId="0" applyFont="0" applyFill="0" applyBorder="0" applyAlignment="0" applyProtection="0"/>
    <xf numFmtId="20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3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0" fontId="42" fillId="0" borderId="0" applyFont="0" applyFill="0" applyBorder="0" applyAlignment="0" applyProtection="0"/>
    <xf numFmtId="187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1" fontId="3" fillId="0" borderId="0" applyFont="0" applyFill="0" applyBorder="0" applyAlignment="0" applyProtection="0"/>
    <xf numFmtId="231" fontId="33" fillId="0" borderId="0" applyFont="0" applyFill="0" applyBorder="0" applyAlignment="0" applyProtection="0"/>
    <xf numFmtId="231" fontId="3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10" fontId="42" fillId="0" borderId="0" applyFont="0" applyFill="0" applyBorder="0" applyAlignment="0" applyProtection="0"/>
    <xf numFmtId="210" fontId="42" fillId="0" borderId="0" applyFont="0" applyFill="0" applyBorder="0" applyAlignment="0" applyProtection="0"/>
    <xf numFmtId="209" fontId="3" fillId="0" borderId="0" applyFont="0" applyFill="0" applyBorder="0" applyAlignment="0" applyProtection="0"/>
    <xf numFmtId="226" fontId="46" fillId="0" borderId="0" applyFont="0" applyFill="0" applyBorder="0" applyProtection="0">
      <alignment horizontal="right"/>
    </xf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5" fillId="0" borderId="0"/>
    <xf numFmtId="0" fontId="37" fillId="0" borderId="0"/>
    <xf numFmtId="0" fontId="37" fillId="0" borderId="0"/>
    <xf numFmtId="0" fontId="3" fillId="0" borderId="0"/>
    <xf numFmtId="234" fontId="3" fillId="0" borderId="0" applyFont="0" applyFill="0" applyBorder="0" applyAlignment="0" applyProtection="0"/>
    <xf numFmtId="235" fontId="3" fillId="0" borderId="0" applyFont="0" applyFill="0" applyBorder="0" applyAlignment="0" applyProtection="0"/>
    <xf numFmtId="235" fontId="3" fillId="0" borderId="17" applyFont="0" applyFill="0" applyAlignment="0" applyProtection="0"/>
    <xf numFmtId="0" fontId="3" fillId="0" borderId="0" applyFont="0" applyFill="0" applyBorder="0" applyAlignment="0" applyProtection="0"/>
    <xf numFmtId="23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23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3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23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23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2" fillId="0" borderId="0" applyFont="0" applyFill="0" applyBorder="0" applyAlignment="0" applyProtection="0"/>
    <xf numFmtId="23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39" fontId="3" fillId="0" borderId="0" applyFont="0" applyFill="0" applyBorder="0" applyAlignment="0" applyProtection="0"/>
    <xf numFmtId="185" fontId="33" fillId="0" borderId="0" applyFont="0" applyFill="0" applyBorder="0" applyAlignment="0" applyProtection="0"/>
    <xf numFmtId="234" fontId="3" fillId="0" borderId="0" applyFont="0" applyFill="0" applyBorder="0" applyAlignment="0" applyProtection="0"/>
    <xf numFmtId="23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234" fontId="3" fillId="0" borderId="0" applyFont="0" applyFill="0" applyBorder="0" applyAlignment="0" applyProtection="0"/>
    <xf numFmtId="185" fontId="33" fillId="0" borderId="0" applyFont="0" applyFill="0" applyBorder="0" applyAlignment="0" applyProtection="0"/>
    <xf numFmtId="234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86" fontId="33" fillId="0" borderId="0" applyFont="0" applyFill="0" applyBorder="0" applyAlignment="0" applyProtection="0"/>
    <xf numFmtId="242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86" fontId="33" fillId="0" borderId="0" applyFont="0" applyFill="0" applyBorder="0" applyAlignment="0" applyProtection="0"/>
    <xf numFmtId="242" fontId="3" fillId="0" borderId="0" applyFont="0" applyFill="0" applyBorder="0" applyAlignment="0" applyProtection="0"/>
    <xf numFmtId="244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/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Alignment="0" applyProtection="0"/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Alignment="0" applyProtection="0"/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213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Alignment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Protection="0">
      <alignment vertical="top"/>
    </xf>
    <xf numFmtId="0" fontId="47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13" fontId="47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/>
    <xf numFmtId="0" fontId="48" fillId="0" borderId="18" applyNumberFormat="0" applyFill="0" applyAlignment="0" applyProtection="0"/>
    <xf numFmtId="0" fontId="49" fillId="0" borderId="0" applyNumberFormat="0" applyFill="0" applyBorder="0" applyAlignment="0" applyProtection="0"/>
    <xf numFmtId="0" fontId="48" fillId="16" borderId="0" applyNumberFormat="0" applyBorder="0" applyAlignment="0" applyProtection="0"/>
    <xf numFmtId="0" fontId="48" fillId="0" borderId="18" applyNumberFormat="0" applyFill="0" applyAlignment="0" applyProtection="0"/>
    <xf numFmtId="213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8" applyNumberFormat="0" applyFill="0" applyAlignment="0" applyProtection="0"/>
    <xf numFmtId="0" fontId="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42" fontId="50" fillId="0" borderId="0" applyFill="0" applyBorder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18" applyNumberFormat="0" applyFill="0" applyAlignment="0" applyProtection="0"/>
    <xf numFmtId="213" fontId="48" fillId="0" borderId="18" applyNumberFormat="0" applyFill="0" applyAlignment="0" applyProtection="0"/>
    <xf numFmtId="189" fontId="48" fillId="0" borderId="19" applyNumberFormat="0" applyFill="0" applyAlignment="0" applyProtection="0"/>
    <xf numFmtId="189" fontId="48" fillId="0" borderId="1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13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3" fillId="0" borderId="0" applyNumberFormat="0" applyFill="0" applyBorder="0" applyAlignment="0" applyProtection="0"/>
    <xf numFmtId="0" fontId="48" fillId="0" borderId="18" applyNumberFormat="0" applyFill="0" applyAlignment="0" applyProtection="0"/>
    <xf numFmtId="0" fontId="51" fillId="0" borderId="17" applyNumberFormat="0" applyFill="0" applyProtection="0">
      <alignment horizontal="center"/>
    </xf>
    <xf numFmtId="213" fontId="51" fillId="0" borderId="17" applyNumberFormat="0" applyFill="0" applyProtection="0">
      <alignment horizontal="center"/>
    </xf>
    <xf numFmtId="0" fontId="51" fillId="0" borderId="17" applyNumberFormat="0" applyFill="0" applyProtection="0">
      <alignment horizontal="center"/>
    </xf>
    <xf numFmtId="0" fontId="51" fillId="0" borderId="17" applyNumberFormat="0" applyFill="0" applyProtection="0">
      <alignment horizontal="center"/>
    </xf>
    <xf numFmtId="0" fontId="51" fillId="0" borderId="17" applyNumberFormat="0" applyFill="0" applyProtection="0">
      <alignment horizontal="center"/>
    </xf>
    <xf numFmtId="0" fontId="3" fillId="0" borderId="17" applyNumberFormat="0" applyFill="0" applyProtection="0">
      <alignment horizontal="center"/>
    </xf>
    <xf numFmtId="0" fontId="52" fillId="0" borderId="17" applyNumberFormat="0" applyFill="0" applyProtection="0">
      <alignment horizontal="center"/>
    </xf>
    <xf numFmtId="0" fontId="51" fillId="0" borderId="17" applyNumberFormat="0" applyFill="0" applyProtection="0">
      <alignment horizontal="center"/>
    </xf>
    <xf numFmtId="213" fontId="51" fillId="0" borderId="17" applyNumberFormat="0" applyFill="0" applyProtection="0">
      <alignment horizontal="center"/>
    </xf>
    <xf numFmtId="0" fontId="3" fillId="0" borderId="17" applyNumberFormat="0" applyFill="0" applyProtection="0">
      <alignment horizontal="center"/>
    </xf>
    <xf numFmtId="0" fontId="3" fillId="0" borderId="17" applyNumberFormat="0" applyFill="0" applyProtection="0">
      <alignment horizontal="center"/>
    </xf>
    <xf numFmtId="0" fontId="3" fillId="0" borderId="17" applyNumberFormat="0" applyFill="0" applyProtection="0">
      <alignment horizontal="center"/>
    </xf>
    <xf numFmtId="213" fontId="51" fillId="0" borderId="17" applyNumberFormat="0" applyFill="0" applyProtection="0">
      <alignment horizontal="center"/>
    </xf>
    <xf numFmtId="0" fontId="51" fillId="0" borderId="17" applyNumberFormat="0" applyFill="0" applyProtection="0">
      <alignment horizontal="center"/>
    </xf>
    <xf numFmtId="0" fontId="3" fillId="0" borderId="17" applyNumberFormat="0" applyFill="0" applyProtection="0">
      <alignment horizontal="center"/>
    </xf>
    <xf numFmtId="0" fontId="33" fillId="0" borderId="20" applyNumberFormat="0" applyFont="0" applyFill="0" applyAlignment="0" applyProtection="0"/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/>
    </xf>
    <xf numFmtId="213" fontId="51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213" fontId="51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213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54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53" fillId="0" borderId="0" applyNumberFormat="0" applyFill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213" fontId="53" fillId="0" borderId="0" applyNumberFormat="0" applyFill="0" applyBorder="0" applyProtection="0">
      <alignment horizontal="centerContinuous"/>
    </xf>
    <xf numFmtId="189" fontId="53" fillId="0" borderId="0" applyNumberFormat="0" applyFill="0" applyProtection="0">
      <alignment horizontal="centerContinuous"/>
    </xf>
    <xf numFmtId="189" fontId="53" fillId="0" borderId="0" applyNumberFormat="0" applyFill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213" fontId="53" fillId="0" borderId="0" applyNumberFormat="0" applyFill="0" applyBorder="0" applyProtection="0">
      <alignment horizontal="centerContinuous"/>
    </xf>
    <xf numFmtId="0" fontId="3" fillId="0" borderId="0" applyNumberFormat="0" applyFill="0" applyBorder="0" applyProtection="0">
      <alignment horizontal="centerContinuous"/>
    </xf>
    <xf numFmtId="0" fontId="53" fillId="0" borderId="0" applyNumberFormat="0" applyFill="0" applyBorder="0" applyProtection="0">
      <alignment horizontal="centerContinuous"/>
    </xf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5" fillId="0" borderId="0">
      <protection locked="0"/>
    </xf>
    <xf numFmtId="0" fontId="35" fillId="0" borderId="0"/>
    <xf numFmtId="0" fontId="37" fillId="0" borderId="0"/>
    <xf numFmtId="0" fontId="37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" fillId="0" borderId="0"/>
    <xf numFmtId="0" fontId="37" fillId="0" borderId="0"/>
    <xf numFmtId="0" fontId="3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7" fillId="0" borderId="0"/>
    <xf numFmtId="0" fontId="3" fillId="0" borderId="0"/>
    <xf numFmtId="0" fontId="37" fillId="0" borderId="0"/>
    <xf numFmtId="0" fontId="3" fillId="0" borderId="0"/>
    <xf numFmtId="0" fontId="35" fillId="0" borderId="0"/>
    <xf numFmtId="0" fontId="37" fillId="0" borderId="0"/>
    <xf numFmtId="0" fontId="35" fillId="0" borderId="0">
      <alignment vertical="center"/>
    </xf>
    <xf numFmtId="0" fontId="3" fillId="0" borderId="0"/>
    <xf numFmtId="0" fontId="3" fillId="0" borderId="0"/>
    <xf numFmtId="0" fontId="3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" fillId="0" borderId="0"/>
    <xf numFmtId="0" fontId="37" fillId="0" borderId="0"/>
    <xf numFmtId="0" fontId="37" fillId="0" borderId="0"/>
    <xf numFmtId="0" fontId="35" fillId="0" borderId="0"/>
    <xf numFmtId="245" fontId="31" fillId="0" borderId="0" applyFont="0" applyFill="0" applyBorder="0" applyAlignment="0" applyProtection="0"/>
    <xf numFmtId="9" fontId="3" fillId="9" borderId="0"/>
    <xf numFmtId="0" fontId="35" fillId="0" borderId="0"/>
    <xf numFmtId="0" fontId="55" fillId="0" borderId="0"/>
    <xf numFmtId="0" fontId="3" fillId="0" borderId="0"/>
    <xf numFmtId="0" fontId="3" fillId="0" borderId="0"/>
    <xf numFmtId="225" fontId="5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246" fontId="31" fillId="0" borderId="0" applyFont="0" applyFill="0" applyBorder="0" applyAlignment="0" applyProtection="0"/>
    <xf numFmtId="247" fontId="57" fillId="0" borderId="0" applyFill="0" applyBorder="0" applyAlignment="0" applyProtection="0"/>
    <xf numFmtId="248" fontId="57" fillId="0" borderId="0" applyFill="0" applyBorder="0" applyAlignment="0" applyProtection="0"/>
    <xf numFmtId="249" fontId="31" fillId="0" borderId="0" applyFont="0" applyFill="0" applyBorder="0" applyAlignment="0" applyProtection="0"/>
    <xf numFmtId="250" fontId="3" fillId="0" borderId="0" applyFont="0" applyFill="0" applyBorder="0" applyAlignment="0" applyProtection="0"/>
    <xf numFmtId="14" fontId="58" fillId="0" borderId="0" applyFill="0" applyBorder="0" applyProtection="0">
      <alignment horizontal="right"/>
    </xf>
    <xf numFmtId="0" fontId="42" fillId="0" borderId="0" applyNumberFormat="0" applyFill="0" applyBorder="0" applyAlignment="0" applyProtection="0">
      <alignment vertical="center"/>
      <protection locked="0"/>
    </xf>
    <xf numFmtId="0" fontId="59" fillId="0" borderId="21" applyBorder="0" applyAlignment="0">
      <alignment horizontal="centerContinuous"/>
    </xf>
    <xf numFmtId="1" fontId="58" fillId="0" borderId="0" applyFill="0" applyBorder="0" applyProtection="0">
      <alignment horizontal="right"/>
    </xf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251" fontId="3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60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60" fillId="35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31" borderId="0" applyNumberFormat="0" applyBorder="0" applyAlignment="0" applyProtection="0"/>
    <xf numFmtId="0" fontId="26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26" fillId="40" borderId="0" applyNumberFormat="0" applyBorder="0" applyAlignment="0" applyProtection="0"/>
    <xf numFmtId="0" fontId="26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26" fillId="34" borderId="0" applyNumberFormat="0" applyBorder="0" applyAlignment="0" applyProtection="0"/>
    <xf numFmtId="0" fontId="26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253" fontId="33" fillId="0" borderId="0" applyFont="0" applyFill="0" applyBorder="0" applyAlignment="0">
      <alignment vertical="center"/>
    </xf>
    <xf numFmtId="243" fontId="61" fillId="43" borderId="0" applyNumberFormat="0" applyFont="0" applyBorder="0" applyAlignment="0">
      <alignment horizontal="right"/>
    </xf>
    <xf numFmtId="254" fontId="62" fillId="43" borderId="22" applyFont="0">
      <alignment horizontal="right"/>
    </xf>
    <xf numFmtId="0" fontId="42" fillId="0" borderId="0" applyNumberForma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3" fillId="0" borderId="0"/>
    <xf numFmtId="255" fontId="3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Font="0" applyFill="0" applyBorder="0" applyAlignment="0" applyProtection="0"/>
    <xf numFmtId="256" fontId="64" fillId="0" borderId="0" applyFont="0" applyFill="0" applyBorder="0" applyAlignment="0" applyProtection="0"/>
    <xf numFmtId="0" fontId="3" fillId="0" borderId="0" applyFont="0" applyFill="0" applyBorder="0" applyAlignment="0" applyProtection="0"/>
    <xf numFmtId="257" fontId="64" fillId="0" borderId="0" applyFont="0" applyFill="0" applyBorder="0" applyAlignment="0" applyProtection="0"/>
    <xf numFmtId="258" fontId="65" fillId="0" borderId="0" applyNumberFormat="0" applyFill="0" applyBorder="0" applyAlignment="0" applyProtection="0"/>
    <xf numFmtId="2" fontId="66" fillId="44" borderId="0">
      <alignment vertical="center"/>
    </xf>
    <xf numFmtId="2" fontId="67" fillId="44" borderId="0">
      <alignment vertical="center"/>
    </xf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39" fillId="13" borderId="23" applyNumberFormat="0" applyAlignment="0" applyProtection="0"/>
    <xf numFmtId="0" fontId="28" fillId="0" borderId="0" applyFont="0" applyFill="0" applyBorder="0" applyAlignment="0" applyProtection="0">
      <alignment vertical="top"/>
    </xf>
    <xf numFmtId="259" fontId="69" fillId="13" borderId="0" applyNumberFormat="0" applyBorder="0">
      <alignment horizontal="center"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45" borderId="0" applyNumberFormat="0" applyFill="0" applyBorder="0" applyAlignment="0" applyProtection="0">
      <protection locked="0"/>
    </xf>
    <xf numFmtId="0" fontId="74" fillId="46" borderId="0" applyNumberFormat="0" applyBorder="0" applyAlignment="0" applyProtection="0"/>
    <xf numFmtId="0" fontId="75" fillId="46" borderId="0" applyNumberFormat="0" applyBorder="0" applyAlignment="0" applyProtection="0"/>
    <xf numFmtId="189" fontId="3" fillId="0" borderId="0" applyNumberFormat="0" applyFont="0" applyAlignment="0" applyProtection="0"/>
    <xf numFmtId="0" fontId="76" fillId="0" borderId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9" fillId="13" borderId="24">
      <alignment horizontal="center" vertical="center"/>
    </xf>
    <xf numFmtId="0" fontId="39" fillId="13" borderId="25">
      <alignment horizont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45" borderId="26" applyNumberFormat="0" applyFill="0" applyBorder="0" applyAlignment="0" applyProtection="0">
      <protection locked="0"/>
    </xf>
    <xf numFmtId="260" fontId="33" fillId="0" borderId="23" applyNumberFormat="0" applyFont="0" applyFill="0" applyAlignment="0">
      <alignment vertical="center"/>
    </xf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0" fontId="84" fillId="0" borderId="11" applyNumberFormat="0" applyFont="0" applyFill="0" applyAlignment="0" applyProtection="0"/>
    <xf numFmtId="0" fontId="84" fillId="0" borderId="28" applyNumberFormat="0" applyFont="0" applyFill="0" applyAlignment="0" applyProtection="0"/>
    <xf numFmtId="0" fontId="85" fillId="0" borderId="29">
      <alignment horizontal="right"/>
    </xf>
    <xf numFmtId="261" fontId="86" fillId="0" borderId="0" applyFont="0" applyFill="0" applyBorder="0" applyAlignment="0" applyProtection="0"/>
    <xf numFmtId="0" fontId="87" fillId="0" borderId="0"/>
    <xf numFmtId="0" fontId="88" fillId="0" borderId="0"/>
    <xf numFmtId="0" fontId="89" fillId="0" borderId="0"/>
    <xf numFmtId="3" fontId="3" fillId="0" borderId="0"/>
    <xf numFmtId="2" fontId="42" fillId="47" borderId="0" applyNumberFormat="0" applyFont="0" applyBorder="0" applyAlignment="0" applyProtection="0"/>
    <xf numFmtId="262" fontId="90" fillId="0" borderId="0" applyFill="0" applyBorder="0" applyAlignment="0"/>
    <xf numFmtId="189" fontId="37" fillId="0" borderId="0" applyFill="0" applyBorder="0" applyAlignment="0"/>
    <xf numFmtId="263" fontId="37" fillId="0" borderId="0" applyFill="0" applyBorder="0" applyAlignment="0"/>
    <xf numFmtId="264" fontId="3" fillId="0" borderId="0" applyFill="0" applyBorder="0" applyAlignment="0"/>
    <xf numFmtId="265" fontId="3" fillId="0" borderId="0" applyFill="0" applyBorder="0" applyAlignment="0"/>
    <xf numFmtId="266" fontId="37" fillId="0" borderId="0" applyFill="0" applyBorder="0" applyAlignment="0"/>
    <xf numFmtId="267" fontId="37" fillId="0" borderId="0" applyFill="0" applyBorder="0" applyAlignment="0"/>
    <xf numFmtId="189" fontId="37" fillId="0" borderId="0" applyFill="0" applyBorder="0" applyAlignment="0"/>
    <xf numFmtId="0" fontId="91" fillId="48" borderId="15" applyNumberFormat="0" applyAlignment="0" applyProtection="0"/>
    <xf numFmtId="0" fontId="91" fillId="48" borderId="15" applyNumberFormat="0" applyAlignment="0" applyProtection="0"/>
    <xf numFmtId="189" fontId="84" fillId="49" borderId="0" applyNumberFormat="0" applyFont="0" applyBorder="0" applyAlignment="0">
      <alignment horizontal="left"/>
    </xf>
    <xf numFmtId="0" fontId="92" fillId="0" borderId="0"/>
    <xf numFmtId="0" fontId="3" fillId="0" borderId="0" applyNumberFormat="0" applyFont="0" applyFill="0" applyBorder="0" applyProtection="0">
      <alignment horizontal="centerContinuous"/>
    </xf>
    <xf numFmtId="179" fontId="93" fillId="0" borderId="0" applyFill="0" applyBorder="0" applyAlignment="0" applyProtection="0"/>
    <xf numFmtId="0" fontId="94" fillId="50" borderId="30" applyNumberFormat="0" applyAlignment="0" applyProtection="0"/>
    <xf numFmtId="0" fontId="94" fillId="50" borderId="30" applyNumberFormat="0" applyAlignment="0" applyProtection="0"/>
    <xf numFmtId="268" fontId="95" fillId="0" borderId="0" applyNumberFormat="0" applyAlignment="0">
      <alignment vertical="center"/>
    </xf>
    <xf numFmtId="0" fontId="85" fillId="51" borderId="0" applyNumberFormat="0">
      <alignment horizontal="center" vertical="top" wrapText="1"/>
    </xf>
    <xf numFmtId="0" fontId="85" fillId="51" borderId="0" applyNumberFormat="0">
      <alignment horizontal="left" vertical="top" wrapText="1"/>
    </xf>
    <xf numFmtId="0" fontId="85" fillId="51" borderId="0" applyNumberFormat="0">
      <alignment horizontal="centerContinuous" vertical="top"/>
    </xf>
    <xf numFmtId="0" fontId="33" fillId="51" borderId="0" applyNumberFormat="0">
      <alignment horizontal="center" vertical="top" wrapText="1"/>
    </xf>
    <xf numFmtId="0" fontId="96" fillId="0" borderId="0">
      <alignment horizontal="right"/>
    </xf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9" fontId="97" fillId="0" borderId="0"/>
    <xf numFmtId="270" fontId="98" fillId="0" borderId="0"/>
    <xf numFmtId="266" fontId="37" fillId="0" borderId="0" applyFont="0" applyFill="0" applyBorder="0" applyAlignment="0" applyProtection="0"/>
    <xf numFmtId="232" fontId="84" fillId="0" borderId="0" applyFont="0" applyFill="0" applyBorder="0" applyAlignment="0" applyProtection="0"/>
    <xf numFmtId="40" fontId="99" fillId="0" borderId="0" applyFont="0" applyFill="0" applyBorder="0" applyAlignment="0" applyProtection="0">
      <alignment horizontal="center"/>
    </xf>
    <xf numFmtId="271" fontId="3" fillId="0" borderId="0" applyFont="0" applyFill="0" applyBorder="0" applyAlignment="0" applyProtection="0">
      <alignment horizontal="center"/>
    </xf>
    <xf numFmtId="272" fontId="44" fillId="0" borderId="0" applyFont="0" applyFill="0" applyBorder="0" applyAlignment="0" applyProtection="0">
      <alignment horizontal="right"/>
    </xf>
    <xf numFmtId="273" fontId="44" fillId="0" borderId="0" applyFont="0" applyFill="0" applyBorder="0" applyAlignment="0" applyProtection="0"/>
    <xf numFmtId="0" fontId="44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74" fontId="3" fillId="0" borderId="0" applyNumberFormat="0" applyFill="0" applyBorder="0" applyAlignment="0" applyProtection="0"/>
    <xf numFmtId="274" fontId="3" fillId="0" borderId="0" applyNumberFormat="0" applyFill="0" applyBorder="0" applyAlignment="0" applyProtection="0"/>
    <xf numFmtId="274" fontId="3" fillId="0" borderId="0" applyNumberFormat="0" applyFill="0" applyBorder="0" applyAlignment="0" applyProtection="0"/>
    <xf numFmtId="274" fontId="3" fillId="0" borderId="0" applyNumberFormat="0" applyFill="0" applyBorder="0" applyAlignment="0" applyProtection="0"/>
    <xf numFmtId="274" fontId="3" fillId="0" borderId="0" applyNumberFormat="0" applyFill="0" applyBorder="0" applyAlignment="0" applyProtection="0"/>
    <xf numFmtId="274" fontId="3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189" fontId="97" fillId="0" borderId="0"/>
    <xf numFmtId="39" fontId="35" fillId="0" borderId="0"/>
    <xf numFmtId="189" fontId="32" fillId="0" borderId="0" applyFont="0" applyFill="0" applyBorder="0" applyAlignment="0" applyProtection="0"/>
    <xf numFmtId="39" fontId="32" fillId="0" borderId="0" applyFont="0" applyFill="0" applyBorder="0" applyAlignment="0" applyProtection="0"/>
    <xf numFmtId="37" fontId="100" fillId="0" borderId="0" applyFont="0" applyFill="0" applyBorder="0" applyAlignment="0" applyProtection="0"/>
    <xf numFmtId="0" fontId="10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75" fontId="3" fillId="0" borderId="0" applyFont="0" applyFill="0" applyBorder="0" applyAlignment="0" applyProtection="0"/>
    <xf numFmtId="0" fontId="102" fillId="0" borderId="0"/>
    <xf numFmtId="0" fontId="103" fillId="0" borderId="0" applyNumberFormat="0" applyFill="0" applyBorder="0">
      <alignment horizontal="right"/>
    </xf>
    <xf numFmtId="0" fontId="3" fillId="0" borderId="0"/>
    <xf numFmtId="276" fontId="104" fillId="0" borderId="0" applyFont="0" applyFill="0" applyBorder="0" applyAlignment="0" applyProtection="0"/>
    <xf numFmtId="0" fontId="105" fillId="0" borderId="31">
      <alignment horizontal="left"/>
    </xf>
    <xf numFmtId="277" fontId="33" fillId="0" borderId="0" applyFont="0" applyFill="0" applyBorder="0" applyAlignment="0" applyProtection="0">
      <alignment vertical="center"/>
    </xf>
    <xf numFmtId="189" fontId="37" fillId="0" borderId="0" applyFont="0" applyFill="0" applyBorder="0" applyAlignment="0" applyProtection="0"/>
    <xf numFmtId="240" fontId="97" fillId="0" borderId="0" applyFont="0" applyFill="0" applyBorder="0" applyAlignment="0" applyProtection="0"/>
    <xf numFmtId="166" fontId="106" fillId="0" borderId="32">
      <protection locked="0"/>
    </xf>
    <xf numFmtId="278" fontId="3" fillId="0" borderId="0" applyFont="0" applyFill="0" applyBorder="0" applyAlignment="0" applyProtection="0"/>
    <xf numFmtId="279" fontId="44" fillId="0" borderId="0" applyFont="0" applyFill="0" applyBorder="0" applyAlignment="0" applyProtection="0">
      <alignment horizontal="right"/>
    </xf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280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281" fontId="33" fillId="0" borderId="0" applyFont="0" applyFill="0" applyBorder="0" applyAlignment="0" applyProtection="0">
      <alignment vertical="center"/>
    </xf>
    <xf numFmtId="282" fontId="33" fillId="0" borderId="0" applyFont="0" applyFill="0" applyBorder="0" applyAlignment="0" applyProtection="0">
      <alignment vertical="center"/>
    </xf>
    <xf numFmtId="283" fontId="100" fillId="0" borderId="0" applyFont="0" applyFill="0" applyBorder="0" applyAlignment="0" applyProtection="0"/>
    <xf numFmtId="284" fontId="33" fillId="0" borderId="0" applyFont="0" applyFill="0" applyBorder="0" applyAlignment="0" applyProtection="0">
      <alignment vertical="center"/>
    </xf>
    <xf numFmtId="285" fontId="33" fillId="0" borderId="0" applyFont="0" applyFill="0" applyBorder="0" applyAlignment="0" applyProtection="0">
      <alignment vertical="center"/>
    </xf>
    <xf numFmtId="286" fontId="33" fillId="0" borderId="0" applyFont="0" applyFill="0" applyBorder="0" applyAlignment="0" applyProtection="0">
      <alignment vertical="center"/>
    </xf>
    <xf numFmtId="287" fontId="33" fillId="0" borderId="0" applyFont="0" applyFill="0" applyBorder="0" applyAlignment="0" applyProtection="0">
      <alignment vertical="center"/>
    </xf>
    <xf numFmtId="288" fontId="33" fillId="0" borderId="0" applyFont="0" applyFill="0" applyBorder="0" applyAlignment="0" applyProtection="0">
      <alignment vertical="center"/>
    </xf>
    <xf numFmtId="289" fontId="33" fillId="0" borderId="0" applyFont="0" applyFill="0" applyBorder="0" applyAlignment="0" applyProtection="0">
      <alignment vertical="center"/>
    </xf>
    <xf numFmtId="290" fontId="33" fillId="0" borderId="0" applyFont="0" applyFill="0" applyBorder="0" applyAlignment="0" applyProtection="0">
      <alignment vertical="center"/>
    </xf>
    <xf numFmtId="291" fontId="33" fillId="0" borderId="0" applyFont="0" applyFill="0" applyBorder="0" applyAlignment="0" applyProtection="0">
      <alignment vertical="center"/>
    </xf>
    <xf numFmtId="292" fontId="33" fillId="0" borderId="0" applyFont="0" applyFill="0" applyBorder="0" applyAlignment="0" applyProtection="0">
      <alignment vertical="center"/>
    </xf>
    <xf numFmtId="293" fontId="33" fillId="0" borderId="0" applyFont="0" applyFill="0" applyBorder="0" applyAlignment="0" applyProtection="0">
      <alignment vertical="center"/>
    </xf>
    <xf numFmtId="294" fontId="100" fillId="0" borderId="0" applyFont="0" applyFill="0" applyBorder="0" applyAlignment="0" applyProtection="0"/>
    <xf numFmtId="295" fontId="107" fillId="0" borderId="33" applyFill="0" applyBorder="0" applyAlignment="0" applyProtection="0">
      <alignment horizontal="right"/>
    </xf>
    <xf numFmtId="296" fontId="108" fillId="0" borderId="33" applyFont="0" applyFill="0" applyBorder="0" applyAlignment="0" applyProtection="0">
      <alignment horizontal="right"/>
    </xf>
    <xf numFmtId="297" fontId="100" fillId="0" borderId="0" applyFont="0" applyFill="0" applyBorder="0" applyAlignment="0" applyProtection="0"/>
    <xf numFmtId="165" fontId="109" fillId="0" borderId="0" applyFill="0" applyBorder="0" applyProtection="0"/>
    <xf numFmtId="0" fontId="110" fillId="0" borderId="0" applyNumberFormat="0"/>
    <xf numFmtId="0" fontId="111" fillId="0" borderId="0" applyNumberFormat="0"/>
    <xf numFmtId="166" fontId="112" fillId="0" borderId="0" applyNumberFormat="0" applyFill="0" applyBorder="0" applyAlignment="0"/>
    <xf numFmtId="0" fontId="3" fillId="0" borderId="0" applyNumberFormat="0" applyFont="0" applyBorder="0" applyProtection="0">
      <alignment vertical="top"/>
      <protection locked="0"/>
    </xf>
    <xf numFmtId="195" fontId="59" fillId="0" borderId="1">
      <protection locked="0"/>
    </xf>
    <xf numFmtId="15" fontId="113" fillId="0" borderId="0" applyFont="0" applyFill="0" applyBorder="0" applyAlignment="0" applyProtection="0">
      <protection locked="0"/>
    </xf>
    <xf numFmtId="298" fontId="33" fillId="0" borderId="0" applyFont="0" applyFill="0" applyBorder="0" applyAlignment="0" applyProtection="0">
      <alignment vertical="center"/>
    </xf>
    <xf numFmtId="299" fontId="33" fillId="0" borderId="0" applyFont="0" applyFill="0" applyBorder="0" applyAlignment="0" applyProtection="0">
      <alignment vertical="center"/>
    </xf>
    <xf numFmtId="300" fontId="44" fillId="0" borderId="0" applyFont="0" applyFill="0" applyBorder="0" applyAlignment="0" applyProtection="0"/>
    <xf numFmtId="14" fontId="27" fillId="0" borderId="0" applyFill="0" applyBorder="0" applyAlignment="0"/>
    <xf numFmtId="301" fontId="114" fillId="0" borderId="0" applyFill="0" applyBorder="0" applyProtection="0"/>
    <xf numFmtId="14" fontId="114" fillId="0" borderId="0" applyFill="0" applyBorder="0" applyProtection="0"/>
    <xf numFmtId="15" fontId="113" fillId="0" borderId="0" applyFont="0" applyFill="0" applyBorder="0" applyAlignment="0" applyProtection="0">
      <protection locked="0"/>
    </xf>
    <xf numFmtId="14" fontId="115" fillId="0" borderId="0">
      <alignment horizontal="right"/>
      <protection locked="0"/>
    </xf>
    <xf numFmtId="302" fontId="116" fillId="0" borderId="0">
      <protection locked="0"/>
    </xf>
    <xf numFmtId="303" fontId="109" fillId="0" borderId="0" applyFont="0" applyFill="0" applyBorder="0"/>
    <xf numFmtId="304" fontId="33" fillId="0" borderId="0"/>
    <xf numFmtId="49" fontId="42" fillId="45" borderId="1">
      <alignment vertical="center" wrapText="1"/>
    </xf>
    <xf numFmtId="17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17" fillId="0" borderId="0">
      <protection locked="0"/>
    </xf>
    <xf numFmtId="305" fontId="118" fillId="0" borderId="0" applyFont="0" applyFill="0" applyBorder="0" applyAlignment="0" applyProtection="0">
      <alignment horizontal="right"/>
    </xf>
    <xf numFmtId="181" fontId="84" fillId="0" borderId="0"/>
    <xf numFmtId="181" fontId="119" fillId="0" borderId="0">
      <protection locked="0"/>
    </xf>
    <xf numFmtId="165" fontId="84" fillId="0" borderId="0"/>
    <xf numFmtId="306" fontId="44" fillId="0" borderId="34" applyNumberFormat="0" applyFont="0" applyFill="0" applyAlignment="0" applyProtection="0"/>
    <xf numFmtId="167" fontId="120" fillId="0" borderId="0" applyFill="0" applyBorder="0" applyAlignment="0" applyProtection="0"/>
    <xf numFmtId="307" fontId="100" fillId="0" borderId="0"/>
    <xf numFmtId="189" fontId="121" fillId="16" borderId="0"/>
    <xf numFmtId="308" fontId="122" fillId="0" borderId="35" applyNumberFormat="0" applyFont="0" applyAlignment="0"/>
    <xf numFmtId="309" fontId="121" fillId="0" borderId="0" applyBorder="0" applyProtection="0"/>
    <xf numFmtId="310" fontId="3" fillId="0" borderId="0" applyFill="0" applyBorder="0" applyProtection="0">
      <alignment horizontal="right"/>
    </xf>
    <xf numFmtId="258" fontId="3" fillId="0" borderId="0"/>
    <xf numFmtId="258" fontId="42" fillId="0" borderId="0" applyFill="0" applyBorder="0" applyProtection="0">
      <alignment vertical="center"/>
    </xf>
    <xf numFmtId="258" fontId="121" fillId="16" borderId="0"/>
    <xf numFmtId="258" fontId="123" fillId="12" borderId="0">
      <alignment horizontal="right"/>
    </xf>
    <xf numFmtId="178" fontId="121" fillId="0" borderId="0"/>
    <xf numFmtId="309" fontId="3" fillId="0" borderId="0" applyFill="0" applyBorder="0" applyProtection="0"/>
    <xf numFmtId="0" fontId="124" fillId="52" borderId="0" applyNumberFormat="0" applyBorder="0" applyAlignment="0" applyProtection="0"/>
    <xf numFmtId="0" fontId="124" fillId="53" borderId="0" applyNumberFormat="0" applyBorder="0" applyAlignment="0" applyProtection="0"/>
    <xf numFmtId="0" fontId="124" fillId="54" borderId="0" applyNumberFormat="0" applyBorder="0" applyAlignment="0" applyProtection="0"/>
    <xf numFmtId="0" fontId="125" fillId="0" borderId="0">
      <protection locked="0"/>
    </xf>
    <xf numFmtId="0" fontId="125" fillId="0" borderId="0">
      <protection locked="0"/>
    </xf>
    <xf numFmtId="266" fontId="37" fillId="0" borderId="0" applyFill="0" applyBorder="0" applyAlignment="0"/>
    <xf numFmtId="189" fontId="37" fillId="0" borderId="0" applyFill="0" applyBorder="0" applyAlignment="0"/>
    <xf numFmtId="266" fontId="37" fillId="0" borderId="0" applyFill="0" applyBorder="0" applyAlignment="0"/>
    <xf numFmtId="267" fontId="37" fillId="0" borderId="0" applyFill="0" applyBorder="0" applyAlignment="0"/>
    <xf numFmtId="189" fontId="37" fillId="0" borderId="0" applyFill="0" applyBorder="0" applyAlignment="0"/>
    <xf numFmtId="0" fontId="42" fillId="55" borderId="1"/>
    <xf numFmtId="311" fontId="3" fillId="0" borderId="0" applyFont="0" applyFill="0" applyBorder="0" applyAlignment="0" applyProtection="0"/>
    <xf numFmtId="312" fontId="33" fillId="0" borderId="0" applyFont="0" applyFill="0" applyBorder="0" applyAlignment="0">
      <alignment vertical="center"/>
    </xf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313" fontId="42" fillId="56" borderId="27" applyNumberFormat="0" applyFont="0" applyBorder="0" applyAlignment="0" applyProtection="0">
      <alignment horizontal="right"/>
    </xf>
    <xf numFmtId="314" fontId="127" fillId="0" borderId="0">
      <alignment horizontal="right" vertical="top"/>
    </xf>
    <xf numFmtId="315" fontId="118" fillId="0" borderId="0">
      <alignment horizontal="right" vertical="top"/>
    </xf>
    <xf numFmtId="315" fontId="127" fillId="0" borderId="0">
      <alignment horizontal="right" vertical="top"/>
    </xf>
    <xf numFmtId="316" fontId="118" fillId="0" borderId="0" applyFill="0" applyBorder="0">
      <alignment horizontal="right" vertical="top"/>
    </xf>
    <xf numFmtId="317" fontId="118" fillId="0" borderId="0" applyFill="0" applyBorder="0">
      <alignment horizontal="right" vertical="top"/>
    </xf>
    <xf numFmtId="318" fontId="118" fillId="0" borderId="0" applyFill="0" applyBorder="0">
      <alignment horizontal="right" vertical="top"/>
    </xf>
    <xf numFmtId="319" fontId="118" fillId="0" borderId="0" applyFill="0" applyBorder="0">
      <alignment horizontal="right" vertical="top"/>
    </xf>
    <xf numFmtId="0" fontId="128" fillId="0" borderId="0">
      <alignment horizontal="center" wrapText="1"/>
    </xf>
    <xf numFmtId="320" fontId="129" fillId="0" borderId="0" applyFill="0" applyBorder="0">
      <alignment vertical="top"/>
    </xf>
    <xf numFmtId="320" fontId="59" fillId="0" borderId="0" applyFill="0" applyBorder="0" applyProtection="0">
      <alignment vertical="top"/>
    </xf>
    <xf numFmtId="320" fontId="130" fillId="0" borderId="0">
      <alignment vertical="top"/>
    </xf>
    <xf numFmtId="41" fontId="118" fillId="0" borderId="0" applyFill="0" applyBorder="0" applyAlignment="0" applyProtection="0">
      <alignment horizontal="right" vertical="top"/>
    </xf>
    <xf numFmtId="320" fontId="131" fillId="0" borderId="0"/>
    <xf numFmtId="0" fontId="118" fillId="0" borderId="0" applyFill="0" applyBorder="0">
      <alignment horizontal="left" vertical="top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0" fontId="3" fillId="0" borderId="0" applyFill="0" applyBorder="0">
      <alignment wrapText="1"/>
    </xf>
    <xf numFmtId="0" fontId="42" fillId="0" borderId="0" applyFill="0" applyBorder="0"/>
    <xf numFmtId="321" fontId="3" fillId="0" borderId="14" applyFill="0" applyBorder="0">
      <protection locked="0"/>
    </xf>
    <xf numFmtId="0" fontId="132" fillId="57" borderId="0" applyNumberFormat="0" applyFont="0" applyBorder="0" applyAlignment="0" applyProtection="0">
      <alignment horizontal="center"/>
      <protection locked="0" hidden="1"/>
    </xf>
    <xf numFmtId="302" fontId="116" fillId="0" borderId="0">
      <protection locked="0"/>
    </xf>
    <xf numFmtId="0" fontId="117" fillId="0" borderId="0">
      <protection locked="0"/>
    </xf>
    <xf numFmtId="0" fontId="117" fillId="0" borderId="0">
      <protection locked="0"/>
    </xf>
    <xf numFmtId="322" fontId="23" fillId="0" borderId="0" applyFont="0" applyFill="0" applyBorder="0" applyAlignment="0" applyProtection="0"/>
    <xf numFmtId="0" fontId="42" fillId="0" borderId="1" applyFont="0" applyFill="0" applyBorder="0" applyAlignment="0" applyProtection="0"/>
    <xf numFmtId="244" fontId="109" fillId="0" borderId="0" applyFill="0" applyBorder="0" applyProtection="0"/>
    <xf numFmtId="0" fontId="133" fillId="0" borderId="0" applyFill="0" applyBorder="0" applyProtection="0">
      <alignment horizontal="left"/>
    </xf>
    <xf numFmtId="1" fontId="42" fillId="0" borderId="0" applyNumberFormat="0" applyBorder="0" applyAlignment="0" applyProtection="0"/>
    <xf numFmtId="232" fontId="42" fillId="45" borderId="1" applyFont="0" applyBorder="0" applyAlignment="0" applyProtection="0">
      <alignment vertical="top"/>
    </xf>
    <xf numFmtId="323" fontId="23" fillId="0" borderId="0"/>
    <xf numFmtId="324" fontId="134" fillId="0" borderId="0">
      <alignment vertical="center"/>
    </xf>
    <xf numFmtId="259" fontId="135" fillId="12" borderId="0" applyNumberFormat="0" applyBorder="0">
      <alignment horizontal="center" vertical="center"/>
    </xf>
    <xf numFmtId="0" fontId="136" fillId="19" borderId="0" applyNumberFormat="0" applyBorder="0" applyAlignment="0" applyProtection="0"/>
    <xf numFmtId="0" fontId="136" fillId="19" borderId="0" applyNumberFormat="0" applyBorder="0" applyAlignment="0" applyProtection="0"/>
    <xf numFmtId="3" fontId="137" fillId="0" borderId="0" applyNumberFormat="0"/>
    <xf numFmtId="38" fontId="42" fillId="12" borderId="0" applyNumberFormat="0" applyBorder="0" applyAlignment="0" applyProtection="0"/>
    <xf numFmtId="38" fontId="57" fillId="58" borderId="0" applyNumberFormat="0" applyFont="0" applyBorder="0" applyAlignment="0" applyProtection="0"/>
    <xf numFmtId="38" fontId="42" fillId="12" borderId="0" applyNumberFormat="0" applyBorder="0" applyAlignment="0" applyProtection="0"/>
    <xf numFmtId="0" fontId="23" fillId="0" borderId="0" applyBorder="0">
      <alignment horizontal="left"/>
    </xf>
    <xf numFmtId="49" fontId="138" fillId="0" borderId="0">
      <alignment horizontal="right"/>
    </xf>
    <xf numFmtId="49" fontId="139" fillId="0" borderId="0">
      <alignment horizontal="right"/>
    </xf>
    <xf numFmtId="0" fontId="140" fillId="51" borderId="0" applyNumberFormat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horizontal="left" vertical="center"/>
    </xf>
    <xf numFmtId="0" fontId="85" fillId="0" borderId="0" applyNumberFormat="0" applyFill="0" applyBorder="0" applyAlignment="0" applyProtection="0">
      <alignment vertical="center"/>
    </xf>
    <xf numFmtId="325" fontId="135" fillId="59" borderId="1" applyNumberFormat="0" applyFont="0" applyAlignment="0"/>
    <xf numFmtId="326" fontId="143" fillId="0" borderId="0" applyFont="0" applyFill="0" applyBorder="0" applyAlignment="0" applyProtection="0">
      <alignment horizontal="right"/>
    </xf>
    <xf numFmtId="189" fontId="144" fillId="9" borderId="0" applyNumberFormat="0" applyFont="0" applyAlignment="0"/>
    <xf numFmtId="0" fontId="145" fillId="60" borderId="0"/>
    <xf numFmtId="0" fontId="146" fillId="0" borderId="0">
      <alignment horizontal="left"/>
    </xf>
    <xf numFmtId="0" fontId="16" fillId="0" borderId="7" applyNumberFormat="0" applyAlignment="0" applyProtection="0">
      <alignment horizontal="left" vertical="center"/>
    </xf>
    <xf numFmtId="0" fontId="16" fillId="0" borderId="22">
      <alignment horizontal="left" vertical="center"/>
    </xf>
    <xf numFmtId="0" fontId="147" fillId="61" borderId="0" applyNumberFormat="0" applyBorder="0" applyProtection="0">
      <alignment horizontal="center"/>
    </xf>
    <xf numFmtId="0" fontId="148" fillId="0" borderId="36" applyNumberFormat="0" applyFill="0" applyAlignment="0" applyProtection="0"/>
    <xf numFmtId="0" fontId="148" fillId="0" borderId="36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49" fillId="0" borderId="37" applyNumberFormat="0" applyFill="0" applyAlignment="0" applyProtection="0"/>
    <xf numFmtId="0" fontId="149" fillId="0" borderId="37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150" fillId="0" borderId="38" applyNumberFormat="0" applyFill="0" applyAlignment="0" applyProtection="0"/>
    <xf numFmtId="0" fontId="150" fillId="0" borderId="38" applyNumberFormat="0" applyFill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6" fillId="0" borderId="0"/>
    <xf numFmtId="0" fontId="3" fillId="0" borderId="39" applyNumberFormat="0" applyFill="0" applyBorder="0" applyAlignment="0" applyProtection="0">
      <alignment horizontal="left"/>
    </xf>
    <xf numFmtId="0" fontId="92" fillId="0" borderId="0" applyNumberFormat="0" applyFont="0">
      <alignment horizontal="center"/>
      <protection hidden="1"/>
    </xf>
    <xf numFmtId="0" fontId="33" fillId="55" borderId="0" applyNumberFormat="0" applyFont="0" applyBorder="0" applyAlignment="0" applyProtection="0">
      <alignment vertical="center"/>
    </xf>
    <xf numFmtId="189" fontId="57" fillId="62" borderId="0" applyNumberFormat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152" fillId="44" borderId="0"/>
    <xf numFmtId="325" fontId="153" fillId="0" borderId="0"/>
    <xf numFmtId="327" fontId="153" fillId="0" borderId="0"/>
    <xf numFmtId="10" fontId="42" fillId="59" borderId="1" applyNumberFormat="0" applyBorder="0" applyAlignment="0" applyProtection="0"/>
    <xf numFmtId="0" fontId="154" fillId="22" borderId="15" applyNumberFormat="0" applyAlignment="0" applyProtection="0"/>
    <xf numFmtId="0" fontId="154" fillId="22" borderId="15" applyNumberFormat="0" applyAlignment="0" applyProtection="0"/>
    <xf numFmtId="0" fontId="33" fillId="0" borderId="40" applyNumberFormat="0" applyAlignment="0">
      <alignment vertical="center"/>
    </xf>
    <xf numFmtId="0" fontId="45" fillId="63" borderId="0" applyNumberFormat="0" applyFont="0" applyBorder="0" applyAlignment="0" applyProtection="0"/>
    <xf numFmtId="0" fontId="33" fillId="0" borderId="41" applyNumberFormat="0" applyAlignment="0">
      <alignment vertical="center"/>
      <protection locked="0"/>
    </xf>
    <xf numFmtId="328" fontId="33" fillId="64" borderId="41" applyNumberFormat="0" applyAlignment="0">
      <alignment vertical="center"/>
      <protection locked="0"/>
    </xf>
    <xf numFmtId="0" fontId="33" fillId="9" borderId="0" applyNumberFormat="0" applyAlignment="0">
      <alignment vertical="center"/>
    </xf>
    <xf numFmtId="0" fontId="33" fillId="65" borderId="0" applyNumberFormat="0" applyAlignment="0">
      <alignment vertical="center"/>
    </xf>
    <xf numFmtId="309" fontId="155" fillId="66" borderId="31"/>
    <xf numFmtId="0" fontId="33" fillId="0" borderId="42" applyNumberFormat="0" applyAlignment="0">
      <alignment vertical="center"/>
      <protection locked="0"/>
    </xf>
    <xf numFmtId="267" fontId="155" fillId="66" borderId="31"/>
    <xf numFmtId="329" fontId="156" fillId="0" borderId="0" applyFill="0" applyBorder="0" applyProtection="0"/>
    <xf numFmtId="330" fontId="156" fillId="0" borderId="0" applyFill="0" applyBorder="0" applyProtection="0"/>
    <xf numFmtId="331" fontId="156" fillId="0" borderId="0" applyFill="0" applyBorder="0" applyProtection="0"/>
    <xf numFmtId="332" fontId="42" fillId="59" borderId="0" applyNumberFormat="0" applyFont="0" applyBorder="0" applyAlignment="0" applyProtection="0">
      <alignment horizontal="center"/>
      <protection locked="0"/>
    </xf>
    <xf numFmtId="178" fontId="42" fillId="59" borderId="21" applyNumberFormat="0" applyFont="0" applyAlignment="0" applyProtection="0">
      <alignment horizontal="center"/>
      <protection locked="0"/>
    </xf>
    <xf numFmtId="0" fontId="157" fillId="0" borderId="0" applyNumberFormat="0" applyFill="0" applyBorder="0" applyAlignment="0">
      <protection locked="0"/>
    </xf>
    <xf numFmtId="333" fontId="158" fillId="0" borderId="43" applyFont="0" applyFill="0" applyBorder="0" applyAlignment="0" applyProtection="0"/>
    <xf numFmtId="0" fontId="159" fillId="0" borderId="0"/>
    <xf numFmtId="0" fontId="160" fillId="0" borderId="0"/>
    <xf numFmtId="0" fontId="28" fillId="0" borderId="0"/>
    <xf numFmtId="302" fontId="116" fillId="0" borderId="0">
      <protection locked="0"/>
    </xf>
    <xf numFmtId="302" fontId="161" fillId="0" borderId="0">
      <protection locked="0"/>
    </xf>
    <xf numFmtId="302" fontId="161" fillId="0" borderId="0">
      <protection locked="0"/>
    </xf>
    <xf numFmtId="38" fontId="162" fillId="0" borderId="0"/>
    <xf numFmtId="38" fontId="163" fillId="0" borderId="0"/>
    <xf numFmtId="38" fontId="164" fillId="0" borderId="0"/>
    <xf numFmtId="38" fontId="165" fillId="0" borderId="0"/>
    <xf numFmtId="0" fontId="166" fillId="0" borderId="0"/>
    <xf numFmtId="0" fontId="166" fillId="0" borderId="0"/>
    <xf numFmtId="37" fontId="97" fillId="0" borderId="0" applyFont="0" applyAlignment="0"/>
    <xf numFmtId="0" fontId="167" fillId="0" borderId="0" applyNumberFormat="0">
      <alignment horizontal="left"/>
    </xf>
    <xf numFmtId="0" fontId="97" fillId="0" borderId="0" applyNumberFormat="0" applyFont="0" applyFill="0" applyBorder="0" applyProtection="0">
      <alignment horizontal="left"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3" fillId="0" borderId="14">
      <alignment vertical="top" wrapText="1"/>
    </xf>
    <xf numFmtId="266" fontId="37" fillId="0" borderId="0" applyFill="0" applyBorder="0" applyAlignment="0"/>
    <xf numFmtId="189" fontId="37" fillId="0" borderId="0" applyFill="0" applyBorder="0" applyAlignment="0"/>
    <xf numFmtId="266" fontId="37" fillId="0" borderId="0" applyFill="0" applyBorder="0" applyAlignment="0"/>
    <xf numFmtId="267" fontId="37" fillId="0" borderId="0" applyFill="0" applyBorder="0" applyAlignment="0"/>
    <xf numFmtId="189" fontId="37" fillId="0" borderId="0" applyFill="0" applyBorder="0" applyAlignment="0"/>
    <xf numFmtId="3" fontId="168" fillId="0" borderId="0"/>
    <xf numFmtId="0" fontId="169" fillId="0" borderId="44" applyNumberFormat="0" applyFill="0" applyAlignment="0" applyProtection="0"/>
    <xf numFmtId="0" fontId="169" fillId="0" borderId="44" applyNumberFormat="0" applyFill="0" applyAlignment="0" applyProtection="0"/>
    <xf numFmtId="243" fontId="3" fillId="0" borderId="0" applyFont="0" applyFill="0" applyBorder="0" applyAlignment="0" applyProtection="0"/>
    <xf numFmtId="189" fontId="170" fillId="0" borderId="0" applyNumberFormat="0" applyFont="0" applyFill="0" applyBorder="0" applyAlignment="0">
      <protection hidden="1"/>
    </xf>
    <xf numFmtId="0" fontId="171" fillId="0" borderId="1" applyFill="0" applyBorder="0" applyProtection="0">
      <alignment vertical="center"/>
    </xf>
    <xf numFmtId="334" fontId="3" fillId="0" borderId="0" applyFont="0" applyFill="0" applyBorder="0" applyAlignment="0" applyProtection="0"/>
    <xf numFmtId="335" fontId="33" fillId="0" borderId="0" applyFont="0" applyFill="0" applyBorder="0" applyAlignment="0">
      <alignment vertical="center"/>
    </xf>
    <xf numFmtId="335" fontId="33" fillId="0" borderId="0" applyFont="0" applyFill="0" applyBorder="0" applyAlignment="0">
      <alignment vertical="center"/>
    </xf>
    <xf numFmtId="0" fontId="110" fillId="0" borderId="0"/>
    <xf numFmtId="0" fontId="142" fillId="0" borderId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56" fontId="3" fillId="0" borderId="0" applyFont="0" applyFill="0" applyBorder="0" applyAlignment="0" applyProtection="0"/>
    <xf numFmtId="257" fontId="3" fillId="0" borderId="0" applyFont="0" applyFill="0" applyBorder="0" applyAlignment="0" applyProtection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336" fontId="3" fillId="0" borderId="0"/>
    <xf numFmtId="17" fontId="31" fillId="0" borderId="0" applyFont="0" applyFill="0" applyBorder="0" applyAlignment="0" applyProtection="0"/>
    <xf numFmtId="0" fontId="172" fillId="0" borderId="11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337" fontId="45" fillId="0" borderId="0" applyFont="0" applyFill="0" applyBorder="0" applyAlignment="0" applyProtection="0"/>
    <xf numFmtId="338" fontId="45" fillId="0" borderId="0" applyFont="0" applyFill="0" applyBorder="0" applyAlignment="0" applyProtection="0"/>
    <xf numFmtId="0" fontId="117" fillId="0" borderId="0">
      <protection locked="0"/>
    </xf>
    <xf numFmtId="339" fontId="3" fillId="0" borderId="0" applyFont="0" applyFill="0" applyBorder="0" applyAlignment="0" applyProtection="0"/>
    <xf numFmtId="0" fontId="173" fillId="0" borderId="45" applyNumberFormat="0" applyBorder="0"/>
    <xf numFmtId="0" fontId="173" fillId="0" borderId="45" applyNumberFormat="0" applyBorder="0"/>
    <xf numFmtId="0" fontId="173" fillId="0" borderId="45" applyNumberFormat="0" applyBorder="0"/>
    <xf numFmtId="0" fontId="173" fillId="0" borderId="45" applyNumberFormat="0" applyBorder="0"/>
    <xf numFmtId="0" fontId="173" fillId="0" borderId="45" applyNumberFormat="0" applyBorder="0"/>
    <xf numFmtId="0" fontId="173" fillId="0" borderId="45" applyNumberFormat="0" applyBorder="0"/>
    <xf numFmtId="340" fontId="44" fillId="0" borderId="0" applyFont="0" applyFill="0" applyBorder="0" applyProtection="0">
      <alignment horizontal="right"/>
    </xf>
    <xf numFmtId="341" fontId="3" fillId="0" borderId="0" applyFill="0" applyBorder="0" applyProtection="0">
      <alignment horizontal="right"/>
    </xf>
    <xf numFmtId="342" fontId="114" fillId="0" borderId="0" applyFill="0" applyBorder="0" applyProtection="0">
      <alignment horizontal="right"/>
    </xf>
    <xf numFmtId="343" fontId="114" fillId="0" borderId="0" applyFill="0" applyBorder="0" applyProtection="0">
      <alignment horizontal="right"/>
    </xf>
    <xf numFmtId="248" fontId="104" fillId="0" borderId="0"/>
    <xf numFmtId="0" fontId="174" fillId="0" borderId="0" applyNumberFormat="0" applyAlignment="0">
      <alignment vertical="center"/>
    </xf>
    <xf numFmtId="0" fontId="175" fillId="14" borderId="0" applyNumberFormat="0" applyBorder="0" applyAlignment="0" applyProtection="0"/>
    <xf numFmtId="0" fontId="175" fillId="14" borderId="0" applyNumberFormat="0" applyBorder="0" applyAlignment="0" applyProtection="0"/>
    <xf numFmtId="37" fontId="176" fillId="0" borderId="0"/>
    <xf numFmtId="344" fontId="3" fillId="0" borderId="0"/>
    <xf numFmtId="345" fontId="97" fillId="0" borderId="0"/>
    <xf numFmtId="257" fontId="98" fillId="0" borderId="0"/>
    <xf numFmtId="325" fontId="104" fillId="0" borderId="0"/>
    <xf numFmtId="309" fontId="104" fillId="0" borderId="0"/>
    <xf numFmtId="37" fontId="97" fillId="0" borderId="0" applyAlignment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5" fillId="0" borderId="0"/>
    <xf numFmtId="0" fontId="5" fillId="0" borderId="0"/>
    <xf numFmtId="0" fontId="3" fillId="0" borderId="0"/>
    <xf numFmtId="0" fontId="3" fillId="0" borderId="0"/>
    <xf numFmtId="37" fontId="84" fillId="0" borderId="0" applyNumberFormat="0" applyFill="0" applyAlignment="0"/>
    <xf numFmtId="2" fontId="45" fillId="0" borderId="0" applyBorder="0" applyProtection="0"/>
    <xf numFmtId="189" fontId="177" fillId="0" borderId="0">
      <alignment horizontal="left"/>
      <protection locked="0"/>
    </xf>
    <xf numFmtId="189" fontId="178" fillId="0" borderId="0">
      <alignment horizontal="left"/>
      <protection locked="0"/>
    </xf>
    <xf numFmtId="0" fontId="45" fillId="0" borderId="0"/>
    <xf numFmtId="0" fontId="100" fillId="0" borderId="0" applyFill="0" applyBorder="0" applyAlignment="0" applyProtection="0"/>
    <xf numFmtId="0" fontId="30" fillId="0" borderId="0"/>
    <xf numFmtId="0" fontId="3" fillId="67" borderId="46" applyNumberFormat="0" applyFont="0" applyAlignment="0" applyProtection="0"/>
    <xf numFmtId="0" fontId="3" fillId="67" borderId="46" applyNumberFormat="0" applyFont="0" applyAlignment="0" applyProtection="0"/>
    <xf numFmtId="0" fontId="179" fillId="0" borderId="14"/>
    <xf numFmtId="346" fontId="114" fillId="0" borderId="0" applyBorder="0" applyProtection="0">
      <alignment horizontal="right"/>
    </xf>
    <xf numFmtId="346" fontId="156" fillId="68" borderId="0" applyBorder="0" applyProtection="0">
      <alignment horizontal="right"/>
    </xf>
    <xf numFmtId="346" fontId="180" fillId="0" borderId="22" applyBorder="0"/>
    <xf numFmtId="347" fontId="3" fillId="0" borderId="0" applyBorder="0" applyProtection="0">
      <alignment horizontal="right"/>
    </xf>
    <xf numFmtId="348" fontId="181" fillId="0" borderId="0" applyBorder="0" applyProtection="0">
      <alignment horizontal="right"/>
    </xf>
    <xf numFmtId="348" fontId="182" fillId="68" borderId="0" applyProtection="0">
      <alignment horizontal="right"/>
    </xf>
    <xf numFmtId="0" fontId="3" fillId="0" borderId="0" applyBorder="0" applyProtection="0">
      <alignment horizontal="right"/>
    </xf>
    <xf numFmtId="37" fontId="183" fillId="0" borderId="0" applyFill="0" applyBorder="0" applyProtection="0">
      <alignment horizontal="right"/>
    </xf>
    <xf numFmtId="189" fontId="42" fillId="0" borderId="0"/>
    <xf numFmtId="189" fontId="184" fillId="0" borderId="0">
      <protection locked="0"/>
    </xf>
    <xf numFmtId="223" fontId="84" fillId="0" borderId="0"/>
    <xf numFmtId="328" fontId="33" fillId="0" borderId="0" applyFont="0" applyFill="0" applyBorder="0" applyAlignment="0" applyProtection="0">
      <alignment vertical="center"/>
    </xf>
    <xf numFmtId="268" fontId="33" fillId="0" borderId="0" applyFont="0" applyFill="0" applyBorder="0" applyAlignment="0" applyProtection="0">
      <alignment vertical="center"/>
    </xf>
    <xf numFmtId="329" fontId="114" fillId="0" borderId="0" applyFill="0" applyBorder="0" applyProtection="0"/>
    <xf numFmtId="330" fontId="114" fillId="0" borderId="0" applyFill="0" applyBorder="0" applyProtection="0"/>
    <xf numFmtId="331" fontId="114" fillId="0" borderId="0" applyFill="0" applyBorder="0" applyProtection="0"/>
    <xf numFmtId="1" fontId="135" fillId="0" borderId="0" applyFont="0" applyFill="0" applyBorder="0" applyAlignment="0" applyProtection="0">
      <protection locked="0"/>
    </xf>
    <xf numFmtId="37" fontId="185" fillId="0" borderId="0"/>
    <xf numFmtId="37" fontId="186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" fontId="37" fillId="0" borderId="0" applyFont="0" applyFill="0" applyBorder="0" applyAlignment="0" applyProtection="0"/>
    <xf numFmtId="349" fontId="187" fillId="0" borderId="0"/>
    <xf numFmtId="0" fontId="188" fillId="48" borderId="47" applyNumberFormat="0" applyAlignment="0" applyProtection="0"/>
    <xf numFmtId="0" fontId="188" fillId="48" borderId="47" applyNumberFormat="0" applyAlignment="0" applyProtection="0"/>
    <xf numFmtId="0" fontId="189" fillId="0" borderId="0">
      <alignment horizontal="left"/>
    </xf>
    <xf numFmtId="182" fontId="3" fillId="0" borderId="0" applyFont="0" applyFill="0" applyBorder="0" applyAlignment="0">
      <alignment vertical="center"/>
    </xf>
    <xf numFmtId="167" fontId="3" fillId="0" borderId="0" applyFont="0" applyFill="0" applyBorder="0" applyAlignment="0">
      <alignment vertical="center"/>
    </xf>
    <xf numFmtId="0" fontId="190" fillId="0" borderId="0" applyNumberFormat="0" applyFill="0" applyBorder="0">
      <alignment horizontal="left"/>
    </xf>
    <xf numFmtId="0" fontId="191" fillId="0" borderId="0" applyProtection="0">
      <alignment horizontal="left"/>
    </xf>
    <xf numFmtId="0" fontId="191" fillId="0" borderId="0" applyFill="0" applyBorder="0" applyProtection="0">
      <alignment horizontal="left"/>
    </xf>
    <xf numFmtId="0" fontId="192" fillId="0" borderId="0" applyFill="0" applyBorder="0" applyProtection="0">
      <alignment horizontal="left"/>
    </xf>
    <xf numFmtId="1" fontId="193" fillId="0" borderId="0" applyProtection="0">
      <alignment horizontal="right" vertical="center"/>
    </xf>
    <xf numFmtId="189" fontId="23" fillId="0" borderId="0"/>
    <xf numFmtId="166" fontId="31" fillId="69" borderId="0" applyNumberFormat="0" applyFont="0" applyBorder="0" applyAlignment="0" applyProtection="0"/>
    <xf numFmtId="0" fontId="183" fillId="0" borderId="0" applyNumberFormat="0">
      <alignment vertical="center"/>
    </xf>
    <xf numFmtId="183" fontId="3" fillId="0" borderId="0" applyFill="0" applyBorder="0"/>
    <xf numFmtId="0" fontId="28" fillId="0" borderId="0" applyFont="0" applyFill="0" applyBorder="0" applyAlignment="0" applyProtection="0">
      <alignment horizontal="center" vertical="top" wrapText="1"/>
    </xf>
    <xf numFmtId="265" fontId="3" fillId="0" borderId="0" applyFont="0" applyFill="0" applyBorder="0" applyAlignment="0" applyProtection="0"/>
    <xf numFmtId="350" fontId="3" fillId="0" borderId="0" applyFont="0" applyFill="0" applyBorder="0" applyAlignment="0" applyProtection="0"/>
    <xf numFmtId="178" fontId="127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2" fillId="0" borderId="0"/>
    <xf numFmtId="187" fontId="3" fillId="0" borderId="0" applyBorder="0" applyProtection="0">
      <alignment horizontal="right"/>
    </xf>
    <xf numFmtId="187" fontId="3" fillId="68" borderId="0" applyProtection="0">
      <alignment horizontal="right"/>
    </xf>
    <xf numFmtId="191" fontId="3" fillId="0" borderId="0" applyBorder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51" fontId="84" fillId="0" borderId="0" applyFont="0" applyFill="0" applyBorder="0" applyProtection="0">
      <alignment horizontal="right"/>
    </xf>
    <xf numFmtId="190" fontId="3" fillId="0" borderId="0" applyFill="0" applyBorder="0" applyProtection="0"/>
    <xf numFmtId="196" fontId="3" fillId="0" borderId="0" applyFill="0" applyBorder="0" applyProtection="0"/>
    <xf numFmtId="192" fontId="3" fillId="0" borderId="0" applyFill="0" applyBorder="0" applyProtection="0"/>
    <xf numFmtId="193" fontId="3" fillId="0" borderId="0" applyFill="0" applyBorder="0" applyProtection="0"/>
    <xf numFmtId="10" fontId="45" fillId="0" borderId="0" applyFont="0" applyFill="0" applyBorder="0" applyAlignment="0" applyProtection="0"/>
    <xf numFmtId="178" fontId="84" fillId="0" borderId="0"/>
    <xf numFmtId="178" fontId="119" fillId="0" borderId="0"/>
    <xf numFmtId="10" fontId="84" fillId="0" borderId="0"/>
    <xf numFmtId="10" fontId="119" fillId="0" borderId="0">
      <protection locked="0"/>
    </xf>
    <xf numFmtId="352" fontId="33" fillId="0" borderId="0" applyFont="0" applyFill="0" applyBorder="0" applyAlignment="0" applyProtection="0">
      <alignment horizontal="right" vertical="center"/>
    </xf>
    <xf numFmtId="353" fontId="33" fillId="0" borderId="0" applyFont="0" applyFill="0" applyBorder="0" applyAlignment="0" applyProtection="0">
      <alignment vertical="center"/>
    </xf>
    <xf numFmtId="194" fontId="3" fillId="0" borderId="0"/>
    <xf numFmtId="0" fontId="109" fillId="0" borderId="0" applyFill="0" applyBorder="0">
      <alignment horizontal="right"/>
    </xf>
    <xf numFmtId="0" fontId="117" fillId="0" borderId="0">
      <protection locked="0"/>
    </xf>
    <xf numFmtId="9" fontId="28" fillId="0" borderId="0" applyFont="0" applyFill="0" applyBorder="0" applyAlignment="0" applyProtection="0"/>
    <xf numFmtId="0" fontId="194" fillId="0" borderId="0" applyNumberFormat="0" applyAlignment="0">
      <alignment vertical="center"/>
    </xf>
    <xf numFmtId="0" fontId="42" fillId="12" borderId="1"/>
    <xf numFmtId="4" fontId="23" fillId="0" borderId="14">
      <alignment horizontal="right" vertical="top" indent="1"/>
    </xf>
    <xf numFmtId="266" fontId="37" fillId="0" borderId="0" applyFill="0" applyBorder="0" applyAlignment="0"/>
    <xf numFmtId="189" fontId="37" fillId="0" borderId="0" applyFill="0" applyBorder="0" applyAlignment="0"/>
    <xf numFmtId="266" fontId="37" fillId="0" borderId="0" applyFill="0" applyBorder="0" applyAlignment="0"/>
    <xf numFmtId="267" fontId="37" fillId="0" borderId="0" applyFill="0" applyBorder="0" applyAlignment="0"/>
    <xf numFmtId="189" fontId="37" fillId="0" borderId="0" applyFill="0" applyBorder="0" applyAlignment="0"/>
    <xf numFmtId="0" fontId="195" fillId="0" borderId="0"/>
    <xf numFmtId="1" fontId="196" fillId="0" borderId="0"/>
    <xf numFmtId="9" fontId="196" fillId="0" borderId="0"/>
    <xf numFmtId="37" fontId="2" fillId="70" borderId="0" applyNumberFormat="0" applyFont="0" applyFill="0" applyBorder="0" applyAlignment="0" applyProtection="0"/>
    <xf numFmtId="0" fontId="135" fillId="12" borderId="1" applyNumberFormat="0" applyFont="0" applyAlignment="0" applyProtection="0"/>
    <xf numFmtId="332" fontId="42" fillId="12" borderId="0" applyNumberFormat="0" applyFont="0" applyBorder="0" applyAlignment="0" applyProtection="0">
      <alignment horizontal="center"/>
      <protection locked="0"/>
    </xf>
    <xf numFmtId="0" fontId="97" fillId="0" borderId="0"/>
    <xf numFmtId="0" fontId="45" fillId="0" borderId="0" applyNumberFormat="0" applyFont="0" applyFill="0" applyBorder="0" applyAlignment="0" applyProtection="0">
      <alignment horizontal="left"/>
    </xf>
    <xf numFmtId="0" fontId="83" fillId="0" borderId="11">
      <alignment horizontal="center"/>
    </xf>
    <xf numFmtId="0" fontId="197" fillId="0" borderId="0"/>
    <xf numFmtId="0" fontId="198" fillId="0" borderId="0"/>
    <xf numFmtId="3" fontId="199" fillId="0" borderId="0"/>
    <xf numFmtId="0" fontId="200" fillId="0" borderId="1" applyProtection="0">
      <alignment vertical="center"/>
    </xf>
    <xf numFmtId="354" fontId="3" fillId="0" borderId="0" applyProtection="0">
      <alignment horizontal="right"/>
    </xf>
    <xf numFmtId="355" fontId="3" fillId="0" borderId="0" applyProtection="0">
      <alignment horizontal="right"/>
    </xf>
    <xf numFmtId="349" fontId="45" fillId="37" borderId="13" applyNumberFormat="0" applyFont="0" applyBorder="0" applyAlignment="0" applyProtection="0">
      <alignment horizontal="center"/>
    </xf>
    <xf numFmtId="38" fontId="173" fillId="0" borderId="0"/>
    <xf numFmtId="0" fontId="85" fillId="0" borderId="0" applyNumberFormat="0" applyFill="0" applyBorder="0">
      <alignment horizontal="left" vertical="center" wrapText="1"/>
    </xf>
    <xf numFmtId="0" fontId="33" fillId="0" borderId="0" applyNumberFormat="0" applyFill="0" applyBorder="0">
      <alignment horizontal="left" vertical="center" wrapText="1" indent="1"/>
    </xf>
    <xf numFmtId="4" fontId="201" fillId="14" borderId="48" applyNumberFormat="0" applyProtection="0">
      <alignment vertical="center"/>
    </xf>
    <xf numFmtId="4" fontId="202" fillId="16" borderId="48" applyNumberFormat="0" applyProtection="0">
      <alignment vertical="center"/>
    </xf>
    <xf numFmtId="4" fontId="201" fillId="16" borderId="48" applyNumberFormat="0" applyProtection="0">
      <alignment horizontal="left" vertical="center" indent="1"/>
    </xf>
    <xf numFmtId="0" fontId="201" fillId="16" borderId="48" applyNumberFormat="0" applyProtection="0">
      <alignment horizontal="left" vertical="top" indent="1"/>
    </xf>
    <xf numFmtId="4" fontId="201" fillId="22" borderId="0" applyNumberFormat="0" applyProtection="0">
      <alignment horizontal="left" vertical="center" indent="1"/>
    </xf>
    <xf numFmtId="4" fontId="27" fillId="18" borderId="48" applyNumberFormat="0" applyProtection="0">
      <alignment horizontal="right" vertical="center"/>
    </xf>
    <xf numFmtId="4" fontId="27" fillId="24" borderId="48" applyNumberFormat="0" applyProtection="0">
      <alignment horizontal="right" vertical="center"/>
    </xf>
    <xf numFmtId="4" fontId="27" fillId="37" borderId="48" applyNumberFormat="0" applyProtection="0">
      <alignment horizontal="right" vertical="center"/>
    </xf>
    <xf numFmtId="4" fontId="27" fillId="26" borderId="48" applyNumberFormat="0" applyProtection="0">
      <alignment horizontal="right" vertical="center"/>
    </xf>
    <xf numFmtId="4" fontId="27" fillId="30" borderId="48" applyNumberFormat="0" applyProtection="0">
      <alignment horizontal="right" vertical="center"/>
    </xf>
    <xf numFmtId="4" fontId="27" fillId="42" borderId="48" applyNumberFormat="0" applyProtection="0">
      <alignment horizontal="right" vertical="center"/>
    </xf>
    <xf numFmtId="4" fontId="27" fillId="39" borderId="48" applyNumberFormat="0" applyProtection="0">
      <alignment horizontal="right" vertical="center"/>
    </xf>
    <xf numFmtId="4" fontId="27" fillId="71" borderId="48" applyNumberFormat="0" applyProtection="0">
      <alignment horizontal="right" vertical="center"/>
    </xf>
    <xf numFmtId="4" fontId="27" fillId="25" borderId="48" applyNumberFormat="0" applyProtection="0">
      <alignment horizontal="right" vertical="center"/>
    </xf>
    <xf numFmtId="4" fontId="201" fillId="0" borderId="12" applyNumberFormat="0" applyProtection="0">
      <alignment horizontal="left" vertical="center" indent="1"/>
    </xf>
    <xf numFmtId="4" fontId="27" fillId="72" borderId="0" applyNumberFormat="0" applyProtection="0">
      <alignment horizontal="left" vertical="center" indent="1"/>
    </xf>
    <xf numFmtId="4" fontId="203" fillId="11" borderId="0" applyNumberFormat="0" applyProtection="0">
      <alignment horizontal="left" vertical="center" indent="1"/>
    </xf>
    <xf numFmtId="4" fontId="27" fillId="22" borderId="48" applyNumberFormat="0" applyProtection="0">
      <alignment horizontal="right" vertical="center"/>
    </xf>
    <xf numFmtId="4" fontId="27" fillId="72" borderId="0" applyNumberFormat="0" applyProtection="0">
      <alignment horizontal="left" vertical="center" indent="1"/>
    </xf>
    <xf numFmtId="4" fontId="27" fillId="68" borderId="0" applyNumberFormat="0" applyProtection="0">
      <alignment horizontal="left" vertical="center" indent="1"/>
    </xf>
    <xf numFmtId="0" fontId="23" fillId="0" borderId="48" applyNumberFormat="0" applyProtection="0">
      <alignment horizontal="left" vertical="center" indent="1"/>
    </xf>
    <xf numFmtId="0" fontId="3" fillId="11" borderId="48" applyNumberFormat="0" applyProtection="0">
      <alignment horizontal="left" vertical="top" indent="1"/>
    </xf>
    <xf numFmtId="0" fontId="23" fillId="0" borderId="48" applyNumberFormat="0" applyProtection="0">
      <alignment horizontal="left" vertical="center" indent="1"/>
    </xf>
    <xf numFmtId="0" fontId="3" fillId="68" borderId="48" applyNumberFormat="0" applyProtection="0">
      <alignment horizontal="left" vertical="top" indent="1"/>
    </xf>
    <xf numFmtId="0" fontId="3" fillId="0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0" borderId="48" applyNumberFormat="0" applyProtection="0">
      <alignment horizontal="left" vertical="center" indent="1"/>
    </xf>
    <xf numFmtId="0" fontId="3" fillId="51" borderId="48" applyNumberFormat="0" applyProtection="0">
      <alignment horizontal="left" vertical="top" indent="1"/>
    </xf>
    <xf numFmtId="4" fontId="27" fillId="59" borderId="48" applyNumberFormat="0" applyProtection="0">
      <alignment vertical="center"/>
    </xf>
    <xf numFmtId="4" fontId="204" fillId="59" borderId="48" applyNumberFormat="0" applyProtection="0">
      <alignment vertical="center"/>
    </xf>
    <xf numFmtId="4" fontId="27" fillId="59" borderId="48" applyNumberFormat="0" applyProtection="0">
      <alignment horizontal="left" vertical="center" indent="1"/>
    </xf>
    <xf numFmtId="0" fontId="27" fillId="59" borderId="48" applyNumberFormat="0" applyProtection="0">
      <alignment horizontal="left" vertical="top" indent="1"/>
    </xf>
    <xf numFmtId="4" fontId="27" fillId="73" borderId="48" applyNumberFormat="0" applyProtection="0">
      <alignment horizontal="right" vertical="center"/>
    </xf>
    <xf numFmtId="4" fontId="3" fillId="25" borderId="48" applyNumberFormat="0" applyProtection="0">
      <alignment horizontal="right" vertical="center"/>
    </xf>
    <xf numFmtId="4" fontId="27" fillId="70" borderId="48" applyNumberFormat="0" applyProtection="0">
      <alignment horizontal="left" vertical="center" indent="1"/>
    </xf>
    <xf numFmtId="0" fontId="27" fillId="22" borderId="48" applyNumberFormat="0" applyProtection="0">
      <alignment horizontal="left" vertical="top" indent="1"/>
    </xf>
    <xf numFmtId="4" fontId="205" fillId="74" borderId="0" applyNumberFormat="0" applyProtection="0">
      <alignment horizontal="left" vertical="center" indent="1"/>
    </xf>
    <xf numFmtId="4" fontId="199" fillId="72" borderId="48" applyNumberFormat="0" applyProtection="0">
      <alignment horizontal="right" vertical="center"/>
    </xf>
    <xf numFmtId="0" fontId="206" fillId="0" borderId="49"/>
    <xf numFmtId="0" fontId="97" fillId="0" borderId="0"/>
    <xf numFmtId="0" fontId="207" fillId="0" borderId="0"/>
    <xf numFmtId="9" fontId="208" fillId="0" borderId="0"/>
    <xf numFmtId="0" fontId="97" fillId="75" borderId="0" applyNumberFormat="0" applyFont="0" applyBorder="0" applyAlignment="0" applyProtection="0"/>
    <xf numFmtId="1" fontId="195" fillId="76" borderId="0" applyNumberFormat="0" applyFont="0" applyBorder="0" applyAlignment="0">
      <alignment horizontal="left"/>
    </xf>
    <xf numFmtId="0" fontId="209" fillId="0" borderId="0" applyNumberFormat="0" applyFill="0" applyBorder="0" applyAlignment="0" applyProtection="0"/>
    <xf numFmtId="1" fontId="3" fillId="0" borderId="0"/>
    <xf numFmtId="0" fontId="210" fillId="0" borderId="0" applyFont="0" applyFill="0" applyBorder="0">
      <alignment horizontal="right"/>
    </xf>
    <xf numFmtId="197" fontId="3" fillId="0" borderId="0" applyFill="0" applyBorder="0"/>
    <xf numFmtId="167" fontId="86" fillId="0" borderId="0" applyFill="0" applyBorder="0" applyAlignment="0" applyProtection="0"/>
    <xf numFmtId="198" fontId="3" fillId="0" borderId="0" applyFont="0"/>
    <xf numFmtId="38" fontId="57" fillId="0" borderId="0" applyFill="0" applyBorder="0" applyAlignment="0" applyProtection="0"/>
    <xf numFmtId="0" fontId="211" fillId="0" borderId="0" applyNumberFormat="0">
      <alignment horizontal="left"/>
    </xf>
    <xf numFmtId="309" fontId="3" fillId="0" borderId="0" applyFont="0" applyFill="0" applyBorder="0" applyAlignment="0" applyProtection="0"/>
    <xf numFmtId="201" fontId="3" fillId="0" borderId="0"/>
    <xf numFmtId="204" fontId="3" fillId="0" borderId="0"/>
    <xf numFmtId="0" fontId="85" fillId="77" borderId="50" applyNumberFormat="0" applyFont="0" applyFill="0" applyBorder="0" applyAlignment="0" applyProtection="0">
      <alignment horizontal="center" vertical="center" wrapText="1"/>
    </xf>
    <xf numFmtId="0" fontId="212" fillId="0" borderId="0"/>
    <xf numFmtId="338" fontId="45" fillId="0" borderId="0">
      <alignment horizontal="center"/>
    </xf>
    <xf numFmtId="338" fontId="45" fillId="0" borderId="0">
      <alignment horizontal="center"/>
    </xf>
    <xf numFmtId="338" fontId="45" fillId="0" borderId="0">
      <alignment horizontal="center"/>
    </xf>
    <xf numFmtId="338" fontId="45" fillId="0" borderId="0">
      <alignment horizontal="center"/>
    </xf>
    <xf numFmtId="338" fontId="45" fillId="0" borderId="0">
      <alignment horizontal="center"/>
    </xf>
    <xf numFmtId="338" fontId="45" fillId="0" borderId="0">
      <alignment horizontal="center"/>
    </xf>
    <xf numFmtId="0" fontId="33" fillId="0" borderId="22">
      <alignment vertical="center"/>
    </xf>
    <xf numFmtId="0" fontId="28" fillId="0" borderId="0"/>
    <xf numFmtId="189" fontId="97" fillId="70" borderId="0"/>
    <xf numFmtId="0" fontId="37" fillId="0" borderId="0"/>
    <xf numFmtId="0" fontId="3" fillId="0" borderId="0">
      <alignment vertical="top"/>
    </xf>
    <xf numFmtId="205" fontId="3" fillId="0" borderId="0" applyNumberFormat="0" applyFill="0" applyBorder="0" applyAlignment="0" applyProtection="0">
      <alignment horizontal="right" vertical="center" wrapText="1"/>
    </xf>
    <xf numFmtId="0" fontId="213" fillId="0" borderId="0" applyNumberFormat="0" applyFill="0" applyBorder="0" applyAlignment="0" applyProtection="0"/>
    <xf numFmtId="0" fontId="214" fillId="0" borderId="0" applyNumberFormat="0" applyFill="0" applyBorder="0" applyAlignment="0" applyProtection="0">
      <protection locked="0"/>
    </xf>
    <xf numFmtId="0" fontId="215" fillId="0" borderId="0"/>
    <xf numFmtId="0" fontId="215" fillId="0" borderId="0"/>
    <xf numFmtId="0" fontId="215" fillId="0" borderId="0"/>
    <xf numFmtId="0" fontId="215" fillId="0" borderId="0"/>
    <xf numFmtId="0" fontId="216" fillId="0" borderId="27" applyNumberFormat="0" applyFill="0" applyProtection="0">
      <alignment horizontal="right"/>
    </xf>
    <xf numFmtId="0" fontId="172" fillId="0" borderId="0"/>
    <xf numFmtId="356" fontId="217" fillId="0" borderId="0" applyFill="0" applyBorder="0"/>
    <xf numFmtId="0" fontId="192" fillId="0" borderId="0"/>
    <xf numFmtId="328" fontId="85" fillId="0" borderId="51" applyNumberFormat="0" applyFill="0" applyAlignment="0" applyProtection="0">
      <alignment vertical="center"/>
    </xf>
    <xf numFmtId="3" fontId="218" fillId="0" borderId="0">
      <alignment horizontal="right" vertical="center"/>
    </xf>
    <xf numFmtId="49" fontId="218" fillId="0" borderId="0">
      <alignment horizontal="right" vertical="center"/>
    </xf>
    <xf numFmtId="0" fontId="135" fillId="12" borderId="0" applyNumberFormat="0" applyFont="0" applyBorder="0" applyAlignment="0" applyProtection="0"/>
    <xf numFmtId="302" fontId="116" fillId="0" borderId="52">
      <protection locked="0"/>
    </xf>
    <xf numFmtId="0" fontId="85" fillId="0" borderId="0" applyFill="0" applyBorder="0" applyProtection="0">
      <alignment horizontal="center" vertical="center"/>
    </xf>
    <xf numFmtId="0" fontId="216" fillId="0" borderId="53" applyNumberFormat="0" applyProtection="0">
      <alignment horizontal="right"/>
    </xf>
    <xf numFmtId="328" fontId="33" fillId="0" borderId="54" applyNumberFormat="0" applyFont="0" applyFill="0" applyAlignment="0" applyProtection="0">
      <alignment vertical="center"/>
    </xf>
    <xf numFmtId="0" fontId="219" fillId="0" borderId="0" applyBorder="0" applyProtection="0">
      <alignment vertical="center"/>
    </xf>
    <xf numFmtId="306" fontId="219" fillId="0" borderId="21" applyBorder="0" applyProtection="0">
      <alignment horizontal="right" vertical="center"/>
    </xf>
    <xf numFmtId="0" fontId="220" fillId="78" borderId="0" applyBorder="0" applyProtection="0">
      <alignment horizontal="centerContinuous" vertical="center"/>
    </xf>
    <xf numFmtId="0" fontId="220" fillId="44" borderId="21" applyBorder="0" applyProtection="0">
      <alignment horizontal="centerContinuous" vertical="center"/>
    </xf>
    <xf numFmtId="0" fontId="129" fillId="0" borderId="21" applyNumberFormat="0" applyFill="0" applyProtection="0"/>
    <xf numFmtId="0" fontId="221" fillId="0" borderId="1">
      <alignment vertical="center" wrapText="1"/>
    </xf>
    <xf numFmtId="3" fontId="222" fillId="0" borderId="1">
      <alignment vertical="center" wrapText="1"/>
    </xf>
    <xf numFmtId="0" fontId="33" fillId="12" borderId="0" applyNumberFormat="0" applyFont="0" applyBorder="0" applyAlignment="0" applyProtection="0">
      <alignment vertical="center"/>
    </xf>
    <xf numFmtId="0" fontId="85" fillId="0" borderId="0" applyFill="0" applyBorder="0" applyProtection="0"/>
    <xf numFmtId="0" fontId="223" fillId="0" borderId="0" applyNumberFormat="0">
      <alignment horizontal="left"/>
    </xf>
    <xf numFmtId="0" fontId="224" fillId="0" borderId="0">
      <alignment vertical="center"/>
    </xf>
    <xf numFmtId="0" fontId="134" fillId="0" borderId="0">
      <alignment vertical="center"/>
    </xf>
    <xf numFmtId="0" fontId="225" fillId="0" borderId="0">
      <alignment vertical="center"/>
    </xf>
    <xf numFmtId="0" fontId="23" fillId="0" borderId="0" applyFill="0" applyBorder="0" applyProtection="0">
      <alignment horizontal="left"/>
    </xf>
    <xf numFmtId="0" fontId="33" fillId="0" borderId="0" applyNumberFormat="0" applyFont="0" applyFill="0" applyAlignment="0" applyProtection="0">
      <alignment vertical="center"/>
    </xf>
    <xf numFmtId="0" fontId="226" fillId="0" borderId="0" applyNumberFormat="0">
      <alignment horizontal="left"/>
    </xf>
    <xf numFmtId="328" fontId="33" fillId="0" borderId="0" applyNumberFormat="0" applyFont="0" applyBorder="0" applyAlignment="0" applyProtection="0">
      <alignment vertical="center"/>
    </xf>
    <xf numFmtId="0" fontId="59" fillId="0" borderId="0">
      <alignment horizontal="centerContinuous"/>
    </xf>
    <xf numFmtId="0" fontId="73" fillId="45" borderId="27" applyNumberFormat="0" applyFont="0" applyFill="0" applyAlignment="0" applyProtection="0">
      <protection locked="0"/>
    </xf>
    <xf numFmtId="0" fontId="73" fillId="45" borderId="55" applyNumberFormat="0" applyFont="0" applyFill="0" applyAlignment="0" applyProtection="0">
      <protection locked="0"/>
    </xf>
    <xf numFmtId="0" fontId="227" fillId="0" borderId="0"/>
    <xf numFmtId="49" fontId="33" fillId="0" borderId="0" applyFont="0" applyFill="0" applyBorder="0" applyAlignment="0" applyProtection="0">
      <alignment horizontal="center" vertical="center"/>
    </xf>
    <xf numFmtId="49" fontId="27" fillId="0" borderId="0" applyFill="0" applyBorder="0" applyAlignment="0"/>
    <xf numFmtId="357" fontId="3" fillId="0" borderId="0" applyFill="0" applyBorder="0" applyAlignment="0"/>
    <xf numFmtId="358" fontId="3" fillId="0" borderId="0" applyFill="0" applyBorder="0" applyAlignment="0"/>
    <xf numFmtId="18" fontId="73" fillId="45" borderId="0" applyFont="0" applyFill="0" applyBorder="0" applyAlignment="0" applyProtection="0">
      <protection locked="0"/>
    </xf>
    <xf numFmtId="359" fontId="3" fillId="0" borderId="0"/>
    <xf numFmtId="0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0" fontId="129" fillId="0" borderId="0"/>
    <xf numFmtId="206" fontId="3" fillId="0" borderId="0" applyFont="0" applyFill="0" applyBorder="0" applyAlignment="0" applyProtection="0"/>
    <xf numFmtId="207" fontId="3" fillId="0" borderId="0"/>
    <xf numFmtId="207" fontId="3" fillId="0" borderId="0"/>
    <xf numFmtId="208" fontId="3" fillId="0" borderId="0"/>
    <xf numFmtId="0" fontId="16" fillId="0" borderId="56">
      <alignment vertical="center"/>
    </xf>
    <xf numFmtId="0" fontId="228" fillId="0" borderId="56">
      <alignment vertical="center"/>
    </xf>
    <xf numFmtId="0" fontId="229" fillId="0" borderId="0" applyNumberFormat="0" applyFill="0" applyBorder="0" applyAlignment="0" applyProtection="0"/>
    <xf numFmtId="0" fontId="229" fillId="0" borderId="0" applyNumberFormat="0" applyFill="0" applyBorder="0" applyAlignment="0" applyProtection="0"/>
    <xf numFmtId="223" fontId="59" fillId="0" borderId="0">
      <alignment horizontal="centerContinuous"/>
    </xf>
    <xf numFmtId="223" fontId="230" fillId="0" borderId="57">
      <alignment horizontal="centerContinuous"/>
    </xf>
    <xf numFmtId="0" fontId="231" fillId="79" borderId="0"/>
    <xf numFmtId="0" fontId="231" fillId="79" borderId="0" applyNumberFormat="0">
      <alignment horizontal="right"/>
    </xf>
    <xf numFmtId="37" fontId="232" fillId="48" borderId="58" applyNumberFormat="0" applyBorder="0">
      <alignment horizontal="center"/>
    </xf>
    <xf numFmtId="38" fontId="210" fillId="69" borderId="21" applyAlignment="0"/>
    <xf numFmtId="0" fontId="233" fillId="0" borderId="0">
      <alignment vertical="top" wrapText="1"/>
    </xf>
    <xf numFmtId="189" fontId="3" fillId="0" borderId="27" applyNumberFormat="0" applyFont="0" applyFill="0" applyAlignment="0"/>
    <xf numFmtId="0" fontId="124" fillId="0" borderId="59" applyNumberFormat="0" applyFill="0" applyAlignment="0" applyProtection="0"/>
    <xf numFmtId="0" fontId="117" fillId="0" borderId="60">
      <protection locked="0"/>
    </xf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17" fillId="0" borderId="60">
      <protection locked="0"/>
    </xf>
    <xf numFmtId="0" fontId="117" fillId="0" borderId="60">
      <protection locked="0"/>
    </xf>
    <xf numFmtId="0" fontId="117" fillId="0" borderId="60">
      <protection locked="0"/>
    </xf>
    <xf numFmtId="0" fontId="117" fillId="0" borderId="60">
      <protection locked="0"/>
    </xf>
    <xf numFmtId="0" fontId="124" fillId="0" borderId="59" applyNumberFormat="0" applyFill="0" applyAlignment="0" applyProtection="0"/>
    <xf numFmtId="328" fontId="85" fillId="51" borderId="0" applyNumberFormat="0" applyAlignment="0" applyProtection="0">
      <alignment vertical="center"/>
    </xf>
    <xf numFmtId="209" fontId="3" fillId="0" borderId="0"/>
    <xf numFmtId="0" fontId="39" fillId="11" borderId="0"/>
    <xf numFmtId="0" fontId="23" fillId="16" borderId="0"/>
    <xf numFmtId="0" fontId="23" fillId="12" borderId="0"/>
    <xf numFmtId="0" fontId="23" fillId="0" borderId="0"/>
    <xf numFmtId="0" fontId="23" fillId="0" borderId="14">
      <alignment vertical="top" wrapText="1"/>
    </xf>
    <xf numFmtId="37" fontId="3" fillId="0" borderId="0" applyNumberFormat="0" applyFill="0" applyBorder="0" applyAlignment="0" applyProtection="0"/>
    <xf numFmtId="0" fontId="56" fillId="0" borderId="0"/>
    <xf numFmtId="0" fontId="32" fillId="0" borderId="0" applyNumberFormat="0" applyFill="0" applyBorder="0" applyAlignment="0" applyProtection="0"/>
    <xf numFmtId="189" fontId="234" fillId="0" borderId="0" applyNumberFormat="0" applyFill="0" applyBorder="0" applyAlignment="0" applyProtection="0"/>
    <xf numFmtId="0" fontId="235" fillId="0" borderId="0">
      <alignment horizontal="fill"/>
    </xf>
    <xf numFmtId="0" fontId="33" fillId="0" borderId="0" applyNumberFormat="0" applyFont="0" applyBorder="0" applyAlignment="0" applyProtection="0">
      <alignment vertical="center"/>
    </xf>
    <xf numFmtId="0" fontId="236" fillId="0" borderId="0"/>
    <xf numFmtId="37" fontId="31" fillId="0" borderId="0" applyNumberFormat="0" applyFont="0" applyBorder="0" applyAlignment="0" applyProtection="0"/>
    <xf numFmtId="0" fontId="33" fillId="0" borderId="0" applyNumberFormat="0" applyFont="0" applyAlignment="0" applyProtection="0">
      <alignment vertical="center"/>
    </xf>
    <xf numFmtId="37" fontId="31" fillId="0" borderId="0" applyNumberFormat="0" applyFont="0" applyFill="0" applyBorder="0" applyProtection="0"/>
    <xf numFmtId="360" fontId="3" fillId="0" borderId="0" applyNumberFormat="0"/>
    <xf numFmtId="0" fontId="3" fillId="0" borderId="27" applyNumberFormat="0" applyFont="0" applyFill="0" applyAlignment="0" applyProtection="0"/>
    <xf numFmtId="36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9" fontId="135" fillId="45" borderId="39" applyFill="0" applyBorder="0">
      <alignment wrapText="1"/>
    </xf>
    <xf numFmtId="362" fontId="237" fillId="0" borderId="0" applyFill="0" applyBorder="0"/>
    <xf numFmtId="363" fontId="237" fillId="0" borderId="0" applyBorder="0">
      <alignment horizontal="right"/>
    </xf>
    <xf numFmtId="0" fontId="42" fillId="45" borderId="0" applyFill="0" applyBorder="0"/>
    <xf numFmtId="14" fontId="42" fillId="80" borderId="0" applyFill="0" applyBorder="0"/>
    <xf numFmtId="10" fontId="42" fillId="0" borderId="0" applyFill="0" applyBorder="0"/>
    <xf numFmtId="0" fontId="42" fillId="0" borderId="0" applyFill="0" applyBorder="0"/>
    <xf numFmtId="0" fontId="42" fillId="0" borderId="0" applyFill="0" applyBorder="0"/>
    <xf numFmtId="0" fontId="135" fillId="45" borderId="0" applyFill="0" applyBorder="0"/>
    <xf numFmtId="0" fontId="135" fillId="81" borderId="0" applyBorder="0"/>
    <xf numFmtId="10" fontId="237" fillId="12" borderId="0" applyFill="0" applyBorder="0"/>
    <xf numFmtId="363" fontId="42" fillId="0" borderId="0" applyFill="0" applyBorder="0">
      <alignment horizontal="right"/>
    </xf>
    <xf numFmtId="49" fontId="42" fillId="45" borderId="0" applyFill="0" applyBorder="0"/>
    <xf numFmtId="0" fontId="42" fillId="45" borderId="0" applyFill="0" applyBorder="0"/>
    <xf numFmtId="0" fontId="42" fillId="80" borderId="0" applyFill="0" applyBorder="0"/>
    <xf numFmtId="175" fontId="135" fillId="45" borderId="0" applyFill="0" applyBorder="0"/>
    <xf numFmtId="363" fontId="42" fillId="0" borderId="0" applyFill="0" applyBorder="0">
      <alignment horizontal="right"/>
    </xf>
    <xf numFmtId="14" fontId="42" fillId="80" borderId="0" applyFill="0" applyBorder="0"/>
    <xf numFmtId="0" fontId="42" fillId="80" borderId="0" applyFont="0" applyBorder="0"/>
    <xf numFmtId="14" fontId="42" fillId="45" borderId="0" applyFill="0" applyBorder="0"/>
    <xf numFmtId="363" fontId="42" fillId="0" borderId="0" applyFill="0" applyBorder="0">
      <alignment horizontal="right"/>
    </xf>
    <xf numFmtId="10" fontId="42" fillId="45" borderId="0" applyFill="0" applyBorder="0"/>
    <xf numFmtId="0" fontId="42" fillId="0" borderId="0" applyFill="0" applyBorder="0"/>
    <xf numFmtId="0" fontId="42" fillId="45" borderId="0" applyFill="0" applyBorder="0">
      <alignment horizontal="left" indent="3"/>
    </xf>
    <xf numFmtId="0" fontId="42" fillId="45" borderId="0" applyFill="0" applyBorder="0"/>
    <xf numFmtId="0" fontId="42" fillId="45" borderId="0" applyFill="0" applyBorder="0">
      <alignment horizontal="right"/>
    </xf>
    <xf numFmtId="0" fontId="42" fillId="45" borderId="0" applyFill="0" applyBorder="0"/>
    <xf numFmtId="0" fontId="42" fillId="12" borderId="0" applyFill="0" applyBorder="0"/>
    <xf numFmtId="14" fontId="42" fillId="45" borderId="0" applyFill="0" applyBorder="0"/>
    <xf numFmtId="0" fontId="42" fillId="45" borderId="0" applyFill="0" applyBorder="0"/>
    <xf numFmtId="0" fontId="42" fillId="0" borderId="0" applyFill="0" applyBorder="0"/>
    <xf numFmtId="0" fontId="42" fillId="0" borderId="0" applyBorder="0"/>
    <xf numFmtId="362" fontId="237" fillId="0" borderId="0" applyFill="0" applyBorder="0"/>
    <xf numFmtId="362" fontId="42" fillId="0" borderId="0" applyFill="0" applyBorder="0"/>
    <xf numFmtId="362" fontId="237" fillId="45" borderId="0" applyFill="0" applyBorder="0"/>
    <xf numFmtId="363" fontId="42" fillId="45" borderId="0" applyFill="0" applyBorder="0"/>
    <xf numFmtId="362" fontId="42" fillId="12" borderId="0" applyFill="0" applyBorder="0"/>
    <xf numFmtId="362" fontId="42" fillId="45" borderId="0" applyFill="0" applyBorder="0"/>
    <xf numFmtId="362" fontId="42" fillId="45" borderId="0" applyFill="0" applyBorder="0">
      <alignment horizontal="right"/>
    </xf>
    <xf numFmtId="0" fontId="135" fillId="0" borderId="0" applyBorder="0"/>
    <xf numFmtId="0" fontId="237" fillId="0" borderId="0" applyBorder="0">
      <alignment horizontal="left"/>
    </xf>
    <xf numFmtId="363" fontId="237" fillId="45" borderId="0" applyFill="0" applyBorder="0"/>
    <xf numFmtId="363" fontId="42" fillId="45" borderId="0" applyFill="0" applyBorder="0">
      <alignment horizontal="right"/>
    </xf>
    <xf numFmtId="362" fontId="42" fillId="0" borderId="0" applyFill="0" applyBorder="0"/>
    <xf numFmtId="363" fontId="42" fillId="45" borderId="0" applyFill="0" applyBorder="0">
      <alignment horizontal="right"/>
    </xf>
    <xf numFmtId="362" fontId="135" fillId="0" borderId="0" applyFill="0" applyBorder="0"/>
    <xf numFmtId="362" fontId="42" fillId="0" borderId="0" applyFill="0" applyBorder="0"/>
    <xf numFmtId="362" fontId="135" fillId="0" borderId="0" applyFill="0" applyBorder="0"/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39" fillId="12" borderId="11" applyNumberFormat="0" applyFont="0" applyBorder="0" applyAlignment="0"/>
    <xf numFmtId="37" fontId="240" fillId="0" borderId="0" applyNumberFormat="0" applyFill="0" applyBorder="0" applyAlignment="0" applyProtection="0"/>
    <xf numFmtId="0" fontId="135" fillId="45" borderId="0" applyNumberFormat="0" applyFont="0" applyAlignment="0" applyProtection="0"/>
    <xf numFmtId="0" fontId="135" fillId="45" borderId="27" applyNumberFormat="0" applyFont="0" applyAlignment="0" applyProtection="0">
      <protection locked="0"/>
    </xf>
    <xf numFmtId="0" fontId="241" fillId="0" borderId="0" applyNumberFormat="0" applyFill="0" applyBorder="0" applyAlignment="0" applyProtection="0"/>
    <xf numFmtId="0" fontId="242" fillId="12" borderId="0">
      <alignment horizontal="center"/>
    </xf>
    <xf numFmtId="0" fontId="28" fillId="0" borderId="0" applyNumberFormat="0" applyFont="0" applyFill="0" applyBorder="0" applyProtection="0">
      <alignment horizontal="center" vertical="center" wrapText="1"/>
    </xf>
    <xf numFmtId="0" fontId="28" fillId="0" borderId="0" applyNumberFormat="0" applyFont="0" applyFill="0" applyBorder="0" applyProtection="0">
      <alignment horizontal="center" vertical="center" wrapText="1"/>
    </xf>
    <xf numFmtId="0" fontId="28" fillId="0" borderId="0" applyNumberFormat="0" applyFont="0" applyFill="0" applyBorder="0" applyProtection="0">
      <alignment horizontal="center" vertical="center" wrapText="1"/>
    </xf>
    <xf numFmtId="0" fontId="28" fillId="0" borderId="0" applyNumberFormat="0" applyFont="0" applyFill="0" applyBorder="0" applyProtection="0">
      <alignment horizontal="center" vertical="center" wrapText="1"/>
    </xf>
    <xf numFmtId="0" fontId="28" fillId="0" borderId="0" applyNumberFormat="0" applyFont="0" applyFill="0" applyBorder="0" applyProtection="0">
      <alignment horizontal="center" vertical="center" wrapText="1"/>
    </xf>
    <xf numFmtId="0" fontId="28" fillId="0" borderId="0" applyNumberFormat="0" applyFont="0" applyFill="0" applyBorder="0" applyProtection="0">
      <alignment horizontal="center" vertical="center" wrapText="1"/>
    </xf>
    <xf numFmtId="302" fontId="116" fillId="0" borderId="0">
      <protection locked="0"/>
    </xf>
    <xf numFmtId="223" fontId="33" fillId="0" borderId="0"/>
    <xf numFmtId="223" fontId="33" fillId="0" borderId="0"/>
    <xf numFmtId="247" fontId="100" fillId="0" borderId="0"/>
    <xf numFmtId="223" fontId="33" fillId="0" borderId="0"/>
    <xf numFmtId="364" fontId="243" fillId="0" borderId="0" applyFont="0" applyFill="0" applyBorder="0" applyAlignment="0" applyProtection="0"/>
    <xf numFmtId="365" fontId="31" fillId="0" borderId="0" applyFont="0" applyFill="0" applyBorder="0" applyAlignment="0" applyProtection="0"/>
    <xf numFmtId="248" fontId="100" fillId="0" borderId="0"/>
    <xf numFmtId="1" fontId="56" fillId="0" borderId="0"/>
    <xf numFmtId="170" fontId="3" fillId="0" borderId="0" applyFont="0" applyFill="0" applyBorder="0" applyAlignment="0" applyProtection="0"/>
    <xf numFmtId="4" fontId="37" fillId="0" borderId="0" applyFont="0" applyFill="0" applyBorder="0" applyAlignment="0" applyProtection="0"/>
    <xf numFmtId="361" fontId="3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244" fillId="0" borderId="0" applyFont="0" applyFill="0" applyBorder="0" applyAlignment="0" applyProtection="0"/>
    <xf numFmtId="0" fontId="42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/>
    <xf numFmtId="170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/>
    <xf numFmtId="0" fontId="246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293" fontId="25" fillId="0" borderId="0"/>
    <xf numFmtId="0" fontId="90" fillId="0" borderId="0"/>
    <xf numFmtId="0" fontId="247" fillId="0" borderId="0"/>
    <xf numFmtId="0" fontId="37" fillId="0" borderId="0"/>
    <xf numFmtId="0" fontId="36" fillId="0" borderId="0" applyFont="0" applyFill="0" applyBorder="0" applyAlignment="0" applyProtection="0"/>
    <xf numFmtId="0" fontId="3" fillId="0" borderId="0"/>
    <xf numFmtId="256" fontId="3" fillId="0" borderId="0" applyFont="0" applyFill="0" applyBorder="0" applyAlignment="0" applyProtection="0"/>
    <xf numFmtId="0" fontId="248" fillId="0" borderId="0">
      <alignment vertical="center"/>
    </xf>
    <xf numFmtId="0" fontId="24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4" fillId="0" borderId="0"/>
    <xf numFmtId="49" fontId="42" fillId="45" borderId="1">
      <alignment vertical="center" wrapText="1"/>
    </xf>
    <xf numFmtId="0" fontId="42" fillId="55" borderId="1"/>
    <xf numFmtId="10" fontId="42" fillId="59" borderId="1" applyNumberFormat="0" applyBorder="0" applyAlignment="0" applyProtection="0"/>
    <xf numFmtId="0" fontId="171" fillId="0" borderId="1" applyFill="0" applyBorder="0" applyProtection="0">
      <alignment vertical="center"/>
    </xf>
    <xf numFmtId="0" fontId="42" fillId="12" borderId="1"/>
    <xf numFmtId="0" fontId="200" fillId="0" borderId="1" applyProtection="0">
      <alignment vertical="center"/>
    </xf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13" borderId="23" applyNumberFormat="0" applyAlignment="0" applyProtection="0"/>
    <xf numFmtId="260" fontId="33" fillId="0" borderId="23" applyNumberFormat="0" applyFont="0" applyFill="0" applyAlignment="0">
      <alignment vertical="center"/>
    </xf>
    <xf numFmtId="195" fontId="59" fillId="0" borderId="1">
      <protection locked="0"/>
    </xf>
    <xf numFmtId="0" fontId="42" fillId="0" borderId="1" applyFont="0" applyFill="0" applyBorder="0" applyAlignment="0" applyProtection="0"/>
    <xf numFmtId="232" fontId="42" fillId="45" borderId="1" applyFont="0" applyBorder="0" applyAlignment="0" applyProtection="0">
      <alignment vertical="top"/>
    </xf>
    <xf numFmtId="325" fontId="135" fillId="59" borderId="1" applyNumberFormat="0" applyFont="0" applyAlignment="0"/>
    <xf numFmtId="0" fontId="135" fillId="12" borderId="1" applyNumberFormat="0" applyFont="0" applyAlignment="0" applyProtection="0"/>
    <xf numFmtId="328" fontId="85" fillId="0" borderId="51" applyNumberFormat="0" applyFill="0" applyAlignment="0" applyProtection="0">
      <alignment vertical="center"/>
    </xf>
    <xf numFmtId="328" fontId="33" fillId="0" borderId="54" applyNumberFormat="0" applyFont="0" applyFill="0" applyAlignment="0" applyProtection="0">
      <alignment vertical="center"/>
    </xf>
    <xf numFmtId="0" fontId="221" fillId="0" borderId="1">
      <alignment vertical="center" wrapText="1"/>
    </xf>
    <xf numFmtId="3" fontId="222" fillId="0" borderId="1">
      <alignment vertical="center" wrapText="1"/>
    </xf>
    <xf numFmtId="0" fontId="5" fillId="0" borderId="0"/>
    <xf numFmtId="293" fontId="25" fillId="0" borderId="0"/>
    <xf numFmtId="0" fontId="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50" fillId="0" borderId="0"/>
    <xf numFmtId="0" fontId="251" fillId="0" borderId="0"/>
    <xf numFmtId="0" fontId="4" fillId="0" borderId="0"/>
    <xf numFmtId="0" fontId="4" fillId="0" borderId="0"/>
    <xf numFmtId="0" fontId="3" fillId="0" borderId="0"/>
    <xf numFmtId="0" fontId="3" fillId="10" borderId="15" applyNumberFormat="0">
      <alignment horizontal="centerContinuous" vertical="center" wrapText="1"/>
    </xf>
    <xf numFmtId="0" fontId="3" fillId="11" borderId="15" applyNumberFormat="0">
      <alignment horizontal="left" vertical="center"/>
    </xf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189" fontId="48" fillId="0" borderId="19" applyNumberFormat="0" applyFill="0" applyAlignment="0" applyProtection="0"/>
    <xf numFmtId="189" fontId="48" fillId="0" borderId="19" applyNumberFormat="0" applyFill="0" applyAlignment="0" applyProtection="0"/>
    <xf numFmtId="254" fontId="62" fillId="43" borderId="61" applyFont="0">
      <alignment horizontal="right"/>
    </xf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164" fontId="83" fillId="0" borderId="27" applyAlignment="0" applyProtection="0"/>
    <xf numFmtId="0" fontId="91" fillId="48" borderId="15" applyNumberFormat="0" applyAlignment="0" applyProtection="0"/>
    <xf numFmtId="0" fontId="91" fillId="48" borderId="15" applyNumberFormat="0" applyAlignment="0" applyProtection="0"/>
    <xf numFmtId="0" fontId="105" fillId="0" borderId="31">
      <alignment horizontal="left"/>
    </xf>
    <xf numFmtId="166" fontId="106" fillId="0" borderId="32">
      <protection locked="0"/>
    </xf>
    <xf numFmtId="313" fontId="42" fillId="56" borderId="27" applyNumberFormat="0" applyFont="0" applyBorder="0" applyAlignment="0" applyProtection="0">
      <alignment horizontal="right"/>
    </xf>
    <xf numFmtId="0" fontId="16" fillId="0" borderId="61">
      <alignment horizontal="left" vertical="center"/>
    </xf>
    <xf numFmtId="0" fontId="154" fillId="22" borderId="15" applyNumberFormat="0" applyAlignment="0" applyProtection="0"/>
    <xf numFmtId="0" fontId="154" fillId="22" borderId="15" applyNumberFormat="0" applyAlignment="0" applyProtection="0"/>
    <xf numFmtId="0" fontId="33" fillId="0" borderId="41" applyNumberFormat="0" applyAlignment="0">
      <alignment vertical="center"/>
      <protection locked="0"/>
    </xf>
    <xf numFmtId="328" fontId="33" fillId="64" borderId="41" applyNumberFormat="0" applyAlignment="0">
      <alignment vertical="center"/>
      <protection locked="0"/>
    </xf>
    <xf numFmtId="309" fontId="155" fillId="66" borderId="31"/>
    <xf numFmtId="0" fontId="33" fillId="0" borderId="42" applyNumberFormat="0" applyAlignment="0">
      <alignment vertical="center"/>
      <protection locked="0"/>
    </xf>
    <xf numFmtId="267" fontId="155" fillId="66" borderId="31"/>
    <xf numFmtId="0" fontId="3" fillId="67" borderId="46" applyNumberFormat="0" applyFont="0" applyAlignment="0" applyProtection="0"/>
    <xf numFmtId="0" fontId="3" fillId="67" borderId="46" applyNumberFormat="0" applyFont="0" applyAlignment="0" applyProtection="0"/>
    <xf numFmtId="346" fontId="180" fillId="0" borderId="61" applyBorder="0"/>
    <xf numFmtId="0" fontId="188" fillId="48" borderId="47" applyNumberFormat="0" applyAlignment="0" applyProtection="0"/>
    <xf numFmtId="0" fontId="188" fillId="48" borderId="47" applyNumberFormat="0" applyAlignment="0" applyProtection="0"/>
    <xf numFmtId="4" fontId="201" fillId="14" borderId="48" applyNumberFormat="0" applyProtection="0">
      <alignment vertical="center"/>
    </xf>
    <xf numFmtId="4" fontId="202" fillId="16" borderId="48" applyNumberFormat="0" applyProtection="0">
      <alignment vertical="center"/>
    </xf>
    <xf numFmtId="4" fontId="201" fillId="16" borderId="48" applyNumberFormat="0" applyProtection="0">
      <alignment horizontal="left" vertical="center" indent="1"/>
    </xf>
    <xf numFmtId="0" fontId="201" fillId="16" borderId="48" applyNumberFormat="0" applyProtection="0">
      <alignment horizontal="left" vertical="top" indent="1"/>
    </xf>
    <xf numFmtId="4" fontId="27" fillId="18" borderId="48" applyNumberFormat="0" applyProtection="0">
      <alignment horizontal="right" vertical="center"/>
    </xf>
    <xf numFmtId="4" fontId="27" fillId="24" borderId="48" applyNumberFormat="0" applyProtection="0">
      <alignment horizontal="right" vertical="center"/>
    </xf>
    <xf numFmtId="4" fontId="27" fillId="37" borderId="48" applyNumberFormat="0" applyProtection="0">
      <alignment horizontal="right" vertical="center"/>
    </xf>
    <xf numFmtId="4" fontId="27" fillId="26" borderId="48" applyNumberFormat="0" applyProtection="0">
      <alignment horizontal="right" vertical="center"/>
    </xf>
    <xf numFmtId="4" fontId="27" fillId="30" borderId="48" applyNumberFormat="0" applyProtection="0">
      <alignment horizontal="right" vertical="center"/>
    </xf>
    <xf numFmtId="4" fontId="27" fillId="42" borderId="48" applyNumberFormat="0" applyProtection="0">
      <alignment horizontal="right" vertical="center"/>
    </xf>
    <xf numFmtId="4" fontId="27" fillId="39" borderId="48" applyNumberFormat="0" applyProtection="0">
      <alignment horizontal="right" vertical="center"/>
    </xf>
    <xf numFmtId="4" fontId="27" fillId="71" borderId="48" applyNumberFormat="0" applyProtection="0">
      <alignment horizontal="right" vertical="center"/>
    </xf>
    <xf numFmtId="4" fontId="27" fillId="25" borderId="48" applyNumberFormat="0" applyProtection="0">
      <alignment horizontal="right" vertical="center"/>
    </xf>
    <xf numFmtId="4" fontId="27" fillId="22" borderId="48" applyNumberFormat="0" applyProtection="0">
      <alignment horizontal="right" vertical="center"/>
    </xf>
    <xf numFmtId="0" fontId="23" fillId="0" borderId="48" applyNumberFormat="0" applyProtection="0">
      <alignment horizontal="left" vertical="center" indent="1"/>
    </xf>
    <xf numFmtId="0" fontId="3" fillId="11" borderId="48" applyNumberFormat="0" applyProtection="0">
      <alignment horizontal="left" vertical="top" indent="1"/>
    </xf>
    <xf numFmtId="0" fontId="23" fillId="0" borderId="48" applyNumberFormat="0" applyProtection="0">
      <alignment horizontal="left" vertical="center" indent="1"/>
    </xf>
    <xf numFmtId="0" fontId="3" fillId="68" borderId="48" applyNumberFormat="0" applyProtection="0">
      <alignment horizontal="left" vertical="top" indent="1"/>
    </xf>
    <xf numFmtId="0" fontId="3" fillId="0" borderId="48" applyNumberFormat="0" applyProtection="0">
      <alignment horizontal="left" vertical="center" indent="1"/>
    </xf>
    <xf numFmtId="0" fontId="3" fillId="66" borderId="48" applyNumberFormat="0" applyProtection="0">
      <alignment horizontal="left" vertical="top" indent="1"/>
    </xf>
    <xf numFmtId="0" fontId="3" fillId="0" borderId="48" applyNumberFormat="0" applyProtection="0">
      <alignment horizontal="left" vertical="center" indent="1"/>
    </xf>
    <xf numFmtId="0" fontId="3" fillId="51" borderId="48" applyNumberFormat="0" applyProtection="0">
      <alignment horizontal="left" vertical="top" indent="1"/>
    </xf>
    <xf numFmtId="4" fontId="27" fillId="59" borderId="48" applyNumberFormat="0" applyProtection="0">
      <alignment vertical="center"/>
    </xf>
    <xf numFmtId="4" fontId="204" fillId="59" borderId="48" applyNumberFormat="0" applyProtection="0">
      <alignment vertical="center"/>
    </xf>
    <xf numFmtId="4" fontId="27" fillId="59" borderId="48" applyNumberFormat="0" applyProtection="0">
      <alignment horizontal="left" vertical="center" indent="1"/>
    </xf>
    <xf numFmtId="0" fontId="27" fillId="59" borderId="48" applyNumberFormat="0" applyProtection="0">
      <alignment horizontal="left" vertical="top" indent="1"/>
    </xf>
    <xf numFmtId="4" fontId="27" fillId="73" borderId="48" applyNumberFormat="0" applyProtection="0">
      <alignment horizontal="right" vertical="center"/>
    </xf>
    <xf numFmtId="4" fontId="3" fillId="25" borderId="48" applyNumberFormat="0" applyProtection="0">
      <alignment horizontal="right" vertical="center"/>
    </xf>
    <xf numFmtId="4" fontId="27" fillId="70" borderId="48" applyNumberFormat="0" applyProtection="0">
      <alignment horizontal="left" vertical="center" indent="1"/>
    </xf>
    <xf numFmtId="0" fontId="27" fillId="22" borderId="48" applyNumberFormat="0" applyProtection="0">
      <alignment horizontal="left" vertical="top" indent="1"/>
    </xf>
    <xf numFmtId="4" fontId="199" fillId="72" borderId="48" applyNumberFormat="0" applyProtection="0">
      <alignment horizontal="right" vertical="center"/>
    </xf>
    <xf numFmtId="0" fontId="33" fillId="0" borderId="61">
      <alignment vertical="center"/>
    </xf>
    <xf numFmtId="0" fontId="216" fillId="0" borderId="27" applyNumberFormat="0" applyFill="0" applyProtection="0">
      <alignment horizontal="right"/>
    </xf>
    <xf numFmtId="0" fontId="73" fillId="45" borderId="27" applyNumberFormat="0" applyFont="0" applyFill="0" applyAlignment="0" applyProtection="0">
      <protection locked="0"/>
    </xf>
    <xf numFmtId="223" fontId="230" fillId="0" borderId="57">
      <alignment horizontal="centerContinuous"/>
    </xf>
    <xf numFmtId="37" fontId="232" fillId="48" borderId="58" applyNumberFormat="0" applyBorder="0">
      <alignment horizontal="center"/>
    </xf>
    <xf numFmtId="189" fontId="3" fillId="0" borderId="27" applyNumberFormat="0" applyFont="0" applyFill="0" applyAlignment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124" fillId="0" borderId="59" applyNumberFormat="0" applyFill="0" applyAlignment="0" applyProtection="0"/>
    <xf numFmtId="0" fontId="3" fillId="0" borderId="27" applyNumberFormat="0" applyFont="0" applyFill="0" applyAlignment="0" applyProtection="0"/>
    <xf numFmtId="0" fontId="135" fillId="45" borderId="27" applyNumberFormat="0" applyFont="0" applyAlignment="0" applyProtection="0">
      <protection locked="0"/>
    </xf>
  </cellStyleXfs>
  <cellXfs count="56">
    <xf numFmtId="0" fontId="0" fillId="0" borderId="0" xfId="0"/>
    <xf numFmtId="0" fontId="7" fillId="0" borderId="0" xfId="1" applyFo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3" fontId="10" fillId="0" borderId="1" xfId="0" applyNumberFormat="1" applyFont="1" applyFill="1" applyBorder="1" applyAlignment="1">
      <alignment horizontal="center" vertical="center"/>
    </xf>
    <xf numFmtId="15" fontId="10" fillId="0" borderId="1" xfId="0" applyNumberFormat="1" applyFont="1" applyFill="1" applyBorder="1" applyAlignment="1">
      <alignment horizontal="center" vertical="center"/>
    </xf>
    <xf numFmtId="15" fontId="9" fillId="2" borderId="5" xfId="0" applyNumberFormat="1" applyFont="1" applyFill="1" applyBorder="1" applyAlignment="1">
      <alignment horizontal="center" vertical="center" wrapText="1"/>
    </xf>
    <xf numFmtId="22" fontId="10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75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7" fillId="0" borderId="4" xfId="0" applyFont="1" applyBorder="1" applyAlignment="1">
      <alignment horizontal="left" vertical="center" readingOrder="1"/>
    </xf>
    <xf numFmtId="0" fontId="17" fillId="3" borderId="4" xfId="0" applyFont="1" applyFill="1" applyBorder="1" applyAlignment="1">
      <alignment horizontal="left" vertical="center" readingOrder="1"/>
    </xf>
    <xf numFmtId="14" fontId="10" fillId="0" borderId="1" xfId="0" applyNumberFormat="1" applyFont="1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75" fontId="1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15" fontId="9" fillId="4" borderId="5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" fontId="10" fillId="0" borderId="1" xfId="0" applyNumberFormat="1" applyFont="1" applyFill="1" applyBorder="1" applyAlignment="1">
      <alignment horizontal="center" vertical="center"/>
    </xf>
    <xf numFmtId="0" fontId="253" fillId="4" borderId="4" xfId="0" applyFont="1" applyFill="1" applyBorder="1" applyAlignment="1">
      <alignment horizontal="center" vertical="center"/>
    </xf>
    <xf numFmtId="0" fontId="253" fillId="4" borderId="2" xfId="0" applyFont="1" applyFill="1" applyBorder="1" applyAlignment="1">
      <alignment horizontal="center" vertical="center"/>
    </xf>
    <xf numFmtId="0" fontId="253" fillId="3" borderId="4" xfId="0" applyFont="1" applyFill="1" applyBorder="1" applyAlignment="1">
      <alignment horizontal="center" vertical="center"/>
    </xf>
    <xf numFmtId="0" fontId="253" fillId="3" borderId="2" xfId="0" applyFont="1" applyFill="1" applyBorder="1" applyAlignment="1">
      <alignment horizontal="center" vertical="center"/>
    </xf>
    <xf numFmtId="0" fontId="253" fillId="82" borderId="4" xfId="0" applyFont="1" applyFill="1" applyBorder="1" applyAlignment="1">
      <alignment horizontal="center" vertical="center"/>
    </xf>
    <xf numFmtId="0" fontId="253" fillId="82" borderId="2" xfId="0" applyFont="1" applyFill="1" applyBorder="1" applyAlignment="1">
      <alignment horizontal="center" vertical="center"/>
    </xf>
    <xf numFmtId="0" fontId="253" fillId="83" borderId="4" xfId="0" applyFont="1" applyFill="1" applyBorder="1" applyAlignment="1">
      <alignment horizontal="center" vertical="center"/>
    </xf>
    <xf numFmtId="0" fontId="253" fillId="83" borderId="2" xfId="0" applyFont="1" applyFill="1" applyBorder="1" applyAlignment="1">
      <alignment horizontal="center" vertical="center"/>
    </xf>
    <xf numFmtId="0" fontId="253" fillId="0" borderId="4" xfId="0" applyFont="1" applyBorder="1" applyAlignment="1">
      <alignment horizontal="center" vertical="center"/>
    </xf>
    <xf numFmtId="0" fontId="253" fillId="0" borderId="2" xfId="0" applyFont="1" applyBorder="1" applyAlignment="1">
      <alignment horizontal="center" vertical="center"/>
    </xf>
    <xf numFmtId="0" fontId="252" fillId="2" borderId="12" xfId="0" applyFont="1" applyFill="1" applyBorder="1" applyAlignment="1">
      <alignment horizontal="center" vertical="center"/>
    </xf>
    <xf numFmtId="0" fontId="252" fillId="2" borderId="3" xfId="0" applyFont="1" applyFill="1" applyBorder="1" applyAlignment="1">
      <alignment horizontal="center" vertical="center"/>
    </xf>
    <xf numFmtId="0" fontId="0" fillId="0" borderId="0" xfId="0" applyAlignment="1"/>
    <xf numFmtId="15" fontId="10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54" fillId="84" borderId="1" xfId="0" applyFont="1" applyFill="1" applyBorder="1" applyAlignment="1">
      <alignment horizontal="center" vertical="center" readingOrder="1"/>
    </xf>
    <xf numFmtId="0" fontId="254" fillId="0" borderId="1" xfId="0" applyFont="1" applyBorder="1" applyAlignment="1">
      <alignment horizontal="center" vertical="center" readingOrder="1"/>
    </xf>
    <xf numFmtId="0" fontId="13" fillId="2" borderId="9" xfId="0" applyFont="1" applyFill="1" applyBorder="1" applyAlignment="1">
      <alignment horizontal="center" vertical="center" textRotation="90"/>
    </xf>
    <xf numFmtId="0" fontId="13" fillId="2" borderId="8" xfId="0" applyFont="1" applyFill="1" applyBorder="1" applyAlignment="1">
      <alignment horizontal="center" vertical="center" textRotation="90"/>
    </xf>
    <xf numFmtId="0" fontId="13" fillId="2" borderId="4" xfId="0" applyFont="1" applyFill="1" applyBorder="1" applyAlignment="1">
      <alignment horizontal="center" vertical="center" textRotation="90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</cellXfs>
  <cellStyles count="2684">
    <cellStyle name="_x000a_shell=progma" xfId="37" xr:uid="{B573E75B-40D7-44EA-A5BC-F248A62E6DA8}"/>
    <cellStyle name="_x000d__x000a_JournalTemplate=C:\COMFO\CTALK\JOURSTD.TPL_x000d__x000a_LbStateAddress=3 3 0 251 1 89 2 311_x000d__x000a_LbStateJou" xfId="38" xr:uid="{0B09CE26-F775-4CE6-8316-80B71CFFEBE7}"/>
    <cellStyle name="_x000d__x000a_JournalTemplate=C:\COMFO\CTALK\JOURSTD.TPL_x000d__x000a_LbStateAddress=3 3 0 251 1 89 2 311_x000d__x000a_LbStateJou 2" xfId="39" xr:uid="{948A8287-82B2-4902-9DF1-5A954A7DF320}"/>
    <cellStyle name="_x000d__x000a_JournalTemplate=C:\COMFO\CTALK\JOURSTD.TPL_x000d__x000a_LbStateAddress=3 3 0 251 1 89 2 311_x000d__x000a_LbStateJou 3" xfId="40" xr:uid="{614315EB-CD8F-439D-A85B-4576E473C0A1}"/>
    <cellStyle name="_x000d__x000a_JournalTemplate=C:\COMFO\CTALK\JOURSTD.TPL_x000d__x000a_LbStateAddress=3 3 0 251 1 89 2 311_x000d__x000a_LbStateJou 4" xfId="41" xr:uid="{880678FB-D991-4733-B4C2-4ED55D19168C}"/>
    <cellStyle name="_x000d__x000a_JournalTemplate=C:\COMFO\CTALK\JOURSTD.TPL_x000d__x000a_LbStateAddress=3 3 0 251 1 89 2 311_x000d__x000a_LbStateJou 5" xfId="42" xr:uid="{E96D2D69-6678-4462-B379-043C9E390758}"/>
    <cellStyle name="_x000d__x000a_JournalTemplate=C:\COMFO\CTALK\JOURSTD.TPL_x000d__x000a_LbStateAddress=3 3 0 251 1 89 2 311_x000d__x000a_LbStateJou 6" xfId="43" xr:uid="{E3CC4868-8C99-4DF4-B1FA-CE83E0506FE0}"/>
    <cellStyle name=" Task]_x000a__x000a_TaskName=Scan At_x000a__x000a_TaskID=3_x000a__x000a_WorkstationName=SmarTone_x000a__x000a_LastExecuted=0_x000a__x000a_LastSt" xfId="23" xr:uid="{D881F832-EA86-47A5-9DB8-8E076073E948}"/>
    <cellStyle name=" Task]_x000a__x000a_TaskName=Scan At_x000a__x000a_TaskID=3_x000a__x000a_WorkstationName=SmarTone_x000a__x000a_LastExecuted=0_x000a__x000a_LastSt 2" xfId="24" xr:uid="{AC08AB17-0E25-4762-8A53-F4917FFFBBD6}"/>
    <cellStyle name=" Task]_x000a__x000a_TaskName=Scan At_x000a__x000a_TaskID=3_x000a__x000a_WorkstationName=SmarTone_x000a__x000a_LastExecuted=0_x000a__x000a_LastSt 3" xfId="25" xr:uid="{AA93935A-B551-4238-906F-56951247E84C}"/>
    <cellStyle name=" Task]_x000a__x000a_TaskName=Scan At_x000a__x000a_TaskID=3_x000a__x000a_WorkstationName=SmarTone_x000a__x000a_LastExecuted=0_x000a__x000a_LastSt 4" xfId="26" xr:uid="{ABFF7EDA-B76A-41D5-B1EF-BB4CEDAC9610}"/>
    <cellStyle name=" Task]_x000a__x000a_TaskName=Scan At_x000a__x000a_TaskID=3_x000a__x000a_WorkstationName=SmarTone_x000a__x000a_LastExecuted=0_x000a__x000a_LastSt 5" xfId="27" xr:uid="{47B48E9E-AAF9-4AF2-85F2-ED032DEF2FB7}"/>
    <cellStyle name=" Task]_x000a__x000a_TaskName=Scan At_x000a__x000a_TaskID=3_x000a__x000a_WorkstationName=SmarTone_x000a__x000a_LastExecuted=0_x000a__x000a_LastSt 6" xfId="28" xr:uid="{9A266D52-1337-4A4B-BA5B-4E1E0053C67F}"/>
    <cellStyle name=" Task]_x000a__x000a_TaskName=Scan At_x000a__x000a_TaskID=3_x000a__x000a_WorkstationName=SmarTone_x000a__x000a_LastExecuted=0_x000a__x000a_LastSt 7" xfId="29" xr:uid="{C27C6408-3A50-4420-8C6F-7822333D5D91}"/>
    <cellStyle name=" Task]_x000d__x000a_TaskName=Scan At_x000d__x000a_TaskID=3_x000d__x000a_WorkstationName=SmarTone_x000d__x000a_LastExecuted=0_x000d__x000a_LastSt" xfId="30" xr:uid="{C2A0B4F6-37F6-4DE7-A050-CB0E1D11B3E3}"/>
    <cellStyle name=" Task]_x000d__x000a_TaskName=Scan At_x000d__x000a_TaskID=3_x000d__x000a_WorkstationName=SmarTone_x000d__x000a_LastExecuted=0_x000d__x000a_LastSt 2" xfId="31" xr:uid="{92608FC2-508B-4E6F-890C-AD54A1AC1B7D}"/>
    <cellStyle name=" Task]_x000d__x000a_TaskName=Scan At_x000d__x000a_TaskID=3_x000d__x000a_WorkstationName=SmarTone_x000d__x000a_LastExecuted=0_x000d__x000a_LastSt 3" xfId="32" xr:uid="{35F79D1B-4A0E-4612-9D2F-9AF55D5F89A2}"/>
    <cellStyle name=" Task]_x000d__x000a_TaskName=Scan At_x000d__x000a_TaskID=3_x000d__x000a_WorkstationName=SmarTone_x000d__x000a_LastExecuted=0_x000d__x000a_LastSt 4" xfId="33" xr:uid="{D5852F1E-9013-4F73-A992-75B408CAE528}"/>
    <cellStyle name=" Task]_x000d__x000a_TaskName=Scan At_x000d__x000a_TaskID=3_x000d__x000a_WorkstationName=SmarTone_x000d__x000a_LastExecuted=0_x000d__x000a_LastSt 5" xfId="34" xr:uid="{A6D31320-4E8E-4DEE-9A63-EDFDD6E35E00}"/>
    <cellStyle name=" Task]_x000d__x000a_TaskName=Scan At_x000d__x000a_TaskID=3_x000d__x000a_WorkstationName=SmarTone_x000d__x000a_LastExecuted=0_x000d__x000a_LastSt 6" xfId="35" xr:uid="{9BDE3AFB-157C-4D4B-BB54-038616E38F87}"/>
    <cellStyle name=" Task]_x000d__x000a_TaskName=Scan At_x000d__x000a_TaskID=3_x000d__x000a_WorkstationName=SmarTone_x000d__x000a_LastExecuted=0_x000d__x000a_LastSt 7" xfId="36" xr:uid="{5A2DA2D3-3021-47DF-B5FA-EB911FDA4BD6}"/>
    <cellStyle name="_(FINAL!!!!!)L3-SVC-UPL" xfId="62" xr:uid="{DBAE05E8-1898-46B3-8882-BD4DEADA6A8B}"/>
    <cellStyle name="_(FINAL!!!!!)L3-SVC-UPL 2" xfId="63" xr:uid="{063728C5-C5D6-47A9-A7CE-E9711A824088}"/>
    <cellStyle name="_(FINAL!!!!!)L3-SVC-UPL 3" xfId="64" xr:uid="{D80E3544-B432-495D-A937-0DEE63EF6E04}"/>
    <cellStyle name="_(FINAL!!!!!)L3-SVC-UPL 4" xfId="65" xr:uid="{FA0B012C-273A-492E-9377-C162F01ECF37}"/>
    <cellStyle name="_(FINAL!!!!!)L3-SVC-UPL 5" xfId="66" xr:uid="{38060AC1-2E7F-439E-9949-144786D2D500}"/>
    <cellStyle name="_(FINAL!!!!!)L3-SVC-UPL 6" xfId="67" xr:uid="{2A49EF01-58A8-4095-AAD0-74F13B914C20}"/>
    <cellStyle name="_%(SignOnly)" xfId="60" xr:uid="{93FF21B7-AE50-49A8-9C35-D262314C5CE9}"/>
    <cellStyle name="_%(SignSpaceOnly)" xfId="61" xr:uid="{20BC5B97-FDDF-4254-AB8E-342EBB052B74}"/>
    <cellStyle name="_080220 Operational Model - v21" xfId="68" xr:uid="{F46E7703-61A6-4336-8B0E-AE09219298C4}"/>
    <cellStyle name="_080317_EP_Market Model Input_V2" xfId="69" xr:uid="{690186FB-525E-4FAF-A0AE-ED52AB77D310}"/>
    <cellStyle name="_080401_EP_Financial Model_V18_C10_DRAFT" xfId="70" xr:uid="{9AC40FE0-22E1-4EB6-9349-AFFF81EFC3A7}"/>
    <cellStyle name="_08年集采无线设备目录价汇总表(华为)0106" xfId="71" xr:uid="{159F47F3-7B07-4966-A054-EE23C85B3AF7}"/>
    <cellStyle name="_1.2.5 培训报价清单（安徽）" xfId="72" xr:uid="{6C3154D1-695D-4BAA-8159-EDBD678D701C}"/>
    <cellStyle name="_10站55载频备用（480742006071902-3）" xfId="73" xr:uid="{49024C9B-FDCD-4520-A71A-DF17CFDA942B}"/>
    <cellStyle name="_1NodeB" xfId="74" xr:uid="{E01902C6-BDE9-42B3-BBF6-13FD1FC854B6}"/>
    <cellStyle name="_1NodeB汇总" xfId="75" xr:uid="{63687BFD-BA3C-4617-B55E-D5495F92F0AA}"/>
    <cellStyle name="_20041001 MS&amp;D - RN V2.0 plus V5 - BOM" xfId="76" xr:uid="{38FF5555-66E5-4971-B64B-3BDB06D019C9}"/>
    <cellStyle name="_2007 Training Quotation Template" xfId="77" xr:uid="{90D76B0D-E456-4793-A63D-265FE41B5E15}"/>
    <cellStyle name="_2008 In-building Price Comparison 20080127" xfId="78" xr:uid="{61FB41BA-4D77-47BA-8A6F-4F27E9068BF9}"/>
    <cellStyle name="_2008 In-building Price Comparison 20080127 2" xfId="79" xr:uid="{36F34BAF-1ACF-401B-BC2C-07C38A051957}"/>
    <cellStyle name="_2008 In-building Price Comparison 20080127 3" xfId="80" xr:uid="{E9069A24-4E75-4A23-8D72-130905D03FE3}"/>
    <cellStyle name="_2008 In-building Price Comparison 20080127 4" xfId="81" xr:uid="{166F01D0-5028-4996-BD9F-EF860414A70E}"/>
    <cellStyle name="_2008 In-building Price Comparison 20080127 5" xfId="82" xr:uid="{7ABF10D1-50A1-4011-8058-87B1460EFA3A}"/>
    <cellStyle name="_2008 In-building Price Comparison 20080127 6" xfId="83" xr:uid="{66E696BE-D4E5-4B11-92FB-3EE21139E270}"/>
    <cellStyle name="_2008 In-building Price Comparison 20080127_Level 0 3G3" xfId="84" xr:uid="{91493632-0405-4EBC-B17C-CFE2AD335B75}"/>
    <cellStyle name="_2008 In-building Price Comparison 20080127_Level 0 3G3 2" xfId="85" xr:uid="{563D458A-A7BE-49E7-B534-95D1EDA7EEF0}"/>
    <cellStyle name="_2008 In-building Price Comparison 20080127_Level 0 3G3 3" xfId="86" xr:uid="{EC86DE53-89F1-4848-A9CC-6CA04CF3B714}"/>
    <cellStyle name="_2008 In-building Price Comparison 20080127_Level 0 3G3 4" xfId="87" xr:uid="{C1184430-33BB-4DD4-A024-2E4DBC168228}"/>
    <cellStyle name="_2008 In-building Price Comparison 20080127_Level 0 3G3 5" xfId="88" xr:uid="{D1C15291-8C10-4820-BA2B-C7B40BCD3E11}"/>
    <cellStyle name="_2008 In-building Price Comparison 20080127_Level 0 3G3 6" xfId="89" xr:uid="{59B028B7-0E26-4190-B219-AFA9F4A5E925}"/>
    <cellStyle name="_2008_OD_STC_V2" xfId="90" xr:uid="{E5D10090-BBCB-400A-8920-9FDE1D15F89C}"/>
    <cellStyle name="_2G In-building MEL2 - UPL R2" xfId="91" xr:uid="{F2A0265B-75E0-4933-9236-08E3EB81E28D}"/>
    <cellStyle name="_2RNC" xfId="92" xr:uid="{F65647C8-39DC-4FD5-B951-FD01D928A117}"/>
    <cellStyle name="_2RNC硬件" xfId="93" xr:uid="{837ABA01-FC28-466D-87E1-753FFEE4864C}"/>
    <cellStyle name="_3.1.1 stc ipmpls 2008 final" xfId="94" xr:uid="{E8185F5D-9E86-468A-B552-01E92E392793}"/>
    <cellStyle name="_3.1.1 stc ipmpls 2008 final 2" xfId="95" xr:uid="{2D5CF628-2657-4F93-901D-061FBD69AB25}"/>
    <cellStyle name="_3.1.1 stc ipmpls 2008 final 3" xfId="96" xr:uid="{1792B39D-A6FC-48D9-ABFF-28DEC18A8247}"/>
    <cellStyle name="_3.1.1 stc ipmpls 2008 final 4" xfId="97" xr:uid="{0E9D7F22-FDA4-4404-8241-3D78AD292F86}"/>
    <cellStyle name="_3.1.1 stc ipmpls 2008 final 5" xfId="98" xr:uid="{5DFABFE4-D299-42DB-83CF-568CE6B3AFAB}"/>
    <cellStyle name="_3.1.1 stc ipmpls 2008 final 6" xfId="99" xr:uid="{93A4DEB7-4CB1-4C33-96BC-2235C69F2F11}"/>
    <cellStyle name="_3900系列基站配置模型20080705" xfId="100" xr:uid="{E7C28F19-4DC3-4CF2-841D-CE71B6D68E71}"/>
    <cellStyle name="_3934920051228011DObjs" xfId="101" xr:uid="{A336E9B8-B73B-4C0F-BFA8-724054075F4C}"/>
    <cellStyle name="_3G_MEL1 May03, 2006" xfId="102" xr:uid="{24C32921-9202-40E0-9611-E059448CDF7C}"/>
    <cellStyle name="_3G_MEL1 May03, 2006 2" xfId="103" xr:uid="{2C45854F-DCAE-4919-A28D-3E35FF2CCE3A}"/>
    <cellStyle name="_3G_MEL1 May03, 2006 3" xfId="104" xr:uid="{0E99EB83-08B0-4F6F-83C6-1272463A4A44}"/>
    <cellStyle name="_3G_MEL1 May03, 2006 4" xfId="105" xr:uid="{D7ECAF9A-92DF-49D7-8D84-B12EB5E819B3}"/>
    <cellStyle name="_3G_MEL1 May03, 2006 5" xfId="106" xr:uid="{C84A56E2-950C-4645-B1AD-4673740D8E7B}"/>
    <cellStyle name="_3G_MEL1 May03, 2006 6" xfId="107" xr:uid="{7A0EEB78-761C-40C0-8A9A-03AC17250399}"/>
    <cellStyle name="_3G_MEL1 May03, 2006_2008 In-building Price Comparison 20080127" xfId="108" xr:uid="{7968345C-AC11-4084-B3FA-068C412F9D24}"/>
    <cellStyle name="_3G_MEL1 May03, 2006_2008 In-building Price Comparison 20080127 2" xfId="109" xr:uid="{11F5853D-546D-4B5F-9215-F4865A85158F}"/>
    <cellStyle name="_3G_MEL1 May03, 2006_2008 In-building Price Comparison 20080127 3" xfId="110" xr:uid="{B27FF39C-938D-487B-9E10-7BD54ECBE261}"/>
    <cellStyle name="_3G_MEL1 May03, 2006_2008 In-building Price Comparison 20080127 4" xfId="111" xr:uid="{C9AB233C-C00E-478E-929B-5FA53848D482}"/>
    <cellStyle name="_3G_MEL1 May03, 2006_2008 In-building Price Comparison 20080127 5" xfId="112" xr:uid="{5D7F3B78-6E33-487D-ABD5-5065FCAECBC9}"/>
    <cellStyle name="_3G_MEL1 May03, 2006_2008 In-building Price Comparison 20080127 6" xfId="113" xr:uid="{D8A43EBF-131C-4077-99A3-7AD7F7B4D02D}"/>
    <cellStyle name="_3G_MEL1 May03, 2006_2008 In-building Price Comparison 20080127_Level 0 3G3" xfId="114" xr:uid="{B7C3F468-F80B-4D44-B70D-065499F5BF00}"/>
    <cellStyle name="_3G_MEL1 May03, 2006_2008 In-building Price Comparison 20080127_Level 0 3G3 2" xfId="115" xr:uid="{E0FD88B5-25D6-45B0-8DEB-EA21EC711133}"/>
    <cellStyle name="_3G_MEL1 May03, 2006_2008 In-building Price Comparison 20080127_Level 0 3G3 3" xfId="116" xr:uid="{80C45B08-81D7-4744-970E-482A527AD768}"/>
    <cellStyle name="_3G_MEL1 May03, 2006_2008 In-building Price Comparison 20080127_Level 0 3G3 4" xfId="117" xr:uid="{E3C87832-BF2D-4B99-9AF6-046001B8A531}"/>
    <cellStyle name="_3G_MEL1 May03, 2006_2008 In-building Price Comparison 20080127_Level 0 3G3 5" xfId="118" xr:uid="{3CD9B7F6-F2A1-4370-BEC3-5655CCE77EE6}"/>
    <cellStyle name="_3G_MEL1 May03, 2006_2008 In-building Price Comparison 20080127_Level 0 3G3 6" xfId="119" xr:uid="{1B95121C-C4F5-40ED-A780-0045DEA59727}"/>
    <cellStyle name="_3G_MEL1 May03, 2006_3G 3 Huawei MEL_20070128 (2)" xfId="120" xr:uid="{1E875D4D-3DBB-4523-82C0-5610C9AA53C7}"/>
    <cellStyle name="_3G_MEL1 May03, 2006_3G 3 Huawei MEL_20070128 (2) 2" xfId="121" xr:uid="{95C2DC78-9938-41E1-8226-A9E0BCFE45BA}"/>
    <cellStyle name="_3G_MEL1 May03, 2006_3G 3 Huawei MEL_20070128 (2) 3" xfId="122" xr:uid="{4AFA8D7E-AFB4-4808-AA69-E68FB2DAB86B}"/>
    <cellStyle name="_3G_MEL1 May03, 2006_3G 3 Huawei MEL_20070128 (2) 4" xfId="123" xr:uid="{7203BA30-9543-4CEE-B0F2-CDF25448B8BE}"/>
    <cellStyle name="_3G_MEL1 May03, 2006_3G 3 Huawei MEL_20070128 (2) 5" xfId="124" xr:uid="{0B242061-5461-432F-82B4-E70370A7191E}"/>
    <cellStyle name="_3G_MEL1 May03, 2006_3G 3 Huawei MEL_20070128 (2) 6" xfId="125" xr:uid="{EC943735-7399-40F8-840F-66D24ABB5EE1}"/>
    <cellStyle name="_3G_MEL1 May03, 2006_3G 3 Huawei MEL_200800302" xfId="126" xr:uid="{F13FE78D-0AB1-4E3A-AF30-F1CFCA80E25E}"/>
    <cellStyle name="_3G_MEL1 May03, 2006_3G 3 Huawei MEL_200800302 2" xfId="127" xr:uid="{DC77D8C3-FA76-407B-B5E5-1B7047A3695A}"/>
    <cellStyle name="_3G_MEL1 May03, 2006_3G 3 Huawei MEL_200800302 3" xfId="128" xr:uid="{9C5A69D5-1DD6-420F-AE3F-BF46238A723A}"/>
    <cellStyle name="_3G_MEL1 May03, 2006_3G 3 Huawei MEL_200800302 4" xfId="129" xr:uid="{58C25A80-2B08-4FC9-8B45-23A7C83166B1}"/>
    <cellStyle name="_3G_MEL1 May03, 2006_3G 3 Huawei MEL_200800302 5" xfId="130" xr:uid="{A42C46AD-C77E-4637-9D4A-748989182BAE}"/>
    <cellStyle name="_3G_MEL1 May03, 2006_3G 3 Huawei MEL_200800302 6" xfId="131" xr:uid="{68DA5187-36AD-41EC-8616-42BF7B6C3555}"/>
    <cellStyle name="_3G_MEL1 May03, 2006_3G2 Huawei MEL level 1_Verified_20070621" xfId="132" xr:uid="{87646F97-90E0-4EFC-B8C2-2B1E25E2EFE8}"/>
    <cellStyle name="_3G_MEL1 May03, 2006_3G2 Huawei MEL level 1_Verified_20070621 2" xfId="133" xr:uid="{83497A6C-1060-4238-BBBB-9F7F9BC24F00}"/>
    <cellStyle name="_3G_MEL1 May03, 2006_3G2 Huawei MEL level 1_Verified_20070621 3" xfId="134" xr:uid="{CC2C7B9D-A9AD-4132-96B8-494FE34BFD2E}"/>
    <cellStyle name="_3G_MEL1 May03, 2006_3G2 Huawei MEL level 1_Verified_20070621 4" xfId="135" xr:uid="{2A714838-3A63-4329-B8D0-466FBAC5FE00}"/>
    <cellStyle name="_3G_MEL1 May03, 2006_3G2 Huawei MEL level 1_Verified_20070621 5" xfId="136" xr:uid="{E7948B8F-61C1-47B3-B256-ACC086507041}"/>
    <cellStyle name="_3G_MEL1 May03, 2006_3G2 Huawei MEL level 1_Verified_20070621 6" xfId="137" xr:uid="{4E62C7A3-CCC0-4762-8706-F6EFD9AEC73E}"/>
    <cellStyle name="_3G_MEL1 May03, 2006_3G2 Huawei MEL level 1_Verified_20070625" xfId="138" xr:uid="{FA69C16F-AAE0-4E41-89CB-B892F505F610}"/>
    <cellStyle name="_3G_MEL1 May03, 2006_3G2 Huawei MEL level 1_Verified_20070625 2" xfId="139" xr:uid="{86369DC9-B1C7-4F0F-A9CA-5FAB3DD642FB}"/>
    <cellStyle name="_3G_MEL1 May03, 2006_3G2 Huawei MEL level 1_Verified_20070625 3" xfId="140" xr:uid="{3FD186F9-2E02-4F34-969D-1BFF3BC5EDF0}"/>
    <cellStyle name="_3G_MEL1 May03, 2006_3G2 Huawei MEL level 1_Verified_20070625 4" xfId="141" xr:uid="{8A2282A2-2B82-49F7-AE67-4DA34354C538}"/>
    <cellStyle name="_3G_MEL1 May03, 2006_3G2 Huawei MEL level 1_Verified_20070625 5" xfId="142" xr:uid="{DE713CDF-800A-4402-A06B-0737AE5D1D0D}"/>
    <cellStyle name="_3G_MEL1 May03, 2006_3G2 Huawei MEL level 1_Verified_20070625 6" xfId="143" xr:uid="{C46081CB-B696-450D-9A8C-AF59908E4C28}"/>
    <cellStyle name="_3G_MEL1 May03, 2006_Data MEL 1" xfId="144" xr:uid="{6EA8502A-7489-43DF-8516-146DDFDAF7FB}"/>
    <cellStyle name="_3G_MEL1 May03, 2006_Data MEL 1 2" xfId="145" xr:uid="{78F35AE9-7B09-433B-B463-CAF35B4F614C}"/>
    <cellStyle name="_3G_MEL1 May03, 2006_Data MEL 1 3" xfId="146" xr:uid="{91AC6A94-9C85-4490-9274-E8B8C7708EEC}"/>
    <cellStyle name="_3G_MEL1 May03, 2006_Data MEL 1 4" xfId="147" xr:uid="{7C1C0656-EF8B-49B6-A693-56B1A3B8235B}"/>
    <cellStyle name="_3G_MEL1 May03, 2006_Data MEL 1 5" xfId="148" xr:uid="{7357408F-A4D6-4524-994B-CC04F0FD7BDD}"/>
    <cellStyle name="_3G_MEL1 May03, 2006_Data MEL 1 6" xfId="149" xr:uid="{A0B4B341-6F9E-44DD-8682-3CA8BE2D8A58}"/>
    <cellStyle name="_3G_MEL1 May03, 2006_HUA_MEL1 BoQ-TX" xfId="150" xr:uid="{CE10A46F-2989-4AED-AC75-75F65D9E159D}"/>
    <cellStyle name="_3G_MEL1 May03, 2006_HUA_MEL1 BoQ-TX 2" xfId="151" xr:uid="{8E0C93DE-7FB4-41D9-AE42-E7F7AB2D8338}"/>
    <cellStyle name="_3G_MEL1 May03, 2006_HUA_MEL1 BoQ-TX 3" xfId="152" xr:uid="{1DB02848-4B0A-421C-8F73-4B256E831EDC}"/>
    <cellStyle name="_3G_MEL1 May03, 2006_HUA_MEL1 BoQ-TX 4" xfId="153" xr:uid="{88E0A051-A233-44F4-8060-E2040A381573}"/>
    <cellStyle name="_3G_MEL1 May03, 2006_HUA_MEL1 BoQ-TX 5" xfId="154" xr:uid="{CBC2A7BE-3993-476E-914A-096B91AAC34E}"/>
    <cellStyle name="_3G_MEL1 May03, 2006_HUA_MEL1 BoQ-TX 6" xfId="155" xr:uid="{402E8D10-06F3-49C9-BC31-394A0A978890}"/>
    <cellStyle name="_3G_MEL1 May03, 2006_Huawei MEL1 BoQ_CS" xfId="156" xr:uid="{04ED4983-1620-43EB-93B5-7EB8D88E368A}"/>
    <cellStyle name="_3G_MEL1 May03, 2006_Huawei MEL1 BoQ_CS 2" xfId="157" xr:uid="{130106E5-BFBC-4E9F-B2C3-296D543C5659}"/>
    <cellStyle name="_3G_MEL1 May03, 2006_Huawei MEL1 BoQ_CS 3" xfId="158" xr:uid="{77994EFA-656F-48B6-8CF1-AD2A5C2F16E1}"/>
    <cellStyle name="_3G_MEL1 May03, 2006_Huawei MEL1 BoQ_CS 4" xfId="159" xr:uid="{B0C1D69B-B520-4D3F-A1DB-D745D20590BE}"/>
    <cellStyle name="_3G_MEL1 May03, 2006_Huawei MEL1 BoQ_CS 5" xfId="160" xr:uid="{0E1ACC1C-441A-433E-9BBC-0C5279E28158}"/>
    <cellStyle name="_3G_MEL1 May03, 2006_Huawei MEL1 BoQ_CS 6" xfId="161" xr:uid="{16612500-18ED-4CC8-B790-87A68DC26E90}"/>
    <cellStyle name="_3G_MEL1 May03, 2006_Huawei MEL1 BoQ_PS" xfId="162" xr:uid="{F96B9832-EB13-4F94-875C-EDEB7186D8BD}"/>
    <cellStyle name="_3G_MEL1 May03, 2006_Huawei MEL1 BoQ_PS 2" xfId="163" xr:uid="{15C212D9-977E-4129-91B0-371F8090F025}"/>
    <cellStyle name="_3G_MEL1 May03, 2006_Huawei MEL1 BoQ_PS 3" xfId="164" xr:uid="{5079870E-7A1E-41DB-897B-95DDAD1D5591}"/>
    <cellStyle name="_3G_MEL1 May03, 2006_Huawei MEL1 BoQ_PS 4" xfId="165" xr:uid="{5DCA1C83-1E04-419A-B38E-76890890CFAF}"/>
    <cellStyle name="_3G_MEL1 May03, 2006_Huawei MEL1 BoQ_PS 5" xfId="166" xr:uid="{2F068D27-F82B-4B43-8D03-98C347F743C9}"/>
    <cellStyle name="_3G_MEL1 May03, 2006_Huawei MEL1 BoQ_PS 6" xfId="167" xr:uid="{71E29C05-B921-4370-83B5-F3ECF11497CF}"/>
    <cellStyle name="_3G_MEL1 May03, 2006_Huawei MEL1 BoQ_Training" xfId="168" xr:uid="{9F3874F1-41DE-44F4-A611-7F859B1AEDB5}"/>
    <cellStyle name="_3G_MEL1 May03, 2006_Huawei MEL1 BoQ_Training 2" xfId="169" xr:uid="{C85CC099-FE29-458D-8FF4-C5A8E437C8A0}"/>
    <cellStyle name="_3G_MEL1 May03, 2006_Huawei MEL1 BoQ_Training 3" xfId="170" xr:uid="{D8369D0E-D691-4979-B852-D1893727D2B7}"/>
    <cellStyle name="_3G_MEL1 May03, 2006_Huawei MEL1 BoQ_Training 4" xfId="171" xr:uid="{40C528B0-4FEE-478D-8BE3-9113F0985B90}"/>
    <cellStyle name="_3G_MEL1 May03, 2006_Huawei MEL1 BoQ_Training 5" xfId="172" xr:uid="{1BD331C0-B191-42CA-9C50-B592AC332723}"/>
    <cellStyle name="_3G_MEL1 May03, 2006_Huawei MEL1 BoQ_Training 6" xfId="173" xr:uid="{4D1D2B5F-9807-4483-9736-3AC8C7459E9F}"/>
    <cellStyle name="_3G_MEL1 May03, 2006_MEL_Huawei_RF" xfId="174" xr:uid="{D7F59565-C8F8-4ED6-A0B4-906614F4F946}"/>
    <cellStyle name="_3G_MEL1 May03, 2006_MEL_Huawei_RF 2" xfId="175" xr:uid="{2615DA1F-3608-407B-9712-BD49852B4540}"/>
    <cellStyle name="_3G_MEL1 May03, 2006_MEL_Huawei_RF 3" xfId="176" xr:uid="{69ACED7F-4557-42B6-B22C-79C08DD273B4}"/>
    <cellStyle name="_3G_MEL1 May03, 2006_MEL_Huawei_RF 4" xfId="177" xr:uid="{05C7EB52-DA4F-4CC5-9B58-4291163D47E9}"/>
    <cellStyle name="_3G_MEL1 May03, 2006_MEL_Huawei_RF 5" xfId="178" xr:uid="{1B4212AA-C0C6-47FC-9D2B-52CE8EE9A4AB}"/>
    <cellStyle name="_3G_MEL1 May03, 2006_MEL_Huawei_RF 6" xfId="179" xr:uid="{62EC3E55-A4FE-4EF8-96F4-78C9D47B07C0}"/>
    <cellStyle name="_3G_MEL1 May03, 2006_MEL_RNC" xfId="180" xr:uid="{7858421F-EC04-4B7B-9E53-32041DCC4F2D}"/>
    <cellStyle name="_3G_MEL1 May03, 2006_MEL_RNC 2" xfId="181" xr:uid="{4461BDAE-1636-4EAF-9A32-A732C71E0C8A}"/>
    <cellStyle name="_3G_MEL1 May03, 2006_MEL_RNC 3" xfId="182" xr:uid="{7CAC5ACE-532A-4E90-A02E-0506AE7C26F3}"/>
    <cellStyle name="_3G_MEL1 May03, 2006_MEL_RNC 4" xfId="183" xr:uid="{45DCAA37-E6FA-4677-8D2B-68E5BF336DC9}"/>
    <cellStyle name="_3G_MEL1 May03, 2006_MEL_RNC 5" xfId="184" xr:uid="{34EBFF7F-2DA3-417E-BBD6-8ED3C2AAC57A}"/>
    <cellStyle name="_3G_MEL1 May03, 2006_MEL_RNC 6" xfId="185" xr:uid="{3A332697-AE70-4699-8520-CFC68584C9A9}"/>
    <cellStyle name="_3G_MEL1 May03, 2006_PS MEL" xfId="186" xr:uid="{51279637-4DE4-43CD-B17A-5B6D3B64D7C7}"/>
    <cellStyle name="_3G_MEL1 May03, 2006_PS MEL 1" xfId="187" xr:uid="{7F4E49AE-1D42-4188-949D-A409FAE85B18}"/>
    <cellStyle name="_3G_MEL1 May03, 2006_PS MEL 1 2" xfId="188" xr:uid="{4CC48AC6-0255-47B7-862A-1DCFE0049BA2}"/>
    <cellStyle name="_3G_MEL1 May03, 2006_PS MEL 1 3" xfId="189" xr:uid="{AC54F0D6-A4D5-4101-A07A-96B7C54B3D00}"/>
    <cellStyle name="_3G_MEL1 May03, 2006_PS MEL 1 4" xfId="190" xr:uid="{0D9AA0B3-7B8D-46CF-B935-C8D56A5BF4A4}"/>
    <cellStyle name="_3G_MEL1 May03, 2006_PS MEL 1 5" xfId="191" xr:uid="{13925672-4C78-42E9-9E83-27C98395B4F4}"/>
    <cellStyle name="_3G_MEL1 May03, 2006_PS MEL 1 6" xfId="192" xr:uid="{07B5A8C8-C89E-4C53-A4F6-5FB5A3402371}"/>
    <cellStyle name="_3G_MEL1 May03, 2006_PS MEL 2" xfId="193" xr:uid="{5C6F479F-A0D3-49B5-84F7-AD06A72550C1}"/>
    <cellStyle name="_3G_MEL1 May03, 2006_PS MEL 3" xfId="194" xr:uid="{82875262-6C23-4005-8960-E8A909D5B923}"/>
    <cellStyle name="_3G_MEL1 May03, 2006_PS MEL 4" xfId="195" xr:uid="{34C64DF3-47E6-430D-B3F6-768637527046}"/>
    <cellStyle name="_3G_MEL1 May03, 2006_PS MEL 5" xfId="196" xr:uid="{94DA2036-80D1-44E4-BDC6-76EC557E60CA}"/>
    <cellStyle name="_3G_MEL1 May03, 2006_PS MEL 6" xfId="197" xr:uid="{20C6607D-85D8-4048-88E1-61F9A013499E}"/>
    <cellStyle name="_3g-roaming-BOQ-STC--Rv03SEP" xfId="275" xr:uid="{F76482F1-5079-440D-9610-71A15451CD43}"/>
    <cellStyle name="_3G2 Extended Scope MEL2" xfId="198" xr:uid="{21DC25FA-2876-446D-BAFE-DA598F0762CD}"/>
    <cellStyle name="_3G2 Extended Scope MEL2 2" xfId="199" xr:uid="{184EE793-3CB9-4B33-B3C7-82483580CFC1}"/>
    <cellStyle name="_3G2 Extended Scope MEL2 3" xfId="200" xr:uid="{F524AFB0-7357-4AC7-A5D3-1EBE7272F762}"/>
    <cellStyle name="_3G2 Extended Scope MEL2 4" xfId="201" xr:uid="{A8172525-3C04-4F70-9D12-4B22F525E3EC}"/>
    <cellStyle name="_3G2 Extended Scope MEL2 5" xfId="202" xr:uid="{72DD362E-DB29-42D1-915E-6C60A00BD5B0}"/>
    <cellStyle name="_3G2 Extended Scope MEL2 6" xfId="203" xr:uid="{B53CF198-CD03-44D7-9430-4741B632F7AA}"/>
    <cellStyle name="_3G2 Extended Scope MEL2_3G2 Huawei MEL level 1_Verified_20070621" xfId="204" xr:uid="{3BE40E72-299C-4C27-8232-881341B79E21}"/>
    <cellStyle name="_3G2 Extended Scope MEL2_3G2 Huawei MEL level 1_Verified_20070621 2" xfId="205" xr:uid="{1143F4E2-3092-47EE-8C06-DF083DA201EF}"/>
    <cellStyle name="_3G2 Extended Scope MEL2_3G2 Huawei MEL level 1_Verified_20070621 3" xfId="206" xr:uid="{2F05E3A8-A279-44F6-8134-DB8DBA3FC6E4}"/>
    <cellStyle name="_3G2 Extended Scope MEL2_3G2 Huawei MEL level 1_Verified_20070621 4" xfId="207" xr:uid="{8132DC3F-F151-48DA-A763-1DB86FBFDA7D}"/>
    <cellStyle name="_3G2 Extended Scope MEL2_3G2 Huawei MEL level 1_Verified_20070621 5" xfId="208" xr:uid="{82B061A9-BD3B-4AE5-AF7F-AFCBD22855CD}"/>
    <cellStyle name="_3G2 Extended Scope MEL2_3G2 Huawei MEL level 1_Verified_20070621 6" xfId="209" xr:uid="{8761B306-6477-4DA8-B285-4103726E6497}"/>
    <cellStyle name="_3G2 Extended Scope MEL2_3G2 Huawei MEL level 1_Verified_20070625" xfId="210" xr:uid="{2791671A-A580-4819-A197-2229A7668EC2}"/>
    <cellStyle name="_3G2 Extended Scope MEL2_3G2 Huawei MEL level 1_Verified_20070625 2" xfId="211" xr:uid="{D270C289-0486-4A71-9651-09BF2C4658CA}"/>
    <cellStyle name="_3G2 Extended Scope MEL2_3G2 Huawei MEL level 1_Verified_20070625 3" xfId="212" xr:uid="{8D47235E-4BA8-4385-BAC1-5D25E93C319E}"/>
    <cellStyle name="_3G2 Extended Scope MEL2_3G2 Huawei MEL level 1_Verified_20070625 4" xfId="213" xr:uid="{8491F2E5-D002-405C-9251-58E63A2551CD}"/>
    <cellStyle name="_3G2 Extended Scope MEL2_3G2 Huawei MEL level 1_Verified_20070625 5" xfId="214" xr:uid="{EF28A5B6-E318-4561-942B-C1ECD340D479}"/>
    <cellStyle name="_3G2 Extended Scope MEL2_3G2 Huawei MEL level 1_Verified_20070625 6" xfId="215" xr:uid="{4CBB5BAE-9254-4BE4-8A0E-2CE75D684A04}"/>
    <cellStyle name="_3G2 Extended Scope MEL2_Huawei MEL1 BoQ_CS" xfId="216" xr:uid="{2081FD35-4C60-4C64-B7D5-D27D303BC1F8}"/>
    <cellStyle name="_3G2 Extended Scope MEL2_Huawei MEL1 BoQ_CS 2" xfId="217" xr:uid="{7BBE25CE-A7A9-47A1-82FD-457C911A4CE7}"/>
    <cellStyle name="_3G2 Extended Scope MEL2_Huawei MEL1 BoQ_CS 3" xfId="218" xr:uid="{B0F8EC2E-B3A5-4F7A-BB1C-EE0BFE3CCBD7}"/>
    <cellStyle name="_3G2 Extended Scope MEL2_Huawei MEL1 BoQ_CS 4" xfId="219" xr:uid="{78AF76CD-BF60-4275-8DBA-DC89AF791C0F}"/>
    <cellStyle name="_3G2 Extended Scope MEL2_Huawei MEL1 BoQ_CS 5" xfId="220" xr:uid="{08531C0C-446D-426A-A5FD-6A73FF9866D3}"/>
    <cellStyle name="_3G2 Extended Scope MEL2_Huawei MEL1 BoQ_CS 6" xfId="221" xr:uid="{BF90D61D-32EF-495A-93BA-20107BFDD3E9}"/>
    <cellStyle name="_3G2 Extended Scope MEL2_Huawei MEL1 BoQ_PS" xfId="222" xr:uid="{69936228-6FA4-439A-A3CD-952D7FC31D15}"/>
    <cellStyle name="_3G2 Extended Scope MEL2_Huawei MEL1 BoQ_PS 2" xfId="223" xr:uid="{1C11C4F4-CCB4-4424-93DA-3426594CBECE}"/>
    <cellStyle name="_3G2 Extended Scope MEL2_Huawei MEL1 BoQ_PS 3" xfId="224" xr:uid="{FBF89343-C377-4EF9-9979-BB43C840E2A4}"/>
    <cellStyle name="_3G2 Extended Scope MEL2_Huawei MEL1 BoQ_PS 4" xfId="225" xr:uid="{A0AA6ED3-1474-4BB3-8A44-F14C2444DD82}"/>
    <cellStyle name="_3G2 Extended Scope MEL2_Huawei MEL1 BoQ_PS 5" xfId="226" xr:uid="{6AC7A2A7-79A5-4BF1-8923-8F3933CD5574}"/>
    <cellStyle name="_3G2 Extended Scope MEL2_Huawei MEL1 BoQ_PS 6" xfId="227" xr:uid="{05859F4D-1829-4CA0-9EF3-AA8C836FE909}"/>
    <cellStyle name="_3G2 Extended Scope MEL2_Huawei MEL1 BoQ_Training" xfId="228" xr:uid="{95EE7EBC-0F49-476D-99AA-ECB9EE93D0E9}"/>
    <cellStyle name="_3G2 Extended Scope MEL2_Huawei MEL1 BoQ_Training 2" xfId="229" xr:uid="{597514C3-47FA-4B42-AA2F-9783D2A078DB}"/>
    <cellStyle name="_3G2 Extended Scope MEL2_Huawei MEL1 BoQ_Training 3" xfId="230" xr:uid="{53F3D24B-6000-4B48-BC0D-6933475CA77F}"/>
    <cellStyle name="_3G2 Extended Scope MEL2_Huawei MEL1 BoQ_Training 4" xfId="231" xr:uid="{207DE29C-5DD1-454A-9F67-647BCC7A75D2}"/>
    <cellStyle name="_3G2 Extended Scope MEL2_Huawei MEL1 BoQ_Training 5" xfId="232" xr:uid="{DBA52734-88EB-4295-9B7D-E1D3FB9B4875}"/>
    <cellStyle name="_3G2 Extended Scope MEL2_Huawei MEL1 BoQ_Training 6" xfId="233" xr:uid="{E084976E-C4AB-492A-9E99-472B88AFCC35}"/>
    <cellStyle name="_3G2_BoQ_customer" xfId="234" xr:uid="{5F73C78C-A6A2-4071-BF06-9B1B1041FB0F}"/>
    <cellStyle name="_3G2_BoQ_customer 2" xfId="235" xr:uid="{F9654EBE-9F78-436C-A223-A5F40737D82B}"/>
    <cellStyle name="_3G2_BoQ_customer 3" xfId="236" xr:uid="{DA3B7624-98AD-44B8-9CD3-2DFCB63B6C95}"/>
    <cellStyle name="_3G2_BoQ_customer 4" xfId="237" xr:uid="{039F0A15-7315-419D-9BCF-D4059E5ED719}"/>
    <cellStyle name="_3G2_BoQ_customer 5" xfId="238" xr:uid="{FE293BC4-153A-4931-84C4-B60577714C8A}"/>
    <cellStyle name="_3G2_BoQ_customer 6" xfId="239" xr:uid="{9B9114AF-776A-45FF-A9AC-CBEC8764A575}"/>
    <cellStyle name="_3G2_BoQ_customer_Level 0 3G3" xfId="240" xr:uid="{76F7CFFE-ADA2-49E6-A1E0-6B6AC3FA5C39}"/>
    <cellStyle name="_3G2_BoQ_customer_Level 0 3G3 2" xfId="241" xr:uid="{0E881E6B-D9F0-44B3-82CC-7DAEA567D87A}"/>
    <cellStyle name="_3G2_BoQ_customer_Level 0 3G3 3" xfId="242" xr:uid="{59A0EB07-465E-419A-A9C2-4C696FF61251}"/>
    <cellStyle name="_3G2_BoQ_customer_Level 0 3G3 4" xfId="243" xr:uid="{EDAAF22C-6B87-48D2-9787-F8FFEF8E4A00}"/>
    <cellStyle name="_3G2_BoQ_customer_Level 0 3G3 5" xfId="244" xr:uid="{C3AECCA4-A9ED-4017-B09D-A16F964FAE61}"/>
    <cellStyle name="_3G2_BoQ_customer_Level 0 3G3 6" xfId="245" xr:uid="{B1C33FF8-DE06-49F9-BD8E-19DBB9261A95}"/>
    <cellStyle name="_3G3 Level1 Core BoQ - NSS" xfId="246" xr:uid="{0C3B46D2-38EB-4B01-8B1F-D85A44FDFAD4}"/>
    <cellStyle name="_3G3 Level1 Core BoQ - NSS (2)" xfId="247" xr:uid="{4DECD714-1AD0-4888-BB57-0E9764804630}"/>
    <cellStyle name="_3G3 Level1 Core BoQ - NSS (2) 2" xfId="248" xr:uid="{A12CA6BC-5772-4FF2-985A-227CD4198173}"/>
    <cellStyle name="_3G3 Level1 Core BoQ - NSS (2) 3" xfId="249" xr:uid="{696F951E-FDC6-4A76-ACD7-3933019CF369}"/>
    <cellStyle name="_3G3 Level1 Core BoQ - NSS (2) 4" xfId="250" xr:uid="{1AD82BBE-04FF-4C07-A9DC-C8037C56D787}"/>
    <cellStyle name="_3G3 Level1 Core BoQ - NSS (2) 5" xfId="251" xr:uid="{5F373B78-BC86-492E-BC5D-59B96288AB40}"/>
    <cellStyle name="_3G3 Level1 Core BoQ - NSS (2) 6" xfId="252" xr:uid="{43452EFB-A395-442E-B3A7-D29D90A4821E}"/>
    <cellStyle name="_3G3 Level1 Core BoQ - NSS 10" xfId="253" xr:uid="{8099CCFD-CD05-4839-A0AA-2097FE7CBFAC}"/>
    <cellStyle name="_3G3 Level1 Core BoQ - NSS 11" xfId="254" xr:uid="{09A91A4F-AFE7-4A39-9843-D71F6B0F799A}"/>
    <cellStyle name="_3G3 Level1 Core BoQ - NSS 12" xfId="255" xr:uid="{F354A570-FF14-4CDA-AC46-69E11624C722}"/>
    <cellStyle name="_3G3 Level1 Core BoQ - NSS 13" xfId="256" xr:uid="{AD0F9CD9-6F5D-482E-AFD6-C7608CCD87E3}"/>
    <cellStyle name="_3G3 Level1 Core BoQ - NSS 14" xfId="257" xr:uid="{AB6D8492-BF5E-42CB-8D58-42DB202BEEFF}"/>
    <cellStyle name="_3G3 Level1 Core BoQ - NSS 15" xfId="258" xr:uid="{C723672E-96A6-499D-9608-1024BE59A65D}"/>
    <cellStyle name="_3G3 Level1 Core BoQ - NSS 16" xfId="259" xr:uid="{140E4888-576C-4CDA-AA72-4793B83339AB}"/>
    <cellStyle name="_3G3 Level1 Core BoQ - NSS 2" xfId="260" xr:uid="{2D2C1E05-75B2-4DD5-A398-25CDEBF9AD9D}"/>
    <cellStyle name="_3G3 Level1 Core BoQ - NSS 3" xfId="261" xr:uid="{2490501F-D197-4393-835B-7FA7FE6C09F7}"/>
    <cellStyle name="_3G3 Level1 Core BoQ - NSS 4" xfId="262" xr:uid="{551D97FE-1F5D-41C9-8DBB-8094BEB1EE5D}"/>
    <cellStyle name="_3G3 Level1 Core BoQ - NSS 5" xfId="263" xr:uid="{6A2C2A1F-C534-481C-81E4-AACF757F74FF}"/>
    <cellStyle name="_3G3 Level1 Core BoQ - NSS 6" xfId="264" xr:uid="{E0E96F9B-BB6D-4B55-ADF9-CEA6CAB54603}"/>
    <cellStyle name="_3G3 Level1 Core BoQ - NSS 7" xfId="265" xr:uid="{C83A90D7-C807-4D3C-AD40-F5D24D910261}"/>
    <cellStyle name="_3G3 Level1 Core BoQ - NSS 8" xfId="266" xr:uid="{F58C5A13-813B-4A34-8905-5DBA0EF809CA}"/>
    <cellStyle name="_3G3 Level1 Core BoQ - NSS 9" xfId="267" xr:uid="{AF27411F-D509-4C29-AFBA-6BBFEC777495}"/>
    <cellStyle name="_3G4 - HUA COSTING" xfId="268" xr:uid="{16CD66F6-3876-4CBA-B523-C4AD80743791}"/>
    <cellStyle name="_3G4 - HUA COSTING 2" xfId="269" xr:uid="{81868F2C-C165-4191-A02E-C466118B3E06}"/>
    <cellStyle name="_3G4 - HUA COSTING 3" xfId="270" xr:uid="{B9304F6B-18F9-4E2B-B74F-F4665A9C1BEF}"/>
    <cellStyle name="_3G4 - HUA COSTING 4" xfId="271" xr:uid="{AB4C5910-F47E-4EB1-96FB-E05F41F9388E}"/>
    <cellStyle name="_3G4 - HUA COSTING 5" xfId="272" xr:uid="{AA686507-8698-4468-97CF-F560F2D5E90B}"/>
    <cellStyle name="_3G4 - HUA COSTING 6" xfId="273" xr:uid="{73CE1D10-A852-4350-A9FA-4EF4A40175B1}"/>
    <cellStyle name="_3G4_Level 0_BoQ_forSTC_CS_Scenario_1" xfId="274" xr:uid="{8496EF1A-A07A-4784-BCFE-A5DAF0D20856}"/>
    <cellStyle name="_3M2000" xfId="276" xr:uid="{818FD525-1CDB-46FD-9E37-136EA3F969CF}"/>
    <cellStyle name="_3RNC软件" xfId="277" xr:uid="{94B908F6-1CA1-4CF0-8B09-81D984656A2F}"/>
    <cellStyle name="_4M2000" xfId="278" xr:uid="{B305F9AF-C7BA-41BD-8230-FC83848ABD5E}"/>
    <cellStyle name="_61 IF Effects" xfId="279" xr:uid="{0A9A0DFA-4A5E-4489-BC4B-39B8E1EAD21A}"/>
    <cellStyle name="_9.28----附表1" xfId="280" xr:uid="{A48D9E7D-FE98-46DA-8DB0-7BD6C626BE95}"/>
    <cellStyle name="_ALU BOQ_Template_2008(DWDM RFP 2045846)" xfId="281" xr:uid="{E5377958-6FCF-4BD1-B68F-3DFC625369C9}"/>
    <cellStyle name="_ALU BOQ_Template_2008(DWDM RFP 2045846) 2" xfId="282" xr:uid="{765A48B6-8590-4454-8206-0FCF7459787A}"/>
    <cellStyle name="_ALU BOQ_Template_2008(DWDM RFP 2045846) 3" xfId="283" xr:uid="{E8F7F457-69A2-4328-9E7F-3C321FAD7D08}"/>
    <cellStyle name="_ALU BOQ_Template_2008(DWDM RFP 2045846) 4" xfId="284" xr:uid="{8D66E2E4-EA94-441F-96C7-0AF13AC4C398}"/>
    <cellStyle name="_ALU BOQ_Template_2008(DWDM RFP 2045846) 5" xfId="285" xr:uid="{E7840627-8717-41F1-9449-5117919CCD56}"/>
    <cellStyle name="_ALU BOQ_Template_2008(DWDM RFP 2045846) 6" xfId="286" xr:uid="{F525657F-0AD5-4771-B7C2-A66046F7D855}"/>
    <cellStyle name="_A桂林RASYS" xfId="287" xr:uid="{89F60CBB-0A56-46F8-8CC9-D035E20271BD}"/>
    <cellStyle name="_A百色RASYS" xfId="288" xr:uid="{64638B77-E934-4E2F-A766-36BB6E684535}"/>
    <cellStyle name="_A防城港RASYS" xfId="289" xr:uid="{2A9ECE60-BCDB-4CE2-A46F-7AD080B17F95}"/>
    <cellStyle name="_Blue Shade" xfId="290" xr:uid="{01F0539E-B909-4CBE-AC91-A23D651C4A33}"/>
    <cellStyle name="_BOQ ALU MSAN" xfId="291" xr:uid="{FE910C8B-E1D3-445B-A5AE-7F3AD233C382}"/>
    <cellStyle name="_BoQ-ALU_updated_20080831 ED4" xfId="292" xr:uid="{63A41832-DC67-4635-AAB9-80137414AE37}"/>
    <cellStyle name="_BoQ-ALU_updated_20080831 ED4 2" xfId="293" xr:uid="{02E000C6-0188-4D41-A45D-EAAABDA7DFCD}"/>
    <cellStyle name="_BoQ-ALU_updated_20080831 ED4 3" xfId="294" xr:uid="{A8E1A4F5-9706-4AF4-8196-D10C8970442F}"/>
    <cellStyle name="_BoQ-ALU_updated_20080831 ED4 4" xfId="295" xr:uid="{2B3A9266-B3E3-473C-8A1A-89238E8E4FA3}"/>
    <cellStyle name="_BoQ-ALU_updated_20080831 ED4 5" xfId="296" xr:uid="{E3E813BE-A713-4E28-A4A9-45BC227F2335}"/>
    <cellStyle name="_BoQ-ALU_updated_20080831 ED4 6" xfId="297" xr:uid="{EE76D452-3A47-4F89-8964-2CA8C39BBA66}"/>
    <cellStyle name="_BSC6600报价模板20060319001" xfId="298" xr:uid="{6DD58EF2-1916-44C2-A7CC-4AF048DFF885}"/>
    <cellStyle name="_BSC6680报价模型（对比四川搬迁）" xfId="299" xr:uid="{211DA427-EFBF-4D4E-8F0C-1784D4D700AF}"/>
    <cellStyle name="_CDMA M2000V200R008报价模板（20080820）" xfId="300" xr:uid="{1560573C-2DA0-4DE9-AEBF-31B68929B370}"/>
    <cellStyle name="_Cisco Calc" xfId="301" xr:uid="{7B803455-0787-4DCF-8B39-BD5C6FEEF1F0}"/>
    <cellStyle name="_Comma" xfId="302" xr:uid="{036B0631-03CD-4CE3-AD44-CF506EA1E032}"/>
    <cellStyle name="_Comma_01 LBO" xfId="303" xr:uid="{D73DEA70-EC3C-4071-87E2-EBA4E55EA353}"/>
    <cellStyle name="_Comma_avp" xfId="304" xr:uid="{E0BC9494-918B-40EA-8F8A-F736ADED0BBB}"/>
    <cellStyle name="_Comma_bls roic" xfId="305" xr:uid="{9D3F1F69-277A-4C14-8226-C63158C3EEEC}"/>
    <cellStyle name="_Comma_Book1" xfId="306" xr:uid="{ECC3BFB4-6E05-48AA-B24C-4EB711FEB0EF}"/>
    <cellStyle name="_Comma_CC Tracking Model 10-feb (nov results)" xfId="307" xr:uid="{D9721AD4-BC64-4E33-B3A3-2B75C7273A41}"/>
    <cellStyle name="_Comma_CC Tracking Model 13-feb (dec results)" xfId="308" xr:uid="{C4F7A8AD-34CC-4CDF-BCB6-90A6C50D27C9}"/>
    <cellStyle name="_Comma_Clean_LBO_Model_Mar_021" xfId="309" xr:uid="{FA2D8272-54C4-43D2-88A5-620B01E2536E}"/>
    <cellStyle name="_Comma_Dakota Operating Model v1" xfId="310" xr:uid="{55C1461A-CABB-4517-BB40-E550B552EE0B}"/>
    <cellStyle name="_Comma_dcf" xfId="311" xr:uid="{0F0FDA24-C020-4267-8CE6-0B4ED99E0FC9}"/>
    <cellStyle name="_Comma_FT-6June2001" xfId="312" xr:uid="{9EE57AFA-F200-45CC-A339-815221506A59}"/>
    <cellStyle name="_Comma_Future Benchmarking" xfId="313" xr:uid="{64DEA277-0738-4DD5-9537-CC3FA2FE6766}"/>
    <cellStyle name="_Comma_Industry Overview Master Spreadsheet" xfId="314" xr:uid="{B3B03EB7-387A-4C86-8356-F336A63A8E2A}"/>
    <cellStyle name="_Comma_LBO (Post IM)" xfId="315" xr:uid="{F4537310-0F05-4071-AC66-E4A9E869F76F}"/>
    <cellStyle name="_Comma_Orange-May01" xfId="316" xr:uid="{0FA38539-0F67-4802-B27A-78182DFE9A40}"/>
    <cellStyle name="_Comma_Surftime DCF v7" xfId="317" xr:uid="{59D5D366-83C8-41D0-828B-2EBBFE53E164}"/>
    <cellStyle name="_Comma_TelenorInitiation-11Jan01" xfId="318" xr:uid="{B6107503-8E26-40ED-8BA2-194A0E96E8E2}"/>
    <cellStyle name="_Comma_TelenorWIPFeb01" xfId="319" xr:uid="{DA0CE06E-6C77-4B18-9AB0-9D73AD0938D2}"/>
    <cellStyle name="_Comma_Vodafone model" xfId="320" xr:uid="{C2A09ED9-46F2-4BF4-B10C-41CBD82CD0A0}"/>
    <cellStyle name="_Cost-Overview" xfId="321" xr:uid="{A0976B91-5ACD-4D13-B7FF-A2385ABE06C1}"/>
    <cellStyle name="_Cover" xfId="322" xr:uid="{CEB8D0AF-958E-4E0C-A139-AC90F66345A8}"/>
    <cellStyle name="_Currency" xfId="323" xr:uid="{0D54849D-B9A1-4B89-AC57-3F7FDF941100}"/>
    <cellStyle name="_Currency_01 LBO" xfId="324" xr:uid="{D38AAC7C-62DA-4C15-B653-3E684D1F63C1}"/>
    <cellStyle name="_Currency_3G Models" xfId="325" xr:uid="{F1E60C6E-0267-4F09-8E23-2350F76015F2}"/>
    <cellStyle name="_Currency_Alps Revised Bid Model v1" xfId="326" xr:uid="{C4F1458A-969C-4E56-B853-AF5E2C093BFB}"/>
    <cellStyle name="_Currency_Aoifinn Capex" xfId="327" xr:uid="{1256C479-C5A7-4678-8512-3AEE20C89DAF}"/>
    <cellStyle name="_Currency_avp" xfId="328" xr:uid="{6C2452BF-F4D2-48A7-B047-8F14E32CC423}"/>
    <cellStyle name="_Currency_Bill Young HY Comp - May 28" xfId="329" xr:uid="{945EA127-BFA4-4E9B-AEF3-0C9FA9D6D666}"/>
    <cellStyle name="_Currency_BLS" xfId="330" xr:uid="{72036943-BDEB-43D1-85C2-7B2BFE61E050}"/>
    <cellStyle name="_Currency_bls roic" xfId="331" xr:uid="{AC366C2B-A00B-4A12-967E-E4A199C16ED8}"/>
    <cellStyle name="_Currency_Book_commissaires_Sept12" xfId="332" xr:uid="{0026FC22-F03E-42CB-9449-74595BE48DC6}"/>
    <cellStyle name="_Currency_Book1" xfId="333" xr:uid="{B8F3A517-B0AD-4A7C-AD4E-F9FCFFC5C655}"/>
    <cellStyle name="_Currency_Book1_1" xfId="334" xr:uid="{74A11C3F-3FFA-45EA-B129-E981C47638C1}"/>
    <cellStyle name="_Currency_Book1_2" xfId="335" xr:uid="{3F7341DD-4769-4B83-B7E5-DE5F0FF9A530}"/>
    <cellStyle name="_Currency_Book1_3G Models" xfId="336" xr:uid="{1E349669-803F-4591-87E7-540787B8CC64}"/>
    <cellStyle name="_Currency_Book1_FT-6June2001" xfId="337" xr:uid="{387FF99B-B16F-4D9F-90E1-D30F774A23EA}"/>
    <cellStyle name="_Currency_Book1_Jazztel model 16DP3-Exhibits" xfId="338" xr:uid="{A8D5D4B9-B8DA-40FF-9A68-CCBDE1A3FD20}"/>
    <cellStyle name="_Currency_Book1_Jazztel model 16DP3-Exhibits_3G Models" xfId="339" xr:uid="{2E437295-6289-4CAD-9B7D-A9A8B9F06769}"/>
    <cellStyle name="_Currency_Book1_Jazztel model 16DP3-Exhibits_Orange-Mar01" xfId="340" xr:uid="{CEC318A9-D942-4489-9CD5-5E406725D3CB}"/>
    <cellStyle name="_Currency_Book1_Jazztel model 16DP3-Exhibits_Orange-May01" xfId="341" xr:uid="{F0AC4128-E457-477B-96F7-9BED38F9EEF3}"/>
    <cellStyle name="_Currency_Book1_Jazztel model 16DP3-Exhibits_Orange-May01_FT-6June2001" xfId="342" xr:uid="{284E0373-B40B-4372-9076-50A64AC5EA06}"/>
    <cellStyle name="_Currency_Book1_Jazztel model 16DP3-Exhibits_T_MOBIL2" xfId="343" xr:uid="{741B58BA-12DA-421C-94A4-CF902E0E8E0C}"/>
    <cellStyle name="_Currency_Book1_Jazztel model 16DP3-Exhibits_T_MOBIL2_Orange-May01" xfId="344" xr:uid="{C88B3E19-5593-4B7D-85F9-73B25D3C1341}"/>
    <cellStyle name="_Currency_Book1_Jazztel model 16DP3-Exhibits_T_MOBIL2_Telefonica Moviles" xfId="345" xr:uid="{56CA51BA-3942-4F79-A981-BC06D2795D1E}"/>
    <cellStyle name="_Currency_Book1_Jazztel model 16DP3-Exhibits_Telefonica Moviles" xfId="346" xr:uid="{E8B23581-F018-4566-B1A1-475626B0FDC6}"/>
    <cellStyle name="_Currency_Book1_Jazztel model 16DP3-Exhibits_TelenorInitiation-11Jan01" xfId="347" xr:uid="{6B530490-553B-4C16-A405-D0AFECEAA125}"/>
    <cellStyle name="_Currency_Book1_Jazztel model 16DP3-Exhibits_TelenorWIPFeb01" xfId="348" xr:uid="{85E57AAD-C5A0-43E6-8984-81E504C37717}"/>
    <cellStyle name="_Currency_Book1_Jazztel model 18DP-exhibits" xfId="349" xr:uid="{27171817-6035-4D68-A0D7-7AB1A4731FA7}"/>
    <cellStyle name="_Currency_Book1_Jazztel model 18DP-exhibits_3G Models" xfId="350" xr:uid="{933FBBD7-4782-4237-BFBD-F2A1783D1BC5}"/>
    <cellStyle name="_Currency_Book1_Model Master" xfId="351" xr:uid="{2F622B67-583A-4214-B819-BFFB6E0CA707}"/>
    <cellStyle name="_Currency_Book1_Orange-May01" xfId="352" xr:uid="{0C6C27E8-3167-43D7-90A6-41C23F0C01D3}"/>
    <cellStyle name="_Currency_Book1_Orange-Sep01" xfId="353" xr:uid="{A1608A41-B30B-4955-8B60-50DF915DB6E5}"/>
    <cellStyle name="_Currency_Book1_Phoenix Model - Dec 12 (GS Version)" xfId="354" xr:uid="{B633D1D8-7675-4420-BC9C-AB27EAE1A3A5}"/>
    <cellStyle name="_Currency_Book1_Vodafone model" xfId="355" xr:uid="{298E241B-178D-43ED-B122-6DB785F9139D}"/>
    <cellStyle name="_Currency_Book2" xfId="356" xr:uid="{96998064-7C79-4CFA-9B45-7D8C1776F93A}"/>
    <cellStyle name="_Currency_Book2_3G Models" xfId="357" xr:uid="{66841376-890A-413A-B013-5D79DB019693}"/>
    <cellStyle name="_Currency_Book2_FT-6June2001" xfId="358" xr:uid="{33C4F289-3CA5-4577-BC01-73319F368CF5}"/>
    <cellStyle name="_Currency_Book2_Jazztel model 16DP3-Exhibits" xfId="359" xr:uid="{044CA725-3184-48B4-8448-8B23D587B5C7}"/>
    <cellStyle name="_Currency_Book2_Jazztel model 16DP3-Exhibits_3G Models" xfId="360" xr:uid="{1CB33BA1-2777-43CF-95BA-7373204EBB3D}"/>
    <cellStyle name="_Currency_Book2_Jazztel model 16DP3-Exhibits_Orange-Mar01" xfId="361" xr:uid="{C4827378-BA73-43AB-AA7B-9A779B6D5C38}"/>
    <cellStyle name="_Currency_Book2_Jazztel model 16DP3-Exhibits_Orange-May01" xfId="362" xr:uid="{CD9BBCB3-FA82-43A2-AC2A-8C9A61AC2C98}"/>
    <cellStyle name="_Currency_Book2_Jazztel model 16DP3-Exhibits_Orange-May01_FT-6June2001" xfId="363" xr:uid="{070B82CC-3031-4F71-8E6C-A7B5EF0261C9}"/>
    <cellStyle name="_Currency_Book2_Jazztel model 16DP3-Exhibits_T_MOBIL2" xfId="364" xr:uid="{20D31023-46EC-461F-8255-AE67AD925C33}"/>
    <cellStyle name="_Currency_Book2_Jazztel model 16DP3-Exhibits_T_MOBIL2_Orange-May01" xfId="365" xr:uid="{B830F459-9383-4CE0-B86C-CEBA5E2443A2}"/>
    <cellStyle name="_Currency_Book2_Jazztel model 16DP3-Exhibits_T_MOBIL2_Telefonica Moviles" xfId="366" xr:uid="{E4F92CAD-D9FF-4CD4-A311-8B88B95C73B9}"/>
    <cellStyle name="_Currency_Book2_Jazztel model 16DP3-Exhibits_Telefonica Moviles" xfId="367" xr:uid="{AC63DFE2-790D-4393-AED5-53E055414DE2}"/>
    <cellStyle name="_Currency_Book2_Jazztel model 16DP3-Exhibits_TelenorInitiation-11Jan01" xfId="368" xr:uid="{4C447FB2-3482-41AE-90FC-D5EDF019BF97}"/>
    <cellStyle name="_Currency_Book2_Jazztel model 16DP3-Exhibits_TelenorWIPFeb01" xfId="369" xr:uid="{F2B90430-DED8-40E2-8A2B-05AC96EC4AC9}"/>
    <cellStyle name="_Currency_Book2_Jazztel model 18DP-exhibits" xfId="370" xr:uid="{04853228-3E68-47B7-AD93-833607F0B14F}"/>
    <cellStyle name="_Currency_Book2_Jazztel model 18DP-exhibits_3G Models" xfId="371" xr:uid="{2CE28890-9C47-41BD-A037-95B4CFC498BA}"/>
    <cellStyle name="_Currency_Book2_Orange-May01" xfId="372" xr:uid="{F796E4D6-753A-44D4-90D8-35261C049CF4}"/>
    <cellStyle name="_Currency_Book2_Orange-Sep01" xfId="373" xr:uid="{D2CC66E4-4C40-4BA7-A0C3-9DD7A45AC946}"/>
    <cellStyle name="_Currency_Book2_Vodafone model" xfId="374" xr:uid="{66FA21FB-EDF6-493B-8547-55F013F7CDBF}"/>
    <cellStyle name="_Currency_Book3" xfId="375" xr:uid="{F91017FB-F1D3-4539-8F3B-1D4BBA9A564E}"/>
    <cellStyle name="_Currency_Break up of REVS in 3cases" xfId="376" xr:uid="{2ADC0B65-60E2-47F7-91C6-D0763A48C7FC}"/>
    <cellStyle name="_Currency_CC 3 Yr Forecast to IPO Banks (1)" xfId="377" xr:uid="{409F0AD4-8BB8-4794-9D3E-D51854071F4E}"/>
    <cellStyle name="_Currency_CC Tracking Model 10-feb (nov results)" xfId="378" xr:uid="{75F175AD-31AA-4938-A537-4E49007382DD}"/>
    <cellStyle name="_Currency_CC Tracking Model 13-feb (dec results)" xfId="379" xr:uid="{69F773FC-3B15-4690-883F-8B5B93875E14}"/>
    <cellStyle name="_Currency_Clean_LBO_Model_Mar_021" xfId="380" xr:uid="{D88280D4-CFA4-4EF4-86FB-EE1849B87DD4}"/>
    <cellStyle name="_Currency_Dakota Operating Model v1" xfId="381" xr:uid="{F79B986D-D24D-4049-9E68-8105F13FBEAB}"/>
    <cellStyle name="_Currency_dcf" xfId="382" xr:uid="{9D514A56-1A71-4445-BA00-F569FADED5B6}"/>
    <cellStyle name="_Currency_DCF Valuation per division" xfId="383" xr:uid="{5B0A1929-6F35-4F6B-9391-69A3BB33919E}"/>
    <cellStyle name="_Currency_dcfmodel" xfId="384" xr:uid="{6D61216A-1D8E-4B94-90A6-2F27E9B4BE77}"/>
    <cellStyle name="_Currency_Eircom Model - Merrill" xfId="385" xr:uid="{61CEB326-633C-4FB7-ACF3-9194E461710D}"/>
    <cellStyle name="_Currency_Employee Analysis" xfId="386" xr:uid="{B764005C-8046-4349-9CD4-D0618FC82F47}"/>
    <cellStyle name="_Currency_Euston DCF" xfId="387" xr:uid="{4D638BD5-DDF5-4125-817B-888C9BAC3C38}"/>
    <cellStyle name="_Currency_EY Operating Model - Aoifinn31" xfId="388" xr:uid="{649A600E-1C62-45AB-B4E0-BC9ECBD4D061}"/>
    <cellStyle name="_Currency_EY Operating Model - May 8" xfId="389" xr:uid="{77CA614A-46C7-451B-AFDC-0DB97C78F708}"/>
    <cellStyle name="_Currency_Fainne Model vBank Book (€1.36 per Share)" xfId="390" xr:uid="{49434B4E-E073-40BF-A681-95464DB605FB}"/>
    <cellStyle name="_Currency_Fainne Opening Balance Sheet v2" xfId="391" xr:uid="{BA46B623-3437-40EA-8A6E-D9791CBFA2FC}"/>
    <cellStyle name="_Currency_Fainne Operating Model - Aug. 3" xfId="392" xr:uid="{19C8D793-C2AF-42FE-B642-527A7445BACF}"/>
    <cellStyle name="_Currency_Fainne Operating Model - Nov. 13" xfId="393" xr:uid="{9C24F785-1437-43BF-8664-D7BB6D89949D}"/>
    <cellStyle name="_Currency_Florida consensus estimates" xfId="394" xr:uid="{012AC56F-972A-4B49-AC9F-0BA33284C568}"/>
    <cellStyle name="_Currency_FT-6June2001" xfId="395" xr:uid="{EB5E5BB2-D540-4FA0-BD15-0716ADF32B76}"/>
    <cellStyle name="_Currency_Future Benchmarking" xfId="396" xr:uid="{0EA87A6C-86C1-4E63-B533-BA8CDB95D3E4}"/>
    <cellStyle name="_Currency_Generic Bond Model - Nov 11" xfId="397" xr:uid="{DEC61CAC-547D-4C6A-B083-70B4B949229D}"/>
    <cellStyle name="_Currency_Industry Overview Master Spreadsheet" xfId="398" xr:uid="{0BD85531-14C8-4E76-8C7D-2A92A24301F3}"/>
    <cellStyle name="_Currency_Jazztel model 15-exhibits" xfId="399" xr:uid="{712CB4F2-5A98-4627-92EC-4E98D5F7BD4D}"/>
    <cellStyle name="_Currency_Jazztel model 15-exhibits bis" xfId="400" xr:uid="{B8ABF5FE-46F2-4ACD-90C5-54DEDB2FA050}"/>
    <cellStyle name="_Currency_Jazztel model 15-exhibits bis_3G Models" xfId="401" xr:uid="{EB110C82-5D55-45A0-A6AD-7BFC313A0280}"/>
    <cellStyle name="_Currency_Jazztel model 15-exhibits bis_Orange-Mar01" xfId="402" xr:uid="{E0E08011-BE23-4921-B95C-7C388098F757}"/>
    <cellStyle name="_Currency_Jazztel model 15-exhibits bis_Orange-May01" xfId="403" xr:uid="{45026656-3091-485C-9343-855B8F5D456F}"/>
    <cellStyle name="_Currency_Jazztel model 15-exhibits bis_Orange-May01_FT-6June2001" xfId="404" xr:uid="{6D7125BE-7A96-479F-81A6-B653F07DC8D6}"/>
    <cellStyle name="_Currency_Jazztel model 15-exhibits bis_T_MOBIL2" xfId="405" xr:uid="{4156A05E-D4B1-4CB2-AB35-0FD77CCB6C50}"/>
    <cellStyle name="_Currency_Jazztel model 15-exhibits bis_T_MOBIL2_Orange-May01" xfId="406" xr:uid="{067078E7-1876-45F2-AA10-80C7BA9111FB}"/>
    <cellStyle name="_Currency_Jazztel model 15-exhibits bis_T_MOBIL2_Telefonica Moviles" xfId="407" xr:uid="{F8FF4380-90E7-4924-8BF1-C78D3AA5684B}"/>
    <cellStyle name="_Currency_Jazztel model 15-exhibits bis_Telefonica Moviles" xfId="408" xr:uid="{860915E1-1E8C-479B-8367-A846220AC7E6}"/>
    <cellStyle name="_Currency_Jazztel model 15-exhibits bis_TelenorInitiation-11Jan01" xfId="409" xr:uid="{F643AA93-3E91-42B2-A1EA-97B1D8994011}"/>
    <cellStyle name="_Currency_Jazztel model 15-exhibits bis_TelenorWIPFeb01" xfId="410" xr:uid="{5324B8FD-C758-4479-8D76-97B6B292592B}"/>
    <cellStyle name="_Currency_Jazztel model 15-exhibits_3G Models" xfId="411" xr:uid="{ABABAD1F-54C2-463B-9A6B-9C3B7DE4D344}"/>
    <cellStyle name="_Currency_Jazztel model 15-exhibits_FT-6June2001" xfId="412" xr:uid="{F93FCE84-8774-4391-BF1F-D987EC0E7307}"/>
    <cellStyle name="_Currency_Jazztel model 15-exhibits_Jazztel model 16DP3-Exhibits" xfId="413" xr:uid="{292DB82B-F01E-4F5E-9438-1FCBD79E40BD}"/>
    <cellStyle name="_Currency_Jazztel model 15-exhibits_Jazztel model 16DP3-Exhibits_3G Models" xfId="414" xr:uid="{B08396E7-9B85-4DC6-B19E-D19EF4FDD26C}"/>
    <cellStyle name="_Currency_Jazztel model 15-exhibits_Jazztel model 16DP3-Exhibits_Orange-Mar01" xfId="415" xr:uid="{61E1CDA4-A93F-4215-BCE2-517B48230B35}"/>
    <cellStyle name="_Currency_Jazztel model 15-exhibits_Jazztel model 16DP3-Exhibits_Orange-May01" xfId="416" xr:uid="{ACE5EB12-A63E-47AC-9B05-BC1E50D57833}"/>
    <cellStyle name="_Currency_Jazztel model 15-exhibits_Jazztel model 16DP3-Exhibits_Orange-May01_FT-6June2001" xfId="417" xr:uid="{55CA75BA-2549-444D-90C2-1B41F5A4156E}"/>
    <cellStyle name="_Currency_Jazztel model 15-exhibits_Jazztel model 16DP3-Exhibits_T_MOBIL2" xfId="418" xr:uid="{C6C1ABC2-4459-4FB9-BD46-FF80688DF19B}"/>
    <cellStyle name="_Currency_Jazztel model 15-exhibits_Jazztel model 16DP3-Exhibits_T_MOBIL2_Orange-May01" xfId="419" xr:uid="{23C22C6F-093B-40A8-9D58-BA4CFE7C9CB8}"/>
    <cellStyle name="_Currency_Jazztel model 15-exhibits_Jazztel model 16DP3-Exhibits_T_MOBIL2_Telefonica Moviles" xfId="420" xr:uid="{958AA5C2-2360-459F-90EA-6A5A62AA08FB}"/>
    <cellStyle name="_Currency_Jazztel model 15-exhibits_Jazztel model 16DP3-Exhibits_Telefonica Moviles" xfId="421" xr:uid="{82BAC982-8173-4B3A-8306-E79824A017A9}"/>
    <cellStyle name="_Currency_Jazztel model 15-exhibits_Jazztel model 16DP3-Exhibits_TelenorInitiation-11Jan01" xfId="422" xr:uid="{7EE5228D-D600-4D90-B0A5-C03F156F89F0}"/>
    <cellStyle name="_Currency_Jazztel model 15-exhibits_Jazztel model 16DP3-Exhibits_TelenorWIPFeb01" xfId="423" xr:uid="{90DA8B0C-685A-4E34-B1E1-B3244308AC1F}"/>
    <cellStyle name="_Currency_Jazztel model 15-exhibits_Jazztel model 18DP-exhibits" xfId="424" xr:uid="{AF7F7636-B7BC-4ACF-A7AA-D9EDEF6ADDEC}"/>
    <cellStyle name="_Currency_Jazztel model 15-exhibits_Jazztel model 18DP-exhibits_3G Models" xfId="425" xr:uid="{7611A79A-3BDF-4349-BA0B-402FA02CB389}"/>
    <cellStyle name="_Currency_Jazztel model 15-exhibits_Orange-May01" xfId="426" xr:uid="{833773E4-0D94-46BA-B46F-4D626F19F754}"/>
    <cellStyle name="_Currency_Jazztel model 15-exhibits_Orange-Sep01" xfId="427" xr:uid="{E3B58E5E-30E9-4AF6-9C2B-5E83042E2E3D}"/>
    <cellStyle name="_Currency_Jazztel model 15-exhibits-Friso2" xfId="428" xr:uid="{D4DACAF7-0319-4A62-9C79-E1839468B09B}"/>
    <cellStyle name="_Currency_Jazztel model 15-exhibits-Friso2_3G Models" xfId="429" xr:uid="{81DD3FB5-CDDF-4BC8-B014-9EFA4CD18E0C}"/>
    <cellStyle name="_Currency_Jazztel model 15-exhibits-Friso2_FT-6June2001" xfId="430" xr:uid="{F0B95A8C-D15F-4C6D-9104-BFF04A0AE7FE}"/>
    <cellStyle name="_Currency_Jazztel model 15-exhibits-Friso2_Jazztel model 16DP3-Exhibits" xfId="431" xr:uid="{E96AAC0C-3EA2-4E66-9F3F-299D29410CAF}"/>
    <cellStyle name="_Currency_Jazztel model 15-exhibits-Friso2_Jazztel model 16DP3-Exhibits_3G Models" xfId="432" xr:uid="{ADD9EA30-E943-4D38-9AE9-74C8668F1AFE}"/>
    <cellStyle name="_Currency_Jazztel model 15-exhibits-Friso2_Jazztel model 16DP3-Exhibits_Orange-Mar01" xfId="433" xr:uid="{DE9E321A-E179-4C76-8A4C-49F13895F516}"/>
    <cellStyle name="_Currency_Jazztel model 15-exhibits-Friso2_Jazztel model 16DP3-Exhibits_Orange-May01" xfId="434" xr:uid="{08FCCF9E-453C-437F-AACF-18E9C1CD987F}"/>
    <cellStyle name="_Currency_Jazztel model 15-exhibits-Friso2_Jazztel model 16DP3-Exhibits_Orange-May01_FT-6June2001" xfId="435" xr:uid="{E71B7C78-D61D-4FBE-BA21-A42BDBB9A93E}"/>
    <cellStyle name="_Currency_Jazztel model 15-exhibits-Friso2_Jazztel model 16DP3-Exhibits_T_MOBIL2" xfId="436" xr:uid="{FE7D04BD-1FDE-40F3-A105-1DB6C5345FEE}"/>
    <cellStyle name="_Currency_Jazztel model 15-exhibits-Friso2_Jazztel model 16DP3-Exhibits_T_MOBIL2_Orange-May01" xfId="437" xr:uid="{5BF0998A-48E3-4798-977E-5BB9C82B4ED8}"/>
    <cellStyle name="_Currency_Jazztel model 15-exhibits-Friso2_Jazztel model 16DP3-Exhibits_T_MOBIL2_Telefonica Moviles" xfId="438" xr:uid="{FEA1AC70-B193-4ABB-B503-2A1453ECA87C}"/>
    <cellStyle name="_Currency_Jazztel model 15-exhibits-Friso2_Jazztel model 16DP3-Exhibits_Telefonica Moviles" xfId="439" xr:uid="{8EC06CDA-F5FA-4F42-8C40-2D5B7E2C4BFF}"/>
    <cellStyle name="_Currency_Jazztel model 15-exhibits-Friso2_Jazztel model 16DP3-Exhibits_TelenorInitiation-11Jan01" xfId="440" xr:uid="{94AB493F-8BAC-4F0C-8ADE-FCD6B310725D}"/>
    <cellStyle name="_Currency_Jazztel model 15-exhibits-Friso2_Jazztel model 16DP3-Exhibits_TelenorWIPFeb01" xfId="441" xr:uid="{BB48C96B-552F-4D7D-AF5A-17CF9E00E03F}"/>
    <cellStyle name="_Currency_Jazztel model 15-exhibits-Friso2_Jazztel model 18DP-exhibits" xfId="442" xr:uid="{AC0B273D-E021-4873-9554-2E6EFF8E8DD5}"/>
    <cellStyle name="_Currency_Jazztel model 15-exhibits-Friso2_Jazztel model 18DP-exhibits_3G Models" xfId="443" xr:uid="{168D3EBA-D9E2-4763-A321-41780B80BAAC}"/>
    <cellStyle name="_Currency_Jazztel model 15-exhibits-Friso2_Orange-May01" xfId="444" xr:uid="{22F6C5AE-EF76-419B-A2BB-9E34A25CC888}"/>
    <cellStyle name="_Currency_Jazztel model 15-exhibits-Friso2_Orange-Sep01" xfId="445" xr:uid="{B9AA1831-600C-4893-833C-912B4F0E14D4}"/>
    <cellStyle name="_Currency_LBO (Post IM)" xfId="446" xr:uid="{678DDD25-DA8B-42C5-B2FD-64CC8DBF2540}"/>
    <cellStyle name="_Currency_LBO Model Phoenix Model v3" xfId="447" xr:uid="{A40BCB57-EAFD-41CE-A48E-136D63C4A99F}"/>
    <cellStyle name="_Currency_LBO Phoenix revised" xfId="448" xr:uid="{A81EC3C9-E099-4798-BED5-ED0AAEB4FCBD}"/>
    <cellStyle name="_Currency_lbo_short_form" xfId="449" xr:uid="{C06D2248-274C-4273-A89F-195F86508487}"/>
    <cellStyle name="_Currency_LMH" xfId="450" xr:uid="{C35C7216-EFF7-44E6-8791-A81870F01A12}"/>
    <cellStyle name="_Currency_Model Master" xfId="451" xr:uid="{20F32DAF-B8B3-4C39-A084-4CBA03409B26}"/>
    <cellStyle name="_Currency_Operational Template" xfId="452" xr:uid="{1CBA4167-2A53-4404-9FA5-DCD6F0DFA5D1}"/>
    <cellStyle name="_Currency_Orange-Mar01" xfId="453" xr:uid="{3C1F7081-A815-4BEA-92A2-FE792A40148D}"/>
    <cellStyle name="_Currency_Orange-May01" xfId="454" xr:uid="{AA8D6F9B-502B-426A-BECA-F0556C81BE8B}"/>
    <cellStyle name="_Currency_Phoenix Model - Dec 12 (GS Version)" xfId="455" xr:uid="{9E7BE51C-C691-474D-B36E-F2F995760CE7}"/>
    <cellStyle name="_Currency_Phoenix Model New v2 (12 Dec 02)" xfId="456" xr:uid="{6DD6F14A-8808-446F-A179-4FA24ADCF691}"/>
    <cellStyle name="_Currency_Relative Contribution Analysis 04" xfId="457" xr:uid="{ABC1B723-8DCE-4416-9BF4-17F81056503E}"/>
    <cellStyle name="_Currency_REVISED NEW MODEL#6 with sensitivities" xfId="458" xr:uid="{8B861DF8-410A-4BEA-B2FF-DA723746C015}"/>
    <cellStyle name="_Currency_Royal Kansas  DCF2" xfId="459" xr:uid="{F5227C68-5688-4865-AE8D-4D3B942C0E38}"/>
    <cellStyle name="_Currency_Sheet1" xfId="460" xr:uid="{5BA9426D-42C5-48C7-8018-2175D402E8FE}"/>
    <cellStyle name="_Currency_Sketch5 - Montana Impact" xfId="461" xr:uid="{D08C9C83-2D1F-427D-942A-2922A5F7A83D}"/>
    <cellStyle name="_Currency_Sum-of-the-Parts" xfId="462" xr:uid="{E67E3FBF-4CA5-4999-AEBA-CC152C4E59C2}"/>
    <cellStyle name="_Currency_Surftime DCF v7" xfId="463" xr:uid="{7E6270A9-AFC0-48D2-9A21-3DD2E4B6CA56}"/>
    <cellStyle name="_Currency_TallGuy first model" xfId="464" xr:uid="{C27B5A02-30CB-4C8A-B955-B9CA6F9C6814}"/>
    <cellStyle name="_Currency_Telecom adjusted from telenor model" xfId="465" xr:uid="{4769AABB-5F4D-4388-9191-717CAD938939}"/>
    <cellStyle name="_Currency_TelenorInitiation-11Jan01" xfId="466" xr:uid="{601220D9-1BC5-4688-83D1-E33730941B06}"/>
    <cellStyle name="_Currency_TelenorWIPFeb01" xfId="467" xr:uid="{35CED607-E011-4246-880D-D1BA149D1619}"/>
    <cellStyle name="_Currency_valuation report_Sept10b" xfId="468" xr:uid="{BCCFE250-8BCA-47A7-BC68-D4F844B50B76}"/>
    <cellStyle name="_Currency_Vodafone model" xfId="469" xr:uid="{9B3F4999-C0F6-49FB-8219-CE52CBD34406}"/>
    <cellStyle name="_CurrencySpace" xfId="470" xr:uid="{FED27ABD-9422-4AEC-A5A0-E33646EF4050}"/>
    <cellStyle name="_CurrencySpace_01 LBO" xfId="471" xr:uid="{B24DE85F-FF22-4280-8026-94C1F4E3805B}"/>
    <cellStyle name="_CurrencySpace_avp" xfId="472" xr:uid="{F1B90243-26F1-43C7-803E-60582D18A1AD}"/>
    <cellStyle name="_CurrencySpace_bls roic" xfId="473" xr:uid="{ED2F33EB-69E8-4A7E-B595-0D86D0B20FFB}"/>
    <cellStyle name="_CurrencySpace_Book1" xfId="474" xr:uid="{3D740AE1-F437-409D-B613-CA515681E21C}"/>
    <cellStyle name="_CurrencySpace_Book3" xfId="475" xr:uid="{1EC04FF3-DD7D-4EC0-9D54-E24B3C72BEB1}"/>
    <cellStyle name="_CurrencySpace_CC Tracking Model 10-feb (nov results)" xfId="476" xr:uid="{E9E9D828-1ECE-49F4-9EDD-CDA1F0EA0911}"/>
    <cellStyle name="_CurrencySpace_CC Tracking Model 13-feb (dec results)" xfId="477" xr:uid="{98D4C6BA-4E6C-4748-AF77-5A7D8CB58C3F}"/>
    <cellStyle name="_CurrencySpace_Clean_LBO_Model_Mar_021" xfId="478" xr:uid="{C09F80AF-7734-477B-9CB8-C3D07AF4EC5F}"/>
    <cellStyle name="_CurrencySpace_Dakota Operating Model v1" xfId="479" xr:uid="{FD392E0E-BD80-49C5-9578-01C4DAFA76FD}"/>
    <cellStyle name="_CurrencySpace_dcf" xfId="480" xr:uid="{AEAA5C6B-3A00-4C6C-A045-64C111B0A15E}"/>
    <cellStyle name="_CurrencySpace_Employee Analysis" xfId="481" xr:uid="{C490CE92-156F-4452-8801-22426D432AF0}"/>
    <cellStyle name="_CurrencySpace_Future Benchmarking" xfId="482" xr:uid="{A624835E-4201-48F9-9135-5C1DB1528236}"/>
    <cellStyle name="_CurrencySpace_Industry Overview Master Spreadsheet" xfId="483" xr:uid="{45E7D02E-17DD-4402-8087-1432B266B557}"/>
    <cellStyle name="_CurrencySpace_LBO (Post IM)" xfId="484" xr:uid="{B21AA9FF-CEE2-4B70-8915-2F4F96C614FD}"/>
    <cellStyle name="_CurrencySpace_Surftime DCF v7" xfId="485" xr:uid="{66F0CEB1-638E-41A6-9B6B-669EF3B82284}"/>
    <cellStyle name="_CurrencySpace_Vodafone model" xfId="486" xr:uid="{14E01AFC-41D3-477C-B1AC-96C891673A05}"/>
    <cellStyle name="_DCF_Strenesse_050110" xfId="487" xr:uid="{BFF857C9-E340-4811-B0E8-7D1FD02F6185}"/>
    <cellStyle name="_Dollar" xfId="488" xr:uid="{DC2840FA-A6B3-455F-836A-A0EBFEC84CC1}"/>
    <cellStyle name="_Dollar_3G Models" xfId="489" xr:uid="{4B23B201-9F65-44E1-9FE3-8D83BCDF099D}"/>
    <cellStyle name="_Dollar_FT-6June2001" xfId="490" xr:uid="{84CCF89B-2329-435E-B046-1B39B51A19A7}"/>
    <cellStyle name="_Dollar_Jazztel model 16DP3-Exhibits" xfId="491" xr:uid="{FEFACFE4-F190-4EDE-A94E-148ECE1D608C}"/>
    <cellStyle name="_Dollar_Jazztel model 16DP3-Exhibits_3G Models" xfId="492" xr:uid="{3B592E64-BB99-4ACA-8154-F29C10EF85D4}"/>
    <cellStyle name="_Dollar_Jazztel model 16DP3-Exhibits_FT-6June2001" xfId="493" xr:uid="{23FD4950-32B5-4546-B715-2334ED24C017}"/>
    <cellStyle name="_Dollar_Jazztel model 16DP3-Exhibits_FT-6June2001_1" xfId="494" xr:uid="{14EAD1C3-437F-45EE-BEBA-7B02AA15F614}"/>
    <cellStyle name="_Dollar_Jazztel model 16DP3-Exhibits_Telefonica Moviles" xfId="495" xr:uid="{7D1EAE25-A4D3-4045-A078-27B8B900B329}"/>
    <cellStyle name="_Dollar_Jazztel model 18DP-exhibits" xfId="496" xr:uid="{B14F902E-47EA-49B3-81C1-FF9584F3D350}"/>
    <cellStyle name="_Dollar_Jazztel model 18DP-exhibits_3G Models" xfId="497" xr:uid="{27252B22-88E9-4BB0-9540-6D90C8063BF2}"/>
    <cellStyle name="_Dollar_Jazztel model 18DP-exhibits_Orange-Mar01" xfId="498" xr:uid="{0FE45B21-1FB2-44D2-9829-42C172CA1C78}"/>
    <cellStyle name="_Dollar_Jazztel model 18DP-exhibits_Orange-May01" xfId="499" xr:uid="{3A147150-9D42-4EEE-B312-0CA2868A9EF1}"/>
    <cellStyle name="_Dollar_Jazztel model 18DP-exhibits_T_MOBIL2" xfId="500" xr:uid="{8B09C505-BEAD-4F50-8647-DB40E3579029}"/>
    <cellStyle name="_Dollar_Jazztel model 18DP-exhibits_T_MOBIL2_FT-6June2001" xfId="501" xr:uid="{C7C47DA5-1471-4FC2-9CB6-C0D331E389F3}"/>
    <cellStyle name="_Dollar_Jazztel model 18DP-exhibits_T_MOBIL2_Orange-May01" xfId="502" xr:uid="{95E7B1B7-2CCD-41BA-B60C-14A2161FD038}"/>
    <cellStyle name="_Dollar_Jazztel model 18DP-exhibits_T_MOBIL2_Telefonica Moviles" xfId="503" xr:uid="{387F3F9C-86D2-4707-A714-8BCF3702FCA7}"/>
    <cellStyle name="_Dollar_Jazztel model 18DP-exhibits_Telefonica Moviles" xfId="504" xr:uid="{B27C7D18-64F1-4F5D-B697-70A926DF6EEA}"/>
    <cellStyle name="_Dollar_Jazztel model 18DP-exhibits_TelenorInitiation-11Jan01" xfId="505" xr:uid="{43A11BA9-572E-42CD-AE8F-C63BC04E2653}"/>
    <cellStyle name="_Dollar_Jazztel model 18DP-exhibits_TelenorWIPFeb01" xfId="506" xr:uid="{B19209C7-3985-4EB0-92C2-9C076CB61312}"/>
    <cellStyle name="_Dollar_Orange-May01" xfId="507" xr:uid="{7FDDBC01-1B23-42A2-8A93-9531063E64FF}"/>
    <cellStyle name="_Dollar_Orange-Sep01" xfId="508" xr:uid="{34936E29-5C15-434C-95D9-DC311A2820D0}"/>
    <cellStyle name="_e-plus debt - Machado1" xfId="515" xr:uid="{6620259E-1BE4-499C-81D8-684D73DF116E}"/>
    <cellStyle name="_E8_BoQ_Huawei-(NSS&amp;GPRS&amp;WIN)" xfId="509" xr:uid="{A9CB5572-385B-4DD2-9B15-F809CE34866B}"/>
    <cellStyle name="_E8_BoQ_Huawei-(NSS&amp;GPRS&amp;WIN) 2" xfId="510" xr:uid="{AD57B7C1-9FC0-43DD-B4AD-CE2AEBD3AF64}"/>
    <cellStyle name="_E8_BoQ_Huawei-(NSS&amp;GPRS&amp;WIN) 3" xfId="511" xr:uid="{ECC507BD-858F-4228-A549-25B91FFF7097}"/>
    <cellStyle name="_E8_BoQ_Huawei-(NSS&amp;GPRS&amp;WIN) 4" xfId="512" xr:uid="{0530E4F5-2E06-486D-875A-007B839B45F0}"/>
    <cellStyle name="_E8_BoQ_Huawei-(NSS&amp;GPRS&amp;WIN) 5" xfId="513" xr:uid="{24E95CBB-F60C-4A2D-8B76-BAEC71C2C6E7}"/>
    <cellStyle name="_E8_BoQ_Huawei-(NSS&amp;GPRS&amp;WIN) 6" xfId="514" xr:uid="{DABF23C8-BC20-4151-8A12-CCA576B96FA5}"/>
    <cellStyle name="_ERI_IBS2008 MEL 1 - TX 26Jan2008_Final" xfId="516" xr:uid="{87C01163-7CE0-4B88-9948-2CB6BF0C2CF6}"/>
    <cellStyle name="_ERI_IBS2008 MEL 1 - TX 26Jan2008_Final_Level 0 3G3" xfId="517" xr:uid="{C2008077-A61C-4C8A-AEC9-786174103F86}"/>
    <cellStyle name="_Ericsson MEL1 BoQ_CS Core" xfId="518" xr:uid="{86D160BE-0315-4D26-8B62-F97DB39DBF40}"/>
    <cellStyle name="_Ericsson MEL1 BoQ_CS Core 2" xfId="519" xr:uid="{E8495E1E-166D-40BC-AD72-D3528D152B34}"/>
    <cellStyle name="_Ericsson MEL1 BoQ_CS Core 3" xfId="520" xr:uid="{7659A9A5-C678-4E58-861F-899258CA2C0F}"/>
    <cellStyle name="_Ericsson MEL1 BoQ_CS Core 4" xfId="521" xr:uid="{29635E6B-8775-42E8-81DE-96A12EFBFD2F}"/>
    <cellStyle name="_Ericsson MEL1 BoQ_CS Core 5" xfId="522" xr:uid="{FB157561-61DD-49CF-AEB4-5C974659E2ED}"/>
    <cellStyle name="_Ericsson MEL1 BoQ_CS Core 6" xfId="523" xr:uid="{AC7E8560-6C60-4448-9C41-521D7385F232}"/>
    <cellStyle name="_Ericsson MEL1 BoQ_CS Core_3G2 Huawei MEL level 1_Verified_20070621" xfId="524" xr:uid="{F74AB89A-1CEF-41D0-B804-56F080287EEC}"/>
    <cellStyle name="_Ericsson MEL1 BoQ_CS Core_3G2 Huawei MEL level 1_Verified_20070621 2" xfId="525" xr:uid="{A3FF7E09-4F92-4360-8DAA-B1301CA3BF18}"/>
    <cellStyle name="_Ericsson MEL1 BoQ_CS Core_3G2 Huawei MEL level 1_Verified_20070621 3" xfId="526" xr:uid="{5F50C559-C207-4609-AB97-F9F9CBA86504}"/>
    <cellStyle name="_Ericsson MEL1 BoQ_CS Core_3G2 Huawei MEL level 1_Verified_20070621 4" xfId="527" xr:uid="{AD2E8896-0131-479D-A247-52E4167A3351}"/>
    <cellStyle name="_Ericsson MEL1 BoQ_CS Core_3G2 Huawei MEL level 1_Verified_20070621 5" xfId="528" xr:uid="{5CF305C7-FFF8-4CC5-82C1-23EB8DC0F4A1}"/>
    <cellStyle name="_Ericsson MEL1 BoQ_CS Core_3G2 Huawei MEL level 1_Verified_20070621 6" xfId="529" xr:uid="{9BFCFCCE-FE8B-4937-8CF5-4D7B2F0338AA}"/>
    <cellStyle name="_Ericsson MEL1 BoQ_CS Core_3G2 Huawei MEL level 1_Verified_20070625" xfId="530" xr:uid="{E9C8D4D6-F19F-4331-861B-53F638E7F57E}"/>
    <cellStyle name="_Ericsson MEL1 BoQ_CS Core_3G2 Huawei MEL level 1_Verified_20070625 2" xfId="531" xr:uid="{7DAB9FBF-DF70-4AAB-AEBF-5DAD651516D3}"/>
    <cellStyle name="_Ericsson MEL1 BoQ_CS Core_3G2 Huawei MEL level 1_Verified_20070625 3" xfId="532" xr:uid="{E9F9B354-9430-48D7-9F5D-E57442AA601F}"/>
    <cellStyle name="_Ericsson MEL1 BoQ_CS Core_3G2 Huawei MEL level 1_Verified_20070625 4" xfId="533" xr:uid="{AC8788FF-62DA-4745-94F9-37B17158B1C1}"/>
    <cellStyle name="_Ericsson MEL1 BoQ_CS Core_3G2 Huawei MEL level 1_Verified_20070625 5" xfId="534" xr:uid="{4C31D9FC-28D4-4EFA-A7FC-783047EE61CD}"/>
    <cellStyle name="_Ericsson MEL1 BoQ_CS Core_3G2 Huawei MEL level 1_Verified_20070625 6" xfId="535" xr:uid="{261D3F45-E2A4-42AF-9013-8FE6B585A40A}"/>
    <cellStyle name="_Ericsson MEL1 BoQ_CS Core_Huawei MEL1 BoQ_CS" xfId="536" xr:uid="{DBECA97D-9A6B-4E86-893A-1D3B1F6E2E35}"/>
    <cellStyle name="_Ericsson MEL1 BoQ_CS Core_Huawei MEL1 BoQ_CS 2" xfId="537" xr:uid="{F1868345-C222-44F2-AAB6-6E5A5511A498}"/>
    <cellStyle name="_Ericsson MEL1 BoQ_CS Core_Huawei MEL1 BoQ_CS 3" xfId="538" xr:uid="{9664F004-C3A3-4EFD-B431-12A9CC5DD96A}"/>
    <cellStyle name="_Ericsson MEL1 BoQ_CS Core_Huawei MEL1 BoQ_CS 4" xfId="539" xr:uid="{4C37DD7D-A9F6-422F-B332-EE68F88B557B}"/>
    <cellStyle name="_Ericsson MEL1 BoQ_CS Core_Huawei MEL1 BoQ_CS 5" xfId="540" xr:uid="{7C04D420-A494-46C1-A6AD-4197D2E71D7D}"/>
    <cellStyle name="_Ericsson MEL1 BoQ_CS Core_Huawei MEL1 BoQ_CS 6" xfId="541" xr:uid="{F82F2FA3-E386-42B2-B282-A467962987AF}"/>
    <cellStyle name="_Ericsson MEL1 BoQ_CS Core_Huawei MEL1 BoQ_PS" xfId="542" xr:uid="{192B103B-0734-4FF0-BEB3-025038E990F2}"/>
    <cellStyle name="_Ericsson MEL1 BoQ_CS Core_Huawei MEL1 BoQ_PS 2" xfId="543" xr:uid="{28CB94D9-552E-4F99-98D9-C35CD25D7197}"/>
    <cellStyle name="_Ericsson MEL1 BoQ_CS Core_Huawei MEL1 BoQ_PS 3" xfId="544" xr:uid="{89005EFA-347D-422E-B58A-80895204B28F}"/>
    <cellStyle name="_Ericsson MEL1 BoQ_CS Core_Huawei MEL1 BoQ_PS 4" xfId="545" xr:uid="{CA1DBAC1-B8D4-48E2-8D51-F5D144BEA634}"/>
    <cellStyle name="_Ericsson MEL1 BoQ_CS Core_Huawei MEL1 BoQ_PS 5" xfId="546" xr:uid="{93A4BE3A-C546-495A-BF4C-80BD426C6753}"/>
    <cellStyle name="_Ericsson MEL1 BoQ_CS Core_Huawei MEL1 BoQ_PS 6" xfId="547" xr:uid="{F0FD3F9D-DCC6-488C-8155-0D66CECBF62F}"/>
    <cellStyle name="_Ericsson MEL1 BoQ_CS Core_Huawei MEL1 BoQ_Training" xfId="548" xr:uid="{B0527AE2-7B4E-4D10-9C18-6AC4DA16876C}"/>
    <cellStyle name="_Ericsson MEL1 BoQ_CS Core_Huawei MEL1 BoQ_Training 2" xfId="549" xr:uid="{72D669B3-B00D-47B8-B694-4B621B436E3A}"/>
    <cellStyle name="_Ericsson MEL1 BoQ_CS Core_Huawei MEL1 BoQ_Training 3" xfId="550" xr:uid="{476900EC-93B2-470A-9B6E-3D1F2B4DC948}"/>
    <cellStyle name="_Ericsson MEL1 BoQ_CS Core_Huawei MEL1 BoQ_Training 4" xfId="551" xr:uid="{0AD9D01B-82D5-4BDC-BB80-FF9D9E0CAE12}"/>
    <cellStyle name="_Ericsson MEL1 BoQ_CS Core_Huawei MEL1 BoQ_Training 5" xfId="552" xr:uid="{A8BD5085-1B20-416D-A51B-24536987A0F3}"/>
    <cellStyle name="_Ericsson MEL1 BoQ_CS Core_Huawei MEL1 BoQ_Training 6" xfId="553" xr:uid="{1D63D6B5-B138-45D3-A934-A6C5CEE40CC7}"/>
    <cellStyle name="_Euro" xfId="554" xr:uid="{DFFBAB4E-24B9-4F78-A31F-1657650122C6}"/>
    <cellStyle name="_FMMSC - IT - France - 20041123_01 BHK &amp; BOM" xfId="555" xr:uid="{55B7EF40-A680-41DC-9FB8-34710557C8F8}"/>
    <cellStyle name="_FMMSC - IT - France - 20041123_01 BHK &amp; BOM 2" xfId="556" xr:uid="{1B3937E7-04E4-44A9-A952-16A3EBA523BB}"/>
    <cellStyle name="_FMMSC - IT - France - 20041123_01 BHK &amp; BOM 3" xfId="557" xr:uid="{AA9EF03D-9858-440E-B5B1-E65621436350}"/>
    <cellStyle name="_FMMSC - IT - France - 20041123_01 BHK &amp; BOM 4" xfId="558" xr:uid="{FECD110F-989B-42C0-ADB9-B2DF714A9F89}"/>
    <cellStyle name="_FMMSC - IT - France - 20041123_01 BHK &amp; BOM 5" xfId="559" xr:uid="{98187B49-BF7C-433D-831E-E11A43F4CF8C}"/>
    <cellStyle name="_FMMSC - IT - France - 20041123_01 BHK &amp; BOM 6" xfId="560" xr:uid="{CF084E44-B511-434B-8677-A99426968778}"/>
    <cellStyle name="_FMMSC - IT - France - 20041123_01 BHK &amp; BOM_3G4_Level 0_BoQ_forSTC_CS_Scenario_1" xfId="561" xr:uid="{C2F856D6-ED2C-4A2A-A562-80A4923F8058}"/>
    <cellStyle name="_FMMSC - IT - France - 20041123_01 BHK &amp; BOM_3G4_Level 0_BoQ_forSTC_CS_Scenario_1 2" xfId="562" xr:uid="{254CC9BA-15C4-401F-8795-63B749DBBFD3}"/>
    <cellStyle name="_FMMSC - IT - France - 20041123_01 BHK &amp; BOM_3G4_Level 0_BoQ_forSTC_CS_Scenario_1 3" xfId="563" xr:uid="{7FDAD48D-6DD0-4BB5-AFC2-4AC17E88F6B1}"/>
    <cellStyle name="_FMMSC - IT - France - 20041123_01 BHK &amp; BOM_3G4_Level 0_BoQ_forSTC_CS_Scenario_1 4" xfId="564" xr:uid="{D8B7FFF8-CDE6-4174-BB5E-48507FD95772}"/>
    <cellStyle name="_FMMSC - IT - France - 20041123_01 BHK &amp; BOM_3G4_Level 0_BoQ_forSTC_CS_Scenario_1 5" xfId="565" xr:uid="{9B54DD7F-3A7F-403E-BB83-2CB5B7352826}"/>
    <cellStyle name="_FMMSC - IT - France - 20041123_01 BHK &amp; BOM_3G4_Level 0_BoQ_forSTC_CS_Scenario_1 6" xfId="566" xr:uid="{3071D8A2-6692-436A-802D-0912BF962B94}"/>
    <cellStyle name="_FMMSC - IT - France - 20041123_01 BHK &amp; BOM_ALU - TX-2009-BOQ Level 6 V12 (UPL ONLY)" xfId="567" xr:uid="{BAFC312D-5487-49DC-A8F6-2FA5EBFDFDAE}"/>
    <cellStyle name="_FMMSC - IT - France - 20041123_01 BHK &amp; BOM_ALU - TX-2009-BOQ Level 6 V12 (UPL ONLY) 2" xfId="568" xr:uid="{2E55E01B-59D6-4E1C-B0F2-201E73CE70AF}"/>
    <cellStyle name="_FMMSC - IT - France - 20041123_01 BHK &amp; BOM_ALU - TX-2009-BOQ Level 6 V12 (UPL ONLY) 3" xfId="569" xr:uid="{505FED11-6F19-4BF0-AE34-16EBE8834DA1}"/>
    <cellStyle name="_FMMSC - IT - France - 20041123_01 BHK &amp; BOM_ALU - TX-2009-BOQ Level 6 V12 (UPL ONLY) 4" xfId="570" xr:uid="{E885F199-64E0-4876-9B90-2CFF143E21BF}"/>
    <cellStyle name="_FMMSC - IT - France - 20041123_01 BHK &amp; BOM_ALU - TX-2009-BOQ Level 6 V12 (UPL ONLY) 5" xfId="571" xr:uid="{97362785-D951-4B79-96DF-0DED73ACECC3}"/>
    <cellStyle name="_FMMSC - IT - France - 20041123_01 BHK &amp; BOM_ALU - TX-2009-BOQ Level 6 V12 (UPL ONLY) 6" xfId="572" xr:uid="{599EAE46-616D-4E0B-B5F6-0B5ED39330D4}"/>
    <cellStyle name="_FMMSC - IT - France - 20041123_01 BHK &amp; BOM_BoQ-ALU_updated_20080831 ED4" xfId="573" xr:uid="{D8C885D1-8B2B-4060-B2BD-FA7A9A6A2B4B}"/>
    <cellStyle name="_FMMSC - IT - France - 20041123_01 BHK &amp; BOM_BoQ-ALU_updated_20080831 ED4 2" xfId="574" xr:uid="{6B8CAA1B-524A-4F52-8197-817E880F6182}"/>
    <cellStyle name="_FMMSC - IT - France - 20041123_01 BHK &amp; BOM_BoQ-ALU_updated_20080831 ED4 3" xfId="575" xr:uid="{9933A524-2BBD-4F24-AB9E-F7A7528FBC1A}"/>
    <cellStyle name="_FMMSC - IT - France - 20041123_01 BHK &amp; BOM_BoQ-ALU_updated_20080831 ED4 4" xfId="576" xr:uid="{CAF39F6B-0BF4-49BD-90CA-20E2B72AAA1C}"/>
    <cellStyle name="_FMMSC - IT - France - 20041123_01 BHK &amp; BOM_BoQ-ALU_updated_20080831 ED4 5" xfId="577" xr:uid="{619F13C2-ECEE-4B51-88AD-E7E70D7785C3}"/>
    <cellStyle name="_FMMSC - IT - France - 20041123_01 BHK &amp; BOM_BoQ-ALU_updated_20080831 ED4 6" xfId="578" xr:uid="{A39BB130-E9E8-450A-9DFB-C71C653901A7}"/>
    <cellStyle name="_FMMSC - IT - France - 20041123_01 BHK &amp; BOM_Final BoQ-ALU-TX-20080831" xfId="579" xr:uid="{32B315DA-FB09-4A9E-9155-05ACDEC696CC}"/>
    <cellStyle name="_FMMSC - IT - France - 20041123_01 BHK &amp; BOM_Final BoQ-ALU-TX-20080831 2" xfId="580" xr:uid="{04A90F91-01C3-40A3-9396-26F7D8AB9D5E}"/>
    <cellStyle name="_FMMSC - IT - France - 20041123_01 BHK &amp; BOM_Final BoQ-ALU-TX-20080831 3" xfId="581" xr:uid="{97ADD951-CCCF-464E-AAE2-1C34D5957952}"/>
    <cellStyle name="_FMMSC - IT - France - 20041123_01 BHK &amp; BOM_Final BoQ-ALU-TX-20080831 4" xfId="582" xr:uid="{DFADE21D-166A-4E0C-AB5A-55B66173A1D1}"/>
    <cellStyle name="_FMMSC - IT - France - 20041123_01 BHK &amp; BOM_Final BoQ-ALU-TX-20080831 5" xfId="583" xr:uid="{73C973D4-A173-42CB-B8DF-2522189EC4A1}"/>
    <cellStyle name="_FMMSC - IT - France - 20041123_01 BHK &amp; BOM_Final BoQ-ALU-TX-20080831 6" xfId="584" xr:uid="{C5C13275-817C-4D68-8370-C0C2ED0F5E20}"/>
    <cellStyle name="_FMMSC - IT - France - 20041123_01 BHK &amp; BOM_HUAWEI-CI SUMMARY" xfId="585" xr:uid="{0B1D35D0-B0F5-4D3B-9620-5486EE14F337}"/>
    <cellStyle name="_FMMSC - IT - France - 20041123_01 BHK &amp; BOM_HUAWEI-CI SUMMARY 2" xfId="586" xr:uid="{200CF589-3756-4D38-A011-F955A0F8AA21}"/>
    <cellStyle name="_FMMSC - IT - France - 20041123_01 BHK &amp; BOM_HUAWEI-CI SUMMARY 3" xfId="587" xr:uid="{D023AF8A-06BB-4C0A-8147-F6013DBE847D}"/>
    <cellStyle name="_FMMSC - IT - France - 20041123_01 BHK &amp; BOM_HUAWEI-CI SUMMARY 4" xfId="588" xr:uid="{DF59F35F-AE8A-48A8-9A9E-C982D7A22EA8}"/>
    <cellStyle name="_FMMSC - IT - France - 20041123_01 BHK &amp; BOM_HUAWEI-CI SUMMARY 5" xfId="589" xr:uid="{DCF87A1A-7134-4B89-BDA3-2645BF71BF6B}"/>
    <cellStyle name="_FMMSC - IT - France - 20041123_01 BHK &amp; BOM_HUAWEI-CI SUMMARY 6" xfId="590" xr:uid="{4FFBA6DB-6CCB-45FD-95CD-97812E2D3328}"/>
    <cellStyle name="_FMMSC - IT - France - 20041123_01 BHK &amp; BOM_Level 0 3G3" xfId="591" xr:uid="{433B6750-B653-4554-ADE9-EF19BFA25E46}"/>
    <cellStyle name="_FMMSC - IT - France - 20041123_01 BHK &amp; BOM_Level 0 3G3 2" xfId="592" xr:uid="{A2772136-01E3-424B-8F76-03573A19F6C4}"/>
    <cellStyle name="_FMMSC - IT - France - 20041123_01 BHK &amp; BOM_Level 0 3G3 3" xfId="593" xr:uid="{D12B0CB2-4F04-47DD-AEBA-101BFCF1D906}"/>
    <cellStyle name="_FMMSC - IT - France - 20041123_01 BHK &amp; BOM_Level 0 3G3 4" xfId="594" xr:uid="{47864835-8A5A-42CD-B27E-DF549F6C2EDC}"/>
    <cellStyle name="_FMMSC - IT - France - 20041123_01 BHK &amp; BOM_Level 0 3G3 5" xfId="595" xr:uid="{9468F1B2-9B43-462D-9A44-0767949668B0}"/>
    <cellStyle name="_FMMSC - IT - France - 20041123_01 BHK &amp; BOM_Level 0 3G3 6" xfId="596" xr:uid="{5F528D92-5400-4DA6-AE92-C9FCBDA923AF}"/>
    <cellStyle name="_FMMSC - IT - France - 20041123_01 BHK &amp; BOM_NSN_UPL_MSAN_2008-04-03_v01" xfId="597" xr:uid="{B5AB04E0-B451-49BA-B66D-0F239B9E5724}"/>
    <cellStyle name="_FMMSC - IT - France - 20041123_01 BHK &amp; BOM_NSN_UPL_MSAN_2008-04-03_v01 2" xfId="598" xr:uid="{EC60604D-6791-4262-AF15-C8C5EC4A6D68}"/>
    <cellStyle name="_FMMSC - IT - France - 20041123_01 BHK &amp; BOM_NSN_UPL_MSAN_2008-04-03_v01 3" xfId="599" xr:uid="{67ACB81F-7DDD-4B59-8231-EE70AE7FCCB0}"/>
    <cellStyle name="_FMMSC - IT - France - 20041123_01 BHK &amp; BOM_NSN_UPL_MSAN_2008-04-03_v01 4" xfId="600" xr:uid="{60070033-DE23-43FA-ABAD-BDE92C9F484E}"/>
    <cellStyle name="_FMMSC - IT - France - 20041123_01 BHK &amp; BOM_NSN_UPL_MSAN_2008-04-03_v01 5" xfId="601" xr:uid="{E0FFC7B1-AC77-499A-91E0-1ACB262CBAAA}"/>
    <cellStyle name="_FMMSC - IT - France - 20041123_01 BHK &amp; BOM_NSN_UPL_MSAN_2008-04-03_v01 6" xfId="602" xr:uid="{076201DE-E297-4568-B337-AF17E7F48B6B}"/>
    <cellStyle name="_FMMSC - IT - France - 20041123_01 BHK &amp; BOM_NSN_UPL_MSAN_2008-04-03_v01_HUAWEI-CI SUMMARY" xfId="603" xr:uid="{7A97162F-5DE6-4396-BB24-5BEA3993FA70}"/>
    <cellStyle name="_FMMSC - IT - France - 20041123_01 BHK &amp; BOM_NSN_UPL_MSAN_2008-04-03_v01_HUAWEI-CI SUMMARY 2" xfId="604" xr:uid="{CC7E166E-12EE-4909-B05B-A189978A2E31}"/>
    <cellStyle name="_FMMSC - IT - France - 20041123_01 BHK &amp; BOM_NSN_UPL_MSAN_2008-04-03_v01_HUAWEI-CI SUMMARY 3" xfId="605" xr:uid="{4BE355DD-0F05-4D2F-8729-DC525A771B0A}"/>
    <cellStyle name="_FMMSC - IT - France - 20041123_01 BHK &amp; BOM_NSN_UPL_MSAN_2008-04-03_v01_HUAWEI-CI SUMMARY 4" xfId="606" xr:uid="{B99D3CB9-AB54-49A2-A8D2-9C963E87148D}"/>
    <cellStyle name="_FMMSC - IT - France - 20041123_01 BHK &amp; BOM_NSN_UPL_MSAN_2008-04-03_v01_HUAWEI-CI SUMMARY 5" xfId="607" xr:uid="{ED47EAED-F9A8-4204-B689-FAFD3BD40F10}"/>
    <cellStyle name="_FMMSC - IT - France - 20041123_01 BHK &amp; BOM_NSN_UPL_MSAN_2008-04-03_v01_HUAWEI-CI SUMMARY 6" xfId="608" xr:uid="{EAA95469-F92E-4928-AFB8-38C64BD06A47}"/>
    <cellStyle name="_FMMSC - IT - France - 20041123_01 BHK &amp; BOM_NSN_UPL_MSAN_2008-04-03_v01_Level 6 2009  v4" xfId="609" xr:uid="{8260D3EE-3C06-420F-8737-C22DF62321A2}"/>
    <cellStyle name="_FMMSC - IT - France - 20041123_01 BHK &amp; BOM_NSN_UPL_MSAN_2008-04-03_v01_Level 6 2009  v4 2" xfId="610" xr:uid="{4CF5E3B1-0A90-412E-B4F2-56A0CD40DB3F}"/>
    <cellStyle name="_FMMSC - IT - France - 20041123_01 BHK &amp; BOM_NSN_UPL_MSAN_2008-04-03_v01_Level 6 2009  v4 3" xfId="611" xr:uid="{0C9D92DC-AAEE-4E94-93F7-1E63150865BA}"/>
    <cellStyle name="_FMMSC - IT - France - 20041123_01 BHK &amp; BOM_NSN_UPL_MSAN_2008-04-03_v01_Level 6 2009  v4 4" xfId="612" xr:uid="{DECE4321-566D-4EDA-B711-05E3D4C9C825}"/>
    <cellStyle name="_FMMSC - IT - France - 20041123_01 BHK &amp; BOM_NSN_UPL_MSAN_2008-04-03_v01_Level 6 2009  v4 5" xfId="613" xr:uid="{987AD711-50D5-4440-8CD6-B88DC55BE90C}"/>
    <cellStyle name="_FMMSC - IT - France - 20041123_01 BHK &amp; BOM_NSN_UPL_MSAN_2008-04-03_v01_Level 6 2009  v4 6" xfId="614" xr:uid="{084B9577-02A5-45F2-8C6D-517FD9E08C2F}"/>
    <cellStyle name="_FMMSC - IT - France - 20041123_01 BHK &amp; BOM_NSN_UPL_MSAN_2008-04-03_v01_Master Templet BoQ-ALU-TX-20080831" xfId="615" xr:uid="{498D09F0-20F9-406D-A51C-F86FF8040CFC}"/>
    <cellStyle name="_FMMSC - IT - France - 20041123_01 BHK &amp; BOM_NSN_UPL_MSAN_2008-04-03_v01_Master Templet BoQ-ALU-TX-20080831 2" xfId="616" xr:uid="{EF7DB993-D3AD-4E1E-9436-674CD6E6DF74}"/>
    <cellStyle name="_FMMSC - IT - France - 20041123_01 BHK &amp; BOM_NSN_UPL_MSAN_2008-04-03_v01_Master Templet BoQ-ALU-TX-20080831 3" xfId="617" xr:uid="{31214388-EA4F-47A0-9E1E-53DE1B6EAD60}"/>
    <cellStyle name="_FMMSC - IT - France - 20041123_01 BHK &amp; BOM_NSN_UPL_MSAN_2008-04-03_v01_Master Templet BoQ-ALU-TX-20080831 4" xfId="618" xr:uid="{1D107F32-D37F-4EEF-870B-E3A0969E539D}"/>
    <cellStyle name="_FMMSC - IT - France - 20041123_01 BHK &amp; BOM_NSN_UPL_MSAN_2008-04-03_v01_Master Templet BoQ-ALU-TX-20080831 5" xfId="619" xr:uid="{D28DAAE7-B79F-4405-A9DD-EAA8E1AD0593}"/>
    <cellStyle name="_FMMSC - IT - France - 20041123_01 BHK &amp; BOM_NSN_UPL_MSAN_2008-04-03_v01_Master Templet BoQ-ALU-TX-20080831 6" xfId="620" xr:uid="{0C5F3FD4-33A5-4A98-9CCB-9AF5863FCE6A}"/>
    <cellStyle name="_FMMSC - IT - France - 20041123_01 BHK &amp; BOM_NSN_UPL_MSAN_2008-04-03_v01_Master Templets BoQ All equipments" xfId="621" xr:uid="{1555FF76-EC99-4B47-849C-71DA75CB420A}"/>
    <cellStyle name="_FMMSC - IT - France - 20041123_01 BHK &amp; BOM_NSN_UPL_MSAN_2008-04-03_v01_Master Templets BoQ All equipments 2" xfId="622" xr:uid="{1FD2BC2F-35B2-4C35-A1C7-21634AA0987C}"/>
    <cellStyle name="_FMMSC - IT - France - 20041123_01 BHK &amp; BOM_NSN_UPL_MSAN_2008-04-03_v01_Master Templets BoQ All equipments 3" xfId="623" xr:uid="{E04FD63C-33A2-45C1-96CB-23C12002C728}"/>
    <cellStyle name="_FMMSC - IT - France - 20041123_01 BHK &amp; BOM_NSN_UPL_MSAN_2008-04-03_v01_Master Templets BoQ All equipments 4" xfId="624" xr:uid="{32FE31E4-3959-4FB7-A594-C4C55D861EA1}"/>
    <cellStyle name="_FMMSC - IT - France - 20041123_01 BHK &amp; BOM_NSN_UPL_MSAN_2008-04-03_v01_Master Templets BoQ All equipments 5" xfId="625" xr:uid="{7775CEDD-EB8D-4825-AB4C-3B0C260B4126}"/>
    <cellStyle name="_FMMSC - IT - France - 20041123_01 BHK &amp; BOM_NSN_UPL_MSAN_2008-04-03_v01_Master Templets BoQ All equipments 6" xfId="626" xr:uid="{2CAD7F64-6B5D-4360-B9C3-C6DF16DBA6CB}"/>
    <cellStyle name="_FMMSC - IT - France - 20041123_01 BHK &amp; BOM_NSN_UPL_MSAN_2008-04-03_v01_Pre-Sales BoQ-ALU-TX-20080831 ED1" xfId="627" xr:uid="{B3AB469E-9BEA-4D6F-9175-41119C906EAD}"/>
    <cellStyle name="_FMMSC - IT - France - 20041123_01 BHK &amp; BOM_NSN_UPL_MSAN_2008-04-03_v01_Pre-Sales BoQ-ALU-TX-20080831 ED1 2" xfId="628" xr:uid="{0F5B2D5E-2F4D-4B14-B734-D2781C21F9C1}"/>
    <cellStyle name="_FMMSC - IT - France - 20041123_01 BHK &amp; BOM_NSN_UPL_MSAN_2008-04-03_v01_Pre-Sales BoQ-ALU-TX-20080831 ED1 3" xfId="629" xr:uid="{B82C1BA9-008C-4770-8B9B-C46173E8F4C2}"/>
    <cellStyle name="_FMMSC - IT - France - 20041123_01 BHK &amp; BOM_NSN_UPL_MSAN_2008-04-03_v01_Pre-Sales BoQ-ALU-TX-20080831 ED1 4" xfId="630" xr:uid="{83B1113C-13F3-4A79-8F02-AB58E4CDCB85}"/>
    <cellStyle name="_FMMSC - IT - France - 20041123_01 BHK &amp; BOM_NSN_UPL_MSAN_2008-04-03_v01_Pre-Sales BoQ-ALU-TX-20080831 ED1 5" xfId="631" xr:uid="{733BD664-4520-4D30-B308-C9F6B67FDA34}"/>
    <cellStyle name="_FMMSC - IT - France - 20041123_01 BHK &amp; BOM_NSN_UPL_MSAN_2008-04-03_v01_Pre-Sales BoQ-ALU-TX-20080831 ED1 6" xfId="632" xr:uid="{E4E2E156-B836-403D-B69E-06191FB471FC}"/>
    <cellStyle name="_FMMSC - IT - France - 20041123_01 BHK &amp; BOM_NSN_UPL_MSAN_2008-04-03_v01_Quotation for NMS V2.1" xfId="633" xr:uid="{5BDFA242-E932-4F0D-93DF-153A7CFE0B18}"/>
    <cellStyle name="_FMMSC - IT - France - 20041123_01 BHK &amp; BOM_NSN_UPL_MSAN_2008-04-03_v01_Quotation for NMS V2.1 2" xfId="634" xr:uid="{39E3D73F-1573-4D33-B75C-9B084E96D980}"/>
    <cellStyle name="_FMMSC - IT - France - 20041123_01 BHK &amp; BOM_NSN_UPL_MSAN_2008-04-03_v01_Quotation for NMS V2.1 3" xfId="635" xr:uid="{C2099700-96D9-4A57-87EF-B44E1666BECE}"/>
    <cellStyle name="_FMMSC - IT - France - 20041123_01 BHK &amp; BOM_NSN_UPL_MSAN_2008-04-03_v01_Quotation for NMS V2.1 4" xfId="636" xr:uid="{991739BF-C14F-4E0E-B86A-9A7B4823B722}"/>
    <cellStyle name="_FMMSC - IT - France - 20041123_01 BHK &amp; BOM_NSN_UPL_MSAN_2008-04-03_v01_Quotation for NMS V2.1 5" xfId="637" xr:uid="{1C08EAFB-F350-4BF3-85BE-191E5C8C911B}"/>
    <cellStyle name="_FMMSC - IT - France - 20041123_01 BHK &amp; BOM_NSN_UPL_MSAN_2008-04-03_v01_Quotation for NMS V2.1 6" xfId="638" xr:uid="{E9A8676B-6A8E-46F1-A0EA-103612FD5DC8}"/>
    <cellStyle name="_FMMSC - IT - France - 20041123_01 BHK &amp; BOM_NSN_UPL_MSAN_2008-04-03_v01_STC 09 SDH models(加入链接)-11.1(final 调整格式)" xfId="639" xr:uid="{4CBA20B0-4B36-4598-961B-5B0E72F84F8C}"/>
    <cellStyle name="_FMMSC - IT - France - 20041123_01 BHK &amp; BOM_NSN_UPL_MSAN_2008-04-03_v01_STC 09 SDH models(加入链接)-11.1(final 调整格式) 2" xfId="640" xr:uid="{BC92AEEF-1967-4A91-9395-DE72C941E6BE}"/>
    <cellStyle name="_FMMSC - IT - France - 20041123_01 BHK &amp; BOM_NSN_UPL_MSAN_2008-04-03_v01_STC 09 SDH models(加入链接)-11.1(final 调整格式) 3" xfId="641" xr:uid="{31D97934-64F9-4E2D-A225-84DB3689C181}"/>
    <cellStyle name="_FMMSC - IT - France - 20041123_01 BHK &amp; BOM_NSN_UPL_MSAN_2008-04-03_v01_STC 09 SDH models(加入链接)-11.1(final 调整格式) 4" xfId="642" xr:uid="{70BA0E94-2836-4DD6-8AB7-30C3D6610779}"/>
    <cellStyle name="_FMMSC - IT - France - 20041123_01 BHK &amp; BOM_NSN_UPL_MSAN_2008-04-03_v01_STC 09 SDH models(加入链接)-11.1(final 调整格式) 5" xfId="643" xr:uid="{FF26501B-2A9C-4330-BF64-E78A22C6D01D}"/>
    <cellStyle name="_FMMSC - IT - France - 20041123_01 BHK &amp; BOM_NSN_UPL_MSAN_2008-04-03_v01_STC 09 SDH models(加入链接)-11.1(final 调整格式) 6" xfId="644" xr:uid="{22463B59-527F-4368-B279-FB95F764EBC9}"/>
    <cellStyle name="_FMMSC - IT - France - 20041123_01 BHK &amp; BOM_NSN_UPL_MSAN_2008-04-03_v01_Templet BoQ-ALU-TX-20080831" xfId="645" xr:uid="{2A13B31C-D204-4E8C-87BB-EAED9E0DCB83}"/>
    <cellStyle name="_FMMSC - IT - France - 20041123_01 BHK &amp; BOM_NSN_UPL_MSAN_2008-04-03_v01_Templet BoQ-ALU-TX-20080831 2" xfId="646" xr:uid="{AAA7882B-2CFB-481D-8AC1-D00E5F77E490}"/>
    <cellStyle name="_FMMSC - IT - France - 20041123_01 BHK &amp; BOM_NSN_UPL_MSAN_2008-04-03_v01_Templet BoQ-ALU-TX-20080831 3" xfId="647" xr:uid="{5B886F3C-FE91-42CF-A9DF-F8121109A432}"/>
    <cellStyle name="_FMMSC - IT - France - 20041123_01 BHK &amp; BOM_NSN_UPL_MSAN_2008-04-03_v01_Templet BoQ-ALU-TX-20080831 4" xfId="648" xr:uid="{BDF20F44-C6DA-4E7F-8453-37118B977926}"/>
    <cellStyle name="_FMMSC - IT - France - 20041123_01 BHK &amp; BOM_NSN_UPL_MSAN_2008-04-03_v01_Templet BoQ-ALU-TX-20080831 5" xfId="649" xr:uid="{446D1E99-B818-4EC8-AF24-4E3A8528999A}"/>
    <cellStyle name="_FMMSC - IT - France - 20041123_01 BHK &amp; BOM_NSN_UPL_MSAN_2008-04-03_v01_Templet BoQ-ALU-TX-20080831 6" xfId="650" xr:uid="{583033CA-81EA-4C18-922C-E035EE03FA94}"/>
    <cellStyle name="_FMMSC - IT - France - 20041123_01 BHK &amp; BOM_OMS 91 quotation 2008-2009 compare" xfId="651" xr:uid="{87CCA893-C5BA-4A62-AB3E-C13E3FEF95A8}"/>
    <cellStyle name="_FMMSC - IT - France - 20041123_01 BHK &amp; BOM_OMS 91 quotation 2008-2009 compare 2" xfId="652" xr:uid="{2FF242E1-C634-406D-9166-CA7D9175C2E0}"/>
    <cellStyle name="_FMMSC - IT - France - 20041123_01 BHK &amp; BOM_OMS 91 quotation 2008-2009 compare 3" xfId="653" xr:uid="{15494666-311C-4F3F-890A-0F16EA0F773C}"/>
    <cellStyle name="_FMMSC - IT - France - 20041123_01 BHK &amp; BOM_OMS 91 quotation 2008-2009 compare 4" xfId="654" xr:uid="{AB68820A-0F87-4508-88A5-BA387BE0C77D}"/>
    <cellStyle name="_FMMSC - IT - France - 20041123_01 BHK &amp; BOM_OMS 91 quotation 2008-2009 compare 5" xfId="655" xr:uid="{B87D0C98-0716-427F-BAA2-C6FBA1EAE18C}"/>
    <cellStyle name="_FMMSC - IT - France - 20041123_01 BHK &amp; BOM_OMS 91 quotation 2008-2009 compare 6" xfId="656" xr:uid="{D19B016E-4174-4676-A124-78E2701687F9}"/>
    <cellStyle name="_FMMSC - IT - France - 20041123_01 BHK &amp; BOM_OMS 91 quotation L 0 1 2 official" xfId="657" xr:uid="{B7B98939-19D7-4A44-B568-4B4D496307D6}"/>
    <cellStyle name="_FMMSC - IT - France - 20041123_01 BHK &amp; BOM_OMS 91 quotation L 0 1 2 official 2" xfId="658" xr:uid="{6F9814D0-027B-48E3-B69A-D91533E3FE9A}"/>
    <cellStyle name="_FMMSC - IT - France - 20041123_01 BHK &amp; BOM_OMS 91 quotation L 0 1 2 official 3" xfId="659" xr:uid="{6CA3928D-4D1B-40E1-9820-3A27307400D0}"/>
    <cellStyle name="_FMMSC - IT - France - 20041123_01 BHK &amp; BOM_OMS 91 quotation L 0 1 2 official 4" xfId="660" xr:uid="{B03BCFD5-7BF2-48B6-ACA2-FE27C4B92144}"/>
    <cellStyle name="_FMMSC - IT - France - 20041123_01 BHK &amp; BOM_OMS 91 quotation L 0 1 2 official 5" xfId="661" xr:uid="{A88A4363-F7A3-4912-8EDF-735E2C157BCB}"/>
    <cellStyle name="_FMMSC - IT - France - 20041123_01 BHK &amp; BOM_OMS 91 quotation L 0 1 2 official 6" xfId="662" xr:uid="{9147A523-A3DA-450A-AEF5-A9C75A15F8D5}"/>
    <cellStyle name="_FMMSC - IT - France - 20041123_01 BHK &amp; BOM_TX - HUWAEI SUMMARY" xfId="663" xr:uid="{5664FABA-5234-4487-B28B-7737603D5E60}"/>
    <cellStyle name="_FMMSC - IT - France - 20041123_01 BHK &amp; BOM_TX - HUWAEI SUMMARY 2" xfId="664" xr:uid="{4E1C251D-FCD3-44A5-83E8-EAA88725FB83}"/>
    <cellStyle name="_FMMSC - IT - France - 20041123_01 BHK &amp; BOM_TX - HUWAEI SUMMARY 3" xfId="665" xr:uid="{0362CEE3-AC54-4EAF-9064-7EE1D0271834}"/>
    <cellStyle name="_FMMSC - IT - France - 20041123_01 BHK &amp; BOM_TX - HUWAEI SUMMARY 4" xfId="666" xr:uid="{F9BE58F1-F990-4ED4-9E31-8627EF1EEC50}"/>
    <cellStyle name="_FMMSC - IT - France - 20041123_01 BHK &amp; BOM_TX - HUWAEI SUMMARY 5" xfId="667" xr:uid="{526B4770-4ED8-4343-90B6-CBCE2AAD995D}"/>
    <cellStyle name="_FMMSC - IT - France - 20041123_01 BHK &amp; BOM_TX - HUWAEI SUMMARY 6" xfId="668" xr:uid="{72EE7FD0-EEB2-497F-A367-01AA98B2C03F}"/>
    <cellStyle name="_GSM G9 Quotation Template 20050221" xfId="669" xr:uid="{11E9C387-F8D2-473C-A289-5ACDCDEEE3CC}"/>
    <cellStyle name="_GSM G9 Quotation Template 20050221 2" xfId="670" xr:uid="{58D724D0-02E0-41FA-A242-1C4633CC6C36}"/>
    <cellStyle name="_GSM G9 Quotation Template 20050221 3" xfId="671" xr:uid="{A3DD8268-EAAC-4675-A7B1-B5F28AD0DE53}"/>
    <cellStyle name="_GSM G9 Quotation Template 20050221 4" xfId="672" xr:uid="{98F4B747-8187-472A-AE20-49AB0DE8F710}"/>
    <cellStyle name="_GSM G9 Quotation Template 20050221 5" xfId="673" xr:uid="{5810431A-77AE-421E-9EEB-10863BB73A16}"/>
    <cellStyle name="_GSM G9 Quotation Template 20050221 6" xfId="674" xr:uid="{E3024373-F00E-4844-A66E-BCE547E198D0}"/>
    <cellStyle name="_GSM G9 Quotation Template 20050221 7" xfId="675" xr:uid="{97152C64-6B67-44FC-91B7-5A0DADD7E76E}"/>
    <cellStyle name="_GSM-T Quotation Template 20050324NEW" xfId="676" xr:uid="{D3630E54-2527-4D91-85E3-9848DCE2F5F2}"/>
    <cellStyle name="_Heading" xfId="677" xr:uid="{3919F555-B2DB-46D6-B9E9-060D8CB9DE53}"/>
    <cellStyle name="_Heading_16 LIFT Operating Model 2006 09 07" xfId="678" xr:uid="{5005DF7A-78B3-4EDB-A645-9E8A69BDF5B6}"/>
    <cellStyle name="_Heading_bls roic" xfId="679" xr:uid="{7FBECD63-7D35-4017-825C-750730AC1EB4}"/>
    <cellStyle name="_Heading_Broadband Comps" xfId="680" xr:uid="{DCAF92DA-C3D3-4FC1-B9FF-D78DC5EFB75F}"/>
    <cellStyle name="_Heading_CC 3 Yr Forecast to IPO Banks (1)" xfId="681" xr:uid="{4AA5EF38-B49E-4E45-A637-BDCD96BDC975}"/>
    <cellStyle name="_Heading_Comps 24May02_Final" xfId="682" xr:uid="{F678EFD0-7284-452E-89EF-3181FD93C5DD}"/>
    <cellStyle name="_Heading_Leveraged Buyout Analysis_b" xfId="683" xr:uid="{F161A761-F26E-4059-96D2-29A6E4D0DB1D}"/>
    <cellStyle name="_Heading_LMH" xfId="684" xr:uid="{00681A16-2B76-4FE9-9557-CC29561C8E20}"/>
    <cellStyle name="_Heading_prestemp" xfId="685" xr:uid="{E5F508EE-36D3-4685-A679-9B7D15D6ECB2}"/>
    <cellStyle name="_Heading_Q" xfId="686" xr:uid="{D2D0EE30-427A-4A27-AEFC-18E35817106F}"/>
    <cellStyle name="_Heading_q - new guidance" xfId="687" xr:uid="{8C949EC0-5B83-4B24-85B6-1B42228274E8}"/>
    <cellStyle name="_Heading_q - valuation" xfId="688" xr:uid="{00F8364B-AA60-49CC-A699-A0906CFFCA0E}"/>
    <cellStyle name="_Heading_Sheet1" xfId="689" xr:uid="{F044BCB0-1C4A-43BF-82D1-298773B4A2B9}"/>
    <cellStyle name="_Heading_Vodafone model" xfId="690" xr:uid="{392DCE93-6EF2-46CA-A617-5A2A1A3F94A7}"/>
    <cellStyle name="_Highlight" xfId="691" xr:uid="{7E278BC3-66FF-4068-92A3-F452F34E644A}"/>
    <cellStyle name="_Highlight_Caroline Model" xfId="692" xr:uid="{C3AD2777-2F65-41D1-84CD-52BD20BB19B7}"/>
    <cellStyle name="_Highlight_Comps 24May02_Final" xfId="693" xr:uid="{E61A2F7B-0C73-4D17-BBB4-D9BFE2AB5ED6}"/>
    <cellStyle name="_Highlight_Financials" xfId="694" xr:uid="{BCE78040-3C4F-45E4-817D-3312B0B12339}"/>
    <cellStyle name="_Highlight_Management Numbers Linked" xfId="695" xr:uid="{FE8E1C4D-1DAD-4CE2-9C51-243712B82380}"/>
    <cellStyle name="_HUA_MEL1 BoQ-CS" xfId="696" xr:uid="{1F2CF8D8-6F91-4940-B737-6659906F68DE}"/>
    <cellStyle name="_HUA_MEL1 BoQ-CS 2" xfId="697" xr:uid="{7C5AF9D8-DE31-403B-A29C-26650B2FC199}"/>
    <cellStyle name="_HUA_MEL1 BoQ-CS 3" xfId="698" xr:uid="{5D02A0C1-D204-4A24-8649-26FEFDB961E3}"/>
    <cellStyle name="_HUA_MEL1 BoQ-CS 4" xfId="699" xr:uid="{705FF43F-DC3A-4F46-866C-B6637B46B10A}"/>
    <cellStyle name="_HUA_MEL1 BoQ-CS 5" xfId="700" xr:uid="{2C503F56-24F0-4EC9-86B2-29F7855DB05B}"/>
    <cellStyle name="_HUA_MEL1 BoQ-CS 6" xfId="701" xr:uid="{00BEEA56-BB03-4787-AE16-C4F55CDC8A00}"/>
    <cellStyle name="_HUA_MEL1 BoQ-OSS" xfId="702" xr:uid="{17DAC203-E36E-4C11-9733-80A0A7EFF61E}"/>
    <cellStyle name="_HUA_MEL1 BoQ-OSS 2" xfId="703" xr:uid="{0BBB1CFD-CACF-4837-9E64-BAF92BFCE0F3}"/>
    <cellStyle name="_HUA_MEL1 BoQ-OSS 3" xfId="704" xr:uid="{84909481-0527-4466-BA1D-BA053E55ADBE}"/>
    <cellStyle name="_HUA_MEL1 BoQ-OSS 4" xfId="705" xr:uid="{3C7B3358-86E9-492B-B656-5522A241811C}"/>
    <cellStyle name="_HUA_MEL1 BoQ-OSS 5" xfId="706" xr:uid="{4F0655D2-3EBE-4E70-9C0D-C428350DE999}"/>
    <cellStyle name="_HUA_MEL1 BoQ-OSS 6" xfId="707" xr:uid="{E04700AA-070A-40AF-ACE9-E1905339D715}"/>
    <cellStyle name="_HUA_MEL1 BoQ-PS" xfId="708" xr:uid="{3D234815-BB28-4134-AC81-E30B234CE9AA}"/>
    <cellStyle name="_HUA_MEL1 BoQ-PS 2" xfId="709" xr:uid="{45BFDB09-A40F-415A-9200-4B5CD4C745E8}"/>
    <cellStyle name="_HUA_MEL1 BoQ-PS 3" xfId="710" xr:uid="{CFF7A5B9-B343-49AA-953C-5CDE049367B7}"/>
    <cellStyle name="_HUA_MEL1 BoQ-PS 4" xfId="711" xr:uid="{4BEF5FB3-E43D-40CB-92F2-7EB9C947B056}"/>
    <cellStyle name="_HUA_MEL1 BoQ-PS 5" xfId="712" xr:uid="{4BB11215-53E0-41D5-89AA-3B7BDFC46F6B}"/>
    <cellStyle name="_HUA_MEL1 BoQ-PS 6" xfId="713" xr:uid="{51C0713F-BF9F-4E1C-90F5-849E4F749BD1}"/>
    <cellStyle name="_HUA_MEL1 BoQ-RF" xfId="714" xr:uid="{8D4E90F2-9C75-4A8B-919D-AC4A82EB6613}"/>
    <cellStyle name="_HUA_MEL1 BoQ-RF 2" xfId="715" xr:uid="{E8CB0397-38C6-4B31-9590-B80C1A084912}"/>
    <cellStyle name="_HUA_MEL1 BoQ-RF 3" xfId="716" xr:uid="{F66CB937-0908-4D3D-817E-703DEF4DDB89}"/>
    <cellStyle name="_HUA_MEL1 BoQ-RF 4" xfId="717" xr:uid="{8E3B920D-2510-4462-BE30-2CBB85B6E700}"/>
    <cellStyle name="_HUA_MEL1 BoQ-RF 5" xfId="718" xr:uid="{60123D05-2E10-415A-8AA9-6A178D5AAA77}"/>
    <cellStyle name="_HUA_MEL1 BoQ-RF 6" xfId="719" xr:uid="{E68289AC-BD1A-402E-AB0D-A9EB5523F14A}"/>
    <cellStyle name="_HUA_MEL1 BoQ-RNC" xfId="720" xr:uid="{B11BBEA4-3142-4B52-B3C8-63EAAAD9D3E3}"/>
    <cellStyle name="_HUA_MEL1 BoQ-RNC 2" xfId="721" xr:uid="{1296AA9F-34BF-4291-8A55-A249B96E1AAD}"/>
    <cellStyle name="_HUA_MEL1 BoQ-RNC 3" xfId="722" xr:uid="{669C05AF-2160-4AC6-98B9-B24C207B6538}"/>
    <cellStyle name="_HUA_MEL1 BoQ-RNC 4" xfId="723" xr:uid="{73493652-5E14-4B93-A7FE-7A387A7C18BC}"/>
    <cellStyle name="_HUA_MEL1 BoQ-RNC 5" xfId="724" xr:uid="{6F73E05C-6F3A-473C-BEBC-0A44411D224C}"/>
    <cellStyle name="_HUA_MEL1 BoQ-RNC 6" xfId="725" xr:uid="{51E15149-7FF3-4B66-9C38-C2733F4E507D}"/>
    <cellStyle name="_HUA_MEL1 BoQ-Spare" xfId="726" xr:uid="{2D443C73-5069-4A59-B3A1-5B38DE52BBE9}"/>
    <cellStyle name="_HUA_MEL1 BoQ-Spare 2" xfId="727" xr:uid="{D8ECE182-AEFF-4240-9297-6608ABDFEEF7}"/>
    <cellStyle name="_HUA_MEL1 BoQ-Spare 3" xfId="728" xr:uid="{888169B2-35C1-4D13-A7C6-CFACE1E6D018}"/>
    <cellStyle name="_HUA_MEL1 BoQ-Spare 4" xfId="729" xr:uid="{4AC4B212-AA20-4B1E-BEA9-3A51175B3ECC}"/>
    <cellStyle name="_HUA_MEL1 BoQ-Spare 5" xfId="730" xr:uid="{D7025C1C-33B4-4210-BAE4-41011AF22C44}"/>
    <cellStyle name="_HUA_MEL1 BoQ-Spare 6" xfId="731" xr:uid="{B09C83D9-B749-4580-A52A-137984111C03}"/>
    <cellStyle name="_HUA_MEL1 BoQ-Training" xfId="732" xr:uid="{C7D39B79-B6E5-4DF8-A188-8109AD402207}"/>
    <cellStyle name="_HUA_MEL1 BoQ-Training 2" xfId="733" xr:uid="{27E6657A-0476-473E-B68E-F20549F034C5}"/>
    <cellStyle name="_HUA_MEL1 BoQ-Training 3" xfId="734" xr:uid="{020A9C40-1C9A-4D30-9DBD-FE426721DE75}"/>
    <cellStyle name="_HUA_MEL1 BoQ-Training 4" xfId="735" xr:uid="{16888C24-4B1A-448A-8D53-8F5E10380271}"/>
    <cellStyle name="_HUA_MEL1 BoQ-Training 5" xfId="736" xr:uid="{82529E7F-00D3-4F0F-BC21-9B6A147B01A2}"/>
    <cellStyle name="_HUA_MEL1 BoQ-Training 6" xfId="737" xr:uid="{20711A7E-E517-4993-976A-87B82DE17A50}"/>
    <cellStyle name="_HUAWEI-CI SUMMARY" xfId="738" xr:uid="{287D08DE-975C-4E65-9A5A-7E3737EA8ADB}"/>
    <cellStyle name="_HUAWEI-CI SUMMARY_1" xfId="739" xr:uid="{F9509D3B-3CCC-45E4-96C9-FDD4021BE101}"/>
    <cellStyle name="_IBS UPL 25-08-2007" xfId="740" xr:uid="{5B4BC9D4-4B48-4092-B600-14171A6F09CE}"/>
    <cellStyle name="_IBS UPL 25-08-2007 2" xfId="741" xr:uid="{A741AE0D-7844-4947-9129-94BB68768163}"/>
    <cellStyle name="_IBS UPL 25-08-2007 3" xfId="742" xr:uid="{3B0D48D2-CE2D-4B3F-BFDA-7F4FFBD55AAD}"/>
    <cellStyle name="_IBS UPL 25-08-2007 4" xfId="743" xr:uid="{DC204F03-540D-4E1E-A32C-41FC33F5AF13}"/>
    <cellStyle name="_IBS UPL 25-08-2007 5" xfId="744" xr:uid="{4E326177-559E-4970-AA9F-F8D53782EF5C}"/>
    <cellStyle name="_IBS UPL 25-08-2007 6" xfId="745" xr:uid="{B6402E1C-44F3-42D0-96C5-8B49FD7EBCC9}"/>
    <cellStyle name="_IBS UPL 25-08-2007_Level 0 3G3" xfId="746" xr:uid="{61527F22-019F-4603-8FCA-0DDA6C5C2AAB}"/>
    <cellStyle name="_IBS UPL 25-08-2007_Level 0 3G3 2" xfId="747" xr:uid="{9E946B3F-9B04-4A7A-8962-6B5E6F2F566F}"/>
    <cellStyle name="_IBS UPL 25-08-2007_Level 0 3G3 3" xfId="748" xr:uid="{4CAE09F1-78D1-4C96-83F2-3C3309D4663E}"/>
    <cellStyle name="_IBS UPL 25-08-2007_Level 0 3G3 4" xfId="749" xr:uid="{43EA712A-60DF-4264-BBD4-3EEA437E94D9}"/>
    <cellStyle name="_IBS UPL 25-08-2007_Level 0 3G3 5" xfId="750" xr:uid="{93CFEA34-4B3D-410D-BD34-5715E3438E02}"/>
    <cellStyle name="_IBS UPL 25-08-2007_Level 0 3G3 6" xfId="751" xr:uid="{DBF6269B-DF3F-42A4-B85C-DC7AF5715059}"/>
    <cellStyle name="_infoX-WISG V200R002&amp;V200R003 calculate-oversea" xfId="752" xr:uid="{AC1E5213-689C-4D37-9039-938941FF10B9}"/>
    <cellStyle name="_IPMPLS-CORE-ACCESS-KEY ACCOUNTS - AEC COSTING" xfId="753" xr:uid="{7D7680E0-B95D-4467-B9D0-A225BF687610}"/>
    <cellStyle name="_IPMPLS-CORE-ACCESS-KEY ACCOUNTS - SBM COSTING" xfId="754" xr:uid="{9219970D-A372-49CC-A541-F96C9BB5843C}"/>
    <cellStyle name="_KPN Fixed" xfId="755" xr:uid="{1C64421C-2B25-4013-804E-4E07B42C6CB4}"/>
    <cellStyle name="_L0-Summary" xfId="756" xr:uid="{005C671C-D3CA-46E3-8976-527C601DD870}"/>
    <cellStyle name="_L0-Summary 2" xfId="757" xr:uid="{B0F7D4DD-8650-429C-80B5-4B0E6F6D4047}"/>
    <cellStyle name="_L0-Summary 3" xfId="758" xr:uid="{917F9D8F-7373-4BCB-9020-84DB33E06778}"/>
    <cellStyle name="_L0-Summary 4" xfId="759" xr:uid="{2259C70D-CA79-4903-BF3C-9F3DED46A4BB}"/>
    <cellStyle name="_L0-Summary 5" xfId="760" xr:uid="{6AE8524C-FD4D-4788-8BBD-5DC142D9FD7F}"/>
    <cellStyle name="_L0-Summary 6" xfId="761" xr:uid="{480F1F3E-304D-4253-869F-7351F833016F}"/>
    <cellStyle name="_L2-MEL-MW" xfId="762" xr:uid="{9E80AB83-B080-4613-9AA3-0E4EAE2EBFE1}"/>
    <cellStyle name="_L2-Summary by Element" xfId="763" xr:uid="{B630EA23-D193-4662-8CE8-92CFA89AA629}"/>
    <cellStyle name="_L3-ADDITIONNAL ANTENNA " xfId="770" xr:uid="{D3C6E120-FFE1-4054-A47E-EF86DF99AC3A}"/>
    <cellStyle name="_L3-BSC6680  070806" xfId="771" xr:uid="{58CDACED-54BE-463A-B807-FC6D077BAA78}"/>
    <cellStyle name="_L3-CG" xfId="772" xr:uid="{3F753379-4DD5-4D17-B4C6-78B7E3557995}"/>
    <cellStyle name="_L3-RF(New)-UPL" xfId="773" xr:uid="{AC6E009F-4258-482C-A72D-3D7536B15A86}"/>
    <cellStyle name="_L3-软件" xfId="774" xr:uid="{F82D09BF-F496-4976-AB0E-F466AEAEE0FC}"/>
    <cellStyle name="_L3(ERICSSON)" xfId="764" xr:uid="{C9F3A11A-64C8-4A5E-A6BB-2FB402AE0E2D}"/>
    <cellStyle name="_L3(ERICSSON) 2" xfId="765" xr:uid="{C7C748B9-AB95-4B69-8BA7-08BF1C53667C}"/>
    <cellStyle name="_L3(ERICSSON) 3" xfId="766" xr:uid="{9E0F96D2-9010-4612-A73F-23A47CE5E7F8}"/>
    <cellStyle name="_L3(ERICSSON) 4" xfId="767" xr:uid="{6705C24E-922E-4A91-BB9F-230236680BA7}"/>
    <cellStyle name="_L3(ERICSSON) 5" xfId="768" xr:uid="{175850EB-B20E-4ED0-8FB9-FB3A747DC72A}"/>
    <cellStyle name="_L3(ERICSSON) 6" xfId="769" xr:uid="{B42B817A-E696-4D50-94E5-D81301166244}"/>
    <cellStyle name="_L6 Services Pricing 2008_v1" xfId="775" xr:uid="{41DC8375-4FB5-4A96-9B8B-D236BD29602E}"/>
    <cellStyle name="_L6-2008 Products &amp; Services_18March08" xfId="776" xr:uid="{6EE30FEA-B854-42C1-A5AD-C5A1B0CED8DB}"/>
    <cellStyle name="_Level 2" xfId="777" xr:uid="{D23A45B0-8357-4D74-BA82-CD2030FDB225}"/>
    <cellStyle name="_Level 2 2" xfId="778" xr:uid="{92423971-62A3-4671-BEE5-E628D1D99C96}"/>
    <cellStyle name="_Level 2 3" xfId="779" xr:uid="{C7E6D38A-1A7B-419C-8396-5700DDC34B18}"/>
    <cellStyle name="_Level 2 4" xfId="780" xr:uid="{663AB3D5-4E51-464B-8B0B-35AE2F7D53BC}"/>
    <cellStyle name="_Level 2 5" xfId="781" xr:uid="{C9D4D4BB-7561-44DD-9250-8AC9095D6DD0}"/>
    <cellStyle name="_Level 2 6" xfId="782" xr:uid="{B68D2BA1-AF23-47E6-B87B-2CAF2503F5B9}"/>
    <cellStyle name="_Level 6 2008 ed10Tx" xfId="783" xr:uid="{89E56759-FA78-4D11-B5FA-3DDD6B9EFFFC}"/>
    <cellStyle name="_LIFT - Interface Sheet" xfId="784" xr:uid="{0F063252-12B7-4B39-9004-AE0165247116}"/>
    <cellStyle name="_LIFT - Interface Sheet (2)" xfId="785" xr:uid="{3849F9B0-10F1-43B6-853D-DFC703F3C1AA}"/>
    <cellStyle name="_m2000" xfId="786" xr:uid="{D588E961-BF19-4069-B872-84FA37EC06E6}"/>
    <cellStyle name="_M2000_1" xfId="788" xr:uid="{F2431E41-2C52-4256-B5B5-74D0D0CE7F86}"/>
    <cellStyle name="_M2000（10）" xfId="787" xr:uid="{4520630C-E778-46EF-97AE-2C4253C4D859}"/>
    <cellStyle name="_Maher_DSA" xfId="789" xr:uid="{8534A34A-86EF-4635-828E-748D9478C2C1}"/>
    <cellStyle name="_Miscellaneous Requirements for rfp ed1" xfId="790" xr:uid="{F70DF165-538C-4547-8151-0A736765D3CD}"/>
    <cellStyle name="_Multiple" xfId="791" xr:uid="{4DC76F56-CCDC-488A-A84C-99AEAABB14C2}"/>
    <cellStyle name="_Multiple_01 LBO" xfId="792" xr:uid="{EA7DE0A4-6327-482F-B5FB-70FA51B86F7C}"/>
    <cellStyle name="_Multiple_3G Models" xfId="793" xr:uid="{7C4CEE2C-4F88-4590-8E1C-9523BB4868DF}"/>
    <cellStyle name="_Multiple_Allegri Pavarotti 20juin base case" xfId="794" xr:uid="{E6E3950C-3840-439A-ADAB-FEFE140D8724}"/>
    <cellStyle name="_Multiple_avp" xfId="795" xr:uid="{07386C93-3943-4DC5-9C7F-9496C9F989C0}"/>
    <cellStyle name="_Multiple_bls roic" xfId="796" xr:uid="{9EF5A20C-BA32-439C-92DC-525017839321}"/>
    <cellStyle name="_Multiple_Book_commissaires_Sept12" xfId="797" xr:uid="{22A6D5D9-D558-49B4-AF7C-5A28A19D1E6C}"/>
    <cellStyle name="_Multiple_Book1" xfId="798" xr:uid="{128EAA13-1D98-48C4-9E47-5C5333DA0115}"/>
    <cellStyle name="_Multiple_Book1_1" xfId="799" xr:uid="{430AF136-33F5-4237-B763-65744815C8FB}"/>
    <cellStyle name="_Multiple_Book1_3G Models" xfId="800" xr:uid="{AB6D4742-55E4-4E1A-85A9-A8ADDE8A8265}"/>
    <cellStyle name="_Multiple_Book1_Jazztel model 16DP3-Exhibits" xfId="801" xr:uid="{7EB6128F-F0CE-4B89-A750-81787FF2D7A4}"/>
    <cellStyle name="_Multiple_Book1_Jazztel model 16DP3-Exhibits_3G Models" xfId="802" xr:uid="{9E1BDFB3-7207-4A48-A139-671F2406C565}"/>
    <cellStyle name="_Multiple_Book1_Jazztel model 16DP3-Exhibits_FT-6June2001" xfId="803" xr:uid="{B88C1360-9E49-45F9-B593-32C4FFD5747C}"/>
    <cellStyle name="_Multiple_Book1_Jazztel model 16DP3-Exhibits_FT-6June2001_1" xfId="804" xr:uid="{77D1B736-AD1F-4553-A8EC-B1FB4DDAC9F1}"/>
    <cellStyle name="_Multiple_Book1_Jazztel model 16DP3-Exhibits_Telefonica Moviles" xfId="805" xr:uid="{D86E39A2-862D-4560-8F1C-5D9B8CD708CF}"/>
    <cellStyle name="_Multiple_Book1_Jazztel model 18DP-exhibits" xfId="806" xr:uid="{55085239-033F-4742-A676-3822FCBA9A89}"/>
    <cellStyle name="_Multiple_Book1_Jazztel model 18DP-exhibits_FT-6June2001" xfId="807" xr:uid="{A459E14B-076E-4538-855E-0CEC705689A4}"/>
    <cellStyle name="_Multiple_Book1_Jazztel model 18DP-exhibits_Orange-Mar01" xfId="808" xr:uid="{4EFE8BA8-36AC-465D-B9D2-FF414B69D522}"/>
    <cellStyle name="_Multiple_Book1_Jazztel model 18DP-exhibits_Orange-May01" xfId="809" xr:uid="{CCBFC009-669D-415E-BDC8-4B67B7657640}"/>
    <cellStyle name="_Multiple_Book1_Jazztel model 18DP-exhibits_T_MOBIL2" xfId="810" xr:uid="{87C4EB9C-A8AB-40E9-BC7C-719ABC661A2A}"/>
    <cellStyle name="_Multiple_Book1_Jazztel model 18DP-exhibits_T_MOBIL2_FT-6June2001" xfId="811" xr:uid="{F420C8FF-98AB-4960-86BE-820C3B6CE4EA}"/>
    <cellStyle name="_Multiple_Book1_Jazztel model 18DP-exhibits_T_MOBIL2_FT-6June2001_1" xfId="812" xr:uid="{3F4EBBDC-4534-4828-B17E-C409A987EBAA}"/>
    <cellStyle name="_Multiple_Book1_Jazztel model 18DP-exhibits_T_MOBIL2_Orange-May01" xfId="813" xr:uid="{7CA8937E-369E-4DD7-B811-A156E01662F3}"/>
    <cellStyle name="_Multiple_Book1_Jazztel model 18DP-exhibits_T_MOBIL2_Telefonica Moviles" xfId="814" xr:uid="{CC038E4C-5746-44A7-BFFF-D15EA13BEB00}"/>
    <cellStyle name="_Multiple_Book1_Jazztel model 18DP-exhibits_TelenorInitiation-11Jan01" xfId="815" xr:uid="{E4B8CA9D-367F-48A7-B786-C390B3FB1693}"/>
    <cellStyle name="_Multiple_Book1_Jazztel model 18DP-exhibits_TelenorWIPFeb01" xfId="816" xr:uid="{A1A14512-E8A1-44A2-9DBD-7AF5045F68D0}"/>
    <cellStyle name="_Multiple_Book1_Jazztel model 18DP-exhibits_Telia-April01(new structure)" xfId="817" xr:uid="{80FCC74A-8138-4C01-B432-B4408D6656A4}"/>
    <cellStyle name="_Multiple_Book1_Jazztel model 18DP-exhibits_Telia-April01(new structure)_FT-6June2001" xfId="818" xr:uid="{A65C4A6D-F105-4B5B-81F9-4CEC6D5492CF}"/>
    <cellStyle name="_Multiple_Book1_Jazztel model 18DP-exhibits_Telia-April01(new structure)_Telefonica Moviles" xfId="819" xr:uid="{2A4C39ED-1F9F-4687-BA5E-6182E30BCF76}"/>
    <cellStyle name="_Multiple_Book1_Jazztel1" xfId="820" xr:uid="{F12C101A-9E75-4829-A5C5-B38BDF19DCAB}"/>
    <cellStyle name="_Multiple_Book1_Model Master" xfId="821" xr:uid="{4082BDE9-B5A4-4142-B95A-D5BCEB4ED583}"/>
    <cellStyle name="_Multiple_Book1_Orange-Mar01" xfId="822" xr:uid="{2DBA46D6-7A1D-4246-85B9-C35D0167FF6B}"/>
    <cellStyle name="_Multiple_Book1_Orange-Mar01_FT-6June2001" xfId="823" xr:uid="{7AA95202-2F5B-446D-AC3D-93810A990ED3}"/>
    <cellStyle name="_Multiple_Book1_Orange-May01" xfId="824" xr:uid="{3CAE675B-F6B2-4B19-865F-8063565BBE03}"/>
    <cellStyle name="_Multiple_Book1_Orange-May01_FT-6June2001" xfId="825" xr:uid="{641420C0-A433-4AA6-86B2-C10F9BCA49F1}"/>
    <cellStyle name="_Multiple_Book1_Phoenix Model - Dec 12 (GS Version)" xfId="826" xr:uid="{E66DF3E2-AAA0-4B14-9CCF-F08D2CC985E8}"/>
    <cellStyle name="_Multiple_Book1_T_MOBIL2" xfId="827" xr:uid="{C4EBA44D-A0F5-470B-BE33-DFBB5B2BAD6D}"/>
    <cellStyle name="_Multiple_Book1_Telefonica Moviles" xfId="828" xr:uid="{A0D3FAAB-5C80-46A9-BBE3-B6F626C1AA3F}"/>
    <cellStyle name="_Multiple_Book1_TelenorInitiation-11Jan01" xfId="829" xr:uid="{2E729726-092C-434B-9F8D-5F49CF03D380}"/>
    <cellStyle name="_Multiple_Book1_TelenorInitiation-11Jan01_FT-6June2001" xfId="830" xr:uid="{0A61C067-5E6E-4E40-8074-6863CEF4DF16}"/>
    <cellStyle name="_Multiple_Book1_TelenorWIPFeb01" xfId="831" xr:uid="{D6926FBB-2F62-4671-9F9E-D910C98BB652}"/>
    <cellStyle name="_Multiple_Book1_TelenorWIPFeb01_FT-6June2001" xfId="832" xr:uid="{78E02068-C4D5-47C5-A63D-B34816ABA498}"/>
    <cellStyle name="_Multiple_Book1_Telia-April01(new structure)" xfId="833" xr:uid="{FDF7C68D-B7F5-463A-B7FD-096B2861B058}"/>
    <cellStyle name="_Multiple_Book1_Vodafone model" xfId="834" xr:uid="{ECEE96F0-554C-4388-8412-5967934C4144}"/>
    <cellStyle name="_Multiple_Book11" xfId="835" xr:uid="{6169D1B8-8BE5-4C87-8A1C-247A56ADE331}"/>
    <cellStyle name="_Multiple_Book11_3G Models" xfId="836" xr:uid="{7170832F-6F2C-4170-BADA-83737B87B496}"/>
    <cellStyle name="_Multiple_Book11_Jazztel model 16DP3-Exhibits" xfId="837" xr:uid="{397F78C5-35A6-4129-8639-C4B36925EA7E}"/>
    <cellStyle name="_Multiple_Book11_Jazztel model 16DP3-Exhibits_3G Models" xfId="838" xr:uid="{B0A56CB7-BEC8-4581-BA6E-2CE9A225E176}"/>
    <cellStyle name="_Multiple_Book11_Jazztel model 16DP3-Exhibits_FT-6June2001" xfId="839" xr:uid="{D1E4CA2C-3986-451A-8B7C-E311BDA30E98}"/>
    <cellStyle name="_Multiple_Book11_Jazztel model 16DP3-Exhibits_FT-6June2001_1" xfId="840" xr:uid="{15DC3009-793D-47CB-8621-B8ABA56DFF99}"/>
    <cellStyle name="_Multiple_Book11_Jazztel model 16DP3-Exhibits_Telefonica Moviles" xfId="841" xr:uid="{DB49E46E-25E6-4803-AB9C-B52C740EF23A}"/>
    <cellStyle name="_Multiple_Book11_Jazztel model 18DP-exhibits" xfId="842" xr:uid="{0F300D52-A622-4729-A71A-79DB5BD6E4F4}"/>
    <cellStyle name="_Multiple_Book11_Jazztel model 18DP-exhibits_FT-6June2001" xfId="843" xr:uid="{A307C0AB-D663-4722-8FA5-E8D07720DC7E}"/>
    <cellStyle name="_Multiple_Book11_Jazztel model 18DP-exhibits_Orange-Mar01" xfId="844" xr:uid="{D798DF7C-7D9B-4C69-BFE0-08EEC3AA4C53}"/>
    <cellStyle name="_Multiple_Book11_Jazztel model 18DP-exhibits_Orange-May01" xfId="845" xr:uid="{863042C6-64A0-4B73-A97A-65799B1FFA4B}"/>
    <cellStyle name="_Multiple_Book11_Jazztel model 18DP-exhibits_T_MOBIL2" xfId="846" xr:uid="{CC064AAC-CFAF-42B9-B551-8C4DDE0735F0}"/>
    <cellStyle name="_Multiple_Book11_Jazztel model 18DP-exhibits_T_MOBIL2_FT-6June2001" xfId="847" xr:uid="{711123C9-ACDF-4E9C-AE1D-CCD5A68EFC89}"/>
    <cellStyle name="_Multiple_Book11_Jazztel model 18DP-exhibits_T_MOBIL2_FT-6June2001_1" xfId="848" xr:uid="{44787986-1DD9-4EB1-9086-8045A7C4E4A4}"/>
    <cellStyle name="_Multiple_Book11_Jazztel model 18DP-exhibits_T_MOBIL2_Orange-May01" xfId="849" xr:uid="{AAB86512-AEFF-4630-B1E8-4174BAD4BC84}"/>
    <cellStyle name="_Multiple_Book11_Jazztel model 18DP-exhibits_T_MOBIL2_Telefonica Moviles" xfId="850" xr:uid="{68E6CE6B-AB47-46DB-8D54-37C455F474A7}"/>
    <cellStyle name="_Multiple_Book11_Jazztel model 18DP-exhibits_TelenorInitiation-11Jan01" xfId="851" xr:uid="{FA742300-E407-4846-BEAE-9D76367B49B9}"/>
    <cellStyle name="_Multiple_Book11_Jazztel model 18DP-exhibits_TelenorWIPFeb01" xfId="852" xr:uid="{DF858ADF-DC0D-40BA-8405-50298504232C}"/>
    <cellStyle name="_Multiple_Book11_Jazztel model 18DP-exhibits_Telia-April01(new structure)" xfId="853" xr:uid="{CA1AA29B-A91F-40C8-AD88-A0DC03CED67E}"/>
    <cellStyle name="_Multiple_Book11_Jazztel model 18DP-exhibits_Telia-April01(new structure)_FT-6June2001" xfId="854" xr:uid="{5E91FD7C-19E6-4826-864F-505251502E58}"/>
    <cellStyle name="_Multiple_Book11_Jazztel model 18DP-exhibits_Telia-April01(new structure)_Telefonica Moviles" xfId="855" xr:uid="{B31C46C4-F698-4791-9837-1D064F6BD2D4}"/>
    <cellStyle name="_Multiple_Book11_Jazztel1" xfId="856" xr:uid="{6EF8B250-FFB1-47E7-9628-8F836A252688}"/>
    <cellStyle name="_Multiple_Book11_Orange-Mar01" xfId="857" xr:uid="{CF19EEBF-EA94-4585-9C33-F284269B598C}"/>
    <cellStyle name="_Multiple_Book11_Orange-Mar01_FT-6June2001" xfId="858" xr:uid="{B5326E0F-6BC8-4AFF-B330-17005583E8FA}"/>
    <cellStyle name="_Multiple_Book11_Orange-May01" xfId="859" xr:uid="{7CA3CCE6-E89C-4A7E-B31C-6088CE4D5D96}"/>
    <cellStyle name="_Multiple_Book11_Orange-May01_FT-6June2001" xfId="860" xr:uid="{412C07A1-9C35-4FB2-9B68-9056D13F7B6E}"/>
    <cellStyle name="_Multiple_Book11_T_MOBIL2" xfId="861" xr:uid="{5C549CB1-63DF-4A05-BA82-BC585B8DD41F}"/>
    <cellStyle name="_Multiple_Book11_Telefonica Moviles" xfId="862" xr:uid="{EAE8CFA6-FBC0-4CF3-96A2-DFED3855E1FE}"/>
    <cellStyle name="_Multiple_Book11_TelenorInitiation-11Jan01" xfId="863" xr:uid="{392515C9-8687-4B1E-8665-A85B4214C842}"/>
    <cellStyle name="_Multiple_Book11_TelenorInitiation-11Jan01_FT-6June2001" xfId="864" xr:uid="{FE2AC2F6-5E88-45B9-8995-3CB1F22ED6AC}"/>
    <cellStyle name="_Multiple_Book11_TelenorWIPFeb01" xfId="865" xr:uid="{90B06F68-1091-4293-9086-71D0DB4CA98E}"/>
    <cellStyle name="_Multiple_Book11_TelenorWIPFeb01_FT-6June2001" xfId="866" xr:uid="{8D87AFB7-AF69-4909-86B5-B1F7B453C56D}"/>
    <cellStyle name="_Multiple_Book11_Telia-April01(new structure)" xfId="867" xr:uid="{82AFADE0-565F-4D3C-A99D-10AAFB7A1CE8}"/>
    <cellStyle name="_Multiple_Book12" xfId="868" xr:uid="{C528E57A-207A-4B7D-BDC8-1480814EDB61}"/>
    <cellStyle name="_Multiple_Book12_3G Models" xfId="869" xr:uid="{6FF91ACD-7603-44DD-B762-7D275176DE94}"/>
    <cellStyle name="_Multiple_Book12_Jazztel model 16DP3-Exhibits" xfId="870" xr:uid="{D31A0B2B-EF5C-421B-86A6-CA129E68073E}"/>
    <cellStyle name="_Multiple_Book12_Jazztel model 16DP3-Exhibits_3G Models" xfId="871" xr:uid="{9A2E71D9-5CA6-4BB0-BF4F-A7A63F043171}"/>
    <cellStyle name="_Multiple_Book12_Jazztel model 16DP3-Exhibits_FT-6June2001" xfId="872" xr:uid="{C1FAF314-103A-40D9-B17E-67313D03B254}"/>
    <cellStyle name="_Multiple_Book12_Jazztel model 16DP3-Exhibits_FT-6June2001_1" xfId="873" xr:uid="{DE20CF3D-8E75-49F1-81F9-4B4E6D44BBA9}"/>
    <cellStyle name="_Multiple_Book12_Jazztel model 16DP3-Exhibits_Telefonica Moviles" xfId="874" xr:uid="{0B9E523B-2EEC-4F87-8548-9DF401FF03EF}"/>
    <cellStyle name="_Multiple_Book12_Jazztel model 18DP-exhibits" xfId="875" xr:uid="{BECE5C34-997C-4425-BE72-9FA411C515D6}"/>
    <cellStyle name="_Multiple_Book12_Jazztel model 18DP-exhibits_FT-6June2001" xfId="876" xr:uid="{F3522AAF-29A8-4B18-BA65-1ECD5E50C68D}"/>
    <cellStyle name="_Multiple_Book12_Jazztel model 18DP-exhibits_Orange-Mar01" xfId="877" xr:uid="{3A2C9315-DAF0-4BB6-963F-09B2E8CE5BA8}"/>
    <cellStyle name="_Multiple_Book12_Jazztel model 18DP-exhibits_Orange-May01" xfId="878" xr:uid="{6B6C913C-7477-4F68-9AE7-76863C78B67C}"/>
    <cellStyle name="_Multiple_Book12_Jazztel model 18DP-exhibits_T_MOBIL2" xfId="879" xr:uid="{5E98B68C-76EC-4645-AED5-E5EFA71CFED9}"/>
    <cellStyle name="_Multiple_Book12_Jazztel model 18DP-exhibits_T_MOBIL2_FT-6June2001" xfId="880" xr:uid="{C2FE183E-2645-4037-A5D5-8846322C3DAD}"/>
    <cellStyle name="_Multiple_Book12_Jazztel model 18DP-exhibits_T_MOBIL2_FT-6June2001_1" xfId="881" xr:uid="{6BCBACCB-67F1-4571-A349-807713E074C9}"/>
    <cellStyle name="_Multiple_Book12_Jazztel model 18DP-exhibits_T_MOBIL2_Orange-May01" xfId="882" xr:uid="{E4415827-FE28-43AB-B757-09CB1F5B397A}"/>
    <cellStyle name="_Multiple_Book12_Jazztel model 18DP-exhibits_T_MOBIL2_Telefonica Moviles" xfId="883" xr:uid="{169A3AF5-A582-4333-95FA-EB8E676D9CE0}"/>
    <cellStyle name="_Multiple_Book12_Jazztel model 18DP-exhibits_TelenorInitiation-11Jan01" xfId="884" xr:uid="{934C6B64-1B68-417F-9F3C-4BDA533C85DC}"/>
    <cellStyle name="_Multiple_Book12_Jazztel model 18DP-exhibits_TelenorWIPFeb01" xfId="885" xr:uid="{0AE1A9C7-4CD8-4A83-B984-3A94D2B9698B}"/>
    <cellStyle name="_Multiple_Book12_Jazztel model 18DP-exhibits_Telia-April01(new structure)" xfId="886" xr:uid="{B50E423F-E9E6-4B2B-8F71-BD887CFBEE0D}"/>
    <cellStyle name="_Multiple_Book12_Jazztel model 18DP-exhibits_Telia-April01(new structure)_FT-6June2001" xfId="887" xr:uid="{C10587EE-F368-4B2E-9A41-4DF1C7B4C9CC}"/>
    <cellStyle name="_Multiple_Book12_Jazztel model 18DP-exhibits_Telia-April01(new structure)_Telefonica Moviles" xfId="888" xr:uid="{CB8274E5-2A86-44F5-96DB-938B7DED10DD}"/>
    <cellStyle name="_Multiple_Book12_Jazztel1" xfId="889" xr:uid="{00B6D2CC-F5FB-4336-BD5C-F8C98CD96C20}"/>
    <cellStyle name="_Multiple_Book12_Orange-Mar01" xfId="890" xr:uid="{E3C4EB1E-EC86-40CC-A976-C02D6150ADBE}"/>
    <cellStyle name="_Multiple_Book12_Orange-Mar01_FT-6June2001" xfId="891" xr:uid="{796C1AA0-FE3A-40F6-9834-67C695DC26C8}"/>
    <cellStyle name="_Multiple_Book12_Orange-May01" xfId="892" xr:uid="{546B8FC8-F30E-4F46-9E03-77B4F02F11EE}"/>
    <cellStyle name="_Multiple_Book12_Orange-May01_FT-6June2001" xfId="893" xr:uid="{B0A62CC1-2D99-49C2-9654-9446BA9F354F}"/>
    <cellStyle name="_Multiple_Book12_T_MOBIL2" xfId="894" xr:uid="{E539ED0F-2536-4387-854E-F6138023DACA}"/>
    <cellStyle name="_Multiple_Book12_Telefonica Moviles" xfId="895" xr:uid="{C3A09298-DE2A-49DE-8D10-26FFE3946E26}"/>
    <cellStyle name="_Multiple_Book12_TelenorInitiation-11Jan01" xfId="896" xr:uid="{867F83C8-28D9-47DC-A8B3-AB21209E1A50}"/>
    <cellStyle name="_Multiple_Book12_TelenorInitiation-11Jan01_FT-6June2001" xfId="897" xr:uid="{0F29BB61-A699-451D-B73B-1ED182E372D4}"/>
    <cellStyle name="_Multiple_Book12_TelenorWIPFeb01" xfId="898" xr:uid="{890D2510-2920-47ED-83A5-301BA1D173F8}"/>
    <cellStyle name="_Multiple_Book12_TelenorWIPFeb01_FT-6June2001" xfId="899" xr:uid="{BBE23004-5DCB-4A45-BA03-6122ADD33838}"/>
    <cellStyle name="_Multiple_Book12_Telia-April01(new structure)" xfId="900" xr:uid="{C08E7DA7-4BC1-4ED0-BD4F-13FE6EF5827F}"/>
    <cellStyle name="_Multiple_Book3" xfId="901" xr:uid="{CC3BD4F4-3E33-4E66-9E15-84149D07B5C6}"/>
    <cellStyle name="_Multiple_CC Tracking Model 10-feb (nov results)" xfId="902" xr:uid="{34911D5C-092C-4E75-8645-5C1287765ECD}"/>
    <cellStyle name="_Multiple_CC Tracking Model 13-feb (dec results)" xfId="903" xr:uid="{DC605EAD-FEB8-4420-9358-EFC9DB15A592}"/>
    <cellStyle name="_Multiple_Clean_LBO_Model_Mar_021" xfId="904" xr:uid="{F04F967D-7CB0-47EB-9BDF-BBF50A9EC1E5}"/>
    <cellStyle name="_Multiple_csc" xfId="905" xr:uid="{641565C4-F1C2-4A45-95CD-902D183570E5}"/>
    <cellStyle name="_Multiple_CSC IT Services update presentation version" xfId="906" xr:uid="{9159DCB8-832D-48BB-9CDE-8230999239F0}"/>
    <cellStyle name="_Multiple_Dakota Operating Model v1" xfId="907" xr:uid="{2BC8B0BD-DE6D-419A-9CA8-531B462245F9}"/>
    <cellStyle name="_Multiple_dcf" xfId="908" xr:uid="{039A291B-FB29-446F-BBDC-7E494CFA5130}"/>
    <cellStyle name="_Multiple_DCF Summary pages" xfId="909" xr:uid="{8C91F2E9-CF61-488D-BAC1-DBF958502954}"/>
    <cellStyle name="_Multiple_DCF Summary pages_3G Models" xfId="910" xr:uid="{F3109233-55CD-4961-81CC-006C55346684}"/>
    <cellStyle name="_Multiple_DCF Summary pages_Jazztel model 16DP3-Exhibits" xfId="911" xr:uid="{6655DADD-43D9-47EF-BCA5-D963C2CAF6F4}"/>
    <cellStyle name="_Multiple_DCF Summary pages_Jazztel model 16DP3-Exhibits_3G Models" xfId="912" xr:uid="{08BC0FFC-B9A1-45B4-AD24-D52BD6E0CB34}"/>
    <cellStyle name="_Multiple_DCF Summary pages_Jazztel model 16DP3-Exhibits_FT-6June2001" xfId="913" xr:uid="{23E4FA5D-C9F2-4C4F-B08E-3C9FC600CDA7}"/>
    <cellStyle name="_Multiple_DCF Summary pages_Jazztel model 16DP3-Exhibits_FT-6June2001_1" xfId="914" xr:uid="{18AE1367-71DA-4BF9-B960-D128514F6895}"/>
    <cellStyle name="_Multiple_DCF Summary pages_Jazztel model 16DP3-Exhibits_Telefonica Moviles" xfId="915" xr:uid="{4364E39E-13A3-4C25-8D4B-13C19F2122EC}"/>
    <cellStyle name="_Multiple_DCF Summary pages_Jazztel model 18DP-exhibits" xfId="916" xr:uid="{1B768B25-A82C-4A99-83FC-1D7EF2DCDEC5}"/>
    <cellStyle name="_Multiple_DCF Summary pages_Jazztel model 18DP-exhibits_FT-6June2001" xfId="917" xr:uid="{C9FA97B1-D7FB-476D-B7CF-27CE9CA17754}"/>
    <cellStyle name="_Multiple_DCF Summary pages_Jazztel model 18DP-exhibits_Orange-Mar01" xfId="918" xr:uid="{FD3F5703-30E1-4EB7-A702-17108C078CA7}"/>
    <cellStyle name="_Multiple_DCF Summary pages_Jazztel model 18DP-exhibits_Orange-May01" xfId="919" xr:uid="{5F0FC3E3-6E4D-4B0C-B862-625AEC7E8E15}"/>
    <cellStyle name="_Multiple_DCF Summary pages_Jazztel model 18DP-exhibits_T_MOBIL2" xfId="920" xr:uid="{24A15CE7-EF01-4A65-BA24-7339FCC03813}"/>
    <cellStyle name="_Multiple_DCF Summary pages_Jazztel model 18DP-exhibits_T_MOBIL2_FT-6June2001" xfId="921" xr:uid="{4545C723-638C-4D18-9FB7-01355F42C144}"/>
    <cellStyle name="_Multiple_DCF Summary pages_Jazztel model 18DP-exhibits_T_MOBIL2_FT-6June2001_1" xfId="922" xr:uid="{09B0CB5F-3432-4879-88C7-5FA9E423EF5B}"/>
    <cellStyle name="_Multiple_DCF Summary pages_Jazztel model 18DP-exhibits_T_MOBIL2_Orange-May01" xfId="923" xr:uid="{841907BE-AC99-41BA-A32F-74F9CF9143BA}"/>
    <cellStyle name="_Multiple_DCF Summary pages_Jazztel model 18DP-exhibits_T_MOBIL2_Telefonica Moviles" xfId="924" xr:uid="{86FF570B-7525-405C-9316-A14FD8FDF097}"/>
    <cellStyle name="_Multiple_DCF Summary pages_Jazztel model 18DP-exhibits_TelenorInitiation-11Jan01" xfId="925" xr:uid="{7CF31F8A-7FA2-4459-A6C8-F639736BAF6B}"/>
    <cellStyle name="_Multiple_DCF Summary pages_Jazztel model 18DP-exhibits_TelenorWIPFeb01" xfId="926" xr:uid="{709D215C-EBF1-4B68-814B-8C12364CEE74}"/>
    <cellStyle name="_Multiple_DCF Summary pages_Jazztel model 18DP-exhibits_Telia-April01(new structure)" xfId="927" xr:uid="{B65D7E6D-D5BA-4796-805F-5C1B2DBD24D7}"/>
    <cellStyle name="_Multiple_DCF Summary pages_Jazztel model 18DP-exhibits_Telia-April01(new structure)_FT-6June2001" xfId="928" xr:uid="{D4A2B24B-9F18-4EC0-A5D5-2D4BF1343E81}"/>
    <cellStyle name="_Multiple_DCF Summary pages_Jazztel model 18DP-exhibits_Telia-April01(new structure)_Telefonica Moviles" xfId="929" xr:uid="{1A4AEED2-5814-4947-AE16-5F335D1CE044}"/>
    <cellStyle name="_Multiple_DCF Summary pages_Jazztel1" xfId="930" xr:uid="{419082BC-64CD-49D7-BFA7-7542EF588CEE}"/>
    <cellStyle name="_Multiple_DCF Summary pages_Orange-Mar01" xfId="931" xr:uid="{183BED6E-BF58-4E47-A6AB-FDAC892685DF}"/>
    <cellStyle name="_Multiple_DCF Summary pages_Orange-Mar01_FT-6June2001" xfId="932" xr:uid="{8DB0DD28-8E95-41A8-AD7E-E164D516BB07}"/>
    <cellStyle name="_Multiple_DCF Summary pages_Orange-May01" xfId="933" xr:uid="{2AA4FC05-C3CE-40B6-BA5E-05A051DB9BB0}"/>
    <cellStyle name="_Multiple_DCF Summary pages_Orange-May01_FT-6June2001" xfId="934" xr:uid="{99906257-120A-4A39-9A80-374D4D3065C0}"/>
    <cellStyle name="_Multiple_DCF Summary pages_T_MOBIL2" xfId="935" xr:uid="{86EF7BB5-4704-41E3-BA46-96F1DCE02EC4}"/>
    <cellStyle name="_Multiple_DCF Summary pages_Telefonica Moviles" xfId="936" xr:uid="{ED26096F-A3C3-49D1-AC95-B109AA439847}"/>
    <cellStyle name="_Multiple_DCF Summary pages_TelenorInitiation-11Jan01" xfId="937" xr:uid="{62FE4CAE-D727-4B8C-B030-5162F633CA35}"/>
    <cellStyle name="_Multiple_DCF Summary pages_TelenorInitiation-11Jan01_FT-6June2001" xfId="938" xr:uid="{8202DBDB-73B3-44AF-9CA5-B1A0EEEB5064}"/>
    <cellStyle name="_Multiple_DCF Summary pages_TelenorWIPFeb01" xfId="939" xr:uid="{E664FC83-3C06-43F5-8D8E-12DD92759BF1}"/>
    <cellStyle name="_Multiple_DCF Summary pages_TelenorWIPFeb01_FT-6June2001" xfId="940" xr:uid="{6AA0CC9D-D75C-4186-BAF1-82E1A5155ECA}"/>
    <cellStyle name="_Multiple_DCF Summary pages_Telia-April01(new structure)" xfId="941" xr:uid="{453D2347-915C-432A-8C24-EB70CA9A2209}"/>
    <cellStyle name="_Multiple_Financing alternatives key credit" xfId="942" xr:uid="{5BA89EFB-2FB6-46B7-8D49-B2CD8348CD8B}"/>
    <cellStyle name="_Multiple_FT-6June2001" xfId="943" xr:uid="{D2E4CF01-973A-4C57-9388-8C4CC83BFD89}"/>
    <cellStyle name="_Multiple_Future Benchmarking" xfId="944" xr:uid="{C8717745-ED9C-4781-B474-1D9164233DB0}"/>
    <cellStyle name="_Multiple_Industry Overview Master Spreadsheet" xfId="945" xr:uid="{FB5B679D-FD2F-45E9-AE7D-56D8746FAC1D}"/>
    <cellStyle name="_Multiple_Jazztel model 15-exhibits" xfId="946" xr:uid="{B8E41E25-003B-4A07-8D50-29CFF5B297DA}"/>
    <cellStyle name="_Multiple_Jazztel model 15-exhibits bis" xfId="947" xr:uid="{8BEA6AB5-A346-4FCA-A8A3-796229E9F216}"/>
    <cellStyle name="_Multiple_Jazztel model 15-exhibits bis_3G Models" xfId="948" xr:uid="{0423B914-A65F-4F5F-8A42-381CF9745CDC}"/>
    <cellStyle name="_Multiple_Jazztel model 15-exhibits bis_FT-6June2001" xfId="949" xr:uid="{17A02749-4A3D-48BF-B294-BAE1B7D394F8}"/>
    <cellStyle name="_Multiple_Jazztel model 15-exhibits bis_FT-6June2001_1" xfId="950" xr:uid="{E94ADCF1-DF8F-4433-8632-EA52FAA27F10}"/>
    <cellStyle name="_Multiple_Jazztel model 15-exhibits bis_Telefonica Moviles" xfId="951" xr:uid="{AA3395B2-B0DD-41F8-BB93-4D880023429B}"/>
    <cellStyle name="_Multiple_Jazztel model 15-exhibits_3G Models" xfId="952" xr:uid="{D7785185-1755-482D-9D97-CEF592AF070F}"/>
    <cellStyle name="_Multiple_Jazztel model 15-exhibits_Jazztel model 16DP3-Exhibits" xfId="953" xr:uid="{E67B6F68-A1A0-4658-8303-7192502A2B1F}"/>
    <cellStyle name="_Multiple_Jazztel model 15-exhibits_Jazztel model 16DP3-Exhibits_3G Models" xfId="954" xr:uid="{E67D4566-67AC-475B-A423-DF1FF549FFF0}"/>
    <cellStyle name="_Multiple_Jazztel model 15-exhibits_Jazztel model 16DP3-Exhibits_FT-6June2001" xfId="955" xr:uid="{FAA2C47E-6BD0-4663-805C-F34364365E72}"/>
    <cellStyle name="_Multiple_Jazztel model 15-exhibits_Jazztel model 16DP3-Exhibits_FT-6June2001_1" xfId="956" xr:uid="{A98795B0-A198-42FF-B7AF-38D641A541DB}"/>
    <cellStyle name="_Multiple_Jazztel model 15-exhibits_Jazztel model 16DP3-Exhibits_Telefonica Moviles" xfId="957" xr:uid="{D7A485E0-A648-4FE6-8828-2EB00C0D2045}"/>
    <cellStyle name="_Multiple_Jazztel model 15-exhibits_Jazztel model 18DP-exhibits" xfId="958" xr:uid="{675871FA-118F-4D6F-9916-CE9C764C6DA8}"/>
    <cellStyle name="_Multiple_Jazztel model 15-exhibits_Jazztel model 18DP-exhibits_FT-6June2001" xfId="959" xr:uid="{00DA94B4-DD84-41CA-82CE-8C4148ED2C84}"/>
    <cellStyle name="_Multiple_Jazztel model 15-exhibits_Jazztel model 18DP-exhibits_Orange-Mar01" xfId="960" xr:uid="{908D5CA3-B7EF-4B42-984E-3B27087766D6}"/>
    <cellStyle name="_Multiple_Jazztel model 15-exhibits_Jazztel model 18DP-exhibits_Orange-May01" xfId="961" xr:uid="{ED8824C8-6ADC-4083-9DF8-1B60C5077CF4}"/>
    <cellStyle name="_Multiple_Jazztel model 15-exhibits_Jazztel model 18DP-exhibits_T_MOBIL2" xfId="962" xr:uid="{8C5C7E14-863A-47B4-8AB6-54BA781B03A9}"/>
    <cellStyle name="_Multiple_Jazztel model 15-exhibits_Jazztel model 18DP-exhibits_T_MOBIL2_FT-6June2001" xfId="963" xr:uid="{32218D66-5F5F-4583-9FC0-63C73D792E2E}"/>
    <cellStyle name="_Multiple_Jazztel model 15-exhibits_Jazztel model 18DP-exhibits_T_MOBIL2_FT-6June2001_1" xfId="964" xr:uid="{85F027B8-FA18-4150-BD36-202853CC7D3A}"/>
    <cellStyle name="_Multiple_Jazztel model 15-exhibits_Jazztel model 18DP-exhibits_T_MOBIL2_Orange-May01" xfId="965" xr:uid="{A979B4A6-263D-444B-B5ED-654554B121EA}"/>
    <cellStyle name="_Multiple_Jazztel model 15-exhibits_Jazztel model 18DP-exhibits_T_MOBIL2_Telefonica Moviles" xfId="966" xr:uid="{C07AFBC3-6A00-4F4C-8C6D-7B3BAA0CE14A}"/>
    <cellStyle name="_Multiple_Jazztel model 15-exhibits_Jazztel model 18DP-exhibits_TelenorInitiation-11Jan01" xfId="967" xr:uid="{01823345-F363-4108-B455-E1D7DC2E4567}"/>
    <cellStyle name="_Multiple_Jazztel model 15-exhibits_Jazztel model 18DP-exhibits_TelenorWIPFeb01" xfId="968" xr:uid="{FF40D6F7-A0D4-44BF-86A0-5C96641546E0}"/>
    <cellStyle name="_Multiple_Jazztel model 15-exhibits_Jazztel model 18DP-exhibits_Telia-April01(new structure)" xfId="969" xr:uid="{6235FB02-1105-49AA-BA69-C27B89C3D695}"/>
    <cellStyle name="_Multiple_Jazztel model 15-exhibits_Jazztel model 18DP-exhibits_Telia-April01(new structure)_FT-6June2001" xfId="970" xr:uid="{E79364FE-CC7E-4B5D-A34A-7BA15CDB636A}"/>
    <cellStyle name="_Multiple_Jazztel model 15-exhibits_Jazztel model 18DP-exhibits_Telia-April01(new structure)_Telefonica Moviles" xfId="971" xr:uid="{81BE11EF-5D96-46A3-8F66-F3BA13C02F34}"/>
    <cellStyle name="_Multiple_Jazztel model 15-exhibits_Jazztel1" xfId="972" xr:uid="{C180D773-2B9B-4C23-8E55-EFA686B78D1A}"/>
    <cellStyle name="_Multiple_Jazztel model 15-exhibits_Orange-Mar01" xfId="973" xr:uid="{0B1E1468-DA67-4D65-9631-04FD08A1964C}"/>
    <cellStyle name="_Multiple_Jazztel model 15-exhibits_Orange-Mar01_FT-6June2001" xfId="974" xr:uid="{0E7F401F-96FB-4DBA-A05F-55465124EB3B}"/>
    <cellStyle name="_Multiple_Jazztel model 15-exhibits_Orange-May01" xfId="975" xr:uid="{0D019390-5B89-4486-B0E4-17157B41FE6A}"/>
    <cellStyle name="_Multiple_Jazztel model 15-exhibits_Orange-May01_FT-6June2001" xfId="976" xr:uid="{4993D602-1BC6-4C48-9461-628C9CDE6898}"/>
    <cellStyle name="_Multiple_Jazztel model 15-exhibits_T_MOBIL2" xfId="977" xr:uid="{FB16F631-2940-439B-A398-285BCA4527FE}"/>
    <cellStyle name="_Multiple_Jazztel model 15-exhibits_Telefonica Moviles" xfId="978" xr:uid="{8651C516-8804-42FC-8A24-F2510211BBBE}"/>
    <cellStyle name="_Multiple_Jazztel model 15-exhibits_TelenorInitiation-11Jan01" xfId="979" xr:uid="{6233044A-8DAA-4B14-AC2D-BC9180B4074F}"/>
    <cellStyle name="_Multiple_Jazztel model 15-exhibits_TelenorInitiation-11Jan01_FT-6June2001" xfId="980" xr:uid="{0BAA605F-109E-4C61-87CB-5467E64F309E}"/>
    <cellStyle name="_Multiple_Jazztel model 15-exhibits_TelenorWIPFeb01" xfId="981" xr:uid="{E1263BAA-1BE3-4B5B-A42C-87B8E67BA566}"/>
    <cellStyle name="_Multiple_Jazztel model 15-exhibits_TelenorWIPFeb01_FT-6June2001" xfId="982" xr:uid="{6E92DFDA-2E7F-4ECA-BC29-83CCDC0B3270}"/>
    <cellStyle name="_Multiple_Jazztel model 15-exhibits_Telia-April01(new structure)" xfId="983" xr:uid="{451381DB-97A9-4CDE-A73A-66515DB3A5EC}"/>
    <cellStyle name="_Multiple_Jazztel model 15-exhibits-Friso2" xfId="984" xr:uid="{A5D9E3A0-6183-42B9-AA7F-C3E30871443D}"/>
    <cellStyle name="_Multiple_Jazztel model 15-exhibits-Friso2_3G Models" xfId="985" xr:uid="{BD49313D-F758-46FE-8462-543CA33F3E8E}"/>
    <cellStyle name="_Multiple_Jazztel model 15-exhibits-Friso2_Jazztel model 16DP3-Exhibits" xfId="986" xr:uid="{4A23E865-D741-4199-9A7D-116111E7B980}"/>
    <cellStyle name="_Multiple_Jazztel model 15-exhibits-Friso2_Jazztel model 16DP3-Exhibits_3G Models" xfId="987" xr:uid="{5B47AE02-FFAB-42A9-A6D5-21681624ED33}"/>
    <cellStyle name="_Multiple_Jazztel model 15-exhibits-Friso2_Jazztel model 16DP3-Exhibits_FT-6June2001" xfId="988" xr:uid="{993B1646-F5B8-4FCA-93BB-8AA57FE2FB1B}"/>
    <cellStyle name="_Multiple_Jazztel model 15-exhibits-Friso2_Jazztel model 16DP3-Exhibits_FT-6June2001_1" xfId="989" xr:uid="{0EBC6A38-6CC2-4652-9BFA-B22AAC1B7FFE}"/>
    <cellStyle name="_Multiple_Jazztel model 15-exhibits-Friso2_Jazztel model 16DP3-Exhibits_Telefonica Moviles" xfId="990" xr:uid="{16ACC69A-963D-4CF6-BBA2-72CA2FEA577A}"/>
    <cellStyle name="_Multiple_Jazztel model 15-exhibits-Friso2_Jazztel model 18DP-exhibits" xfId="991" xr:uid="{FF943554-6A17-425D-9A04-D941E24755C4}"/>
    <cellStyle name="_Multiple_Jazztel model 15-exhibits-Friso2_Jazztel model 18DP-exhibits_FT-6June2001" xfId="992" xr:uid="{B4BAC05D-B77D-4054-9495-6D2266367B4B}"/>
    <cellStyle name="_Multiple_Jazztel model 15-exhibits-Friso2_Jazztel model 18DP-exhibits_Orange-Mar01" xfId="993" xr:uid="{1E6EC006-9967-49CC-8AEB-4BCA3B2CA2BE}"/>
    <cellStyle name="_Multiple_Jazztel model 15-exhibits-Friso2_Jazztel model 18DP-exhibits_Orange-May01" xfId="994" xr:uid="{AAD5C5FE-3991-48FD-829A-A922F9BAD97A}"/>
    <cellStyle name="_Multiple_Jazztel model 15-exhibits-Friso2_Jazztel model 18DP-exhibits_T_MOBIL2" xfId="995" xr:uid="{4FCE4CD3-0C33-4667-83A9-0EB4F035CBDA}"/>
    <cellStyle name="_Multiple_Jazztel model 15-exhibits-Friso2_Jazztel model 18DP-exhibits_T_MOBIL2_FT-6June2001" xfId="996" xr:uid="{EDC94C8B-536A-4BF4-8C35-5D99C87BA65F}"/>
    <cellStyle name="_Multiple_Jazztel model 15-exhibits-Friso2_Jazztel model 18DP-exhibits_T_MOBIL2_FT-6June2001_1" xfId="997" xr:uid="{81FBA429-1DA9-49E7-B348-FC0C23164D50}"/>
    <cellStyle name="_Multiple_Jazztel model 15-exhibits-Friso2_Jazztel model 18DP-exhibits_T_MOBIL2_Orange-May01" xfId="998" xr:uid="{2CC6E90E-5FD3-45E2-A629-FD3CFEAB20C7}"/>
    <cellStyle name="_Multiple_Jazztel model 15-exhibits-Friso2_Jazztel model 18DP-exhibits_T_MOBIL2_Telefonica Moviles" xfId="999" xr:uid="{149FD028-0804-4539-BBCB-11A635F7C8C7}"/>
    <cellStyle name="_Multiple_Jazztel model 15-exhibits-Friso2_Jazztel model 18DP-exhibits_TelenorInitiation-11Jan01" xfId="1000" xr:uid="{D8AB5175-912E-4657-B914-73353D501DCE}"/>
    <cellStyle name="_Multiple_Jazztel model 15-exhibits-Friso2_Jazztel model 18DP-exhibits_TelenorWIPFeb01" xfId="1001" xr:uid="{91ABEFE2-BE1A-4ECC-A2D8-BF9E96394028}"/>
    <cellStyle name="_Multiple_Jazztel model 15-exhibits-Friso2_Jazztel model 18DP-exhibits_Telia-April01(new structure)" xfId="1002" xr:uid="{60215F74-D26B-4011-9B6D-346B5223E307}"/>
    <cellStyle name="_Multiple_Jazztel model 15-exhibits-Friso2_Jazztel model 18DP-exhibits_Telia-April01(new structure)_FT-6June2001" xfId="1003" xr:uid="{D6002ADB-6709-4F25-96BE-0CCF65EC1036}"/>
    <cellStyle name="_Multiple_Jazztel model 15-exhibits-Friso2_Jazztel model 18DP-exhibits_Telia-April01(new structure)_Telefonica Moviles" xfId="1004" xr:uid="{D026BDA6-1E97-481A-8753-0F73209F9842}"/>
    <cellStyle name="_Multiple_Jazztel model 15-exhibits-Friso2_Jazztel1" xfId="1005" xr:uid="{EABB5115-8462-4F71-8A8B-E55658344AB9}"/>
    <cellStyle name="_Multiple_Jazztel model 15-exhibits-Friso2_Orange-Mar01" xfId="1006" xr:uid="{4626C44F-1BD4-4364-83D4-C83186BCE552}"/>
    <cellStyle name="_Multiple_Jazztel model 15-exhibits-Friso2_Orange-Mar01_FT-6June2001" xfId="1007" xr:uid="{1078F0F4-3AE6-453D-8B79-9705B4531255}"/>
    <cellStyle name="_Multiple_Jazztel model 15-exhibits-Friso2_Orange-May01" xfId="1008" xr:uid="{77C5B3B7-0326-47E2-92F0-93803665A54F}"/>
    <cellStyle name="_Multiple_Jazztel model 15-exhibits-Friso2_Orange-May01_FT-6June2001" xfId="1009" xr:uid="{9E39B90D-B91A-4B22-B541-7E66671565AE}"/>
    <cellStyle name="_Multiple_Jazztel model 15-exhibits-Friso2_T_MOBIL2" xfId="1010" xr:uid="{C41EEF77-8A4B-40C5-8654-88BF05324E15}"/>
    <cellStyle name="_Multiple_Jazztel model 15-exhibits-Friso2_Telefonica Moviles" xfId="1011" xr:uid="{DDFF62FD-7D02-43AD-8335-4BE5B79779ED}"/>
    <cellStyle name="_Multiple_Jazztel model 15-exhibits-Friso2_TelenorInitiation-11Jan01" xfId="1012" xr:uid="{890AACBA-36D8-4B2E-BCE9-66570863F8D5}"/>
    <cellStyle name="_Multiple_Jazztel model 15-exhibits-Friso2_TelenorInitiation-11Jan01_FT-6June2001" xfId="1013" xr:uid="{6C482794-BB85-418E-89EE-E1DF79A30869}"/>
    <cellStyle name="_Multiple_Jazztel model 15-exhibits-Friso2_TelenorWIPFeb01" xfId="1014" xr:uid="{0E7FF7E2-4C85-4CC7-9C19-CBB305B7E3CB}"/>
    <cellStyle name="_Multiple_Jazztel model 15-exhibits-Friso2_TelenorWIPFeb01_FT-6June2001" xfId="1015" xr:uid="{AC8B6B2A-16E8-4341-AAE3-3DC0DC6FF807}"/>
    <cellStyle name="_Multiple_Jazztel model 15-exhibits-Friso2_Telia-April01(new structure)" xfId="1016" xr:uid="{A9BA39B1-EB40-4BF0-A075-010677BD1DFE}"/>
    <cellStyle name="_Multiple_Jazztel model 16DP2-Exhibits" xfId="1017" xr:uid="{F2AF7A27-EC70-4D46-B636-5302E041206B}"/>
    <cellStyle name="_Multiple_Jazztel model 16DP2-Exhibits_3G Models" xfId="1018" xr:uid="{84CB7D5F-042F-408F-B9B0-63A3B13930C1}"/>
    <cellStyle name="_Multiple_Jazztel model 16DP2-Exhibits_FT-6June2001" xfId="1019" xr:uid="{633E370A-6014-4657-A95B-DF4B5E31EAC6}"/>
    <cellStyle name="_Multiple_Jazztel model 16DP2-Exhibits_Orange-Mar01" xfId="1020" xr:uid="{5927E626-338F-4735-8343-2C8C61500FC2}"/>
    <cellStyle name="_Multiple_Jazztel model 16DP2-Exhibits_Orange-May01" xfId="1021" xr:uid="{CE4414FD-A92E-4603-99F0-E99F84C23914}"/>
    <cellStyle name="_Multiple_Jazztel model 16DP2-Exhibits_T_MOBIL2" xfId="1022" xr:uid="{FA27F4FD-8C45-4B94-929E-42FED21F4746}"/>
    <cellStyle name="_Multiple_Jazztel model 16DP2-Exhibits_TelenorInitiation-11Jan01" xfId="1023" xr:uid="{9C141164-D47D-4D2B-BBF3-E5743E974AD2}"/>
    <cellStyle name="_Multiple_Jazztel model 16DP2-Exhibits_TelenorWIPFeb01" xfId="1024" xr:uid="{FE0B9DE8-75A5-4791-B349-4C7143F07DCE}"/>
    <cellStyle name="_Multiple_Jazztel model 16DP3-Exhibits" xfId="1025" xr:uid="{958B7C1E-3DBF-4FD4-9C12-F1E143E93656}"/>
    <cellStyle name="_Multiple_Jazztel model 16DP3-Exhibits_3G Models" xfId="1026" xr:uid="{C426DB58-2DCC-4114-B5DA-1295C88EE02A}"/>
    <cellStyle name="_Multiple_Jazztel model 16DP3-Exhibits_FT-6June2001" xfId="1027" xr:uid="{8E9C9987-94FB-48AF-8B7B-36AAA3F0AB3A}"/>
    <cellStyle name="_Multiple_Jazztel model 16DP3-Exhibits_Orange-Mar01" xfId="1028" xr:uid="{638FDF1F-22F0-4BA0-9DDB-9098B403DFC0}"/>
    <cellStyle name="_Multiple_Jazztel model 16DP3-Exhibits_Orange-May01" xfId="1029" xr:uid="{B1B40A51-57B5-47C0-9CAA-9A31765176BA}"/>
    <cellStyle name="_Multiple_Jazztel model 16DP3-Exhibits_T_MOBIL2" xfId="1030" xr:uid="{EAF810BD-D602-48CB-9BB5-D1603842FFDD}"/>
    <cellStyle name="_Multiple_Jazztel model 16DP3-Exhibits_TelenorInitiation-11Jan01" xfId="1031" xr:uid="{3CB0F8BB-9D08-4ECF-A6F4-634FBACA40E1}"/>
    <cellStyle name="_Multiple_Jazztel model 16DP3-Exhibits_TelenorWIPFeb01" xfId="1032" xr:uid="{A330672D-E054-4463-80ED-B4343EC00203}"/>
    <cellStyle name="_Multiple_LBO (Post IM)" xfId="1033" xr:uid="{AB946C2B-50EF-461C-BA2A-E6B8ED98069F}"/>
    <cellStyle name="_Multiple_Orange-Mar01" xfId="1034" xr:uid="{8A3E956F-9320-4DE3-AAF0-1F57319DEA0E}"/>
    <cellStyle name="_Multiple_Orange-May01" xfId="1035" xr:uid="{4FEDB562-EE14-4717-B293-E4A2BAA6666A}"/>
    <cellStyle name="_Multiple_Project Wincor LBO Model 2a" xfId="1036" xr:uid="{89C6AEBF-150B-48B6-A428-ED3485B6E328}"/>
    <cellStyle name="_Multiple_Project Wincor LBO Model 2b" xfId="1037" xr:uid="{18099DDC-4E61-46CA-8E6F-D312860E9C41}"/>
    <cellStyle name="_Multiple_Surftime DCF v7" xfId="1038" xr:uid="{0B9B899F-E237-4FFE-A44D-F873BA402304}"/>
    <cellStyle name="_Multiple_T_MOBIL2" xfId="1039" xr:uid="{DE6650C8-A71E-4B9E-A146-BDA9774CEAAB}"/>
    <cellStyle name="_Multiple_TelenorInitiation-11Jan01" xfId="1040" xr:uid="{201758E3-3EBD-425B-8146-463545FE3911}"/>
    <cellStyle name="_Multiple_TelenorWIPFeb01" xfId="1041" xr:uid="{3AAE83D8-51D0-4627-B387-3705176A29DB}"/>
    <cellStyle name="_Multiple_valuation report_Sept10b" xfId="1042" xr:uid="{94C406B9-2A81-4DC4-8601-3B8FE2DC414F}"/>
    <cellStyle name="_Multiple_Vodafone model" xfId="1043" xr:uid="{7B652621-CDC0-4F2E-ABC7-C6DBDB16F110}"/>
    <cellStyle name="_Multiple_Working Capital Swings" xfId="1044" xr:uid="{BD517563-8842-48B5-9B04-D84DC242EC9B}"/>
    <cellStyle name="_MultipleSpace" xfId="1045" xr:uid="{93A21C3D-7C96-450B-8F80-75B605F7C153}"/>
    <cellStyle name="_MultipleSpace_01 LBO" xfId="1046" xr:uid="{B7C91BDB-01A5-49CC-A220-0FCFE27D9AC2}"/>
    <cellStyle name="_MultipleSpace_3G Models" xfId="1047" xr:uid="{F74CCBF8-F889-4DAF-8591-92EB5344F6CD}"/>
    <cellStyle name="_MultipleSpace_avp" xfId="1048" xr:uid="{F66DF8A1-8161-4129-A196-9E353EA216B6}"/>
    <cellStyle name="_MultipleSpace_bls roic" xfId="1049" xr:uid="{D2D4685E-84A5-439B-8539-453BC1B5E9B6}"/>
    <cellStyle name="_MultipleSpace_Book1" xfId="1050" xr:uid="{8499014E-E0F2-4FFA-9CB9-AE6E49542EFA}"/>
    <cellStyle name="_MultipleSpace_Book1_1" xfId="1051" xr:uid="{2ECB5FF9-AE67-428F-A966-53DD6874BA21}"/>
    <cellStyle name="_MultipleSpace_Book1_Jazztel" xfId="1052" xr:uid="{6A8C39EB-47FB-4AC0-826B-1EEB1C5168C9}"/>
    <cellStyle name="_MultipleSpace_Book1_Jazztel model 16DP3-Exhibits" xfId="1053" xr:uid="{3B49A717-E9F4-4C31-8241-A20D9DF786A5}"/>
    <cellStyle name="_MultipleSpace_Book1_Jazztel model 16DP3-Exhibits_Orange-Mar01" xfId="1054" xr:uid="{989C040B-FDDC-44CC-A009-56F45FCEE577}"/>
    <cellStyle name="_MultipleSpace_Book1_Jazztel model 16DP3-Exhibits_Orange-May01" xfId="1055" xr:uid="{51F2BC31-F3A4-40B4-AD51-3313A49019B6}"/>
    <cellStyle name="_MultipleSpace_Book1_Jazztel model 16DP3-Exhibits_Telefonica Moviles" xfId="1056" xr:uid="{E9CFF862-016A-4961-9EC9-801CCBC586DC}"/>
    <cellStyle name="_MultipleSpace_Book1_Jazztel model 16DP3-Exhibits_TelenorInitiation-11Jan01" xfId="1057" xr:uid="{74284BF1-4EF2-4689-A21E-B6A3072BC494}"/>
    <cellStyle name="_MultipleSpace_Book1_Jazztel model 16DP3-Exhibits_TelenorWIPFeb01" xfId="1058" xr:uid="{364363A7-6A64-4193-9520-18035D9327C9}"/>
    <cellStyle name="_MultipleSpace_Book1_Jazztel model 18DP-exhibits" xfId="1059" xr:uid="{BC887CDE-F9E6-4242-BD3C-B5B23F7EF901}"/>
    <cellStyle name="_MultipleSpace_Book1_Jazztel model 18DP-exhibits_FT-6June2001" xfId="1060" xr:uid="{4D7E16EE-57BE-482F-A1B0-F84CA412E840}"/>
    <cellStyle name="_MultipleSpace_Book1_Jazztel model 18DP-exhibits_Orange-Mar01" xfId="1061" xr:uid="{FC5CA163-8751-4FE5-BEBE-DFDEB7CAA813}"/>
    <cellStyle name="_MultipleSpace_Book1_Jazztel model 18DP-exhibits_Orange-May01" xfId="1062" xr:uid="{AF49F4A4-DAFA-4A9D-9EFA-D909D4466B0B}"/>
    <cellStyle name="_MultipleSpace_Book1_Jazztel model 18DP-exhibits_T_MOBIL2" xfId="1063" xr:uid="{0870B171-EC1C-40B2-A66E-E45956F513D8}"/>
    <cellStyle name="_MultipleSpace_Book1_Jazztel model 18DP-exhibits_T_MOBIL2_FT-6June2001" xfId="1064" xr:uid="{6B8E21F1-9966-4D3C-8685-1D3A529DF954}"/>
    <cellStyle name="_MultipleSpace_Book1_Jazztel model 18DP-exhibits_T_MOBIL2_Orange-May01" xfId="1065" xr:uid="{40554C19-0FEF-4113-9782-D6E240C8E2A1}"/>
    <cellStyle name="_MultipleSpace_Book1_Jazztel model 18DP-exhibits_T_MOBIL2_Telefonica Moviles" xfId="1066" xr:uid="{CFA2DF3A-2391-4598-A286-B6F2E61EB419}"/>
    <cellStyle name="_MultipleSpace_Book1_Jazztel model 18DP-exhibits_TelenorInitiation-11Jan01" xfId="1067" xr:uid="{113F095F-FE0E-439C-9AF3-4821B5C39654}"/>
    <cellStyle name="_MultipleSpace_Book1_Jazztel model 18DP-exhibits_TelenorWIPFeb01" xfId="1068" xr:uid="{A5F63BA5-1F60-4A6C-8DFD-E9EF77E631D7}"/>
    <cellStyle name="_MultipleSpace_Book1_Jazztel model 18DP-exhibits_Telia-April01(new structure)" xfId="1069" xr:uid="{AE769580-9FDB-4FF5-904D-23F0F381E912}"/>
    <cellStyle name="_MultipleSpace_Book1_Jazztel1" xfId="1070" xr:uid="{B0C8874D-1726-4A93-B67E-A6A2481A69C2}"/>
    <cellStyle name="_MultipleSpace_Book1_Jazztel1_Orange-Mar01" xfId="1071" xr:uid="{5F74FD66-67BD-4155-A70E-487C00EE7663}"/>
    <cellStyle name="_MultipleSpace_Book1_Jazztel1_Orange-Mar01_FT-6June2001" xfId="1072" xr:uid="{BA54AB59-5819-496B-9B0B-57E2671071C0}"/>
    <cellStyle name="_MultipleSpace_Book1_Jazztel1_Orange-May01" xfId="1073" xr:uid="{81031278-CD11-49B3-93D5-653D4E35EB41}"/>
    <cellStyle name="_MultipleSpace_Book1_Jazztel1_Orange-May01_FT-6June2001" xfId="1074" xr:uid="{D7E6DD4F-3EC0-45F6-B275-7685002F3E62}"/>
    <cellStyle name="_MultipleSpace_Book1_Jazztel1_Telefonica Moviles" xfId="1075" xr:uid="{F140C4AF-D050-4798-934B-D4845CC27991}"/>
    <cellStyle name="_MultipleSpace_Book1_Jazztel1_TelenorInitiation-11Jan01" xfId="1076" xr:uid="{C8695984-B4D2-4C7F-8D7B-5EAC08A72352}"/>
    <cellStyle name="_MultipleSpace_Book1_Jazztel1_TelenorInitiation-11Jan01_FT-6June2001" xfId="1077" xr:uid="{122DA42A-052B-491A-A523-A204E45F9D4D}"/>
    <cellStyle name="_MultipleSpace_Book1_Jazztel1_TelenorWIPFeb01" xfId="1078" xr:uid="{ACD0C133-6D31-4216-AFE8-3D7179EC757B}"/>
    <cellStyle name="_MultipleSpace_Book1_Jazztel1_TelenorWIPFeb01_FT-6June2001" xfId="1079" xr:uid="{0CB39A64-1D82-4C38-95B3-F71C75A015AF}"/>
    <cellStyle name="_MultipleSpace_Book1_Model Master" xfId="1080" xr:uid="{4D54725C-6CD2-48AA-96D0-69230D99E6AB}"/>
    <cellStyle name="_MultipleSpace_Book1_Phoenix Model - Dec 12 (GS Version)" xfId="1081" xr:uid="{10065A7D-F305-4939-B966-132BA5778876}"/>
    <cellStyle name="_MultipleSpace_Book1_Vodafone model" xfId="1082" xr:uid="{FFA8BACD-FF03-4383-ADAF-53F44393FC11}"/>
    <cellStyle name="_MultipleSpace_Book11" xfId="1083" xr:uid="{54BE0353-DAF2-4F71-B7A2-E39F6CEE2110}"/>
    <cellStyle name="_MultipleSpace_Book11_Jazztel" xfId="1084" xr:uid="{B00E71AB-6505-42A7-8090-A3ACC42E897F}"/>
    <cellStyle name="_MultipleSpace_Book11_Jazztel model 16DP3-Exhibits" xfId="1085" xr:uid="{4DAE5064-5484-472F-8B78-0DFA26685EDD}"/>
    <cellStyle name="_MultipleSpace_Book11_Jazztel model 16DP3-Exhibits_Orange-Mar01" xfId="1086" xr:uid="{B36CFF2B-A136-4FDB-9BFD-7FFAC98D9E73}"/>
    <cellStyle name="_MultipleSpace_Book11_Jazztel model 16DP3-Exhibits_Orange-May01" xfId="1087" xr:uid="{204A64E2-10DF-4335-BCB0-ECF976E73BFA}"/>
    <cellStyle name="_MultipleSpace_Book11_Jazztel model 16DP3-Exhibits_Telefonica Moviles" xfId="1088" xr:uid="{370085FF-DC81-454C-8EC7-F465D9A7F74B}"/>
    <cellStyle name="_MultipleSpace_Book11_Jazztel model 16DP3-Exhibits_TelenorInitiation-11Jan01" xfId="1089" xr:uid="{AA70FCA5-0352-4DEE-8905-360AE930959E}"/>
    <cellStyle name="_MultipleSpace_Book11_Jazztel model 16DP3-Exhibits_TelenorWIPFeb01" xfId="1090" xr:uid="{1613872E-9C0B-4E03-BD5F-B65E619BBD49}"/>
    <cellStyle name="_MultipleSpace_Book11_Jazztel model 18DP-exhibits" xfId="1091" xr:uid="{78776A1B-D98B-4B03-AB6E-E2E2A528CC26}"/>
    <cellStyle name="_MultipleSpace_Book11_Jazztel model 18DP-exhibits_FT-6June2001" xfId="1092" xr:uid="{B38C1018-E19F-4E72-A454-0067960A737F}"/>
    <cellStyle name="_MultipleSpace_Book11_Jazztel model 18DP-exhibits_Orange-Mar01" xfId="1093" xr:uid="{36454C59-16E0-4AAD-ACB6-A7FFD1344F4B}"/>
    <cellStyle name="_MultipleSpace_Book11_Jazztel model 18DP-exhibits_Orange-May01" xfId="1094" xr:uid="{26A47699-0668-4BF8-BEE3-B841F77B7E5E}"/>
    <cellStyle name="_MultipleSpace_Book11_Jazztel model 18DP-exhibits_T_MOBIL2" xfId="1095" xr:uid="{0B0B1A28-D4BE-4F73-9359-CC86C5D022B5}"/>
    <cellStyle name="_MultipleSpace_Book11_Jazztel model 18DP-exhibits_T_MOBIL2_FT-6June2001" xfId="1096" xr:uid="{A10C6FFF-B942-448E-B0B5-99AD6C521BF9}"/>
    <cellStyle name="_MultipleSpace_Book11_Jazztel model 18DP-exhibits_T_MOBIL2_Orange-May01" xfId="1097" xr:uid="{14DD4320-0479-4A0C-843B-430ED429D23D}"/>
    <cellStyle name="_MultipleSpace_Book11_Jazztel model 18DP-exhibits_T_MOBIL2_Telefonica Moviles" xfId="1098" xr:uid="{61DEF565-36D2-4072-9449-00F125C74B4B}"/>
    <cellStyle name="_MultipleSpace_Book11_Jazztel model 18DP-exhibits_TelenorInitiation-11Jan01" xfId="1099" xr:uid="{A8789B32-FEAB-4E23-9A90-0DC36DDDDBA6}"/>
    <cellStyle name="_MultipleSpace_Book11_Jazztel model 18DP-exhibits_TelenorWIPFeb01" xfId="1100" xr:uid="{ABA335F5-04A4-40FE-ADC3-47C303D299E7}"/>
    <cellStyle name="_MultipleSpace_Book11_Jazztel model 18DP-exhibits_Telia-April01(new structure)" xfId="1101" xr:uid="{462480F9-ABC5-475A-8321-45E91ACFCCEF}"/>
    <cellStyle name="_MultipleSpace_Book11_Jazztel1" xfId="1102" xr:uid="{E0F745B6-CC3C-415E-A312-7FC9AD7373FB}"/>
    <cellStyle name="_MultipleSpace_Book11_Jazztel1_Orange-Mar01" xfId="1103" xr:uid="{9C3ABED9-8246-4CDB-90FB-DC03BB3B8ABB}"/>
    <cellStyle name="_MultipleSpace_Book11_Jazztel1_Orange-Mar01_FT-6June2001" xfId="1104" xr:uid="{9598C591-1A55-4A3F-8BEE-17530A05A482}"/>
    <cellStyle name="_MultipleSpace_Book11_Jazztel1_Orange-May01" xfId="1105" xr:uid="{D87F9FCE-5D13-4924-A18D-6C604F3EE2AE}"/>
    <cellStyle name="_MultipleSpace_Book11_Jazztel1_Orange-May01_FT-6June2001" xfId="1106" xr:uid="{EA917CC7-07D0-4FBF-8E4D-5AF403679FC1}"/>
    <cellStyle name="_MultipleSpace_Book11_Jazztel1_Telefonica Moviles" xfId="1107" xr:uid="{6CDDA789-2684-404F-A39A-B7487672FCCB}"/>
    <cellStyle name="_MultipleSpace_Book11_Jazztel1_TelenorInitiation-11Jan01" xfId="1108" xr:uid="{685D9B75-0EBB-4908-B1E5-AFE297A2BA3F}"/>
    <cellStyle name="_MultipleSpace_Book11_Jazztel1_TelenorInitiation-11Jan01_FT-6June2001" xfId="1109" xr:uid="{252EC9A2-1AB5-4168-82EC-E80B43D308D7}"/>
    <cellStyle name="_MultipleSpace_Book11_Jazztel1_TelenorWIPFeb01" xfId="1110" xr:uid="{3F32A237-9D23-4C39-8099-68001148E5EB}"/>
    <cellStyle name="_MultipleSpace_Book11_Jazztel1_TelenorWIPFeb01_FT-6June2001" xfId="1111" xr:uid="{8652E196-37F7-4B52-BC8E-3E8CF2E94987}"/>
    <cellStyle name="_MultipleSpace_Book12" xfId="1112" xr:uid="{2AB1C495-F565-4E08-A8F4-209149078C8C}"/>
    <cellStyle name="_MultipleSpace_Book12_Jazztel" xfId="1113" xr:uid="{C7BEE2B8-86D7-4741-908A-C02D56537274}"/>
    <cellStyle name="_MultipleSpace_Book12_Jazztel model 16DP3-Exhibits" xfId="1114" xr:uid="{549CC48F-0303-4F3D-8CC2-659BA7002CF8}"/>
    <cellStyle name="_MultipleSpace_Book12_Jazztel model 16DP3-Exhibits_Orange-Mar01" xfId="1115" xr:uid="{15F364DF-5135-4404-9322-58E02C082C21}"/>
    <cellStyle name="_MultipleSpace_Book12_Jazztel model 16DP3-Exhibits_Orange-May01" xfId="1116" xr:uid="{F8778982-AC6F-42A7-B8B2-0C0DD5226EAE}"/>
    <cellStyle name="_MultipleSpace_Book12_Jazztel model 16DP3-Exhibits_Telefonica Moviles" xfId="1117" xr:uid="{784692F2-BEA5-4FBC-8E91-18DC3A7A0E90}"/>
    <cellStyle name="_MultipleSpace_Book12_Jazztel model 16DP3-Exhibits_TelenorInitiation-11Jan01" xfId="1118" xr:uid="{23D5A386-C076-4C9D-8058-E2E22B7538C3}"/>
    <cellStyle name="_MultipleSpace_Book12_Jazztel model 16DP3-Exhibits_TelenorWIPFeb01" xfId="1119" xr:uid="{4853E39E-DB0D-49DD-8E5A-A53B7A784BF4}"/>
    <cellStyle name="_MultipleSpace_Book12_Jazztel model 18DP-exhibits" xfId="1120" xr:uid="{4AD088CF-E78C-430F-950D-3C4B112BE331}"/>
    <cellStyle name="_MultipleSpace_Book12_Jazztel model 18DP-exhibits_FT-6June2001" xfId="1121" xr:uid="{D9FF0D85-1577-45AF-A7B8-3EA2B67D3189}"/>
    <cellStyle name="_MultipleSpace_Book12_Jazztel model 18DP-exhibits_Orange-Mar01" xfId="1122" xr:uid="{2A89101C-C1A4-4C41-AED0-96A8E8AB06E0}"/>
    <cellStyle name="_MultipleSpace_Book12_Jazztel model 18DP-exhibits_Orange-May01" xfId="1123" xr:uid="{7AC47BC1-0990-48E0-9EA8-20CCB592FBEF}"/>
    <cellStyle name="_MultipleSpace_Book12_Jazztel model 18DP-exhibits_T_MOBIL2" xfId="1124" xr:uid="{E077A956-8F3A-427F-90A7-8BD14A6504BA}"/>
    <cellStyle name="_MultipleSpace_Book12_Jazztel model 18DP-exhibits_T_MOBIL2_FT-6June2001" xfId="1125" xr:uid="{AA0D2E19-3A49-4F4E-98C6-6BC4230B312D}"/>
    <cellStyle name="_MultipleSpace_Book12_Jazztel model 18DP-exhibits_T_MOBIL2_Orange-May01" xfId="1126" xr:uid="{96D4ACAB-8493-4BC3-A0FD-94E07203DE74}"/>
    <cellStyle name="_MultipleSpace_Book12_Jazztel model 18DP-exhibits_T_MOBIL2_Telefonica Moviles" xfId="1127" xr:uid="{66B9E13D-D6FF-4D31-890C-F50908A30515}"/>
    <cellStyle name="_MultipleSpace_Book12_Jazztel model 18DP-exhibits_TelenorInitiation-11Jan01" xfId="1128" xr:uid="{9C72F3B5-9AC1-4C42-BDF4-C688A35A2753}"/>
    <cellStyle name="_MultipleSpace_Book12_Jazztel model 18DP-exhibits_TelenorWIPFeb01" xfId="1129" xr:uid="{0F39580D-3967-499D-9F4E-A85B810038A3}"/>
    <cellStyle name="_MultipleSpace_Book12_Jazztel model 18DP-exhibits_Telia-April01(new structure)" xfId="1130" xr:uid="{D4426697-7295-4CB4-84D7-B23FF164E794}"/>
    <cellStyle name="_MultipleSpace_Book12_Jazztel1" xfId="1131" xr:uid="{9D7767F0-C0F2-4942-913D-90BA832BE67D}"/>
    <cellStyle name="_MultipleSpace_Book12_Jazztel1_Orange-Mar01" xfId="1132" xr:uid="{D2E9C8CD-1D5F-4CF5-AD4C-B618531DCCC8}"/>
    <cellStyle name="_MultipleSpace_Book12_Jazztel1_Orange-Mar01_FT-6June2001" xfId="1133" xr:uid="{EAB8DF8E-89AC-4E0F-A16A-EB7C076683EA}"/>
    <cellStyle name="_MultipleSpace_Book12_Jazztel1_Orange-May01" xfId="1134" xr:uid="{6A660475-9592-407B-96BF-B99CA2647E61}"/>
    <cellStyle name="_MultipleSpace_Book12_Jazztel1_Orange-May01_FT-6June2001" xfId="1135" xr:uid="{8608CD48-0734-45DC-BD3A-6907D5A094CD}"/>
    <cellStyle name="_MultipleSpace_Book12_Jazztel1_Telefonica Moviles" xfId="1136" xr:uid="{BA6BA68F-7FE8-4B63-9E8A-95EEB3B89FE7}"/>
    <cellStyle name="_MultipleSpace_Book12_Jazztel1_TelenorInitiation-11Jan01" xfId="1137" xr:uid="{1B1060BA-267E-431F-BBD8-C1F0FC4F9BF2}"/>
    <cellStyle name="_MultipleSpace_Book12_Jazztel1_TelenorInitiation-11Jan01_FT-6June2001" xfId="1138" xr:uid="{164ACD27-FC3A-4209-BFB0-C799D1413074}"/>
    <cellStyle name="_MultipleSpace_Book12_Jazztel1_TelenorWIPFeb01" xfId="1139" xr:uid="{4B3DC7B0-A45A-4109-9D26-2E9D9757E606}"/>
    <cellStyle name="_MultipleSpace_Book12_Jazztel1_TelenorWIPFeb01_FT-6June2001" xfId="1140" xr:uid="{2D1E8A1F-1116-44E4-B0C8-241A31B47ABB}"/>
    <cellStyle name="_MultipleSpace_Book3" xfId="1141" xr:uid="{4B4E2B82-ABD0-472F-8615-336DC4477BC7}"/>
    <cellStyle name="_MultipleSpace_CC Tracking Model 10-feb (nov results)" xfId="1142" xr:uid="{7027B569-033C-4980-B665-25AFCD1D4A8D}"/>
    <cellStyle name="_MultipleSpace_CC Tracking Model 13-feb (dec results)" xfId="1143" xr:uid="{2DFF5920-0B97-4D77-81D2-A270F682DDDA}"/>
    <cellStyle name="_MultipleSpace_Clean_LBO_Model_Mar_021" xfId="1144" xr:uid="{32747431-AE60-42D6-879A-A82F53AA0FC4}"/>
    <cellStyle name="_MultipleSpace_Dakota Operating Model v1" xfId="1145" xr:uid="{BE03B265-47B7-45F7-A63E-A0818B2D5845}"/>
    <cellStyle name="_MultipleSpace_dcf" xfId="1146" xr:uid="{C5FBD406-D6B3-4E99-B935-F77CB74D4D38}"/>
    <cellStyle name="_MultipleSpace_DCF Summary pages" xfId="1147" xr:uid="{ED8ACA04-BDF0-4008-BE1C-94528D6F4CFA}"/>
    <cellStyle name="_MultipleSpace_DCF Summary pages_Jazztel" xfId="1148" xr:uid="{0EF7C580-BD64-404C-80C6-B1CE1C6DC139}"/>
    <cellStyle name="_MultipleSpace_DCF Summary pages_Jazztel model 16DP3-Exhibits" xfId="1149" xr:uid="{CCD4D4D6-AD96-45A2-BCB3-5C28718785AF}"/>
    <cellStyle name="_MultipleSpace_DCF Summary pages_Jazztel model 16DP3-Exhibits_Orange-Mar01" xfId="1150" xr:uid="{DE7F3724-1E49-4279-9201-A30AA5516C72}"/>
    <cellStyle name="_MultipleSpace_DCF Summary pages_Jazztel model 16DP3-Exhibits_Orange-May01" xfId="1151" xr:uid="{5324ACBF-5A13-465C-919E-90D0BCF54885}"/>
    <cellStyle name="_MultipleSpace_DCF Summary pages_Jazztel model 16DP3-Exhibits_Telefonica Moviles" xfId="1152" xr:uid="{6114FD9D-B048-4820-A888-5DE2540C643B}"/>
    <cellStyle name="_MultipleSpace_DCF Summary pages_Jazztel model 16DP3-Exhibits_TelenorInitiation-11Jan01" xfId="1153" xr:uid="{38569EE7-6DA6-45E7-9F69-47A477A6FC9A}"/>
    <cellStyle name="_MultipleSpace_DCF Summary pages_Jazztel model 16DP3-Exhibits_TelenorWIPFeb01" xfId="1154" xr:uid="{524856BF-A4E1-4B83-8C5C-953CDB960B8C}"/>
    <cellStyle name="_MultipleSpace_DCF Summary pages_Jazztel model 18DP-exhibits" xfId="1155" xr:uid="{D3EABC15-3B0C-45EE-915F-1EAE2991B46A}"/>
    <cellStyle name="_MultipleSpace_DCF Summary pages_Jazztel model 18DP-exhibits_FT-6June2001" xfId="1156" xr:uid="{08DFD1B4-5CF8-43DD-87AC-8D3E880C6EED}"/>
    <cellStyle name="_MultipleSpace_DCF Summary pages_Jazztel model 18DP-exhibits_Orange-Mar01" xfId="1157" xr:uid="{7CD056E8-C0BF-4737-987C-45F79EA1D22F}"/>
    <cellStyle name="_MultipleSpace_DCF Summary pages_Jazztel model 18DP-exhibits_Orange-May01" xfId="1158" xr:uid="{7393F64E-73E2-4F23-8279-00785035A3E0}"/>
    <cellStyle name="_MultipleSpace_DCF Summary pages_Jazztel model 18DP-exhibits_T_MOBIL2" xfId="1159" xr:uid="{D1151F9C-D155-415A-89B0-583B9ACFFCD4}"/>
    <cellStyle name="_MultipleSpace_DCF Summary pages_Jazztel model 18DP-exhibits_T_MOBIL2_FT-6June2001" xfId="1160" xr:uid="{C0A67236-1854-4D9B-8EB3-F81C7F7F4CB1}"/>
    <cellStyle name="_MultipleSpace_DCF Summary pages_Jazztel model 18DP-exhibits_T_MOBIL2_Orange-May01" xfId="1161" xr:uid="{52B8723C-7DCF-41BD-8B49-6DAE29C9DB72}"/>
    <cellStyle name="_MultipleSpace_DCF Summary pages_Jazztel model 18DP-exhibits_T_MOBIL2_Telefonica Moviles" xfId="1162" xr:uid="{CD4C0B7B-1C27-4246-98B5-FF0672C2FD09}"/>
    <cellStyle name="_MultipleSpace_DCF Summary pages_Jazztel model 18DP-exhibits_TelenorInitiation-11Jan01" xfId="1163" xr:uid="{BD6960B6-B4FB-4AFE-9339-2F0DBBE3102D}"/>
    <cellStyle name="_MultipleSpace_DCF Summary pages_Jazztel model 18DP-exhibits_TelenorWIPFeb01" xfId="1164" xr:uid="{069B1372-81FD-46BD-95B4-59C08AB8026C}"/>
    <cellStyle name="_MultipleSpace_DCF Summary pages_Jazztel model 18DP-exhibits_Telia-April01(new structure)" xfId="1165" xr:uid="{C96D6B13-A691-4237-B38C-28FD2851326B}"/>
    <cellStyle name="_MultipleSpace_DCF Summary pages_Jazztel1" xfId="1166" xr:uid="{DA4C34CE-ECC2-4838-9296-1B769D8EA81A}"/>
    <cellStyle name="_MultipleSpace_DCF Summary pages_Jazztel1_Orange-Mar01" xfId="1167" xr:uid="{0CBCE2F9-0ACE-4997-94CF-0D0197964B55}"/>
    <cellStyle name="_MultipleSpace_DCF Summary pages_Jazztel1_Orange-Mar01_FT-6June2001" xfId="1168" xr:uid="{815B8327-620D-45DD-9DE3-C9D4720828AD}"/>
    <cellStyle name="_MultipleSpace_DCF Summary pages_Jazztel1_Orange-May01" xfId="1169" xr:uid="{BC74291A-C5DE-46C0-BA11-8A05772BC054}"/>
    <cellStyle name="_MultipleSpace_DCF Summary pages_Jazztel1_Orange-May01_FT-6June2001" xfId="1170" xr:uid="{8EA86EDB-78F6-4CAB-A6D7-FC1D05668EF9}"/>
    <cellStyle name="_MultipleSpace_DCF Summary pages_Jazztel1_Telefonica Moviles" xfId="1171" xr:uid="{153FDEC2-9AF8-48EF-8C65-E016CCF5A566}"/>
    <cellStyle name="_MultipleSpace_DCF Summary pages_Jazztel1_TelenorInitiation-11Jan01" xfId="1172" xr:uid="{4B2D656C-CA76-4033-9434-FCFC348F837A}"/>
    <cellStyle name="_MultipleSpace_DCF Summary pages_Jazztel1_TelenorInitiation-11Jan01_FT-6June2001" xfId="1173" xr:uid="{989B66F5-1CB7-47FD-84BA-C90E4074C9EE}"/>
    <cellStyle name="_MultipleSpace_DCF Summary pages_Jazztel1_TelenorWIPFeb01" xfId="1174" xr:uid="{AB2A63D3-8A15-4EBC-8368-D896EEFB18F0}"/>
    <cellStyle name="_MultipleSpace_DCF Summary pages_Jazztel1_TelenorWIPFeb01_FT-6June2001" xfId="1175" xr:uid="{6F11CF14-51DA-4B6D-945E-FF69D3B94AE7}"/>
    <cellStyle name="_MultipleSpace_Financing alternatives key credit" xfId="1176" xr:uid="{79E0ED3E-9247-4550-9A4D-9CE0A01E7D7D}"/>
    <cellStyle name="_MultipleSpace_FT-6June2001" xfId="1177" xr:uid="{4FDD87AB-57D6-421C-84D3-C656B21354E0}"/>
    <cellStyle name="_MultipleSpace_Future Benchmarking" xfId="1178" xr:uid="{5A87903F-37CB-448D-9999-4ABE86852D26}"/>
    <cellStyle name="_MultipleSpace_Industry Overview Master Spreadsheet" xfId="1179" xr:uid="{411DDC26-4ADE-4591-989F-E0EF672E55EF}"/>
    <cellStyle name="_MultipleSpace_Jazztel model 15-exhibits" xfId="1180" xr:uid="{4309487D-FD1B-490A-9415-8D44240BC622}"/>
    <cellStyle name="_MultipleSpace_Jazztel model 15-exhibits bis" xfId="1181" xr:uid="{2350B0FF-9353-4A1B-ABBE-B4875238D988}"/>
    <cellStyle name="_MultipleSpace_Jazztel model 15-exhibits bis_Orange-Mar01" xfId="1182" xr:uid="{D6851BE3-3329-498C-BD22-6FA67B4FF226}"/>
    <cellStyle name="_MultipleSpace_Jazztel model 15-exhibits bis_Orange-May01" xfId="1183" xr:uid="{8A39D5F5-5F0F-4D7F-95D8-F0EA394EF85F}"/>
    <cellStyle name="_MultipleSpace_Jazztel model 15-exhibits bis_Telefonica Moviles" xfId="1184" xr:uid="{961D83AA-466B-48B4-9246-75C42D6B0156}"/>
    <cellStyle name="_MultipleSpace_Jazztel model 15-exhibits bis_TelenorInitiation-11Jan01" xfId="1185" xr:uid="{15F10F8C-C392-4A71-BA28-897E66D45F54}"/>
    <cellStyle name="_MultipleSpace_Jazztel model 15-exhibits bis_TelenorWIPFeb01" xfId="1186" xr:uid="{BCFEA2C2-31E6-47C4-AA89-3E5D20D30371}"/>
    <cellStyle name="_MultipleSpace_Jazztel model 15-exhibits_Jazztel" xfId="1187" xr:uid="{9822B010-ED1A-44DB-B420-3B1AF0F83274}"/>
    <cellStyle name="_MultipleSpace_Jazztel model 15-exhibits_Jazztel model 16DP3-Exhibits" xfId="1188" xr:uid="{B15702D8-DDBA-40EB-A920-BC041B7E34CC}"/>
    <cellStyle name="_MultipleSpace_Jazztel model 15-exhibits_Jazztel model 16DP3-Exhibits_Orange-Mar01" xfId="1189" xr:uid="{D83E8081-26BA-46BF-97FF-725FC6C44FC1}"/>
    <cellStyle name="_MultipleSpace_Jazztel model 15-exhibits_Jazztel model 16DP3-Exhibits_Orange-May01" xfId="1190" xr:uid="{65C78ECF-DFB4-4BCC-AC74-C8E3177FB506}"/>
    <cellStyle name="_MultipleSpace_Jazztel model 15-exhibits_Jazztel model 16DP3-Exhibits_Telefonica Moviles" xfId="1191" xr:uid="{B21C2B37-307A-4686-9D98-6534A6EE56D9}"/>
    <cellStyle name="_MultipleSpace_Jazztel model 15-exhibits_Jazztel model 16DP3-Exhibits_TelenorInitiation-11Jan01" xfId="1192" xr:uid="{D6E3F9BD-071D-4C1A-9EA1-AD4EA9900EFF}"/>
    <cellStyle name="_MultipleSpace_Jazztel model 15-exhibits_Jazztel model 16DP3-Exhibits_TelenorWIPFeb01" xfId="1193" xr:uid="{722E09DC-E13A-499B-A33D-ED5B0DE8FBE2}"/>
    <cellStyle name="_MultipleSpace_Jazztel model 15-exhibits_Jazztel model 18DP-exhibits" xfId="1194" xr:uid="{43BC2083-1057-407C-AD58-CE28A16D71B3}"/>
    <cellStyle name="_MultipleSpace_Jazztel model 15-exhibits_Jazztel model 18DP-exhibits_FT-6June2001" xfId="1195" xr:uid="{A8A8178C-0E49-4AC6-8696-A86F9D6714F2}"/>
    <cellStyle name="_MultipleSpace_Jazztel model 15-exhibits_Jazztel model 18DP-exhibits_Orange-Mar01" xfId="1196" xr:uid="{C974AA84-96EF-43FE-AE50-09D1CE57FB80}"/>
    <cellStyle name="_MultipleSpace_Jazztel model 15-exhibits_Jazztel model 18DP-exhibits_Orange-May01" xfId="1197" xr:uid="{A4ECF4BD-792F-4141-80F4-01CB2F44B3BC}"/>
    <cellStyle name="_MultipleSpace_Jazztel model 15-exhibits_Jazztel model 18DP-exhibits_T_MOBIL2" xfId="1198" xr:uid="{86A10F1C-D708-4290-8814-EB3BAB7DF83D}"/>
    <cellStyle name="_MultipleSpace_Jazztel model 15-exhibits_Jazztel model 18DP-exhibits_T_MOBIL2_FT-6June2001" xfId="1199" xr:uid="{524ECD4C-F483-4E6D-8BC7-F417C49A99A1}"/>
    <cellStyle name="_MultipleSpace_Jazztel model 15-exhibits_Jazztel model 18DP-exhibits_T_MOBIL2_Orange-May01" xfId="1200" xr:uid="{F2D7B288-CC3C-4A4B-A649-3C0A86D23188}"/>
    <cellStyle name="_MultipleSpace_Jazztel model 15-exhibits_Jazztel model 18DP-exhibits_T_MOBIL2_Telefonica Moviles" xfId="1201" xr:uid="{33FB3C5C-52AB-41AA-ABAE-5B465BAE09E2}"/>
    <cellStyle name="_MultipleSpace_Jazztel model 15-exhibits_Jazztel model 18DP-exhibits_TelenorInitiation-11Jan01" xfId="1202" xr:uid="{F1F143F5-E4DB-4DC9-8A25-B3F4ED9DEE9C}"/>
    <cellStyle name="_MultipleSpace_Jazztel model 15-exhibits_Jazztel model 18DP-exhibits_TelenorWIPFeb01" xfId="1203" xr:uid="{06593AF0-2B79-4B1D-BFB1-86B80D3FC47F}"/>
    <cellStyle name="_MultipleSpace_Jazztel model 15-exhibits_Jazztel model 18DP-exhibits_Telia-April01(new structure)" xfId="1204" xr:uid="{942F46F5-50EB-453E-BBE9-CDA5E84AAA04}"/>
    <cellStyle name="_MultipleSpace_Jazztel model 15-exhibits_Jazztel1" xfId="1205" xr:uid="{DBC7ABAF-B029-497E-841F-758BA1BB0F22}"/>
    <cellStyle name="_MultipleSpace_Jazztel model 15-exhibits_Jazztel1_Orange-Mar01" xfId="1206" xr:uid="{9B0A2177-0D38-495A-9148-911B6C478FF3}"/>
    <cellStyle name="_MultipleSpace_Jazztel model 15-exhibits_Jazztel1_Orange-Mar01_FT-6June2001" xfId="1207" xr:uid="{578709C0-E3A2-4F6B-B036-0ADA29233375}"/>
    <cellStyle name="_MultipleSpace_Jazztel model 15-exhibits_Jazztel1_Orange-May01" xfId="1208" xr:uid="{A176A6DA-B1CE-49DD-B376-1F5CD94F381C}"/>
    <cellStyle name="_MultipleSpace_Jazztel model 15-exhibits_Jazztel1_Orange-May01_FT-6June2001" xfId="1209" xr:uid="{BF794874-0449-4C73-8DB7-61F29423F819}"/>
    <cellStyle name="_MultipleSpace_Jazztel model 15-exhibits_Jazztel1_Telefonica Moviles" xfId="1210" xr:uid="{D4AE06AF-4669-4A1B-B8CA-CE8077350B71}"/>
    <cellStyle name="_MultipleSpace_Jazztel model 15-exhibits_Jazztel1_TelenorInitiation-11Jan01" xfId="1211" xr:uid="{516716C2-4196-4FBF-8D45-9A0D4AE5BB9A}"/>
    <cellStyle name="_MultipleSpace_Jazztel model 15-exhibits_Jazztel1_TelenorInitiation-11Jan01_FT-6June2001" xfId="1212" xr:uid="{293F0BB9-8FAC-4960-9042-5DBE5381BE0D}"/>
    <cellStyle name="_MultipleSpace_Jazztel model 15-exhibits_Jazztel1_TelenorWIPFeb01" xfId="1213" xr:uid="{4BBA26D9-F81E-47CD-9F32-2B4A4D1ABD23}"/>
    <cellStyle name="_MultipleSpace_Jazztel model 15-exhibits_Jazztel1_TelenorWIPFeb01_FT-6June2001" xfId="1214" xr:uid="{FED6BA59-A7D0-4851-B5C4-0432B57A157B}"/>
    <cellStyle name="_MultipleSpace_Jazztel model 15-exhibits-Friso2" xfId="1215" xr:uid="{0EC76B78-7C15-4687-93C1-EE8CDD85CF38}"/>
    <cellStyle name="_MultipleSpace_Jazztel model 15-exhibits-Friso2_Jazztel" xfId="1216" xr:uid="{D96D7810-718D-474A-8E96-25C9CF7ABAFF}"/>
    <cellStyle name="_MultipleSpace_Jazztel model 15-exhibits-Friso2_Jazztel model 16DP3-Exhibits" xfId="1217" xr:uid="{37D158E0-FF33-4289-8517-560655D3ABC4}"/>
    <cellStyle name="_MultipleSpace_Jazztel model 15-exhibits-Friso2_Jazztel model 16DP3-Exhibits_Orange-Mar01" xfId="1218" xr:uid="{0C37B1A0-06F7-40D8-B2EB-5E19FDB944AA}"/>
    <cellStyle name="_MultipleSpace_Jazztel model 15-exhibits-Friso2_Jazztel model 16DP3-Exhibits_Orange-May01" xfId="1219" xr:uid="{48627D59-ECCB-40A6-BF03-C13C8B1FEA7B}"/>
    <cellStyle name="_MultipleSpace_Jazztel model 15-exhibits-Friso2_Jazztel model 16DP3-Exhibits_Telefonica Moviles" xfId="1220" xr:uid="{FF4D4D99-B27E-45C0-BCA0-5F87B5AA4095}"/>
    <cellStyle name="_MultipleSpace_Jazztel model 15-exhibits-Friso2_Jazztel model 16DP3-Exhibits_TelenorInitiation-11Jan01" xfId="1221" xr:uid="{394E5588-9282-4220-BCA2-598D4E9D3331}"/>
    <cellStyle name="_MultipleSpace_Jazztel model 15-exhibits-Friso2_Jazztel model 16DP3-Exhibits_TelenorWIPFeb01" xfId="1222" xr:uid="{50D53351-3BB9-4DE7-8889-26ECA6169898}"/>
    <cellStyle name="_MultipleSpace_Jazztel model 15-exhibits-Friso2_Jazztel model 18DP-exhibits" xfId="1223" xr:uid="{F94E566D-3248-419D-9151-8611F227CD0A}"/>
    <cellStyle name="_MultipleSpace_Jazztel model 15-exhibits-Friso2_Jazztel model 18DP-exhibits_FT-6June2001" xfId="1224" xr:uid="{843DC807-B322-41BB-B735-C5A72B1B8EDB}"/>
    <cellStyle name="_MultipleSpace_Jazztel model 15-exhibits-Friso2_Jazztel model 18DP-exhibits_Orange-Mar01" xfId="1225" xr:uid="{B84ECF98-42AA-4631-9F6B-257EDB80F26C}"/>
    <cellStyle name="_MultipleSpace_Jazztel model 15-exhibits-Friso2_Jazztel model 18DP-exhibits_Orange-May01" xfId="1226" xr:uid="{2C5191C3-1401-48B0-8D0A-2E3A382528E9}"/>
    <cellStyle name="_MultipleSpace_Jazztel model 15-exhibits-Friso2_Jazztel model 18DP-exhibits_T_MOBIL2" xfId="1227" xr:uid="{1D134985-C4CB-4261-9652-B6A42322FBAE}"/>
    <cellStyle name="_MultipleSpace_Jazztel model 15-exhibits-Friso2_Jazztel model 18DP-exhibits_T_MOBIL2_FT-6June2001" xfId="1228" xr:uid="{6888648B-AAA7-4B30-A23D-83C86FB18D61}"/>
    <cellStyle name="_MultipleSpace_Jazztel model 15-exhibits-Friso2_Jazztel model 18DP-exhibits_T_MOBIL2_Orange-May01" xfId="1229" xr:uid="{AE29AB2F-6DCB-4C53-878C-0DCCD19E6DA1}"/>
    <cellStyle name="_MultipleSpace_Jazztel model 15-exhibits-Friso2_Jazztel model 18DP-exhibits_T_MOBIL2_Telefonica Moviles" xfId="1230" xr:uid="{3E91A628-B251-4057-A2DF-E99E9C2B32CF}"/>
    <cellStyle name="_MultipleSpace_Jazztel model 15-exhibits-Friso2_Jazztel model 18DP-exhibits_TelenorInitiation-11Jan01" xfId="1231" xr:uid="{3392D662-0A99-4E2B-870E-301C000F475D}"/>
    <cellStyle name="_MultipleSpace_Jazztel model 15-exhibits-Friso2_Jazztel model 18DP-exhibits_TelenorWIPFeb01" xfId="1232" xr:uid="{B0A709E4-D215-4714-9DD3-6A0A3484BD3B}"/>
    <cellStyle name="_MultipleSpace_Jazztel model 15-exhibits-Friso2_Jazztel model 18DP-exhibits_Telia-April01(new structure)" xfId="1233" xr:uid="{C63CB5AD-417E-467E-9ECD-557E5607E4EA}"/>
    <cellStyle name="_MultipleSpace_Jazztel model 15-exhibits-Friso2_Jazztel1" xfId="1234" xr:uid="{5CD7B731-4C9A-4B4A-BBE3-BDD829E59C7B}"/>
    <cellStyle name="_MultipleSpace_Jazztel model 15-exhibits-Friso2_Jazztel1_Orange-Mar01" xfId="1235" xr:uid="{79254FC4-E377-4E1A-B2B0-D84069D95264}"/>
    <cellStyle name="_MultipleSpace_Jazztel model 15-exhibits-Friso2_Jazztel1_Orange-Mar01_FT-6June2001" xfId="1236" xr:uid="{B1C1D3AB-68B3-4183-BE8E-8B40BD4A541F}"/>
    <cellStyle name="_MultipleSpace_Jazztel model 15-exhibits-Friso2_Jazztel1_Orange-May01" xfId="1237" xr:uid="{795F698B-D74E-4AF1-95F5-8D8307D480D2}"/>
    <cellStyle name="_MultipleSpace_Jazztel model 15-exhibits-Friso2_Jazztel1_Orange-May01_FT-6June2001" xfId="1238" xr:uid="{3A2C01B5-2E5A-4FBE-B878-9A77A8D7B05E}"/>
    <cellStyle name="_MultipleSpace_Jazztel model 15-exhibits-Friso2_Jazztel1_Telefonica Moviles" xfId="1239" xr:uid="{8564AF7A-5B7A-44C4-A51B-AEDC5EF0B743}"/>
    <cellStyle name="_MultipleSpace_Jazztel model 15-exhibits-Friso2_Jazztel1_TelenorInitiation-11Jan01" xfId="1240" xr:uid="{A1AA4147-E700-4DB3-978D-1A4D289A7DF0}"/>
    <cellStyle name="_MultipleSpace_Jazztel model 15-exhibits-Friso2_Jazztel1_TelenorInitiation-11Jan01_FT-6June2001" xfId="1241" xr:uid="{A4AB59B8-7B05-466F-B0BE-427C9BC4BCB2}"/>
    <cellStyle name="_MultipleSpace_Jazztel model 15-exhibits-Friso2_Jazztel1_TelenorWIPFeb01" xfId="1242" xr:uid="{27B9D1AE-5D3A-4372-83EE-0C68109388FA}"/>
    <cellStyle name="_MultipleSpace_Jazztel model 15-exhibits-Friso2_Jazztel1_TelenorWIPFeb01_FT-6June2001" xfId="1243" xr:uid="{AC233F93-5B32-4BA9-AC62-B4736A35B4EE}"/>
    <cellStyle name="_MultipleSpace_Jazztel model 16DP2-Exhibits" xfId="1244" xr:uid="{0133DD22-A1CA-4A94-B010-4A54A4FFF887}"/>
    <cellStyle name="_MultipleSpace_Jazztel model 16DP2-Exhibits_3G Models" xfId="1245" xr:uid="{9C8C52E4-2156-492D-998C-E7B2F194DA1F}"/>
    <cellStyle name="_MultipleSpace_Jazztel model 16DP2-Exhibits_FT-6June2001" xfId="1246" xr:uid="{30A213D9-FE44-4DF7-998F-C88A5CCDBE71}"/>
    <cellStyle name="_MultipleSpace_Jazztel model 16DP2-Exhibits_Orange-Mar01" xfId="1247" xr:uid="{E9C3DD35-6763-400F-BA1D-FE1DF86847B4}"/>
    <cellStyle name="_MultipleSpace_Jazztel model 16DP2-Exhibits_Orange-May01" xfId="1248" xr:uid="{23120942-99E9-4747-ADE1-04EDB585FDBD}"/>
    <cellStyle name="_MultipleSpace_Jazztel model 16DP2-Exhibits_Telefonica Moviles" xfId="1249" xr:uid="{006DE065-07A2-4D77-9CBA-67AF4CA958F0}"/>
    <cellStyle name="_MultipleSpace_Jazztel model 16DP2-Exhibits_TelenorInitiation-11Jan01" xfId="1250" xr:uid="{CE1E17CF-046D-43E5-A2C4-1E6C7445D18B}"/>
    <cellStyle name="_MultipleSpace_Jazztel model 16DP2-Exhibits_TelenorWIPFeb01" xfId="1251" xr:uid="{BA9F9321-05B3-42CC-8879-4E2214E67684}"/>
    <cellStyle name="_MultipleSpace_Jazztel model 16DP3-Exhibits" xfId="1252" xr:uid="{B43CC7E1-F8FE-42C7-8DEF-D0E47FE18EA5}"/>
    <cellStyle name="_MultipleSpace_Jazztel model 16DP3-Exhibits_3G Models" xfId="1253" xr:uid="{D145B315-BFB3-4CF9-A2CB-58ED47FDEE99}"/>
    <cellStyle name="_MultipleSpace_Jazztel model 16DP3-Exhibits_FT-6June2001" xfId="1254" xr:uid="{E2646642-AC06-42F5-A728-EF730DE919C3}"/>
    <cellStyle name="_MultipleSpace_Jazztel model 16DP3-Exhibits_Orange-Mar01" xfId="1255" xr:uid="{C6F6E966-DA11-4B34-A951-9F985299AF0F}"/>
    <cellStyle name="_MultipleSpace_Jazztel model 16DP3-Exhibits_Orange-May01" xfId="1256" xr:uid="{8EF8DA8E-7756-49CE-ADA3-BBD3EDCC5D7A}"/>
    <cellStyle name="_MultipleSpace_Jazztel model 16DP3-Exhibits_Telefonica Moviles" xfId="1257" xr:uid="{329B40C7-BFF2-4BD9-8667-1663BB3D55D7}"/>
    <cellStyle name="_MultipleSpace_Jazztel model 16DP3-Exhibits_TelenorInitiation-11Jan01" xfId="1258" xr:uid="{F98D93A5-EE68-4DEB-BD1E-B1673115CCB3}"/>
    <cellStyle name="_MultipleSpace_Jazztel model 16DP3-Exhibits_TelenorWIPFeb01" xfId="1259" xr:uid="{AC9118FF-4C0C-4084-94A8-DE4B18B9FE69}"/>
    <cellStyle name="_MultipleSpace_LBO (Post IM)" xfId="1260" xr:uid="{7E9A654C-3805-4609-BD43-802D8E52F9F8}"/>
    <cellStyle name="_MultipleSpace_Orange-Mar01" xfId="1261" xr:uid="{A902C066-3904-46CD-9AAC-A98BA3D3027C}"/>
    <cellStyle name="_MultipleSpace_Orange-May01" xfId="1262" xr:uid="{63508A0C-FFD2-41AE-A1EC-37C516D27D49}"/>
    <cellStyle name="_MultipleSpace_Project Wincor LBO Model 2a" xfId="1263" xr:uid="{8ED165BA-D744-4510-883F-CECF348F9809}"/>
    <cellStyle name="_MultipleSpace_Project Wincor LBO Model 2b" xfId="1264" xr:uid="{0546A72A-EED7-4D80-90B4-BFB95A416E05}"/>
    <cellStyle name="_MultipleSpace_Surftime DCF v7" xfId="1265" xr:uid="{20873643-7E0A-4D96-8749-5DED61E28F25}"/>
    <cellStyle name="_MultipleSpace_Telefonica Moviles" xfId="1266" xr:uid="{1E739B75-3BD4-4414-B801-96706DEC378E}"/>
    <cellStyle name="_MultipleSpace_TelenorInitiation-11Jan01" xfId="1267" xr:uid="{EA3A3DC8-00AB-4BA0-A78A-4109404DBF54}"/>
    <cellStyle name="_MultipleSpace_TelenorWIPFeb01" xfId="1268" xr:uid="{136F2E56-43CD-4CA5-A53E-8E126D38576F}"/>
    <cellStyle name="_MultipleSpace_Vodafone model" xfId="1269" xr:uid="{2AA6827A-BC84-4262-8A58-83D15DC1B328}"/>
    <cellStyle name="_MultipleSpace_Working Capital Swings" xfId="1270" xr:uid="{28BB499F-38AF-4CA0-9D43-0565E693DFD6}"/>
    <cellStyle name="_NMS BOQ for IP Core-Access &amp; Key Acc Project- SBM-AEC 2009" xfId="1271" xr:uid="{AD3F855E-24B3-452C-A6F6-9570C6837A02}"/>
    <cellStyle name="_NodeB" xfId="1272" xr:uid="{6C4FDBB9-D7A7-44CC-AB85-B803FBBDA6BA}"/>
    <cellStyle name="_NodeB新建配置清单" xfId="1273" xr:uid="{465765D6-D04E-451A-A82E-45E1E4E4A206}"/>
    <cellStyle name="_NodeB汇总" xfId="1274" xr:uid="{0C93C094-56DF-433F-A6A9-E2782B644874}"/>
    <cellStyle name="_NodeB配置V3(1113)新建版" xfId="1275" xr:uid="{FD5AC95E-DA44-422F-A8DA-DAD10C066BD9}"/>
    <cellStyle name="_NSN 3G MEL Level 1 BoQ-OSS" xfId="1276" xr:uid="{0183EACA-4BD8-457A-969F-B48799428647}"/>
    <cellStyle name="_NSN 3G MEL Level 1 BoQ-OSS 2" xfId="1277" xr:uid="{513D49D7-41A8-44C6-8126-D3314B86E9E8}"/>
    <cellStyle name="_NSN 3G MEL Level 1 BoQ-OSS 3" xfId="1278" xr:uid="{BC9EEFB3-5920-46E4-9011-08F2D5005D77}"/>
    <cellStyle name="_NSN 3G MEL Level 1 BoQ-OSS 4" xfId="1279" xr:uid="{32F50EB5-DD78-4C32-8F65-F7C2C627A85D}"/>
    <cellStyle name="_NSN 3G MEL Level 1 BoQ-OSS 5" xfId="1280" xr:uid="{9C1847E2-09ED-459C-A8B3-52329D73CC11}"/>
    <cellStyle name="_NSN 3G MEL Level 1 BoQ-OSS 6" xfId="1281" xr:uid="{8A36A9B4-EB24-4182-85BF-54E32275C411}"/>
    <cellStyle name="_NSN 3G MEL Level 1 BoQ-OSS_Level 0 3G3" xfId="1282" xr:uid="{8C349C1B-888B-4472-B019-CC914BC904C7}"/>
    <cellStyle name="_NSN 3G MEL Level 1 BoQ-OSS_Level 0 3G3 2" xfId="1283" xr:uid="{82783B15-FE8A-4EDC-885E-50C59460BF0D}"/>
    <cellStyle name="_NSN 3G MEL Level 1 BoQ-OSS_Level 0 3G3 3" xfId="1284" xr:uid="{D0D871FC-0DAA-4236-B230-A2CA53D44245}"/>
    <cellStyle name="_NSN 3G MEL Level 1 BoQ-OSS_Level 0 3G3 4" xfId="1285" xr:uid="{8DDE7724-7829-4D27-85E2-8B8B9022285F}"/>
    <cellStyle name="_NSN 3G MEL Level 1 BoQ-OSS_Level 0 3G3 5" xfId="1286" xr:uid="{6F54B903-3630-482A-A408-2D77EC4D29C7}"/>
    <cellStyle name="_NSN 3G MEL Level 1 BoQ-OSS_Level 0 3G3 6" xfId="1287" xr:uid="{99B8751B-A05A-4FEF-97B5-5B0B40BAD404}"/>
    <cellStyle name="_NSN 3G MEL Level 1 BoQ-RF" xfId="1288" xr:uid="{47C80803-91CB-4EB8-B9FE-461B590AE264}"/>
    <cellStyle name="_NSN 3G MEL Level 1 BoQ-RF 2" xfId="1289" xr:uid="{55E1CDCB-47DD-442A-BD34-39C5CF2162E2}"/>
    <cellStyle name="_NSN 3G MEL Level 1 BoQ-RF 3" xfId="1290" xr:uid="{2F7D43E9-E462-4E1E-907F-24C558E3638C}"/>
    <cellStyle name="_NSN 3G MEL Level 1 BoQ-RF 4" xfId="1291" xr:uid="{47DA20C8-FF18-4BF3-8AB7-A04B03E57748}"/>
    <cellStyle name="_NSN 3G MEL Level 1 BoQ-RF 5" xfId="1292" xr:uid="{F2DA4782-89D2-40A0-AD8E-2A3FF7F94F91}"/>
    <cellStyle name="_NSN 3G MEL Level 1 BoQ-RF 6" xfId="1293" xr:uid="{4B1E1235-94D4-47F0-9F76-76D343433D6D}"/>
    <cellStyle name="_NSN 3G MEL Level 1 BoQ-RF_Level 0 3G3" xfId="1294" xr:uid="{86119D63-36F7-4C2B-8B69-7F06DEAE9060}"/>
    <cellStyle name="_NSN 3G MEL Level 1 BoQ-RF_Level 0 3G3 2" xfId="1295" xr:uid="{87E802F4-36CA-48F7-BB81-7DAF428D6DD6}"/>
    <cellStyle name="_NSN 3G MEL Level 1 BoQ-RF_Level 0 3G3 3" xfId="1296" xr:uid="{6F0D8D1C-E00B-4519-8C27-EE160E14B082}"/>
    <cellStyle name="_NSN 3G MEL Level 1 BoQ-RF_Level 0 3G3 4" xfId="1297" xr:uid="{325E9885-A4DF-43A5-ACF2-E95CAF0FF4F3}"/>
    <cellStyle name="_NSN 3G MEL Level 1 BoQ-RF_Level 0 3G3 5" xfId="1298" xr:uid="{187A0205-975C-46C4-BF80-3ABB76F9A0FD}"/>
    <cellStyle name="_NSN 3G MEL Level 1 BoQ-RF_Level 0 3G3 6" xfId="1299" xr:uid="{A071AE1E-5C18-444E-AF7D-692FAD7BC626}"/>
    <cellStyle name="_NSN 3G MEL Level 1 BoQ-RNC" xfId="1300" xr:uid="{28B63B93-701F-4B16-8D93-A384AFB2CF1B}"/>
    <cellStyle name="_NSN 3G MEL Level 1 BoQ-RNC 2" xfId="1301" xr:uid="{9A7D2A65-CB69-441F-A59F-1254C72D69C5}"/>
    <cellStyle name="_NSN 3G MEL Level 1 BoQ-RNC 3" xfId="1302" xr:uid="{F7D6DDAC-4FFE-49B8-A8D5-429AB5B69AFD}"/>
    <cellStyle name="_NSN 3G MEL Level 1 BoQ-RNC 4" xfId="1303" xr:uid="{AF57DDCC-5556-431B-94E9-3C5322E2EB62}"/>
    <cellStyle name="_NSN 3G MEL Level 1 BoQ-RNC 5" xfId="1304" xr:uid="{77E3296F-AC1B-4280-998B-CF2911788CD2}"/>
    <cellStyle name="_NSN 3G MEL Level 1 BoQ-RNC 6" xfId="1305" xr:uid="{164F046C-5C2A-4A9E-96A3-C0CD1F7D329A}"/>
    <cellStyle name="_NSN 3G MEL Level 1 BoQ-RNC_Level 0 3G3" xfId="1306" xr:uid="{C4036741-15D4-419A-85B8-44E3528715AC}"/>
    <cellStyle name="_NSN 3G MEL Level 1 BoQ-RNC_Level 0 3G3 2" xfId="1307" xr:uid="{36DDC792-05FF-4D5D-AD60-56D4E372E1C8}"/>
    <cellStyle name="_NSN 3G MEL Level 1 BoQ-RNC_Level 0 3G3 3" xfId="1308" xr:uid="{E9C9270D-65C8-43C6-A348-3FE5B68E4634}"/>
    <cellStyle name="_NSN 3G MEL Level 1 BoQ-RNC_Level 0 3G3 4" xfId="1309" xr:uid="{41D3BBC3-638F-4198-B921-555C71412D51}"/>
    <cellStyle name="_NSN 3G MEL Level 1 BoQ-RNC_Level 0 3G3 5" xfId="1310" xr:uid="{3A780666-C555-4415-BB1A-7C0E4727D04D}"/>
    <cellStyle name="_NSN 3G MEL Level 1 BoQ-RNC_Level 0 3G3 6" xfId="1311" xr:uid="{079D6AC6-2BDF-4E64-98F7-5E1DE1D8D38F}"/>
    <cellStyle name="_OMS 91 quotation 2008-2009 compare" xfId="1312" xr:uid="{A22544E0-058E-4D2C-BB50-4D622C589321}"/>
    <cellStyle name="_OMS 91 quotation 2008-2009 compare 2" xfId="1313" xr:uid="{3BDEC9E8-9F09-47DB-A531-A0D8DB037C31}"/>
    <cellStyle name="_OMS 91 quotation 2008-2009 compare 3" xfId="1314" xr:uid="{A8C428CA-85BE-4ED4-954B-4D6A8191314D}"/>
    <cellStyle name="_OMS 91 quotation 2008-2009 compare 4" xfId="1315" xr:uid="{753F7301-C19C-4618-A23F-1DC978E6CE08}"/>
    <cellStyle name="_OMS 91 quotation 2008-2009 compare 5" xfId="1316" xr:uid="{DFAE017A-7DE8-47AC-977F-AB7EE2483681}"/>
    <cellStyle name="_OMS 91 quotation 2008-2009 compare 6" xfId="1317" xr:uid="{74415179-F414-4BCD-9293-137DAD013696}"/>
    <cellStyle name="_OMS 91 quotation L 0 1 2 official" xfId="1318" xr:uid="{35A3F040-728F-4C03-BD2C-D7EDB05E4915}"/>
    <cellStyle name="_OMS 91 quotation L 0 1 2 official 2" xfId="1319" xr:uid="{977ACCA7-E819-4B70-9960-2C50B9CA8F27}"/>
    <cellStyle name="_OMS 91 quotation L 0 1 2 official 3" xfId="1320" xr:uid="{2C54725F-0D56-4768-8EE0-51DD96E195BA}"/>
    <cellStyle name="_OMS 91 quotation L 0 1 2 official 4" xfId="1321" xr:uid="{279F697A-247F-493B-ABB8-BCC99AC080B8}"/>
    <cellStyle name="_OMS 91 quotation L 0 1 2 official 5" xfId="1322" xr:uid="{917D3DEA-006D-4D56-BCC7-26D2F1AA53B6}"/>
    <cellStyle name="_OMS 91 quotation L 0 1 2 official 6" xfId="1323" xr:uid="{E854581A-9C0C-47C2-B459-0DF84B7A5514}"/>
    <cellStyle name="_OPS-MW-NEC-HQ-V5.2-3" xfId="1324" xr:uid="{1568E43E-BBC0-4E43-94B6-B1444140E0C5}"/>
    <cellStyle name="_PDF&amp;ODF清单" xfId="1325" xr:uid="{C167C96E-A408-4691-8923-C05198A8BCD4}"/>
    <cellStyle name="_PDF&amp;ODF清单－山西" xfId="1326" xr:uid="{51094661-C2A1-4476-B602-6ED22DD6E506}"/>
    <cellStyle name="_PDF机柜安装件补货（480742006071902-1）" xfId="1327" xr:uid="{3A5AF58A-265B-4A88-B28E-BA2F36AF0398}"/>
    <cellStyle name="_Percent" xfId="1328" xr:uid="{5ECE5749-06CE-4D81-91D0-71F25066A9DC}"/>
    <cellStyle name="_Percent modified" xfId="1329" xr:uid="{1F655396-16C7-4E4D-8C49-0FB0F8E01C41}"/>
    <cellStyle name="_Percent modified underline" xfId="1330" xr:uid="{E20D80AE-4D01-40D0-B22B-9C8698488C39}"/>
    <cellStyle name="_Percent_3G Models" xfId="1331" xr:uid="{B56F70EA-6653-426C-8BDC-80875E131B2F}"/>
    <cellStyle name="_Percent_avp" xfId="1332" xr:uid="{425A5034-9694-4B94-8A5F-33920CA49B37}"/>
    <cellStyle name="_Percent_Book1" xfId="1333" xr:uid="{466D9173-F7BA-4021-83CB-6D439F41EF7A}"/>
    <cellStyle name="_Percent_Book1_3G Models" xfId="1334" xr:uid="{55ED4661-4841-4FA6-ADD6-710309F69AE3}"/>
    <cellStyle name="_Percent_Book1_Jazztel model 16DP3-Exhibits" xfId="1335" xr:uid="{A47DA82F-2C26-4CC8-ACD9-97F025733C81}"/>
    <cellStyle name="_Percent_Book1_Jazztel model 16DP3-Exhibits_3G Models" xfId="1336" xr:uid="{3DB4CFF1-2C4E-4097-99A8-38D8DF2EFF83}"/>
    <cellStyle name="_Percent_Book1_Jazztel model 16DP3-Exhibits_Orange-Mar01" xfId="1337" xr:uid="{313A9C92-BDE3-4E38-84CB-0FE98FE068BC}"/>
    <cellStyle name="_Percent_Book1_Jazztel model 16DP3-Exhibits_Orange-May01" xfId="1338" xr:uid="{007A7CA7-7B5D-4AF0-A1A2-B3D0F44247CC}"/>
    <cellStyle name="_Percent_Book1_Jazztel model 16DP3-Exhibits_T_MOBIL2" xfId="1339" xr:uid="{D5F74A26-BB64-456B-9F92-208F837BC370}"/>
    <cellStyle name="_Percent_Book1_Jazztel model 16DP3-Exhibits_T_MOBIL2_FT-6June2001" xfId="1340" xr:uid="{D8C793FE-970F-4EE1-89D8-8F0500BC412C}"/>
    <cellStyle name="_Percent_Book1_Jazztel model 16DP3-Exhibits_T_MOBIL2_Orange-May01" xfId="1341" xr:uid="{3E6ADD29-E7C0-4305-8377-1E009D51E2DC}"/>
    <cellStyle name="_Percent_Book1_Jazztel model 16DP3-Exhibits_T_MOBIL2_Telefonica Moviles" xfId="1342" xr:uid="{304CDC38-A217-4223-AB4A-6D73F04FFB05}"/>
    <cellStyle name="_Percent_Book1_Jazztel model 16DP3-Exhibits_Telefonica Moviles" xfId="1343" xr:uid="{D013566E-DA14-4C17-9C3C-4CE2A605EE9D}"/>
    <cellStyle name="_Percent_Book1_Jazztel model 16DP3-Exhibits_TelenorInitiation-11Jan01" xfId="1344" xr:uid="{6C318099-2A38-44A1-B386-685B1F44A496}"/>
    <cellStyle name="_Percent_Book1_Jazztel model 16DP3-Exhibits_TelenorWIPFeb01" xfId="1345" xr:uid="{87C3BEA2-C7CA-4C79-9F40-9B286FFA521E}"/>
    <cellStyle name="_Percent_Book1_Jazztel model 18DP-exhibits" xfId="1346" xr:uid="{75072915-20CC-446C-9452-2326E8C613DD}"/>
    <cellStyle name="_Percent_Book1_Jazztel model 18DP-exhibits_3G Models" xfId="1347" xr:uid="{346E205C-BF2B-4E6E-9838-DC7EA27B88CA}"/>
    <cellStyle name="_Percent_Book1_Orange-Sep01" xfId="1348" xr:uid="{CDEB5AA3-5A12-40D8-918A-85129D534078}"/>
    <cellStyle name="_Percent_Book1_Telefonica Moviles" xfId="1349" xr:uid="{4F31F433-FC11-44E3-97D2-535E2C89BF45}"/>
    <cellStyle name="_Percent_Book1_Vodafone model" xfId="1350" xr:uid="{FE775C22-8241-4F99-ACDF-6E653A6E00EA}"/>
    <cellStyle name="_Percent_Book11" xfId="1351" xr:uid="{205E7170-427E-444A-B009-90F54CC8C06E}"/>
    <cellStyle name="_Percent_Book11_3G Models" xfId="1352" xr:uid="{BBFBA03D-84F7-4589-9537-B4FA568379C9}"/>
    <cellStyle name="_Percent_Book11_Jazztel model 16DP3-Exhibits" xfId="1353" xr:uid="{43D21005-9F2D-4EB0-8107-F3D86F1C1D9C}"/>
    <cellStyle name="_Percent_Book11_Jazztel model 16DP3-Exhibits_3G Models" xfId="1354" xr:uid="{E999F5A5-7337-4B1D-9C54-E92BAFE2DD60}"/>
    <cellStyle name="_Percent_Book11_Jazztel model 16DP3-Exhibits_Orange-Mar01" xfId="1355" xr:uid="{BF3D02F7-4F76-4A91-A822-FC579F0A664B}"/>
    <cellStyle name="_Percent_Book11_Jazztel model 16DP3-Exhibits_Orange-May01" xfId="1356" xr:uid="{0B630698-984D-420C-A9E1-52475D4E9EAA}"/>
    <cellStyle name="_Percent_Book11_Jazztel model 16DP3-Exhibits_T_MOBIL2" xfId="1357" xr:uid="{6ED18540-F41B-4F50-8CCE-A1FF77F524AD}"/>
    <cellStyle name="_Percent_Book11_Jazztel model 16DP3-Exhibits_T_MOBIL2_FT-6June2001" xfId="1358" xr:uid="{4F87276D-831D-4F48-89F4-015B26CCBC2E}"/>
    <cellStyle name="_Percent_Book11_Jazztel model 16DP3-Exhibits_T_MOBIL2_Orange-May01" xfId="1359" xr:uid="{608DD23F-9497-4827-BAF7-81D60186CE87}"/>
    <cellStyle name="_Percent_Book11_Jazztel model 16DP3-Exhibits_T_MOBIL2_Telefonica Moviles" xfId="1360" xr:uid="{5425C23F-BF02-49E6-80DE-010BBE2B01AC}"/>
    <cellStyle name="_Percent_Book11_Jazztel model 16DP3-Exhibits_Telefonica Moviles" xfId="1361" xr:uid="{60D89425-5A8E-46D0-B211-40DE7F3E1877}"/>
    <cellStyle name="_Percent_Book11_Jazztel model 16DP3-Exhibits_TelenorInitiation-11Jan01" xfId="1362" xr:uid="{05F399C0-23D4-4F69-A03F-B9DA7B0392F6}"/>
    <cellStyle name="_Percent_Book11_Jazztel model 16DP3-Exhibits_TelenorWIPFeb01" xfId="1363" xr:uid="{90A0689B-55E4-42DB-B6CC-7D43C87404A6}"/>
    <cellStyle name="_Percent_Book11_Jazztel model 18DP-exhibits" xfId="1364" xr:uid="{DCFC8DDC-8E83-467F-91EE-865C8D01CA36}"/>
    <cellStyle name="_Percent_Book11_Jazztel model 18DP-exhibits_3G Models" xfId="1365" xr:uid="{95701B10-242E-46A1-A76A-3A8653163BBA}"/>
    <cellStyle name="_Percent_Book11_Orange-Sep01" xfId="1366" xr:uid="{7BCE8569-316D-4A9D-9F4F-65D308CD1EB3}"/>
    <cellStyle name="_Percent_Book11_Telefonica Moviles" xfId="1367" xr:uid="{EB9C50A1-A1B1-45D9-A24C-E16C0EC3001D}"/>
    <cellStyle name="_Percent_Book12" xfId="1368" xr:uid="{CF83CF29-1DB3-4E55-8802-57062FD2849A}"/>
    <cellStyle name="_Percent_Book12_3G Models" xfId="1369" xr:uid="{0C13D10D-56A4-4576-B3CA-64821F363809}"/>
    <cellStyle name="_Percent_Book12_Jazztel model 16DP3-Exhibits" xfId="1370" xr:uid="{E207E035-024C-481A-A85C-0B3272223DB4}"/>
    <cellStyle name="_Percent_Book12_Jazztel model 16DP3-Exhibits_3G Models" xfId="1371" xr:uid="{C87392B6-23D2-4991-8561-47A3C84F8881}"/>
    <cellStyle name="_Percent_Book12_Jazztel model 16DP3-Exhibits_Orange-Mar01" xfId="1372" xr:uid="{CB46AA6D-2E0B-4EE9-8AB4-44E7C54D30EA}"/>
    <cellStyle name="_Percent_Book12_Jazztel model 16DP3-Exhibits_Orange-May01" xfId="1373" xr:uid="{E1B86592-BF0B-46A2-A36D-967E97ABAF71}"/>
    <cellStyle name="_Percent_Book12_Jazztel model 16DP3-Exhibits_Telefonica Moviles" xfId="1374" xr:uid="{440E9EB6-F656-4C4A-8218-49CDC597B8CD}"/>
    <cellStyle name="_Percent_Book3" xfId="1375" xr:uid="{F8906739-DCAF-4CA9-B286-DFBA015FEBFE}"/>
    <cellStyle name="_Percent_Business plan group output" xfId="1376" xr:uid="{8FCB461B-C44D-4009-96EF-12FE2A609521}"/>
    <cellStyle name="_Percent_Celtel Summary Numbers - Aug 2004" xfId="1377" xr:uid="{CF2D7127-7AB4-4BF8-9E0A-2A03D7F5023A}"/>
    <cellStyle name="_Percent_dcf" xfId="1378" xr:uid="{71547C18-7FE6-45F7-A81A-1F7928C90238}"/>
    <cellStyle name="_Percent_DCF Valuation per division" xfId="1379" xr:uid="{6F7AA4B9-93B4-448E-A3F0-969941A0534F}"/>
    <cellStyle name="_Percent_Industry Overview Master Spreadsheet" xfId="1380" xr:uid="{CEB9B2A8-90A1-4680-B027-08B298835061}"/>
    <cellStyle name="_Percent_Model Master" xfId="1381" xr:uid="{7C6B93AC-138A-4822-9285-0E3EA839D8F2}"/>
    <cellStyle name="_Percent_Phoenix Model - Dec 12 (GS Version)" xfId="1382" xr:uid="{737C68CD-8C50-4E54-8384-F434AAE4890C}"/>
    <cellStyle name="_Percent_Surftime DCF v7" xfId="1383" xr:uid="{9654741A-23B5-4640-A13A-B5CD868412B0}"/>
    <cellStyle name="_Percent_Vodafone model" xfId="1384" xr:uid="{4C3E147D-AB6A-45E2-BA10-EF12644D006C}"/>
    <cellStyle name="_PercentSpace" xfId="1385" xr:uid="{0ABCE4B1-FF02-4ED7-9388-23A223395866}"/>
    <cellStyle name="_PercentSpace_avp" xfId="1386" xr:uid="{BD13207C-1E1D-40E3-8A26-B3A40FD67356}"/>
    <cellStyle name="_PercentSpace_Book1" xfId="1387" xr:uid="{3011FBA5-7359-448C-BC80-675C1E60CD6E}"/>
    <cellStyle name="_PercentSpace_Book1_3G Models" xfId="1388" xr:uid="{F2C5A702-4430-437C-A930-B08A23B24D07}"/>
    <cellStyle name="_PercentSpace_Business plan group output" xfId="1389" xr:uid="{E89C963D-6106-47EA-A752-E71BF6FCFD07}"/>
    <cellStyle name="_PercentSpace_Celtel Summary Numbers - Aug 2004" xfId="1390" xr:uid="{02D43586-A398-45F4-95CA-C811CDF5266F}"/>
    <cellStyle name="_PercentSpace_dcf" xfId="1391" xr:uid="{073EB182-5E50-4954-86B4-D68F77057F66}"/>
    <cellStyle name="_PercentSpace_DCF Valuation per division" xfId="1392" xr:uid="{6C30333F-EC88-47D3-9E9C-781D316ACF1F}"/>
    <cellStyle name="_PercentSpace_Industry Overview Master Spreadsheet" xfId="1393" xr:uid="{037CCB91-0543-483F-B97F-97949D0AAC6E}"/>
    <cellStyle name="_PercentSpace_Merger Plan_AVP_3" xfId="1394" xr:uid="{6A23C001-E21D-406E-AB9C-EA0E81BBAEBF}"/>
    <cellStyle name="_PercentSpace_Model Master" xfId="1395" xr:uid="{9446B774-7074-4436-8477-22B8A198DD85}"/>
    <cellStyle name="_PercentSpace_Phoenix Model - Dec 12 (GS Version)" xfId="1396" xr:uid="{DCA4290D-98EF-4B52-866D-DD6F82075465}"/>
    <cellStyle name="_PercentSpace_Surftime DCF v7" xfId="1397" xr:uid="{F0EC9687-C16C-4050-A431-8E3FDEBD7ACC}"/>
    <cellStyle name="_PercentSpace_Vodafone model" xfId="1398" xr:uid="{976FB833-5350-41E1-8646-2840279C9885}"/>
    <cellStyle name="_Price of MW(STC边际网V4.0)" xfId="1399" xr:uid="{B2349E85-7C1E-4FC6-87FA-E038AF17C345}"/>
    <cellStyle name="_Price of MW(STC边际网V4.0) 2" xfId="1400" xr:uid="{218A5C01-CD51-40E0-9E8F-97C0F18081D8}"/>
    <cellStyle name="_Price of MW(STC边际网V4.0) 3" xfId="1401" xr:uid="{C8B29E51-DB2F-43B5-A531-6D241AC7E926}"/>
    <cellStyle name="_Price of MW(STC边际网V4.0) 4" xfId="1402" xr:uid="{61EF232A-CC23-4071-8A12-73F6F01DA637}"/>
    <cellStyle name="_Price of MW(STC边际网V4.0) 5" xfId="1403" xr:uid="{9A63A4D0-BDF0-4203-9D1B-D9C844577D1A}"/>
    <cellStyle name="_Price of MW(STC边际网V4.0) 6" xfId="1404" xr:uid="{8758538F-2D67-44CB-8F96-D315452E0A7D}"/>
    <cellStyle name="_Rami-Manpower" xfId="1405" xr:uid="{6ED65706-5106-4D51-B094-B9E5B9FF0775}"/>
    <cellStyle name="_RASYS报价模板(扩容版）014" xfId="1406" xr:uid="{0F2412E9-1B22-40C6-B413-E95148742376}"/>
    <cellStyle name="_RASYS报价模板20051221（09）" xfId="1407" xr:uid="{50DC30CA-1F2D-44DC-B393-40534B284E76}"/>
    <cellStyle name="_RASYS报价模板20051223(01)" xfId="1408" xr:uid="{C9918F24-579A-4F85-A844-149D6A1BA46D}"/>
    <cellStyle name="_RASYS报价模板20051226(02)" xfId="1409" xr:uid="{E54BBBB4-698E-4FAF-A512-6E846B356ABA}"/>
    <cellStyle name="_RNC" xfId="1410" xr:uid="{9CE89E15-AD3A-4887-B057-BBA1C5F7F1FC}"/>
    <cellStyle name="_RNC配置清单" xfId="1411" xr:uid="{9704160C-C06F-4827-A216-8CC615B4D40A}"/>
    <cellStyle name="_SBM Fin. Proposal_STC MPLS Expansion 2009_Core Phase II" xfId="1412" xr:uid="{082C9D39-368E-4A8F-BC6B-6F04E0673057}"/>
    <cellStyle name="_SoW BoQ PA3" xfId="1413" xr:uid="{3F89F744-8396-4A62-BCCB-B9760502B227}"/>
    <cellStyle name="_SoW BoQ PA3 2" xfId="1414" xr:uid="{D9906595-185F-4684-8F21-C74661D064C7}"/>
    <cellStyle name="_SoW BoQ PA3 3" xfId="1415" xr:uid="{2ED3A79B-0E5B-44C6-881F-EE5E186A3EF2}"/>
    <cellStyle name="_SoW BoQ PA3 4" xfId="1416" xr:uid="{5296D321-0F11-4D2F-AD0D-D2422955D4E0}"/>
    <cellStyle name="_SoW BoQ PA3 5" xfId="1417" xr:uid="{06EADE3A-4955-4913-90E1-C011DE035898}"/>
    <cellStyle name="_SoW BoQ PA3 6" xfId="1418" xr:uid="{748B4378-F0CB-43A9-927C-8731C72A898A}"/>
    <cellStyle name="_SoW BoQ PA3_Level 0 3G3" xfId="1419" xr:uid="{C5446CB3-C82A-4BAE-AA01-0409E52BEE0C}"/>
    <cellStyle name="_SoW BoQ PA3_Level 0 3G3 2" xfId="1420" xr:uid="{23E4606D-43DB-4FB3-9990-5B1EB41E5095}"/>
    <cellStyle name="_SoW BoQ PA3_Level 0 3G3 3" xfId="1421" xr:uid="{5A017E2E-A5E7-4BAC-8353-15ADC067F725}"/>
    <cellStyle name="_SoW BoQ PA3_Level 0 3G3 4" xfId="1422" xr:uid="{E526B756-0F9D-4523-896B-E1A9669815E5}"/>
    <cellStyle name="_SoW BoQ PA3_Level 0 3G3 5" xfId="1423" xr:uid="{A72883CF-2A8C-4F87-9837-DC4B315B0565}"/>
    <cellStyle name="_SoW BoQ PA3_Level 0 3G3 6" xfId="1424" xr:uid="{0EB64097-0316-4B83-A53F-F6E8A9C9C9A9}"/>
    <cellStyle name="_Spare Dm" xfId="1425" xr:uid="{61FECF2F-596B-4FCA-8C14-9DB552A01144}"/>
    <cellStyle name="_Spare Dm 2" xfId="1426" xr:uid="{6FFC68E7-9275-4710-BF3D-9E2FDE901169}"/>
    <cellStyle name="_Spare Dm 3" xfId="1427" xr:uid="{D03163BF-CF3F-4B37-B88F-406F2AABF570}"/>
    <cellStyle name="_Spare Dm 4" xfId="1428" xr:uid="{4CA34E67-6B1C-4739-BB59-228451DCF069}"/>
    <cellStyle name="_Spare Dm 5" xfId="1429" xr:uid="{19D36B23-FD32-4AAB-8562-866AA2CE2E58}"/>
    <cellStyle name="_Spare Dm 6" xfId="1430" xr:uid="{C79B2918-72BD-4CFA-B2BA-73A50E8B96DE}"/>
    <cellStyle name="_Spare Parts" xfId="1431" xr:uid="{A52AF65F-5C8A-4347-8FD2-096EC27945EC}"/>
    <cellStyle name="_Spare Parts 2" xfId="1432" xr:uid="{2CE012C7-3F9E-4146-82E4-D6570C05DA8D}"/>
    <cellStyle name="_Spare Parts 3" xfId="1433" xr:uid="{F6937E21-BB73-4B9D-8890-A2907FDC61BA}"/>
    <cellStyle name="_Spare Parts 4" xfId="1434" xr:uid="{609A1EA1-1D2B-4031-AB5D-6A11EFF56C02}"/>
    <cellStyle name="_Spare Parts 5" xfId="1435" xr:uid="{16B89534-D00C-4218-9156-19468C3B6DC2}"/>
    <cellStyle name="_Spare Parts 6" xfId="1436" xr:uid="{B31BA3B0-A135-4920-B5C0-C1B4F634419E}"/>
    <cellStyle name="_SPM Spare Dm_cer" xfId="1437" xr:uid="{E6165CD9-7FB8-4F0A-B81C-1CFFB141EBD2}"/>
    <cellStyle name="_SPM Spare Dm_cer 2" xfId="1438" xr:uid="{4E4E03DD-4953-4136-97B6-93C639B73B5F}"/>
    <cellStyle name="_SPM Spare Dm_cer 3" xfId="1439" xr:uid="{E7E9D88E-2434-48D1-BA1F-81C3934CF2C4}"/>
    <cellStyle name="_SPM Spare Dm_cer 4" xfId="1440" xr:uid="{B8309C1F-30B9-415E-86AD-27FEA1606A5B}"/>
    <cellStyle name="_SPM Spare Dm_cer 5" xfId="1441" xr:uid="{0C934F1E-8271-4172-8CDF-9174078B6EAB}"/>
    <cellStyle name="_SPM Spare Dm_cer 6" xfId="1442" xr:uid="{5A63F191-AF4C-424A-B4FE-6F2EB40CFD28}"/>
    <cellStyle name="_StatisticReport" xfId="1443" xr:uid="{9AF2BB35-B953-4048-8788-A8B93336903F}"/>
    <cellStyle name="_STC MPLS Expansion 2009 RFP BOQ FINAL (AEC_FINAL_STC)" xfId="1444" xr:uid="{B5968FE9-C122-4B17-A7CB-1D45CF6A3A96}"/>
    <cellStyle name="_STC_3750-39-NMS" xfId="1445" xr:uid="{EFCCAF94-EE67-4972-B6E2-DECA62274943}"/>
    <cellStyle name="_STC_3750-39-NMS 2" xfId="1446" xr:uid="{EE38BC04-3289-437A-99D4-01980A638C95}"/>
    <cellStyle name="_STC_3750-39-NMS 3" xfId="1447" xr:uid="{EA5B1054-22CC-4935-B3B0-DED215D0104C}"/>
    <cellStyle name="_STC_3750-39-NMS 4" xfId="1448" xr:uid="{7572B05A-A148-4E27-93CA-DD57FB002740}"/>
    <cellStyle name="_STC_3750-39-NMS 5" xfId="1449" xr:uid="{9855CB72-B8F6-4A92-B489-73E5E53B2BD3}"/>
    <cellStyle name="_STC_3750-39-NMS 6" xfId="1450" xr:uid="{2C31BE48-81AC-4220-A705-8F67797B0949}"/>
    <cellStyle name="_SubHeading" xfId="1451" xr:uid="{DE6E366C-CE23-4958-B01A-BB0FBE68BA33}"/>
    <cellStyle name="_SubHeading_16 LIFT Operating Model 2006 09 07" xfId="1452" xr:uid="{F7D217CF-5C4A-4E13-B66B-2DE64972EA51}"/>
    <cellStyle name="_SubHeading_52 Alstom General DCF" xfId="1453" xr:uid="{D4577E65-4AB2-4F11-9D4E-91B8450616A9}"/>
    <cellStyle name="_SubHeading_bls roic" xfId="1454" xr:uid="{81A4C2A1-81F4-41FC-BA55-90D9A3BC9F86}"/>
    <cellStyle name="_SubHeading_Book1" xfId="1455" xr:uid="{0CC21121-8CC4-4016-A75F-3E682499DC69}"/>
    <cellStyle name="_SubHeading_Broadband Comps" xfId="1456" xr:uid="{3006E08C-AF40-47FB-8C40-C49459D98C45}"/>
    <cellStyle name="_SubHeading_CC 3 Yr Forecast to IPO Banks (1)" xfId="1457" xr:uid="{66F38202-839A-475B-AF09-54F28A93539D}"/>
    <cellStyle name="_SubHeading_Comps 24May02_Final" xfId="1458" xr:uid="{540FE3F8-E0B1-49C9-A827-1D852245121B}"/>
    <cellStyle name="_SubHeading_Fainne Model vBank Book (€1.36 per Share)" xfId="1459" xr:uid="{C2739C38-4B6F-48AD-8F13-C269313CF49C}"/>
    <cellStyle name="_SubHeading_Fainne Operating Model - Aug. 3" xfId="1460" xr:uid="{D74F69C4-FF6E-464B-BA92-815452B2A37F}"/>
    <cellStyle name="_SubHeading_Fainne Operating Model - Nov. 13" xfId="1461" xr:uid="{6C13ED55-3BEC-43F7-9E32-A53DE389F75F}"/>
    <cellStyle name="_SubHeading_Industry Overview Master Spreadsheet" xfId="1462" xr:uid="{4B30A8C5-70B9-4557-A855-02B8815012CB}"/>
    <cellStyle name="_SubHeading_Leveraged Buyout Analysis_b" xfId="1463" xr:uid="{E18AF671-4BBA-4236-A556-3ACDCB13C22E}"/>
    <cellStyle name="_SubHeading_LMH" xfId="1464" xr:uid="{E29DB8B3-063A-46AF-818E-D8899DCEE50B}"/>
    <cellStyle name="_SubHeading_prestemp" xfId="1465" xr:uid="{88B536CF-9A06-4AD7-A57E-73C4B377D263}"/>
    <cellStyle name="_SubHeading_prestemp_1" xfId="1466" xr:uid="{C1061056-8195-41E0-8F5E-8EF81580C836}"/>
    <cellStyle name="_SubHeading_prestemp_Celtel Summary Numbers - Aug 2004" xfId="1467" xr:uid="{58E32DF5-D6C5-4A0D-9FFD-2B80197ACA39}"/>
    <cellStyle name="_SubHeading_prestemp_Celtel-summary numbers-v2" xfId="1468" xr:uid="{8C03BABE-B3D3-44D0-9A0A-E4140F55CFC9}"/>
    <cellStyle name="_SubHeading_prestemp_Model Master" xfId="1469" xr:uid="{A2CF14F0-B500-4302-9EF3-9D96241AEBF3}"/>
    <cellStyle name="_SubHeading_prestemp_Phoenix Model - Dec 12 (GS Version)" xfId="1470" xr:uid="{27132B79-C991-484A-B9B0-DF8F2D4B7CA5}"/>
    <cellStyle name="_SubHeading_Q" xfId="1471" xr:uid="{E54B244F-C9F3-454A-8465-BE85CFC98E36}"/>
    <cellStyle name="_SubHeading_q - new guidance" xfId="1472" xr:uid="{848C1F93-0865-43BD-BDDA-3D0BA5EC11E7}"/>
    <cellStyle name="_SubHeading_q - valuation" xfId="1473" xr:uid="{24AE0E41-239C-4559-AEDF-120BFF5DAF4B}"/>
    <cellStyle name="_SubHeading_Sheet1" xfId="1474" xr:uid="{B9811381-9C02-40D3-B825-D17A9BB25143}"/>
    <cellStyle name="_SubHeading_Vodafone model" xfId="1475" xr:uid="{3459F702-AA29-485D-99F3-43F244C83F40}"/>
    <cellStyle name="_Table" xfId="1476" xr:uid="{32081406-9EE3-4A89-9162-84F0CDC645AD}"/>
    <cellStyle name="_Table input" xfId="1477" xr:uid="{5783D139-8F0B-423F-B3D7-D73A9AABC674}"/>
    <cellStyle name="_Table shaded" xfId="1478" xr:uid="{71E88B13-796F-4980-85D3-F763B5AE050C}"/>
    <cellStyle name="_Table_01 Operating Model Template" xfId="1479" xr:uid="{A395B855-9DE9-4B77-8B58-C5602A620FDB}"/>
    <cellStyle name="_Table_10 Elkis DCF - LBO" xfId="1480" xr:uid="{01A3D19C-8913-4639-8689-1448A3D9F257}"/>
    <cellStyle name="_Table_16 LIFT Operating Model 2006 09 07" xfId="1481" xr:uid="{04EA1C5D-7E8A-41F3-82D9-0E48D4D68D85}"/>
    <cellStyle name="_Table_52 Alstom General DCF" xfId="1482" xr:uid="{2820AFB2-A45D-4909-8BF1-2928413DBCDA}"/>
    <cellStyle name="_Table_bls roic" xfId="1483" xr:uid="{ED007018-9C65-4343-8435-69059ECE7D6C}"/>
    <cellStyle name="_Table_Book1" xfId="1484" xr:uid="{C9F0889D-89FF-4870-B597-AD3D052D339C}"/>
    <cellStyle name="_Table_Book1_1" xfId="1485" xr:uid="{FDD7303F-6BDA-4D28-9C94-EAFFEF86FC10}"/>
    <cellStyle name="_Table_Book1_Model Master" xfId="1486" xr:uid="{4F8AD33A-AD4E-400A-A107-10C1E33FC7E1}"/>
    <cellStyle name="_Table_Book1_Model Master 2" xfId="2609" xr:uid="{6E2462E0-3E30-4B56-BD23-B8E218662A6F}"/>
    <cellStyle name="_Table_Book1_Phoenix Model - Dec 12 (GS Version)" xfId="1487" xr:uid="{6D0897FB-0ABF-468A-83F5-8CCDD079E98A}"/>
    <cellStyle name="_Table_Broadband Comps" xfId="1488" xr:uid="{605A8F43-ABC2-4D03-9A40-BFB76F4760C3}"/>
    <cellStyle name="_Table_Dakota Operating Model v1" xfId="1489" xr:uid="{58954B09-5EB4-430D-AB69-F7DE70DA2A97}"/>
    <cellStyle name="_Table_Fainne Operating Model - Nov. 13" xfId="1490" xr:uid="{9F3C64BC-DE9B-441E-A93B-F5FA8132BB32}"/>
    <cellStyle name="_Table_Financing alternatives key credit" xfId="1491" xr:uid="{8F798E2E-FC92-4CC3-93FE-693DD8D975A5}"/>
    <cellStyle name="_Table_Future Benchmarking" xfId="1492" xr:uid="{87C31AD7-88B7-4548-9CCB-34005979AEC0}"/>
    <cellStyle name="_Table_Industry Overview Master Spreadsheet" xfId="1493" xr:uid="{1EDCA2C3-40ED-4B61-A6D0-125C4AF94982}"/>
    <cellStyle name="_Table_Industry Overview Master Spreadsheet 2" xfId="2610" xr:uid="{E2B56757-DF7C-4BFF-B006-E166E2CA4CE0}"/>
    <cellStyle name="_Table_Leveraged Buyout Analysis_b" xfId="1494" xr:uid="{F628428D-CCF4-470F-A7C1-77718EA6FEEF}"/>
    <cellStyle name="_Table_LMH" xfId="1495" xr:uid="{E219C456-887C-4FD1-8FA8-7E7D502CF858}"/>
    <cellStyle name="_Table_Project Wincor LBO Model 2a" xfId="1496" xr:uid="{4CC081EF-0438-415A-A250-0377034FC24B}"/>
    <cellStyle name="_Table_Project Wincor LBO Model 2a 2" xfId="2611" xr:uid="{05FC735B-5202-4DB9-B7F2-BCF76E0B42EC}"/>
    <cellStyle name="_Table_Project Wincor LBO Model 2b" xfId="1497" xr:uid="{0E02F535-4214-4D87-B8F4-CD80DE9439A9}"/>
    <cellStyle name="_Table_Project Wincor LBO Model 2b 2" xfId="2612" xr:uid="{CF4705CA-2F86-4FF1-9300-74E8D411153B}"/>
    <cellStyle name="_Table_Q" xfId="1498" xr:uid="{F3ACC2AF-C4B2-4FF3-BEFA-82AA2CF2DA18}"/>
    <cellStyle name="_Table_q - new guidance" xfId="1499" xr:uid="{93DEE0FD-B9D4-49B4-A5EE-1A5C31840C83}"/>
    <cellStyle name="_Table_q - valuation" xfId="1500" xr:uid="{6043E569-0C86-44F1-82AB-E6EA3FF8F74F}"/>
    <cellStyle name="_Table_Sheet1" xfId="1501" xr:uid="{FE0AD374-C457-4AAE-8720-1B633229E9D3}"/>
    <cellStyle name="_Table_Simplified Cash Flow Template - 2" xfId="1502" xr:uid="{80662FC3-7B1B-464B-B74D-CC3A7105549D}"/>
    <cellStyle name="_Table_Vodafone model" xfId="1503" xr:uid="{677C07DD-E1E5-42B7-8487-089BA45C6AA5}"/>
    <cellStyle name="_Table_Working Capital Swings" xfId="1504" xr:uid="{623D4756-B4D4-43F8-97DD-72DB93B42D30}"/>
    <cellStyle name="_TableHead" xfId="1505" xr:uid="{A33828A8-76F1-4546-BA9A-B14BADB3A7B9}"/>
    <cellStyle name="_TableHead_10 Elkis DCF - LBO" xfId="1506" xr:uid="{93041716-30F7-4807-96A7-F29A83DD389B}"/>
    <cellStyle name="_TableHead_16 LIFT Operating Model 2006 09 07" xfId="1507" xr:uid="{91D0D526-6ADB-459B-A35B-12F98FC59684}"/>
    <cellStyle name="_TableHead_52 Alstom General DCF" xfId="1508" xr:uid="{4FB50EAC-6FE7-4EC9-BAAD-8F69DD31C301}"/>
    <cellStyle name="_TableHead_bls roic" xfId="1509" xr:uid="{CC5D0563-8E0F-4438-8D9F-C1853F872108}"/>
    <cellStyle name="_TableHead_Broadband Comps" xfId="1510" xr:uid="{B736DD2C-0294-42C6-9287-46818A8410B8}"/>
    <cellStyle name="_TableHead_Comps 24May02_Final" xfId="1511" xr:uid="{2E8E5934-1AD6-4BE8-B708-09DB3A5F63AE}"/>
    <cellStyle name="_TableHead_Leveraged Buyout Analysis_b" xfId="1512" xr:uid="{9C2127FF-5339-4A97-A787-FE8625C6EE09}"/>
    <cellStyle name="_TableHead_LMH" xfId="1513" xr:uid="{566C5B33-4E57-4AE7-8B16-25393AAD9587}"/>
    <cellStyle name="_TableHead_Q" xfId="1514" xr:uid="{322B68DA-CE18-4AED-BA9E-6C08BD436B5E}"/>
    <cellStyle name="_TableHead_q - new guidance" xfId="1515" xr:uid="{8ECD1BF5-0E8A-422D-9D34-1D8120F084DC}"/>
    <cellStyle name="_TableHead_q - valuation" xfId="1516" xr:uid="{C2AA039A-6753-41CC-882B-397BDE5D8BBC}"/>
    <cellStyle name="_TableHead_Sheet1" xfId="1517" xr:uid="{3DF3C9D3-CDE3-44F9-8C08-5936332FCE3D}"/>
    <cellStyle name="_TableHead_Simplified Cash Flow Template - 2" xfId="1518" xr:uid="{C3D9E6BA-E1EE-4866-8DFB-6BA9BA3F08B4}"/>
    <cellStyle name="_TableHead_Vodafone model" xfId="1519" xr:uid="{2F529A96-6A40-450A-903A-1B5F40441DA5}"/>
    <cellStyle name="_TableRowBorder" xfId="1520" xr:uid="{BCD7321E-2D33-4688-8C1B-E54EA0ACBBBE}"/>
    <cellStyle name="_TableRowHead" xfId="1521" xr:uid="{16791FFA-69FA-45B5-89AD-8FE058EFA458}"/>
    <cellStyle name="_TableRowHead_16 LIFT Operating Model 2006 09 07" xfId="1522" xr:uid="{DA119E08-7B4A-41C2-94FD-DFCD49328CCA}"/>
    <cellStyle name="_TableRowHead_bls roic" xfId="1523" xr:uid="{39B53F6A-3C47-4A40-A3CF-4FF08355609F}"/>
    <cellStyle name="_TableRowHead_Broadband Comps" xfId="1524" xr:uid="{4CF75E26-6B6B-471A-A488-17A875024DD7}"/>
    <cellStyle name="_TableRowHead_Comps 24May02_Final" xfId="1525" xr:uid="{9C4D196C-6601-4182-83AE-F4E684E46731}"/>
    <cellStyle name="_TableRowHead_Leveraged Buyout Analysis_b" xfId="1526" xr:uid="{55AD45A2-6934-4F53-B6D4-46999A28301B}"/>
    <cellStyle name="_TableRowHead_LMH" xfId="1527" xr:uid="{B5E5D01D-92D7-45EE-9B10-136450325D8F}"/>
    <cellStyle name="_TableRowHead_Q" xfId="1528" xr:uid="{923D159F-9485-4946-8E61-211E81AE546A}"/>
    <cellStyle name="_TableRowHead_q - new guidance" xfId="1529" xr:uid="{D23ED4E2-8996-4EEF-824A-FB030725739E}"/>
    <cellStyle name="_TableRowHead_q - valuation" xfId="1530" xr:uid="{C93FEAE1-2F03-48BF-A8B2-F7709E111BA0}"/>
    <cellStyle name="_TableRowHead_Sheet1" xfId="1531" xr:uid="{793DA66E-89B4-4A2B-9026-7AAB7345E47D}"/>
    <cellStyle name="_TableRowHead_Vodafone model" xfId="1532" xr:uid="{CB909CD5-560D-4AE2-8D34-44614D426AC9}"/>
    <cellStyle name="_TableSuperHead" xfId="1533" xr:uid="{EFCC595F-F5D0-413F-BD7F-B7BAE68A7EFF}"/>
    <cellStyle name="_TableSuperHead_01 Operating Model Template" xfId="1534" xr:uid="{F9FBC8A4-D9C5-4202-9C6F-5F746F2E68D4}"/>
    <cellStyle name="_TableSuperHead_10 Elkis DCF - LBO" xfId="1535" xr:uid="{1B7F1A7C-C6AB-4825-887C-6E86E5FF9008}"/>
    <cellStyle name="_TableSuperHead_16 LIFT Operating Model 2006 09 07" xfId="1536" xr:uid="{8DF9EC95-1207-4EAC-9D21-435AD6E3D462}"/>
    <cellStyle name="_TableSuperHead_52 Alstom General DCF" xfId="1537" xr:uid="{F14A5455-2202-4BE4-BB90-D2CC7253483F}"/>
    <cellStyle name="_TableSuperHead_bls roic" xfId="1538" xr:uid="{71677F73-1516-489F-A07F-8EC2F70B78B5}"/>
    <cellStyle name="_TableSuperHead_Book1" xfId="1539" xr:uid="{D03EB1D7-9182-4018-B227-824D73AD27A0}"/>
    <cellStyle name="_TableSuperHead_Book1_Model Master" xfId="1540" xr:uid="{2A3E0800-D036-4715-8DB1-E15ABCF63D1B}"/>
    <cellStyle name="_TableSuperHead_Book1_Phoenix Model - Dec 12 (GS Version)" xfId="1541" xr:uid="{B2E6E92F-A20F-42CE-A173-17EE26903974}"/>
    <cellStyle name="_TableSuperHead_Broadband Comps" xfId="1542" xr:uid="{3DE4971C-3994-4D23-B742-9ACD618623F7}"/>
    <cellStyle name="_TableSuperHead_Comps 24May02_Final" xfId="1543" xr:uid="{39424A3D-991E-4A69-983A-B066504FCD96}"/>
    <cellStyle name="_TableSuperHead_Financing alternatives key credit" xfId="1544" xr:uid="{97211C8C-6D25-4D12-9DE0-780F68B37519}"/>
    <cellStyle name="_TableSuperHead_Industry Overview Master Spreadsheet" xfId="1545" xr:uid="{B9713793-7064-4EDF-B874-28AE1EFA93C6}"/>
    <cellStyle name="_TableSuperHead_Leveraged Buyout Analysis_b" xfId="1546" xr:uid="{050AE607-0A32-4A20-8776-61C9346D2A55}"/>
    <cellStyle name="_TableSuperHead_LMH" xfId="1547" xr:uid="{3DE536D4-1CCD-4E55-B4C4-911AE36E8F52}"/>
    <cellStyle name="_TableSuperHead_Project Wincor LBO Model 2a" xfId="1548" xr:uid="{02C0EAA5-06B2-4E23-8D35-509A8905C1D1}"/>
    <cellStyle name="_TableSuperHead_Project Wincor LBO Model 2b" xfId="1549" xr:uid="{1621F4A5-27B9-4C32-B0A5-7C64472FE66F}"/>
    <cellStyle name="_TableSuperHead_Q" xfId="1550" xr:uid="{3BF6B0EA-C8FA-4C11-AB97-C64B1C9EE5EF}"/>
    <cellStyle name="_TableSuperHead_q - new guidance" xfId="1551" xr:uid="{DA03879C-DA91-46C2-BDBA-D3B7E9E18DFB}"/>
    <cellStyle name="_TableSuperHead_q - valuation" xfId="1552" xr:uid="{7F99A011-F1C1-4CF2-87AB-B81920397AE2}"/>
    <cellStyle name="_TableSuperHead_Sheet1" xfId="1553" xr:uid="{FAC2792F-B09F-404B-A2A0-88CBA24240D4}"/>
    <cellStyle name="_TableSuperHead_Vodafone model" xfId="1554" xr:uid="{E27C65F5-4CA2-4BEC-B251-332E983D3AF4}"/>
    <cellStyle name="_TableSuperHead_Working Capital Swings" xfId="1555" xr:uid="{7C8EF3A5-FA6F-4D83-AF45-53E4AFC36346}"/>
    <cellStyle name="_TELLIN Rack Layout V20041214" xfId="1556" xr:uid="{E2C21CA4-0275-430E-8DE6-F657BB28F9D9}"/>
    <cellStyle name="_to wuguoliang" xfId="1557" xr:uid="{1DF86E53-CF5F-4271-BD1D-DCB23DAB6350}"/>
    <cellStyle name="_to wuguoliang 2" xfId="1558" xr:uid="{EECF98D3-BE87-49D0-BB73-AF57AAEE762F}"/>
    <cellStyle name="_to wuguoliang 3" xfId="1559" xr:uid="{FC37FD4D-3B6D-40B8-BF2F-486ED9F55E25}"/>
    <cellStyle name="_to wuguoliang 4" xfId="1560" xr:uid="{C9B09708-CB17-4E37-AE2A-CB63C3DA6130}"/>
    <cellStyle name="_to wuguoliang 5" xfId="1561" xr:uid="{B51656DA-8BBD-4A6A-BC80-FB31504939C9}"/>
    <cellStyle name="_to wuguoliang 6" xfId="1562" xr:uid="{3B544599-4344-404D-8CB6-2724BF05C98C}"/>
    <cellStyle name="_TX - HUWAEI SUMMARY" xfId="1563" xr:uid="{767BB1BE-3FD2-4D85-9C61-1A72F3C006B2}"/>
    <cellStyle name="_TX - HUWAEI SUMMARY 2" xfId="1564" xr:uid="{DA2A8E21-CDA7-41BA-A11C-AD921D128853}"/>
    <cellStyle name="_TX - HUWAEI SUMMARY 3" xfId="1565" xr:uid="{9193167F-D7D5-4F17-8DE2-09C01CBD2A36}"/>
    <cellStyle name="_TX - HUWAEI SUMMARY 4" xfId="1566" xr:uid="{D67823D5-C66C-4C71-A326-8E9AC29F616F}"/>
    <cellStyle name="_TX - HUWAEI SUMMARY 5" xfId="1567" xr:uid="{65256476-EC32-4FAF-A5BD-38E85C2D0C44}"/>
    <cellStyle name="_TX - HUWAEI SUMMARY 6" xfId="1568" xr:uid="{8F2900DF-8B60-4B84-820E-EA312DEAC1D0}"/>
    <cellStyle name="_UIN综合智能网USAU报价模板-040318修改版" xfId="1569" xr:uid="{A241FE43-4512-4D9E-A315-10D774BF4C7C}"/>
    <cellStyle name="_Unified UPL for STC Mobile CN V2.2_20081031" xfId="1570" xr:uid="{6037E632-79EF-4A1A-B6AE-FD5A90329E5A}"/>
    <cellStyle name="_Unified UPL for STC Mobile CN V2.2_20081031 2" xfId="1571" xr:uid="{18F6A599-6311-4FD9-B63E-D693D68C5D62}"/>
    <cellStyle name="_Unified UPL for STC Mobile CN V2.2_20081031 3" xfId="1572" xr:uid="{9F13E6FF-A4B9-4602-8003-D98FE3D8BAC0}"/>
    <cellStyle name="_Unified UPL for STC Mobile CN V2.2_20081031 4" xfId="1573" xr:uid="{32571411-8E36-490B-A09E-089C95602DFD}"/>
    <cellStyle name="_Unified UPL for STC Mobile CN V2.2_20081031 5" xfId="1574" xr:uid="{B50970A2-A218-4037-9E89-E711011904FE}"/>
    <cellStyle name="_Unified UPL for STC Mobile CN V2.2_20081031 6" xfId="1575" xr:uid="{2C5E3B8B-D4F2-46C6-AACF-AD5A66E66CA2}"/>
    <cellStyle name="_UPL Level 6" xfId="1576" xr:uid="{54338612-677B-448C-8D8E-B70B698ED618}"/>
    <cellStyle name="_UPL Level 6 2" xfId="1577" xr:uid="{A74C68EB-C718-4887-8D01-0A6A0F1B1019}"/>
    <cellStyle name="_UPL Level 6 3" xfId="1578" xr:uid="{3B780FBA-1AD9-44E6-A78A-BEEDCCE65FF1}"/>
    <cellStyle name="_UPL Level 6 4" xfId="1579" xr:uid="{D98D1F77-B62F-4B9D-B248-EB77056376B8}"/>
    <cellStyle name="_UPL Level 6 5" xfId="1580" xr:uid="{2F8A492E-A2BE-4303-88DF-AD4621518ED6}"/>
    <cellStyle name="_UPL Level 6 6" xfId="1581" xr:uid="{CBF6ED03-E197-4358-9454-E09DAC8108DD}"/>
    <cellStyle name="_UTRAN设备清单（20051020）" xfId="1582" xr:uid="{A1D7E9F7-3E35-4B0E-A8E3-C9D235CDE371}"/>
    <cellStyle name="_VAS MEL for STC Level2" xfId="1583" xr:uid="{4D921DE6-0545-4128-ABBC-DEC5319554CA}"/>
    <cellStyle name="_WAP网关配置计算表格（海外）" xfId="1584" xr:uid="{5818BCB9-B152-42DF-AFD2-0C07165EEF26}"/>
    <cellStyle name="_七台河补货（480742006071902-2）" xfId="1585" xr:uid="{F07376FA-05CB-4BFE-BD38-466E3F7DB72D}"/>
    <cellStyle name="_中国移动数据业务N610-22机柜报价和配置指导V1.0 051101" xfId="1586" xr:uid="{871D2BAA-FE66-410C-874B-822DA0C67F4C}"/>
    <cellStyle name="_中国移动数据业务机柜配置051020" xfId="1587" xr:uid="{F57781D0-A0A7-4501-86DB-21D96B2D1DAE}"/>
    <cellStyle name="_中国联通WCDMA商务报价模板（……省）" xfId="1588" xr:uid="{58EA63CC-FFEF-47C0-BA59-6C2F912D07D6}"/>
    <cellStyle name="_中国联通WCDMA报价清单(投标10月7日)hw" xfId="1589" xr:uid="{FFE3A37B-67C8-4D99-A8F1-04ABB7326D15}"/>
    <cellStyle name="_任选设备配置清单" xfId="1590" xr:uid="{A5A61C8F-F832-4719-B353-2ED356371FE6}"/>
    <cellStyle name="_任选设备配置清单-山西" xfId="1591" xr:uid="{8290DDF0-F849-4465-B898-D8FC4B4BE06F}"/>
    <cellStyle name="_全网" xfId="1592" xr:uid="{42694F64-9803-4F32-9979-C373F1B89A92}"/>
    <cellStyle name="_公共sheet" xfId="1593" xr:uid="{8F53E806-01C4-4538-B779-7B72B46B74F5}"/>
    <cellStyle name="_分布式基站室内覆盖.doc" xfId="1594" xr:uid="{354601BC-17FE-4EDD-A435-A0B9B97DD73E}"/>
    <cellStyle name="_参数区" xfId="1595" xr:uid="{0C4517DE-61AB-4F7F-98E7-C24B957B0B9C}"/>
    <cellStyle name="_参考RNC" xfId="1596" xr:uid="{13FC283D-808F-4CFF-A12B-46A0C83EB9B6}"/>
    <cellStyle name="_可选软件" xfId="1597" xr:uid="{62FBF266-BB92-442C-B15C-411CAD19ACCE}"/>
    <cellStyle name="_哈密-BSS配置清单" xfId="1598" xr:uid="{0B3ABF72-0349-42CD-A283-0B6E52FE70C5}"/>
    <cellStyle name="_哈尔滨BSC1" xfId="1599" xr:uid="{3343BE83-1474-4FBC-84D3-1E8BDB61679E}"/>
    <cellStyle name="_哈尔滨BSC10" xfId="1600" xr:uid="{3D82FB5E-4C0B-4203-849B-A219DD780657}"/>
    <cellStyle name="_哈尔滨BSC2" xfId="1601" xr:uid="{AF8E44C8-2B33-4AE6-BEC6-ED16B1EB72B6}"/>
    <cellStyle name="_哈尔滨BSC5" xfId="1602" xr:uid="{08CFFE89-5653-4266-85E8-CFAFA0D7FCD1}"/>
    <cellStyle name="_哈尔滨BSC6" xfId="1603" xr:uid="{BE016F61-3764-42B9-B2C6-9BB7873595BB}"/>
    <cellStyle name="_哈尔滨BSC7" xfId="1604" xr:uid="{C10A6A5A-2A4F-4F54-BBFB-5D6FCDA7EC3F}"/>
    <cellStyle name="_哈尔滨BSC8" xfId="1605" xr:uid="{5286C404-AB40-40D9-842D-9A8403D6C484}"/>
    <cellStyle name="_商洛9期配置清单" xfId="1606" xr:uid="{42410921-6946-410A-BD83-3139E6EAFC4E}"/>
    <cellStyle name="_国内CDMA含折扣L2和L3-BTS" xfId="1607" xr:uid="{72101B28-46B3-4618-9505-24296901FD61}"/>
    <cellStyle name="_国内移动M2000V2设备清单核对指导20051017" xfId="1608" xr:uid="{D0625D90-AAAB-4FEB-ADFF-E75E94B42CE3}"/>
    <cellStyle name="_基站公共部分" xfId="1609" xr:uid="{53E71300-E0D0-4F90-AD57-E8FBC8023E01}"/>
    <cellStyle name="_基站模板" xfId="1610" xr:uid="{A5B83FAC-C5C1-4576-9892-CC52CFB1DC53}"/>
    <cellStyle name="_备品备件" xfId="1611" xr:uid="{AC54EAC6-CC29-463E-A126-D2810024802B}"/>
    <cellStyle name="_复件 哈尔滨BSC10" xfId="1612" xr:uid="{9EB6C31E-3DA0-459D-AB04-6DA4D76414E7}"/>
    <cellStyle name="_山西设备清单" xfId="1613" xr:uid="{649AD988-4D94-481B-BB6F-87231AC265E1}"/>
    <cellStyle name="_工程服务报价模板V1.0" xfId="1614" xr:uid="{098AD0D9-2E0A-41B5-B4AF-08E043125A40}"/>
    <cellStyle name="_延安9期配置清单" xfId="1615" xr:uid="{1FF9625B-E89F-4C55-8237-5716A4FB4DA6}"/>
    <cellStyle name="_成都BSS2设备清单－替换" xfId="1616" xr:uid="{310930B7-B044-4246-A8BF-0D5AAA1C3C17}"/>
    <cellStyle name="_排队机单板清单050508" xfId="1617" xr:uid="{A729E024-2BC4-4CCB-8D36-FE420184DC9E}"/>
    <cellStyle name="_数据业务机柜配置大全051020" xfId="1618" xr:uid="{091B1563-4556-477E-835F-A8DC120FF892}"/>
    <cellStyle name="_核心网工程服务产品库-V1.0-090105" xfId="1619" xr:uid="{34822F83-6ED9-463D-BC98-8B6F6B9C4B44}"/>
    <cellStyle name="_榆林9期配置清单" xfId="1620" xr:uid="{2CEEBCC8-275B-4E89-A603-3B10EB6C3727}"/>
    <cellStyle name="_模板" xfId="1621" xr:uid="{DDA219E1-1E43-4102-B7FF-6689FBF3201D}"/>
    <cellStyle name="_汉中9期配置清单" xfId="1622" xr:uid="{B6E5EF37-E6F6-4BF6-9712-D906EA72EEE3}"/>
    <cellStyle name="_移动ICD报价模板V3.0（B排，20050301,HP）" xfId="1623" xr:uid="{F10ECB4C-DE1F-413F-AF35-6CDE943C71EE}"/>
    <cellStyle name="_第三册：报价格式-汇总表-华为V1" xfId="1624" xr:uid="{043FDC01-2185-4E66-BAEA-B5CA8B280FB8}"/>
    <cellStyle name="_第四册-03：工程服务费报价清单" xfId="1625" xr:uid="{7D3E166B-126E-4FF8-BBF5-F56DAF638F79}"/>
    <cellStyle name="_绵阳BSS设备清单－替换" xfId="1626" xr:uid="{B1A4BBC2-BAFF-4B38-9793-F0AB50C6468B}"/>
    <cellStyle name="_翻译提供给国内网设的M2000报价表" xfId="1627" xr:uid="{13354752-6B32-4317-82EE-881CCAF27695}"/>
    <cellStyle name="_莱芜BSS-900M" xfId="1628" xr:uid="{B4B3C181-1A9B-453A-B39A-B9D968DF7AC0}"/>
    <cellStyle name="_设备清单(安徽)" xfId="1629" xr:uid="{25CC54F8-7CA8-4286-8536-9364D45B3FD2}"/>
    <cellStyle name="_设备清单(山西)" xfId="1630" xr:uid="{B885BE58-B8F5-4D2A-8044-912DB80B65DA}"/>
    <cellStyle name="_设备配置清单电子版" xfId="1631" xr:uid="{CAC669F3-D2C4-4268-BF49-87CD9F9EE55D}"/>
    <cellStyle name="_阳江-BSS新建清单20060524A" xfId="1632" xr:uid="{51D369DF-14CB-4093-BDFA-21651C85F9A7}"/>
    <cellStyle name="_阿勒泰-BSS配置清单" xfId="1633" xr:uid="{982ABBEE-51D6-4E08-A02E-21F377666369}"/>
    <cellStyle name="_阿坝BSS设备清单－替换" xfId="1634" xr:uid="{40309DD7-B5D9-40B2-8593-1C8FA69D544E}"/>
    <cellStyle name="_附件6、报价格式要求及细表－上海" xfId="1635" xr:uid="{F7977202-D53F-41BF-B451-BE0513DE108E}"/>
    <cellStyle name="_附件6、报价格式要求及细表－北京" xfId="1636" xr:uid="{C94BB85C-6B90-4DA0-BAA0-EE540A602EB6}"/>
    <cellStyle name="_陕西设备清单-确认版本" xfId="1637" xr:uid="{9F26371D-2454-4EB0-8FBF-9A968B11F7B3}"/>
    <cellStyle name="??&quot;扆?H?_x0008_?Y_x0006__x0007__x0001__x0001_" xfId="57" xr:uid="{086206A5-68A1-499D-B469-881EE0D051D1}"/>
    <cellStyle name="??&amp;O?&amp;H?_x0008__x000f__x0007_?_x0007__x0001__x0001_" xfId="58" xr:uid="{9F493632-665F-42F1-8A13-D3DD6C63FC36}"/>
    <cellStyle name="??&amp;O?&amp;H?_x0008_??_x0007__x0001__x0001_" xfId="59" xr:uid="{EA120DEB-3872-4B72-A68E-8D2B6BE8659B}"/>
    <cellStyle name="(Heading)" xfId="53" xr:uid="{837CFBB1-C216-40A4-8388-1EFC6B2DE4B6}"/>
    <cellStyle name="(Heading) 2" xfId="2607" xr:uid="{DCA6124B-D172-46E5-B877-3589BEAF3C85}"/>
    <cellStyle name="(Lefting)" xfId="54" xr:uid="{F66E0239-9083-4A29-A8E4-41A933B83655}"/>
    <cellStyle name="(Lefting) 2" xfId="2608" xr:uid="{9B8FDFFF-AFA8-413C-875F-2F8DEE0FACDD}"/>
    <cellStyle name="******************************************" xfId="55" xr:uid="{4DA6C0B1-B1FB-4542-9F78-3BE4F5E25027}"/>
    <cellStyle name="*TD" xfId="56" xr:uid="{22CBF1B5-59EE-4A12-80ED-9F6E707EF0AF}"/>
    <cellStyle name="#" xfId="44" xr:uid="{7D557633-B514-4C99-842F-DEE5EB7BF664}"/>
    <cellStyle name="%" xfId="52" xr:uid="{DDADB211-9798-40BB-8790-DC087BD7F9FA}"/>
    <cellStyle name="•W_laroux" xfId="1643" xr:uid="{4C051EAD-D717-40EF-9CBC-FD5C37B6EBB8}"/>
    <cellStyle name="=C:\WINDOWS\SYSTEM32\COMMAND.COM" xfId="1639" xr:uid="{38EA5D28-390F-4D53-911D-B35B1AEEB828}"/>
    <cellStyle name="=C:\WINNT\SYSTEM32\COMMAND.COM" xfId="1640" xr:uid="{F4561496-F7F0-4682-B073-35D083790CED}"/>
    <cellStyle name="=C:\WINNT35\SYSTEM32\COMMAND.COM" xfId="1641" xr:uid="{96AB04E5-F357-4DD7-AC02-085AFF2E6F5F}"/>
    <cellStyle name="=C:\WINNT35\SYSTEM32\COMMAND.COM 2" xfId="1642" xr:uid="{FE849F82-9534-453A-BDCD-98E127330F72}"/>
    <cellStyle name="¢" xfId="1638" xr:uid="{1C236429-0441-4FAE-A653-49EFA550C9CA}"/>
    <cellStyle name="$" xfId="45" xr:uid="{8B7C6018-D9D7-475C-B915-076187B75EED}"/>
    <cellStyle name="$_Celtel Summary Numbers - Aug 2004" xfId="49" xr:uid="{20AE281E-FE35-488E-A4C4-96F7579CE4E1}"/>
    <cellStyle name="$_dcf" xfId="50" xr:uid="{F4BD89D1-DEB2-45EF-B576-A93A1C1F6F57}"/>
    <cellStyle name="$.0" xfId="46" xr:uid="{D0422778-4EA2-4376-AE28-5CB9949C4334}"/>
    <cellStyle name="$.00" xfId="47" xr:uid="{457F62FB-1185-4C4B-9BE3-3ED2DA37429C}"/>
    <cellStyle name="$.000" xfId="48" xr:uid="{8A98C812-81B8-40C0-BDD7-3D5621ADB51D}"/>
    <cellStyle name="$m" xfId="51" xr:uid="{98C237FC-C708-43FE-B02F-8479C2324E75}"/>
    <cellStyle name="0,0_x000a__x000a_NA_x000a__x000a_" xfId="1645" xr:uid="{DE9B058D-43EF-4238-B6C1-C6F43657D696}"/>
    <cellStyle name="0,0_x000a__x000a_NA_x000a__x000a_ 2" xfId="1646" xr:uid="{CD8E1D48-4881-47B7-881C-5DACE92DFF44}"/>
    <cellStyle name="0,0_x000a__x000a_NA_x000a__x000a_ 3" xfId="1647" xr:uid="{06F3A6AC-115D-46D8-87E6-F3D115715D97}"/>
    <cellStyle name="0,0_x000a__x000a_NA_x000a__x000a_ 4" xfId="1648" xr:uid="{F8EE5D7E-7DC4-495A-BDBA-FDB8CD4070DB}"/>
    <cellStyle name="0,0_x000a__x000a_NA_x000a__x000a_ 5" xfId="1649" xr:uid="{955EEDBF-C93F-445E-AD48-81452A339ADA}"/>
    <cellStyle name="0,0_x000a__x000a_NA_x000a__x000a_ 6" xfId="1650" xr:uid="{86C0F9F9-B94B-4DB8-928E-275B0144D9FE}"/>
    <cellStyle name="0,0_x000d__x000a_NA_x000d__x000a_" xfId="1651" xr:uid="{92CB8BAD-892C-4786-A3D5-FE06B77F3F42}"/>
    <cellStyle name="0,0_x000d__x000a_NA_x000d__x000a_ 2" xfId="1652" xr:uid="{68676FC0-AE8D-46AC-94AE-73227999EFE4}"/>
    <cellStyle name="0,0_x000d__x000a_NA_x000d__x000a_ 2 2" xfId="1653" xr:uid="{30C080C8-92B5-486B-983A-2E1E92029420}"/>
    <cellStyle name="0,0_x000d__x000a_NA_x000d__x000a_ 2 3" xfId="1654" xr:uid="{E1657884-03E0-43E8-91F5-9F5DD2A529D0}"/>
    <cellStyle name="0,0_x000d__x000a_NA_x000d__x000a_ 2 4" xfId="1655" xr:uid="{670D0938-40D4-430A-A2B7-5583A01693C8}"/>
    <cellStyle name="0,0_x000d__x000a_NA_x000d__x000a_ 2 5" xfId="1656" xr:uid="{A53276B5-FF09-461C-BEA1-1B54C228F4CD}"/>
    <cellStyle name="0,0_x000d__x000a_NA_x000d__x000a_ 2 6" xfId="1657" xr:uid="{085D2C7C-8C13-4884-B3CD-09B2490DE05E}"/>
    <cellStyle name="0,0_x000d__x000a_NA_x000d__x000a_ 3" xfId="1658" xr:uid="{83CE7B8C-7216-4A8B-8C70-A293FCBFF3C4}"/>
    <cellStyle name="0,0_x000d__x000a_NA_x000d__x000a_ 3 2" xfId="1659" xr:uid="{94C32EC9-B693-4354-A0D2-2AE884C409DE}"/>
    <cellStyle name="0,0_x000d__x000a_NA_x000d__x000a_ 3 3" xfId="1660" xr:uid="{80C6B9CD-1F44-419E-B290-3A279B7911EB}"/>
    <cellStyle name="0,0_x000d__x000a_NA_x000d__x000a_ 3 4" xfId="1661" xr:uid="{28D3D03E-1FF9-4996-B6BA-0DFA2EE7EBE6}"/>
    <cellStyle name="0,0_x000d__x000a_NA_x000d__x000a_ 3 5" xfId="1662" xr:uid="{3AF1E22F-D4D5-427E-9EF2-CFE0DA9514B5}"/>
    <cellStyle name="0,0_x000d__x000a_NA_x000d__x000a_ 3 6" xfId="1663" xr:uid="{2ACE816C-E9ED-45B7-9EF9-6D893E0B749E}"/>
    <cellStyle name="0,0_x000d__x000a_NA_x000d__x000a__1.3.1 Price Schedule of STC NGN Project(20080321)" xfId="1664" xr:uid="{7553C303-436A-40A9-ADEB-0F045EC76F0D}"/>
    <cellStyle name="0.0%" xfId="1665" xr:uid="{DCEBBD68-3583-466A-84A0-661C738AA470}"/>
    <cellStyle name="0.00x" xfId="1666" xr:uid="{C5359D12-A49F-42BD-B6E6-8045F5C99B43}"/>
    <cellStyle name="0.0x" xfId="1667" xr:uid="{946B2FDB-671C-4450-AC70-9AC29D4BA8F2}"/>
    <cellStyle name="0000" xfId="1668" xr:uid="{97C077EB-13E4-4C33-A860-50CC1A0730F7}"/>
    <cellStyle name="0x" xfId="1669" xr:uid="{C4F5979E-9A97-4532-8084-25C208D6CE61}"/>
    <cellStyle name="1/1/94" xfId="1670" xr:uid="{60D4EB56-2C01-477E-BD1A-DE4F1999532A}"/>
    <cellStyle name="123" xfId="1671" xr:uid="{D28C7611-0163-4D32-AF48-8228AFFD8DD9}"/>
    <cellStyle name="18" xfId="1672" xr:uid="{79A3042E-84D4-487A-8ED1-A03B2226CC26}"/>
    <cellStyle name="1994" xfId="1673" xr:uid="{DECEC478-A62D-47BA-8AAE-557132720FC2}"/>
    <cellStyle name="20% - Accent1 2" xfId="1674" xr:uid="{190CAE78-1BA9-4975-BA5E-9BFEA813A97A}"/>
    <cellStyle name="20% - Accent1 3" xfId="1675" xr:uid="{D9E4DA81-8791-4304-9A2D-061EDAA15EDB}"/>
    <cellStyle name="20% - Accent2 2" xfId="1676" xr:uid="{E448C2F5-54F7-4803-B53E-35A5A6EE4C29}"/>
    <cellStyle name="20% - Accent2 3" xfId="1677" xr:uid="{90C14B57-6CF8-40CE-B4D2-68CB3F6C5BE7}"/>
    <cellStyle name="20% - Accent3 2" xfId="1678" xr:uid="{4C470337-04A0-4680-A270-87F9A8CFFE0F}"/>
    <cellStyle name="20% - Accent3 3" xfId="1679" xr:uid="{A24B9C22-3D1A-42DE-92B9-40D9DC5E7F8E}"/>
    <cellStyle name="20% - Accent4 2" xfId="1680" xr:uid="{ECC1DD74-FA74-4168-B377-5F9B7A7601A6}"/>
    <cellStyle name="20% - Accent4 3" xfId="1681" xr:uid="{E5FC5C3D-58AB-4CFA-83BE-6D9536A57947}"/>
    <cellStyle name="20% - Accent5 2" xfId="1682" xr:uid="{7458FFE4-143D-4EF2-B88F-D1A71ED93D23}"/>
    <cellStyle name="20% - Accent5 3" xfId="1683" xr:uid="{6E117628-31D2-4EC4-A0F1-3F73569FDEF5}"/>
    <cellStyle name="20% - Accent6 2" xfId="1684" xr:uid="{CD38CBC2-C353-41D2-8AC4-871CFFB439E9}"/>
    <cellStyle name="20% - Accent6 3" xfId="1685" xr:uid="{0BD68BDE-A680-49CE-B660-1ADC59230301}"/>
    <cellStyle name="40% - Accent1 2" xfId="1686" xr:uid="{859D8196-D6A3-4EC4-8973-9069A92C5BB2}"/>
    <cellStyle name="40% - Accent1 3" xfId="1687" xr:uid="{096E4D2C-DC99-4E17-AD65-BCF869EF5FED}"/>
    <cellStyle name="40% - Accent2 2" xfId="1688" xr:uid="{DFA3562F-0312-41E1-AC0F-A46AA76D1BC2}"/>
    <cellStyle name="40% - Accent2 3" xfId="1689" xr:uid="{EA43113C-199E-483C-84D8-BB1C8B171E41}"/>
    <cellStyle name="40% - Accent3 2" xfId="1690" xr:uid="{8E8199CC-FD8F-493B-8DD2-840A08406661}"/>
    <cellStyle name="40% - Accent3 3" xfId="1691" xr:uid="{875FC5F7-062E-4DA7-83E6-D9E9802AD940}"/>
    <cellStyle name="40% - Accent4 2" xfId="1692" xr:uid="{AA4F4971-9A35-4C7D-AFC1-4534A394D203}"/>
    <cellStyle name="40% - Accent4 3" xfId="1693" xr:uid="{1A7BF7B3-E172-4C35-9C51-B25FF9FF965E}"/>
    <cellStyle name="40% - Accent5 2" xfId="1694" xr:uid="{B081C8B1-447A-42FE-BE60-1DE3EF9809C9}"/>
    <cellStyle name="40% - Accent5 3" xfId="1695" xr:uid="{C3E4E988-EB01-4400-A96C-10090D8ABAB7}"/>
    <cellStyle name="40% - Accent6 2" xfId="1696" xr:uid="{3E1F50C7-AC40-4B73-A450-16E4A9291AA4}"/>
    <cellStyle name="40% - Accent6 3" xfId="1697" xr:uid="{38538911-7010-49CD-8910-B705D846A2F4}"/>
    <cellStyle name="60% - Accent1 2" xfId="1698" xr:uid="{0BC6E237-98BF-45A4-8D47-8DF3B660EC1C}"/>
    <cellStyle name="60% - Accent1 3" xfId="1699" xr:uid="{184A7467-F4B8-49BA-9697-8597321CA869}"/>
    <cellStyle name="60% - Accent2 2" xfId="1700" xr:uid="{FCF5D736-F913-4287-B547-24E6745D966B}"/>
    <cellStyle name="60% - Accent2 3" xfId="1701" xr:uid="{352A7D13-738D-47C9-B048-37D4C0DD8690}"/>
    <cellStyle name="60% - Accent3 2" xfId="1702" xr:uid="{BD680B49-4D51-4234-A306-A5A6F38BF193}"/>
    <cellStyle name="60% - Accent3 3" xfId="1703" xr:uid="{651A8756-CD35-41B1-A112-9E320678973E}"/>
    <cellStyle name="60% - Accent4 2" xfId="1704" xr:uid="{7B9736DB-BE8E-470F-B23D-19D6C024C4EB}"/>
    <cellStyle name="60% - Accent4 3" xfId="1705" xr:uid="{B3466951-B5E1-4BD1-8232-406CF275DE92}"/>
    <cellStyle name="60% - Accent5 2" xfId="1706" xr:uid="{1DD6C5CD-6642-495E-B31E-91DB4D0EA12F}"/>
    <cellStyle name="60% - Accent5 3" xfId="1707" xr:uid="{4BCC6F78-D196-42DC-AF12-CC7E7A1DE439}"/>
    <cellStyle name="60% - Accent6 2" xfId="1708" xr:uid="{67F9612B-4604-4140-9E1F-0F1A65E877B3}"/>
    <cellStyle name="60% - Accent6 3" xfId="1709" xr:uid="{FAD06D41-9E94-48F2-B446-E12C69044B44}"/>
    <cellStyle name="عادي" xfId="0" builtinId="0"/>
    <cellStyle name="Äåíåæíûé [0]_PERSONAL" xfId="1710" xr:uid="{A5C9ED7C-E481-4D9E-A2D4-E3FBA764C07F}"/>
    <cellStyle name="Äåíåæíûé_PERSONAL" xfId="1711" xr:uid="{14BA7C77-D38C-4EE8-99A3-102208E28B39}"/>
    <cellStyle name="Accent1 - 20%" xfId="1712" xr:uid="{BC85E8EF-FDDA-4C1B-93FF-19551DCC3DBA}"/>
    <cellStyle name="Accent1 - 40%" xfId="1713" xr:uid="{8B930ADD-111E-4F7F-BBB5-7D85E7F6B0C4}"/>
    <cellStyle name="Accent1 - 60%" xfId="1714" xr:uid="{5021067E-6786-433E-B45F-C5F3C3FAEAE5}"/>
    <cellStyle name="Accent1 2" xfId="1715" xr:uid="{17EA161F-DEC6-416A-9734-B65424E522C2}"/>
    <cellStyle name="Accent1 3" xfId="1716" xr:uid="{86825AC8-6665-49CC-8439-5D2149F3F3FF}"/>
    <cellStyle name="Accent2 - 20%" xfId="1717" xr:uid="{23D028DD-51B1-4F3D-90C7-0B0AFB991A1F}"/>
    <cellStyle name="Accent2 - 40%" xfId="1718" xr:uid="{688C98E8-87D9-48C5-B9A1-D3D48DD18C6C}"/>
    <cellStyle name="Accent2 - 60%" xfId="1719" xr:uid="{3A26DD28-28B8-4963-B5A9-A06184E1DC0C}"/>
    <cellStyle name="Accent2 2" xfId="18" xr:uid="{ED0DB629-E894-4EB7-BBCC-A60847B7859F}"/>
    <cellStyle name="Accent2 2 2" xfId="1720" xr:uid="{46B7D815-5EEA-46AD-9F1B-67B0E02DCD9D}"/>
    <cellStyle name="Accent2 3" xfId="1721" xr:uid="{113F1B4B-3BF3-4906-8FA0-CD8A5273C638}"/>
    <cellStyle name="Accent3 - 20%" xfId="1722" xr:uid="{CC30E70A-70E9-4EFB-9CB9-FFA5C90933FC}"/>
    <cellStyle name="Accent3 - 40%" xfId="1723" xr:uid="{28962C0D-319A-48B4-A311-A7635F6A8573}"/>
    <cellStyle name="Accent3 - 60%" xfId="1724" xr:uid="{110EC199-1874-4979-8B08-6EB87A9045EF}"/>
    <cellStyle name="Accent3 2" xfId="1725" xr:uid="{6FA2CA4F-95B2-4FFE-A317-1FD524C159B8}"/>
    <cellStyle name="Accent3 3" xfId="1726" xr:uid="{E06AC9A1-033A-4298-B024-626B8AEC7DA9}"/>
    <cellStyle name="Accent4 - 20%" xfId="1727" xr:uid="{9736285D-54B0-4140-B619-8BBCDE8167B4}"/>
    <cellStyle name="Accent4 - 40%" xfId="1728" xr:uid="{03C3A4B8-DDC1-4239-8F00-43B6BB441A42}"/>
    <cellStyle name="Accent4 - 60%" xfId="1729" xr:uid="{592DE027-9E97-4B07-92BB-37DC4526C27F}"/>
    <cellStyle name="Accent4 2" xfId="1730" xr:uid="{7DBD5A2F-E4AE-45E7-BA1A-8890C5E81F8E}"/>
    <cellStyle name="Accent4 3" xfId="1731" xr:uid="{CE4F2677-F179-44E6-A382-5A48C426510A}"/>
    <cellStyle name="Accent5 - 20%" xfId="1732" xr:uid="{AEBAE086-1722-48A3-9DEB-423599683CFD}"/>
    <cellStyle name="Accent5 - 40%" xfId="1733" xr:uid="{82CADE1F-E102-4E25-BE2B-A5F9D972E4AB}"/>
    <cellStyle name="Accent5 - 60%" xfId="1734" xr:uid="{474A5EBF-8BAE-4644-A68A-2229DF61AE05}"/>
    <cellStyle name="Accent5 2" xfId="1735" xr:uid="{FF0670C5-A01B-4C30-9C85-662B72C6CBC3}"/>
    <cellStyle name="Accent5 3" xfId="1736" xr:uid="{3794CACC-5A00-4D59-8C2F-69DADBEE1437}"/>
    <cellStyle name="Accent6 - 20%" xfId="1737" xr:uid="{C010D7A2-6726-44FC-87CC-A5DADB3AA4C3}"/>
    <cellStyle name="Accent6 - 40%" xfId="1738" xr:uid="{CFEF6420-0686-4AE2-A257-6B0088017815}"/>
    <cellStyle name="Accent6 - 60%" xfId="1739" xr:uid="{C8B29994-ACEA-4011-99B5-56D575FE83D7}"/>
    <cellStyle name="Accent6 2" xfId="1740" xr:uid="{D8FEBDC5-C474-4C21-A02C-8078EBD1E832}"/>
    <cellStyle name="Accent6 3" xfId="1741" xr:uid="{8DB7415D-DB71-413E-BB15-2DAD283A5C37}"/>
    <cellStyle name="act" xfId="1742" xr:uid="{1AA45641-879A-47CE-8019-802F6C453F68}"/>
    <cellStyle name="Actual data" xfId="1743" xr:uid="{CE904951-001E-4765-944D-2053972C4670}"/>
    <cellStyle name="Actual year" xfId="1744" xr:uid="{77D03993-4F09-48A5-940A-D1084EF0A936}"/>
    <cellStyle name="Actual year 2" xfId="2613" xr:uid="{AD4C7437-5E85-4CA0-9E9F-C84B3D3C06D5}"/>
    <cellStyle name="Actuals Cells" xfId="1745" xr:uid="{9EA5CDA8-7E55-47AA-B6A7-38B092692DFA}"/>
    <cellStyle name="AeE­ [0]_INQUIRY ¿μ¾÷AßAø " xfId="1746" xr:uid="{60251010-4110-4EA6-A876-BCB16F57BD0F}"/>
    <cellStyle name="ÅëÈ­ [0]_laroux" xfId="1747" xr:uid="{30F8BD77-ABCB-428B-9B81-F079D79D7694}"/>
    <cellStyle name="AeE­_INQUIRY ¿μ¾÷AßAø " xfId="1748" xr:uid="{CCCA75B0-646E-4922-9B54-C42AE7180AF1}"/>
    <cellStyle name="ÅëÈ­_laroux" xfId="1749" xr:uid="{7D23C4C7-4378-4923-9B71-58099695C74A}"/>
    <cellStyle name="AFE" xfId="1750" xr:uid="{FF4A964D-00EA-4989-A928-55EA9CEC8E6D}"/>
    <cellStyle name="AJHCustom" xfId="1751" xr:uid="{B2CBC6DD-AD31-4F3A-88F5-0AD306EF9591}"/>
    <cellStyle name="Arial 10" xfId="1752" xr:uid="{259A3EE9-2ED8-427F-9BAD-830B4668A93A}"/>
    <cellStyle name="Arial 12" xfId="1753" xr:uid="{D290B6BC-971B-4B73-95F5-558EB8BD0290}"/>
    <cellStyle name="AÞ¸¶ [0]_INQUIRY ¿μ¾÷AßAø " xfId="1754" xr:uid="{399E06AC-5502-4419-B68D-95702F3FA8B3}"/>
    <cellStyle name="ÄÞ¸¶ [0]_laroux" xfId="1755" xr:uid="{A1697E21-F3C4-42F8-8995-B196A5099743}"/>
    <cellStyle name="AÞ¸¶_INQUIRY ¿μ¾÷AßAø " xfId="1756" xr:uid="{5D795C3A-DCCF-4429-A611-E262C0A49F32}"/>
    <cellStyle name="ÄÞ¸¶_laroux" xfId="1757" xr:uid="{7399DE3A-D8D4-459C-954C-3AB460E48B19}"/>
    <cellStyle name="b" xfId="1758" xr:uid="{DE5A0BEE-D181-47C1-9D2D-AF328EFA1288}"/>
    <cellStyle name="B&amp;W" xfId="1759" xr:uid="{88A8ADF4-F2D1-43B7-9A7D-E765F2197FBF}"/>
    <cellStyle name="B&amp;Wbold" xfId="1760" xr:uid="{01F14ACB-7EEB-45FC-B022-399DFAA90E51}"/>
    <cellStyle name="Bad 2" xfId="1761" xr:uid="{08BC7D2D-8826-49CE-A88C-F8CACC8A959C}"/>
    <cellStyle name="Bad 3" xfId="1762" xr:uid="{57E274D0-12AF-4EEC-BCDD-781B232CF3BD}"/>
    <cellStyle name="Banner" xfId="1763" xr:uid="{96E6C07B-2705-470E-B568-D2EAAC39B3A6}"/>
    <cellStyle name="Banner 2" xfId="2584" xr:uid="{8402A386-5930-4157-9BD8-8B2AB22BC6C4}"/>
    <cellStyle name="Basis points" xfId="1764" xr:uid="{1E336F47-DF19-4449-BC32-10BEA14B7070}"/>
    <cellStyle name="bbox" xfId="1765" xr:uid="{4134C021-48DA-4BC8-8264-FB29168E517B}"/>
    <cellStyle name="Besuchter Hyperlink" xfId="1766" xr:uid="{8A3B6A69-6068-4C50-A4A2-24E3E1DD2485}"/>
    <cellStyle name="BLACK" xfId="1767" xr:uid="{2EDE5903-B40D-4949-BB23-E3F62ABEFE54}"/>
    <cellStyle name="black-white" xfId="1770" xr:uid="{B0D588A4-7098-4D59-8E2A-42000FB83E8A}"/>
    <cellStyle name="black-white small" xfId="1771" xr:uid="{D0E027B9-E41C-4334-9F05-0D485B9EB542}"/>
    <cellStyle name="BlackStrike" xfId="1768" xr:uid="{08868343-C8BE-4150-8C2E-0CFBD1A15EB4}"/>
    <cellStyle name="BlackText" xfId="1769" xr:uid="{EFD8AA50-4FB1-4783-8405-40C082B4FEFC}"/>
    <cellStyle name="blank" xfId="1772" xr:uid="{A8C442B6-9F4A-435D-995B-DDB22E13C72C}"/>
    <cellStyle name="Blue" xfId="1773" xr:uid="{9AD61AC0-347A-446F-82BC-65EC15772851}"/>
    <cellStyle name="Blue - Normal" xfId="1774" xr:uid="{0FDB5B25-AE30-4D54-9728-46D3639586B5}"/>
    <cellStyle name="Blue - small" xfId="1775" xr:uid="{BD30B0C9-3945-436D-AE5D-F58B39182186}"/>
    <cellStyle name="Blue - underline, small" xfId="1776" xr:uid="{5FA6EAE9-41F2-488A-A927-0EF0B437D751}"/>
    <cellStyle name="blue shading" xfId="1777" xr:uid="{297DF52A-1C48-4728-8112-2567AAD96AC7}"/>
    <cellStyle name="Blue Title" xfId="1778" xr:uid="{BACDC0D0-F8BC-45C5-8604-4C413C000FF3}"/>
    <cellStyle name="Body" xfId="1779" xr:uid="{D9FFB1C0-29D0-4856-A8F7-5EC9976BFD11}"/>
    <cellStyle name="bold" xfId="1780" xr:uid="{9EB59792-6837-4873-95EB-54795D871F48}"/>
    <cellStyle name="BoldText" xfId="1781" xr:uid="{AFD23A80-3ADC-4042-9F6D-EFEBE91F22AB}"/>
    <cellStyle name="bord" xfId="1782" xr:uid="{69FB3DBE-E4E9-4146-9C15-BD1ADF9DBD61}"/>
    <cellStyle name="bord 2" xfId="2585" xr:uid="{80CE6FC8-05B6-4FBE-81B0-7957F067CF3D}"/>
    <cellStyle name="Border" xfId="1783" xr:uid="{1F3521B8-7B0D-46ED-8CFB-177C887F4B15}"/>
    <cellStyle name="Border 2" xfId="1784" xr:uid="{239405DC-863E-427F-9200-9A5E7EDB699B}"/>
    <cellStyle name="Border 2 2" xfId="2615" xr:uid="{A698BAB1-C1BD-4B65-B6BC-C70763DE53ED}"/>
    <cellStyle name="Border 3" xfId="1785" xr:uid="{FCCF6FE2-44C2-4471-8C09-F5CDB753B608}"/>
    <cellStyle name="Border 3 2" xfId="2616" xr:uid="{605D88A9-FE68-44BA-838A-8C92EE222411}"/>
    <cellStyle name="Border 4" xfId="1786" xr:uid="{4142B037-3725-49D4-A24F-7D5F24C0821C}"/>
    <cellStyle name="Border 4 2" xfId="2617" xr:uid="{1ADCF21F-5992-4CCF-AC1D-E82FD503CA88}"/>
    <cellStyle name="Border 5" xfId="1787" xr:uid="{D7A8861C-2FC4-42D8-AC58-CC66339E7F4A}"/>
    <cellStyle name="Border 5 2" xfId="2618" xr:uid="{79F15BD4-3413-456F-99DC-CCFDA8F7875D}"/>
    <cellStyle name="Border 6" xfId="1788" xr:uid="{AF9C7DA5-028A-4A13-8E53-7BF57B1E873C}"/>
    <cellStyle name="Border 6 2" xfId="2619" xr:uid="{7497763A-4761-4E76-94B2-DCE3B756F0DD}"/>
    <cellStyle name="Border 7" xfId="2614" xr:uid="{A7A53A2B-0EC3-4817-9425-888C833DF1AC}"/>
    <cellStyle name="Border Heavy" xfId="1789" xr:uid="{D410505C-6877-45B7-8E4D-C62427400D59}"/>
    <cellStyle name="Border Thin" xfId="1790" xr:uid="{D5A7C12F-48CC-49D7-87E1-6BBDD160D09E}"/>
    <cellStyle name="Border Years" xfId="1791" xr:uid="{23A153EE-25EB-456E-B1EB-F3904B299D75}"/>
    <cellStyle name="British Pound" xfId="1792" xr:uid="{A4812CFA-A232-4FA5-8E2B-D45CC14F26C5}"/>
    <cellStyle name="Brown" xfId="1793" xr:uid="{CC359F13-C3F4-4A07-AFA2-EA500A08EAA9}"/>
    <cellStyle name="C￥AØ_≫c¾÷ºIº° AN°e " xfId="1794" xr:uid="{A0107471-8EC6-4FF5-8AA1-05B815E04129}"/>
    <cellStyle name="Ç¥ÁØ_ÀÎÀç°³¹ß¿ø" xfId="1795" xr:uid="{55DBAE1B-19C4-4457-84D2-95A271819F75}"/>
    <cellStyle name="Calc" xfId="1796" xr:uid="{8E87D784-4DBE-4EDA-9BDD-E55D8B72E48E}"/>
    <cellStyle name="Calc Cells" xfId="1797" xr:uid="{5A67F2FD-C4B5-4EB7-BD10-E95B44786271}"/>
    <cellStyle name="Calc Currency (0)" xfId="1798" xr:uid="{181A2BD9-91FB-497B-A30D-C72E2AFE96F2}"/>
    <cellStyle name="Calc Currency (2)" xfId="1799" xr:uid="{13D44C56-2781-46C6-ACC5-52B05B7E15BD}"/>
    <cellStyle name="Calc Percent (0)" xfId="1800" xr:uid="{91F82456-CDC2-4782-A8DF-652C98CF6B53}"/>
    <cellStyle name="Calc Percent (1)" xfId="1801" xr:uid="{102E3A92-816D-4C5C-935B-F0A9FE5D5049}"/>
    <cellStyle name="Calc Percent (2)" xfId="1802" xr:uid="{31C61DC2-670E-4FAA-A75C-0388C0B20936}"/>
    <cellStyle name="Calc Units (0)" xfId="1803" xr:uid="{81F7D5D0-91D9-4B48-9C88-28962660D729}"/>
    <cellStyle name="Calc Units (1)" xfId="1804" xr:uid="{4A08C0F3-5ABC-42BC-A1E3-5F8BCB5E14A1}"/>
    <cellStyle name="Calc Units (2)" xfId="1805" xr:uid="{900D858A-C5D6-4256-B04E-9490304F287F}"/>
    <cellStyle name="Calculation 2" xfId="1806" xr:uid="{1557268C-2ABA-49C5-AD81-69BE08DBFBD5}"/>
    <cellStyle name="Calculation 2 2" xfId="2620" xr:uid="{F5AB4A74-5820-4304-933B-3B043DD28FDE}"/>
    <cellStyle name="Calculation 3" xfId="1807" xr:uid="{57B25982-BFA6-4303-97A5-F42F97DA5961}"/>
    <cellStyle name="Calculation 3 2" xfId="2621" xr:uid="{D4B2784C-85DD-4D8E-9468-37CADB29A554}"/>
    <cellStyle name="Case" xfId="1808" xr:uid="{DF17AC0D-8C22-4823-9580-7C86905B8718}"/>
    <cellStyle name="category" xfId="1809" xr:uid="{EA5BD2E9-F8CA-4ED2-BA30-6C492A48FC4E}"/>
    <cellStyle name="Center" xfId="1810" xr:uid="{0DBD891B-6908-47F1-8445-2CE147B87D8A}"/>
    <cellStyle name="Check" xfId="1811" xr:uid="{920EB7DD-25A7-4942-8ADB-97C006B99676}"/>
    <cellStyle name="Check Cell 2" xfId="1812" xr:uid="{8E511849-6481-4553-AB18-3BB37A69E4EF}"/>
    <cellStyle name="Check Cell 3" xfId="1813" xr:uid="{DD05EA7E-9A12-4EA8-A1C8-3A59BC7C0C03}"/>
    <cellStyle name="Checksum" xfId="1814" xr:uid="{93204AA6-793B-4EBF-884A-F28E1748CFDA}"/>
    <cellStyle name="Column label" xfId="1815" xr:uid="{9BE7E3C7-F273-47AF-9AF9-356BDE01B289}"/>
    <cellStyle name="Column label (left aligned)" xfId="1816" xr:uid="{B5A489C9-DF4E-432E-9C0D-8745C929B384}"/>
    <cellStyle name="Column label (no wrap)" xfId="1817" xr:uid="{28F53383-4AEE-4F89-9557-22EC1EB71125}"/>
    <cellStyle name="Column label (not bold)" xfId="1818" xr:uid="{C53568BC-32EF-4F23-BF7D-53603FA1581A}"/>
    <cellStyle name="Column Title" xfId="1819" xr:uid="{F63526E7-7D4A-4ACE-8AAF-BF96DB6D2503}"/>
    <cellStyle name="Comma  - Style1" xfId="1820" xr:uid="{1279BBF2-B0D2-40B0-969F-EB16D8F23E25}"/>
    <cellStyle name="Comma  - Style1 2" xfId="1821" xr:uid="{D92CBE96-51CA-468B-A147-95008D70E0CE}"/>
    <cellStyle name="Comma  - Style2" xfId="1822" xr:uid="{652D1054-9D0F-4818-B02F-567304209C76}"/>
    <cellStyle name="Comma  - Style2 2" xfId="1823" xr:uid="{4798E68A-C4E2-4193-9F25-5A662A3A35BD}"/>
    <cellStyle name="Comma  - Style3" xfId="1824" xr:uid="{77314B91-7ED8-4742-BF15-D2E3AAC03374}"/>
    <cellStyle name="Comma  - Style3 2" xfId="1825" xr:uid="{C0FCB813-912D-471F-A101-A2B9F032047D}"/>
    <cellStyle name="Comma  - Style4" xfId="1826" xr:uid="{0CFB16A5-8AE0-4720-AD8F-86C18C5EA418}"/>
    <cellStyle name="Comma  - Style4 2" xfId="1827" xr:uid="{100056E2-209D-446C-ACAC-3E4443CECC28}"/>
    <cellStyle name="Comma  - Style5" xfId="1828" xr:uid="{9C398056-AD34-4D9D-B524-9B62957653F8}"/>
    <cellStyle name="Comma  - Style5 2" xfId="1829" xr:uid="{DFF7D3DE-68CA-4004-8557-86DACC914D06}"/>
    <cellStyle name="Comma  - Style6" xfId="1830" xr:uid="{37A5F440-FAF6-499C-9B4C-D117BE6AB48D}"/>
    <cellStyle name="Comma  - Style6 2" xfId="1831" xr:uid="{33094E7F-A2BC-497E-84E4-A6349BAF0083}"/>
    <cellStyle name="Comma  - Style7" xfId="1832" xr:uid="{1BEB49D2-0558-4AA7-B500-0F0AF18999B2}"/>
    <cellStyle name="Comma  - Style7 2" xfId="1833" xr:uid="{52B20039-301A-4CB5-8217-A32719128B83}"/>
    <cellStyle name="Comma  - Style8" xfId="1834" xr:uid="{B846AC10-3CB5-4AC2-8894-C9B480F72DAE}"/>
    <cellStyle name="Comma  - Style8 2" xfId="1835" xr:uid="{E19766D8-4C5A-461C-9F99-5E66EBED8D92}"/>
    <cellStyle name="Comma [00]" xfId="1836" xr:uid="{B01C7977-99A6-46EB-AE13-8944968D4E9A}"/>
    <cellStyle name="Comma [1]" xfId="1837" xr:uid="{B155918F-5E9A-4276-84B5-F2D93905A250}"/>
    <cellStyle name="Comma [2]" xfId="1838" xr:uid="{61FEE230-DDD1-4C80-A325-1218E8851804}"/>
    <cellStyle name="Comma [3]" xfId="1839" xr:uid="{B936D73F-E8F7-4753-A0F7-761D1BBEB025}"/>
    <cellStyle name="Comma 0" xfId="1840" xr:uid="{5E384A46-94EA-44D5-93CE-C02EDF9DDA72}"/>
    <cellStyle name="Comma 0_MILO LBO Model_May- 2003" xfId="1842" xr:uid="{19966647-72AE-49AB-9160-B6D4D3D21506}"/>
    <cellStyle name="Comma 0*" xfId="1841" xr:uid="{6E8B2E13-BDCB-4764-AD87-9C7FD9313851}"/>
    <cellStyle name="Comma 2" xfId="19" xr:uid="{768E74C6-D0B9-404C-B227-6D361AF5D337}"/>
    <cellStyle name="Comma 2 2" xfId="1843" xr:uid="{39284447-BFAD-4645-BD4D-52951595488F}"/>
    <cellStyle name="Comma 2 3" xfId="1844" xr:uid="{69B12149-B903-4B9F-90C3-DA9152A9D026}"/>
    <cellStyle name="Comma 2 3 2" xfId="1845" xr:uid="{DBBD197E-B259-4DA2-AB68-0629CCD04EDB}"/>
    <cellStyle name="Comma 2 3 3" xfId="1846" xr:uid="{EF5C79BB-75E1-4145-A739-1FC7665F2858}"/>
    <cellStyle name="Comma 2 3 4" xfId="1847" xr:uid="{3B7B05C8-B5C7-4B25-B9FC-3742E4AD452D}"/>
    <cellStyle name="Comma 2 3 5" xfId="1848" xr:uid="{83E379F8-8CA8-4E9D-A3B9-365A127E844C}"/>
    <cellStyle name="Comma 2 3 6" xfId="1849" xr:uid="{0124AF6E-03CB-4B88-A67F-1691FF376BD7}"/>
    <cellStyle name="Comma 2 4" xfId="22" xr:uid="{0D857FB7-8F0B-4B4C-99FE-A4EDA5CA0D11}"/>
    <cellStyle name="Comma 3" xfId="1850" xr:uid="{BAA7DE33-B1DD-4C16-8819-9BFF2BCA3E4B}"/>
    <cellStyle name="Comma 3 2" xfId="1851" xr:uid="{84E68DD4-BBBC-4B53-85B5-28F2BBD039A5}"/>
    <cellStyle name="Comma 3 3" xfId="1852" xr:uid="{329D6886-4FF9-45A0-8A3B-1B2024E5AF48}"/>
    <cellStyle name="Comma 3 4" xfId="1853" xr:uid="{72DFBA36-18E7-4531-A826-F71F534DA133}"/>
    <cellStyle name="Comma 3 5" xfId="1854" xr:uid="{659A1F74-917A-4696-937C-90B8978343C0}"/>
    <cellStyle name="Comma 3 6" xfId="1855" xr:uid="{23E8FC83-F429-4E9A-9008-89AE7E5AF6F1}"/>
    <cellStyle name="Comma 3 7" xfId="1856" xr:uid="{249D4CF4-B72F-4606-A134-6657FF955229}"/>
    <cellStyle name="Comma 3*" xfId="1857" xr:uid="{79B3141D-1478-4BC8-8F39-25B76D86AD19}"/>
    <cellStyle name="Comma 4" xfId="1858" xr:uid="{4DBF5393-0431-4788-BC15-D2459B699DFB}"/>
    <cellStyle name="Comma 4 2" xfId="1859" xr:uid="{64F0857C-26E1-4833-A344-CFD05A71D08E}"/>
    <cellStyle name="Comma 4 3" xfId="1860" xr:uid="{CD9139A8-4750-4CA9-9E0F-C00E4D80E0C1}"/>
    <cellStyle name="Comma 4 4" xfId="1861" xr:uid="{DA5369B7-6DB1-412D-8119-CAAB96108B04}"/>
    <cellStyle name="Comma 4 5" xfId="1862" xr:uid="{8CA3EA09-2A48-4AF7-AB69-F23B8C81751D}"/>
    <cellStyle name="Comma 4 6" xfId="1863" xr:uid="{93131230-8C09-4ED1-B3FE-FE7740FB31FB}"/>
    <cellStyle name="Comma 5" xfId="1864" xr:uid="{16F83E24-6BC1-4FC6-AFA5-B2AE167EE565}"/>
    <cellStyle name="Comma 5 2" xfId="1865" xr:uid="{EB3B1FE2-643A-4E0B-93EF-57A56EF545B5}"/>
    <cellStyle name="Comma 5 3" xfId="1866" xr:uid="{ED085D4D-70BF-48F9-A242-06258915C85C}"/>
    <cellStyle name="Comma 5 4" xfId="1867" xr:uid="{02BAB9D1-3BC9-4801-9FAF-B76A06107EEF}"/>
    <cellStyle name="Comma 5 5" xfId="1868" xr:uid="{CD0BED9D-A343-487B-9E4C-1780129C061A}"/>
    <cellStyle name="Comma 5 6" xfId="1869" xr:uid="{DCBECDAE-5C33-4CD1-9B29-FCF33590CAB0}"/>
    <cellStyle name="Comma 6" xfId="1870" xr:uid="{FB35506F-6069-42BF-AB80-8FD703B6D5B7}"/>
    <cellStyle name="Comma 7" xfId="2583" xr:uid="{EB4555E2-7258-4D85-807F-66BB9308D230}"/>
    <cellStyle name="Comma, 1 dec" xfId="1871" xr:uid="{AC64BDF6-36CA-4FE6-B664-85B91DA224AC}"/>
    <cellStyle name="Comma, 2 dec" xfId="1872" xr:uid="{4D2A3351-6903-474D-B44A-09D646EC2F61}"/>
    <cellStyle name="Comma.0" xfId="1873" xr:uid="{3C4BDFFF-6C30-49FF-8FBE-DA729CEC78A0}"/>
    <cellStyle name="Comma.00" xfId="1874" xr:uid="{09277403-2E45-448C-87B5-4F95372843C4}"/>
    <cellStyle name="Comma[0]_Calendarisation" xfId="1875" xr:uid="{7756C393-8D23-44A0-BCBA-AE3EC6512A79}"/>
    <cellStyle name="Comma0 - Modelo1" xfId="1876" xr:uid="{61862956-A0E5-4D89-95CD-247344FEE21F}"/>
    <cellStyle name="Comma0 - Style1" xfId="1877" xr:uid="{6ACDF650-92FB-423D-BF9D-068B6334B964}"/>
    <cellStyle name="Comma0 - Style1 2" xfId="1878" xr:uid="{86B51A51-189B-4DD8-B50F-5F59970DD02A}"/>
    <cellStyle name="Comma0 - Style1 3" xfId="1879" xr:uid="{08764DD1-3292-4D17-A31E-DCF78FD25C1B}"/>
    <cellStyle name="Comma0 - Style1 4" xfId="1880" xr:uid="{434EE9AE-DCE4-4BC2-8445-33D935A585D6}"/>
    <cellStyle name="Comma0 - Style1 5" xfId="1881" xr:uid="{E6099557-EA02-45D8-9139-29598E0D0EBB}"/>
    <cellStyle name="Comma0 - Style1 6" xfId="1882" xr:uid="{B6E777C3-92C6-4604-807F-5E7DAD2608E6}"/>
    <cellStyle name="Comma0 - Style1 7" xfId="1883" xr:uid="{A4C26665-7616-49A6-9B28-CA53CA6C690A}"/>
    <cellStyle name="Comma1 - Modelo2" xfId="1884" xr:uid="{3C098264-FA1A-49E4-B4AD-E9E2D9253105}"/>
    <cellStyle name="Comma1 - Style2" xfId="1885" xr:uid="{325AE5D4-EC21-419C-B9ED-95F86488D326}"/>
    <cellStyle name="Comma1 - Style2 2" xfId="1886" xr:uid="{8FCAAA2A-E138-4545-9C2C-E6A7CCF39B29}"/>
    <cellStyle name="Comma1 - Style2 3" xfId="1887" xr:uid="{F0AA4DEA-B5D5-4861-BB37-6CDAD3B6F350}"/>
    <cellStyle name="Comma1 - Style2 4" xfId="1888" xr:uid="{F821D2CB-F7BF-4EE9-A88C-486E14D84E6F}"/>
    <cellStyle name="Comma1 - Style2 5" xfId="1889" xr:uid="{02412504-3BC2-4F91-AD35-6C449938B41E}"/>
    <cellStyle name="Comma1 - Style2 6" xfId="1890" xr:uid="{43C58E37-560B-4BD6-9AC6-47F9F5CA1551}"/>
    <cellStyle name="Comma1 - Style2 7" xfId="1891" xr:uid="{E7AA40B1-037E-4A82-B33F-EF3CC5C57F82}"/>
    <cellStyle name="CommaKM" xfId="1892" xr:uid="{370A3189-100E-4228-BBA5-0B58B6F0E117}"/>
    <cellStyle name="Company" xfId="1893" xr:uid="{939CA081-E850-40FE-8EA7-0A67B111EA8C}"/>
    <cellStyle name="Company name" xfId="1894" xr:uid="{F8762F9B-1B1A-47F4-964E-2E049EFE132A}"/>
    <cellStyle name="Company_GREENERdivisional060103v24.1_outsource WtE" xfId="1895" xr:uid="{8328D726-07A6-446B-8FDE-F293A03BEF7D}"/>
    <cellStyle name="Cover" xfId="1896" xr:uid="{D3B83EEA-C14C-4057-B3F1-8BBCBE8D7C1D}"/>
    <cellStyle name="Curr" xfId="1897" xr:uid="{CEE09F94-6D75-4E22-A948-F32F59897660}"/>
    <cellStyle name="Curr 2" xfId="2622" xr:uid="{F6F9EE3C-96E2-41C0-9111-C9745649DFF2}"/>
    <cellStyle name="Currency (2dp)" xfId="1898" xr:uid="{B5320DD0-09C3-4971-86AB-1275F7253FA2}"/>
    <cellStyle name="Currency [00]" xfId="1899" xr:uid="{B17CD652-252D-41CC-8A77-B65528C15654}"/>
    <cellStyle name="Currency [1]" xfId="1900" xr:uid="{5AF26C99-30D9-459F-91E1-0D4FAFDAE725}"/>
    <cellStyle name="Currency [2]" xfId="1901" xr:uid="{ABCCE145-20FC-4908-9F51-4A6BAAA24E95}"/>
    <cellStyle name="Currency [2] 2" xfId="2623" xr:uid="{8F385D57-EFAB-4A61-AFC0-D65BA3C305ED}"/>
    <cellStyle name="Currency [3]" xfId="1902" xr:uid="{9D91F925-0B4F-46E7-B407-C9D6A0FD4034}"/>
    <cellStyle name="Currency 0" xfId="1903" xr:uid="{CDC6690D-850A-4CA2-9160-CADC33F63AB3}"/>
    <cellStyle name="Currency 2" xfId="1904" xr:uid="{3B594FD8-99BD-468E-B685-40E6C8959C04}"/>
    <cellStyle name="Currency 2 2" xfId="1905" xr:uid="{468C53F2-2C2F-4F55-8BDD-E9CFE8E67384}"/>
    <cellStyle name="Currency 2 2 2" xfId="1906" xr:uid="{C5B5F686-65E9-4FB0-8B75-5138E2CE37C1}"/>
    <cellStyle name="Currency 2 2 3" xfId="1907" xr:uid="{1A234255-EE8F-4511-9885-133437427823}"/>
    <cellStyle name="Currency 2 2 4" xfId="1908" xr:uid="{B925DEFD-90C4-46B1-986B-FD14109C2207}"/>
    <cellStyle name="Currency 2 2 5" xfId="1909" xr:uid="{33CCC660-6E98-48B1-9992-95D229D6ACAB}"/>
    <cellStyle name="Currency 2 2 6" xfId="1910" xr:uid="{1870BC7C-2244-45DC-A15B-1E774A9041E5}"/>
    <cellStyle name="Currency 2 3" xfId="1911" xr:uid="{28409F07-3BEB-41DD-96C2-010379C9640C}"/>
    <cellStyle name="Currency 2 3 2" xfId="1912" xr:uid="{9C844B47-CE01-436E-8EB9-3FDF5B104C82}"/>
    <cellStyle name="Currency 2 3 3" xfId="1913" xr:uid="{136C9943-C1FA-4CCA-9673-87FB832CE2F6}"/>
    <cellStyle name="Currency 2 3 4" xfId="1914" xr:uid="{ED123514-592C-47BC-ACB1-EF7FD3932C60}"/>
    <cellStyle name="Currency 2 3 5" xfId="1915" xr:uid="{8D25CC5D-B524-4327-A42A-3AFE4FA95BE8}"/>
    <cellStyle name="Currency 2 3 6" xfId="1916" xr:uid="{DC826AA5-B5FC-4E1F-ACCB-93D602BBDA4B}"/>
    <cellStyle name="Currency 2_SBM_Pending Issues_Final V.3_w2008_Final_30March08 " xfId="1917" xr:uid="{9A3ED6C9-3C2C-40BD-812D-0EA77E54B362}"/>
    <cellStyle name="Currency 3" xfId="1918" xr:uid="{BCFE9545-7A20-4A09-B8FB-755D5D4A8964}"/>
    <cellStyle name="Currency 3 2" xfId="1919" xr:uid="{25B2A92E-0CE8-472C-BC8C-180760EEB8A6}"/>
    <cellStyle name="Currency 3 3" xfId="1920" xr:uid="{8748A4DB-EB75-4724-8E13-401F38884B0B}"/>
    <cellStyle name="Currency 3 4" xfId="1921" xr:uid="{E84EEDA8-66CF-4D76-A82B-71B3FD7C0531}"/>
    <cellStyle name="Currency 3 5" xfId="1922" xr:uid="{1023BF66-39C6-409A-906B-CA4E3654EA01}"/>
    <cellStyle name="Currency 3 6" xfId="1923" xr:uid="{A38DE3DD-6F16-44F1-ADEE-24167D54CFDE}"/>
    <cellStyle name="Currency Dollar" xfId="1924" xr:uid="{6070B59D-BAE8-4CB4-939C-7ED3D3B9CC22}"/>
    <cellStyle name="Currency Dollar (2dp)" xfId="1925" xr:uid="{7B903DEF-16DD-4723-8A75-33B1489A0C9D}"/>
    <cellStyle name="Currency dollars[0]" xfId="1926" xr:uid="{8722FE7B-3B42-47A6-AB97-999A3B50680D}"/>
    <cellStyle name="Currency EUR" xfId="1927" xr:uid="{5CADCD77-E15E-41BD-A028-C88EFBABAF2F}"/>
    <cellStyle name="Currency EUR (2dp)" xfId="1928" xr:uid="{AE96A998-4B67-4234-8391-0378A8CDC559}"/>
    <cellStyle name="Currency Euro" xfId="1929" xr:uid="{2BFA08CE-D6D7-4DE0-9FCB-3349E0865592}"/>
    <cellStyle name="Currency Euro (2dp)" xfId="1930" xr:uid="{AF2BB580-7C1E-4BAE-AE7A-6256F3905A27}"/>
    <cellStyle name="Currency GBP" xfId="1931" xr:uid="{BDDD999E-5F39-45B5-AE94-A23662C1B49B}"/>
    <cellStyle name="Currency GBP (2dp)" xfId="1932" xr:uid="{CD721F1B-9CA6-4063-8CA1-0C413B6ED8A7}"/>
    <cellStyle name="Currency Pound" xfId="1933" xr:uid="{61836E2F-E40F-4BD4-BF34-BC5FC5175202}"/>
    <cellStyle name="Currency Pound (2dp)" xfId="1934" xr:uid="{0BD671C2-0EAA-47BF-AA10-5FEE7DDE2975}"/>
    <cellStyle name="Currency USD" xfId="1935" xr:uid="{1C736721-E8F5-4100-AC3B-04B5EA59338A}"/>
    <cellStyle name="Currency USD (2dp)" xfId="1936" xr:uid="{8E177DEB-D61F-4404-9A1E-5547EBBD1C22}"/>
    <cellStyle name="Currency$" xfId="1937" xr:uid="{83506490-118E-4983-A131-650558BB4391}"/>
    <cellStyle name="Currency1" xfId="1938" xr:uid="{8A63BBD6-CBCB-4BB1-ABFA-F0517ED49351}"/>
    <cellStyle name="Currency2" xfId="1939" xr:uid="{BC2CBE3B-F8D4-4D27-9278-30FB001961FC}"/>
    <cellStyle name="Currencyunder" xfId="1940" xr:uid="{FF7DA89D-A9D9-4B16-8FF5-598E698D2195}"/>
    <cellStyle name="Currsmall" xfId="1941" xr:uid="{25A1F973-3C0B-44EC-8763-8A8A704FDDA9}"/>
    <cellStyle name="Cyan" xfId="1942" xr:uid="{B34D4968-ED49-4BDB-B7BD-D7009BBFD525}"/>
    <cellStyle name="D.Cyan" xfId="1943" xr:uid="{C5F7DC4F-DD2D-4631-B7E1-CEA108610585}"/>
    <cellStyle name="Data Link" xfId="1944" xr:uid="{9399CC98-62A0-478E-A7DF-C5103D436049}"/>
    <cellStyle name="database" xfId="1945" xr:uid="{33AADDA7-3BAD-4745-ADA8-50BDF603C5B1}"/>
    <cellStyle name="DataStyle" xfId="1946" xr:uid="{084AE160-F2D3-4750-93CD-64CD9051F022}"/>
    <cellStyle name="DataStyle 2" xfId="2586" xr:uid="{47D8FEAA-B3E0-4565-B5B7-D9DC382018E7}"/>
    <cellStyle name="Date" xfId="1947" xr:uid="{4BDFAECF-CAA9-4D10-A034-0BC8A0F87653}"/>
    <cellStyle name="Date (Month)" xfId="1948" xr:uid="{67EF9CED-3BBA-4688-98E2-C3AEECD25782}"/>
    <cellStyle name="Date (Year)" xfId="1949" xr:uid="{DF934C60-1DAB-4AF6-9CB0-DDFEE9BA5AF0}"/>
    <cellStyle name="Date Aligned" xfId="1950" xr:uid="{F248AA33-A7B6-4622-B347-91E722E5EF8E}"/>
    <cellStyle name="Date Short" xfId="1951" xr:uid="{22445833-FE6D-4B02-AE96-0834515568E1}"/>
    <cellStyle name="Date_3G customer forecast v1" xfId="1954" xr:uid="{42E6882A-E106-47E7-9F0D-3B808025AA37}"/>
    <cellStyle name="Date, Long" xfId="1952" xr:uid="{65C1FF1E-02FE-43E7-A8E1-E0FBB2B84748}"/>
    <cellStyle name="Date, Short" xfId="1953" xr:uid="{120656B2-A591-481E-9F9A-AF856ED5F9A1}"/>
    <cellStyle name="Date1" xfId="1955" xr:uid="{9AE40EDD-F87B-48B6-BA06-405E48E3CD62}"/>
    <cellStyle name="Datum" xfId="1956" xr:uid="{680F1F61-4432-4C2C-81CC-64E871310479}"/>
    <cellStyle name="Dec3" xfId="1957" xr:uid="{64C26195-BDA0-44B6-B853-2C354C282137}"/>
    <cellStyle name="default" xfId="1958" xr:uid="{8A829071-9ED0-4391-893D-40979833F4E2}"/>
    <cellStyle name="Description" xfId="1959" xr:uid="{27E880B6-95DE-4CE1-8463-DEAACF501CC8}"/>
    <cellStyle name="Description 2" xfId="2576" xr:uid="{51761A63-389B-4DBE-AAAA-9EC824828AE5}"/>
    <cellStyle name="Dezimal [0]_Compiling Utility Macros" xfId="1960" xr:uid="{DBDCFBFD-CFEC-4902-824F-8489ABB87028}"/>
    <cellStyle name="Dezimal_Compiling Utility Macros" xfId="1961" xr:uid="{64B52F63-95C8-4650-B805-671DA47419B5}"/>
    <cellStyle name="Dia" xfId="1962" xr:uid="{2BE6B0F2-DD3B-48A0-A7AE-684EE89F0971}"/>
    <cellStyle name="Dollar" xfId="1963" xr:uid="{7BF6FE63-FA8D-41C4-B0BE-5B1459F98E99}"/>
    <cellStyle name="Dollar1" xfId="1964" xr:uid="{A86CA783-DF82-485B-9926-DECF2DC20E53}"/>
    <cellStyle name="Dollar1Blue" xfId="1965" xr:uid="{72605810-2CF0-49E6-8421-40BA9EED9D5B}"/>
    <cellStyle name="Dollar2" xfId="1966" xr:uid="{F7F088C2-7B1B-48F5-9F46-EBEEEC616148}"/>
    <cellStyle name="Dotted Line" xfId="1967" xr:uid="{9887E069-79EC-48DE-B9BA-59ADB61FA1E6}"/>
    <cellStyle name="Double Accounting" xfId="1968" xr:uid="{D204DD86-23AE-4E81-8CF3-25763317DA27}"/>
    <cellStyle name="doublespace" xfId="1969" xr:uid="{47ADB21C-DDA4-4E1E-B7D0-4ABE5E98C72F}"/>
    <cellStyle name="DrKW Assumption" xfId="1970" xr:uid="{AA77DCFC-EE5F-4DC1-A6A1-1B63E1924F40}"/>
    <cellStyle name="DrKW Green Line" xfId="1971" xr:uid="{2E44918A-B8CF-47F3-8F1C-054874EF5BAE}"/>
    <cellStyle name="DrKW Input" xfId="1972" xr:uid="{1C81CDDF-CC42-435B-858C-43839B5B6AEC}"/>
    <cellStyle name="DrKW Multiple" xfId="1973" xr:uid="{B6D68BB3-8A3E-4BDD-9EF2-C7C804B87B3D}"/>
    <cellStyle name="DrKW Percent" xfId="1974" xr:uid="{C8717AB6-92B7-4B4B-B855-1388489EF160}"/>
    <cellStyle name="DrKW Percent 8pt" xfId="1975" xr:uid="{930D777B-B15A-4903-B025-D59A23E38A4A}"/>
    <cellStyle name="DrKW Percent Assumption" xfId="1976" xr:uid="{A95211E9-3FE2-4346-9570-5202FF660DEB}"/>
    <cellStyle name="DrKW Percent Assumption 8pt" xfId="1977" xr:uid="{FC52083A-7267-47AA-926A-9FCF13ED9F97}"/>
    <cellStyle name="DrKW Percent Input" xfId="1978" xr:uid="{C7EA6B10-EDAD-4498-A36F-51FD4B1031BC}"/>
    <cellStyle name="DrKW Standard format" xfId="1979" xr:uid="{C809CCDB-09C8-470B-A260-9B99FB3FF58B}"/>
    <cellStyle name="Emphasis 1" xfId="1980" xr:uid="{2C52C1CB-0C9D-4116-9C11-B1B97A2D95F4}"/>
    <cellStyle name="Emphasis 2" xfId="1981" xr:uid="{289C8304-8384-49BE-AFFE-1423E1CD6E80}"/>
    <cellStyle name="Emphasis 3" xfId="1982" xr:uid="{61671808-B8FA-4E97-88F6-45FE1B4EC1EB}"/>
    <cellStyle name="Encabez1" xfId="1983" xr:uid="{48F460B4-CC89-4387-B43B-3B5061417550}"/>
    <cellStyle name="Encabez2" xfId="1984" xr:uid="{2A27B39B-1501-412D-B31B-68B41D876B55}"/>
    <cellStyle name="Enter Currency (0)" xfId="1985" xr:uid="{5030F7DD-9467-481F-BAF1-064BE2DE8C39}"/>
    <cellStyle name="Enter Currency (2)" xfId="1986" xr:uid="{D590A241-F799-476A-A4E4-DC8F06605466}"/>
    <cellStyle name="Enter Units (0)" xfId="1987" xr:uid="{C5DD9C7C-BE3C-448C-8BF6-C7120504AD03}"/>
    <cellStyle name="Enter Units (1)" xfId="1988" xr:uid="{6E0E0F41-B459-4F70-B5EA-2FA32072E876}"/>
    <cellStyle name="Enter Units (2)" xfId="1989" xr:uid="{DA6866B1-A53C-42F7-AC16-CDF1B3E5214F}"/>
    <cellStyle name="entry box" xfId="1990" xr:uid="{964B151B-3210-489F-9F72-466F71AFD505}"/>
    <cellStyle name="entry box 2" xfId="2577" xr:uid="{09EBE480-2A29-416B-A2C8-8EA6FFF099DB}"/>
    <cellStyle name="Euro" xfId="1991" xr:uid="{BC5E50C0-E267-4401-BE9C-E7E088CEFC33}"/>
    <cellStyle name="exp" xfId="1992" xr:uid="{FC9DAF9C-F78E-47DA-8E9A-24E28C0A025B}"/>
    <cellStyle name="Explanatory Text 2" xfId="1993" xr:uid="{53A0E278-F152-4EDD-BBDF-2A43DB3CBE20}"/>
    <cellStyle name="Explanatory Text 3" xfId="1994" xr:uid="{F33CCB79-4324-40A8-826C-C66B09891064}"/>
    <cellStyle name="External File Cells" xfId="1995" xr:uid="{D8644E58-19A7-4B57-A2A9-A6ED8DBEDABB}"/>
    <cellStyle name="External File Cells 2" xfId="2624" xr:uid="{F0B0B9D7-137E-4B20-8958-ECE4DE0A9156}"/>
    <cellStyle name="EY%colcalc" xfId="1996" xr:uid="{CF306A3A-A135-4879-8FFF-58B6B203EA27}"/>
    <cellStyle name="EY%input" xfId="1997" xr:uid="{C6F7B6C5-0934-4D9C-97BE-7F546EDAC9B7}"/>
    <cellStyle name="EY%rowcalc" xfId="1998" xr:uid="{83A5283F-8853-4A15-BD35-E61709F28E0E}"/>
    <cellStyle name="EY0dp" xfId="1999" xr:uid="{C19DB432-6B9E-49F6-8E8E-036DC6E44632}"/>
    <cellStyle name="EY1dp" xfId="2000" xr:uid="{233BAEF3-A9C2-4603-A981-ADAD08C2FD3E}"/>
    <cellStyle name="EY2dp" xfId="2001" xr:uid="{2762ACE4-121D-4FBB-B446-26CC7C2EB022}"/>
    <cellStyle name="EY3dp" xfId="2002" xr:uid="{4F4AB1E7-B46F-4FEB-94EC-9D0B88FAE90F}"/>
    <cellStyle name="EYColumnHeading" xfId="2003" xr:uid="{26967728-A804-4CC2-ADE8-78B79E8D7579}"/>
    <cellStyle name="EYHeading1" xfId="2004" xr:uid="{4EFB3304-ECF6-4ED8-9D89-9D35319BE83D}"/>
    <cellStyle name="EYheading2" xfId="2005" xr:uid="{1AEA3E00-59BC-4B72-BDA5-47508895BD12}"/>
    <cellStyle name="EYheading3" xfId="2006" xr:uid="{531D9DE0-30E6-40E9-88ED-08A6AEAECFCF}"/>
    <cellStyle name="EYnumber" xfId="2007" xr:uid="{01622F8C-CD05-41A9-909F-7DF9AFC5B5A1}"/>
    <cellStyle name="EYSheetHeader1" xfId="2008" xr:uid="{CBC2E8AF-27C2-43C8-98B0-755F93A955D8}"/>
    <cellStyle name="EYtext" xfId="2009" xr:uid="{5F140ACB-94CC-461B-B8D7-7B259385A6D1}"/>
    <cellStyle name="F2" xfId="2010" xr:uid="{5FA8BA75-CFAB-438C-AD1D-3D39E9B4A78A}"/>
    <cellStyle name="F3" xfId="2011" xr:uid="{E96247FB-75DB-43E5-B622-CE45A6CD8740}"/>
    <cellStyle name="F4" xfId="2012" xr:uid="{31D8A649-0A7C-4164-8905-350EE5A1261D}"/>
    <cellStyle name="F5" xfId="2013" xr:uid="{4A6FB7E6-915E-4FEF-89BE-3F86A029D189}"/>
    <cellStyle name="F6" xfId="2014" xr:uid="{B68A69B6-1E6D-45F1-B65E-B0414B6D0BBD}"/>
    <cellStyle name="F7" xfId="2015" xr:uid="{B5526072-39C1-41E8-82ED-4885CF447274}"/>
    <cellStyle name="F8" xfId="2016" xr:uid="{1B76EC12-D0D0-425B-8F75-1F7EED78561C}"/>
    <cellStyle name="FAB level" xfId="2017" xr:uid="{A29B960E-E5FC-4DC1-A894-2D52692EAE9A}"/>
    <cellStyle name="FAB no" xfId="2018" xr:uid="{1BE1F1A8-3827-44DB-BF4D-4A04F8497E5F}"/>
    <cellStyle name="FAB price" xfId="2019" xr:uid="{003D8B4E-3D2A-481A-A390-03FA017C3A1F}"/>
    <cellStyle name="Feld_muß" xfId="2020" xr:uid="{CFD33D64-F204-4E07-BC0E-B8F94790576F}"/>
    <cellStyle name="Fest" xfId="2021" xr:uid="{DF124807-C6CD-4587-9D77-B8380B7B9283}"/>
    <cellStyle name="Fijo" xfId="2022" xr:uid="{6B912028-8D85-4FC3-A420-7B17B3290515}"/>
    <cellStyle name="Financiero" xfId="2023" xr:uid="{49F02510-3BF1-45C7-ABB2-DC82C074D588}"/>
    <cellStyle name="five" xfId="2024" xr:uid="{2567FBAC-784E-4FEC-867A-726736F84E68}"/>
    <cellStyle name="Fixed" xfId="2025" xr:uid="{DF5C128D-9FF2-4477-9AAF-373D93630A56}"/>
    <cellStyle name="Fixed 2" xfId="2587" xr:uid="{509EE704-A603-495D-8B70-5558DC10CD54}"/>
    <cellStyle name="Fixlong" xfId="2026" xr:uid="{9D5CABE5-F9C7-47CC-858A-166DFF661398}"/>
    <cellStyle name="Footnote" xfId="2027" xr:uid="{F92FC6D4-DBD3-427E-9875-D49C007D135B}"/>
    <cellStyle name="Forecast Cells" xfId="2028" xr:uid="{7C52E103-41AC-45DA-8109-AAEE94D35C66}"/>
    <cellStyle name="Formula" xfId="2029" xr:uid="{58AEB5A1-420E-474A-B24E-81898A43C97D}"/>
    <cellStyle name="Formula 2" xfId="2588" xr:uid="{76BF5974-CA15-48F3-8699-A9AA47C0E5B6}"/>
    <cellStyle name="four" xfId="2030" xr:uid="{4D594324-2857-4FD6-91AE-03EDB0B756A9}"/>
    <cellStyle name="G1_1999 figures" xfId="2031" xr:uid="{8E8AEA22-4FFF-4E11-8E3F-A3769F087C1F}"/>
    <cellStyle name="gbox" xfId="2032" xr:uid="{060E2388-A01E-49CA-B9BE-2164C1F59181}"/>
    <cellStyle name="Good 2" xfId="2033" xr:uid="{58F2E58B-B9C8-4708-A631-BAE60ED917F9}"/>
    <cellStyle name="Good 3" xfId="2034" xr:uid="{764E186C-71D2-45D5-AB3E-DD85EE54C219}"/>
    <cellStyle name="Green" xfId="2035" xr:uid="{FE9219F3-6086-4725-8286-F5B0C9CC0649}"/>
    <cellStyle name="Grey" xfId="2036" xr:uid="{E4CA805B-703C-4E0A-92E9-F7056E0F07BE}"/>
    <cellStyle name="grey dark" xfId="2037" xr:uid="{BF57633D-F24B-4B5D-9BE4-611328E09EE2}"/>
    <cellStyle name="Grey_Celtel Summary Numbers - Aug 2004" xfId="2038" xr:uid="{B8906F41-78D9-40C3-9ED7-BC61054FE893}"/>
    <cellStyle name="H 2" xfId="2039" xr:uid="{D4D14095-1135-4E24-8152-3A9E4FD9C8B0}"/>
    <cellStyle name="H_1998_col_head" xfId="2040" xr:uid="{E9613874-F2F1-4716-B136-D77FA681E4FF}"/>
    <cellStyle name="H_1999_col_head" xfId="2041" xr:uid="{B32E3971-3CAB-45A5-A1F4-2E3F318282DA}"/>
    <cellStyle name="H0" xfId="2042" xr:uid="{DF9BE7F6-CE65-4B1A-A9EB-FBE836EA24E5}"/>
    <cellStyle name="H1" xfId="2043" xr:uid="{A1364543-0F97-46A2-AF30-33117AE48753}"/>
    <cellStyle name="H2" xfId="2044" xr:uid="{BCC8365D-8D32-4F9C-A788-C5E2ECFA6EA7}"/>
    <cellStyle name="H3" xfId="2045" xr:uid="{A1C7A576-CEFF-424B-8BE6-A3979008AF31}"/>
    <cellStyle name="H4" xfId="2046" xr:uid="{6E864B7A-BBAD-450D-997B-9DA1897166FA}"/>
    <cellStyle name="hard no." xfId="2047" xr:uid="{7DFFBFBA-3F57-43F3-94D7-FFADFAFF5464}"/>
    <cellStyle name="hard no. 2" xfId="2589" xr:uid="{3B3431CA-08BE-4FB6-BC41-C85DE6F9092F}"/>
    <cellStyle name="Hard Percent" xfId="2048" xr:uid="{B71C510D-71BC-4B1E-AA12-A5D78F71C7D6}"/>
    <cellStyle name="hardno" xfId="2049" xr:uid="{4FDC8677-A083-4134-BFE2-918AE3C33760}"/>
    <cellStyle name="Head 1" xfId="2050" xr:uid="{D46F1939-A8E0-457E-BDB2-D56FD0CF022C}"/>
    <cellStyle name="HEADER" xfId="2051" xr:uid="{024AB8AF-61B3-4BFC-B1E2-2DA862B15E48}"/>
    <cellStyle name="Header1" xfId="2052" xr:uid="{52575173-3B49-448A-8C44-F8D3EE702E16}"/>
    <cellStyle name="Header2" xfId="2053" xr:uid="{0F560E51-8A55-44DB-80EC-B7DC487CE121}"/>
    <cellStyle name="Header2 2" xfId="2625" xr:uid="{8FFE61D6-1649-4282-8ECE-D5C3C414FBCF}"/>
    <cellStyle name="Heading" xfId="2054" xr:uid="{639937B9-34F5-4364-9BCC-21B73360E850}"/>
    <cellStyle name="Heading 1 2" xfId="2055" xr:uid="{9719397E-C035-4F40-AED8-E6437AB482C8}"/>
    <cellStyle name="Heading 1 3" xfId="2056" xr:uid="{E3A41D7F-B21B-489B-BBD5-39EA58B2D032}"/>
    <cellStyle name="heading 1 4" xfId="2057" xr:uid="{A1B85DFA-4CDB-4A86-9D7D-895EE2E02AC2}"/>
    <cellStyle name="heading 1 5" xfId="2058" xr:uid="{4E4F970F-00D9-43C9-95AA-542D4A57FE3E}"/>
    <cellStyle name="heading 1 6" xfId="2059" xr:uid="{3206CCC5-7594-4F8D-B933-66BB9425661B}"/>
    <cellStyle name="Heading 2 2" xfId="2060" xr:uid="{85454845-4A32-4E3C-9C59-ACEE4498A4E2}"/>
    <cellStyle name="Heading 2 3" xfId="2061" xr:uid="{F92FD008-A036-4CF7-B8A5-671E3C8FD118}"/>
    <cellStyle name="heading 2 4" xfId="2062" xr:uid="{DE6ABF64-282A-4082-91B1-150493843D31}"/>
    <cellStyle name="heading 2 5" xfId="2063" xr:uid="{4B0A214A-5D51-4539-9ED3-4710ECD820B9}"/>
    <cellStyle name="heading 2 6" xfId="2064" xr:uid="{E845DCFE-E65D-490D-A0F1-13906D88661E}"/>
    <cellStyle name="Heading 3 2" xfId="2065" xr:uid="{3DD24F05-BD96-4B1F-B9EC-E8199A412C3A}"/>
    <cellStyle name="Heading 3 3" xfId="2066" xr:uid="{6B61F582-C17E-4A26-89D4-B2527191C056}"/>
    <cellStyle name="Heading 4 2" xfId="2067" xr:uid="{AB31D2A1-C563-4EBC-BEAD-3B81A391F578}"/>
    <cellStyle name="Heading 4 3" xfId="2068" xr:uid="{33AA44C2-4D1E-4899-A7F6-43A8EE2F25D0}"/>
    <cellStyle name="Heading1" xfId="2069" xr:uid="{37E8B4EB-1409-493E-BE82-3B9FAF125670}"/>
    <cellStyle name="HeadingS" xfId="2070" xr:uid="{8EB6F80C-295E-499A-A0E1-36D66C084D33}"/>
    <cellStyle name="Hidden" xfId="2071" xr:uid="{5C1CFD54-DBBB-4C55-B078-6EA4BAFDE557}"/>
    <cellStyle name="Highlight" xfId="2072" xr:uid="{B501BE3D-EA18-425F-8B91-AE1AC5AE6099}"/>
    <cellStyle name="highlight yellow" xfId="2073" xr:uid="{F34E3FA2-5F2D-4BB5-B993-D3CBCE68A0CA}"/>
    <cellStyle name="Hipervínculo_Oferta AMENA Backbone Datos" xfId="2074" xr:uid="{07CB99DC-21F2-49F0-81EF-54F69AAC387D}"/>
    <cellStyle name="Hyperlink" xfId="9" xr:uid="{00000000-0005-0000-0000-000000000000}"/>
    <cellStyle name="Hyperlink 2" xfId="11" xr:uid="{00000000-0005-0000-0000-000001000000}"/>
    <cellStyle name="Hyperlink 3" xfId="13" xr:uid="{3C6D52F8-CB6C-4D30-92F3-D362F0202EE5}"/>
    <cellStyle name="Îáû÷íûé_PERSONAL" xfId="2075" xr:uid="{C7EB11D8-5D2E-4550-83CC-3933F5278BDB}"/>
    <cellStyle name="Important" xfId="2076" xr:uid="{730FCAC4-2EE9-4D74-84BC-FF2BA518AAA6}"/>
    <cellStyle name="Input (%)" xfId="2077" xr:uid="{E9ABB166-6BF6-41CA-B181-E9F0B007E149}"/>
    <cellStyle name="Input (No)" xfId="2078" xr:uid="{7C269FAF-E1AF-409F-9822-DD777E2A254D}"/>
    <cellStyle name="Input [yellow]" xfId="2079" xr:uid="{961F60D4-5B87-4C95-95A0-A236FAFEAA06}"/>
    <cellStyle name="Input [yellow] 2" xfId="2578" xr:uid="{E1232483-C55C-44AB-A493-66CE17A73BA1}"/>
    <cellStyle name="Input 2" xfId="2080" xr:uid="{F006ADD8-F81C-4BC6-A6C6-A9F0207FF01C}"/>
    <cellStyle name="Input 2 2" xfId="2626" xr:uid="{0EFE9CCF-2018-4906-B710-88BB2C62754A}"/>
    <cellStyle name="Input 3" xfId="2081" xr:uid="{8645E525-FD50-45E6-9EF9-27A385993A2D}"/>
    <cellStyle name="Input 3 2" xfId="2627" xr:uid="{6CC20472-9AC6-4803-B7A4-5D6A5825F5E0}"/>
    <cellStyle name="Input calculation" xfId="2082" xr:uid="{644AD46E-1D59-49AD-9800-B172E0321208}"/>
    <cellStyle name="Input Cells" xfId="2083" xr:uid="{D25DE42C-7B3E-4C8A-BA86-71ED9A41CA6E}"/>
    <cellStyle name="Input data" xfId="2084" xr:uid="{064EB1E5-B4A2-4A8C-9358-A7B6A99975B5}"/>
    <cellStyle name="Input data 2" xfId="2628" xr:uid="{676895B3-FCCF-4F04-9919-A273CDB5AB3D}"/>
    <cellStyle name="Input estimate" xfId="2085" xr:uid="{61B1E58E-5B4E-486F-8BC1-09F488BBB9D9}"/>
    <cellStyle name="Input estimate 2" xfId="2629" xr:uid="{9AE0D9F8-A4AB-4668-B596-1566CF8084AD}"/>
    <cellStyle name="Input link" xfId="2086" xr:uid="{55C7B20D-D449-4A35-ACC3-1A6AF15DC243}"/>
    <cellStyle name="Input link (different workbook)" xfId="2087" xr:uid="{95BC8D47-3901-4599-8109-A6B48D45236A}"/>
    <cellStyle name="Input Number" xfId="2088" xr:uid="{E87591B3-D630-4050-B211-79F576197570}"/>
    <cellStyle name="Input Number 2" xfId="2630" xr:uid="{E5053394-1F62-4CA1-9385-A37BAD487598}"/>
    <cellStyle name="Input parameter" xfId="2089" xr:uid="{3AF95549-4B7B-422F-A3DA-B48512B7072C}"/>
    <cellStyle name="Input parameter 2" xfId="2631" xr:uid="{1EF56D48-E630-4B8D-A3DA-A62AB1E40226}"/>
    <cellStyle name="Input Percent" xfId="2090" xr:uid="{F3226C85-9B97-4525-964B-26FCD0CE0A1D}"/>
    <cellStyle name="Input Percent 2" xfId="2632" xr:uid="{9B838B5B-27BA-4495-B9B4-931B6A6C4585}"/>
    <cellStyle name="Input, 0 dec" xfId="2091" xr:uid="{00B624AC-2CC9-420E-BC17-A84BD1F14DB0}"/>
    <cellStyle name="Input, 1 dec" xfId="2092" xr:uid="{E79621EC-1D3B-4A77-A353-784E39FC97DB}"/>
    <cellStyle name="Input, 2 dec" xfId="2093" xr:uid="{499EF827-719D-495A-9DAF-F39BC3642FA3}"/>
    <cellStyle name="Input1" xfId="2094" xr:uid="{66E595F0-C8B4-4444-A502-2E50955859BC}"/>
    <cellStyle name="Input2" xfId="2095" xr:uid="{A8F6DAD7-45B6-4267-A138-50D3F5311F11}"/>
    <cellStyle name="InputBlueFont" xfId="2096" xr:uid="{B51D5273-B06F-40A1-9869-A51D65128A38}"/>
    <cellStyle name="Invisible" xfId="2097" xr:uid="{407B1A74-9CD9-453B-BAC7-E28553FD0991}"/>
    <cellStyle name="Italic" xfId="2098" xr:uid="{72F505C4-73B5-461D-A72D-C54F7955133C}"/>
    <cellStyle name="Italicbold" xfId="2099" xr:uid="{53665B82-1A45-4CD1-8062-B887D66890EA}"/>
    <cellStyle name="Jun" xfId="2100" xr:uid="{AF591C2A-782E-4317-BC3F-9F9A915229B5}"/>
    <cellStyle name="Komma" xfId="2101" xr:uid="{EAFBE3C5-E82E-47B9-99EE-91ACF945603B}"/>
    <cellStyle name="Kopfzeile1" xfId="2102" xr:uid="{4159F713-B5C3-4E69-95A7-50DFF958EA63}"/>
    <cellStyle name="Kopfzeile2" xfId="2103" xr:uid="{27A1E8E7-EFD3-4961-8949-F713FF97F564}"/>
    <cellStyle name="KPMG Heading 1" xfId="2104" xr:uid="{062187CB-42E1-48A3-833C-7899CA987E59}"/>
    <cellStyle name="KPMG Heading 2" xfId="2105" xr:uid="{7CC29496-4A6E-4ECE-8E5E-E3E02D8E076A}"/>
    <cellStyle name="KPMG Heading 3" xfId="2106" xr:uid="{34FADA45-4CC1-4EFA-A93A-BFAA1FAFDCDF}"/>
    <cellStyle name="KPMG Heading 4" xfId="2107" xr:uid="{1196EF37-9C9D-44ED-BBF7-03994E433C60}"/>
    <cellStyle name="KPMG Normal" xfId="2108" xr:uid="{83E1AAD0-2213-403D-A141-B20A40C19AB5}"/>
    <cellStyle name="KPMG Normal Text" xfId="2109" xr:uid="{CB2D3130-93DE-4245-83C4-1156E81AC5D5}"/>
    <cellStyle name="Labels" xfId="2110" xr:uid="{41CD2A4D-41AA-44F8-9D62-BE9CE0B54FBD}"/>
    <cellStyle name="Large Page Heading" xfId="2111" xr:uid="{620C02C9-AD1E-4A13-A61C-9AE27E062917}"/>
    <cellStyle name="left" xfId="2112" xr:uid="{0E903951-E1A7-42B6-8F80-A3B67ED3F1C8}"/>
    <cellStyle name="Legal 8½ x 14 in" xfId="2113" xr:uid="{938D08D8-4F07-497B-AB53-AB2504921D1B}"/>
    <cellStyle name="Legal 8½ x 14 in 2" xfId="2114" xr:uid="{174D0757-A0F5-449D-8704-BF7E00539944}"/>
    <cellStyle name="Legal 8½ x 14 in 3" xfId="2115" xr:uid="{EFF525BE-B59B-4E61-B657-76A4838BDEDC}"/>
    <cellStyle name="Legal 8½ x 14 in 4" xfId="2116" xr:uid="{73AE28C0-96A9-4B75-91A3-CC356A4327F0}"/>
    <cellStyle name="Legal 8½ x 14 in 5" xfId="2117" xr:uid="{A32F2730-1709-4F0F-A6EF-490F47EAD21A}"/>
    <cellStyle name="Legal 8½ x 14 in 6" xfId="2118" xr:uid="{99E9E575-4F54-4689-BB26-E5C444AD14E1}"/>
    <cellStyle name="Linien" xfId="2119" xr:uid="{83B65336-779B-43C0-A486-F0F5D6E8FDAB}"/>
    <cellStyle name="Link Currency (0)" xfId="2120" xr:uid="{A09ED7CA-428D-4BE4-A9DC-CFB689461496}"/>
    <cellStyle name="Link Currency (2)" xfId="2121" xr:uid="{40C82D4E-3FD5-4D68-9C3C-E3DD5C347D75}"/>
    <cellStyle name="Link Units (0)" xfId="2122" xr:uid="{F5275635-5D3D-4AAC-8F36-20CE539BED98}"/>
    <cellStyle name="Link Units (1)" xfId="2123" xr:uid="{89B5ED47-EE3D-40DE-BFC4-701BF151D41D}"/>
    <cellStyle name="Link Units (2)" xfId="2124" xr:uid="{66E75453-6435-4F2B-9760-DC9EA878EA7A}"/>
    <cellStyle name="linked" xfId="2125" xr:uid="{F4AE37E3-1B91-451E-A735-E83F2DEFB1E1}"/>
    <cellStyle name="Linked Cell 2" xfId="2126" xr:uid="{98198E9B-5F2D-451B-8A4E-3FDEC1C78266}"/>
    <cellStyle name="Linked Cell 3" xfId="2127" xr:uid="{E60229A1-7114-4A70-A3B1-AA345E27403F}"/>
    <cellStyle name="LN" xfId="2128" xr:uid="{18449084-827B-4D5D-BEA7-D21A10F492BA}"/>
    <cellStyle name="Locked" xfId="2129" xr:uid="{6E581DB1-7571-4DB9-A8D1-CA8AACD86BD5}"/>
    <cellStyle name="LongDesc" xfId="2130" xr:uid="{4570777A-1CA3-4131-82BF-9A482AFF5F70}"/>
    <cellStyle name="LongDesc 2" xfId="2579" xr:uid="{B8DDD922-BED6-409F-AB57-72FD702E53C6}"/>
    <cellStyle name="m" xfId="2131" xr:uid="{3E4B2422-534D-4842-82DE-0231541E9410}"/>
    <cellStyle name="m_LIFT - Interface Sheet" xfId="2132" xr:uid="{E932DB05-D242-4435-9455-774F18FA7860}"/>
    <cellStyle name="m_LIFT - Interface Sheet (2)" xfId="2133" xr:uid="{A92E2A50-B451-4BC8-AD8D-1E1F08A29581}"/>
    <cellStyle name="Magenta" xfId="2134" xr:uid="{E55DF770-49A9-407B-B8F1-B902656E4956}"/>
    <cellStyle name="Mainhead" xfId="2135" xr:uid="{6E75C75A-0C98-4BD6-AC49-6B4D7B440400}"/>
    <cellStyle name="Migliaia (0)_(interno) Listino FastLink sintetico (v1.0)" xfId="2136" xr:uid="{069A303D-0D59-4DEE-8144-21254AB6AB3F}"/>
    <cellStyle name="Migliaia_Price List171201" xfId="2137" xr:uid="{83FB03E6-AC6A-43FE-B44F-04E567EF51BD}"/>
    <cellStyle name="Millares [0]_10 AVERIAS MASIVAS + ANT" xfId="2138" xr:uid="{1AEA28B0-4A27-4EB1-B7A5-C9EFDB4C0437}"/>
    <cellStyle name="Millares_10 AVERIAS MASIVAS + ANT" xfId="2139" xr:uid="{5475B904-F03E-4CC2-BC16-44622BF2CCC0}"/>
    <cellStyle name="Milliers [0]_!!!GO" xfId="2140" xr:uid="{80CACB13-756B-47DA-A2F4-52B5F0FC6E11}"/>
    <cellStyle name="Milliers_!!!GO" xfId="2141" xr:uid="{974AD78D-D120-4B0A-B170-0DAC5B946A30}"/>
    <cellStyle name="millions" xfId="2142" xr:uid="{042F0082-7099-496C-B320-834B3B4E5C71}"/>
    <cellStyle name="mmm-yy" xfId="2143" xr:uid="{82885C95-7870-41F3-A2F5-81C79E5EF9BE}"/>
    <cellStyle name="Model" xfId="2144" xr:uid="{82B1F988-099B-4BA8-B194-56FC1BF9CCB1}"/>
    <cellStyle name="Moneda [0]_10 AVERIAS MASIVAS + ANT" xfId="2145" xr:uid="{2D3459B4-42D0-41FD-BE53-840CBB47D546}"/>
    <cellStyle name="Moneda_10 AVERIAS MASIVAS + ANT" xfId="2146" xr:uid="{C59C409F-A495-45E5-89FC-4CBB3725CC3B}"/>
    <cellStyle name="Monétaire [0]_!!!GO" xfId="2147" xr:uid="{BE5447EE-629A-46A1-8243-C1297CE17C66}"/>
    <cellStyle name="Monétaire_!!!GO" xfId="2148" xr:uid="{578BF6F4-0826-4D9F-BAD2-F8F104849A74}"/>
    <cellStyle name="Monetario" xfId="2149" xr:uid="{B2D6BD40-A036-43FB-AD29-9EC348E72D96}"/>
    <cellStyle name="Mon閠aire [0]_BSC-TCU " xfId="2150" xr:uid="{F1FC4DD4-FC0A-4570-B670-BD766B7A0386}"/>
    <cellStyle name="MOT Hardware" xfId="2151" xr:uid="{9145C245-2ECA-48B6-9B0C-A47AC9C4C211}"/>
    <cellStyle name="MOT Hardware 2" xfId="2152" xr:uid="{69A1F3AA-E7B8-4172-A6CC-4080136BB9B2}"/>
    <cellStyle name="MOT Hardware 3" xfId="2153" xr:uid="{B4383446-D3B7-4049-80F6-E221F3E5A37A}"/>
    <cellStyle name="MOT Hardware 4" xfId="2154" xr:uid="{35146789-39A5-49F9-B145-35EE9D5AF789}"/>
    <cellStyle name="MOT Hardware 5" xfId="2155" xr:uid="{32529F49-A410-434F-A647-B915FD1442A7}"/>
    <cellStyle name="MOT Hardware 6" xfId="2156" xr:uid="{9174F34E-E8B8-4572-AC04-E8D100153A3F}"/>
    <cellStyle name="Multiple" xfId="2157" xr:uid="{D7BB21CA-3D9E-4F2B-A35F-DA40287D6E3C}"/>
    <cellStyle name="Multiple [1]" xfId="2158" xr:uid="{9ADA3F95-05DC-45C1-AB46-26E8B281D7FB}"/>
    <cellStyle name="Multiple_acqmat" xfId="2161" xr:uid="{52018F7D-7656-41D2-A072-23513129A233}"/>
    <cellStyle name="Multiple, 1 dec" xfId="2159" xr:uid="{67686BB5-E74D-4329-A142-5663B176B0B5}"/>
    <cellStyle name="Multiple, 2 dec" xfId="2160" xr:uid="{9FB7076E-1291-42F9-9FE1-9866443A7DB8}"/>
    <cellStyle name="Name" xfId="2162" xr:uid="{B0937E5F-78D4-4060-8EAF-19A5E183460E}"/>
    <cellStyle name="Neutral 2" xfId="2163" xr:uid="{1E5AAA25-2933-47C7-AADA-CD63F5B8A78B}"/>
    <cellStyle name="Neutral 3" xfId="2164" xr:uid="{4B8F6815-DA6A-4FDD-B503-15A3281D2EE0}"/>
    <cellStyle name="no dec" xfId="2165" xr:uid="{A5FB886C-C9C6-4609-BB8E-28414EEFCC88}"/>
    <cellStyle name="nonmultiple" xfId="2166" xr:uid="{7AC67568-43CA-4F28-BBA4-EF34347FC879}"/>
    <cellStyle name="Normal - Style1" xfId="2167" xr:uid="{D6C7BBE7-F0F5-4758-A94E-7F6C6EFCC217}"/>
    <cellStyle name="Normal - Style1 2" xfId="2168" xr:uid="{9A8568C5-0C3B-4108-A502-A98CA90B6C45}"/>
    <cellStyle name="Normal (%)" xfId="2169" xr:uid="{523C374F-9B43-44BC-AF13-785D7E11B9D8}"/>
    <cellStyle name="Normal (£m)" xfId="2170" xr:uid="{E0EA6F16-19E6-43F3-815B-C82337438880}"/>
    <cellStyle name="Normal 10" xfId="2171" xr:uid="{C4515BE3-73F6-4D8A-BCF8-6D9410FEB5D1}"/>
    <cellStyle name="Normal 11" xfId="2172" xr:uid="{9F7B0C27-79B0-4A49-9357-02A18AE6C63B}"/>
    <cellStyle name="Normal 12" xfId="2574" xr:uid="{98071039-9571-4470-B0CD-C103DD0AF149}"/>
    <cellStyle name="Normal 13" xfId="2575" xr:uid="{54FCA508-E19B-4307-A398-225E209E064B}"/>
    <cellStyle name="Normal 14" xfId="2597" xr:uid="{094032F5-E542-47BD-B725-77E37FAABA98}"/>
    <cellStyle name="Normal 15" xfId="2602" xr:uid="{2A031753-18AD-430F-AE65-5021CDAF264F}"/>
    <cellStyle name="Normal 16" xfId="2603" xr:uid="{9BBC5290-DB5E-4698-A4D1-D8380D397926}"/>
    <cellStyle name="Normal 17" xfId="2604" xr:uid="{BCF60D54-C209-430F-814F-FFEEC3D0C62F}"/>
    <cellStyle name="Normal 18" xfId="2595" xr:uid="{C96B1FA9-F95D-4421-88DD-DCDB2E8E9B43}"/>
    <cellStyle name="Normal 2" xfId="2" xr:uid="{00000000-0005-0000-0000-000003000000}"/>
    <cellStyle name="Normal 2 2" xfId="5" xr:uid="{00000000-0005-0000-0000-000004000000}"/>
    <cellStyle name="Normal 2 2 2" xfId="10" xr:uid="{00000000-0005-0000-0000-000005000000}"/>
    <cellStyle name="Normal 2 2 3" xfId="2173" xr:uid="{C81545B3-D747-4785-A16D-33A3E53C8AAA}"/>
    <cellStyle name="Normal 2 3" xfId="7" xr:uid="{00000000-0005-0000-0000-000006000000}"/>
    <cellStyle name="Normal 2 3 2" xfId="2606" xr:uid="{D730368A-D099-4274-86EB-CB0EA4287731}"/>
    <cellStyle name="Normal 2 4" xfId="2600" xr:uid="{2080CFC6-9144-49AA-9586-E3E6DE158C0F}"/>
    <cellStyle name="Normal 2 5" xfId="2605" xr:uid="{3D45375E-5362-4DD4-BA1E-BAF92F3B0F10}"/>
    <cellStyle name="Normal 298" xfId="2599" xr:uid="{7119CAF8-3B93-4616-B1FC-C738D9469DEC}"/>
    <cellStyle name="Normal 3" xfId="3" xr:uid="{00000000-0005-0000-0000-000007000000}"/>
    <cellStyle name="Normal 3 2" xfId="14" xr:uid="{10BC4D32-E076-42AF-AD79-82B06CDD223B}"/>
    <cellStyle name="Normal 3 2 2" xfId="2174" xr:uid="{5B714AA9-7860-4A1B-9114-8E9BC0DCA36F}"/>
    <cellStyle name="Normal 3 3" xfId="2175" xr:uid="{3360C2F8-0B3F-4A09-A0E2-8A5EAE45C391}"/>
    <cellStyle name="Normal 3 4" xfId="2176" xr:uid="{40689F51-B6CD-4901-B5AA-7C6FDE8DD035}"/>
    <cellStyle name="Normal 3 5" xfId="2177" xr:uid="{42E3E3BA-01D0-4C56-9497-97BE49F0A99F}"/>
    <cellStyle name="Normal 3 6" xfId="2178" xr:uid="{64FE8390-F0E5-4021-AD56-AD3D0A20A5EB}"/>
    <cellStyle name="Normal 3 7" xfId="2179" xr:uid="{B9377469-C28A-4B6C-870E-01776DAF8709}"/>
    <cellStyle name="Normal 3 8" xfId="20" xr:uid="{A2E39EC3-2369-4A80-A2E4-395C54A96FD0}"/>
    <cellStyle name="Normal 3_ALU - TX - ALU Summary + MIC V2 (2)" xfId="2180" xr:uid="{381D5DDD-F86A-4513-84F7-F8B75D260E39}"/>
    <cellStyle name="Normal 323" xfId="2598" xr:uid="{AD9857F2-622F-4EF7-BAE6-02D50984F00B}"/>
    <cellStyle name="Normal 379" xfId="2601" xr:uid="{08A5544F-BC98-4817-959E-6F46E41383EC}"/>
    <cellStyle name="Normal 4" xfId="1" xr:uid="{00000000-0005-0000-0000-000008000000}"/>
    <cellStyle name="Normal 4 2" xfId="2182" xr:uid="{B5888B77-C995-4ED4-9E87-42274ACE2D88}"/>
    <cellStyle name="Normal 4 3" xfId="2183" xr:uid="{204C5C38-21E9-45EA-93DC-0F7595B7F588}"/>
    <cellStyle name="Normal 4 4" xfId="2184" xr:uid="{BB284716-52C1-4C25-AE89-30B378B3A551}"/>
    <cellStyle name="Normal 4 5" xfId="2185" xr:uid="{CFF66276-2048-4C66-8988-88AE9CD31881}"/>
    <cellStyle name="Normal 4 6" xfId="2186" xr:uid="{48B19CDB-87A1-4DCB-B454-C1EEAD18E470}"/>
    <cellStyle name="Normal 4 7" xfId="2181" xr:uid="{DE40FF35-4642-423E-83FF-E8B56DF542C3}"/>
    <cellStyle name="Normal 4 8" xfId="17" xr:uid="{E4D6320F-04E4-4943-B880-F6237873D46F}"/>
    <cellStyle name="Normal 5" xfId="4" xr:uid="{00000000-0005-0000-0000-000009000000}"/>
    <cellStyle name="Normal 5 2" xfId="2187" xr:uid="{44E64741-FA67-4C1F-AA45-34C83F73B57B}"/>
    <cellStyle name="Normal 6" xfId="6" xr:uid="{00000000-0005-0000-0000-00000A000000}"/>
    <cellStyle name="Normal 6 2" xfId="2189" xr:uid="{ABED2EB6-5F00-416C-84F6-B68240F490A7}"/>
    <cellStyle name="Normal 6 3" xfId="2188" xr:uid="{9E88FD5C-D8FF-4698-A55A-D9534746AD56}"/>
    <cellStyle name="Normal 7" xfId="8" xr:uid="{00000000-0005-0000-0000-00000B000000}"/>
    <cellStyle name="Normal 7 2" xfId="2190" xr:uid="{91B44954-26A7-4AD6-B750-2927695A79E0}"/>
    <cellStyle name="Normal 8" xfId="12" xr:uid="{305BF4ED-D250-4EBB-A31E-544609DB02BD}"/>
    <cellStyle name="Normal 8 2" xfId="2191" xr:uid="{56EA7873-22D7-49B7-898F-1DB4C9CBED06}"/>
    <cellStyle name="Normal 9" xfId="16" xr:uid="{25604DDC-82FD-4D3E-87D5-1B05A166EBF2}"/>
    <cellStyle name="Normal 9 2" xfId="2192" xr:uid="{A3F8A662-2341-465F-B215-DF7AA2CAB119}"/>
    <cellStyle name="Normal Cells" xfId="2193" xr:uid="{68B00FCA-9965-4D75-9837-A3AF292407BA}"/>
    <cellStyle name="NormalBlue" xfId="2194" xr:uid="{BF97EDE6-C079-4018-AC87-E597C084C2E4}"/>
    <cellStyle name="NormalBold" xfId="2195" xr:uid="{77FA26E8-4269-4A5C-8792-0418BFC83EB5}"/>
    <cellStyle name="Normale_94105GRI" xfId="2196" xr:uid="{BAA4C449-9904-4E0A-B701-7246CA62EB95}"/>
    <cellStyle name="NormalHelv" xfId="2197" xr:uid="{05B4236F-499F-408B-A480-CFA3D1C82653}"/>
    <cellStyle name="Normalny_Arkusz1" xfId="2198" xr:uid="{3DA287EC-5677-4A43-BE54-7C48A1CF73DF}"/>
    <cellStyle name="Note 2" xfId="2199" xr:uid="{56BC5026-F110-437C-A10B-7A0011636AB2}"/>
    <cellStyle name="Note 2 2" xfId="2633" xr:uid="{9D39DC97-21F2-45EA-8A77-5C9354BD2108}"/>
    <cellStyle name="Note 3" xfId="2200" xr:uid="{23B1C88C-B840-41B1-AE08-BC9563DF511C}"/>
    <cellStyle name="Note 3 2" xfId="2634" xr:uid="{CA7865C4-A849-4CA5-A604-236EF6524837}"/>
    <cellStyle name="Notes" xfId="2201" xr:uid="{CDE359B6-CF59-4642-8771-5193CB45AA67}"/>
    <cellStyle name="Nr 0 dec" xfId="2202" xr:uid="{0704DC59-F754-4F07-824D-F8181797CBF0}"/>
    <cellStyle name="Nr 0 dec - Input" xfId="2203" xr:uid="{C5F1E037-BFD4-4C86-BA78-D1057303E848}"/>
    <cellStyle name="Nr 0 dec - Subtotal" xfId="2204" xr:uid="{BB04492F-754F-4A9E-A6FD-B385030A8192}"/>
    <cellStyle name="Nr 0 dec - Subtotal 2" xfId="2635" xr:uid="{D4B880C1-D43C-4304-AE42-6644B86CF202}"/>
    <cellStyle name="Nr 0 dec_06-10-19_Q-Operating Model_Baseline_v7.1_v22_CHH" xfId="2205" xr:uid="{F03EF248-A202-435F-BC9C-328B6E34C76E}"/>
    <cellStyle name="Nr 1 dec" xfId="2206" xr:uid="{35FE8C1A-DCC7-4E6B-B647-894C1E265727}"/>
    <cellStyle name="Nr 1 dec - Input" xfId="2207" xr:uid="{D5E5C78C-BAF0-421B-97D0-80A730EA66DC}"/>
    <cellStyle name="Nr 1 dec_06-10-19_Q-Operating Model_Baseline_v7.1_v22_CHH" xfId="2208" xr:uid="{961B4EBD-1EFD-482D-82E3-8F1DE8B3AB97}"/>
    <cellStyle name="Nr, 0 dec" xfId="2209" xr:uid="{1D95ACA3-4EDB-4B54-96C1-EA8B6DCEE87A}"/>
    <cellStyle name="Num1" xfId="2210" xr:uid="{E627B7CC-DE79-4C39-A678-81357B8E5462}"/>
    <cellStyle name="Num1Blue" xfId="2211" xr:uid="{3122B495-541C-4A32-AB82-BCD85751E1B2}"/>
    <cellStyle name="Num2" xfId="2212" xr:uid="{1CCE9EC0-FCB7-4804-BA66-CF63F28099E9}"/>
    <cellStyle name="Number" xfId="2213" xr:uid="{5A3CA1BF-1AF4-4D45-B2E9-163A8591471A}"/>
    <cellStyle name="Number (2dp)" xfId="2214" xr:uid="{F8B265B5-BF7B-4CD5-9D4C-507416AD00BC}"/>
    <cellStyle name="number_Company Financial Model" xfId="2218" xr:uid="{3542A352-EA6A-4C01-BB23-F1650D0998A1}"/>
    <cellStyle name="Number, 0 dec" xfId="2215" xr:uid="{8BD4B4DE-C01D-4B39-86D8-2610D55FF356}"/>
    <cellStyle name="Number, 1 dec" xfId="2216" xr:uid="{5EE75BBE-E26B-4208-BFE7-97D38C07A986}"/>
    <cellStyle name="Number, 2 dec" xfId="2217" xr:uid="{BA1E8371-D2A6-455F-818F-0BA5B4AE223F}"/>
    <cellStyle name="numero input" xfId="2219" xr:uid="{CBA05F2A-810E-4223-A943-BA56520385CE}"/>
    <cellStyle name="numero normal" xfId="2220" xr:uid="{F86CA0D3-5273-43E4-B388-991C6DDD71B8}"/>
    <cellStyle name="Œ…‹æØ‚è [0.00]_laroux" xfId="2221" xr:uid="{FD641B7D-AB97-4283-8998-0717925E2CA1}"/>
    <cellStyle name="Œ…‹æØ‚è_laroux" xfId="2222" xr:uid="{66141B92-6BF6-44AA-8236-FEB722C154A8}"/>
    <cellStyle name="Ôèíàíñîâûé [0]_PERSONAL" xfId="2223" xr:uid="{FE559CA7-1914-4CD6-9E38-E6A094765A88}"/>
    <cellStyle name="Ôèíàíñîâûé_PERSONAL" xfId="2224" xr:uid="{DC8A7177-5B1A-4B26-823E-AA1FF0C39421}"/>
    <cellStyle name="Onedec" xfId="2225" xr:uid="{8A72391F-6791-4825-8D4C-443D38C2ED7D}"/>
    <cellStyle name="Output 2" xfId="2226" xr:uid="{830860F0-C199-48C0-9BBB-6516F285EC55}"/>
    <cellStyle name="Output 2 2" xfId="2636" xr:uid="{EB0516EA-2353-4EBA-AC5B-3185D59DC52D}"/>
    <cellStyle name="Output 3" xfId="2227" xr:uid="{6DDC59C9-0937-4249-8EBF-95DC25BEC8A8}"/>
    <cellStyle name="Output 3 2" xfId="2637" xr:uid="{AE5E6DD3-3511-479B-95A4-5525674A2279}"/>
    <cellStyle name="Overskrift" xfId="2228" xr:uid="{5CAA7AB9-C1C2-45AB-95C9-9F428CC34750}"/>
    <cellStyle name="p" xfId="2229" xr:uid="{DA6ED6E2-1D53-4D45-9B8C-4DC198EE1C09}"/>
    <cellStyle name="p_06-10-19_Q-Operating Model_Baseline_v7.1_v22_CHH" xfId="2230" xr:uid="{BA9ABB19-0825-47D6-8261-272DF8605B65}"/>
    <cellStyle name="Page header" xfId="2231" xr:uid="{790866F5-1D1A-4C58-AAC6-5FD257911DD9}"/>
    <cellStyle name="Page Heading" xfId="2232" xr:uid="{D03E7230-D1F6-429A-A51A-A78FE77314D7}"/>
    <cellStyle name="Page Heading Large" xfId="2233" xr:uid="{CF25A394-C1FB-4729-A1D8-079357871515}"/>
    <cellStyle name="Page Heading Small" xfId="2234" xr:uid="{2A8D9847-7AC1-4FF4-8044-2CC148EED72B}"/>
    <cellStyle name="Page Number" xfId="2235" xr:uid="{CD37AED3-203B-4988-AAFD-53D122CEA275}"/>
    <cellStyle name="page_title" xfId="2236" xr:uid="{FA5982D4-E7AD-4F4B-9DF0-388EC71DA7F3}"/>
    <cellStyle name="Pattern" xfId="2237" xr:uid="{BBE93CD4-CDBB-48A5-BD27-DB8839246ACF}"/>
    <cellStyle name="pb_table_format_plain" xfId="2238" xr:uid="{EDEC9339-0E4A-4B32-9569-73169DA64C86}"/>
    <cellStyle name="pcent" xfId="2239" xr:uid="{D54BC01F-5F6B-4D66-AE89-B620EF8F5D73}"/>
    <cellStyle name="Pence" xfId="2240" xr:uid="{45B71083-AD97-4669-AEF2-FB17B60E7B7A}"/>
    <cellStyle name="Percent [0]" xfId="2241" xr:uid="{B53CE43D-F357-4088-A257-C484345EAEFD}"/>
    <cellStyle name="Percent [00]" xfId="2242" xr:uid="{8FB5BECC-DD00-4ADD-B7FB-B7C1C4F8439D}"/>
    <cellStyle name="Percent [1]" xfId="2243" xr:uid="{7BF56D5F-F6F5-4CF9-8AA2-FA62503ECC95}"/>
    <cellStyle name="Percent [2]" xfId="2244" xr:uid="{579B1C05-9BDF-4B17-B753-7B81BB8D123E}"/>
    <cellStyle name="Percent 0%" xfId="2245" xr:uid="{B788228B-C01D-4A1B-A268-6C4E34F9659E}"/>
    <cellStyle name="Percent 1 dec" xfId="2246" xr:uid="{C298C2BA-14B5-4CB6-B084-B6AA99CE3100}"/>
    <cellStyle name="Percent 1 dec - Input" xfId="2247" xr:uid="{5147EDA7-BDB3-4B11-84AF-89F82E890E88}"/>
    <cellStyle name="Percent 1 dec_06-10-19_Q-Operating Model_Baseline_v7.1_v22_CHH" xfId="2248" xr:uid="{A68039C5-45EC-4CD4-9293-29ED81FDC239}"/>
    <cellStyle name="Percent 2" xfId="2249" xr:uid="{50733AA8-B5F5-4D84-B452-B2852927B4E9}"/>
    <cellStyle name="Percent 2 2" xfId="2250" xr:uid="{7632B48F-CD12-4151-8BD6-652CC8BE4E77}"/>
    <cellStyle name="Percent 3" xfId="2251" xr:uid="{F6C39BBB-B578-49C0-A566-E7DAD20C165E}"/>
    <cellStyle name="Percent 4" xfId="2252" xr:uid="{8FCA27BF-A757-4E41-AF4C-CAB346119D94}"/>
    <cellStyle name="Percent 4 2" xfId="2253" xr:uid="{120D25C8-2DD3-4B2A-B866-B4EDDE32287B}"/>
    <cellStyle name="Percent 4 3" xfId="2254" xr:uid="{655F44BA-A1B6-4619-AC35-7CDB50ADD8BD}"/>
    <cellStyle name="Percent 4 4" xfId="2255" xr:uid="{9B617F80-1BCE-4491-9FDB-262806EF0982}"/>
    <cellStyle name="Percent 4 5" xfId="2256" xr:uid="{0B53FC90-F40E-4D3F-8485-F0AAABE71DA9}"/>
    <cellStyle name="Percent 4 6" xfId="2257" xr:uid="{B5A85B5E-F893-41EF-BF27-0C710974E663}"/>
    <cellStyle name="Percent 5" xfId="2582" xr:uid="{00088C12-BD25-4BDA-93B8-2DE208BDD849}"/>
    <cellStyle name="Percent 8" xfId="2258" xr:uid="{6FAEC635-05E3-4839-BC1A-42DC709769F3}"/>
    <cellStyle name="Percent Hard" xfId="2259" xr:uid="{1AB9DD4B-D602-40D2-95BE-93E0EC0C5CEC}"/>
    <cellStyle name="Percent-00%" xfId="2264" xr:uid="{F53E1472-F7C2-42FA-BA0A-51BB37E34020}"/>
    <cellStyle name="Percent, 0 dec" xfId="2260" xr:uid="{E42BA50F-26FF-42CB-8D24-162D0B02ACEC}"/>
    <cellStyle name="Percent, 1 dec" xfId="2261" xr:uid="{BA950D3A-5644-4347-AD5B-9CC0DFE4B670}"/>
    <cellStyle name="Percent, 2 dec" xfId="2262" xr:uid="{1F3DE2F0-C95E-44CA-9F45-BD2776EDEE2C}"/>
    <cellStyle name="Percent, bp" xfId="2263" xr:uid="{F37FB202-427A-4E13-9726-CB9FE62A826C}"/>
    <cellStyle name="Percent1" xfId="2265" xr:uid="{03BA4469-E58A-48CA-9895-8A7A71EC8FEB}"/>
    <cellStyle name="Percent1Blue" xfId="2266" xr:uid="{0C9C1701-8357-43B8-9A0B-2887F03BCFC1}"/>
    <cellStyle name="Percent2" xfId="2267" xr:uid="{A611ADD0-D8ED-4DFE-BD69-1DD55212D628}"/>
    <cellStyle name="Percent2Blue" xfId="2268" xr:uid="{5D0E2DD6-4304-4DFF-8A46-1D09E5258505}"/>
    <cellStyle name="Percentage" xfId="2269" xr:uid="{FBC5BFD0-C94A-4126-BD33-D8874EF41728}"/>
    <cellStyle name="Percentage (2dp)" xfId="2270" xr:uid="{654A5EDC-1336-46B3-95BF-B97D3EF404C9}"/>
    <cellStyle name="Percentunder" xfId="2271" xr:uid="{DB15DBB7-C753-4782-9130-6E6CD90C3395}"/>
    <cellStyle name="Perlong" xfId="2272" xr:uid="{3E07FA33-27BD-4853-AA9C-8B92493ED21A}"/>
    <cellStyle name="Porcentaje" xfId="2273" xr:uid="{45534539-C213-4070-AEFE-5433653727AB}"/>
    <cellStyle name="Porcentual_Macro2" xfId="2274" xr:uid="{54262DB8-F27A-4ED3-BD12-F0E68DCDFA79}"/>
    <cellStyle name="Precentnumber" xfId="2275" xr:uid="{EDD7F380-8355-4E0E-B2C7-3E489AD8CDC6}"/>
    <cellStyle name="Prefilled" xfId="2276" xr:uid="{CECA9CD6-0C44-469C-B3D0-79006DBC674B}"/>
    <cellStyle name="Prefilled 2" xfId="2580" xr:uid="{86BB375A-A8E3-4F82-AF92-C1F4ED2410AF}"/>
    <cellStyle name="Preis" xfId="2277" xr:uid="{1A361182-E942-4A77-B500-64746158B488}"/>
    <cellStyle name="PrePop Currency (0)" xfId="2278" xr:uid="{E522027E-96A7-4B8C-958B-AA6F6DBE6EE6}"/>
    <cellStyle name="PrePop Currency (2)" xfId="2279" xr:uid="{0FAC0643-2900-4BA8-BA7C-D585DC0C8D23}"/>
    <cellStyle name="PrePop Units (0)" xfId="2280" xr:uid="{884DD975-FF9C-4B9B-ACE4-CCB21B758E3E}"/>
    <cellStyle name="PrePop Units (1)" xfId="2281" xr:uid="{836C12E9-6E7B-4BBA-B35B-2F049DD567EE}"/>
    <cellStyle name="PrePop Units (2)" xfId="2282" xr:uid="{E8C58A2A-A8E7-49D0-BA35-7E32E113D74F}"/>
    <cellStyle name="Price" xfId="2283" xr:uid="{D8629484-821D-4B20-85F4-3406EBF25FB6}"/>
    <cellStyle name="Primary" xfId="2284" xr:uid="{5785EEAF-851B-4C78-98B8-0BD4C3BE7D32}"/>
    <cellStyle name="Primary %" xfId="2285" xr:uid="{E4A9ADC9-9131-4BF9-8CD4-8CEC8E0B77EB}"/>
    <cellStyle name="prin" xfId="2286" xr:uid="{59C7F8B8-21E4-49A0-BF04-E3621CF6FFFD}"/>
    <cellStyle name="Private" xfId="2287" xr:uid="{CFB6A30F-41E9-4362-88BD-A97BB494A800}"/>
    <cellStyle name="Private 2" xfId="2590" xr:uid="{F3BFA7B4-E15F-4221-BD6E-645946903006}"/>
    <cellStyle name="Private1" xfId="2288" xr:uid="{621AB611-3FB4-4F61-8984-F2A6CECC5370}"/>
    <cellStyle name="proposal1" xfId="2289" xr:uid="{36C7F6A5-04CA-44E7-AE9B-1314C2F8E4FA}"/>
    <cellStyle name="PSChar" xfId="2290" xr:uid="{42D4CB63-46BB-4AA6-A473-E0E717799B78}"/>
    <cellStyle name="PSHeading" xfId="2291" xr:uid="{16C11F99-4053-4D09-85DC-9CEFFA17B204}"/>
    <cellStyle name="question" xfId="2292" xr:uid="{59F1D232-466A-4632-90AF-F7CD48F0C7E5}"/>
    <cellStyle name="Red" xfId="2293" xr:uid="{7C39EB49-E18B-4FFF-9CDB-B44D6E9988AA}"/>
    <cellStyle name="Reference" xfId="2294" xr:uid="{1757959F-2743-4FE8-9D2B-CC2A5491CC2C}"/>
    <cellStyle name="Released" xfId="2295" xr:uid="{46AB1CAF-E4AA-488A-97D4-663491002EFB}"/>
    <cellStyle name="Released 2" xfId="2581" xr:uid="{4BF96650-1703-4BB6-8E11-2938A18DDDEF}"/>
    <cellStyle name="Results % 3 dp" xfId="2296" xr:uid="{358CE521-5A7A-4805-8978-A4CCEA9B9B70}"/>
    <cellStyle name="Results 3 dp" xfId="2297" xr:uid="{FC7B698D-E789-4F75-AEC5-C972E512F679}"/>
    <cellStyle name="Reuters Cells" xfId="2298" xr:uid="{54C11554-AEBA-454E-9C71-6BA027B0847B}"/>
    <cellStyle name="RM" xfId="2299" xr:uid="{1C58DA03-7EB1-43D9-93EB-4EB32EF760B8}"/>
    <cellStyle name="Row label" xfId="2300" xr:uid="{0EB78C16-199F-4C42-A34F-E227A1A5CB19}"/>
    <cellStyle name="Row label (indent)" xfId="2301" xr:uid="{85A02B8F-0922-456F-B624-4B5AF0FEB002}"/>
    <cellStyle name="SAPBEXaggData" xfId="2302" xr:uid="{3EFC709B-8A64-4804-AB14-3139F88C1443}"/>
    <cellStyle name="SAPBEXaggData 2" xfId="2638" xr:uid="{0ACEBEB9-889B-4801-A78E-BFA716849AAB}"/>
    <cellStyle name="SAPBEXaggDataEmph" xfId="2303" xr:uid="{386FC969-1C2C-4311-822B-AB69070C50EF}"/>
    <cellStyle name="SAPBEXaggDataEmph 2" xfId="2639" xr:uid="{2780890C-0A63-4B8E-A46C-BA6E54F7E1B8}"/>
    <cellStyle name="SAPBEXaggItem" xfId="2304" xr:uid="{3FADA01D-0952-4E08-9628-FD52593796C1}"/>
    <cellStyle name="SAPBEXaggItem 2" xfId="2640" xr:uid="{A19B655B-B125-41A3-A6D3-2488B6CE7217}"/>
    <cellStyle name="SAPBEXaggItemX" xfId="2305" xr:uid="{47A313CA-8179-47C1-A4C6-49B44C618579}"/>
    <cellStyle name="SAPBEXaggItemX 2" xfId="2641" xr:uid="{AA32DFAA-7D60-450A-B172-2340C43C9B3F}"/>
    <cellStyle name="SAPBEXchaText" xfId="2306" xr:uid="{4C0A94AC-3ABD-4A4B-B1E0-426243591F82}"/>
    <cellStyle name="SAPBEXexcBad7" xfId="2307" xr:uid="{2406DDA0-D49B-4B9B-A7A8-40F5E613845C}"/>
    <cellStyle name="SAPBEXexcBad7 2" xfId="2642" xr:uid="{9B66A075-8D37-48BE-BD3E-0F3DD1505738}"/>
    <cellStyle name="SAPBEXexcBad8" xfId="2308" xr:uid="{EF00CAFF-4515-41EE-886A-BA792BD725B9}"/>
    <cellStyle name="SAPBEXexcBad8 2" xfId="2643" xr:uid="{7A541987-5C41-4292-AE26-31D098A9FB91}"/>
    <cellStyle name="SAPBEXexcBad9" xfId="2309" xr:uid="{5CBACDBF-0FF8-43E3-A4B3-38DB17B876E6}"/>
    <cellStyle name="SAPBEXexcBad9 2" xfId="2644" xr:uid="{1FC9D29B-BF3B-4E83-A5C4-3D5BD0AD8412}"/>
    <cellStyle name="SAPBEXexcCritical4" xfId="2310" xr:uid="{2E5C8AD2-F85F-414E-B5D4-2F6EF1E1F9AB}"/>
    <cellStyle name="SAPBEXexcCritical4 2" xfId="2645" xr:uid="{130CA60A-8A97-4BB2-8AB4-D43EE04894B2}"/>
    <cellStyle name="SAPBEXexcCritical5" xfId="2311" xr:uid="{62C14870-AA16-47AF-A1DA-06643FE88956}"/>
    <cellStyle name="SAPBEXexcCritical5 2" xfId="2646" xr:uid="{D3A86AF8-7586-41F1-AC38-368D07AD29EE}"/>
    <cellStyle name="SAPBEXexcCritical6" xfId="2312" xr:uid="{097F1ECE-FC21-4F21-8FD2-3A4650CB9189}"/>
    <cellStyle name="SAPBEXexcCritical6 2" xfId="2647" xr:uid="{82E2F78B-9FAF-42D5-B75A-8D5B6C40D3A2}"/>
    <cellStyle name="SAPBEXexcGood1" xfId="2313" xr:uid="{AAB61E2E-E94E-4003-9C51-3FD9282D6371}"/>
    <cellStyle name="SAPBEXexcGood1 2" xfId="2648" xr:uid="{E0F0A58D-2F3C-4E74-9396-217D95EA898F}"/>
    <cellStyle name="SAPBEXexcGood2" xfId="2314" xr:uid="{03A4BE35-B511-4DD3-93FF-A63D5DFE24EC}"/>
    <cellStyle name="SAPBEXexcGood2 2" xfId="2649" xr:uid="{FC39D322-F613-45E4-91FD-E0E4C0F68520}"/>
    <cellStyle name="SAPBEXexcGood3" xfId="2315" xr:uid="{2E5FC0CE-CA5F-4358-820D-9BC242A68804}"/>
    <cellStyle name="SAPBEXexcGood3 2" xfId="2650" xr:uid="{F58DC523-53A3-4907-BC6C-4D551131E7D8}"/>
    <cellStyle name="SAPBEXfilterDrill" xfId="2316" xr:uid="{0B74B488-EF00-4388-9E62-AC3587D62DD8}"/>
    <cellStyle name="SAPBEXfilterItem" xfId="2317" xr:uid="{0B40C0A1-6757-4C90-B666-C01651FD3539}"/>
    <cellStyle name="SAPBEXfilterText" xfId="2318" xr:uid="{515CB5D8-8976-462E-94F6-34E84278EA05}"/>
    <cellStyle name="SAPBEXformats" xfId="2319" xr:uid="{470B0BD2-831D-4A5A-A8B6-C91EE70D122C}"/>
    <cellStyle name="SAPBEXformats 2" xfId="2651" xr:uid="{E7C22844-B1AB-4DF2-88A1-25448DAFD468}"/>
    <cellStyle name="SAPBEXheaderItem" xfId="2320" xr:uid="{64C3D1A2-1350-426F-8BDA-DADBEA06AE3E}"/>
    <cellStyle name="SAPBEXheaderText" xfId="2321" xr:uid="{D1E15AF4-0238-4DA5-B97A-E07412640269}"/>
    <cellStyle name="SAPBEXHLevel0" xfId="2322" xr:uid="{1B4323A2-856D-4E0C-BEB7-DA693982BD58}"/>
    <cellStyle name="SAPBEXHLevel0 2" xfId="2652" xr:uid="{7D9B7F42-63F7-4652-B21B-4B6E97D75458}"/>
    <cellStyle name="SAPBEXHLevel0X" xfId="2323" xr:uid="{8664D8BD-A9BA-4FB8-AFFC-564EFAE52CC3}"/>
    <cellStyle name="SAPBEXHLevel0X 2" xfId="2653" xr:uid="{594D8386-D518-46DE-9450-A230EC8BED16}"/>
    <cellStyle name="SAPBEXHLevel1" xfId="2324" xr:uid="{258F3F81-1C74-4E23-8697-D6CC255FBB74}"/>
    <cellStyle name="SAPBEXHLevel1 2" xfId="2654" xr:uid="{B97ED135-3EAB-4AF2-854A-12C96C11763E}"/>
    <cellStyle name="SAPBEXHLevel1X" xfId="2325" xr:uid="{3C83ADBD-1023-47B7-9F24-D9D82F37992E}"/>
    <cellStyle name="SAPBEXHLevel1X 2" xfId="2655" xr:uid="{6C4AA991-FF92-468D-BA8E-443B4681C346}"/>
    <cellStyle name="SAPBEXHLevel2" xfId="2326" xr:uid="{CAB9ECAC-8D0D-48F1-AD10-AC1134870C9F}"/>
    <cellStyle name="SAPBEXHLevel2 2" xfId="2656" xr:uid="{652CDE2B-9091-4F88-9124-B35F67E85FD4}"/>
    <cellStyle name="SAPBEXHLevel2X" xfId="2327" xr:uid="{2920E77B-58D7-4D22-9C51-75385D0E603A}"/>
    <cellStyle name="SAPBEXHLevel2X 2" xfId="2657" xr:uid="{54D474FE-94A1-4F7A-80E3-D71EC1B79AED}"/>
    <cellStyle name="SAPBEXHLevel3" xfId="2328" xr:uid="{3D7E31FD-5C48-49C8-8B5C-AD4A7A8B248B}"/>
    <cellStyle name="SAPBEXHLevel3 2" xfId="2658" xr:uid="{A4A43623-D569-48DD-84AB-E3B5D8F8E3DA}"/>
    <cellStyle name="SAPBEXHLevel3X" xfId="2329" xr:uid="{1628ED9B-1BB9-4236-A39C-427B2A64C043}"/>
    <cellStyle name="SAPBEXHLevel3X 2" xfId="2659" xr:uid="{34ECC7BD-06E0-4651-AB4F-81250B4AF092}"/>
    <cellStyle name="SAPBEXresData" xfId="2330" xr:uid="{E4269F6D-9B6E-4E86-B815-296D5F01CFB9}"/>
    <cellStyle name="SAPBEXresData 2" xfId="2660" xr:uid="{DB6416AF-58B8-42A0-948C-DFD21D97C809}"/>
    <cellStyle name="SAPBEXresDataEmph" xfId="2331" xr:uid="{9C5225B5-262B-471B-8663-302A0891F835}"/>
    <cellStyle name="SAPBEXresDataEmph 2" xfId="2661" xr:uid="{54EA31A8-C238-4190-B2D6-F6C9C204A6FF}"/>
    <cellStyle name="SAPBEXresItem" xfId="2332" xr:uid="{E2F08757-2C85-4FE4-8222-9CDE47043553}"/>
    <cellStyle name="SAPBEXresItem 2" xfId="2662" xr:uid="{ED04A5DD-7D6E-4ADF-A520-272DF4340441}"/>
    <cellStyle name="SAPBEXresItemX" xfId="2333" xr:uid="{53C0CA30-57B9-4565-85D0-8BC33224C975}"/>
    <cellStyle name="SAPBEXresItemX 2" xfId="2663" xr:uid="{388A2643-9799-4557-82E9-CE0E8451599D}"/>
    <cellStyle name="SAPBEXstdData" xfId="2334" xr:uid="{34A816DC-F30A-490E-86C4-1F2AFEF2F567}"/>
    <cellStyle name="SAPBEXstdData 2" xfId="2664" xr:uid="{84981781-242D-499D-8C2E-5825D5E9B565}"/>
    <cellStyle name="SAPBEXstdDataEmph" xfId="2335" xr:uid="{6CC6D4E3-B5DA-4460-AFDB-851EC96BDDE3}"/>
    <cellStyle name="SAPBEXstdDataEmph 2" xfId="2665" xr:uid="{314A801A-791B-4582-A957-77C323D17BE5}"/>
    <cellStyle name="SAPBEXstdItem" xfId="2336" xr:uid="{90BB5E8C-7B72-47DF-B3A7-88B2EDB0F70C}"/>
    <cellStyle name="SAPBEXstdItem 2" xfId="2666" xr:uid="{F081F9A6-7FC0-43F5-9790-D4320271B17D}"/>
    <cellStyle name="SAPBEXstdItemX" xfId="2337" xr:uid="{0C4E80E3-21C2-4094-A7CD-1C676163D508}"/>
    <cellStyle name="SAPBEXstdItemX 2" xfId="2667" xr:uid="{0CDBCEAC-C39F-4846-BFF1-2BC627F94ED8}"/>
    <cellStyle name="SAPBEXtitle" xfId="2338" xr:uid="{A3595E88-2C8E-48EC-9DD1-0D8001825180}"/>
    <cellStyle name="SAPBEXundefined" xfId="2339" xr:uid="{BC7BC9C9-D4EB-4F08-BB5C-A855B36A2E06}"/>
    <cellStyle name="SAPBEXundefined 2" xfId="2668" xr:uid="{E3CBB310-2A6F-4E97-89EA-9743D5B7D136}"/>
    <cellStyle name="ScotchRule" xfId="2340" xr:uid="{19B7618D-4749-4FC5-9062-EFCDAECDFE5C}"/>
    <cellStyle name="SDH PROPOSAL" xfId="2341" xr:uid="{B69EE508-3E5C-4257-9A51-19DCF6BDE464}"/>
    <cellStyle name="Secondary" xfId="2342" xr:uid="{50A686ED-2E9E-428E-A096-284817039476}"/>
    <cellStyle name="Secondary %" xfId="2343" xr:uid="{2B772485-E934-466B-AF27-09AD31695F9B}"/>
    <cellStyle name="Shaded" xfId="2344" xr:uid="{1DA56A95-0DA7-4D90-9F60-9B25E224B4D5}"/>
    <cellStyle name="ShadedCells_Database" xfId="2345" xr:uid="{C23FD5B4-6AAC-41F6-9CA1-DC4A7F286389}"/>
    <cellStyle name="Sheet Title" xfId="2346" xr:uid="{A5FF53A3-5C8B-48B1-9FD3-21CF1758E304}"/>
    <cellStyle name="ShOut" xfId="2347" xr:uid="{20CCB890-3EFD-4A2E-BF0C-07ECF9B7FF95}"/>
    <cellStyle name="sin nada" xfId="2348" xr:uid="{CB1EECDE-8ED4-4E5E-AE97-8D65EE6BEB9A}"/>
    <cellStyle name="Sing" xfId="2349" xr:uid="{26610409-6413-431F-AB44-B7AF6EDD95D5}"/>
    <cellStyle name="Single Accounting" xfId="2350" xr:uid="{2CB3C777-8EB7-4695-BC44-2BCD71E5B616}"/>
    <cellStyle name="single space" xfId="2351" xr:uid="{8E3786AE-C3DD-4378-877A-A2E8FEAD423D}"/>
    <cellStyle name="Small font" xfId="2352" xr:uid="{98F07FBB-858B-45E5-A27F-4D48687377C5}"/>
    <cellStyle name="Small Page Heading" xfId="2353" xr:uid="{9CF30CDE-08C5-4F79-AB2E-EEFC6A283C52}"/>
    <cellStyle name="SN" xfId="2354" xr:uid="{782CED1A-5ABD-4342-9CEF-59BF980AA906}"/>
    <cellStyle name="space" xfId="2355" xr:uid="{CC29F428-AC11-488F-8485-23F07BBB60D8}"/>
    <cellStyle name="Space3" xfId="2356" xr:uid="{8B2DB8EB-BC2B-41D4-993A-ABAA0617CABB}"/>
    <cellStyle name="ST_05" xfId="2357" xr:uid="{8F081A2F-3B84-4508-A028-4D5E314D295E}"/>
    <cellStyle name="Standaard_Map2" xfId="2358" xr:uid="{34370CC1-01CD-4C76-9962-2D214FBB25BF}"/>
    <cellStyle name="STANDARD" xfId="2359" xr:uid="{557010B2-B46E-4C99-A779-DE3B6F71A290}"/>
    <cellStyle name="STANDARD 2" xfId="2360" xr:uid="{3A90C965-3E23-4F54-9183-33FBC5B2D585}"/>
    <cellStyle name="STANDARD 3" xfId="2361" xr:uid="{FBE1937E-E3DC-4DC1-93A8-964E2F5DEAE4}"/>
    <cellStyle name="STANDARD 4" xfId="2362" xr:uid="{B04FD63F-C5F7-4264-98BE-278722E67863}"/>
    <cellStyle name="STANDARD 5" xfId="2363" xr:uid="{C2CE644C-2A6F-4A07-9048-3E238A023CA5}"/>
    <cellStyle name="STANDARD 6" xfId="2364" xr:uid="{FA7E265A-8C5A-4B86-B034-3396EE95FDBF}"/>
    <cellStyle name="Standard UCST" xfId="2365" xr:uid="{06543D9E-9E26-47EA-8558-120D168B26A4}"/>
    <cellStyle name="Standard UCST 2" xfId="2669" xr:uid="{03B12276-1232-4F14-9CD8-F6260E2B530E}"/>
    <cellStyle name="Standard_2004-11-16 IC OSP VimpelCom-04" xfId="2366" xr:uid="{A6BCAC3D-C093-4856-8EA9-F0AF304CAD0E}"/>
    <cellStyle name="std" xfId="2367" xr:uid="{A2EA4643-1C03-4187-B8B1-61039361CF19}"/>
    <cellStyle name="Style 1" xfId="2368" xr:uid="{7AFFCEB5-3E02-4706-9F86-E2D7386BCDC7}"/>
    <cellStyle name="Style 2" xfId="2369" xr:uid="{1AD38C6C-2B72-4497-BB01-94911EB5873E}"/>
    <cellStyle name="Style D green" xfId="2370" xr:uid="{53B13779-468C-4310-BC37-0F9931EFDE57}"/>
    <cellStyle name="Style E" xfId="2371" xr:uid="{2C84DA9C-9B04-4AF2-B46A-19A4065FB318}"/>
    <cellStyle name="Style H" xfId="2372" xr:uid="{22858FD5-424E-482D-847F-38F47D7E14A0}"/>
    <cellStyle name="STYLE1 - Style1" xfId="2373" xr:uid="{5056215F-5778-48AF-AB4E-CC4A73B7016B}"/>
    <cellStyle name="STYLE2 - Style2" xfId="2374" xr:uid="{398F07C1-519B-4CCE-BDA3-2FA57A62B755}"/>
    <cellStyle name="STYLE3 - Style3" xfId="2375" xr:uid="{4C60DA67-B6A6-47C9-A87B-4C22C2CF8321}"/>
    <cellStyle name="STYLE4 - Style4" xfId="2376" xr:uid="{E7102B48-22FA-4AB7-8140-41080235A96C}"/>
    <cellStyle name="Sub total" xfId="2377" xr:uid="{CD4BA1DE-E360-4075-B19F-D82ADD0BC733}"/>
    <cellStyle name="Sub total 2" xfId="2670" xr:uid="{948B2806-C146-4C7D-9DB6-1D209E78ECFA}"/>
    <cellStyle name="Sub-total row" xfId="2381" xr:uid="{124138BB-11BF-4182-8216-584C928775A5}"/>
    <cellStyle name="Sub-total row 2" xfId="2591" xr:uid="{C7A90710-29A6-4EA4-AEAC-FF8559219CC4}"/>
    <cellStyle name="subhead" xfId="2378" xr:uid="{07A4F285-BC87-4080-975D-5C950B97D597}"/>
    <cellStyle name="Subheadbldun" xfId="2379" xr:uid="{6CDC36AA-4C0A-4467-8FD0-FD34D6ED266E}"/>
    <cellStyle name="Subtitle" xfId="2380" xr:uid="{EF29E57A-CA63-4556-8B66-C03E570946FF}"/>
    <cellStyle name="SubTotal1Num" xfId="2382" xr:uid="{469B2995-8717-4865-A56B-D59947E4F4AE}"/>
    <cellStyle name="SubTotal1Text" xfId="2383" xr:uid="{756D9A67-5CF0-4E12-A4BF-A367DDC89728}"/>
    <cellStyle name="Summary" xfId="2384" xr:uid="{9DB6220D-DA23-4F4B-8F0C-5D18BFD424B9}"/>
    <cellStyle name="Summe" xfId="2385" xr:uid="{653954B6-5CF5-49A4-9E86-E6B45913228F}"/>
    <cellStyle name="Table Col Head" xfId="2386" xr:uid="{C678F927-549F-4C80-9F7C-BDC974F89E6A}"/>
    <cellStyle name="Table end" xfId="2387" xr:uid="{0A81420B-C4FC-46B6-8A32-60CFCF103F0B}"/>
    <cellStyle name="Table finish row" xfId="2388" xr:uid="{F119DF0B-77A0-49BA-987D-7BC83601080E}"/>
    <cellStyle name="Table finish row 2" xfId="2592" xr:uid="{C4B21F58-CB3C-4990-B1A4-10E6079C6241}"/>
    <cellStyle name="Table Head" xfId="2389" xr:uid="{6E10A787-4718-4C1A-8635-CED89DFFEDF4}"/>
    <cellStyle name="Table Head Aligned" xfId="2390" xr:uid="{FF9BC26C-024F-4CC4-AF22-184A56B7F462}"/>
    <cellStyle name="Table Head Blue" xfId="2391" xr:uid="{A0AA248C-EE3E-4A39-9611-ED8933CD71CD}"/>
    <cellStyle name="Table Head Green" xfId="2392" xr:uid="{6A0DF42C-F3D4-4F93-95E0-225F52DB2715}"/>
    <cellStyle name="Table head_Celtel Summary Numbers - Aug 2004" xfId="2393" xr:uid="{BAD5928E-D84F-4E27-AE5B-9FF182470362}"/>
    <cellStyle name="Table Left" xfId="2394" xr:uid="{7D8C8C8D-08BD-493C-9D78-E4E4B2FE7AA7}"/>
    <cellStyle name="Table Left 2" xfId="2593" xr:uid="{828692C2-F4FF-4273-A7A9-8C4CFFE26C53}"/>
    <cellStyle name="Table Right" xfId="2395" xr:uid="{401177F7-FCD4-459F-A302-0E5346084C5B}"/>
    <cellStyle name="Table Right 2" xfId="2594" xr:uid="{82927775-F620-4AD8-A517-933380E1380E}"/>
    <cellStyle name="Table shading" xfId="2396" xr:uid="{28945295-07B2-46C7-9881-C37B18A8E5F7}"/>
    <cellStyle name="Table Sub Head" xfId="2397" xr:uid="{B1D2F23F-0552-48F9-8384-7766AE715B40}"/>
    <cellStyle name="Table Sub Heading" xfId="2398" xr:uid="{A61BB1A9-E741-4705-B3CD-0C33EE3381D8}"/>
    <cellStyle name="table text bold" xfId="2399" xr:uid="{58EDB2F8-0112-4A3B-AC12-CA7E35EAE36C}"/>
    <cellStyle name="table text bold green" xfId="2400" xr:uid="{E33A063B-2F21-48C6-8336-B6BB6746F10F}"/>
    <cellStyle name="table text light" xfId="2401" xr:uid="{D6B62691-2726-47C8-8109-0D47C9CBAF64}"/>
    <cellStyle name="Table Title" xfId="2402" xr:uid="{0D35C380-CF18-4D9B-932B-F868EA34B701}"/>
    <cellStyle name="Table unfinish row" xfId="2403" xr:uid="{A4B501D8-8E1E-4C43-9749-BD4AFB915451}"/>
    <cellStyle name="Table Units" xfId="2404" xr:uid="{E5849FCA-146E-4C36-B384-3E83E859FF44}"/>
    <cellStyle name="Table unshading" xfId="2405" xr:uid="{F32762E7-24DD-4C9B-88BD-C30A8359742B}"/>
    <cellStyle name="Table_Header" xfId="2406" xr:uid="{AA5ABC8E-63CB-4C3D-847C-4922523F8022}"/>
    <cellStyle name="TableBase" xfId="2407" xr:uid="{8721E5B0-B89C-41C0-820E-E0C17CBE26FA}"/>
    <cellStyle name="TableBase 2" xfId="2671" xr:uid="{8EDBF3D6-BB98-442E-8F9A-C63FA96DD0BA}"/>
    <cellStyle name="TableHead" xfId="2408" xr:uid="{174F07DF-A6BE-4DD0-A984-FF8DB8E835A3}"/>
    <cellStyle name="TANAWAT" xfId="2409" xr:uid="{E96D2D2F-C6E0-488B-A185-CD3868634D4B}"/>
    <cellStyle name="Text" xfId="2410" xr:uid="{469F1A44-5639-43A2-A75D-67CB46DF1741}"/>
    <cellStyle name="Text Indent A" xfId="2411" xr:uid="{E972922A-CF9A-46B2-8B87-36008871C3BC}"/>
    <cellStyle name="Text Indent B" xfId="2412" xr:uid="{AF269D25-963B-4F1C-B4CF-EF68E5BFFD0B}"/>
    <cellStyle name="Text Indent C" xfId="2413" xr:uid="{C89D0870-1797-4F7C-B682-A7AA5925C933}"/>
    <cellStyle name="Time" xfId="2414" xr:uid="{58DB0868-718B-401A-9A02-CF19A63DD508}"/>
    <cellStyle name="times" xfId="2415" xr:uid="{068B6464-BE56-4A5D-96AF-A6200EC000C4}"/>
    <cellStyle name="Times 10" xfId="2416" xr:uid="{B8EAA12B-6D3E-4EC9-889A-010A5214ADD9}"/>
    <cellStyle name="Times 12" xfId="2417" xr:uid="{4D22A752-D29E-4CFB-8914-76BA9B239450}"/>
    <cellStyle name="Times New Roman" xfId="2418" xr:uid="{DF6A9720-26B7-482E-99CD-6D11602218A2}"/>
    <cellStyle name="Times_LIFT - Interface Sheet" xfId="2419" xr:uid="{FA39E9A2-C8FF-4DB5-99F5-F6EDA5BF7FE4}"/>
    <cellStyle name="times2" xfId="2420" xr:uid="{DEA5B2D4-BFD8-49F7-AF0A-309384F8AB0B}"/>
    <cellStyle name="timesales2" xfId="2421" xr:uid="{107A7BEA-ADA6-4914-89B4-D16B11C69C70}"/>
    <cellStyle name="timesales2under" xfId="2422" xr:uid="{3813DC5E-0B89-4D63-8A1B-A390CD47BED3}"/>
    <cellStyle name="Titel 1-14" xfId="2423" xr:uid="{54C9D98D-0F49-407D-A3E4-4FA9F9F6C29D}"/>
    <cellStyle name="Titel 2" xfId="2424" xr:uid="{DF81532A-3226-415B-8E09-7BC416E01652}"/>
    <cellStyle name="Title 2" xfId="2425" xr:uid="{63CCA265-0A0A-44F2-B278-86AFDBD5E116}"/>
    <cellStyle name="Title 3" xfId="2426" xr:uid="{071C7079-1A7D-41C3-A574-EC197E741EAE}"/>
    <cellStyle name="Title10" xfId="2427" xr:uid="{C5CB6378-F2BD-48D8-8549-31783B9B52D9}"/>
    <cellStyle name="Title2" xfId="2428" xr:uid="{FC6CA3E6-46DA-4BC3-936C-22C6679393EA}"/>
    <cellStyle name="Title2 2" xfId="2672" xr:uid="{5BB3DAAA-A4CD-4221-988B-76F107A73F8E}"/>
    <cellStyle name="TitleCurrency" xfId="2429" xr:uid="{C466B557-BBB0-49BC-AA56-A077E2E14C7F}"/>
    <cellStyle name="TitleDates" xfId="2430" xr:uid="{F9D42788-4739-4411-8BAA-3FD23CAE09FA}"/>
    <cellStyle name="Titulo fecha 2" xfId="2431" xr:uid="{B8532D7D-C411-4560-8C9F-8766B74BDB9B}"/>
    <cellStyle name="Titulo fecha 2 2" xfId="2673" xr:uid="{700F90EA-04F9-4B6C-A74A-38CC380E785B}"/>
    <cellStyle name="Titulos Fecha" xfId="2432" xr:uid="{4F861A6C-6067-4E83-B528-CF853B8109AE}"/>
    <cellStyle name="Tms Rmn 10" xfId="2433" xr:uid="{D234A008-1B16-4E60-8063-4CC97A408CFC}"/>
    <cellStyle name="Topline" xfId="2434" xr:uid="{A87AAEEA-A2F4-4912-B5D3-91C198387412}"/>
    <cellStyle name="Topline 2" xfId="2674" xr:uid="{0B38E91D-3B5B-41AE-BC88-278DC22AB0C7}"/>
    <cellStyle name="Total 2" xfId="2435" xr:uid="{9060961D-E49E-4844-9081-685726663E9B}"/>
    <cellStyle name="Total 2 2" xfId="2436" xr:uid="{5897AF6F-ABA4-4047-A7F5-1D0840DE91CD}"/>
    <cellStyle name="Total 2 2 2" xfId="2437" xr:uid="{6B839B6E-E797-4E77-AC07-20E29FB948AB}"/>
    <cellStyle name="Total 2 2 2 2" xfId="2676" xr:uid="{D74E25BF-A378-4487-B097-DB84B53FBF3E}"/>
    <cellStyle name="Total 2 2 3" xfId="2438" xr:uid="{319F15DB-8EA0-4E6B-A28A-AF230598D3A3}"/>
    <cellStyle name="Total 2 2 3 2" xfId="2677" xr:uid="{65E517C9-B187-4465-BBBC-B96B82DEC141}"/>
    <cellStyle name="Total 2 2 4" xfId="2439" xr:uid="{95471AD5-2BE6-4B3C-8516-199B7F875D3A}"/>
    <cellStyle name="Total 2 2 4 2" xfId="2678" xr:uid="{929B4ED8-1054-4543-A049-B2FE06E48E29}"/>
    <cellStyle name="Total 2 2 5" xfId="2440" xr:uid="{30AC331F-64BF-4AE6-A688-C6EF2CAB1643}"/>
    <cellStyle name="Total 2 2 5 2" xfId="2679" xr:uid="{FA2E2056-02DB-4856-B842-695692CDBE2A}"/>
    <cellStyle name="Total 2 2 6" xfId="2441" xr:uid="{18AE9DB7-D3AA-404B-8EF8-4BEF61B645B7}"/>
    <cellStyle name="Total 2 2 6 2" xfId="2680" xr:uid="{82EE8143-36C0-4AA0-AE5C-7C69AE1FC1E7}"/>
    <cellStyle name="Total 2 3" xfId="2442" xr:uid="{6F511989-774D-4B1F-9D2A-5EBA670199A0}"/>
    <cellStyle name="Total 2 4" xfId="2443" xr:uid="{EF8CB83D-6CE4-4EC6-BFD4-74FF076FC462}"/>
    <cellStyle name="Total 2 5" xfId="2444" xr:uid="{ADF2821A-28A2-4D3B-A51F-88639AAE5531}"/>
    <cellStyle name="Total 2 6" xfId="2445" xr:uid="{367B4B09-C0E7-4AFB-9DFA-F0C06D115CBE}"/>
    <cellStyle name="Total 2 7" xfId="2675" xr:uid="{A4B019AB-AFAD-4327-B14A-37B505A9F445}"/>
    <cellStyle name="Total 3" xfId="2446" xr:uid="{BF3D3546-E4DB-4B88-9CF0-7ECD9DFFF9FD}"/>
    <cellStyle name="Total 3 2" xfId="2681" xr:uid="{ABD4EA25-9D68-4EA0-BF87-43BEC4E74579}"/>
    <cellStyle name="Total row" xfId="2447" xr:uid="{BB33A0A7-1BA9-4B19-9163-EB54DCFA8BF0}"/>
    <cellStyle name="triple space" xfId="2448" xr:uid="{9BEDAA91-BDCA-4CA8-BF8A-56E9429EAADA}"/>
    <cellStyle name="Ü1" xfId="2449" xr:uid="{7954AD46-4C0E-4D8A-BA09-AB3678AD09FA}"/>
    <cellStyle name="Ü2" xfId="2450" xr:uid="{E1208F2E-D280-4665-8A1B-56C0E6457946}"/>
    <cellStyle name="Ü3" xfId="2451" xr:uid="{09FBB55A-DE1C-4B77-839E-19287FEB6216}"/>
    <cellStyle name="Ü4" xfId="2452" xr:uid="{B00A1EFE-55DC-4BD0-8673-32D39931888E}"/>
    <cellStyle name="Überschrift" xfId="2453" xr:uid="{4FF584BA-DEB3-44EB-9ED8-24B28D305E4B}"/>
    <cellStyle name="un-bold" xfId="2454" xr:uid="{61C4DEEF-137F-4EA8-B9F4-13D866EB4CD1}"/>
    <cellStyle name="un-Pattern" xfId="2461" xr:uid="{6FBAC766-690C-45A1-9E6E-081339E88502}"/>
    <cellStyle name="un-wrap" xfId="2463" xr:uid="{A14F9CE9-553C-485A-B976-23EB8B280039}"/>
    <cellStyle name="Undefiniert" xfId="2455" xr:uid="{148F82D4-E44E-4408-8305-BFEC69EAF74D}"/>
    <cellStyle name="Underline - small" xfId="2456" xr:uid="{169F0F77-22E1-4398-9D89-F04978B37E95}"/>
    <cellStyle name="Underline -normal" xfId="2457" xr:uid="{B2E8C95D-3244-47E0-99BF-71253CF0D75F}"/>
    <cellStyle name="Underline_Double" xfId="2458" xr:uid="{2ABF3075-5AE9-4831-BD1B-BB6D94657491}"/>
    <cellStyle name="Unhighlight" xfId="2459" xr:uid="{50B29B4D-4F2C-4FCE-BF6B-6350B900324F}"/>
    <cellStyle name="Unit" xfId="2460" xr:uid="{A230746B-A24E-44B3-A932-641FE17B9249}"/>
    <cellStyle name="Untotal row" xfId="2462" xr:uid="{808950C0-A532-416F-B50B-173446AC146C}"/>
    <cellStyle name="Upload Only" xfId="2464" xr:uid="{5147AD3E-0946-49D5-8E28-08042EBE835A}"/>
    <cellStyle name="Upper Line" xfId="2465" xr:uid="{75441592-33A4-4128-B238-9AFA4D67519C}"/>
    <cellStyle name="Upper Line 2" xfId="2682" xr:uid="{C2DE8157-E4F5-424A-BD68-6524C0F35A40}"/>
    <cellStyle name="Valuta (0)_(interno) Listino FastLink sintetico (v1.0)" xfId="2466" xr:uid="{B0B7CA4D-9BD7-4583-AEFD-0BDED4503265}"/>
    <cellStyle name="Valuta_Price List171201" xfId="2467" xr:uid="{973B3EBE-CF2A-4C60-910C-55CB21FF0BB5}"/>
    <cellStyle name="VerdiColumnHeader" xfId="2468" xr:uid="{55C624B9-BD18-4155-B5DA-67A307C0E1FC}"/>
    <cellStyle name="VerdiCost" xfId="2469" xr:uid="{BA1B6C09-B1B8-4FC6-B864-17C953348370}"/>
    <cellStyle name="VerdiCostTotal" xfId="2470" xr:uid="{70C9D854-0A98-4565-BF80-7519FAE76C0F}"/>
    <cellStyle name="VerdiDescription" xfId="2471" xr:uid="{E9B3CABD-1C06-44AF-A2E1-DD32C210A11A}"/>
    <cellStyle name="VerdiDesignDate" xfId="2472" xr:uid="{9B8EB3B3-A00A-4A07-A5E0-352585ECD0C2}"/>
    <cellStyle name="VerdiDiscount" xfId="2473" xr:uid="{847CBE9B-16E8-4259-8A1A-E0DB335735DC}"/>
    <cellStyle name="VerdiEricssonName" xfId="2474" xr:uid="{4209F285-E997-4F7E-9730-3AD9993C0B24}"/>
    <cellStyle name="VerdiFireCodeDescription" xfId="2475" xr:uid="{C7890293-2E41-46D3-9965-1B1818BDEC63}"/>
    <cellStyle name="VerdiGAQuantity" xfId="2476" xr:uid="{B86DE603-E2BD-41E7-95DE-2480552E07C4}"/>
    <cellStyle name="VerdiGrandTotal" xfId="2477" xr:uid="{9868C9F9-978D-4A2E-A0CE-AA7296E5E3DF}"/>
    <cellStyle name="VerdiGrossMargin%" xfId="2478" xr:uid="{8F84A6A9-22D2-4551-B36E-08963523D36D}"/>
    <cellStyle name="VerdiGrossTotal" xfId="2479" xr:uid="{5B1FC78A-E725-4794-B960-42955F41D356}"/>
    <cellStyle name="VerdiItemNo" xfId="2480" xr:uid="{436902D3-B898-43E3-BE62-95AE1F604F2F}"/>
    <cellStyle name="VerdiLocalProduct" xfId="2481" xr:uid="{5F7ABCC0-5BFA-4301-95F3-19D9906B45CC}"/>
    <cellStyle name="VerdiManager" xfId="2482" xr:uid="{D181BBD1-A62E-479F-88F6-34FDBBE8B005}"/>
    <cellStyle name="VerdiNetRPF" xfId="2483" xr:uid="{652FAF77-18AD-4A92-8CFE-774B87FB6925}"/>
    <cellStyle name="VerdiNetTotal" xfId="2484" xr:uid="{01AF74D9-2CDA-4597-A6CE-9FE82C2D2662}"/>
    <cellStyle name="VerdiOfferingDate" xfId="2485" xr:uid="{A736FB1F-3F1E-4FEC-9FBE-627CBDA82DD0}"/>
    <cellStyle name="VerdiOrderable" xfId="2486" xr:uid="{3D5E1793-EB8D-4220-91BB-7654C1C130F4}"/>
    <cellStyle name="VerdiOrderingDate" xfId="2487" xr:uid="{ED2DF892-384B-4D76-AEF1-C9F5639B4764}"/>
    <cellStyle name="VerdiPAPE" xfId="2488" xr:uid="{2F91BFC7-AC9F-4B9B-BB73-9590412A1A77}"/>
    <cellStyle name="VerdiPriceErosion" xfId="2489" xr:uid="{8C136300-08C3-44A6-AE39-D2DA2103AD53}"/>
    <cellStyle name="VerdiProductNo" xfId="2490" xr:uid="{2DE1EBE3-0D37-48AA-941F-7275A7FA2062}"/>
    <cellStyle name="VerdiProductNumber" xfId="2491" xr:uid="{EC0DDE66-D023-4401-AEDD-66CADB37FCA3}"/>
    <cellStyle name="VerdiProductUnit" xfId="2492" xr:uid="{F30CDB9A-F54C-4F1F-AA3B-9DA389F082A6}"/>
    <cellStyle name="VerdiQty" xfId="2493" xr:uid="{BD5B6644-8F45-4BEA-9006-DDF2FE344854}"/>
    <cellStyle name="VerdiQuantity" xfId="2494" xr:uid="{016E5ABA-77A1-4C02-9677-11314C249772}"/>
    <cellStyle name="VerdiReleaseCode" xfId="2495" xr:uid="{0523BDFF-1569-4047-8D66-8F1A13EA1381}"/>
    <cellStyle name="VerdiReleaseCodeDate" xfId="2496" xr:uid="{FE0EA2A2-FE92-4D53-B5E6-854120D9CAE7}"/>
    <cellStyle name="VerdiRestrictedCode" xfId="2497" xr:uid="{F9EB004A-3E7D-40B3-98B2-E6F236A0C80F}"/>
    <cellStyle name="VerdiRPF" xfId="2498" xr:uid="{08F0E3E2-3804-4977-B205-BC307AB44D4F}"/>
    <cellStyle name="VerdiShortname" xfId="2499" xr:uid="{6C71D08B-9AA1-4C70-B9C5-F51931479F17}"/>
    <cellStyle name="VerdiTotalCost" xfId="2500" xr:uid="{729B68A4-B29C-4A0B-895E-F4A9D96B39B0}"/>
    <cellStyle name="VerdiTotalGross" xfId="2501" xr:uid="{9A7CA487-D3D9-4BAA-B111-BB34D99E4369}"/>
    <cellStyle name="VerdiTotalGrossMargin" xfId="2502" xr:uid="{C5E151A8-0F5B-4DA2-947D-12D77DAD36E4}"/>
    <cellStyle name="VerdiTotalNet" xfId="2503" xr:uid="{2EEE966D-726B-4A5F-9970-DABB615DD55A}"/>
    <cellStyle name="VerdiTotalNetPrice" xfId="2504" xr:uid="{FCE80274-FEF0-4E19-B0E8-F9E19C6D1CB8}"/>
    <cellStyle name="VerdiTotalPAPE" xfId="2505" xr:uid="{F16897F1-FA53-4BB3-9CD8-39484780A177}"/>
    <cellStyle name="VerdiTotalReference" xfId="2506" xr:uid="{D4E69FE9-0E7A-45F9-942B-AFBDBA0D3925}"/>
    <cellStyle name="VerdiTypeSite" xfId="2507" xr:uid="{595640B9-05FD-4E65-9E30-9873EF4CDC85}"/>
    <cellStyle name="VerdiUnit" xfId="2508" xr:uid="{785F21B4-D039-45A3-A93C-3E3B353CB856}"/>
    <cellStyle name="VerdiUnitCost" xfId="2509" xr:uid="{AC9A0430-2DEA-4B09-8951-4B9B19A0902D}"/>
    <cellStyle name="VerdiUnitGross" xfId="2510" xr:uid="{938068F4-1C77-4D0A-9587-DE5109ED619E}"/>
    <cellStyle name="VerdiUnitGrossPrice" xfId="2511" xr:uid="{07F281A2-D16B-44E3-BEA9-1CD52A17C00D}"/>
    <cellStyle name="VerdiUnitNet" xfId="2512" xr:uid="{C0D6C947-851A-4548-86AE-13C0418EDB4A}"/>
    <cellStyle name="VerdiUnitNetPrice" xfId="2513" xr:uid="{ECAAA17E-B780-42D3-8708-9F5F11832E0C}"/>
    <cellStyle name="VerdiUnitPAPE" xfId="2514" xr:uid="{E918154A-C504-4AAE-A578-3DF3DBD66DA3}"/>
    <cellStyle name="VerdiUnitReference" xfId="2515" xr:uid="{3BBCEC57-AA80-4742-ACE5-A55CF7F6F85B}"/>
    <cellStyle name="W_P_BOQ" xfId="1644" xr:uid="{6EE57FF1-AE60-4B07-8652-011E2B3FB91B}"/>
    <cellStyle name="Währung [0]_Compiling Utility Macros" xfId="2516" xr:uid="{FD8940AA-3E3B-4E1A-AFEE-A0B36491897D}"/>
    <cellStyle name="Währung_Compiling Utility Macros" xfId="2517" xr:uid="{3EDF35BB-73CB-404E-9D96-AE187CC21871}"/>
    <cellStyle name="Warning Text 2" xfId="2518" xr:uid="{7BE4EE84-28F4-480B-BB6E-895F6EC345F5}"/>
    <cellStyle name="Warning Text 3" xfId="2519" xr:uid="{0F8876E0-AA56-4663-BD10-4F12194F20B2}"/>
    <cellStyle name="WebModel" xfId="2520" xr:uid="{2859750F-FD3C-4BE9-9772-5E6193DBE580}"/>
    <cellStyle name="white/hidden" xfId="2521" xr:uid="{A44DA202-BDC4-4A1D-B727-1B02A4E2C722}"/>
    <cellStyle name="WhitePattern" xfId="2522" xr:uid="{B3F0D3D7-610B-42D0-B6B2-DA4B1F86932E}"/>
    <cellStyle name="WhitePattern1" xfId="2523" xr:uid="{B0484979-AE98-43D4-AF49-3E807C28C95C}"/>
    <cellStyle name="WhitePattern1 2" xfId="2683" xr:uid="{99D9CD36-7643-4171-90DD-8086E443809B}"/>
    <cellStyle name="WhiteText" xfId="2524" xr:uid="{417EDCB8-1430-43A3-BA5E-ACCF6607433B}"/>
    <cellStyle name="WingDing" xfId="2525" xr:uid="{6773C689-CA2F-4E2E-B305-0D331689C8E1}"/>
    <cellStyle name="wrap" xfId="2526" xr:uid="{9B1D173F-5AB4-4022-A5E7-B06CB6F464E6}"/>
    <cellStyle name="wrap 2" xfId="2527" xr:uid="{2D4A3429-5628-4ADC-B9C6-1B0FCDFDD6DF}"/>
    <cellStyle name="wrap 3" xfId="2528" xr:uid="{FCB97580-9EB0-48BF-A815-673DDC489DDB}"/>
    <cellStyle name="wrap 4" xfId="2529" xr:uid="{406CD0A2-AE57-4E6E-ABDB-DB249BD1C3A4}"/>
    <cellStyle name="wrap 5" xfId="2530" xr:uid="{6D438E98-ED34-4F64-BBF7-9A6A404C42DD}"/>
    <cellStyle name="wrap 6" xfId="2531" xr:uid="{C7EB0C37-636D-4623-867F-816BD6B5D13C}"/>
    <cellStyle name="WŽhrung" xfId="2532" xr:uid="{1AAD52C3-A4C1-4EE9-A85D-A44E163F3A75}"/>
    <cellStyle name="x" xfId="2533" xr:uid="{CF6CC57F-ADA0-475D-9CB0-4F6CFEFA91CF}"/>
    <cellStyle name="x_dcfmodel" xfId="2534" xr:uid="{50AAE2D9-7759-45B4-B9BF-91DDFA412AF8}"/>
    <cellStyle name="x_Model Master" xfId="2535" xr:uid="{99071DA1-6438-4204-828D-0589950C554E}"/>
    <cellStyle name="x_Phoenix Model - Dec 12 (GS Version)" xfId="2536" xr:uid="{4E16B9AD-5DDE-4BC3-9277-4BFB5B95E6ED}"/>
    <cellStyle name="xMillions ($0.0m)" xfId="2537" xr:uid="{7D346F51-8C39-4D5B-904C-FED46541A39D}"/>
    <cellStyle name="xMillions (0.0)" xfId="2538" xr:uid="{E830BDA7-8214-4FB9-BF0A-3FAA7910930D}"/>
    <cellStyle name="xsingledecimal" xfId="2539" xr:uid="{3DEA1223-98EE-488E-89E5-2217FC04F50B}"/>
    <cellStyle name="Βασικό_Copy of Model SDH momat" xfId="2540" xr:uid="{7053EADD-8CE1-44BF-8EE4-5ED3A49B7FB5}"/>
    <cellStyle name="Διαχωριστικό χιλιάδων/υποδιαστολή [0]_Model SDH main2" xfId="2541" xr:uid="{CAD476E8-E340-4CE5-BCDC-57897CF93BCD}"/>
    <cellStyle name="Διαχωριστικό χιλιάδων/υποδιαστολή_Copy of Model SDH momat" xfId="2542" xr:uid="{3211E57A-F974-4F9E-AD3F-9B4B169383B2}"/>
    <cellStyle name="Νομισματικό [0]_Model SDH main2" xfId="2543" xr:uid="{6E5739A0-3F3D-4984-B072-5ED8435B7671}"/>
    <cellStyle name="Νομισματικό_Copy of Model SDH momat" xfId="2544" xr:uid="{2883CCFC-EA5B-44B4-BAE7-BD1036F3F418}"/>
    <cellStyle name="เครื่องหมายจุลภาค_020813 PL state for Pasolink BTS" xfId="2545" xr:uid="{FB1484E4-11F5-4721-9201-3053E2069B0A}"/>
    <cellStyle name="ปกติ_020625 PQM-Telkomsel SDH Ring Madan Batam (Micro) -1" xfId="2546" xr:uid="{D862C45C-9FA1-4BBC-B36B-C4D41FCAAF8D}"/>
    <cellStyle name="콤마 [0]_10월2주 " xfId="2547" xr:uid="{8C37C3BF-CE1E-40F7-AE4E-9F9183F9C490}"/>
    <cellStyle name="콤마_10월2주 " xfId="2548" xr:uid="{EE6037F7-4E43-4F0A-A727-2E043EE95739}"/>
    <cellStyle name="표준_0N-HANDLING " xfId="2549" xr:uid="{05E8CDF7-E116-40BB-A64E-8BEB3C733351}"/>
    <cellStyle name="千位_laroux" xfId="2551" xr:uid="{DD22B6FE-40A2-4C47-BAE9-6032C4ED33C3}"/>
    <cellStyle name="千位[0]_laroux" xfId="2550" xr:uid="{25348CEB-5A61-47AE-8A96-F17B66373BF8}"/>
    <cellStyle name="千分位_laroux" xfId="2553" xr:uid="{5C6E1643-871E-4066-A17E-D66F021522CD}"/>
    <cellStyle name="千分位[0]_laroux" xfId="2552" xr:uid="{9288E25E-14A6-44F9-BB76-11F7D79AE1ED}"/>
    <cellStyle name="后继超级链接_~0055202" xfId="2554" xr:uid="{77453296-7A68-4B3F-BE42-F264F20C2098}"/>
    <cellStyle name="常规 10" xfId="2555" xr:uid="{3A875947-F165-4912-9C85-5CDEC9ACDB26}"/>
    <cellStyle name="常规 13 2" xfId="2596" xr:uid="{C28AA6F9-A88B-4EFF-A5CF-511D7C17ADE8}"/>
    <cellStyle name="常规 2" xfId="15" xr:uid="{D6849A2B-11C0-4BCD-A298-472B95BC0B74}"/>
    <cellStyle name="常规 2 2" xfId="2557" xr:uid="{542944B5-120F-4399-8392-D3D1BC206D98}"/>
    <cellStyle name="常规 2 3" xfId="2556" xr:uid="{E9F84300-7FC8-4C6E-AC7D-22EBFEF8E3D7}"/>
    <cellStyle name="常规 3" xfId="2558" xr:uid="{795D9ED6-B398-4B58-BDF3-3E03B985AE20}"/>
    <cellStyle name="常规 3 2" xfId="2559" xr:uid="{6C764A6C-FF95-4508-8F15-C03FDBAFF94E}"/>
    <cellStyle name="常规 4" xfId="2560" xr:uid="{F4F19F26-35CB-4564-8A8A-FBB0B6608BCB}"/>
    <cellStyle name="常规 5" xfId="2561" xr:uid="{845FAA8C-9747-4FB3-B19E-D17A1C12A1EC}"/>
    <cellStyle name="常规 5 2" xfId="2562" xr:uid="{A91D673C-92A3-4DF5-ABEC-72D9BF08E86D}"/>
    <cellStyle name="常规 6" xfId="2563" xr:uid="{E5C886F2-7000-4436-AAAE-4914E5D8C110}"/>
    <cellStyle name="常规 7" xfId="2564" xr:uid="{4BDFAE6A-1C3F-4908-AE1A-D5C2314FEC5B}"/>
    <cellStyle name="常规 8" xfId="2565" xr:uid="{92BB3ACE-1E27-444D-B091-A4E1A0C2D6A9}"/>
    <cellStyle name="常规 9" xfId="21" xr:uid="{92618D60-7663-4983-9E46-6C3E2B6CB9C1}"/>
    <cellStyle name="普通_laroux" xfId="2566" xr:uid="{77A1A636-738C-4675-AF74-EFC747B3AC4D}"/>
    <cellStyle name="未定義" xfId="2567" xr:uid="{A2D04D7D-A31E-40E2-9400-AD074F56E1AB}"/>
    <cellStyle name="样式 1" xfId="2568" xr:uid="{E1CF45E9-63AA-4ADA-ABED-3090EF9758AA}"/>
    <cellStyle name="样式 2" xfId="2569" xr:uid="{4B06DD15-EC99-4253-AD4D-6D865C68B376}"/>
    <cellStyle name="样式 3" xfId="2570" xr:uid="{31AEE5D9-3FBA-4405-8037-CBB0C0DDA80C}"/>
    <cellStyle name="桁区切り_GRASH1" xfId="2571" xr:uid="{53EEFE37-7C2A-4935-A17A-4661631FFAFE}"/>
    <cellStyle name="標準_Book1" xfId="2572" xr:uid="{03DAF044-9167-4282-A52A-65B4A8661314}"/>
    <cellStyle name="超级链接_~0055202" xfId="2573" xr:uid="{F38CC626-B6CC-4D30-9EEC-BCD17CA72BCB}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99FF33"/>
      <color rgb="FFA36AC6"/>
      <color rgb="FF5F5F5F"/>
      <color rgb="FF339966"/>
      <color rgb="FF990000"/>
      <color rgb="FF0000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Q%20Report%20work/MOHAMMED/SAQ%20Daily%20Report-20191208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04136/Desktop/Stud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maining%20Scope/Nokia%20SAQ%20Remining%20Scope-20210930%20V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PT CFO"/>
      <sheetName val="District Summary"/>
      <sheetName val="Weekly Target"/>
      <sheetName val="Sheet8"/>
      <sheetName val="NovDec plan"/>
      <sheetName val="New Tree"/>
      <sheetName val="Sheet6"/>
      <sheetName val="Sheet5"/>
      <sheetName val="Sheet4"/>
      <sheetName val="SAQ GAP"/>
      <sheetName val="Critical Sites GAP"/>
      <sheetName val="Weekly Report "/>
      <sheetName val="Sep target"/>
      <sheetName val="Sheet3"/>
      <sheetName val="Sheet2"/>
      <sheetName val="Sheet1"/>
      <sheetName val="Sheet7"/>
    </sheetNames>
    <sheetDataSet>
      <sheetData sheetId="0" refreshError="1">
        <row r="1">
          <cell r="A1">
            <v>275</v>
          </cell>
          <cell r="B1">
            <v>275</v>
          </cell>
          <cell r="C1">
            <v>275</v>
          </cell>
          <cell r="D1">
            <v>275</v>
          </cell>
          <cell r="E1">
            <v>275</v>
          </cell>
          <cell r="F1">
            <v>275</v>
          </cell>
          <cell r="G1">
            <v>0</v>
          </cell>
          <cell r="H1">
            <v>263</v>
          </cell>
          <cell r="I1">
            <v>0</v>
          </cell>
          <cell r="J1">
            <v>0</v>
          </cell>
          <cell r="K1">
            <v>275</v>
          </cell>
          <cell r="L1">
            <v>275</v>
          </cell>
        </row>
        <row r="2">
          <cell r="A2">
            <v>209</v>
          </cell>
          <cell r="B2">
            <v>209</v>
          </cell>
          <cell r="C2">
            <v>209</v>
          </cell>
          <cell r="D2">
            <v>209</v>
          </cell>
          <cell r="E2">
            <v>209</v>
          </cell>
          <cell r="F2">
            <v>209</v>
          </cell>
          <cell r="G2">
            <v>203</v>
          </cell>
          <cell r="H2">
            <v>205</v>
          </cell>
          <cell r="I2">
            <v>209</v>
          </cell>
          <cell r="J2">
            <v>209</v>
          </cell>
          <cell r="K2">
            <v>209</v>
          </cell>
          <cell r="L2">
            <v>209</v>
          </cell>
        </row>
        <row r="3">
          <cell r="A3" t="str">
            <v>Site ID</v>
          </cell>
          <cell r="B3" t="str">
            <v>Macro/Small</v>
          </cell>
          <cell r="C3" t="str">
            <v>Project</v>
          </cell>
          <cell r="D3" t="str">
            <v>SAQ Status</v>
          </cell>
          <cell r="E3" t="str">
            <v xml:space="preserve">Region </v>
          </cell>
          <cell r="F3" t="str">
            <v>District</v>
          </cell>
          <cell r="G3" t="str">
            <v>Priority</v>
          </cell>
          <cell r="H3" t="str">
            <v>City</v>
          </cell>
          <cell r="I3" t="str">
            <v>SSO Latitude</v>
          </cell>
          <cell r="J3" t="str">
            <v>SSO Longitude</v>
          </cell>
          <cell r="K3" t="str">
            <v xml:space="preserve">Vendor </v>
          </cell>
          <cell r="L3" t="str">
            <v>Scope Status</v>
          </cell>
        </row>
        <row r="4">
          <cell r="A4" t="str">
            <v>PMD889</v>
          </cell>
          <cell r="B4" t="str">
            <v>Macro</v>
          </cell>
          <cell r="C4" t="str">
            <v>Aspiration</v>
          </cell>
          <cell r="D4" t="str">
            <v>HOC</v>
          </cell>
          <cell r="E4" t="str">
            <v>Madinah</v>
          </cell>
          <cell r="F4" t="str">
            <v>Madinah</v>
          </cell>
          <cell r="G4">
            <v>2020</v>
          </cell>
          <cell r="H4" t="str">
            <v>المراسم الملكيه</v>
          </cell>
          <cell r="I4">
            <v>24.50497</v>
          </cell>
          <cell r="J4">
            <v>39.545119999999997</v>
          </cell>
          <cell r="K4" t="str">
            <v>Nokia</v>
          </cell>
          <cell r="L4" t="str">
            <v>New Site</v>
          </cell>
        </row>
        <row r="5">
          <cell r="A5" t="str">
            <v>PMD890</v>
          </cell>
          <cell r="B5" t="str">
            <v>Macro</v>
          </cell>
          <cell r="C5" t="str">
            <v>Aspiration</v>
          </cell>
          <cell r="D5" t="str">
            <v>HOC</v>
          </cell>
          <cell r="E5" t="str">
            <v>Madinah</v>
          </cell>
          <cell r="F5" t="str">
            <v>Madinah</v>
          </cell>
          <cell r="G5">
            <v>2020</v>
          </cell>
          <cell r="H5" t="str">
            <v>المراسم الملكيه</v>
          </cell>
          <cell r="I5">
            <v>24.504770000000001</v>
          </cell>
          <cell r="J5">
            <v>39.541840000000001</v>
          </cell>
          <cell r="K5" t="str">
            <v>Nokia</v>
          </cell>
          <cell r="L5" t="str">
            <v>New Site</v>
          </cell>
        </row>
        <row r="6">
          <cell r="A6" t="str">
            <v>ZAB379</v>
          </cell>
          <cell r="B6" t="str">
            <v>Macro</v>
          </cell>
          <cell r="C6" t="str">
            <v>Aspiration</v>
          </cell>
          <cell r="D6" t="str">
            <v>HOC</v>
          </cell>
          <cell r="E6" t="str">
            <v>Assir</v>
          </cell>
          <cell r="F6" t="str">
            <v>Assir</v>
          </cell>
          <cell r="G6">
            <v>2020</v>
          </cell>
          <cell r="H6" t="str">
            <v>Asir Municipality</v>
          </cell>
          <cell r="I6">
            <v>18.199249999999999</v>
          </cell>
          <cell r="J6">
            <v>42.510309999999997</v>
          </cell>
          <cell r="K6" t="str">
            <v>Nokia</v>
          </cell>
          <cell r="L6" t="str">
            <v>New Site</v>
          </cell>
        </row>
        <row r="7">
          <cell r="A7" t="str">
            <v>ZAB381</v>
          </cell>
          <cell r="B7" t="str">
            <v>Macro</v>
          </cell>
          <cell r="C7" t="str">
            <v>Aspiration</v>
          </cell>
          <cell r="D7" t="str">
            <v>HOC</v>
          </cell>
          <cell r="E7" t="str">
            <v>Assir</v>
          </cell>
          <cell r="F7" t="str">
            <v>Assir</v>
          </cell>
          <cell r="G7">
            <v>2019</v>
          </cell>
          <cell r="H7" t="str">
            <v>Asir Municipality</v>
          </cell>
          <cell r="I7">
            <v>18.219539999999999</v>
          </cell>
          <cell r="J7">
            <v>42.590629999999997</v>
          </cell>
          <cell r="K7" t="str">
            <v>Nokia</v>
          </cell>
          <cell r="L7" t="str">
            <v>New Site</v>
          </cell>
        </row>
        <row r="8">
          <cell r="A8" t="str">
            <v>ZAB382</v>
          </cell>
          <cell r="B8" t="str">
            <v>Macro</v>
          </cell>
          <cell r="C8" t="str">
            <v>Aspiration</v>
          </cell>
          <cell r="D8" t="str">
            <v>HOC</v>
          </cell>
          <cell r="E8" t="str">
            <v>Assir</v>
          </cell>
          <cell r="F8" t="str">
            <v>Assir</v>
          </cell>
          <cell r="G8">
            <v>2020</v>
          </cell>
          <cell r="H8" t="str">
            <v xml:space="preserve">محمد حمدان مداوي </v>
          </cell>
          <cell r="I8">
            <v>18.241070000000001</v>
          </cell>
          <cell r="J8">
            <v>42.473210000000002</v>
          </cell>
          <cell r="K8" t="str">
            <v>Nokia</v>
          </cell>
          <cell r="L8" t="str">
            <v>New Site</v>
          </cell>
        </row>
        <row r="9">
          <cell r="A9" t="str">
            <v>ZAB383</v>
          </cell>
          <cell r="B9" t="str">
            <v>Macro</v>
          </cell>
          <cell r="C9" t="str">
            <v>Aspiration</v>
          </cell>
          <cell r="D9" t="str">
            <v>HOC</v>
          </cell>
          <cell r="E9" t="str">
            <v>Assir</v>
          </cell>
          <cell r="F9" t="str">
            <v>Assir</v>
          </cell>
          <cell r="G9">
            <v>2019</v>
          </cell>
          <cell r="H9" t="str">
            <v>Asir Municipality</v>
          </cell>
          <cell r="I9">
            <v>18.274930000000001</v>
          </cell>
          <cell r="J9">
            <v>42.612200000000001</v>
          </cell>
          <cell r="K9" t="str">
            <v>Nokia</v>
          </cell>
          <cell r="L9" t="str">
            <v>New Site</v>
          </cell>
        </row>
        <row r="10">
          <cell r="A10" t="str">
            <v>ZAB384</v>
          </cell>
          <cell r="B10" t="str">
            <v>Macro</v>
          </cell>
          <cell r="C10" t="str">
            <v>Aspiration</v>
          </cell>
          <cell r="D10" t="str">
            <v>HOC</v>
          </cell>
          <cell r="E10" t="str">
            <v>Assir</v>
          </cell>
          <cell r="F10" t="str">
            <v>Assir</v>
          </cell>
          <cell r="G10">
            <v>2020</v>
          </cell>
          <cell r="H10" t="str">
            <v>Asir Municipality</v>
          </cell>
          <cell r="I10">
            <v>18.238890000000001</v>
          </cell>
          <cell r="J10">
            <v>42.533180000000002</v>
          </cell>
          <cell r="K10" t="str">
            <v>Nokia</v>
          </cell>
          <cell r="L10" t="str">
            <v>New Site</v>
          </cell>
        </row>
        <row r="11">
          <cell r="A11" t="str">
            <v>ZAB386</v>
          </cell>
          <cell r="B11" t="str">
            <v>Macro</v>
          </cell>
          <cell r="C11" t="str">
            <v>Aspiration</v>
          </cell>
          <cell r="D11" t="str">
            <v>Pending TSSR</v>
          </cell>
          <cell r="E11" t="str">
            <v>Assir</v>
          </cell>
          <cell r="F11" t="str">
            <v>Assir</v>
          </cell>
          <cell r="G11">
            <v>2020</v>
          </cell>
          <cell r="H11" t="str">
            <v>شركة الكهرباء</v>
          </cell>
          <cell r="I11">
            <v>18.248819999999998</v>
          </cell>
          <cell r="J11">
            <v>42.583779999999997</v>
          </cell>
          <cell r="K11" t="str">
            <v>Nokia</v>
          </cell>
          <cell r="L11" t="str">
            <v>New Site</v>
          </cell>
        </row>
        <row r="12">
          <cell r="A12" t="str">
            <v>ZAB388</v>
          </cell>
          <cell r="B12" t="str">
            <v>Macro</v>
          </cell>
          <cell r="C12" t="str">
            <v>Aspiration</v>
          </cell>
          <cell r="D12" t="str">
            <v>HOC</v>
          </cell>
          <cell r="E12" t="str">
            <v>Assir</v>
          </cell>
          <cell r="F12" t="str">
            <v>Assir</v>
          </cell>
          <cell r="G12">
            <v>2020</v>
          </cell>
          <cell r="H12" t="str">
            <v xml:space="preserve">الوكيل . عبدالله حسين القحطاني </v>
          </cell>
          <cell r="I12">
            <v>18.224309999999999</v>
          </cell>
          <cell r="J12">
            <v>42.641710000000003</v>
          </cell>
          <cell r="K12" t="str">
            <v>Nokia</v>
          </cell>
          <cell r="L12" t="str">
            <v>New Site</v>
          </cell>
        </row>
        <row r="13">
          <cell r="A13" t="str">
            <v>ZAB393</v>
          </cell>
          <cell r="B13" t="str">
            <v>Macro</v>
          </cell>
          <cell r="C13" t="str">
            <v>Aspiration</v>
          </cell>
          <cell r="D13" t="str">
            <v>HOC</v>
          </cell>
          <cell r="E13" t="str">
            <v>Assir</v>
          </cell>
          <cell r="F13" t="str">
            <v>Assir</v>
          </cell>
          <cell r="G13">
            <v>2020</v>
          </cell>
          <cell r="H13" t="str">
            <v xml:space="preserve">امانة عسير </v>
          </cell>
          <cell r="I13">
            <v>18.25243</v>
          </cell>
          <cell r="J13">
            <v>42.470260000000003</v>
          </cell>
          <cell r="K13" t="str">
            <v>Nokia</v>
          </cell>
          <cell r="L13" t="str">
            <v>New Site</v>
          </cell>
        </row>
        <row r="14">
          <cell r="A14" t="str">
            <v>ZAB417</v>
          </cell>
          <cell r="B14" t="str">
            <v>Macro</v>
          </cell>
          <cell r="C14" t="str">
            <v>Aspiration</v>
          </cell>
          <cell r="D14" t="str">
            <v>HOC</v>
          </cell>
          <cell r="E14" t="str">
            <v>Assir</v>
          </cell>
          <cell r="F14" t="str">
            <v>Assir</v>
          </cell>
          <cell r="G14">
            <v>2019</v>
          </cell>
          <cell r="H14" t="str">
            <v>Asir Municipality</v>
          </cell>
          <cell r="I14">
            <v>18.216760000000001</v>
          </cell>
          <cell r="J14">
            <v>42.539859999999997</v>
          </cell>
          <cell r="K14" t="str">
            <v>Nokia</v>
          </cell>
          <cell r="L14" t="str">
            <v>New Site</v>
          </cell>
        </row>
        <row r="15">
          <cell r="A15" t="str">
            <v>ZAB426</v>
          </cell>
          <cell r="B15" t="str">
            <v>Macro</v>
          </cell>
          <cell r="C15" t="str">
            <v>Aspiration</v>
          </cell>
          <cell r="D15" t="str">
            <v>HOC</v>
          </cell>
          <cell r="E15" t="str">
            <v>Assir</v>
          </cell>
          <cell r="F15" t="str">
            <v>Assir</v>
          </cell>
          <cell r="G15">
            <v>2019</v>
          </cell>
          <cell r="H15" t="str">
            <v>Asir Municipality</v>
          </cell>
          <cell r="I15">
            <v>18.283829999999998</v>
          </cell>
          <cell r="J15">
            <v>42.600349999999999</v>
          </cell>
          <cell r="K15" t="str">
            <v>Nokia</v>
          </cell>
          <cell r="L15" t="str">
            <v>New Site</v>
          </cell>
        </row>
        <row r="16">
          <cell r="A16" t="str">
            <v>ZAB416</v>
          </cell>
          <cell r="B16" t="str">
            <v>Macro</v>
          </cell>
          <cell r="C16" t="str">
            <v>Aspiration</v>
          </cell>
          <cell r="D16" t="str">
            <v>HOC</v>
          </cell>
          <cell r="E16" t="str">
            <v>Assir</v>
          </cell>
          <cell r="F16" t="str">
            <v>Assir</v>
          </cell>
          <cell r="G16">
            <v>2019</v>
          </cell>
          <cell r="H16" t="str">
            <v>Asir Municipality</v>
          </cell>
          <cell r="I16">
            <v>18.230129999999999</v>
          </cell>
          <cell r="J16">
            <v>42.599049999999998</v>
          </cell>
          <cell r="K16" t="str">
            <v>Nokia</v>
          </cell>
          <cell r="L16" t="str">
            <v>New Site</v>
          </cell>
        </row>
        <row r="17">
          <cell r="A17" t="str">
            <v>ZAB430</v>
          </cell>
          <cell r="B17" t="str">
            <v>Macro</v>
          </cell>
          <cell r="C17" t="str">
            <v>Aspiration</v>
          </cell>
          <cell r="D17" t="str">
            <v>HOC</v>
          </cell>
          <cell r="E17" t="str">
            <v>Assir</v>
          </cell>
          <cell r="F17" t="str">
            <v>Assir</v>
          </cell>
          <cell r="G17">
            <v>2019</v>
          </cell>
          <cell r="H17" t="str">
            <v>Fiar Hill</v>
          </cell>
          <cell r="I17">
            <v>18.23451</v>
          </cell>
          <cell r="J17">
            <v>42.493450000000003</v>
          </cell>
          <cell r="K17" t="str">
            <v>Nokia</v>
          </cell>
          <cell r="L17" t="str">
            <v>New Site</v>
          </cell>
        </row>
        <row r="18">
          <cell r="A18" t="str">
            <v>ZAB673</v>
          </cell>
          <cell r="B18" t="str">
            <v>Macro</v>
          </cell>
          <cell r="C18" t="str">
            <v>Aspiration</v>
          </cell>
          <cell r="D18" t="str">
            <v>Pending FBP</v>
          </cell>
          <cell r="E18" t="str">
            <v>Assir</v>
          </cell>
          <cell r="F18" t="str">
            <v>Assir</v>
          </cell>
          <cell r="G18">
            <v>2019</v>
          </cell>
          <cell r="H18" t="str">
            <v>امانة عسير</v>
          </cell>
          <cell r="I18">
            <v>18.203620000000001</v>
          </cell>
          <cell r="J18">
            <v>42.50732</v>
          </cell>
          <cell r="K18" t="str">
            <v>Nokia</v>
          </cell>
          <cell r="L18" t="str">
            <v>New Site</v>
          </cell>
        </row>
        <row r="19">
          <cell r="A19" t="str">
            <v>ZAB437</v>
          </cell>
          <cell r="B19" t="str">
            <v>Macro</v>
          </cell>
          <cell r="C19" t="str">
            <v>Aspiration</v>
          </cell>
          <cell r="D19" t="str">
            <v>HOC</v>
          </cell>
          <cell r="E19" t="str">
            <v>Assir</v>
          </cell>
          <cell r="F19" t="str">
            <v>Assir</v>
          </cell>
          <cell r="G19">
            <v>2019</v>
          </cell>
          <cell r="H19" t="str">
            <v>Asir Municipality</v>
          </cell>
          <cell r="I19">
            <v>18.25113</v>
          </cell>
          <cell r="J19">
            <v>42.623939999999997</v>
          </cell>
          <cell r="K19" t="str">
            <v>Nokia</v>
          </cell>
          <cell r="L19" t="str">
            <v>New Site</v>
          </cell>
        </row>
        <row r="20">
          <cell r="A20" t="str">
            <v>ZAB691</v>
          </cell>
          <cell r="B20" t="str">
            <v>Macro</v>
          </cell>
          <cell r="C20" t="str">
            <v>Aspiration</v>
          </cell>
          <cell r="D20" t="str">
            <v>Pending LA</v>
          </cell>
          <cell r="E20" t="str">
            <v>Assir</v>
          </cell>
          <cell r="F20" t="str">
            <v>Assir</v>
          </cell>
          <cell r="G20">
            <v>2019</v>
          </cell>
          <cell r="H20" t="str">
            <v>امانة عسير</v>
          </cell>
          <cell r="I20">
            <v>18.2056</v>
          </cell>
          <cell r="J20">
            <v>42.517699999999998</v>
          </cell>
          <cell r="K20" t="str">
            <v>Nokia</v>
          </cell>
          <cell r="L20" t="str">
            <v>New Site</v>
          </cell>
        </row>
        <row r="21">
          <cell r="A21" t="str">
            <v>ZAB438</v>
          </cell>
          <cell r="B21" t="str">
            <v>Macro</v>
          </cell>
          <cell r="C21" t="str">
            <v>Aspiration</v>
          </cell>
          <cell r="D21" t="str">
            <v>HOC</v>
          </cell>
          <cell r="E21" t="str">
            <v>Assir</v>
          </cell>
          <cell r="F21" t="str">
            <v>Assir</v>
          </cell>
          <cell r="G21">
            <v>2019</v>
          </cell>
          <cell r="H21" t="str">
            <v>Asir Municipality</v>
          </cell>
          <cell r="I21">
            <v>18.240269999999999</v>
          </cell>
          <cell r="J21">
            <v>42.558880000000002</v>
          </cell>
          <cell r="K21" t="str">
            <v>Nokia</v>
          </cell>
          <cell r="L21" t="str">
            <v>New Site</v>
          </cell>
        </row>
        <row r="22">
          <cell r="A22" t="str">
            <v>ZAB481</v>
          </cell>
          <cell r="B22" t="str">
            <v>Macro</v>
          </cell>
          <cell r="C22" t="str">
            <v>Aspiration</v>
          </cell>
          <cell r="D22" t="str">
            <v>HOC</v>
          </cell>
          <cell r="E22" t="str">
            <v>Assir</v>
          </cell>
          <cell r="F22" t="str">
            <v>Assir</v>
          </cell>
          <cell r="G22">
            <v>2020</v>
          </cell>
          <cell r="H22" t="str">
            <v>Asir Municipality</v>
          </cell>
          <cell r="I22">
            <v>18.283639999999998</v>
          </cell>
          <cell r="J22">
            <v>42.588999999999999</v>
          </cell>
          <cell r="K22" t="str">
            <v>Nokia</v>
          </cell>
          <cell r="L22" t="str">
            <v>New Site</v>
          </cell>
        </row>
        <row r="23">
          <cell r="A23" t="str">
            <v>ZAB634</v>
          </cell>
          <cell r="B23" t="str">
            <v>Macro</v>
          </cell>
          <cell r="C23" t="str">
            <v>Aspiration</v>
          </cell>
          <cell r="D23" t="str">
            <v>HOC</v>
          </cell>
          <cell r="E23" t="str">
            <v>Assir</v>
          </cell>
          <cell r="F23" t="str">
            <v>Assir</v>
          </cell>
          <cell r="G23">
            <v>2020</v>
          </cell>
          <cell r="H23" t="str">
            <v>Asir Municipality</v>
          </cell>
          <cell r="I23">
            <v>18.273099999999999</v>
          </cell>
          <cell r="J23">
            <v>42.547820000000002</v>
          </cell>
          <cell r="K23" t="str">
            <v>Nokia</v>
          </cell>
          <cell r="L23" t="str">
            <v>New Site</v>
          </cell>
        </row>
        <row r="24">
          <cell r="A24" t="str">
            <v>ZAB754</v>
          </cell>
          <cell r="B24" t="str">
            <v>Macro</v>
          </cell>
          <cell r="C24" t="str">
            <v>Aspiration</v>
          </cell>
          <cell r="D24" t="str">
            <v>HOC</v>
          </cell>
          <cell r="E24" t="str">
            <v>Assir</v>
          </cell>
          <cell r="F24" t="str">
            <v>Assir</v>
          </cell>
          <cell r="G24">
            <v>2020</v>
          </cell>
          <cell r="H24" t="str">
            <v>فيصل القحطاني</v>
          </cell>
          <cell r="I24">
            <v>18.23461</v>
          </cell>
          <cell r="J24">
            <v>42.617840000000001</v>
          </cell>
          <cell r="K24" t="str">
            <v>Nokia</v>
          </cell>
          <cell r="L24" t="str">
            <v>New Site</v>
          </cell>
        </row>
        <row r="25">
          <cell r="A25" t="str">
            <v>ZBA987</v>
          </cell>
          <cell r="B25" t="str">
            <v>Macro</v>
          </cell>
          <cell r="C25" t="str">
            <v>Aspiration</v>
          </cell>
          <cell r="D25" t="str">
            <v>HOC</v>
          </cell>
          <cell r="E25" t="str">
            <v>Assir</v>
          </cell>
          <cell r="F25" t="str">
            <v>Assir</v>
          </cell>
          <cell r="G25">
            <v>2020</v>
          </cell>
          <cell r="H25" t="str">
            <v>Billsmar Municipality</v>
          </cell>
          <cell r="I25">
            <v>18.734940000000002</v>
          </cell>
          <cell r="J25">
            <v>42.261159999999997</v>
          </cell>
          <cell r="K25" t="str">
            <v>Nokia</v>
          </cell>
          <cell r="L25" t="str">
            <v>New Site</v>
          </cell>
        </row>
        <row r="26">
          <cell r="A26" t="str">
            <v>ZBH589</v>
          </cell>
          <cell r="B26" t="str">
            <v>Macro</v>
          </cell>
          <cell r="C26" t="str">
            <v>Aspiration</v>
          </cell>
          <cell r="D26" t="str">
            <v>Pending SAF</v>
          </cell>
          <cell r="E26" t="str">
            <v>Baha</v>
          </cell>
          <cell r="F26" t="str">
            <v>Baha</v>
          </cell>
          <cell r="G26">
            <v>2019</v>
          </cell>
          <cell r="H26" t="str">
            <v>البريد السعودي بالباحة</v>
          </cell>
          <cell r="I26">
            <v>20.014659999999999</v>
          </cell>
          <cell r="J26">
            <v>41.476260000000003</v>
          </cell>
          <cell r="K26" t="str">
            <v>Nokia</v>
          </cell>
          <cell r="L26" t="str">
            <v>New Site</v>
          </cell>
        </row>
        <row r="27">
          <cell r="A27" t="str">
            <v>ZKH549</v>
          </cell>
          <cell r="B27" t="str">
            <v>Macro</v>
          </cell>
          <cell r="C27" t="str">
            <v>Aspiration</v>
          </cell>
          <cell r="D27" t="str">
            <v>Pending FBP</v>
          </cell>
          <cell r="E27" t="str">
            <v>Assir</v>
          </cell>
          <cell r="F27" t="str">
            <v>Assir</v>
          </cell>
          <cell r="G27">
            <v>2020</v>
          </cell>
          <cell r="H27" t="str">
            <v xml:space="preserve">سعيد حسين مليح </v>
          </cell>
          <cell r="I27">
            <v>18.235810000000001</v>
          </cell>
          <cell r="J27">
            <v>42.773060000000001</v>
          </cell>
          <cell r="K27" t="str">
            <v>Nokia</v>
          </cell>
          <cell r="L27" t="str">
            <v>New Site</v>
          </cell>
        </row>
        <row r="28">
          <cell r="A28" t="str">
            <v>ZBH643</v>
          </cell>
          <cell r="B28" t="str">
            <v>Macro</v>
          </cell>
          <cell r="C28" t="str">
            <v>Aspiration</v>
          </cell>
          <cell r="D28" t="str">
            <v>Pending LA</v>
          </cell>
          <cell r="E28" t="str">
            <v>Baha</v>
          </cell>
          <cell r="F28" t="str">
            <v>Baha</v>
          </cell>
          <cell r="G28">
            <v>2020</v>
          </cell>
          <cell r="H28" t="str">
            <v>جامعة الباحه</v>
          </cell>
          <cell r="I28">
            <v>20.042380000000001</v>
          </cell>
          <cell r="J28">
            <v>41.474769999999999</v>
          </cell>
          <cell r="K28" t="str">
            <v>Nokia</v>
          </cell>
          <cell r="L28" t="str">
            <v>New Site</v>
          </cell>
        </row>
        <row r="29">
          <cell r="A29" t="str">
            <v>ZKH692</v>
          </cell>
          <cell r="B29" t="str">
            <v>Macro</v>
          </cell>
          <cell r="C29" t="str">
            <v>Aspiration</v>
          </cell>
          <cell r="D29" t="str">
            <v>Pending FBP</v>
          </cell>
          <cell r="E29" t="str">
            <v>Assir</v>
          </cell>
          <cell r="F29" t="str">
            <v>Assir</v>
          </cell>
          <cell r="G29">
            <v>2020</v>
          </cell>
          <cell r="H29" t="str">
            <v>سالم ناصر القحطاني</v>
          </cell>
          <cell r="I29">
            <v>18.216670000000001</v>
          </cell>
          <cell r="J29">
            <v>42.8917</v>
          </cell>
          <cell r="K29" t="str">
            <v>Nokia</v>
          </cell>
          <cell r="L29" t="str">
            <v>New Site</v>
          </cell>
        </row>
        <row r="30">
          <cell r="A30" t="str">
            <v>ZBH829</v>
          </cell>
          <cell r="B30" t="str">
            <v>Macro</v>
          </cell>
          <cell r="C30" t="str">
            <v>Aspiration</v>
          </cell>
          <cell r="D30" t="str">
            <v>Pending FBP</v>
          </cell>
          <cell r="E30" t="str">
            <v>Baha</v>
          </cell>
          <cell r="F30" t="str">
            <v>Baha</v>
          </cell>
          <cell r="G30">
            <v>2020</v>
          </cell>
          <cell r="H30" t="str">
            <v>pending</v>
          </cell>
          <cell r="I30">
            <v>20.055099999999999</v>
          </cell>
          <cell r="J30">
            <v>41.453139999999998</v>
          </cell>
          <cell r="K30" t="str">
            <v>Nokia</v>
          </cell>
          <cell r="L30" t="str">
            <v>New Site</v>
          </cell>
        </row>
        <row r="31">
          <cell r="A31" t="str">
            <v>ZBS327</v>
          </cell>
          <cell r="B31" t="str">
            <v>Macro</v>
          </cell>
          <cell r="C31" t="str">
            <v>Aspiration</v>
          </cell>
          <cell r="D31" t="str">
            <v>HOC</v>
          </cell>
          <cell r="E31" t="str">
            <v>Assir</v>
          </cell>
          <cell r="F31" t="str">
            <v>Assir</v>
          </cell>
          <cell r="G31">
            <v>2020</v>
          </cell>
          <cell r="H31" t="str">
            <v>عامرعبالله محمد كركمان</v>
          </cell>
          <cell r="I31">
            <v>20.011790000000001</v>
          </cell>
          <cell r="J31">
            <v>42.596119999999999</v>
          </cell>
          <cell r="K31" t="str">
            <v>Nokia</v>
          </cell>
          <cell r="L31" t="str">
            <v>New Site</v>
          </cell>
        </row>
        <row r="32">
          <cell r="A32" t="str">
            <v>ZKH661</v>
          </cell>
          <cell r="B32" t="str">
            <v>Macro</v>
          </cell>
          <cell r="C32" t="str">
            <v>Aspiration</v>
          </cell>
          <cell r="D32" t="str">
            <v>Pending FBP</v>
          </cell>
          <cell r="E32" t="str">
            <v>Assir</v>
          </cell>
          <cell r="F32" t="str">
            <v>Assir</v>
          </cell>
          <cell r="G32">
            <v>2020</v>
          </cell>
          <cell r="H32" t="str">
            <v>عون عبدالله الشهراني</v>
          </cell>
          <cell r="I32">
            <v>18.374960000000002</v>
          </cell>
          <cell r="J32">
            <v>42.823929999999997</v>
          </cell>
          <cell r="K32" t="str">
            <v>Nokia</v>
          </cell>
          <cell r="L32" t="str">
            <v>New Site</v>
          </cell>
        </row>
        <row r="33">
          <cell r="A33" t="str">
            <v>ZBS344</v>
          </cell>
          <cell r="B33" t="str">
            <v>Macro</v>
          </cell>
          <cell r="C33" t="str">
            <v>Aspiration</v>
          </cell>
          <cell r="D33" t="str">
            <v>Pending LA</v>
          </cell>
          <cell r="E33" t="str">
            <v>Assir</v>
          </cell>
          <cell r="F33" t="str">
            <v>Assir</v>
          </cell>
          <cell r="G33">
            <v>2020</v>
          </cell>
          <cell r="H33" t="str">
            <v>بيشة</v>
          </cell>
          <cell r="I33">
            <v>19.9346</v>
          </cell>
          <cell r="J33">
            <v>42.600140000000003</v>
          </cell>
          <cell r="K33" t="str">
            <v>Nokia</v>
          </cell>
          <cell r="L33" t="str">
            <v>New Site</v>
          </cell>
        </row>
        <row r="34">
          <cell r="A34" t="str">
            <v>ZDJ974</v>
          </cell>
          <cell r="B34" t="str">
            <v>Macro</v>
          </cell>
          <cell r="C34" t="str">
            <v>Aspiration</v>
          </cell>
          <cell r="D34" t="str">
            <v>Pending LA</v>
          </cell>
          <cell r="E34" t="str">
            <v>Assir</v>
          </cell>
          <cell r="F34" t="str">
            <v>Assir</v>
          </cell>
          <cell r="G34">
            <v>2020</v>
          </cell>
          <cell r="H34" t="str">
            <v>بلدية ظهران الجنوب</v>
          </cell>
          <cell r="I34">
            <v>17.67098</v>
          </cell>
          <cell r="J34">
            <v>43.504689999999997</v>
          </cell>
          <cell r="K34" t="str">
            <v>Nokia</v>
          </cell>
          <cell r="L34" t="str">
            <v>New Site</v>
          </cell>
        </row>
        <row r="35">
          <cell r="A35" t="str">
            <v>ZBS346</v>
          </cell>
          <cell r="B35" t="str">
            <v>Macro</v>
          </cell>
          <cell r="C35" t="str">
            <v>Aspiration</v>
          </cell>
          <cell r="D35" t="str">
            <v>HOC</v>
          </cell>
          <cell r="E35" t="str">
            <v>Assir</v>
          </cell>
          <cell r="F35" t="str">
            <v>Assir</v>
          </cell>
          <cell r="G35">
            <v>2019</v>
          </cell>
          <cell r="H35" t="str">
            <v>عمير شاراع ظافر الشهراني</v>
          </cell>
          <cell r="I35">
            <v>20.024100000000001</v>
          </cell>
          <cell r="J35">
            <v>42.607579999999999</v>
          </cell>
          <cell r="K35" t="str">
            <v>Nokia</v>
          </cell>
          <cell r="L35" t="str">
            <v>New Site</v>
          </cell>
        </row>
        <row r="36">
          <cell r="A36" t="str">
            <v>ZKH547</v>
          </cell>
          <cell r="B36" t="str">
            <v>Macro</v>
          </cell>
          <cell r="C36" t="str">
            <v>Aspiration</v>
          </cell>
          <cell r="D36" t="str">
            <v>HOC</v>
          </cell>
          <cell r="E36" t="str">
            <v>Assir</v>
          </cell>
          <cell r="F36" t="str">
            <v>Assir</v>
          </cell>
          <cell r="G36">
            <v>2020</v>
          </cell>
          <cell r="H36" t="str">
            <v>بلدية خميس مشيط</v>
          </cell>
          <cell r="I36">
            <v>18.298929999999999</v>
          </cell>
          <cell r="J36">
            <v>42.632240000000003</v>
          </cell>
          <cell r="K36" t="str">
            <v>Nokia</v>
          </cell>
          <cell r="L36" t="str">
            <v>New Site</v>
          </cell>
        </row>
        <row r="37">
          <cell r="A37" t="str">
            <v>ZKH554</v>
          </cell>
          <cell r="B37" t="str">
            <v>Macro</v>
          </cell>
          <cell r="C37" t="str">
            <v>Aspiration</v>
          </cell>
          <cell r="D37" t="str">
            <v>Pending TSSR</v>
          </cell>
          <cell r="E37" t="str">
            <v>Assir</v>
          </cell>
          <cell r="F37" t="str">
            <v>Assir</v>
          </cell>
          <cell r="G37">
            <v>2020</v>
          </cell>
          <cell r="H37" t="str">
            <v>.وزارة المياه</v>
          </cell>
          <cell r="I37">
            <v>18.168330000000001</v>
          </cell>
          <cell r="J37">
            <v>42.835500000000003</v>
          </cell>
          <cell r="K37" t="str">
            <v>Nokia</v>
          </cell>
          <cell r="L37" t="str">
            <v>New Site</v>
          </cell>
        </row>
        <row r="38">
          <cell r="A38" t="str">
            <v>ZKH551</v>
          </cell>
          <cell r="B38" t="str">
            <v>Macro</v>
          </cell>
          <cell r="C38" t="str">
            <v>Aspiration</v>
          </cell>
          <cell r="D38" t="str">
            <v>HOC</v>
          </cell>
          <cell r="E38" t="str">
            <v>Assir</v>
          </cell>
          <cell r="F38" t="str">
            <v>Assir</v>
          </cell>
          <cell r="G38">
            <v>2019</v>
          </cell>
          <cell r="H38" t="str">
            <v>قاعدة الملك فيصل الجويه</v>
          </cell>
          <cell r="I38">
            <v>18.205069999999999</v>
          </cell>
          <cell r="J38">
            <v>42.804499999999997</v>
          </cell>
          <cell r="K38" t="str">
            <v>Nokia</v>
          </cell>
          <cell r="L38" t="str">
            <v>New Site</v>
          </cell>
        </row>
        <row r="39">
          <cell r="A39" t="str">
            <v>ZKH560</v>
          </cell>
          <cell r="B39" t="str">
            <v>Macro</v>
          </cell>
          <cell r="C39" t="str">
            <v>Aspiration</v>
          </cell>
          <cell r="D39" t="str">
            <v>Pending TSSR</v>
          </cell>
          <cell r="E39" t="str">
            <v>Assir</v>
          </cell>
          <cell r="F39" t="str">
            <v>Assir</v>
          </cell>
          <cell r="G39">
            <v>2020</v>
          </cell>
          <cell r="H39" t="str">
            <v>بلدية احد رفيده</v>
          </cell>
          <cell r="I39">
            <v>18.186730000000001</v>
          </cell>
          <cell r="J39">
            <v>42.872320000000002</v>
          </cell>
          <cell r="K39" t="str">
            <v>Nokia</v>
          </cell>
          <cell r="L39" t="str">
            <v>New Site</v>
          </cell>
        </row>
        <row r="40">
          <cell r="A40" t="str">
            <v>ZKH553</v>
          </cell>
          <cell r="B40" t="str">
            <v>Macro</v>
          </cell>
          <cell r="C40" t="str">
            <v>Aspiration</v>
          </cell>
          <cell r="D40" t="str">
            <v>HOC</v>
          </cell>
          <cell r="E40" t="str">
            <v>Assir</v>
          </cell>
          <cell r="F40" t="str">
            <v>Assir</v>
          </cell>
          <cell r="G40">
            <v>2019</v>
          </cell>
          <cell r="H40" t="str">
            <v>مبارك علي الشهري</v>
          </cell>
          <cell r="I40">
            <v>18.176950000000001</v>
          </cell>
          <cell r="J40">
            <v>42.821089999999998</v>
          </cell>
          <cell r="K40" t="str">
            <v>Nokia</v>
          </cell>
          <cell r="L40" t="str">
            <v>New Site</v>
          </cell>
        </row>
        <row r="41">
          <cell r="A41" t="str">
            <v>ZKH556</v>
          </cell>
          <cell r="B41" t="str">
            <v>Macro</v>
          </cell>
          <cell r="C41" t="str">
            <v>Aspiration</v>
          </cell>
          <cell r="D41" t="str">
            <v>HOC</v>
          </cell>
          <cell r="E41" t="str">
            <v>Assir</v>
          </cell>
          <cell r="F41" t="str">
            <v>Assir</v>
          </cell>
          <cell r="G41">
            <v>2020</v>
          </cell>
          <cell r="H41" t="str">
            <v>Khamis Moshit Municipality</v>
          </cell>
          <cell r="I41">
            <v>18.337109999999999</v>
          </cell>
          <cell r="J41">
            <v>42.766159999999999</v>
          </cell>
          <cell r="K41" t="str">
            <v>Nokia</v>
          </cell>
          <cell r="L41" t="str">
            <v>New Site</v>
          </cell>
        </row>
        <row r="42">
          <cell r="A42" t="str">
            <v>ZKH564</v>
          </cell>
          <cell r="B42" t="str">
            <v>Macro</v>
          </cell>
          <cell r="C42" t="str">
            <v>Aspiration</v>
          </cell>
          <cell r="D42" t="str">
            <v>HOC</v>
          </cell>
          <cell r="E42" t="str">
            <v>Assir</v>
          </cell>
          <cell r="F42" t="str">
            <v>Assir</v>
          </cell>
          <cell r="G42">
            <v>2019</v>
          </cell>
          <cell r="H42" t="str">
            <v>صالح العمري</v>
          </cell>
          <cell r="I42">
            <v>18.32818</v>
          </cell>
          <cell r="J42">
            <v>42.77617</v>
          </cell>
          <cell r="K42" t="str">
            <v>Nokia</v>
          </cell>
          <cell r="L42" t="str">
            <v>New Site</v>
          </cell>
        </row>
        <row r="43">
          <cell r="A43" t="str">
            <v>ZKH585</v>
          </cell>
          <cell r="B43" t="str">
            <v>Macro</v>
          </cell>
          <cell r="C43" t="str">
            <v>Aspiration</v>
          </cell>
          <cell r="D43" t="str">
            <v>HOC</v>
          </cell>
          <cell r="E43" t="str">
            <v>Assir</v>
          </cell>
          <cell r="F43" t="str">
            <v>Assir</v>
          </cell>
          <cell r="G43">
            <v>2020</v>
          </cell>
          <cell r="H43" t="str">
            <v>Khamis Moshit Municipality</v>
          </cell>
          <cell r="I43">
            <v>18.319959999999998</v>
          </cell>
          <cell r="J43">
            <v>42.685720000000003</v>
          </cell>
          <cell r="K43" t="str">
            <v>Nokia</v>
          </cell>
          <cell r="L43" t="str">
            <v>New Site</v>
          </cell>
        </row>
        <row r="44">
          <cell r="A44" t="str">
            <v>ZKH610</v>
          </cell>
          <cell r="B44" t="str">
            <v>Macro</v>
          </cell>
          <cell r="C44" t="str">
            <v>Aspiration</v>
          </cell>
          <cell r="D44" t="str">
            <v>HOC</v>
          </cell>
          <cell r="E44" t="str">
            <v>Assir</v>
          </cell>
          <cell r="F44" t="str">
            <v>Assir</v>
          </cell>
          <cell r="G44">
            <v>2020</v>
          </cell>
          <cell r="H44" t="str">
            <v>بلدية خميس مشيط</v>
          </cell>
          <cell r="I44">
            <v>18.318249999999999</v>
          </cell>
          <cell r="J44">
            <v>42.657389999999999</v>
          </cell>
          <cell r="K44" t="str">
            <v>Nokia</v>
          </cell>
          <cell r="L44" t="str">
            <v>New Site</v>
          </cell>
        </row>
        <row r="45">
          <cell r="A45" t="str">
            <v>ZKH576</v>
          </cell>
          <cell r="B45" t="str">
            <v>Macro</v>
          </cell>
          <cell r="C45" t="str">
            <v>Aspiration</v>
          </cell>
          <cell r="D45" t="str">
            <v>HOC</v>
          </cell>
          <cell r="E45" t="str">
            <v>Assir</v>
          </cell>
          <cell r="F45" t="str">
            <v>Assir</v>
          </cell>
          <cell r="G45">
            <v>2020</v>
          </cell>
          <cell r="H45" t="str">
            <v>Al Wadeen Municipality</v>
          </cell>
          <cell r="I45">
            <v>18.129239999999999</v>
          </cell>
          <cell r="J45">
            <v>42.786000000000001</v>
          </cell>
          <cell r="K45" t="str">
            <v>Nokia</v>
          </cell>
          <cell r="L45" t="str">
            <v>New Site</v>
          </cell>
        </row>
        <row r="46">
          <cell r="A46" t="str">
            <v>ZKH578</v>
          </cell>
          <cell r="B46" t="str">
            <v>Macro</v>
          </cell>
          <cell r="C46" t="str">
            <v>Aspiration</v>
          </cell>
          <cell r="D46" t="str">
            <v>HOC</v>
          </cell>
          <cell r="E46" t="str">
            <v>Assir</v>
          </cell>
          <cell r="F46" t="str">
            <v>Assir</v>
          </cell>
          <cell r="G46">
            <v>2020</v>
          </cell>
          <cell r="H46" t="str">
            <v>يحى مفرح معض الكاسئ</v>
          </cell>
          <cell r="I46">
            <v>18.37125</v>
          </cell>
          <cell r="J46">
            <v>42.702770000000001</v>
          </cell>
          <cell r="K46" t="str">
            <v>Nokia</v>
          </cell>
          <cell r="L46" t="str">
            <v>New Site</v>
          </cell>
        </row>
        <row r="47">
          <cell r="A47" t="str">
            <v>ZKH616</v>
          </cell>
          <cell r="B47" t="str">
            <v>Macro</v>
          </cell>
          <cell r="C47" t="str">
            <v>Aspiration</v>
          </cell>
          <cell r="D47" t="str">
            <v>HOC</v>
          </cell>
          <cell r="E47" t="str">
            <v>Assir</v>
          </cell>
          <cell r="F47" t="str">
            <v>Assir</v>
          </cell>
          <cell r="G47">
            <v>2019</v>
          </cell>
          <cell r="H47" t="str">
            <v xml:space="preserve">ناصر سفر الشهراني </v>
          </cell>
          <cell r="I47">
            <v>18.269449999999999</v>
          </cell>
          <cell r="J47">
            <v>42.764029999999998</v>
          </cell>
          <cell r="K47" t="str">
            <v>Nokia</v>
          </cell>
          <cell r="L47" t="str">
            <v>New Site</v>
          </cell>
        </row>
        <row r="48">
          <cell r="A48" t="str">
            <v>ZJZ071</v>
          </cell>
          <cell r="B48" t="str">
            <v>Macro</v>
          </cell>
          <cell r="C48" t="str">
            <v>Aspiration</v>
          </cell>
          <cell r="D48" t="str">
            <v>PendingI ISR</v>
          </cell>
          <cell r="E48" t="str">
            <v>Makkah</v>
          </cell>
          <cell r="F48" t="str">
            <v>Makkah</v>
          </cell>
          <cell r="G48">
            <v>2019</v>
          </cell>
          <cell r="H48" t="str">
            <v>مستثمر من بلدية القنفذه</v>
          </cell>
          <cell r="I48">
            <v>19.146100000000001</v>
          </cell>
          <cell r="J48">
            <v>41.073500000000003</v>
          </cell>
          <cell r="K48" t="str">
            <v>Nokia</v>
          </cell>
          <cell r="L48" t="str">
            <v>New Site</v>
          </cell>
        </row>
        <row r="49">
          <cell r="A49" t="str">
            <v>ZKH618</v>
          </cell>
          <cell r="B49" t="str">
            <v>Macro</v>
          </cell>
          <cell r="C49" t="str">
            <v>Aspiration</v>
          </cell>
          <cell r="D49" t="str">
            <v>Pending TSSR</v>
          </cell>
          <cell r="E49" t="str">
            <v>Assir</v>
          </cell>
          <cell r="F49" t="str">
            <v>Assir</v>
          </cell>
          <cell r="G49">
            <v>2019</v>
          </cell>
          <cell r="H49" t="str">
            <v>حميدي محمد سعد شلوان</v>
          </cell>
          <cell r="I49">
            <v>18.245709999999999</v>
          </cell>
          <cell r="J49">
            <v>42.739620000000002</v>
          </cell>
          <cell r="K49" t="str">
            <v>Nokia</v>
          </cell>
          <cell r="L49" t="str">
            <v>New Site</v>
          </cell>
        </row>
        <row r="50">
          <cell r="A50" t="str">
            <v>ZKH581</v>
          </cell>
          <cell r="B50" t="str">
            <v>Macro</v>
          </cell>
          <cell r="C50" t="str">
            <v>Aspiration</v>
          </cell>
          <cell r="D50" t="str">
            <v>HOC</v>
          </cell>
          <cell r="E50" t="str">
            <v>Assir</v>
          </cell>
          <cell r="F50" t="str">
            <v>Assir</v>
          </cell>
          <cell r="G50">
            <v>2020</v>
          </cell>
          <cell r="H50" t="str">
            <v>Khamis Moshit Municipality</v>
          </cell>
          <cell r="I50">
            <v>18.351459999999999</v>
          </cell>
          <cell r="J50">
            <v>42.709220000000002</v>
          </cell>
          <cell r="K50" t="str">
            <v>Nokia</v>
          </cell>
          <cell r="L50" t="str">
            <v>New Site</v>
          </cell>
        </row>
        <row r="51">
          <cell r="A51" t="str">
            <v>ZKH691</v>
          </cell>
          <cell r="B51" t="str">
            <v>Macro</v>
          </cell>
          <cell r="C51" t="str">
            <v>Aspiration</v>
          </cell>
          <cell r="D51" t="str">
            <v>HOC</v>
          </cell>
          <cell r="E51" t="str">
            <v>Assir</v>
          </cell>
          <cell r="F51" t="str">
            <v>Assir</v>
          </cell>
          <cell r="G51">
            <v>2020</v>
          </cell>
          <cell r="H51" t="str">
            <v/>
          </cell>
          <cell r="I51">
            <v>18.101759999999999</v>
          </cell>
          <cell r="J51">
            <v>42.810809999999996</v>
          </cell>
          <cell r="K51" t="str">
            <v>Nokia</v>
          </cell>
          <cell r="L51" t="str">
            <v>New Site</v>
          </cell>
        </row>
        <row r="52">
          <cell r="A52" t="str">
            <v>ZMC086</v>
          </cell>
          <cell r="B52" t="str">
            <v>Macro</v>
          </cell>
          <cell r="C52" t="str">
            <v>Aspiration</v>
          </cell>
          <cell r="D52" t="str">
            <v>Pending TSSR</v>
          </cell>
          <cell r="E52" t="str">
            <v>Makkah</v>
          </cell>
          <cell r="F52" t="str">
            <v>Makkah</v>
          </cell>
          <cell r="G52">
            <v>2019</v>
          </cell>
          <cell r="H52" t="str">
            <v xml:space="preserve">شركة كهرباء رابغ </v>
          </cell>
          <cell r="I52">
            <v>22.63175</v>
          </cell>
          <cell r="J52">
            <v>39.04336</v>
          </cell>
          <cell r="K52" t="str">
            <v>Nokia</v>
          </cell>
          <cell r="L52" t="str">
            <v>New Site</v>
          </cell>
        </row>
        <row r="53">
          <cell r="A53" t="str">
            <v>ZKH609</v>
          </cell>
          <cell r="B53" t="str">
            <v>Macro</v>
          </cell>
          <cell r="C53" t="str">
            <v>Aspiration</v>
          </cell>
          <cell r="D53" t="str">
            <v>HOC</v>
          </cell>
          <cell r="E53" t="str">
            <v>Assir</v>
          </cell>
          <cell r="F53" t="str">
            <v>Assir</v>
          </cell>
          <cell r="G53">
            <v>2020</v>
          </cell>
          <cell r="H53" t="str">
            <v>Assir Municipality</v>
          </cell>
          <cell r="I53">
            <v>18.331759999999999</v>
          </cell>
          <cell r="J53">
            <v>42.687719999999999</v>
          </cell>
          <cell r="K53" t="str">
            <v>Nokia</v>
          </cell>
          <cell r="L53" t="str">
            <v>New Site</v>
          </cell>
        </row>
        <row r="54">
          <cell r="A54" t="str">
            <v>ZMH228</v>
          </cell>
          <cell r="B54" t="str">
            <v>Macro</v>
          </cell>
          <cell r="C54" t="str">
            <v>Aspiration</v>
          </cell>
          <cell r="D54" t="str">
            <v>HOC</v>
          </cell>
          <cell r="E54" t="str">
            <v>Assir</v>
          </cell>
          <cell r="F54" t="str">
            <v>Assir</v>
          </cell>
          <cell r="G54">
            <v>2019</v>
          </cell>
          <cell r="H54" t="str">
            <v xml:space="preserve">حسن ابراهيم ال مفطر </v>
          </cell>
          <cell r="I54">
            <v>18.558990000000001</v>
          </cell>
          <cell r="J54">
            <v>42.074739999999998</v>
          </cell>
          <cell r="K54" t="str">
            <v>Nokia</v>
          </cell>
          <cell r="L54" t="str">
            <v>New Site</v>
          </cell>
        </row>
        <row r="55">
          <cell r="A55" t="str">
            <v>ZKH612</v>
          </cell>
          <cell r="B55" t="str">
            <v>Macro</v>
          </cell>
          <cell r="C55" t="str">
            <v>Aspiration</v>
          </cell>
          <cell r="D55" t="str">
            <v>HOC</v>
          </cell>
          <cell r="E55" t="str">
            <v>Assir</v>
          </cell>
          <cell r="F55" t="str">
            <v>Assir</v>
          </cell>
          <cell r="G55">
            <v>2019</v>
          </cell>
          <cell r="H55" t="str">
            <v>Khamis Moshit Municipality</v>
          </cell>
          <cell r="I55">
            <v>18.287230000000001</v>
          </cell>
          <cell r="J55">
            <v>42.696170000000002</v>
          </cell>
          <cell r="K55" t="str">
            <v>Nokia</v>
          </cell>
          <cell r="L55" t="str">
            <v>New Site</v>
          </cell>
        </row>
        <row r="56">
          <cell r="A56" t="str">
            <v>ZKH555</v>
          </cell>
          <cell r="B56" t="str">
            <v>Macro</v>
          </cell>
          <cell r="C56" t="str">
            <v>Aspiration</v>
          </cell>
          <cell r="D56" t="str">
            <v>Pending FBP</v>
          </cell>
          <cell r="E56" t="str">
            <v>Assir</v>
          </cell>
          <cell r="F56" t="str">
            <v>Assir</v>
          </cell>
          <cell r="G56">
            <v>2020</v>
          </cell>
          <cell r="H56" t="str">
            <v>سعيد ال معدي</v>
          </cell>
          <cell r="I56">
            <v>18.100110000000001</v>
          </cell>
          <cell r="J56">
            <v>43.130020000000002</v>
          </cell>
          <cell r="K56" t="str">
            <v>Nokia</v>
          </cell>
          <cell r="L56" t="str">
            <v>New Site</v>
          </cell>
        </row>
        <row r="57">
          <cell r="A57" t="str">
            <v>ZKH614</v>
          </cell>
          <cell r="B57" t="str">
            <v>Macro</v>
          </cell>
          <cell r="C57" t="str">
            <v>Aspiration</v>
          </cell>
          <cell r="D57" t="str">
            <v>HOC</v>
          </cell>
          <cell r="E57" t="str">
            <v>Assir</v>
          </cell>
          <cell r="F57" t="str">
            <v>Assir</v>
          </cell>
          <cell r="G57">
            <v>2020</v>
          </cell>
          <cell r="H57" t="str">
            <v>Khamis Moshit Municipality</v>
          </cell>
          <cell r="I57">
            <v>18.306010000000001</v>
          </cell>
          <cell r="J57">
            <v>42.755800000000001</v>
          </cell>
          <cell r="K57" t="str">
            <v>Nokia</v>
          </cell>
          <cell r="L57" t="str">
            <v>New Site</v>
          </cell>
        </row>
        <row r="58">
          <cell r="A58" t="str">
            <v>ZMH231</v>
          </cell>
          <cell r="B58" t="str">
            <v>Macro</v>
          </cell>
          <cell r="C58" t="str">
            <v>Aspiration</v>
          </cell>
          <cell r="D58" t="str">
            <v>Pending LA</v>
          </cell>
          <cell r="E58" t="str">
            <v>Assir</v>
          </cell>
          <cell r="F58" t="str">
            <v>Assir</v>
          </cell>
          <cell r="G58">
            <v>2019</v>
          </cell>
          <cell r="H58" t="str">
            <v>.وزارة المياه</v>
          </cell>
          <cell r="I58">
            <v>18.51268</v>
          </cell>
          <cell r="J58">
            <v>42.038469999999997</v>
          </cell>
          <cell r="K58" t="str">
            <v>Nokia</v>
          </cell>
          <cell r="L58" t="str">
            <v>New Site</v>
          </cell>
        </row>
        <row r="59">
          <cell r="A59" t="str">
            <v>ZKH619</v>
          </cell>
          <cell r="B59" t="str">
            <v>Macro</v>
          </cell>
          <cell r="C59" t="str">
            <v>Aspiration</v>
          </cell>
          <cell r="D59" t="str">
            <v>HOC</v>
          </cell>
          <cell r="E59" t="str">
            <v>Assir</v>
          </cell>
          <cell r="F59" t="str">
            <v>Assir</v>
          </cell>
          <cell r="G59">
            <v>2019</v>
          </cell>
          <cell r="H59" t="str">
            <v>Khamis Moshit Municipality</v>
          </cell>
          <cell r="I59">
            <v>18.238019999999999</v>
          </cell>
          <cell r="J59">
            <v>42.801729999999999</v>
          </cell>
          <cell r="K59" t="str">
            <v>Nokia</v>
          </cell>
          <cell r="L59" t="str">
            <v>New Site</v>
          </cell>
        </row>
        <row r="60">
          <cell r="A60" t="str">
            <v>ZTF319</v>
          </cell>
          <cell r="B60" t="str">
            <v>Macro</v>
          </cell>
          <cell r="C60" t="str">
            <v>Aspiration</v>
          </cell>
          <cell r="D60" t="str">
            <v>PendingI ISR</v>
          </cell>
          <cell r="E60" t="str">
            <v>Taif</v>
          </cell>
          <cell r="F60" t="str">
            <v>Taif</v>
          </cell>
          <cell r="G60">
            <v>2020</v>
          </cell>
          <cell r="H60" t="str">
            <v>امانة الطائف</v>
          </cell>
          <cell r="I60">
            <v>21.533570000000001</v>
          </cell>
          <cell r="J60">
            <v>40.51332</v>
          </cell>
          <cell r="K60" t="str">
            <v>Nokia</v>
          </cell>
          <cell r="L60" t="str">
            <v>New Site</v>
          </cell>
        </row>
        <row r="61">
          <cell r="A61" t="str">
            <v>ZKH540</v>
          </cell>
          <cell r="B61" t="str">
            <v>Macro</v>
          </cell>
          <cell r="C61" t="str">
            <v>Aspiration</v>
          </cell>
          <cell r="D61" t="str">
            <v>Pending FBP</v>
          </cell>
          <cell r="E61" t="str">
            <v>Assir</v>
          </cell>
          <cell r="F61" t="str">
            <v>Assir</v>
          </cell>
          <cell r="G61">
            <v>2020</v>
          </cell>
          <cell r="H61" t="str">
            <v xml:space="preserve">بلدية خميس مشيط </v>
          </cell>
          <cell r="I61">
            <v>18.343450000000001</v>
          </cell>
          <cell r="J61">
            <v>42.75271</v>
          </cell>
          <cell r="K61" t="str">
            <v>Nokia</v>
          </cell>
          <cell r="L61" t="str">
            <v>New Site</v>
          </cell>
        </row>
        <row r="62">
          <cell r="A62" t="str">
            <v>ZKH654</v>
          </cell>
          <cell r="B62" t="str">
            <v>Macro</v>
          </cell>
          <cell r="C62" t="str">
            <v>Aspiration</v>
          </cell>
          <cell r="D62" t="str">
            <v>HOC</v>
          </cell>
          <cell r="E62" t="str">
            <v>Assir</v>
          </cell>
          <cell r="F62" t="str">
            <v>Assir</v>
          </cell>
          <cell r="G62">
            <v>2020</v>
          </cell>
          <cell r="H62" t="str">
            <v>Khamis Moshit Municipality</v>
          </cell>
          <cell r="I62">
            <v>18.31156</v>
          </cell>
          <cell r="J62">
            <v>42.688279999999999</v>
          </cell>
          <cell r="K62" t="str">
            <v>Nokia</v>
          </cell>
          <cell r="L62" t="str">
            <v>New Site</v>
          </cell>
        </row>
        <row r="63">
          <cell r="A63" t="str">
            <v>ZKH707</v>
          </cell>
          <cell r="B63" t="str">
            <v>Macro</v>
          </cell>
          <cell r="C63" t="str">
            <v>Aspiration</v>
          </cell>
          <cell r="D63" t="str">
            <v>HOC</v>
          </cell>
          <cell r="E63" t="str">
            <v>Assir</v>
          </cell>
          <cell r="F63" t="str">
            <v>Assir</v>
          </cell>
          <cell r="G63">
            <v>2020</v>
          </cell>
          <cell r="H63" t="str">
            <v xml:space="preserve">مشبب عبدالله الحقباني </v>
          </cell>
          <cell r="I63">
            <v>18.311900000000001</v>
          </cell>
          <cell r="J63">
            <v>42.728020000000001</v>
          </cell>
          <cell r="K63" t="str">
            <v>Nokia</v>
          </cell>
          <cell r="L63" t="str">
            <v>New Site</v>
          </cell>
        </row>
        <row r="64">
          <cell r="A64" t="str">
            <v>ZKH697</v>
          </cell>
          <cell r="B64" t="str">
            <v>Macro</v>
          </cell>
          <cell r="C64" t="str">
            <v>Aspiration</v>
          </cell>
          <cell r="D64" t="str">
            <v>HOC</v>
          </cell>
          <cell r="E64" t="str">
            <v>Assir</v>
          </cell>
          <cell r="F64" t="str">
            <v>Assir</v>
          </cell>
          <cell r="G64">
            <v>2020</v>
          </cell>
          <cell r="H64" t="str">
            <v xml:space="preserve">علي سعيد علي </v>
          </cell>
          <cell r="I64">
            <v>18.23133</v>
          </cell>
          <cell r="J64">
            <v>42.863590000000002</v>
          </cell>
          <cell r="K64" t="str">
            <v>Nokia</v>
          </cell>
          <cell r="L64" t="str">
            <v>New Site</v>
          </cell>
        </row>
        <row r="65">
          <cell r="A65" t="str">
            <v>ZBH626</v>
          </cell>
          <cell r="B65" t="str">
            <v>Macro</v>
          </cell>
          <cell r="C65" t="str">
            <v>Aspiration</v>
          </cell>
          <cell r="D65" t="str">
            <v>Pending FBP</v>
          </cell>
          <cell r="E65" t="str">
            <v>Baha</v>
          </cell>
          <cell r="F65" t="str">
            <v>Baha</v>
          </cell>
          <cell r="G65">
            <v>2019</v>
          </cell>
          <cell r="H65" t="str">
            <v>Saudi Industrial Citi ines Authority - Aqiq</v>
          </cell>
          <cell r="I65">
            <v>20.34675</v>
          </cell>
          <cell r="J65">
            <v>41.644689999999997</v>
          </cell>
          <cell r="K65" t="str">
            <v>Nokia</v>
          </cell>
          <cell r="L65" t="str">
            <v>New Site</v>
          </cell>
        </row>
        <row r="66">
          <cell r="A66" t="str">
            <v>ZMC302</v>
          </cell>
          <cell r="B66" t="str">
            <v>Macro</v>
          </cell>
          <cell r="C66" t="str">
            <v>Aspiration</v>
          </cell>
          <cell r="D66" t="str">
            <v>Pending TSSR</v>
          </cell>
          <cell r="E66" t="str">
            <v>Makkah</v>
          </cell>
          <cell r="F66" t="str">
            <v>Makkah</v>
          </cell>
          <cell r="G66">
            <v>2020</v>
          </cell>
          <cell r="H66" t="str">
            <v>وزارة العمل والتنميه الاجتماعيه</v>
          </cell>
          <cell r="I66">
            <v>21.44181</v>
          </cell>
          <cell r="J66">
            <v>39.787399999999998</v>
          </cell>
          <cell r="K66" t="str">
            <v>Nokia</v>
          </cell>
          <cell r="L66" t="str">
            <v>New Site</v>
          </cell>
        </row>
        <row r="67">
          <cell r="A67" t="str">
            <v>ZKH728</v>
          </cell>
          <cell r="B67" t="str">
            <v>Macro</v>
          </cell>
          <cell r="C67" t="str">
            <v>Aspiration</v>
          </cell>
          <cell r="D67" t="str">
            <v>HOC</v>
          </cell>
          <cell r="E67" t="str">
            <v>Assir</v>
          </cell>
          <cell r="F67" t="str">
            <v>Assir</v>
          </cell>
          <cell r="G67">
            <v>2020</v>
          </cell>
          <cell r="H67" t="str">
            <v>Wadi Bin Hashbal Municipality</v>
          </cell>
          <cell r="I67">
            <v>18.56465</v>
          </cell>
          <cell r="J67">
            <v>42.689689999999999</v>
          </cell>
          <cell r="K67" t="str">
            <v>Nokia</v>
          </cell>
          <cell r="L67" t="str">
            <v>New Site</v>
          </cell>
        </row>
        <row r="68">
          <cell r="A68" t="str">
            <v>ZKL008</v>
          </cell>
          <cell r="B68" t="str">
            <v>Macro</v>
          </cell>
          <cell r="C68" t="str">
            <v>Aspiration</v>
          </cell>
          <cell r="D68" t="str">
            <v>Pending TSSR</v>
          </cell>
          <cell r="E68" t="str">
            <v>Makkah</v>
          </cell>
          <cell r="F68" t="str">
            <v>Makkah</v>
          </cell>
          <cell r="G68">
            <v>2019</v>
          </cell>
          <cell r="H68" t="str">
            <v>وقف عين العزيزية</v>
          </cell>
          <cell r="I68">
            <v>22.149329999999999</v>
          </cell>
          <cell r="J68">
            <v>39.313249999999996</v>
          </cell>
          <cell r="K68" t="str">
            <v>Nokia</v>
          </cell>
          <cell r="L68" t="str">
            <v>New Site</v>
          </cell>
        </row>
        <row r="69">
          <cell r="A69" t="str">
            <v>ZMC304</v>
          </cell>
          <cell r="B69" t="str">
            <v>Macro</v>
          </cell>
          <cell r="C69" t="str">
            <v>Aspiration</v>
          </cell>
          <cell r="D69" t="str">
            <v>Pending TSSR</v>
          </cell>
          <cell r="E69" t="str">
            <v>Makkah</v>
          </cell>
          <cell r="F69" t="str">
            <v>Makkah</v>
          </cell>
          <cell r="G69">
            <v>2019</v>
          </cell>
          <cell r="H69" t="str">
            <v>امانة مكة المكرمة</v>
          </cell>
          <cell r="I69">
            <v>21.44942</v>
          </cell>
          <cell r="J69">
            <v>39.856720000000003</v>
          </cell>
          <cell r="K69" t="str">
            <v>Nokia</v>
          </cell>
          <cell r="L69" t="str">
            <v>New Site</v>
          </cell>
        </row>
        <row r="70">
          <cell r="A70" t="str">
            <v>ZMC084</v>
          </cell>
          <cell r="B70" t="str">
            <v>Macro</v>
          </cell>
          <cell r="C70" t="str">
            <v>Aspiration</v>
          </cell>
          <cell r="D70" t="str">
            <v>Pending LA</v>
          </cell>
          <cell r="E70" t="str">
            <v>Makkah</v>
          </cell>
          <cell r="F70" t="str">
            <v>Makkah</v>
          </cell>
          <cell r="G70">
            <v>2019</v>
          </cell>
          <cell r="H70" t="str">
            <v>الشؤون الصحيه بجده</v>
          </cell>
          <cell r="I70">
            <v>20.14452</v>
          </cell>
          <cell r="J70">
            <v>40.27534</v>
          </cell>
          <cell r="K70" t="str">
            <v>Nokia</v>
          </cell>
          <cell r="L70" t="str">
            <v>New Site</v>
          </cell>
        </row>
        <row r="71">
          <cell r="A71" t="str">
            <v>ZMC301</v>
          </cell>
          <cell r="B71" t="str">
            <v>Macro</v>
          </cell>
          <cell r="C71" t="str">
            <v>Aspiration</v>
          </cell>
          <cell r="D71" t="str">
            <v>HOC</v>
          </cell>
          <cell r="E71" t="str">
            <v>Makkah</v>
          </cell>
          <cell r="F71" t="str">
            <v>Makkah</v>
          </cell>
          <cell r="G71">
            <v>2019</v>
          </cell>
          <cell r="H71" t="str">
            <v>أمانة مكة المكرمة</v>
          </cell>
          <cell r="I71">
            <v>21.47026</v>
          </cell>
          <cell r="J71">
            <v>39.960720000000002</v>
          </cell>
          <cell r="K71" t="str">
            <v>Nokia</v>
          </cell>
          <cell r="L71" t="str">
            <v>New Site</v>
          </cell>
        </row>
        <row r="72">
          <cell r="A72" t="str">
            <v>ZMC309</v>
          </cell>
          <cell r="B72" t="str">
            <v>Macro</v>
          </cell>
          <cell r="C72" t="str">
            <v>Aspiration</v>
          </cell>
          <cell r="D72" t="str">
            <v>PendingI ISR</v>
          </cell>
          <cell r="E72" t="str">
            <v>Makkah</v>
          </cell>
          <cell r="F72" t="str">
            <v>Makkah</v>
          </cell>
          <cell r="G72">
            <v>2019</v>
          </cell>
          <cell r="H72" t="str">
            <v>Residantioal</v>
          </cell>
          <cell r="I72">
            <v>21.415500000000002</v>
          </cell>
          <cell r="J72">
            <v>39.818640000000002</v>
          </cell>
          <cell r="K72" t="str">
            <v>Nokia</v>
          </cell>
          <cell r="L72" t="str">
            <v>Removed from Scope</v>
          </cell>
        </row>
        <row r="73">
          <cell r="A73" t="str">
            <v>ZTF320</v>
          </cell>
          <cell r="B73" t="str">
            <v>Macro</v>
          </cell>
          <cell r="C73" t="str">
            <v>Aspiration</v>
          </cell>
          <cell r="D73" t="str">
            <v>PendingI ISR</v>
          </cell>
          <cell r="E73" t="str">
            <v>Taif</v>
          </cell>
          <cell r="F73" t="str">
            <v>Taif</v>
          </cell>
          <cell r="G73">
            <v>2019</v>
          </cell>
          <cell r="H73" t="str">
            <v>معهد تدريب الحرب الجبلية</v>
          </cell>
          <cell r="I73">
            <v>20.698730000000001</v>
          </cell>
          <cell r="J73">
            <v>41.225479999999997</v>
          </cell>
          <cell r="K73" t="str">
            <v>Nokia</v>
          </cell>
          <cell r="L73" t="str">
            <v>New Site</v>
          </cell>
        </row>
        <row r="74">
          <cell r="A74" t="str">
            <v>ZMC303</v>
          </cell>
          <cell r="B74" t="str">
            <v>Macro</v>
          </cell>
          <cell r="C74" t="str">
            <v>Aspiration</v>
          </cell>
          <cell r="D74" t="str">
            <v>HOC</v>
          </cell>
          <cell r="E74" t="str">
            <v>Makkah</v>
          </cell>
          <cell r="F74" t="str">
            <v>Makkah</v>
          </cell>
          <cell r="G74">
            <v>2020</v>
          </cell>
          <cell r="H74" t="str">
            <v>أمانة مكة المكرمة</v>
          </cell>
          <cell r="I74">
            <v>21.41996</v>
          </cell>
          <cell r="J74">
            <v>39.815689999999996</v>
          </cell>
          <cell r="K74" t="str">
            <v>Nokia</v>
          </cell>
          <cell r="L74" t="str">
            <v>New Site</v>
          </cell>
        </row>
        <row r="75">
          <cell r="A75" t="str">
            <v>ZMC305</v>
          </cell>
          <cell r="B75" t="str">
            <v>Macro</v>
          </cell>
          <cell r="C75" t="str">
            <v>Aspiration</v>
          </cell>
          <cell r="D75" t="str">
            <v>HOC</v>
          </cell>
          <cell r="E75" t="str">
            <v>Makkah</v>
          </cell>
          <cell r="F75" t="str">
            <v>Makkah</v>
          </cell>
          <cell r="G75">
            <v>2019</v>
          </cell>
          <cell r="H75" t="str">
            <v>أمانة مكة المكرمة</v>
          </cell>
          <cell r="I75">
            <v>21.381630000000001</v>
          </cell>
          <cell r="J75">
            <v>39.806950000000001</v>
          </cell>
          <cell r="K75" t="str">
            <v>Nokia</v>
          </cell>
          <cell r="L75" t="str">
            <v>New Site</v>
          </cell>
        </row>
        <row r="76">
          <cell r="A76" t="str">
            <v>ZMC315</v>
          </cell>
          <cell r="B76" t="str">
            <v>Macro</v>
          </cell>
          <cell r="C76" t="str">
            <v>Aspiration</v>
          </cell>
          <cell r="D76" t="str">
            <v>Pending TSSR</v>
          </cell>
          <cell r="E76" t="str">
            <v>Makkah</v>
          </cell>
          <cell r="F76" t="str">
            <v>Makkah</v>
          </cell>
          <cell r="G76">
            <v>2020</v>
          </cell>
          <cell r="H76" t="str">
            <v>فندق اوان</v>
          </cell>
          <cell r="I76">
            <v>21.40814</v>
          </cell>
          <cell r="J76">
            <v>39.821759999999998</v>
          </cell>
          <cell r="K76" t="str">
            <v>Nokia</v>
          </cell>
          <cell r="L76" t="str">
            <v>New Site</v>
          </cell>
        </row>
        <row r="77">
          <cell r="A77" t="str">
            <v>ZMC318</v>
          </cell>
          <cell r="B77" t="str">
            <v>Macro</v>
          </cell>
          <cell r="C77" t="str">
            <v>Aspiration</v>
          </cell>
          <cell r="D77" t="str">
            <v>Pending TSSR</v>
          </cell>
          <cell r="E77" t="str">
            <v>Makkah</v>
          </cell>
          <cell r="F77" t="str">
            <v>Makkah</v>
          </cell>
          <cell r="G77">
            <v>2020</v>
          </cell>
          <cell r="H77" t="str">
            <v>شؤون الحرمين</v>
          </cell>
          <cell r="I77">
            <v>21.421759999999999</v>
          </cell>
          <cell r="J77">
            <v>39.825119999999998</v>
          </cell>
          <cell r="K77" t="str">
            <v>Nokia</v>
          </cell>
          <cell r="L77" t="str">
            <v>New Site</v>
          </cell>
        </row>
        <row r="78">
          <cell r="A78" t="str">
            <v>ZBH610</v>
          </cell>
          <cell r="B78" t="str">
            <v>Macro</v>
          </cell>
          <cell r="C78" t="str">
            <v>Aspiration</v>
          </cell>
          <cell r="D78" t="str">
            <v>Pending FBP</v>
          </cell>
          <cell r="E78" t="str">
            <v>Baha</v>
          </cell>
          <cell r="F78" t="str">
            <v>Baha</v>
          </cell>
          <cell r="G78">
            <v>2020</v>
          </cell>
          <cell r="H78" t="str">
            <v>احمد محمد علي المجدوعي</v>
          </cell>
          <cell r="I78">
            <v>19.852309999999999</v>
          </cell>
          <cell r="J78">
            <v>41.571159999999999</v>
          </cell>
          <cell r="K78" t="str">
            <v>Nokia</v>
          </cell>
          <cell r="L78" t="str">
            <v>New Site</v>
          </cell>
        </row>
        <row r="79">
          <cell r="A79" t="str">
            <v>ZMC325</v>
          </cell>
          <cell r="B79" t="str">
            <v>Macro</v>
          </cell>
          <cell r="C79" t="str">
            <v>Aspiration</v>
          </cell>
          <cell r="D79" t="str">
            <v>HOC</v>
          </cell>
          <cell r="E79" t="str">
            <v>Makkah</v>
          </cell>
          <cell r="F79" t="str">
            <v>Makkah</v>
          </cell>
          <cell r="G79">
            <v>2020</v>
          </cell>
          <cell r="H79" t="str">
            <v>أمانة مكة المكرمة</v>
          </cell>
          <cell r="I79">
            <v>21.466080000000002</v>
          </cell>
          <cell r="J79">
            <v>39.722999999999999</v>
          </cell>
          <cell r="K79" t="str">
            <v>Nokia</v>
          </cell>
          <cell r="L79" t="str">
            <v>New Site</v>
          </cell>
        </row>
        <row r="80">
          <cell r="A80" t="str">
            <v>ZMC300</v>
          </cell>
          <cell r="B80" t="str">
            <v>Macro</v>
          </cell>
          <cell r="C80" t="str">
            <v>Aspiration</v>
          </cell>
          <cell r="D80" t="str">
            <v>Pending LA</v>
          </cell>
          <cell r="E80" t="str">
            <v>Makkah</v>
          </cell>
          <cell r="F80" t="str">
            <v>Makkah</v>
          </cell>
          <cell r="G80">
            <v>2019</v>
          </cell>
          <cell r="H80" t="str">
            <v>وزارة المواصلات بمكة المكرمة</v>
          </cell>
          <cell r="I80">
            <v>21.331499999999998</v>
          </cell>
          <cell r="J80">
            <v>39.95767</v>
          </cell>
          <cell r="K80" t="str">
            <v>Nokia</v>
          </cell>
          <cell r="L80" t="str">
            <v>New Site</v>
          </cell>
        </row>
        <row r="81">
          <cell r="A81" t="str">
            <v>ZMC326</v>
          </cell>
          <cell r="B81" t="str">
            <v>Macro</v>
          </cell>
          <cell r="C81" t="str">
            <v>Aspiration</v>
          </cell>
          <cell r="D81" t="str">
            <v>HOC</v>
          </cell>
          <cell r="E81" t="str">
            <v>Makkah</v>
          </cell>
          <cell r="F81" t="str">
            <v>Makkah</v>
          </cell>
          <cell r="G81">
            <v>2020</v>
          </cell>
          <cell r="H81" t="str">
            <v>سعد يحي ال عمانه</v>
          </cell>
          <cell r="I81">
            <v>21.301780000000001</v>
          </cell>
          <cell r="J81">
            <v>39.681289999999997</v>
          </cell>
          <cell r="K81" t="str">
            <v>Nokia</v>
          </cell>
          <cell r="L81" t="str">
            <v>New Site</v>
          </cell>
        </row>
        <row r="82">
          <cell r="A82" t="str">
            <v>ZMC335</v>
          </cell>
          <cell r="B82" t="str">
            <v>Macro</v>
          </cell>
          <cell r="C82" t="str">
            <v>Aspiration</v>
          </cell>
          <cell r="D82" t="str">
            <v>Pending TSSR</v>
          </cell>
          <cell r="E82" t="str">
            <v>Makkah</v>
          </cell>
          <cell r="F82" t="str">
            <v>Makkah</v>
          </cell>
          <cell r="G82">
            <v>2019</v>
          </cell>
          <cell r="H82" t="str">
            <v>بلدية الجموم</v>
          </cell>
          <cell r="I82">
            <v>21.627410000000001</v>
          </cell>
          <cell r="J82">
            <v>39.698349999999998</v>
          </cell>
          <cell r="K82" t="str">
            <v>Nokia</v>
          </cell>
          <cell r="L82" t="str">
            <v>New Site</v>
          </cell>
        </row>
        <row r="83">
          <cell r="A83" t="str">
            <v>ZTF328</v>
          </cell>
          <cell r="B83" t="str">
            <v>Macro</v>
          </cell>
          <cell r="C83" t="str">
            <v>Aspiration</v>
          </cell>
          <cell r="D83" t="str">
            <v>HOC</v>
          </cell>
          <cell r="E83" t="str">
            <v>Taif</v>
          </cell>
          <cell r="F83" t="str">
            <v>Taif</v>
          </cell>
          <cell r="G83">
            <v>2019</v>
          </cell>
          <cell r="H83" t="str">
            <v xml:space="preserve">امانة الطائف </v>
          </cell>
          <cell r="I83">
            <v>21.278510000000001</v>
          </cell>
          <cell r="J83">
            <v>40.418030000000002</v>
          </cell>
          <cell r="K83" t="str">
            <v>Nokia</v>
          </cell>
          <cell r="L83" t="str">
            <v>New Site</v>
          </cell>
        </row>
        <row r="84">
          <cell r="A84" t="str">
            <v>ZMC322</v>
          </cell>
          <cell r="B84" t="str">
            <v>Macro</v>
          </cell>
          <cell r="C84" t="str">
            <v>Aspiration</v>
          </cell>
          <cell r="D84" t="str">
            <v>Pending TSSR</v>
          </cell>
          <cell r="E84" t="str">
            <v>Makkah</v>
          </cell>
          <cell r="F84" t="str">
            <v>Makkah</v>
          </cell>
          <cell r="G84">
            <v>2019</v>
          </cell>
          <cell r="H84" t="str">
            <v>أمانة مكة المكرمة</v>
          </cell>
          <cell r="I84">
            <v>21.39509</v>
          </cell>
          <cell r="J84">
            <v>39.818420000000003</v>
          </cell>
          <cell r="K84" t="str">
            <v>Nokia</v>
          </cell>
          <cell r="L84" t="str">
            <v>New Site</v>
          </cell>
        </row>
        <row r="85">
          <cell r="A85" t="str">
            <v>ZMC323</v>
          </cell>
          <cell r="B85" t="str">
            <v>Macro</v>
          </cell>
          <cell r="C85" t="str">
            <v>Aspiration</v>
          </cell>
          <cell r="D85" t="str">
            <v>Pending TSSR</v>
          </cell>
          <cell r="E85" t="str">
            <v>Makkah</v>
          </cell>
          <cell r="F85" t="str">
            <v>Makkah</v>
          </cell>
          <cell r="G85">
            <v>2019</v>
          </cell>
          <cell r="H85" t="str">
            <v>أمانة مكة المكرمة</v>
          </cell>
          <cell r="I85">
            <v>21.378779999999999</v>
          </cell>
          <cell r="J85">
            <v>39.794809999999998</v>
          </cell>
          <cell r="K85" t="str">
            <v>Nokia</v>
          </cell>
          <cell r="L85" t="str">
            <v>New Site</v>
          </cell>
        </row>
        <row r="86">
          <cell r="A86" t="str">
            <v>ZMC344</v>
          </cell>
          <cell r="B86" t="str">
            <v>Macro</v>
          </cell>
          <cell r="C86" t="str">
            <v>Aspiration</v>
          </cell>
          <cell r="D86" t="str">
            <v>HOC</v>
          </cell>
          <cell r="E86" t="str">
            <v>Makkah</v>
          </cell>
          <cell r="F86" t="str">
            <v>Makkah</v>
          </cell>
          <cell r="G86">
            <v>2020</v>
          </cell>
          <cell r="H86" t="str">
            <v>أمانة مكة المكرمة</v>
          </cell>
          <cell r="I86">
            <v>21.1</v>
          </cell>
          <cell r="J86">
            <v>39.1</v>
          </cell>
          <cell r="K86" t="str">
            <v>Nokia</v>
          </cell>
          <cell r="L86" t="str">
            <v>New Site</v>
          </cell>
        </row>
        <row r="87">
          <cell r="A87" t="str">
            <v>ZMC324</v>
          </cell>
          <cell r="B87" t="str">
            <v>Macro</v>
          </cell>
          <cell r="C87" t="str">
            <v>Aspiration</v>
          </cell>
          <cell r="D87" t="str">
            <v>HOC</v>
          </cell>
          <cell r="E87" t="str">
            <v>Makkah</v>
          </cell>
          <cell r="F87" t="str">
            <v>Makkah</v>
          </cell>
          <cell r="G87">
            <v>2019</v>
          </cell>
          <cell r="H87" t="str">
            <v>أمانة مكة المكرمة</v>
          </cell>
          <cell r="I87">
            <v>21.409649999999999</v>
          </cell>
          <cell r="J87">
            <v>39.799289999999999</v>
          </cell>
          <cell r="K87" t="str">
            <v>Nokia</v>
          </cell>
          <cell r="L87" t="str">
            <v>New Site</v>
          </cell>
        </row>
        <row r="88">
          <cell r="A88" t="str">
            <v>ZMC331</v>
          </cell>
          <cell r="B88" t="str">
            <v>Macro</v>
          </cell>
          <cell r="C88" t="str">
            <v>Aspiration</v>
          </cell>
          <cell r="D88" t="str">
            <v>HOC</v>
          </cell>
          <cell r="E88" t="str">
            <v>Makkah</v>
          </cell>
          <cell r="F88" t="str">
            <v>Makkah</v>
          </cell>
          <cell r="G88">
            <v>2019</v>
          </cell>
          <cell r="H88" t="str">
            <v xml:space="preserve">شركة بيت ال سعيدان </v>
          </cell>
          <cell r="I88">
            <v>21.378070000000001</v>
          </cell>
          <cell r="J88">
            <v>39.832279999999997</v>
          </cell>
          <cell r="K88" t="str">
            <v>Nokia</v>
          </cell>
          <cell r="L88" t="str">
            <v>New Site</v>
          </cell>
        </row>
        <row r="89">
          <cell r="A89" t="str">
            <v>ZMC345</v>
          </cell>
          <cell r="B89" t="str">
            <v>Macro</v>
          </cell>
          <cell r="C89" t="str">
            <v>Aspiration</v>
          </cell>
          <cell r="D89" t="str">
            <v>HOC</v>
          </cell>
          <cell r="E89" t="str">
            <v>Makkah</v>
          </cell>
          <cell r="F89" t="str">
            <v>Makkah</v>
          </cell>
          <cell r="G89">
            <v>2020</v>
          </cell>
          <cell r="H89" t="str">
            <v>أمانة مكة المكرمة</v>
          </cell>
          <cell r="I89">
            <v>21.1</v>
          </cell>
          <cell r="J89">
            <v>39.1</v>
          </cell>
          <cell r="K89" t="str">
            <v>Nokia</v>
          </cell>
          <cell r="L89" t="str">
            <v>New Site</v>
          </cell>
        </row>
        <row r="90">
          <cell r="A90" t="str">
            <v>ZMC330</v>
          </cell>
          <cell r="B90" t="str">
            <v>Macro</v>
          </cell>
          <cell r="C90" t="str">
            <v>Aspiration</v>
          </cell>
          <cell r="D90" t="str">
            <v>Pending TSSR</v>
          </cell>
          <cell r="E90" t="str">
            <v>Makkah</v>
          </cell>
          <cell r="F90" t="str">
            <v>Makkah</v>
          </cell>
          <cell r="G90">
            <v>2020</v>
          </cell>
          <cell r="H90" t="str">
            <v>بلدية الجموم</v>
          </cell>
          <cell r="I90">
            <v>21.624420000000001</v>
          </cell>
          <cell r="J90">
            <v>39.821219999999997</v>
          </cell>
          <cell r="K90" t="str">
            <v>Nokia</v>
          </cell>
          <cell r="L90" t="str">
            <v>New Site</v>
          </cell>
        </row>
        <row r="91">
          <cell r="A91" t="str">
            <v>ZMC342</v>
          </cell>
          <cell r="B91" t="str">
            <v>Macro</v>
          </cell>
          <cell r="C91" t="str">
            <v>Aspiration</v>
          </cell>
          <cell r="D91" t="str">
            <v>HOC</v>
          </cell>
          <cell r="E91" t="str">
            <v>Makkah</v>
          </cell>
          <cell r="F91" t="str">
            <v>Makkah</v>
          </cell>
          <cell r="G91">
            <v>2019</v>
          </cell>
          <cell r="H91" t="str">
            <v>أمانة مكة المكرمة</v>
          </cell>
          <cell r="I91">
            <v>21.36937</v>
          </cell>
          <cell r="J91">
            <v>39.980310000000003</v>
          </cell>
          <cell r="K91" t="str">
            <v>Nokia</v>
          </cell>
          <cell r="L91" t="str">
            <v>New Site</v>
          </cell>
        </row>
        <row r="92">
          <cell r="A92" t="str">
            <v>ZMC609</v>
          </cell>
          <cell r="B92" t="str">
            <v>Macro</v>
          </cell>
          <cell r="C92" t="str">
            <v>Aspiration</v>
          </cell>
          <cell r="D92" t="str">
            <v>HOC</v>
          </cell>
          <cell r="E92" t="str">
            <v>Makkah</v>
          </cell>
          <cell r="F92" t="str">
            <v>Makkah</v>
          </cell>
          <cell r="G92">
            <v>2019</v>
          </cell>
          <cell r="H92" t="str">
            <v>عادل عيضه  القرشي</v>
          </cell>
          <cell r="I92">
            <v>21.475549999999998</v>
          </cell>
          <cell r="J92">
            <v>39.983260000000001</v>
          </cell>
          <cell r="K92" t="str">
            <v>Nokia</v>
          </cell>
          <cell r="L92" t="str">
            <v>New Site</v>
          </cell>
        </row>
        <row r="93">
          <cell r="A93" t="str">
            <v>ZMC346</v>
          </cell>
          <cell r="B93" t="str">
            <v>Macro</v>
          </cell>
          <cell r="C93" t="str">
            <v>Aspiration</v>
          </cell>
          <cell r="D93" t="str">
            <v>HOC</v>
          </cell>
          <cell r="E93" t="str">
            <v>Makkah</v>
          </cell>
          <cell r="F93" t="str">
            <v>Makkah</v>
          </cell>
          <cell r="G93">
            <v>2020</v>
          </cell>
          <cell r="H93" t="str">
            <v>أمانة مكة المكرمة</v>
          </cell>
          <cell r="I93">
            <v>21.1</v>
          </cell>
          <cell r="J93">
            <v>39.1</v>
          </cell>
          <cell r="K93" t="str">
            <v>Nokia</v>
          </cell>
          <cell r="L93" t="str">
            <v>New Site</v>
          </cell>
        </row>
        <row r="94">
          <cell r="A94" t="str">
            <v>ZMC339</v>
          </cell>
          <cell r="B94" t="str">
            <v>Macro</v>
          </cell>
          <cell r="C94" t="str">
            <v>Aspiration</v>
          </cell>
          <cell r="D94" t="str">
            <v>Pending LA</v>
          </cell>
          <cell r="E94" t="str">
            <v>Makkah</v>
          </cell>
          <cell r="F94" t="str">
            <v>Makkah</v>
          </cell>
          <cell r="G94">
            <v>2019</v>
          </cell>
          <cell r="H94" t="str">
            <v xml:space="preserve">بلدية رابغ </v>
          </cell>
          <cell r="I94">
            <v>22.799890000000001</v>
          </cell>
          <cell r="J94">
            <v>39.037239999999997</v>
          </cell>
          <cell r="K94" t="str">
            <v>Nokia</v>
          </cell>
          <cell r="L94" t="str">
            <v>New Site</v>
          </cell>
        </row>
        <row r="95">
          <cell r="A95" t="str">
            <v>ZMC341</v>
          </cell>
          <cell r="B95" t="str">
            <v>Macro</v>
          </cell>
          <cell r="C95" t="str">
            <v>Aspiration</v>
          </cell>
          <cell r="D95" t="str">
            <v>HOC</v>
          </cell>
          <cell r="E95" t="str">
            <v>Makkah</v>
          </cell>
          <cell r="F95" t="str">
            <v>Makkah</v>
          </cell>
          <cell r="G95">
            <v>2019</v>
          </cell>
          <cell r="H95" t="str">
            <v>أمانة مكة المكرمة</v>
          </cell>
          <cell r="I95">
            <v>21.368559999999999</v>
          </cell>
          <cell r="J95">
            <v>39.98592</v>
          </cell>
          <cell r="K95" t="str">
            <v>Nokia</v>
          </cell>
          <cell r="L95" t="str">
            <v>New Site</v>
          </cell>
        </row>
        <row r="96">
          <cell r="A96" t="str">
            <v>ZMC347</v>
          </cell>
          <cell r="B96" t="str">
            <v>Macro</v>
          </cell>
          <cell r="C96" t="str">
            <v>Aspiration</v>
          </cell>
          <cell r="D96" t="str">
            <v>HOC</v>
          </cell>
          <cell r="E96" t="str">
            <v>Makkah</v>
          </cell>
          <cell r="F96" t="str">
            <v>Makkah</v>
          </cell>
          <cell r="G96">
            <v>2020</v>
          </cell>
          <cell r="H96" t="str">
            <v>أمانة مكة المكرمة</v>
          </cell>
          <cell r="I96">
            <v>21.1</v>
          </cell>
          <cell r="J96">
            <v>39.1</v>
          </cell>
          <cell r="K96" t="str">
            <v>Nokia</v>
          </cell>
          <cell r="L96" t="str">
            <v>New Site</v>
          </cell>
        </row>
        <row r="97">
          <cell r="A97" t="str">
            <v>ZMC348</v>
          </cell>
          <cell r="B97" t="str">
            <v>Macro</v>
          </cell>
          <cell r="C97" t="str">
            <v>Aspiration</v>
          </cell>
          <cell r="D97" t="str">
            <v>HOC</v>
          </cell>
          <cell r="E97" t="str">
            <v>Makkah</v>
          </cell>
          <cell r="F97" t="str">
            <v>Makkah</v>
          </cell>
          <cell r="G97">
            <v>2020</v>
          </cell>
          <cell r="H97" t="str">
            <v>أمانة مكة المكرمة</v>
          </cell>
          <cell r="I97">
            <v>21.1</v>
          </cell>
          <cell r="J97">
            <v>39.1</v>
          </cell>
          <cell r="K97" t="str">
            <v>Nokia</v>
          </cell>
          <cell r="L97" t="str">
            <v>New Site</v>
          </cell>
        </row>
        <row r="98">
          <cell r="A98" t="str">
            <v>ZMC343</v>
          </cell>
          <cell r="B98" t="str">
            <v>Macro</v>
          </cell>
          <cell r="C98" t="str">
            <v>Aspiration</v>
          </cell>
          <cell r="D98" t="str">
            <v>HOC</v>
          </cell>
          <cell r="E98" t="str">
            <v>Makkah</v>
          </cell>
          <cell r="F98" t="str">
            <v>Makkah</v>
          </cell>
          <cell r="G98">
            <v>2019</v>
          </cell>
          <cell r="H98" t="str">
            <v>أمانة مكة المكرمة</v>
          </cell>
          <cell r="I98">
            <v>21.423480000000001</v>
          </cell>
          <cell r="J98">
            <v>39.875819999999997</v>
          </cell>
          <cell r="K98" t="str">
            <v>Nokia</v>
          </cell>
          <cell r="L98" t="str">
            <v>New Site</v>
          </cell>
        </row>
        <row r="99">
          <cell r="A99" t="str">
            <v>ZMC559</v>
          </cell>
          <cell r="B99" t="str">
            <v>Macro</v>
          </cell>
          <cell r="C99" t="str">
            <v>Aspiration</v>
          </cell>
          <cell r="D99" t="str">
            <v>Pending TSSR</v>
          </cell>
          <cell r="E99" t="str">
            <v>Makkah</v>
          </cell>
          <cell r="F99" t="str">
            <v>Makkah</v>
          </cell>
          <cell r="G99">
            <v>2019</v>
          </cell>
          <cell r="H99" t="str">
            <v>الوكيل سعيد الغامدي</v>
          </cell>
          <cell r="I99">
            <v>21.366099999999999</v>
          </cell>
          <cell r="J99">
            <v>39.835349999999998</v>
          </cell>
          <cell r="K99" t="str">
            <v>Nokia</v>
          </cell>
          <cell r="L99" t="str">
            <v>New Site</v>
          </cell>
        </row>
        <row r="100">
          <cell r="A100" t="str">
            <v>ZMC576</v>
          </cell>
          <cell r="B100" t="str">
            <v>Macro</v>
          </cell>
          <cell r="C100" t="str">
            <v>Aspiration</v>
          </cell>
          <cell r="D100" t="str">
            <v>HOC</v>
          </cell>
          <cell r="E100" t="str">
            <v>Makkah</v>
          </cell>
          <cell r="F100" t="str">
            <v>Makkah</v>
          </cell>
          <cell r="G100">
            <v>2019</v>
          </cell>
          <cell r="H100" t="str">
            <v>أمانة مكة المكرمة</v>
          </cell>
          <cell r="I100">
            <v>21.381959999999999</v>
          </cell>
          <cell r="J100">
            <v>39.783279999999998</v>
          </cell>
          <cell r="K100" t="str">
            <v>Nokia</v>
          </cell>
          <cell r="L100" t="str">
            <v>New Site</v>
          </cell>
        </row>
        <row r="101">
          <cell r="A101" t="str">
            <v>ZMC610</v>
          </cell>
          <cell r="B101" t="str">
            <v>Macro</v>
          </cell>
          <cell r="C101" t="str">
            <v>Aspiration</v>
          </cell>
          <cell r="D101" t="str">
            <v>Pending TSSR</v>
          </cell>
          <cell r="E101" t="str">
            <v>Makkah</v>
          </cell>
          <cell r="F101" t="str">
            <v>Makkah</v>
          </cell>
          <cell r="G101">
            <v>2019</v>
          </cell>
          <cell r="H101" t="str">
            <v>أمانة مكة المكرمة</v>
          </cell>
          <cell r="I101">
            <v>21.442910000000001</v>
          </cell>
          <cell r="J101">
            <v>39.970010000000002</v>
          </cell>
          <cell r="K101" t="str">
            <v>Nokia</v>
          </cell>
          <cell r="L101" t="str">
            <v>New Site</v>
          </cell>
        </row>
        <row r="102">
          <cell r="A102" t="str">
            <v>ZMC589</v>
          </cell>
          <cell r="B102" t="str">
            <v>Macro</v>
          </cell>
          <cell r="C102" t="str">
            <v>Aspiration</v>
          </cell>
          <cell r="D102" t="str">
            <v>Pending ISR</v>
          </cell>
          <cell r="E102" t="str">
            <v>Makkah</v>
          </cell>
          <cell r="F102" t="str">
            <v>Makkah</v>
          </cell>
          <cell r="G102">
            <v>2019</v>
          </cell>
          <cell r="H102" t="str">
            <v>عيد الشيباني</v>
          </cell>
          <cell r="I102">
            <v>21.466419999999999</v>
          </cell>
          <cell r="J102">
            <v>39.996389999999998</v>
          </cell>
          <cell r="K102" t="str">
            <v>Nokia</v>
          </cell>
          <cell r="L102" t="str">
            <v>New Site</v>
          </cell>
        </row>
        <row r="103">
          <cell r="A103" t="str">
            <v>ZMC655</v>
          </cell>
          <cell r="B103" t="str">
            <v>Macro</v>
          </cell>
          <cell r="C103" t="str">
            <v>Aspiration</v>
          </cell>
          <cell r="D103" t="str">
            <v>Pending TSSR</v>
          </cell>
          <cell r="E103" t="str">
            <v>Makkah</v>
          </cell>
          <cell r="F103" t="str">
            <v>Makkah</v>
          </cell>
          <cell r="G103">
            <v>2019</v>
          </cell>
          <cell r="H103" t="str">
            <v>أمانة مكة المكرمة</v>
          </cell>
          <cell r="I103">
            <v>21.4636</v>
          </cell>
          <cell r="J103">
            <v>39.945920000000001</v>
          </cell>
          <cell r="K103" t="str">
            <v>Nokia</v>
          </cell>
          <cell r="L103" t="str">
            <v>New Site</v>
          </cell>
        </row>
        <row r="104">
          <cell r="A104" t="str">
            <v>ZMC658</v>
          </cell>
          <cell r="B104" t="str">
            <v>Macro</v>
          </cell>
          <cell r="C104" t="str">
            <v>Aspiration</v>
          </cell>
          <cell r="D104" t="str">
            <v>HOC</v>
          </cell>
          <cell r="E104" t="str">
            <v>Makkah</v>
          </cell>
          <cell r="F104" t="str">
            <v>Makkah</v>
          </cell>
          <cell r="G104">
            <v>2019</v>
          </cell>
          <cell r="H104" t="str">
            <v xml:space="preserve">جامعة ام القرى(ادارة الاستثمار يوسف المبعوث ) </v>
          </cell>
          <cell r="I104">
            <v>21.385950000000001</v>
          </cell>
          <cell r="J104">
            <v>39.814410000000002</v>
          </cell>
          <cell r="K104" t="str">
            <v>Nokia</v>
          </cell>
          <cell r="L104" t="str">
            <v>New Site</v>
          </cell>
        </row>
        <row r="105">
          <cell r="A105" t="str">
            <v>ZMC665</v>
          </cell>
          <cell r="B105" t="str">
            <v>Macro</v>
          </cell>
          <cell r="C105" t="str">
            <v>Aspiration</v>
          </cell>
          <cell r="D105" t="str">
            <v>HOC</v>
          </cell>
          <cell r="E105" t="str">
            <v>Makkah</v>
          </cell>
          <cell r="F105" t="str">
            <v>Makkah</v>
          </cell>
          <cell r="G105">
            <v>2020</v>
          </cell>
          <cell r="H105" t="str">
            <v>أمانة مكة المكرمة</v>
          </cell>
          <cell r="I105">
            <v>21.513829999999999</v>
          </cell>
          <cell r="J105">
            <v>40.035519999999998</v>
          </cell>
          <cell r="K105" t="str">
            <v>Nokia</v>
          </cell>
          <cell r="L105" t="str">
            <v>New Site</v>
          </cell>
        </row>
        <row r="106">
          <cell r="A106" t="str">
            <v>ZMC664</v>
          </cell>
          <cell r="B106" t="str">
            <v>Macro</v>
          </cell>
          <cell r="C106" t="str">
            <v>Aspiration</v>
          </cell>
          <cell r="D106" t="str">
            <v>HOC</v>
          </cell>
          <cell r="E106" t="str">
            <v>Makkah</v>
          </cell>
          <cell r="F106" t="str">
            <v>Makkah</v>
          </cell>
          <cell r="G106">
            <v>2020</v>
          </cell>
          <cell r="H106" t="str">
            <v>أمانة مكة المكرمة</v>
          </cell>
          <cell r="I106">
            <v>21.392299999999999</v>
          </cell>
          <cell r="J106">
            <v>39.779609999999998</v>
          </cell>
          <cell r="K106" t="str">
            <v>Nokia</v>
          </cell>
          <cell r="L106" t="str">
            <v>New Site</v>
          </cell>
        </row>
        <row r="107">
          <cell r="A107" t="str">
            <v>ZMC713</v>
          </cell>
          <cell r="B107" t="str">
            <v>Macro</v>
          </cell>
          <cell r="C107" t="str">
            <v>Aspiration</v>
          </cell>
          <cell r="D107" t="str">
            <v>Pending LA</v>
          </cell>
          <cell r="E107" t="str">
            <v>Taif</v>
          </cell>
          <cell r="F107" t="str">
            <v>Taif</v>
          </cell>
          <cell r="G107">
            <v>2019</v>
          </cell>
          <cell r="H107" t="str">
            <v>بلدية اضم</v>
          </cell>
          <cell r="I107">
            <v>20.460129999999999</v>
          </cell>
          <cell r="J107">
            <v>40.891480000000001</v>
          </cell>
          <cell r="K107" t="str">
            <v>Nokia</v>
          </cell>
          <cell r="L107" t="str">
            <v>New Site</v>
          </cell>
        </row>
        <row r="108">
          <cell r="A108" t="str">
            <v>ZMC894</v>
          </cell>
          <cell r="B108" t="str">
            <v>Macro</v>
          </cell>
          <cell r="C108" t="str">
            <v>Aspiration</v>
          </cell>
          <cell r="D108" t="str">
            <v>Pending TSSR</v>
          </cell>
          <cell r="E108" t="str">
            <v>Makkah</v>
          </cell>
          <cell r="F108" t="str">
            <v>Makkah</v>
          </cell>
          <cell r="G108">
            <v>2019</v>
          </cell>
          <cell r="H108" t="str">
            <v>أمانة مكة المكرمة</v>
          </cell>
          <cell r="I108">
            <v>21.445599999999999</v>
          </cell>
          <cell r="J108">
            <v>39.81156</v>
          </cell>
          <cell r="K108" t="str">
            <v>Nokia</v>
          </cell>
          <cell r="L108" t="str">
            <v>New Site</v>
          </cell>
        </row>
        <row r="109">
          <cell r="A109" t="str">
            <v>ZMC616</v>
          </cell>
          <cell r="B109" t="str">
            <v>Macro</v>
          </cell>
          <cell r="C109" t="str">
            <v>Aspiration</v>
          </cell>
          <cell r="D109" t="str">
            <v>HOC</v>
          </cell>
          <cell r="E109" t="str">
            <v>Makkah</v>
          </cell>
          <cell r="F109" t="str">
            <v>Makkah</v>
          </cell>
          <cell r="G109">
            <v>2019</v>
          </cell>
          <cell r="H109" t="str">
            <v>أمانة مكة المكرمة</v>
          </cell>
          <cell r="I109">
            <v>21.491060000000001</v>
          </cell>
          <cell r="J109">
            <v>39.95561</v>
          </cell>
          <cell r="K109" t="str">
            <v>Nokia</v>
          </cell>
          <cell r="L109" t="str">
            <v>New Site</v>
          </cell>
        </row>
        <row r="110">
          <cell r="A110" t="str">
            <v>ZMC685</v>
          </cell>
          <cell r="B110" t="str">
            <v>Macro</v>
          </cell>
          <cell r="C110" t="str">
            <v>Aspiration</v>
          </cell>
          <cell r="D110" t="str">
            <v>Pending TSSR</v>
          </cell>
          <cell r="E110" t="str">
            <v>Makkah</v>
          </cell>
          <cell r="F110" t="str">
            <v>Makkah</v>
          </cell>
          <cell r="G110">
            <v>2020</v>
          </cell>
          <cell r="H110" t="str">
            <v>أمانة مكة المكرمة</v>
          </cell>
          <cell r="I110">
            <v>21.479379999999999</v>
          </cell>
          <cell r="J110">
            <v>39.836010000000002</v>
          </cell>
          <cell r="K110" t="str">
            <v>Nokia</v>
          </cell>
          <cell r="L110" t="str">
            <v>New Site</v>
          </cell>
        </row>
        <row r="111">
          <cell r="A111" t="str">
            <v>ZMC686</v>
          </cell>
          <cell r="B111" t="str">
            <v>Macro</v>
          </cell>
          <cell r="C111" t="str">
            <v>Aspiration</v>
          </cell>
          <cell r="D111" t="str">
            <v>Pending TSSR</v>
          </cell>
          <cell r="E111" t="str">
            <v>Makkah</v>
          </cell>
          <cell r="F111" t="str">
            <v>Makkah</v>
          </cell>
          <cell r="G111">
            <v>2019</v>
          </cell>
          <cell r="H111" t="str">
            <v>أمانة مكة المكرمة</v>
          </cell>
          <cell r="I111">
            <v>21.353829999999999</v>
          </cell>
          <cell r="J111">
            <v>39.89152</v>
          </cell>
          <cell r="K111" t="str">
            <v>Nokia</v>
          </cell>
          <cell r="L111" t="str">
            <v>New Site</v>
          </cell>
        </row>
        <row r="112">
          <cell r="A112" t="str">
            <v>ZMC695</v>
          </cell>
          <cell r="B112" t="str">
            <v>Macro</v>
          </cell>
          <cell r="C112" t="str">
            <v>Aspiration</v>
          </cell>
          <cell r="D112" t="str">
            <v>Pending TSSR</v>
          </cell>
          <cell r="E112" t="str">
            <v>Makkah</v>
          </cell>
          <cell r="F112" t="str">
            <v>Makkah</v>
          </cell>
          <cell r="G112">
            <v>2020</v>
          </cell>
          <cell r="H112" t="str">
            <v>بلدية الجموم</v>
          </cell>
          <cell r="I112">
            <v>21.61468</v>
          </cell>
          <cell r="J112">
            <v>39.802669999999999</v>
          </cell>
          <cell r="K112" t="str">
            <v>Nokia</v>
          </cell>
          <cell r="L112" t="str">
            <v>New Site</v>
          </cell>
        </row>
        <row r="113">
          <cell r="A113" t="str">
            <v>ZMC696</v>
          </cell>
          <cell r="B113" t="str">
            <v>Macro</v>
          </cell>
          <cell r="C113" t="str">
            <v>Aspiration</v>
          </cell>
          <cell r="D113" t="str">
            <v>Pending TSSR</v>
          </cell>
          <cell r="E113" t="str">
            <v>Makkah</v>
          </cell>
          <cell r="F113" t="str">
            <v>Makkah</v>
          </cell>
          <cell r="G113">
            <v>2020</v>
          </cell>
          <cell r="H113" t="str">
            <v>أمانة مكة المكرمة</v>
          </cell>
          <cell r="I113">
            <v>21.390160000000002</v>
          </cell>
          <cell r="J113">
            <v>39.805549999999997</v>
          </cell>
          <cell r="K113" t="str">
            <v>Nokia</v>
          </cell>
          <cell r="L113" t="str">
            <v>New Site</v>
          </cell>
        </row>
        <row r="114">
          <cell r="A114" t="str">
            <v>ZMC703</v>
          </cell>
          <cell r="B114" t="str">
            <v>Macro</v>
          </cell>
          <cell r="C114" t="str">
            <v>Aspiration</v>
          </cell>
          <cell r="D114" t="str">
            <v>HOC</v>
          </cell>
          <cell r="E114" t="str">
            <v>Makkah</v>
          </cell>
          <cell r="F114" t="str">
            <v>Makkah</v>
          </cell>
          <cell r="G114">
            <v>2019</v>
          </cell>
          <cell r="H114" t="str">
            <v>أمانة مكة المكرمة</v>
          </cell>
          <cell r="I114">
            <v>21.46322</v>
          </cell>
          <cell r="J114">
            <v>39.556890000000003</v>
          </cell>
          <cell r="K114" t="str">
            <v>Nokia</v>
          </cell>
          <cell r="L114" t="str">
            <v>New Site</v>
          </cell>
        </row>
        <row r="115">
          <cell r="A115" t="str">
            <v>ZMC617</v>
          </cell>
          <cell r="B115" t="str">
            <v>Macro</v>
          </cell>
          <cell r="C115" t="str">
            <v>Aspiration</v>
          </cell>
          <cell r="D115" t="str">
            <v>HOC</v>
          </cell>
          <cell r="E115" t="str">
            <v>Makkah</v>
          </cell>
          <cell r="F115" t="str">
            <v>Makkah</v>
          </cell>
          <cell r="G115">
            <v>2020</v>
          </cell>
          <cell r="H115" t="str">
            <v>أمانة مكة المكرمة</v>
          </cell>
          <cell r="I115">
            <v>21.27712</v>
          </cell>
          <cell r="J115">
            <v>39.965350000000001</v>
          </cell>
          <cell r="K115" t="str">
            <v>Nokia</v>
          </cell>
          <cell r="L115" t="str">
            <v>New Site</v>
          </cell>
        </row>
        <row r="116">
          <cell r="A116" t="str">
            <v>ZMC709</v>
          </cell>
          <cell r="B116" t="str">
            <v>Macro</v>
          </cell>
          <cell r="C116" t="str">
            <v>Aspiration</v>
          </cell>
          <cell r="D116" t="str">
            <v>Pending TSSR</v>
          </cell>
          <cell r="E116" t="str">
            <v>Makkah</v>
          </cell>
          <cell r="F116" t="str">
            <v>Makkah</v>
          </cell>
          <cell r="G116">
            <v>2020</v>
          </cell>
          <cell r="H116" t="str">
            <v>أمانة مكة المكرمة</v>
          </cell>
          <cell r="I116">
            <v>21.3627</v>
          </cell>
          <cell r="J116">
            <v>39.884900000000002</v>
          </cell>
          <cell r="K116" t="str">
            <v>Nokia</v>
          </cell>
          <cell r="L116" t="str">
            <v>New Site</v>
          </cell>
        </row>
        <row r="117">
          <cell r="A117" t="str">
            <v>ZMC714</v>
          </cell>
          <cell r="B117" t="str">
            <v>Macro</v>
          </cell>
          <cell r="C117" t="str">
            <v>Aspiration</v>
          </cell>
          <cell r="D117" t="str">
            <v>Pending LA</v>
          </cell>
          <cell r="E117" t="str">
            <v>Taif</v>
          </cell>
          <cell r="F117" t="str">
            <v>Taif</v>
          </cell>
          <cell r="G117">
            <v>2019</v>
          </cell>
          <cell r="H117" t="str">
            <v>بلدية اضم</v>
          </cell>
          <cell r="I117">
            <v>20.41677</v>
          </cell>
          <cell r="J117">
            <v>40.857680000000002</v>
          </cell>
          <cell r="K117" t="str">
            <v>Nokia</v>
          </cell>
          <cell r="L117" t="str">
            <v>New Site</v>
          </cell>
        </row>
        <row r="118">
          <cell r="A118" t="str">
            <v>ZMC621</v>
          </cell>
          <cell r="B118" t="str">
            <v>Macro</v>
          </cell>
          <cell r="C118" t="str">
            <v>Aspiration</v>
          </cell>
          <cell r="D118" t="str">
            <v>Pending TSSR</v>
          </cell>
          <cell r="E118" t="str">
            <v>Makkah</v>
          </cell>
          <cell r="F118" t="str">
            <v>Makkah</v>
          </cell>
          <cell r="G118">
            <v>2020</v>
          </cell>
          <cell r="H118" t="str">
            <v>شركة البلد الامين</v>
          </cell>
          <cell r="I118">
            <v>21.419080000000001</v>
          </cell>
          <cell r="J118">
            <v>39.610889999999998</v>
          </cell>
          <cell r="K118" t="str">
            <v>Nokia</v>
          </cell>
          <cell r="L118" t="str">
            <v>New Site</v>
          </cell>
        </row>
        <row r="119">
          <cell r="A119" t="str">
            <v>ZMC757</v>
          </cell>
          <cell r="B119" t="str">
            <v>Macro</v>
          </cell>
          <cell r="C119" t="str">
            <v>Aspiration</v>
          </cell>
          <cell r="D119" t="str">
            <v>HOC</v>
          </cell>
          <cell r="E119" t="str">
            <v>Makkah</v>
          </cell>
          <cell r="F119" t="str">
            <v>Makkah</v>
          </cell>
          <cell r="G119">
            <v>2019</v>
          </cell>
          <cell r="H119" t="str">
            <v>أمانة مكة المكرمة</v>
          </cell>
          <cell r="I119">
            <v>21.4529</v>
          </cell>
          <cell r="J119">
            <v>39.935369999999999</v>
          </cell>
          <cell r="K119" t="str">
            <v>Nokia</v>
          </cell>
          <cell r="L119" t="str">
            <v>New Site</v>
          </cell>
        </row>
        <row r="120">
          <cell r="A120" t="str">
            <v>ZMC693</v>
          </cell>
          <cell r="B120" t="str">
            <v>Macro</v>
          </cell>
          <cell r="C120" t="str">
            <v>Aspiration</v>
          </cell>
          <cell r="D120" t="str">
            <v>Pending TSSR</v>
          </cell>
          <cell r="E120" t="str">
            <v>Makkah</v>
          </cell>
          <cell r="F120" t="str">
            <v>Makkah</v>
          </cell>
          <cell r="G120">
            <v>2019</v>
          </cell>
          <cell r="H120" t="str">
            <v>أمانة مكة المكرمة</v>
          </cell>
          <cell r="I120">
            <v>21.470220000000001</v>
          </cell>
          <cell r="J120">
            <v>39.926200000000001</v>
          </cell>
          <cell r="K120" t="str">
            <v>Nokia</v>
          </cell>
          <cell r="L120" t="str">
            <v>New Site</v>
          </cell>
        </row>
        <row r="121">
          <cell r="A121" t="str">
            <v>ZMC783</v>
          </cell>
          <cell r="B121" t="str">
            <v>Macro</v>
          </cell>
          <cell r="C121" t="str">
            <v>Aspiration</v>
          </cell>
          <cell r="D121" t="str">
            <v>HOC</v>
          </cell>
          <cell r="E121" t="str">
            <v>Makkah</v>
          </cell>
          <cell r="F121" t="str">
            <v>Makkah</v>
          </cell>
          <cell r="G121">
            <v>2019</v>
          </cell>
          <cell r="H121" t="str">
            <v>أمانة مكة المكرمة</v>
          </cell>
          <cell r="I121">
            <v>21.385870000000001</v>
          </cell>
          <cell r="J121">
            <v>39.895000000000003</v>
          </cell>
          <cell r="K121" t="str">
            <v>Nokia</v>
          </cell>
          <cell r="L121" t="str">
            <v>New Site</v>
          </cell>
        </row>
        <row r="122">
          <cell r="A122" t="str">
            <v>ZMC840</v>
          </cell>
          <cell r="B122" t="str">
            <v>Macro</v>
          </cell>
          <cell r="C122" t="str">
            <v>Aspiration</v>
          </cell>
          <cell r="D122" t="str">
            <v>Pending LA</v>
          </cell>
          <cell r="E122" t="str">
            <v>Makkah</v>
          </cell>
          <cell r="F122" t="str">
            <v>Makkah</v>
          </cell>
          <cell r="G122">
            <v>2019</v>
          </cell>
          <cell r="H122" t="str">
            <v xml:space="preserve">بلدية رابغ </v>
          </cell>
          <cell r="I122">
            <v>22.79017</v>
          </cell>
          <cell r="J122">
            <v>39.04524</v>
          </cell>
          <cell r="K122" t="str">
            <v>Nokia</v>
          </cell>
          <cell r="L122" t="str">
            <v>New Site</v>
          </cell>
        </row>
        <row r="123">
          <cell r="A123" t="str">
            <v>ZMC861</v>
          </cell>
          <cell r="B123" t="str">
            <v>Macro</v>
          </cell>
          <cell r="C123" t="str">
            <v>Aspiration</v>
          </cell>
          <cell r="D123" t="str">
            <v>Pending TSSR</v>
          </cell>
          <cell r="E123" t="str">
            <v>Makkah</v>
          </cell>
          <cell r="F123" t="str">
            <v>Makkah</v>
          </cell>
          <cell r="G123">
            <v>2019</v>
          </cell>
          <cell r="H123" t="str">
            <v>أمانة مكة المكرمة</v>
          </cell>
          <cell r="I123">
            <v>21.406300000000002</v>
          </cell>
          <cell r="J123">
            <v>39.813310000000001</v>
          </cell>
          <cell r="K123" t="str">
            <v>Nokia</v>
          </cell>
          <cell r="L123" t="str">
            <v>New Site</v>
          </cell>
        </row>
        <row r="124">
          <cell r="A124" t="str">
            <v>ZMC753</v>
          </cell>
          <cell r="B124" t="str">
            <v>Macro</v>
          </cell>
          <cell r="C124" t="str">
            <v>Aspiration</v>
          </cell>
          <cell r="D124" t="str">
            <v>Pending TSSR</v>
          </cell>
          <cell r="E124" t="str">
            <v>Makkah</v>
          </cell>
          <cell r="F124" t="str">
            <v>Makkah</v>
          </cell>
          <cell r="G124">
            <v>2020</v>
          </cell>
          <cell r="H124" t="str">
            <v>شركة بترو رابغ</v>
          </cell>
          <cell r="I124">
            <v>22.703610000000001</v>
          </cell>
          <cell r="J124">
            <v>39.025820000000003</v>
          </cell>
          <cell r="K124" t="str">
            <v>Nokia</v>
          </cell>
          <cell r="L124" t="str">
            <v>New Site</v>
          </cell>
        </row>
        <row r="125">
          <cell r="A125" t="str">
            <v>ZMC866</v>
          </cell>
          <cell r="B125" t="str">
            <v>Macro</v>
          </cell>
          <cell r="C125" t="str">
            <v>Aspiration</v>
          </cell>
          <cell r="D125" t="str">
            <v>HOC</v>
          </cell>
          <cell r="E125" t="str">
            <v>Makkah</v>
          </cell>
          <cell r="F125" t="str">
            <v>Makkah</v>
          </cell>
          <cell r="G125">
            <v>2020</v>
          </cell>
          <cell r="H125" t="str">
            <v>أمانة مكة المكرمة</v>
          </cell>
          <cell r="I125">
            <v>21.44387</v>
          </cell>
          <cell r="J125">
            <v>39.914850000000001</v>
          </cell>
          <cell r="K125" t="str">
            <v>Nokia</v>
          </cell>
          <cell r="L125" t="str">
            <v>New Site</v>
          </cell>
        </row>
        <row r="126">
          <cell r="A126" t="str">
            <v>ZTF426</v>
          </cell>
          <cell r="B126" t="str">
            <v>Macro</v>
          </cell>
          <cell r="C126" t="str">
            <v>Aspiration</v>
          </cell>
          <cell r="D126" t="str">
            <v>Pending LA</v>
          </cell>
          <cell r="E126" t="str">
            <v>Taif</v>
          </cell>
          <cell r="F126" t="str">
            <v>Taif</v>
          </cell>
          <cell r="G126">
            <v>2020</v>
          </cell>
          <cell r="H126" t="str">
            <v>معهد سلاح الصيانه بالطائف</v>
          </cell>
          <cell r="I126">
            <v>21.327449999999999</v>
          </cell>
          <cell r="J126">
            <v>40.436579999999999</v>
          </cell>
          <cell r="K126" t="str">
            <v>Nokia</v>
          </cell>
          <cell r="L126" t="str">
            <v>New Site</v>
          </cell>
        </row>
        <row r="127">
          <cell r="A127" t="str">
            <v>ZMC887</v>
          </cell>
          <cell r="B127" t="str">
            <v>Macro</v>
          </cell>
          <cell r="C127" t="str">
            <v>Aspiration</v>
          </cell>
          <cell r="D127" t="str">
            <v>Pending TSSR</v>
          </cell>
          <cell r="E127" t="str">
            <v>Makkah</v>
          </cell>
          <cell r="F127" t="str">
            <v>Makkah</v>
          </cell>
          <cell r="G127">
            <v>2020</v>
          </cell>
          <cell r="H127" t="str">
            <v>أمانة مكة المكرمة</v>
          </cell>
          <cell r="I127">
            <v>21.481300000000001</v>
          </cell>
          <cell r="J127">
            <v>39.782620000000001</v>
          </cell>
          <cell r="K127" t="str">
            <v>Nokia</v>
          </cell>
          <cell r="L127" t="str">
            <v>New Site</v>
          </cell>
        </row>
        <row r="128">
          <cell r="A128" t="str">
            <v>ZMD488</v>
          </cell>
          <cell r="B128" t="str">
            <v>Macro</v>
          </cell>
          <cell r="C128" t="str">
            <v>Aspiration</v>
          </cell>
          <cell r="D128" t="str">
            <v>HOC</v>
          </cell>
          <cell r="E128" t="str">
            <v>Madinah</v>
          </cell>
          <cell r="F128" t="str">
            <v>Madinah</v>
          </cell>
          <cell r="G128">
            <v>2019</v>
          </cell>
          <cell r="H128" t="str">
            <v>امانة المدينة المنورة</v>
          </cell>
          <cell r="I128">
            <v>24.412140000000001</v>
          </cell>
          <cell r="J128">
            <v>39.562550000000002</v>
          </cell>
          <cell r="K128" t="str">
            <v>Nokia</v>
          </cell>
          <cell r="L128" t="str">
            <v>New Site</v>
          </cell>
        </row>
        <row r="129">
          <cell r="A129" t="str">
            <v>ZMD517</v>
          </cell>
          <cell r="B129" t="str">
            <v>Macro</v>
          </cell>
          <cell r="C129" t="str">
            <v>Aspiration</v>
          </cell>
          <cell r="D129" t="str">
            <v>Pending SAF</v>
          </cell>
          <cell r="E129" t="str">
            <v>Madinah</v>
          </cell>
          <cell r="F129" t="str">
            <v>Madinah</v>
          </cell>
          <cell r="G129">
            <v>2019</v>
          </cell>
          <cell r="H129" t="str">
            <v>امانة المدينة المنورة</v>
          </cell>
          <cell r="I129">
            <v>24.48086</v>
          </cell>
          <cell r="J129">
            <v>39.645769999999999</v>
          </cell>
          <cell r="K129" t="str">
            <v>Nokia</v>
          </cell>
          <cell r="L129" t="str">
            <v>New Site</v>
          </cell>
        </row>
        <row r="130">
          <cell r="A130" t="str">
            <v>ZMD716</v>
          </cell>
          <cell r="B130" t="str">
            <v>Macro</v>
          </cell>
          <cell r="C130" t="str">
            <v>Aspiration</v>
          </cell>
          <cell r="D130" t="str">
            <v>HOC</v>
          </cell>
          <cell r="E130" t="str">
            <v>Madinah</v>
          </cell>
          <cell r="F130" t="str">
            <v>Madinah</v>
          </cell>
          <cell r="G130">
            <v>2020</v>
          </cell>
          <cell r="H130" t="str">
            <v>امانة المدينة المنورة</v>
          </cell>
          <cell r="I130">
            <v>24.483750000000001</v>
          </cell>
          <cell r="J130">
            <v>39.508200000000002</v>
          </cell>
          <cell r="K130" t="str">
            <v>Nokia</v>
          </cell>
          <cell r="L130" t="str">
            <v>New Site</v>
          </cell>
        </row>
        <row r="131">
          <cell r="A131" t="str">
            <v>ZMH229</v>
          </cell>
          <cell r="B131" t="str">
            <v>Macro</v>
          </cell>
          <cell r="C131" t="str">
            <v>Aspiration</v>
          </cell>
          <cell r="D131" t="str">
            <v>HOC</v>
          </cell>
          <cell r="E131" t="str">
            <v>Assir</v>
          </cell>
          <cell r="F131" t="str">
            <v>Assir</v>
          </cell>
          <cell r="G131">
            <v>2020</v>
          </cell>
          <cell r="H131" t="str">
            <v>بلدية محايل عسير</v>
          </cell>
          <cell r="I131">
            <v>18.507020000000001</v>
          </cell>
          <cell r="J131">
            <v>42.068680000000001</v>
          </cell>
          <cell r="K131" t="str">
            <v>Nokia</v>
          </cell>
          <cell r="L131" t="str">
            <v>New Site</v>
          </cell>
        </row>
        <row r="132">
          <cell r="A132" t="str">
            <v>ZMH232</v>
          </cell>
          <cell r="B132" t="str">
            <v>Macro</v>
          </cell>
          <cell r="C132" t="str">
            <v>Aspiration</v>
          </cell>
          <cell r="D132" t="str">
            <v>HOC</v>
          </cell>
          <cell r="E132" t="str">
            <v>Assir</v>
          </cell>
          <cell r="F132" t="str">
            <v>Assir</v>
          </cell>
          <cell r="G132">
            <v>2020</v>
          </cell>
          <cell r="H132" t="str">
            <v>Muhail Municipality</v>
          </cell>
          <cell r="I132">
            <v>18.586500000000001</v>
          </cell>
          <cell r="J132">
            <v>42.027749999999997</v>
          </cell>
          <cell r="K132" t="str">
            <v>Nokia</v>
          </cell>
          <cell r="L132" t="str">
            <v>New Site</v>
          </cell>
        </row>
        <row r="133">
          <cell r="A133" t="str">
            <v>ZTF434</v>
          </cell>
          <cell r="B133" t="str">
            <v>Macro</v>
          </cell>
          <cell r="C133" t="str">
            <v>Aspiration</v>
          </cell>
          <cell r="D133" t="str">
            <v>PendingI ISR</v>
          </cell>
          <cell r="E133" t="str">
            <v>Taif</v>
          </cell>
          <cell r="F133" t="str">
            <v>Taif</v>
          </cell>
          <cell r="G133">
            <v>2020</v>
          </cell>
          <cell r="H133" t="str">
            <v>وزارة الحرس الوطني</v>
          </cell>
          <cell r="I133">
            <v>21.429600000000001</v>
          </cell>
          <cell r="J133">
            <v>40.44632</v>
          </cell>
          <cell r="K133" t="str">
            <v>Nokia</v>
          </cell>
          <cell r="L133" t="str">
            <v>New Site</v>
          </cell>
        </row>
        <row r="134">
          <cell r="A134" t="str">
            <v>ZMJ098</v>
          </cell>
          <cell r="B134" t="str">
            <v>Macro</v>
          </cell>
          <cell r="C134" t="str">
            <v>Aspiration</v>
          </cell>
          <cell r="D134" t="str">
            <v>Pending TSSR</v>
          </cell>
          <cell r="E134" t="str">
            <v>Assir</v>
          </cell>
          <cell r="F134" t="str">
            <v>Assir</v>
          </cell>
          <cell r="G134">
            <v>2020</v>
          </cell>
          <cell r="H134" t="str">
            <v>دائرة بحث جديده</v>
          </cell>
          <cell r="I134">
            <v>19.121469999999999</v>
          </cell>
          <cell r="J134">
            <v>41.91422</v>
          </cell>
          <cell r="K134" t="str">
            <v>Nokia</v>
          </cell>
          <cell r="L134" t="str">
            <v>New Site</v>
          </cell>
        </row>
        <row r="135">
          <cell r="A135" t="str">
            <v>ZMD499</v>
          </cell>
          <cell r="B135" t="str">
            <v>Macro</v>
          </cell>
          <cell r="C135" t="str">
            <v>Aspiration</v>
          </cell>
          <cell r="D135" t="str">
            <v>Pending TSSR</v>
          </cell>
          <cell r="E135" t="str">
            <v>Madinah</v>
          </cell>
          <cell r="F135" t="str">
            <v>Madinah</v>
          </cell>
          <cell r="G135">
            <v>2019</v>
          </cell>
          <cell r="H135" t="str">
            <v>بلدية محافظة بدر</v>
          </cell>
          <cell r="I135">
            <v>23.788519999999998</v>
          </cell>
          <cell r="J135">
            <v>38.783540000000002</v>
          </cell>
          <cell r="K135" t="str">
            <v>Nokia</v>
          </cell>
          <cell r="L135" t="str">
            <v>New Site</v>
          </cell>
        </row>
        <row r="136">
          <cell r="A136" t="str">
            <v>ZMJ099</v>
          </cell>
          <cell r="B136" t="str">
            <v>Macro</v>
          </cell>
          <cell r="C136" t="str">
            <v>Aspiration</v>
          </cell>
          <cell r="D136" t="str">
            <v>Pending SAF</v>
          </cell>
          <cell r="E136" t="str">
            <v>Assir</v>
          </cell>
          <cell r="F136" t="str">
            <v>Assir</v>
          </cell>
          <cell r="G136">
            <v>2020</v>
          </cell>
          <cell r="H136" t="str">
            <v>ملك خاص</v>
          </cell>
          <cell r="I136">
            <v>19.153600000000001</v>
          </cell>
          <cell r="J136">
            <v>41.91619</v>
          </cell>
          <cell r="K136" t="str">
            <v>Nokia</v>
          </cell>
          <cell r="L136" t="str">
            <v>New Site</v>
          </cell>
        </row>
        <row r="137">
          <cell r="A137" t="str">
            <v>ZMM054</v>
          </cell>
          <cell r="B137" t="str">
            <v>Macro</v>
          </cell>
          <cell r="C137" t="str">
            <v>Aspiration</v>
          </cell>
          <cell r="D137" t="str">
            <v>HOC</v>
          </cell>
          <cell r="E137" t="str">
            <v>Madinah</v>
          </cell>
          <cell r="F137" t="str">
            <v>Madinah</v>
          </cell>
          <cell r="G137">
            <v>2019</v>
          </cell>
          <cell r="H137" t="str">
            <v>محمد المخلفي</v>
          </cell>
          <cell r="I137">
            <v>24.87435</v>
          </cell>
          <cell r="J137">
            <v>40.531709999999997</v>
          </cell>
          <cell r="K137" t="str">
            <v>Nokia</v>
          </cell>
          <cell r="L137" t="str">
            <v>New Site</v>
          </cell>
        </row>
        <row r="138">
          <cell r="A138" t="str">
            <v>ZMD577</v>
          </cell>
          <cell r="B138" t="str">
            <v>Macro</v>
          </cell>
          <cell r="C138" t="str">
            <v>Aspiration</v>
          </cell>
          <cell r="D138" t="str">
            <v>Pending LA</v>
          </cell>
          <cell r="E138" t="str">
            <v>Madinah</v>
          </cell>
          <cell r="F138" t="str">
            <v>Madinah</v>
          </cell>
          <cell r="G138">
            <v>2019</v>
          </cell>
          <cell r="H138" t="str">
            <v>امانة المدينة المنورة</v>
          </cell>
          <cell r="I138">
            <v>24.44969</v>
          </cell>
          <cell r="J138">
            <v>39.648519999999998</v>
          </cell>
          <cell r="K138" t="str">
            <v>Nokia</v>
          </cell>
          <cell r="L138" t="str">
            <v>New Site</v>
          </cell>
        </row>
        <row r="139">
          <cell r="A139" t="str">
            <v>ZMC925</v>
          </cell>
          <cell r="B139" t="str">
            <v>Macro</v>
          </cell>
          <cell r="C139" t="str">
            <v>Aspiration</v>
          </cell>
          <cell r="D139" t="str">
            <v>HOC</v>
          </cell>
          <cell r="E139" t="str">
            <v>Makkah</v>
          </cell>
          <cell r="F139" t="str">
            <v>Makkah</v>
          </cell>
          <cell r="G139">
            <v>2020</v>
          </cell>
          <cell r="H139" t="str">
            <v>أمانة مكة المكرمة</v>
          </cell>
          <cell r="I139">
            <v>21.492319999999999</v>
          </cell>
          <cell r="J139">
            <v>39.739280000000001</v>
          </cell>
          <cell r="K139" t="str">
            <v>Nokia</v>
          </cell>
          <cell r="L139" t="str">
            <v>New Site</v>
          </cell>
        </row>
        <row r="140">
          <cell r="A140" t="str">
            <v>ZMD688</v>
          </cell>
          <cell r="B140" t="str">
            <v>Macro</v>
          </cell>
          <cell r="C140" t="str">
            <v>Aspiration</v>
          </cell>
          <cell r="D140" t="str">
            <v>HOC</v>
          </cell>
          <cell r="E140" t="str">
            <v>Madinah</v>
          </cell>
          <cell r="F140" t="str">
            <v>Madinah</v>
          </cell>
          <cell r="G140">
            <v>2019</v>
          </cell>
          <cell r="H140" t="str">
            <v>امانة المدينة المنورة</v>
          </cell>
          <cell r="I140">
            <v>24.488430000000001</v>
          </cell>
          <cell r="J140">
            <v>39.695340000000002</v>
          </cell>
          <cell r="K140" t="str">
            <v>Nokia</v>
          </cell>
          <cell r="L140" t="str">
            <v>New Site</v>
          </cell>
        </row>
        <row r="141">
          <cell r="A141" t="str">
            <v>ZMK657</v>
          </cell>
          <cell r="B141" t="str">
            <v>Macro</v>
          </cell>
          <cell r="C141" t="str">
            <v>Aspiration</v>
          </cell>
          <cell r="D141" t="str">
            <v>Pending LA</v>
          </cell>
          <cell r="E141" t="str">
            <v>Makkah</v>
          </cell>
          <cell r="F141" t="str">
            <v>Makkah</v>
          </cell>
          <cell r="G141">
            <v>2019</v>
          </cell>
          <cell r="H141" t="str">
            <v>معهد العالي لتقنيات المياه والكهرباء</v>
          </cell>
          <cell r="I141">
            <v>22.831219999999998</v>
          </cell>
          <cell r="J141">
            <v>39.026850000000003</v>
          </cell>
          <cell r="K141" t="str">
            <v>Nokia</v>
          </cell>
          <cell r="L141" t="str">
            <v>New Site</v>
          </cell>
        </row>
        <row r="142">
          <cell r="A142" t="str">
            <v>ZMM058</v>
          </cell>
          <cell r="B142" t="str">
            <v>Macro</v>
          </cell>
          <cell r="C142" t="str">
            <v>Aspiration</v>
          </cell>
          <cell r="D142" t="str">
            <v>HOC</v>
          </cell>
          <cell r="E142" t="str">
            <v>Madinah</v>
          </cell>
          <cell r="F142" t="str">
            <v>Madinah</v>
          </cell>
          <cell r="G142">
            <v>2020</v>
          </cell>
          <cell r="H142" t="str">
            <v>محمد موسى</v>
          </cell>
          <cell r="I142">
            <v>25.666620000000002</v>
          </cell>
          <cell r="J142">
            <v>39.292839999999998</v>
          </cell>
          <cell r="K142" t="str">
            <v>Nokia</v>
          </cell>
          <cell r="L142" t="str">
            <v>New Site</v>
          </cell>
        </row>
        <row r="143">
          <cell r="A143" t="str">
            <v>ZMM082</v>
          </cell>
          <cell r="B143" t="str">
            <v>Macro</v>
          </cell>
          <cell r="C143" t="str">
            <v>Aspiration</v>
          </cell>
          <cell r="D143" t="str">
            <v>HOC</v>
          </cell>
          <cell r="E143" t="str">
            <v>Madinah</v>
          </cell>
          <cell r="F143" t="str">
            <v>Madinah</v>
          </cell>
          <cell r="G143">
            <v>2020</v>
          </cell>
          <cell r="H143" t="str">
            <v>سعد نشر</v>
          </cell>
          <cell r="I143">
            <v>25.54571</v>
          </cell>
          <cell r="J143">
            <v>39.336759999999998</v>
          </cell>
          <cell r="K143" t="str">
            <v>Nokia</v>
          </cell>
          <cell r="L143" t="str">
            <v>New Site</v>
          </cell>
        </row>
        <row r="144">
          <cell r="A144" t="str">
            <v>ZMM202</v>
          </cell>
          <cell r="B144" t="str">
            <v>Macro</v>
          </cell>
          <cell r="C144" t="str">
            <v>Aspiration</v>
          </cell>
          <cell r="D144" t="str">
            <v>Pending SAF</v>
          </cell>
          <cell r="E144" t="str">
            <v>Madinah</v>
          </cell>
          <cell r="F144" t="str">
            <v>Madinah</v>
          </cell>
          <cell r="G144">
            <v>2019</v>
          </cell>
          <cell r="H144" t="str">
            <v>امانة المدينة المنورة</v>
          </cell>
          <cell r="I144">
            <v>24.454889999999999</v>
          </cell>
          <cell r="J144">
            <v>39.519689999999997</v>
          </cell>
          <cell r="K144" t="str">
            <v>Nokia</v>
          </cell>
          <cell r="L144" t="str">
            <v>New Site</v>
          </cell>
        </row>
        <row r="145">
          <cell r="A145" t="str">
            <v>ZMM203</v>
          </cell>
          <cell r="B145" t="str">
            <v>Macro</v>
          </cell>
          <cell r="C145" t="str">
            <v>Aspiration</v>
          </cell>
          <cell r="D145" t="str">
            <v>Pending SAF</v>
          </cell>
          <cell r="E145" t="str">
            <v>Madinah</v>
          </cell>
          <cell r="F145" t="str">
            <v>Madinah</v>
          </cell>
          <cell r="G145">
            <v>2019</v>
          </cell>
          <cell r="H145" t="str">
            <v>امانة المدينة المنورة</v>
          </cell>
          <cell r="I145">
            <v>24.425450000000001</v>
          </cell>
          <cell r="J145">
            <v>39.500610000000002</v>
          </cell>
          <cell r="K145" t="str">
            <v>Nokia</v>
          </cell>
          <cell r="L145" t="str">
            <v>New Site</v>
          </cell>
        </row>
        <row r="146">
          <cell r="A146" t="str">
            <v>ZMM201</v>
          </cell>
          <cell r="B146" t="str">
            <v>Macro</v>
          </cell>
          <cell r="C146" t="str">
            <v>Aspiration</v>
          </cell>
          <cell r="D146" t="str">
            <v>HOC</v>
          </cell>
          <cell r="E146" t="str">
            <v>Madinah</v>
          </cell>
          <cell r="F146" t="str">
            <v>Madinah</v>
          </cell>
          <cell r="G146">
            <v>2019</v>
          </cell>
          <cell r="H146" t="str">
            <v>امانة المدينة المنورة</v>
          </cell>
          <cell r="I146">
            <v>24.562080000000002</v>
          </cell>
          <cell r="J146">
            <v>39.684890000000003</v>
          </cell>
          <cell r="K146" t="str">
            <v>Nokia</v>
          </cell>
          <cell r="L146" t="str">
            <v>New Site</v>
          </cell>
        </row>
        <row r="147">
          <cell r="A147" t="str">
            <v>ZMM083</v>
          </cell>
          <cell r="B147" t="str">
            <v>Macro</v>
          </cell>
          <cell r="C147" t="str">
            <v>Aspiration</v>
          </cell>
          <cell r="D147" t="str">
            <v>HOC</v>
          </cell>
          <cell r="E147" t="str">
            <v>Madinah</v>
          </cell>
          <cell r="F147" t="str">
            <v>Madinah</v>
          </cell>
          <cell r="G147">
            <v>2019</v>
          </cell>
          <cell r="H147" t="str">
            <v xml:space="preserve"> بلدية المهــــد</v>
          </cell>
          <cell r="I147">
            <v>23.487349999999999</v>
          </cell>
          <cell r="J147">
            <v>40.876609999999999</v>
          </cell>
          <cell r="K147" t="str">
            <v>Nokia</v>
          </cell>
          <cell r="L147" t="str">
            <v>New Site</v>
          </cell>
        </row>
        <row r="148">
          <cell r="A148" t="str">
            <v>ZMM210</v>
          </cell>
          <cell r="B148" t="str">
            <v>Macro</v>
          </cell>
          <cell r="C148" t="str">
            <v>Aspiration</v>
          </cell>
          <cell r="D148" t="str">
            <v>HOC</v>
          </cell>
          <cell r="E148" t="str">
            <v>Madinah</v>
          </cell>
          <cell r="F148" t="str">
            <v>Madinah</v>
          </cell>
          <cell r="G148">
            <v>2019</v>
          </cell>
          <cell r="H148" t="str">
            <v>امانة المدينة المنورة</v>
          </cell>
          <cell r="I148">
            <v>24.388120000000001</v>
          </cell>
          <cell r="J148">
            <v>39.624760000000002</v>
          </cell>
          <cell r="K148" t="str">
            <v>Nokia</v>
          </cell>
          <cell r="L148" t="str">
            <v>New Site</v>
          </cell>
        </row>
        <row r="149">
          <cell r="A149" t="str">
            <v>ZMM212</v>
          </cell>
          <cell r="B149" t="str">
            <v>Macro</v>
          </cell>
          <cell r="C149" t="str">
            <v>Aspiration</v>
          </cell>
          <cell r="D149" t="str">
            <v>HOC</v>
          </cell>
          <cell r="E149" t="str">
            <v>Madinah</v>
          </cell>
          <cell r="F149" t="str">
            <v>Madinah</v>
          </cell>
          <cell r="G149">
            <v>2019</v>
          </cell>
          <cell r="H149" t="str">
            <v>محمد رميزان امروانى</v>
          </cell>
          <cell r="I149">
            <v>24.49137</v>
          </cell>
          <cell r="J149">
            <v>39.513950000000001</v>
          </cell>
          <cell r="K149" t="str">
            <v>Nokia</v>
          </cell>
          <cell r="L149" t="str">
            <v>New Site</v>
          </cell>
        </row>
        <row r="150">
          <cell r="A150" t="str">
            <v>ZMM213</v>
          </cell>
          <cell r="B150" t="str">
            <v>Macro</v>
          </cell>
          <cell r="C150" t="str">
            <v>Aspiration</v>
          </cell>
          <cell r="D150" t="str">
            <v>HOC</v>
          </cell>
          <cell r="E150" t="str">
            <v>Madinah</v>
          </cell>
          <cell r="F150" t="str">
            <v>Madinah</v>
          </cell>
          <cell r="G150">
            <v>2020</v>
          </cell>
          <cell r="H150" t="str">
            <v>غازي سلامة الحجيلي</v>
          </cell>
          <cell r="I150">
            <v>24.378340000000001</v>
          </cell>
          <cell r="J150">
            <v>39.517209999999999</v>
          </cell>
          <cell r="K150" t="str">
            <v>Nokia</v>
          </cell>
          <cell r="L150" t="str">
            <v>New Site</v>
          </cell>
        </row>
        <row r="151">
          <cell r="A151" t="str">
            <v>ZMM230</v>
          </cell>
          <cell r="B151" t="str">
            <v>Macro</v>
          </cell>
          <cell r="C151" t="str">
            <v>Aspiration</v>
          </cell>
          <cell r="D151" t="str">
            <v>Pending SAF</v>
          </cell>
          <cell r="E151" t="str">
            <v>Madinah</v>
          </cell>
          <cell r="F151" t="str">
            <v>Madinah</v>
          </cell>
          <cell r="G151">
            <v>2019</v>
          </cell>
          <cell r="H151" t="str">
            <v>جامعة طيبة</v>
          </cell>
          <cell r="I151">
            <v>24.485379999999999</v>
          </cell>
          <cell r="J151">
            <v>39.541629999999998</v>
          </cell>
          <cell r="K151" t="str">
            <v>Nokia</v>
          </cell>
          <cell r="L151" t="str">
            <v>New Site</v>
          </cell>
        </row>
        <row r="152">
          <cell r="A152" t="str">
            <v>ZMM217</v>
          </cell>
          <cell r="B152" t="str">
            <v>Macro</v>
          </cell>
          <cell r="C152" t="str">
            <v>Aspiration</v>
          </cell>
          <cell r="D152" t="str">
            <v>HOC</v>
          </cell>
          <cell r="E152" t="str">
            <v>Madinah</v>
          </cell>
          <cell r="F152" t="str">
            <v>Madinah</v>
          </cell>
          <cell r="G152">
            <v>2019</v>
          </cell>
          <cell r="H152" t="str">
            <v>امانة المدينة المنورة</v>
          </cell>
          <cell r="I152">
            <v>24.466439999999999</v>
          </cell>
          <cell r="J152">
            <v>39.459519999999998</v>
          </cell>
          <cell r="K152" t="str">
            <v>Nokia</v>
          </cell>
          <cell r="L152" t="str">
            <v>New Site</v>
          </cell>
        </row>
        <row r="153">
          <cell r="A153" t="str">
            <v>ZMM233</v>
          </cell>
          <cell r="B153" t="str">
            <v>Macro</v>
          </cell>
          <cell r="C153" t="str">
            <v>Aspiration</v>
          </cell>
          <cell r="D153" t="str">
            <v>HOC</v>
          </cell>
          <cell r="E153" t="str">
            <v>Madinah</v>
          </cell>
          <cell r="F153" t="str">
            <v>Madinah</v>
          </cell>
          <cell r="G153">
            <v>2020</v>
          </cell>
          <cell r="H153" t="str">
            <v>بلدية الحناكية</v>
          </cell>
          <cell r="I153">
            <v>24.899609999999999</v>
          </cell>
          <cell r="J153">
            <v>40.505780000000001</v>
          </cell>
          <cell r="K153" t="str">
            <v>Nokia</v>
          </cell>
          <cell r="L153" t="str">
            <v>New Site</v>
          </cell>
        </row>
        <row r="154">
          <cell r="A154" t="str">
            <v>ZMM235</v>
          </cell>
          <cell r="B154" t="str">
            <v>Macro</v>
          </cell>
          <cell r="C154" t="str">
            <v>Aspiration</v>
          </cell>
          <cell r="D154" t="str">
            <v>HOC</v>
          </cell>
          <cell r="E154" t="str">
            <v>Madinah</v>
          </cell>
          <cell r="F154" t="str">
            <v>Madinah</v>
          </cell>
          <cell r="G154">
            <v>2019</v>
          </cell>
          <cell r="H154" t="str">
            <v xml:space="preserve"> بلدية المهــــد</v>
          </cell>
          <cell r="I154">
            <v>23.497779999999999</v>
          </cell>
          <cell r="J154">
            <v>40.892539999999997</v>
          </cell>
          <cell r="K154" t="str">
            <v>Nokia</v>
          </cell>
          <cell r="L154" t="str">
            <v>New Site</v>
          </cell>
        </row>
        <row r="155">
          <cell r="A155" t="str">
            <v>ZMM937</v>
          </cell>
          <cell r="B155" t="str">
            <v>Macro</v>
          </cell>
          <cell r="C155" t="str">
            <v>Aspiration</v>
          </cell>
          <cell r="D155" t="str">
            <v>Pending SAF</v>
          </cell>
          <cell r="E155" t="str">
            <v>Madinah</v>
          </cell>
          <cell r="F155" t="str">
            <v>Madinah</v>
          </cell>
          <cell r="G155">
            <v>2019</v>
          </cell>
          <cell r="H155" t="str">
            <v xml:space="preserve">قصر الأمير سلطان </v>
          </cell>
          <cell r="I155">
            <v>24.429760000000002</v>
          </cell>
          <cell r="J155">
            <v>39.621969999999997</v>
          </cell>
          <cell r="K155" t="str">
            <v>Nokia</v>
          </cell>
          <cell r="L155" t="str">
            <v>New Site</v>
          </cell>
        </row>
        <row r="156">
          <cell r="A156" t="str">
            <v>ZMM234</v>
          </cell>
          <cell r="B156" t="str">
            <v>Macro</v>
          </cell>
          <cell r="C156" t="str">
            <v>Aspiration</v>
          </cell>
          <cell r="D156" t="str">
            <v>HOC</v>
          </cell>
          <cell r="E156" t="str">
            <v>Madinah</v>
          </cell>
          <cell r="F156" t="str">
            <v>Madinah</v>
          </cell>
          <cell r="G156">
            <v>2019</v>
          </cell>
          <cell r="H156" t="str">
            <v>عبدالعزيز زويد المطيري</v>
          </cell>
          <cell r="I156">
            <v>23.504770000000001</v>
          </cell>
          <cell r="J156">
            <v>40.893079999999998</v>
          </cell>
          <cell r="K156" t="str">
            <v>Nokia</v>
          </cell>
          <cell r="L156" t="str">
            <v>New Site</v>
          </cell>
        </row>
        <row r="157">
          <cell r="A157" t="str">
            <v>ZMM941</v>
          </cell>
          <cell r="B157" t="str">
            <v>Macro</v>
          </cell>
          <cell r="C157" t="str">
            <v>Aspiration</v>
          </cell>
          <cell r="D157" t="str">
            <v>Pending SAF</v>
          </cell>
          <cell r="E157" t="str">
            <v>Madinah</v>
          </cell>
          <cell r="F157" t="str">
            <v>Madinah</v>
          </cell>
          <cell r="G157">
            <v>2020</v>
          </cell>
          <cell r="H157" t="str">
            <v>امانة المدينة المنورة</v>
          </cell>
          <cell r="I157">
            <v>24.373830000000002</v>
          </cell>
          <cell r="J157">
            <v>39.548160000000003</v>
          </cell>
          <cell r="K157" t="str">
            <v>Nokia</v>
          </cell>
          <cell r="L157" t="str">
            <v>New Site</v>
          </cell>
        </row>
        <row r="158">
          <cell r="A158" t="str">
            <v>ZMM220</v>
          </cell>
          <cell r="B158" t="str">
            <v>Macro</v>
          </cell>
          <cell r="C158" t="str">
            <v>Aspiration</v>
          </cell>
          <cell r="D158" t="str">
            <v>Pending LA</v>
          </cell>
          <cell r="E158" t="str">
            <v>Madinah</v>
          </cell>
          <cell r="F158" t="str">
            <v>Madinah</v>
          </cell>
          <cell r="G158">
            <v>2019</v>
          </cell>
          <cell r="H158" t="str">
            <v>امانة المدينة المنورة</v>
          </cell>
          <cell r="I158">
            <v>24.372579999999999</v>
          </cell>
          <cell r="J158">
            <v>39.604199999999999</v>
          </cell>
          <cell r="K158" t="str">
            <v>Nokia</v>
          </cell>
          <cell r="L158" t="str">
            <v>New Site</v>
          </cell>
        </row>
        <row r="159">
          <cell r="A159" t="str">
            <v>ZMM942</v>
          </cell>
          <cell r="B159" t="str">
            <v>Macro</v>
          </cell>
          <cell r="C159" t="str">
            <v>Aspiration</v>
          </cell>
          <cell r="D159" t="str">
            <v>HOC</v>
          </cell>
          <cell r="E159" t="str">
            <v>Madinah</v>
          </cell>
          <cell r="F159" t="str">
            <v>Madinah</v>
          </cell>
          <cell r="G159">
            <v>2019</v>
          </cell>
          <cell r="H159" t="str">
            <v>محمد السفرانى</v>
          </cell>
          <cell r="I159">
            <v>24.503609999999998</v>
          </cell>
          <cell r="J159">
            <v>39.701120000000003</v>
          </cell>
          <cell r="K159" t="str">
            <v>Nokia</v>
          </cell>
          <cell r="L159" t="str">
            <v>New Site</v>
          </cell>
        </row>
        <row r="160">
          <cell r="A160" t="str">
            <v>ZMM944</v>
          </cell>
          <cell r="B160" t="str">
            <v>Macro</v>
          </cell>
          <cell r="C160" t="str">
            <v>Aspiration</v>
          </cell>
          <cell r="D160" t="str">
            <v>Pending TSSR</v>
          </cell>
          <cell r="E160" t="str">
            <v>Madinah</v>
          </cell>
          <cell r="F160" t="str">
            <v>Madinah</v>
          </cell>
          <cell r="G160">
            <v>2020</v>
          </cell>
          <cell r="H160" t="str">
            <v>هيئة تطوير المدينه</v>
          </cell>
          <cell r="I160">
            <v>24.46096</v>
          </cell>
          <cell r="J160">
            <v>39.60783</v>
          </cell>
          <cell r="K160" t="str">
            <v>Nokia</v>
          </cell>
          <cell r="L160" t="str">
            <v>New Site</v>
          </cell>
        </row>
        <row r="161">
          <cell r="A161" t="str">
            <v>ZMM925</v>
          </cell>
          <cell r="B161" t="str">
            <v>Macro</v>
          </cell>
          <cell r="C161" t="str">
            <v>Aspiration</v>
          </cell>
          <cell r="D161" t="str">
            <v>HOC</v>
          </cell>
          <cell r="E161" t="str">
            <v>Madinah</v>
          </cell>
          <cell r="F161" t="str">
            <v>Madinah</v>
          </cell>
          <cell r="G161">
            <v>2020</v>
          </cell>
          <cell r="H161" t="str">
            <v>امانة المدينة المنورة</v>
          </cell>
          <cell r="I161">
            <v>24.518460000000001</v>
          </cell>
          <cell r="J161">
            <v>39.502279999999999</v>
          </cell>
          <cell r="K161" t="str">
            <v>Nokia</v>
          </cell>
          <cell r="L161" t="str">
            <v>New Site</v>
          </cell>
        </row>
        <row r="162">
          <cell r="A162" t="str">
            <v>ZMM926</v>
          </cell>
          <cell r="B162" t="str">
            <v>Macro</v>
          </cell>
          <cell r="C162" t="str">
            <v>Aspiration</v>
          </cell>
          <cell r="D162" t="str">
            <v>HOC</v>
          </cell>
          <cell r="E162" t="str">
            <v>Madinah</v>
          </cell>
          <cell r="F162" t="str">
            <v>Madinah</v>
          </cell>
          <cell r="G162">
            <v>2020</v>
          </cell>
          <cell r="H162" t="str">
            <v>امانة المدينة المنورة</v>
          </cell>
          <cell r="I162">
            <v>24.480060000000002</v>
          </cell>
          <cell r="J162">
            <v>39.65692</v>
          </cell>
          <cell r="K162" t="str">
            <v>Nokia</v>
          </cell>
          <cell r="L162" t="str">
            <v>New Site</v>
          </cell>
        </row>
        <row r="163">
          <cell r="A163" t="str">
            <v>ZMM950</v>
          </cell>
          <cell r="B163" t="str">
            <v>Macro</v>
          </cell>
          <cell r="C163" t="str">
            <v>Aspiration</v>
          </cell>
          <cell r="D163" t="str">
            <v>HOC</v>
          </cell>
          <cell r="E163" t="str">
            <v>Madinah</v>
          </cell>
          <cell r="F163" t="str">
            <v>Madinah</v>
          </cell>
          <cell r="G163">
            <v>2020</v>
          </cell>
          <cell r="H163" t="str">
            <v>علي بخيت العوفي</v>
          </cell>
          <cell r="I163">
            <v>24.357479999999999</v>
          </cell>
          <cell r="J163">
            <v>39.513590000000001</v>
          </cell>
          <cell r="K163" t="str">
            <v>Nokia</v>
          </cell>
          <cell r="L163" t="str">
            <v>New Site</v>
          </cell>
        </row>
        <row r="164">
          <cell r="A164" t="str">
            <v>ZMM946</v>
          </cell>
          <cell r="B164" t="str">
            <v>Macro</v>
          </cell>
          <cell r="C164" t="str">
            <v>Aspiration</v>
          </cell>
          <cell r="D164" t="str">
            <v>Pending SAF</v>
          </cell>
          <cell r="E164" t="str">
            <v>Madinah</v>
          </cell>
          <cell r="F164" t="str">
            <v>Madinah</v>
          </cell>
          <cell r="G164">
            <v>2019</v>
          </cell>
          <cell r="H164" t="str">
            <v>القوات المسلحة</v>
          </cell>
          <cell r="I164">
            <v>24.439509999999999</v>
          </cell>
          <cell r="J164">
            <v>39.527970000000003</v>
          </cell>
          <cell r="K164" t="str">
            <v>Nokia</v>
          </cell>
          <cell r="L164" t="str">
            <v>New Site</v>
          </cell>
        </row>
        <row r="165">
          <cell r="A165" t="str">
            <v>ZMM952</v>
          </cell>
          <cell r="B165" t="str">
            <v>Macro</v>
          </cell>
          <cell r="C165" t="str">
            <v>Aspiration</v>
          </cell>
          <cell r="D165" t="str">
            <v>HOC</v>
          </cell>
          <cell r="E165" t="str">
            <v>Madinah</v>
          </cell>
          <cell r="F165" t="str">
            <v>Madinah</v>
          </cell>
          <cell r="G165">
            <v>2019</v>
          </cell>
          <cell r="H165" t="str">
            <v>وقف قاضى زاده</v>
          </cell>
          <cell r="I165">
            <v>24.48837</v>
          </cell>
          <cell r="J165">
            <v>39.594670000000001</v>
          </cell>
          <cell r="K165" t="str">
            <v>Nokia</v>
          </cell>
          <cell r="L165" t="str">
            <v>New Site</v>
          </cell>
        </row>
        <row r="166">
          <cell r="A166" t="str">
            <v>ZMM986</v>
          </cell>
          <cell r="B166" t="str">
            <v>Macro</v>
          </cell>
          <cell r="C166" t="str">
            <v>Aspiration</v>
          </cell>
          <cell r="D166" t="str">
            <v>Pending SAF</v>
          </cell>
          <cell r="E166" t="str">
            <v>Madinah</v>
          </cell>
          <cell r="F166" t="str">
            <v>Madinah</v>
          </cell>
          <cell r="G166">
            <v>2019</v>
          </cell>
          <cell r="H166" t="str">
            <v>الجامعة الإسلامية</v>
          </cell>
          <cell r="I166">
            <v>24.47823</v>
          </cell>
          <cell r="J166">
            <v>39.556060000000002</v>
          </cell>
          <cell r="K166" t="str">
            <v>Nokia</v>
          </cell>
          <cell r="L166" t="str">
            <v>New Site</v>
          </cell>
        </row>
        <row r="167">
          <cell r="A167" t="str">
            <v>ZMM927</v>
          </cell>
          <cell r="B167" t="str">
            <v>Macro</v>
          </cell>
          <cell r="C167" t="str">
            <v>Aspiration</v>
          </cell>
          <cell r="D167" t="str">
            <v>HOC</v>
          </cell>
          <cell r="E167" t="str">
            <v>Madinah</v>
          </cell>
          <cell r="F167" t="str">
            <v>Madinah</v>
          </cell>
          <cell r="G167">
            <v>2019</v>
          </cell>
          <cell r="H167" t="str">
            <v>امانة المدينة المنورة</v>
          </cell>
          <cell r="I167">
            <v>24.483609999999999</v>
          </cell>
          <cell r="J167">
            <v>39.652070000000002</v>
          </cell>
          <cell r="K167" t="str">
            <v>Nokia</v>
          </cell>
          <cell r="L167" t="str">
            <v>New Site</v>
          </cell>
        </row>
        <row r="168">
          <cell r="A168" t="str">
            <v>ZNM096</v>
          </cell>
          <cell r="B168" t="str">
            <v>Macro</v>
          </cell>
          <cell r="C168" t="str">
            <v>Aspiration</v>
          </cell>
          <cell r="D168" t="str">
            <v>HOC</v>
          </cell>
          <cell r="E168" t="str">
            <v>Assir</v>
          </cell>
          <cell r="F168" t="str">
            <v>Assir</v>
          </cell>
          <cell r="G168">
            <v>2020</v>
          </cell>
          <cell r="H168" t="str">
            <v>بلدية النماص</v>
          </cell>
          <cell r="I168">
            <v>19.144310000000001</v>
          </cell>
          <cell r="J168">
            <v>42.109879999999997</v>
          </cell>
          <cell r="K168" t="str">
            <v>Nokia</v>
          </cell>
          <cell r="L168" t="str">
            <v>New Site</v>
          </cell>
        </row>
        <row r="169">
          <cell r="A169" t="str">
            <v>ZNM099</v>
          </cell>
          <cell r="B169" t="str">
            <v>Macro</v>
          </cell>
          <cell r="C169" t="str">
            <v>Aspiration</v>
          </cell>
          <cell r="D169" t="str">
            <v>Pending LA</v>
          </cell>
          <cell r="E169" t="str">
            <v>Assir</v>
          </cell>
          <cell r="F169" t="str">
            <v>Assir</v>
          </cell>
          <cell r="G169">
            <v>2020</v>
          </cell>
          <cell r="H169" t="str">
            <v>بلدية النماص</v>
          </cell>
          <cell r="I169">
            <v>19.107990000000001</v>
          </cell>
          <cell r="J169">
            <v>42.136890000000001</v>
          </cell>
          <cell r="K169" t="str">
            <v>Nokia</v>
          </cell>
          <cell r="L169" t="str">
            <v>New Site</v>
          </cell>
        </row>
        <row r="170">
          <cell r="A170" t="str">
            <v>ZTF327</v>
          </cell>
          <cell r="B170" t="str">
            <v>Macro</v>
          </cell>
          <cell r="C170" t="str">
            <v>Aspiration</v>
          </cell>
          <cell r="D170" t="str">
            <v>HOC</v>
          </cell>
          <cell r="E170" t="str">
            <v>Taif</v>
          </cell>
          <cell r="F170" t="str">
            <v>Taif</v>
          </cell>
          <cell r="G170">
            <v>2019</v>
          </cell>
          <cell r="H170" t="str">
            <v>امانة الطائف</v>
          </cell>
          <cell r="I170">
            <v>21.434729999999998</v>
          </cell>
          <cell r="J170">
            <v>40.498530000000002</v>
          </cell>
          <cell r="K170" t="str">
            <v>Nokia</v>
          </cell>
          <cell r="L170" t="str">
            <v>New Site</v>
          </cell>
        </row>
        <row r="171">
          <cell r="A171" t="str">
            <v>ZMM934</v>
          </cell>
          <cell r="B171" t="str">
            <v>Macro</v>
          </cell>
          <cell r="C171" t="str">
            <v>Aspiration</v>
          </cell>
          <cell r="D171" t="str">
            <v>HOC</v>
          </cell>
          <cell r="E171" t="str">
            <v>Madinah</v>
          </cell>
          <cell r="F171" t="str">
            <v>Madinah</v>
          </cell>
          <cell r="G171">
            <v>2019</v>
          </cell>
          <cell r="H171" t="str">
            <v>امانة المدينة المنورة</v>
          </cell>
          <cell r="I171">
            <v>24.420760000000001</v>
          </cell>
          <cell r="J171">
            <v>39.585599999999999</v>
          </cell>
          <cell r="K171" t="str">
            <v>Nokia</v>
          </cell>
          <cell r="L171" t="str">
            <v>New Site</v>
          </cell>
        </row>
        <row r="172">
          <cell r="A172" t="str">
            <v>ZTF329</v>
          </cell>
          <cell r="B172" t="str">
            <v>Macro</v>
          </cell>
          <cell r="C172" t="str">
            <v>Aspiration</v>
          </cell>
          <cell r="D172" t="str">
            <v>HOC</v>
          </cell>
          <cell r="E172" t="str">
            <v>Taif</v>
          </cell>
          <cell r="F172" t="str">
            <v>Taif</v>
          </cell>
          <cell r="G172">
            <v>2019</v>
          </cell>
          <cell r="H172" t="str">
            <v>Taif Municipality</v>
          </cell>
          <cell r="I172">
            <v>21.243790000000001</v>
          </cell>
          <cell r="J172">
            <v>40.418950000000002</v>
          </cell>
          <cell r="K172" t="str">
            <v>Nokia</v>
          </cell>
          <cell r="L172" t="str">
            <v>New Site</v>
          </cell>
        </row>
        <row r="173">
          <cell r="A173" t="str">
            <v>ZTF331</v>
          </cell>
          <cell r="B173" t="str">
            <v>Macro</v>
          </cell>
          <cell r="C173" t="str">
            <v>Aspiration</v>
          </cell>
          <cell r="D173" t="str">
            <v>HOC</v>
          </cell>
          <cell r="E173" t="str">
            <v>Taif</v>
          </cell>
          <cell r="F173" t="str">
            <v>Taif</v>
          </cell>
          <cell r="G173">
            <v>2020</v>
          </cell>
          <cell r="H173" t="str">
            <v>امانة الطائف</v>
          </cell>
          <cell r="I173">
            <v>21.28153</v>
          </cell>
          <cell r="J173">
            <v>40.396929999999998</v>
          </cell>
          <cell r="K173" t="str">
            <v>Nokia</v>
          </cell>
          <cell r="L173" t="str">
            <v>New Site</v>
          </cell>
        </row>
        <row r="174">
          <cell r="A174" t="str">
            <v>ZTF334</v>
          </cell>
          <cell r="B174" t="str">
            <v>Macro</v>
          </cell>
          <cell r="C174" t="str">
            <v>Aspiration</v>
          </cell>
          <cell r="D174" t="str">
            <v>HOC</v>
          </cell>
          <cell r="E174" t="str">
            <v>Taif</v>
          </cell>
          <cell r="F174" t="str">
            <v>Taif</v>
          </cell>
          <cell r="G174">
            <v>2019</v>
          </cell>
          <cell r="H174" t="str">
            <v>Khurma Municipality</v>
          </cell>
          <cell r="I174">
            <v>21.917719999999999</v>
          </cell>
          <cell r="J174">
            <v>42.02758</v>
          </cell>
          <cell r="K174" t="str">
            <v>Nokia</v>
          </cell>
          <cell r="L174" t="str">
            <v>New Site</v>
          </cell>
        </row>
        <row r="175">
          <cell r="A175" t="str">
            <v>ZTF337</v>
          </cell>
          <cell r="B175" t="str">
            <v>Macro</v>
          </cell>
          <cell r="C175" t="str">
            <v>Aspiration</v>
          </cell>
          <cell r="D175" t="str">
            <v>HOC</v>
          </cell>
          <cell r="E175" t="str">
            <v>Taif</v>
          </cell>
          <cell r="F175" t="str">
            <v>Taif</v>
          </cell>
          <cell r="G175">
            <v>2019</v>
          </cell>
          <cell r="H175" t="str">
            <v>Taif Municipality</v>
          </cell>
          <cell r="I175">
            <v>21.457239999999999</v>
          </cell>
          <cell r="J175">
            <v>40.484580000000001</v>
          </cell>
          <cell r="K175" t="str">
            <v>Nokia</v>
          </cell>
          <cell r="L175" t="str">
            <v>New Site</v>
          </cell>
        </row>
        <row r="176">
          <cell r="A176" t="str">
            <v>ZMM973</v>
          </cell>
          <cell r="B176" t="str">
            <v>Macro</v>
          </cell>
          <cell r="C176" t="str">
            <v>Aspiration</v>
          </cell>
          <cell r="D176" t="str">
            <v>HOC</v>
          </cell>
          <cell r="E176" t="str">
            <v>Madinah</v>
          </cell>
          <cell r="F176" t="str">
            <v>Madinah</v>
          </cell>
          <cell r="G176">
            <v>2019</v>
          </cell>
          <cell r="H176" t="str">
            <v>عوض ضيف الله الجابري</v>
          </cell>
          <cell r="I176">
            <v>24.416350000000001</v>
          </cell>
          <cell r="J176">
            <v>39.500349999999997</v>
          </cell>
          <cell r="K176" t="str">
            <v>Nokia</v>
          </cell>
          <cell r="L176" t="str">
            <v>New Site</v>
          </cell>
        </row>
        <row r="177">
          <cell r="A177" t="str">
            <v>ZMM955</v>
          </cell>
          <cell r="B177" t="str">
            <v>Macro</v>
          </cell>
          <cell r="C177" t="str">
            <v>Aspiration</v>
          </cell>
          <cell r="D177" t="str">
            <v>HOC</v>
          </cell>
          <cell r="E177" t="str">
            <v>Madinah</v>
          </cell>
          <cell r="F177" t="str">
            <v>Madinah</v>
          </cell>
          <cell r="G177">
            <v>2020</v>
          </cell>
          <cell r="H177" t="str">
            <v>ورثه طالع المطيرى</v>
          </cell>
          <cell r="I177">
            <v>24.38241</v>
          </cell>
          <cell r="J177">
            <v>39.615810000000003</v>
          </cell>
          <cell r="K177" t="str">
            <v>Nokia</v>
          </cell>
          <cell r="L177" t="str">
            <v>New Site</v>
          </cell>
        </row>
        <row r="178">
          <cell r="A178" t="str">
            <v>ZTF340</v>
          </cell>
          <cell r="B178" t="str">
            <v>Macro</v>
          </cell>
          <cell r="C178" t="str">
            <v>Aspiration</v>
          </cell>
          <cell r="D178" t="str">
            <v>Pending SAF</v>
          </cell>
          <cell r="E178" t="str">
            <v>Taif</v>
          </cell>
          <cell r="F178" t="str">
            <v>Taif</v>
          </cell>
          <cell r="G178">
            <v>2020</v>
          </cell>
          <cell r="H178" t="str">
            <v>Private</v>
          </cell>
          <cell r="I178">
            <v>21.464680000000001</v>
          </cell>
          <cell r="J178">
            <v>40.428440000000002</v>
          </cell>
          <cell r="K178" t="str">
            <v>Nokia</v>
          </cell>
          <cell r="L178" t="str">
            <v>New Site</v>
          </cell>
        </row>
        <row r="179">
          <cell r="A179" t="str">
            <v>ZTF341</v>
          </cell>
          <cell r="B179" t="str">
            <v>Macro</v>
          </cell>
          <cell r="C179" t="str">
            <v>Aspiration</v>
          </cell>
          <cell r="D179" t="str">
            <v>HOC</v>
          </cell>
          <cell r="E179" t="str">
            <v>Taif</v>
          </cell>
          <cell r="F179" t="str">
            <v>Taif</v>
          </cell>
          <cell r="G179">
            <v>2020</v>
          </cell>
          <cell r="H179" t="str">
            <v>امانة الطائف</v>
          </cell>
          <cell r="I179">
            <v>21.371420000000001</v>
          </cell>
          <cell r="J179">
            <v>40.288649999999997</v>
          </cell>
          <cell r="K179" t="str">
            <v>Nokia</v>
          </cell>
          <cell r="L179" t="str">
            <v>New Site</v>
          </cell>
        </row>
        <row r="180">
          <cell r="A180" t="str">
            <v>ZTF346</v>
          </cell>
          <cell r="B180" t="str">
            <v>Macro</v>
          </cell>
          <cell r="C180" t="str">
            <v>Aspiration</v>
          </cell>
          <cell r="D180" t="str">
            <v>Pending LA</v>
          </cell>
          <cell r="E180" t="str">
            <v>Taif</v>
          </cell>
          <cell r="F180" t="str">
            <v>Taif</v>
          </cell>
          <cell r="G180">
            <v>2020</v>
          </cell>
          <cell r="H180" t="str">
            <v>بلدية ميسان</v>
          </cell>
          <cell r="I180">
            <v>20.724399999999999</v>
          </cell>
          <cell r="J180">
            <v>40.833159999999999</v>
          </cell>
          <cell r="K180" t="str">
            <v>Nokia</v>
          </cell>
          <cell r="L180" t="str">
            <v>New Site</v>
          </cell>
        </row>
        <row r="181">
          <cell r="A181" t="str">
            <v>ZTF449</v>
          </cell>
          <cell r="B181" t="str">
            <v>Macro</v>
          </cell>
          <cell r="C181" t="str">
            <v>Aspiration</v>
          </cell>
          <cell r="D181" t="str">
            <v>HOC</v>
          </cell>
          <cell r="E181" t="str">
            <v>Taif</v>
          </cell>
          <cell r="F181" t="str">
            <v>Taif</v>
          </cell>
          <cell r="G181">
            <v>2020</v>
          </cell>
          <cell r="H181" t="str">
            <v>امانة الطائف</v>
          </cell>
          <cell r="I181">
            <v>21.207689999999999</v>
          </cell>
          <cell r="J181">
            <v>40.356490000000001</v>
          </cell>
          <cell r="K181" t="str">
            <v>Nokia</v>
          </cell>
          <cell r="L181" t="str">
            <v>New Site</v>
          </cell>
        </row>
        <row r="182">
          <cell r="A182" t="str">
            <v>ZMM945</v>
          </cell>
          <cell r="B182" t="str">
            <v>Macro</v>
          </cell>
          <cell r="C182" t="str">
            <v>Aspiration</v>
          </cell>
          <cell r="D182" t="str">
            <v>Pending SAF</v>
          </cell>
          <cell r="E182" t="str">
            <v>Madinah</v>
          </cell>
          <cell r="F182" t="str">
            <v>Madinah</v>
          </cell>
          <cell r="G182">
            <v>2019</v>
          </cell>
          <cell r="H182" t="str">
            <v>مصلحة المياه</v>
          </cell>
          <cell r="I182">
            <v>24.46461</v>
          </cell>
          <cell r="J182">
            <v>39.516919999999999</v>
          </cell>
          <cell r="K182" t="str">
            <v>Nokia</v>
          </cell>
          <cell r="L182" t="str">
            <v>New Site</v>
          </cell>
        </row>
        <row r="183">
          <cell r="A183" t="str">
            <v>ZTF342</v>
          </cell>
          <cell r="B183" t="str">
            <v>Macro</v>
          </cell>
          <cell r="C183" t="str">
            <v>Aspiration</v>
          </cell>
          <cell r="D183" t="str">
            <v>HOC</v>
          </cell>
          <cell r="E183" t="str">
            <v>Taif</v>
          </cell>
          <cell r="F183" t="str">
            <v>Taif</v>
          </cell>
          <cell r="G183">
            <v>2020</v>
          </cell>
          <cell r="H183" t="str">
            <v>عبد الله حسين عوض الله النفيعي</v>
          </cell>
          <cell r="I183">
            <v>21.21237</v>
          </cell>
          <cell r="J183">
            <v>40.389919999999996</v>
          </cell>
          <cell r="K183" t="str">
            <v>Nokia</v>
          </cell>
          <cell r="L183" t="str">
            <v>New Site</v>
          </cell>
        </row>
        <row r="184">
          <cell r="A184" t="str">
            <v>ZTF348</v>
          </cell>
          <cell r="B184" t="str">
            <v>Macro</v>
          </cell>
          <cell r="C184" t="str">
            <v>Aspiration</v>
          </cell>
          <cell r="D184" t="str">
            <v>HOC</v>
          </cell>
          <cell r="E184" t="str">
            <v>Taif</v>
          </cell>
          <cell r="F184" t="str">
            <v>Taif</v>
          </cell>
          <cell r="G184">
            <v>2020</v>
          </cell>
          <cell r="H184" t="str">
            <v>Taif Municipality</v>
          </cell>
          <cell r="I184">
            <v>21.220500000000001</v>
          </cell>
          <cell r="J184">
            <v>40.605780000000003</v>
          </cell>
          <cell r="K184" t="str">
            <v>Nokia</v>
          </cell>
          <cell r="L184" t="str">
            <v>New Site</v>
          </cell>
        </row>
        <row r="185">
          <cell r="A185" t="str">
            <v>ZTF349</v>
          </cell>
          <cell r="B185" t="str">
            <v>Macro</v>
          </cell>
          <cell r="C185" t="str">
            <v>Aspiration</v>
          </cell>
          <cell r="D185" t="str">
            <v>Pending LA</v>
          </cell>
          <cell r="E185" t="str">
            <v>Taif</v>
          </cell>
          <cell r="F185" t="str">
            <v>Taif</v>
          </cell>
          <cell r="G185">
            <v>2020</v>
          </cell>
          <cell r="H185" t="str">
            <v>ساير الجعيد</v>
          </cell>
          <cell r="I185">
            <v>21.12651</v>
          </cell>
          <cell r="J185">
            <v>40.834789999999998</v>
          </cell>
          <cell r="K185" t="str">
            <v>Nokia</v>
          </cell>
          <cell r="L185" t="str">
            <v>New Site</v>
          </cell>
        </row>
        <row r="186">
          <cell r="A186" t="str">
            <v>ZTF452</v>
          </cell>
          <cell r="B186" t="str">
            <v>Macro</v>
          </cell>
          <cell r="C186" t="str">
            <v>Aspiration</v>
          </cell>
          <cell r="D186" t="str">
            <v>Pending SAF</v>
          </cell>
          <cell r="E186" t="str">
            <v>Taif</v>
          </cell>
          <cell r="F186" t="str">
            <v>Taif</v>
          </cell>
          <cell r="G186">
            <v>2019</v>
          </cell>
          <cell r="H186" t="str">
            <v>امانةالطائف</v>
          </cell>
          <cell r="I186">
            <v>21.467420000000001</v>
          </cell>
          <cell r="J186">
            <v>40.458150000000003</v>
          </cell>
          <cell r="K186" t="str">
            <v>Nokia</v>
          </cell>
          <cell r="L186" t="str">
            <v>New Site</v>
          </cell>
        </row>
        <row r="187">
          <cell r="A187" t="str">
            <v>ZMK163</v>
          </cell>
          <cell r="B187" t="str">
            <v>Macro</v>
          </cell>
          <cell r="C187" t="str">
            <v>Aspiration</v>
          </cell>
          <cell r="D187" t="str">
            <v>HOC</v>
          </cell>
          <cell r="E187" t="str">
            <v>Makkah</v>
          </cell>
          <cell r="F187" t="str">
            <v>Makkah</v>
          </cell>
          <cell r="G187">
            <v>2020</v>
          </cell>
          <cell r="H187" t="str">
            <v>أمانة مكة المكرمة</v>
          </cell>
          <cell r="I187">
            <v>21.431159999999998</v>
          </cell>
          <cell r="J187">
            <v>39.836919999999999</v>
          </cell>
          <cell r="K187" t="str">
            <v>Nokia</v>
          </cell>
          <cell r="L187" t="str">
            <v>New Site</v>
          </cell>
        </row>
        <row r="188">
          <cell r="A188" t="str">
            <v>ZMM951</v>
          </cell>
          <cell r="B188" t="str">
            <v>Macro</v>
          </cell>
          <cell r="C188" t="str">
            <v>Aspiration</v>
          </cell>
          <cell r="D188" t="str">
            <v>HOC</v>
          </cell>
          <cell r="E188" t="str">
            <v>Madinah</v>
          </cell>
          <cell r="F188" t="str">
            <v>Madinah</v>
          </cell>
          <cell r="G188">
            <v>2019</v>
          </cell>
          <cell r="H188" t="str">
            <v>امانة المدينة المنورة</v>
          </cell>
          <cell r="I188">
            <v>24.46012</v>
          </cell>
          <cell r="J188">
            <v>39.499400000000001</v>
          </cell>
          <cell r="K188" t="str">
            <v>Nokia</v>
          </cell>
          <cell r="L188" t="str">
            <v>New Site</v>
          </cell>
        </row>
        <row r="189">
          <cell r="A189" t="str">
            <v>ZTF419</v>
          </cell>
          <cell r="B189" t="str">
            <v>Macro</v>
          </cell>
          <cell r="C189" t="str">
            <v>Aspiration</v>
          </cell>
          <cell r="D189" t="str">
            <v>HOC</v>
          </cell>
          <cell r="E189" t="str">
            <v>Taif</v>
          </cell>
          <cell r="F189" t="str">
            <v>Taif</v>
          </cell>
          <cell r="G189">
            <v>2019</v>
          </cell>
          <cell r="H189" t="str">
            <v>محمد مبارك القرشي</v>
          </cell>
          <cell r="I189">
            <v>21.531759999999998</v>
          </cell>
          <cell r="J189">
            <v>40.606369999999998</v>
          </cell>
          <cell r="K189" t="str">
            <v>Nokia</v>
          </cell>
          <cell r="L189" t="str">
            <v>New Site</v>
          </cell>
        </row>
        <row r="190">
          <cell r="A190" t="str">
            <v>ZTF429</v>
          </cell>
          <cell r="B190" t="str">
            <v>Macro</v>
          </cell>
          <cell r="C190" t="str">
            <v>Aspiration</v>
          </cell>
          <cell r="D190" t="str">
            <v>HOC</v>
          </cell>
          <cell r="E190" t="str">
            <v>Taif</v>
          </cell>
          <cell r="F190" t="str">
            <v>Taif</v>
          </cell>
          <cell r="G190">
            <v>2020</v>
          </cell>
          <cell r="H190" t="str">
            <v>Taif Municipality</v>
          </cell>
          <cell r="I190">
            <v>21.341480000000001</v>
          </cell>
          <cell r="J190">
            <v>40.56617</v>
          </cell>
          <cell r="K190" t="str">
            <v>Nokia</v>
          </cell>
          <cell r="L190" t="str">
            <v>New Site</v>
          </cell>
        </row>
        <row r="191">
          <cell r="A191" t="str">
            <v>ZTF487</v>
          </cell>
          <cell r="B191" t="str">
            <v>Macro</v>
          </cell>
          <cell r="C191" t="str">
            <v>Aspiration</v>
          </cell>
          <cell r="D191" t="str">
            <v>Pending SAF</v>
          </cell>
          <cell r="E191" t="str">
            <v>Taif</v>
          </cell>
          <cell r="F191" t="str">
            <v>Taif</v>
          </cell>
          <cell r="G191">
            <v>2019</v>
          </cell>
          <cell r="H191" t="str">
            <v xml:space="preserve">وزارة الاسكان بالخرمه </v>
          </cell>
          <cell r="I191">
            <v>19.14312</v>
          </cell>
          <cell r="J191">
            <v>41.073560000000001</v>
          </cell>
          <cell r="K191" t="str">
            <v>Nokia</v>
          </cell>
          <cell r="L191" t="str">
            <v>New Site</v>
          </cell>
        </row>
        <row r="192">
          <cell r="A192" t="str">
            <v>ZTF430</v>
          </cell>
          <cell r="B192" t="str">
            <v>Macro</v>
          </cell>
          <cell r="C192" t="str">
            <v>Aspiration</v>
          </cell>
          <cell r="D192" t="str">
            <v>HOC</v>
          </cell>
          <cell r="E192" t="str">
            <v>Taif</v>
          </cell>
          <cell r="F192" t="str">
            <v>Taif</v>
          </cell>
          <cell r="G192">
            <v>2020</v>
          </cell>
          <cell r="H192" t="str">
            <v>Taif Municipality</v>
          </cell>
          <cell r="I192">
            <v>21.35211</v>
          </cell>
          <cell r="J192">
            <v>40.540909999999997</v>
          </cell>
          <cell r="K192" t="str">
            <v>Nokia</v>
          </cell>
          <cell r="L192" t="str">
            <v>New Site</v>
          </cell>
        </row>
        <row r="193">
          <cell r="A193" t="str">
            <v>ZMK569</v>
          </cell>
          <cell r="B193" t="str">
            <v>Macro</v>
          </cell>
          <cell r="C193" t="str">
            <v>Aspiration</v>
          </cell>
          <cell r="D193" t="str">
            <v>HOC</v>
          </cell>
          <cell r="E193" t="str">
            <v>Makkah</v>
          </cell>
          <cell r="F193" t="str">
            <v>Makkah</v>
          </cell>
          <cell r="G193">
            <v>2020</v>
          </cell>
          <cell r="H193" t="str">
            <v>أمانة مكة المكرمة</v>
          </cell>
          <cell r="I193">
            <v>21.4297</v>
          </cell>
          <cell r="J193">
            <v>39.826599999999999</v>
          </cell>
          <cell r="K193" t="str">
            <v>Nokia</v>
          </cell>
          <cell r="L193" t="str">
            <v>New Site</v>
          </cell>
        </row>
        <row r="194">
          <cell r="A194" t="str">
            <v>ZMM948</v>
          </cell>
          <cell r="B194" t="str">
            <v>Macro</v>
          </cell>
          <cell r="C194" t="str">
            <v>Aspiration</v>
          </cell>
          <cell r="D194" t="str">
            <v>HOC</v>
          </cell>
          <cell r="E194" t="str">
            <v>Madinah</v>
          </cell>
          <cell r="F194" t="str">
            <v>Madinah</v>
          </cell>
          <cell r="G194">
            <v>2020</v>
          </cell>
          <cell r="H194" t="str">
            <v>الوكيل عمر صالح</v>
          </cell>
          <cell r="I194">
            <v>24.426189999999998</v>
          </cell>
          <cell r="J194">
            <v>39.530250000000002</v>
          </cell>
          <cell r="K194" t="str">
            <v>Nokia</v>
          </cell>
          <cell r="L194" t="str">
            <v>New Site</v>
          </cell>
        </row>
        <row r="195">
          <cell r="A195" t="str">
            <v>ZTF438</v>
          </cell>
          <cell r="B195" t="str">
            <v>Macro</v>
          </cell>
          <cell r="C195" t="str">
            <v>Aspiration</v>
          </cell>
          <cell r="D195" t="str">
            <v>HOC</v>
          </cell>
          <cell r="E195" t="str">
            <v>Taif</v>
          </cell>
          <cell r="F195" t="str">
            <v>Taif</v>
          </cell>
          <cell r="G195">
            <v>2019</v>
          </cell>
          <cell r="H195" t="str">
            <v>متعب عايش البقمي</v>
          </cell>
          <cell r="I195">
            <v>21.467639999999999</v>
          </cell>
          <cell r="J195">
            <v>40.470910000000003</v>
          </cell>
          <cell r="K195" t="str">
            <v>Nokia</v>
          </cell>
          <cell r="L195" t="str">
            <v>New Site</v>
          </cell>
        </row>
        <row r="196">
          <cell r="A196" t="str">
            <v>ZTF440</v>
          </cell>
          <cell r="B196" t="str">
            <v>Macro</v>
          </cell>
          <cell r="C196" t="str">
            <v>Aspiration</v>
          </cell>
          <cell r="D196" t="str">
            <v>HOC</v>
          </cell>
          <cell r="E196" t="str">
            <v>Taif</v>
          </cell>
          <cell r="F196" t="str">
            <v>Taif</v>
          </cell>
          <cell r="G196">
            <v>2019</v>
          </cell>
          <cell r="H196" t="str">
            <v xml:space="preserve">فهد سعود الذيابي </v>
          </cell>
          <cell r="I196">
            <v>21.474730000000001</v>
          </cell>
          <cell r="J196">
            <v>40.480249999999998</v>
          </cell>
          <cell r="K196" t="str">
            <v>Nokia</v>
          </cell>
          <cell r="L196" t="str">
            <v>New Site</v>
          </cell>
        </row>
        <row r="197">
          <cell r="A197" t="str">
            <v>ZTF491</v>
          </cell>
          <cell r="B197" t="str">
            <v>Macro</v>
          </cell>
          <cell r="C197" t="str">
            <v>Aspiration</v>
          </cell>
          <cell r="D197" t="str">
            <v>HOC</v>
          </cell>
          <cell r="E197" t="str">
            <v>Taif</v>
          </cell>
          <cell r="F197" t="str">
            <v>Taif</v>
          </cell>
          <cell r="G197">
            <v>2019</v>
          </cell>
          <cell r="H197" t="str">
            <v>امانة الطائف</v>
          </cell>
          <cell r="I197">
            <v>21.498339999999999</v>
          </cell>
          <cell r="J197">
            <v>40.507300000000001</v>
          </cell>
          <cell r="K197" t="str">
            <v>Nokia</v>
          </cell>
          <cell r="L197" t="str">
            <v>New Site</v>
          </cell>
        </row>
        <row r="198">
          <cell r="A198" t="str">
            <v>ZMM971</v>
          </cell>
          <cell r="B198" t="str">
            <v>Macro</v>
          </cell>
          <cell r="C198" t="str">
            <v>Aspiration</v>
          </cell>
          <cell r="D198" t="str">
            <v>Pending TSSR</v>
          </cell>
          <cell r="E198" t="str">
            <v>Madinah</v>
          </cell>
          <cell r="F198" t="str">
            <v>Madinah</v>
          </cell>
          <cell r="G198">
            <v>2019</v>
          </cell>
          <cell r="H198" t="str">
            <v>Private</v>
          </cell>
          <cell r="I198">
            <v>24.456710000000001</v>
          </cell>
          <cell r="J198">
            <v>39.603580000000001</v>
          </cell>
          <cell r="K198" t="str">
            <v>Nokia</v>
          </cell>
          <cell r="L198" t="str">
            <v>New Site</v>
          </cell>
        </row>
        <row r="199">
          <cell r="A199" t="str">
            <v>ZMM972</v>
          </cell>
          <cell r="B199" t="str">
            <v>Macro</v>
          </cell>
          <cell r="C199" t="str">
            <v>Aspiration</v>
          </cell>
          <cell r="D199" t="str">
            <v>Pending TSSR</v>
          </cell>
          <cell r="E199" t="str">
            <v>Madinah</v>
          </cell>
          <cell r="F199" t="str">
            <v>Madinah</v>
          </cell>
          <cell r="G199">
            <v>2020</v>
          </cell>
          <cell r="H199" t="str">
            <v>هيئة الإذاعة والتلفزيون</v>
          </cell>
          <cell r="I199">
            <v>24.409659999999999</v>
          </cell>
          <cell r="J199">
            <v>39.53669</v>
          </cell>
          <cell r="K199" t="str">
            <v>Nokia</v>
          </cell>
          <cell r="L199" t="str">
            <v>New Site</v>
          </cell>
        </row>
        <row r="200">
          <cell r="A200" t="str">
            <v>ZUA981</v>
          </cell>
          <cell r="B200" t="str">
            <v>Macro</v>
          </cell>
          <cell r="C200" t="str">
            <v>Aspiration</v>
          </cell>
          <cell r="D200" t="str">
            <v>Pending SAF</v>
          </cell>
          <cell r="E200" t="str">
            <v>Madinah</v>
          </cell>
          <cell r="F200" t="str">
            <v>Madinah</v>
          </cell>
          <cell r="G200">
            <v>2020</v>
          </cell>
          <cell r="H200" t="str">
            <v>بلدية العلا</v>
          </cell>
          <cell r="I200">
            <v>26.604959999999998</v>
          </cell>
          <cell r="J200">
            <v>37.948999999999998</v>
          </cell>
          <cell r="K200" t="str">
            <v>Nokia</v>
          </cell>
          <cell r="L200" t="str">
            <v>New Site</v>
          </cell>
        </row>
        <row r="201">
          <cell r="A201" t="str">
            <v>ZTF439</v>
          </cell>
          <cell r="B201" t="str">
            <v>Macro</v>
          </cell>
          <cell r="C201" t="str">
            <v>Aspiration</v>
          </cell>
          <cell r="D201" t="str">
            <v>HOC</v>
          </cell>
          <cell r="E201" t="str">
            <v>Taif</v>
          </cell>
          <cell r="F201" t="str">
            <v>Taif</v>
          </cell>
          <cell r="G201">
            <v>2020</v>
          </cell>
          <cell r="H201" t="str">
            <v>Taif Municipality</v>
          </cell>
          <cell r="I201">
            <v>21.474350000000001</v>
          </cell>
          <cell r="J201">
            <v>40.495510000000003</v>
          </cell>
          <cell r="K201" t="str">
            <v>Nokia</v>
          </cell>
          <cell r="L201" t="str">
            <v>New Site</v>
          </cell>
        </row>
        <row r="202">
          <cell r="A202" t="str">
            <v>ZYB823</v>
          </cell>
          <cell r="B202" t="str">
            <v>Macro</v>
          </cell>
          <cell r="C202" t="str">
            <v>Aspiration</v>
          </cell>
          <cell r="D202" t="str">
            <v>Pending TSSR</v>
          </cell>
          <cell r="E202" t="str">
            <v>Yanbu</v>
          </cell>
          <cell r="F202" t="str">
            <v>Yanbu</v>
          </cell>
          <cell r="G202">
            <v>2019</v>
          </cell>
          <cell r="H202" t="str">
            <v>بلدية ينبع</v>
          </cell>
          <cell r="I202">
            <v>24.097709999999999</v>
          </cell>
          <cell r="J202">
            <v>38.058439999999997</v>
          </cell>
          <cell r="K202" t="str">
            <v>Nokia</v>
          </cell>
          <cell r="L202" t="str">
            <v>New Site</v>
          </cell>
        </row>
        <row r="203">
          <cell r="A203" t="str">
            <v>CWN201</v>
          </cell>
          <cell r="B203" t="str">
            <v>Macro</v>
          </cell>
          <cell r="C203" t="str">
            <v>Aspiration</v>
          </cell>
          <cell r="D203" t="str">
            <v>HOC</v>
          </cell>
          <cell r="E203" t="str">
            <v>Makkah</v>
          </cell>
          <cell r="F203" t="str">
            <v>Makkah</v>
          </cell>
          <cell r="G203">
            <v>2019</v>
          </cell>
          <cell r="H203" t="str">
            <v>أمانة مكة المكرمة</v>
          </cell>
          <cell r="I203">
            <v>21.37086</v>
          </cell>
          <cell r="J203">
            <v>39.989400000000003</v>
          </cell>
          <cell r="K203" t="str">
            <v>Nokia</v>
          </cell>
          <cell r="L203" t="str">
            <v>New Site</v>
          </cell>
        </row>
        <row r="204">
          <cell r="A204" t="str">
            <v>CWN202</v>
          </cell>
          <cell r="B204" t="str">
            <v>Macro</v>
          </cell>
          <cell r="C204" t="str">
            <v>Aspiration</v>
          </cell>
          <cell r="D204" t="str">
            <v>HOC</v>
          </cell>
          <cell r="E204" t="str">
            <v>Makkah</v>
          </cell>
          <cell r="F204" t="str">
            <v>Makkah</v>
          </cell>
          <cell r="G204">
            <v>2019</v>
          </cell>
          <cell r="H204" t="str">
            <v>أمانة مكة المكرمة</v>
          </cell>
          <cell r="I204">
            <v>21.344439999999999</v>
          </cell>
          <cell r="J204">
            <v>39.959389999999999</v>
          </cell>
          <cell r="K204" t="str">
            <v>Nokia</v>
          </cell>
          <cell r="L204" t="str">
            <v>New Site</v>
          </cell>
        </row>
        <row r="205">
          <cell r="A205" t="str">
            <v>CWN203</v>
          </cell>
          <cell r="B205" t="str">
            <v>Macro</v>
          </cell>
          <cell r="C205" t="str">
            <v>Aspiration</v>
          </cell>
          <cell r="D205" t="str">
            <v>HOC</v>
          </cell>
          <cell r="E205" t="str">
            <v>Makkah</v>
          </cell>
          <cell r="F205" t="str">
            <v>Makkah</v>
          </cell>
          <cell r="G205">
            <v>2019</v>
          </cell>
          <cell r="H205" t="str">
            <v>أمانة مكة المكرمة</v>
          </cell>
          <cell r="I205">
            <v>21.342220000000001</v>
          </cell>
          <cell r="J205">
            <v>39.960740000000001</v>
          </cell>
          <cell r="K205" t="str">
            <v>Nokia</v>
          </cell>
          <cell r="L205" t="str">
            <v>New Site</v>
          </cell>
        </row>
        <row r="206">
          <cell r="A206" t="str">
            <v>ZYB885</v>
          </cell>
          <cell r="B206" t="str">
            <v>Macro</v>
          </cell>
          <cell r="C206" t="str">
            <v>Aspiration</v>
          </cell>
          <cell r="D206" t="str">
            <v>Pending TSSR</v>
          </cell>
          <cell r="E206" t="str">
            <v>Yanbu</v>
          </cell>
          <cell r="F206" t="str">
            <v>Yanbu</v>
          </cell>
          <cell r="G206">
            <v>2019</v>
          </cell>
          <cell r="H206" t="str">
            <v>الهيئة الملكية بينبع</v>
          </cell>
          <cell r="I206">
            <v>24.026900000000001</v>
          </cell>
          <cell r="J206">
            <v>38.200600000000001</v>
          </cell>
          <cell r="K206" t="str">
            <v>Nokia</v>
          </cell>
          <cell r="L206" t="str">
            <v>New Site</v>
          </cell>
        </row>
        <row r="207">
          <cell r="A207" t="str">
            <v>ZTF495</v>
          </cell>
          <cell r="B207" t="str">
            <v>Macro</v>
          </cell>
          <cell r="C207" t="str">
            <v>Aspiration</v>
          </cell>
          <cell r="D207" t="str">
            <v>Pending LA</v>
          </cell>
          <cell r="E207" t="str">
            <v>Taif</v>
          </cell>
          <cell r="F207" t="str">
            <v>Taif</v>
          </cell>
          <cell r="G207">
            <v>2019</v>
          </cell>
          <cell r="H207" t="str">
            <v>Sharing With Mobily</v>
          </cell>
          <cell r="I207">
            <v>21.213059999999999</v>
          </cell>
          <cell r="J207">
            <v>40.373199999999997</v>
          </cell>
          <cell r="K207" t="str">
            <v>Nokia</v>
          </cell>
          <cell r="L207" t="str">
            <v>New Site</v>
          </cell>
        </row>
        <row r="208">
          <cell r="A208" t="str">
            <v>CWN204</v>
          </cell>
          <cell r="B208" t="str">
            <v>Macro</v>
          </cell>
          <cell r="C208" t="str">
            <v>Aspiration</v>
          </cell>
          <cell r="D208" t="str">
            <v>HOC</v>
          </cell>
          <cell r="E208" t="str">
            <v>Makkah</v>
          </cell>
          <cell r="F208" t="str">
            <v>Makkah</v>
          </cell>
          <cell r="G208">
            <v>2019</v>
          </cell>
          <cell r="H208" t="str">
            <v>أمانة مكة المكرمة</v>
          </cell>
          <cell r="I208">
            <v>21.34047</v>
          </cell>
          <cell r="J208">
            <v>39.995469999999997</v>
          </cell>
          <cell r="K208" t="str">
            <v>Nokia</v>
          </cell>
          <cell r="L208" t="str">
            <v>New Site</v>
          </cell>
        </row>
        <row r="209">
          <cell r="A209" t="str">
            <v>ZTF500</v>
          </cell>
          <cell r="B209" t="str">
            <v>Macro</v>
          </cell>
          <cell r="C209" t="str">
            <v>Aspiration</v>
          </cell>
          <cell r="D209" t="str">
            <v>Pending LA</v>
          </cell>
          <cell r="E209" t="str">
            <v>Taif</v>
          </cell>
          <cell r="F209" t="str">
            <v>Taif</v>
          </cell>
          <cell r="G209">
            <v>2020</v>
          </cell>
          <cell r="H209" t="str">
            <v>جامعة الطائف</v>
          </cell>
          <cell r="I209">
            <v>21.335830000000001</v>
          </cell>
          <cell r="J209">
            <v>40.498860000000001</v>
          </cell>
          <cell r="K209" t="str">
            <v>Nokia</v>
          </cell>
          <cell r="L209" t="str">
            <v>New Site</v>
          </cell>
        </row>
        <row r="210">
          <cell r="A210" t="str">
            <v>CWN205</v>
          </cell>
          <cell r="B210" t="str">
            <v>Macro</v>
          </cell>
          <cell r="C210" t="str">
            <v>Aspiration</v>
          </cell>
          <cell r="D210" t="str">
            <v>HOC</v>
          </cell>
          <cell r="E210" t="str">
            <v>Makkah</v>
          </cell>
          <cell r="F210" t="str">
            <v>Makkah</v>
          </cell>
          <cell r="G210">
            <v>2019</v>
          </cell>
          <cell r="H210" t="str">
            <v>أمانة مكة المكرمة</v>
          </cell>
          <cell r="I210">
            <v>21.376200000000001</v>
          </cell>
          <cell r="J210">
            <v>39.982340000000001</v>
          </cell>
          <cell r="K210" t="str">
            <v>Nokia</v>
          </cell>
          <cell r="L210" t="str">
            <v>New Site</v>
          </cell>
        </row>
        <row r="211">
          <cell r="A211" t="str">
            <v>ZUA982</v>
          </cell>
          <cell r="B211" t="str">
            <v>Macro</v>
          </cell>
          <cell r="C211" t="str">
            <v>Aspiration</v>
          </cell>
          <cell r="D211" t="str">
            <v>Pending SAF</v>
          </cell>
          <cell r="E211" t="str">
            <v>Madinah</v>
          </cell>
          <cell r="F211" t="str">
            <v>Madinah</v>
          </cell>
          <cell r="G211">
            <v>2019</v>
          </cell>
          <cell r="H211" t="str">
            <v>بلدية العلا</v>
          </cell>
          <cell r="I211">
            <v>26.588719999999999</v>
          </cell>
          <cell r="J211">
            <v>37.942309999999999</v>
          </cell>
          <cell r="K211" t="str">
            <v>Nokia</v>
          </cell>
          <cell r="L211" t="str">
            <v>New Site</v>
          </cell>
        </row>
        <row r="212">
          <cell r="A212" t="str">
            <v>CWN206</v>
          </cell>
          <cell r="B212" t="str">
            <v>Macro</v>
          </cell>
          <cell r="C212" t="str">
            <v>Aspiration</v>
          </cell>
          <cell r="D212" t="str">
            <v>HOC</v>
          </cell>
          <cell r="E212" t="str">
            <v>Makkah</v>
          </cell>
          <cell r="F212" t="str">
            <v>Makkah</v>
          </cell>
          <cell r="G212">
            <v>2019</v>
          </cell>
          <cell r="H212" t="str">
            <v>أمانة مكة المكرمة</v>
          </cell>
          <cell r="I212">
            <v>21.35923</v>
          </cell>
          <cell r="J212">
            <v>39.973979999999997</v>
          </cell>
          <cell r="K212" t="str">
            <v>Nokia</v>
          </cell>
          <cell r="L212" t="str">
            <v>New Site</v>
          </cell>
        </row>
        <row r="213">
          <cell r="A213" t="str">
            <v>ZMC317</v>
          </cell>
          <cell r="B213" t="str">
            <v>Macro</v>
          </cell>
          <cell r="C213" t="str">
            <v>Aspiration</v>
          </cell>
          <cell r="D213" t="str">
            <v>Pending FBP</v>
          </cell>
          <cell r="E213" t="str">
            <v>Makkah</v>
          </cell>
          <cell r="F213" t="str">
            <v>Makkah</v>
          </cell>
          <cell r="G213">
            <v>2019</v>
          </cell>
          <cell r="H213" t="str">
            <v>علي الزهراني</v>
          </cell>
          <cell r="I213">
            <v>21.389479999999999</v>
          </cell>
          <cell r="J213">
            <v>39.793770000000002</v>
          </cell>
          <cell r="K213" t="str">
            <v>Nokia</v>
          </cell>
          <cell r="L213" t="str">
            <v>New Site</v>
          </cell>
        </row>
        <row r="214">
          <cell r="A214" t="str">
            <v>CWN207</v>
          </cell>
          <cell r="B214" t="str">
            <v>Macro</v>
          </cell>
          <cell r="C214" t="str">
            <v>Aspiration</v>
          </cell>
          <cell r="D214" t="str">
            <v>HOC</v>
          </cell>
          <cell r="E214" t="str">
            <v>Makkah</v>
          </cell>
          <cell r="F214" t="str">
            <v>Makkah</v>
          </cell>
          <cell r="G214">
            <v>2019</v>
          </cell>
          <cell r="H214" t="str">
            <v>أمانة مكة المكرمة</v>
          </cell>
          <cell r="I214">
            <v>21.369240000000001</v>
          </cell>
          <cell r="J214">
            <v>39.977200000000003</v>
          </cell>
          <cell r="K214" t="str">
            <v>Nokia</v>
          </cell>
          <cell r="L214" t="str">
            <v>New Site</v>
          </cell>
        </row>
        <row r="215">
          <cell r="A215" t="str">
            <v>ZTF448</v>
          </cell>
          <cell r="B215" t="str">
            <v>Macro</v>
          </cell>
          <cell r="C215" t="str">
            <v>Aspiration</v>
          </cell>
          <cell r="D215" t="str">
            <v>HOC</v>
          </cell>
          <cell r="E215" t="str">
            <v>Taif</v>
          </cell>
          <cell r="F215" t="str">
            <v>Taif</v>
          </cell>
          <cell r="G215">
            <v>2020</v>
          </cell>
          <cell r="H215" t="str">
            <v>بزيع شديد العتيبي</v>
          </cell>
          <cell r="I215">
            <v>22.43629</v>
          </cell>
          <cell r="J215">
            <v>41.754710000000003</v>
          </cell>
          <cell r="K215" t="str">
            <v>Nokia</v>
          </cell>
          <cell r="L215" t="str">
            <v>New Site</v>
          </cell>
        </row>
        <row r="216">
          <cell r="A216" t="str">
            <v>CWN208</v>
          </cell>
          <cell r="B216" t="str">
            <v>Macro</v>
          </cell>
          <cell r="C216" t="str">
            <v>Aspiration</v>
          </cell>
          <cell r="D216" t="str">
            <v>HOC</v>
          </cell>
          <cell r="E216" t="str">
            <v>Makkah</v>
          </cell>
          <cell r="F216" t="str">
            <v>Makkah</v>
          </cell>
          <cell r="G216">
            <v>2019</v>
          </cell>
          <cell r="H216" t="str">
            <v>أمانة مكة المكرمة</v>
          </cell>
          <cell r="I216">
            <v>21.393360000000001</v>
          </cell>
          <cell r="J216">
            <v>39.916629999999998</v>
          </cell>
          <cell r="K216" t="str">
            <v>Nokia</v>
          </cell>
          <cell r="L216" t="str">
            <v>New Site</v>
          </cell>
        </row>
        <row r="217">
          <cell r="A217" t="str">
            <v>CWN209</v>
          </cell>
          <cell r="B217" t="str">
            <v>Macro</v>
          </cell>
          <cell r="C217" t="str">
            <v>Aspiration</v>
          </cell>
          <cell r="D217" t="str">
            <v>HOC</v>
          </cell>
          <cell r="E217" t="str">
            <v>Makkah</v>
          </cell>
          <cell r="F217" t="str">
            <v>Makkah</v>
          </cell>
          <cell r="G217">
            <v>2019</v>
          </cell>
          <cell r="H217" t="str">
            <v>أمانة مكة المكرمة</v>
          </cell>
          <cell r="I217">
            <v>21.391680000000001</v>
          </cell>
          <cell r="J217">
            <v>39.89622</v>
          </cell>
          <cell r="K217" t="str">
            <v>Nokia</v>
          </cell>
          <cell r="L217" t="str">
            <v>New Site</v>
          </cell>
        </row>
        <row r="218">
          <cell r="A218" t="str">
            <v>ZTF478</v>
          </cell>
          <cell r="B218" t="str">
            <v>Macro</v>
          </cell>
          <cell r="C218" t="str">
            <v>Aspiration</v>
          </cell>
          <cell r="D218" t="str">
            <v>HOC</v>
          </cell>
          <cell r="E218" t="str">
            <v>Taif</v>
          </cell>
          <cell r="F218" t="str">
            <v>Taif</v>
          </cell>
          <cell r="G218">
            <v>2020</v>
          </cell>
          <cell r="H218" t="str">
            <v>Taif Municipality</v>
          </cell>
          <cell r="I218">
            <v>21.30369</v>
          </cell>
          <cell r="J218">
            <v>40.444980000000001</v>
          </cell>
          <cell r="K218" t="str">
            <v>Nokia</v>
          </cell>
          <cell r="L218" t="str">
            <v>New Site</v>
          </cell>
        </row>
        <row r="219">
          <cell r="A219" t="str">
            <v>CWN210</v>
          </cell>
          <cell r="B219" t="str">
            <v>Macro</v>
          </cell>
          <cell r="C219" t="str">
            <v>Aspiration</v>
          </cell>
          <cell r="D219" t="str">
            <v>HOC</v>
          </cell>
          <cell r="E219" t="str">
            <v>Makkah</v>
          </cell>
          <cell r="F219" t="str">
            <v>Makkah</v>
          </cell>
          <cell r="G219">
            <v>2019</v>
          </cell>
          <cell r="H219" t="str">
            <v>أمانة مكة المكرمة</v>
          </cell>
          <cell r="I219">
            <v>21.382940000000001</v>
          </cell>
          <cell r="J219">
            <v>39.90448</v>
          </cell>
          <cell r="K219" t="str">
            <v>Nokia</v>
          </cell>
          <cell r="L219" t="str">
            <v>New Site</v>
          </cell>
        </row>
        <row r="220">
          <cell r="A220" t="str">
            <v>ZTF501</v>
          </cell>
          <cell r="B220" t="str">
            <v>Macro</v>
          </cell>
          <cell r="C220" t="str">
            <v>Aspiration</v>
          </cell>
          <cell r="D220" t="str">
            <v>Pending LA</v>
          </cell>
          <cell r="E220" t="str">
            <v>Taif</v>
          </cell>
          <cell r="F220" t="str">
            <v>Taif</v>
          </cell>
          <cell r="G220">
            <v>2020</v>
          </cell>
          <cell r="H220" t="str">
            <v>جامعة الطائف</v>
          </cell>
          <cell r="I220">
            <v>21.321729999999999</v>
          </cell>
          <cell r="J220">
            <v>40.505279999999999</v>
          </cell>
          <cell r="K220" t="str">
            <v>Nokia</v>
          </cell>
          <cell r="L220" t="str">
            <v>New Site</v>
          </cell>
        </row>
        <row r="221">
          <cell r="A221" t="str">
            <v>CWN211</v>
          </cell>
          <cell r="B221" t="str">
            <v>Macro</v>
          </cell>
          <cell r="C221" t="str">
            <v>Aspiration</v>
          </cell>
          <cell r="D221" t="str">
            <v>HOC</v>
          </cell>
          <cell r="E221" t="str">
            <v>Makkah</v>
          </cell>
          <cell r="F221" t="str">
            <v>Makkah</v>
          </cell>
          <cell r="G221">
            <v>2019</v>
          </cell>
          <cell r="H221" t="str">
            <v>أمانة مكة المكرمة</v>
          </cell>
          <cell r="I221">
            <v>21.389250000000001</v>
          </cell>
          <cell r="J221">
            <v>39.906939999999999</v>
          </cell>
          <cell r="K221" t="str">
            <v>Nokia</v>
          </cell>
          <cell r="L221" t="str">
            <v>New Site</v>
          </cell>
        </row>
        <row r="222">
          <cell r="A222" t="str">
            <v>ZTF555</v>
          </cell>
          <cell r="B222" t="str">
            <v>Macro</v>
          </cell>
          <cell r="C222" t="str">
            <v>Aspiration</v>
          </cell>
          <cell r="D222" t="str">
            <v>HOC</v>
          </cell>
          <cell r="E222" t="str">
            <v>Taif</v>
          </cell>
          <cell r="F222" t="str">
            <v>Taif</v>
          </cell>
          <cell r="G222">
            <v>2019</v>
          </cell>
          <cell r="H222" t="str">
            <v>نايف محمد الجعيد</v>
          </cell>
          <cell r="I222">
            <v>21.34094</v>
          </cell>
          <cell r="J222">
            <v>40.46584</v>
          </cell>
          <cell r="K222" t="str">
            <v>Nokia</v>
          </cell>
          <cell r="L222" t="str">
            <v>New Site</v>
          </cell>
        </row>
        <row r="223">
          <cell r="A223" t="str">
            <v>CWN212</v>
          </cell>
          <cell r="B223" t="str">
            <v>Macro</v>
          </cell>
          <cell r="C223" t="str">
            <v>Aspiration</v>
          </cell>
          <cell r="D223" t="str">
            <v>HOC</v>
          </cell>
          <cell r="E223" t="str">
            <v>Makkah</v>
          </cell>
          <cell r="F223" t="str">
            <v>Makkah</v>
          </cell>
          <cell r="G223">
            <v>2019</v>
          </cell>
          <cell r="H223" t="str">
            <v>أمانة مكة المكرمة</v>
          </cell>
          <cell r="I223">
            <v>21.385480000000001</v>
          </cell>
          <cell r="J223">
            <v>39.90117</v>
          </cell>
          <cell r="K223" t="str">
            <v>Nokia</v>
          </cell>
          <cell r="L223" t="str">
            <v>New Site</v>
          </cell>
        </row>
        <row r="224">
          <cell r="A224" t="str">
            <v>ZUA988</v>
          </cell>
          <cell r="B224" t="str">
            <v>Macro</v>
          </cell>
          <cell r="C224" t="str">
            <v>Aspiration</v>
          </cell>
          <cell r="D224" t="str">
            <v>Pending SAF</v>
          </cell>
          <cell r="E224" t="str">
            <v>Madinah</v>
          </cell>
          <cell r="F224" t="str">
            <v>Madinah</v>
          </cell>
          <cell r="G224">
            <v>2019</v>
          </cell>
          <cell r="H224" t="str">
            <v>بلدية العلا</v>
          </cell>
          <cell r="I224">
            <v>26.5304</v>
          </cell>
          <cell r="J224">
            <v>37.975490000000001</v>
          </cell>
          <cell r="K224" t="str">
            <v>Nokia</v>
          </cell>
          <cell r="L224" t="str">
            <v>New Site</v>
          </cell>
        </row>
        <row r="225">
          <cell r="A225" t="str">
            <v>CWN213</v>
          </cell>
          <cell r="B225" t="str">
            <v>Macro</v>
          </cell>
          <cell r="C225" t="str">
            <v>Aspiration</v>
          </cell>
          <cell r="D225" t="str">
            <v>HOC</v>
          </cell>
          <cell r="E225" t="str">
            <v>Makkah</v>
          </cell>
          <cell r="F225" t="str">
            <v>Makkah</v>
          </cell>
          <cell r="G225">
            <v>2019</v>
          </cell>
          <cell r="H225" t="str">
            <v>أمانة مكة المكرمة</v>
          </cell>
          <cell r="I225">
            <v>21.388369999999998</v>
          </cell>
          <cell r="J225">
            <v>39.902369999999998</v>
          </cell>
          <cell r="K225" t="str">
            <v>Nokia</v>
          </cell>
          <cell r="L225" t="str">
            <v>New Site</v>
          </cell>
        </row>
        <row r="226">
          <cell r="A226" t="str">
            <v>CWN214</v>
          </cell>
          <cell r="B226" t="str">
            <v>Macro</v>
          </cell>
          <cell r="C226" t="str">
            <v>Aspiration</v>
          </cell>
          <cell r="D226" t="str">
            <v>HOC</v>
          </cell>
          <cell r="E226" t="str">
            <v>Makkah</v>
          </cell>
          <cell r="F226" t="str">
            <v>Makkah</v>
          </cell>
          <cell r="G226">
            <v>2019</v>
          </cell>
          <cell r="H226" t="str">
            <v>أمانة مكة المكرمة</v>
          </cell>
          <cell r="I226">
            <v>21.392029999999998</v>
          </cell>
          <cell r="J226">
            <v>39.903759999999998</v>
          </cell>
          <cell r="K226" t="str">
            <v>Nokia</v>
          </cell>
          <cell r="L226" t="str">
            <v>New Site</v>
          </cell>
        </row>
        <row r="227">
          <cell r="A227" t="str">
            <v>ZTF515</v>
          </cell>
          <cell r="B227" t="str">
            <v>Macro</v>
          </cell>
          <cell r="C227" t="str">
            <v>Aspiration</v>
          </cell>
          <cell r="D227" t="str">
            <v>HOC</v>
          </cell>
          <cell r="E227" t="str">
            <v>Taif</v>
          </cell>
          <cell r="F227" t="str">
            <v>Taif</v>
          </cell>
          <cell r="G227">
            <v>2019</v>
          </cell>
          <cell r="H227" t="str">
            <v>أمانة الطائف</v>
          </cell>
          <cell r="I227">
            <v>21.447559999999999</v>
          </cell>
          <cell r="J227">
            <v>40.495759999999997</v>
          </cell>
          <cell r="K227" t="str">
            <v>Nokia</v>
          </cell>
          <cell r="L227" t="str">
            <v>New Site</v>
          </cell>
        </row>
        <row r="228">
          <cell r="A228" t="str">
            <v>CWN215</v>
          </cell>
          <cell r="B228" t="str">
            <v>Macro</v>
          </cell>
          <cell r="C228" t="str">
            <v>Aspiration</v>
          </cell>
          <cell r="D228" t="str">
            <v>HOC</v>
          </cell>
          <cell r="E228" t="str">
            <v>Makkah</v>
          </cell>
          <cell r="F228" t="str">
            <v>Makkah</v>
          </cell>
          <cell r="G228">
            <v>2019</v>
          </cell>
          <cell r="H228" t="str">
            <v>أمانة مكة المكرمة</v>
          </cell>
          <cell r="I228">
            <v>21.387129999999999</v>
          </cell>
          <cell r="J228">
            <v>39.899549999999998</v>
          </cell>
          <cell r="K228" t="str">
            <v>Nokia</v>
          </cell>
          <cell r="L228" t="str">
            <v>New Site</v>
          </cell>
        </row>
        <row r="229">
          <cell r="A229" t="str">
            <v>ZUA989</v>
          </cell>
          <cell r="B229" t="str">
            <v>Macro</v>
          </cell>
          <cell r="C229" t="str">
            <v>Aspiration</v>
          </cell>
          <cell r="D229" t="str">
            <v>Pending SAF</v>
          </cell>
          <cell r="E229" t="str">
            <v>Madinah</v>
          </cell>
          <cell r="F229" t="str">
            <v>Madinah</v>
          </cell>
          <cell r="G229">
            <v>2019</v>
          </cell>
          <cell r="H229" t="str">
            <v>بلدية العلا</v>
          </cell>
          <cell r="I229">
            <v>26.55209</v>
          </cell>
          <cell r="J229">
            <v>37.954599999999999</v>
          </cell>
          <cell r="K229" t="str">
            <v>Nokia</v>
          </cell>
          <cell r="L229" t="str">
            <v>New Site</v>
          </cell>
        </row>
        <row r="230">
          <cell r="A230" t="str">
            <v>ZTF493</v>
          </cell>
          <cell r="B230" t="str">
            <v>Macro</v>
          </cell>
          <cell r="C230" t="str">
            <v>Aspiration</v>
          </cell>
          <cell r="D230" t="str">
            <v>HOC</v>
          </cell>
          <cell r="E230" t="str">
            <v>Taif</v>
          </cell>
          <cell r="F230" t="str">
            <v>Taif</v>
          </cell>
          <cell r="G230">
            <v>2020</v>
          </cell>
          <cell r="H230" t="str">
            <v>Taif Municipality</v>
          </cell>
          <cell r="I230">
            <v>21.374770000000002</v>
          </cell>
          <cell r="J230">
            <v>40.537669999999999</v>
          </cell>
          <cell r="K230" t="str">
            <v>Nokia</v>
          </cell>
          <cell r="L230" t="str">
            <v>New Site</v>
          </cell>
        </row>
        <row r="231">
          <cell r="A231" t="str">
            <v>ZTF563</v>
          </cell>
          <cell r="B231" t="str">
            <v>Macro</v>
          </cell>
          <cell r="C231" t="str">
            <v>Aspiration</v>
          </cell>
          <cell r="D231" t="str">
            <v>Pending SAF</v>
          </cell>
          <cell r="E231" t="str">
            <v>Taif</v>
          </cell>
          <cell r="F231" t="str">
            <v>Taif</v>
          </cell>
          <cell r="G231">
            <v>2020</v>
          </cell>
          <cell r="H231" t="str">
            <v>محمد بن طايل بن محسن الشريف</v>
          </cell>
          <cell r="I231">
            <v>21.43844</v>
          </cell>
          <cell r="J231">
            <v>40.438079999999999</v>
          </cell>
          <cell r="K231" t="str">
            <v>Nokia</v>
          </cell>
          <cell r="L231" t="str">
            <v>New Site</v>
          </cell>
        </row>
        <row r="232">
          <cell r="A232" t="str">
            <v>ZTF443</v>
          </cell>
          <cell r="B232" t="str">
            <v>Macro</v>
          </cell>
          <cell r="C232" t="str">
            <v>Aspiration</v>
          </cell>
          <cell r="D232" t="str">
            <v>Pending FBP</v>
          </cell>
          <cell r="E232" t="str">
            <v>Taif</v>
          </cell>
          <cell r="F232" t="str">
            <v>Taif</v>
          </cell>
          <cell r="G232">
            <v>2020</v>
          </cell>
          <cell r="H232" t="str">
            <v>امانة الطائف</v>
          </cell>
          <cell r="I232">
            <v>21.477250000000002</v>
          </cell>
          <cell r="J232">
            <v>40.449640000000002</v>
          </cell>
          <cell r="K232" t="str">
            <v>Nokia</v>
          </cell>
          <cell r="L232" t="str">
            <v>New Site</v>
          </cell>
        </row>
        <row r="233">
          <cell r="A233" t="str">
            <v>ZTF814</v>
          </cell>
          <cell r="B233" t="str">
            <v>Macro</v>
          </cell>
          <cell r="C233" t="str">
            <v>Aspiration</v>
          </cell>
          <cell r="D233" t="str">
            <v>HOC</v>
          </cell>
          <cell r="E233" t="str">
            <v>Taif</v>
          </cell>
          <cell r="F233" t="str">
            <v>Taif</v>
          </cell>
          <cell r="G233">
            <v>2020</v>
          </cell>
          <cell r="H233" t="str">
            <v>Taif Municipality</v>
          </cell>
          <cell r="I233">
            <v>21.282879999999999</v>
          </cell>
          <cell r="J233">
            <v>40.373109999999997</v>
          </cell>
          <cell r="K233" t="str">
            <v>Nokia</v>
          </cell>
          <cell r="L233" t="str">
            <v>New Site</v>
          </cell>
        </row>
        <row r="234">
          <cell r="A234" t="str">
            <v>ZYB893</v>
          </cell>
          <cell r="B234" t="str">
            <v>Macro</v>
          </cell>
          <cell r="C234" t="str">
            <v>Aspiration</v>
          </cell>
          <cell r="D234" t="str">
            <v>Pending TSSR</v>
          </cell>
          <cell r="E234" t="str">
            <v>Yanbu</v>
          </cell>
          <cell r="F234" t="str">
            <v>Yanbu</v>
          </cell>
          <cell r="G234">
            <v>2020</v>
          </cell>
          <cell r="H234" t="str">
            <v>الهيئة الملكية بينبع</v>
          </cell>
          <cell r="I234">
            <v>23.93844</v>
          </cell>
          <cell r="J234">
            <v>38.305950000000003</v>
          </cell>
          <cell r="K234" t="str">
            <v>Nokia</v>
          </cell>
          <cell r="L234" t="str">
            <v>New Site</v>
          </cell>
        </row>
        <row r="235">
          <cell r="A235" t="str">
            <v>ZTL018</v>
          </cell>
          <cell r="B235" t="str">
            <v>Macro</v>
          </cell>
          <cell r="C235" t="str">
            <v>Aspiration</v>
          </cell>
          <cell r="D235" t="str">
            <v>HOC</v>
          </cell>
          <cell r="E235" t="str">
            <v>Assir</v>
          </cell>
          <cell r="F235" t="str">
            <v>Assir</v>
          </cell>
          <cell r="G235">
            <v>2020</v>
          </cell>
          <cell r="H235" t="str">
            <v>Tathlith Municipality</v>
          </cell>
          <cell r="I235">
            <v>19.521850000000001</v>
          </cell>
          <cell r="J235">
            <v>43.542999999999999</v>
          </cell>
          <cell r="K235" t="str">
            <v>Nokia</v>
          </cell>
          <cell r="L235" t="str">
            <v>New Site</v>
          </cell>
        </row>
        <row r="236">
          <cell r="A236" t="str">
            <v>ZTL019</v>
          </cell>
          <cell r="B236" t="str">
            <v>Macro</v>
          </cell>
          <cell r="C236" t="str">
            <v>Aspiration</v>
          </cell>
          <cell r="D236" t="str">
            <v>HOC</v>
          </cell>
          <cell r="E236" t="str">
            <v>Assir</v>
          </cell>
          <cell r="F236" t="str">
            <v>Assir</v>
          </cell>
          <cell r="G236">
            <v>2020</v>
          </cell>
          <cell r="H236" t="str">
            <v>Tathlith Municipality</v>
          </cell>
          <cell r="I236">
            <v>19.501080000000002</v>
          </cell>
          <cell r="J236">
            <v>43.52431</v>
          </cell>
          <cell r="K236" t="str">
            <v>Nokia</v>
          </cell>
          <cell r="L236" t="str">
            <v>New Site</v>
          </cell>
        </row>
        <row r="237">
          <cell r="A237" t="str">
            <v>ZYB888</v>
          </cell>
          <cell r="B237" t="str">
            <v>Macro</v>
          </cell>
          <cell r="C237" t="str">
            <v>Aspiration</v>
          </cell>
          <cell r="D237" t="str">
            <v>Pending TSSR</v>
          </cell>
          <cell r="E237" t="str">
            <v>Yanbu</v>
          </cell>
          <cell r="F237" t="str">
            <v>Yanbu</v>
          </cell>
          <cell r="G237">
            <v>2019</v>
          </cell>
          <cell r="H237" t="str">
            <v>الهيئة الملكية بينبع</v>
          </cell>
          <cell r="I237">
            <v>24.009810000000002</v>
          </cell>
          <cell r="J237">
            <v>38.2179</v>
          </cell>
          <cell r="K237" t="str">
            <v>Nokia</v>
          </cell>
          <cell r="L237" t="str">
            <v>New Site</v>
          </cell>
        </row>
        <row r="238">
          <cell r="A238" t="str">
            <v>ZYB889</v>
          </cell>
          <cell r="B238" t="str">
            <v>Macro</v>
          </cell>
          <cell r="C238" t="str">
            <v>Aspiration</v>
          </cell>
          <cell r="D238" t="str">
            <v>Pending TSSR</v>
          </cell>
          <cell r="E238" t="str">
            <v>Yanbu</v>
          </cell>
          <cell r="F238" t="str">
            <v>Yanbu</v>
          </cell>
          <cell r="G238">
            <v>2020</v>
          </cell>
          <cell r="H238" t="str">
            <v>الهيئة الملكية بينبع</v>
          </cell>
          <cell r="I238">
            <v>24.031099999999999</v>
          </cell>
          <cell r="J238">
            <v>38.169629999999998</v>
          </cell>
          <cell r="K238" t="str">
            <v>Nokia</v>
          </cell>
          <cell r="L238" t="str">
            <v>New Site</v>
          </cell>
        </row>
        <row r="239">
          <cell r="A239" t="str">
            <v>ZYB896</v>
          </cell>
          <cell r="B239" t="str">
            <v>Macro</v>
          </cell>
          <cell r="C239" t="str">
            <v>Aspiration</v>
          </cell>
          <cell r="D239" t="str">
            <v>Pending TSSR</v>
          </cell>
          <cell r="E239" t="str">
            <v>Yanbu</v>
          </cell>
          <cell r="F239" t="str">
            <v>Yanbu</v>
          </cell>
          <cell r="G239">
            <v>2020</v>
          </cell>
          <cell r="H239" t="str">
            <v>الهيئة الملكية بينبع</v>
          </cell>
          <cell r="I239">
            <v>24.030529999999999</v>
          </cell>
          <cell r="J239">
            <v>38.138080000000002</v>
          </cell>
          <cell r="K239" t="str">
            <v>Nokia</v>
          </cell>
          <cell r="L239" t="str">
            <v>New Site</v>
          </cell>
        </row>
        <row r="240">
          <cell r="A240" t="str">
            <v>ZYB971</v>
          </cell>
          <cell r="B240" t="str">
            <v>Macro</v>
          </cell>
          <cell r="C240" t="str">
            <v>Aspiration</v>
          </cell>
          <cell r="D240" t="str">
            <v>Pending TSSR</v>
          </cell>
          <cell r="E240" t="str">
            <v>Yanbu</v>
          </cell>
          <cell r="F240" t="str">
            <v>Yanbu</v>
          </cell>
          <cell r="G240">
            <v>2020</v>
          </cell>
          <cell r="H240" t="str">
            <v>الهيئة الملكية بينبع</v>
          </cell>
          <cell r="I240">
            <v>24.017710000000001</v>
          </cell>
          <cell r="J240">
            <v>38.195250000000001</v>
          </cell>
          <cell r="K240" t="str">
            <v>Nokia</v>
          </cell>
          <cell r="L240" t="str">
            <v>New Site</v>
          </cell>
        </row>
        <row r="241">
          <cell r="A241" t="str">
            <v>ZYB904</v>
          </cell>
          <cell r="B241" t="str">
            <v>Macro</v>
          </cell>
          <cell r="C241" t="str">
            <v>Aspiration</v>
          </cell>
          <cell r="D241" t="str">
            <v>Pending TSSR</v>
          </cell>
          <cell r="E241" t="str">
            <v>Yanbu</v>
          </cell>
          <cell r="F241" t="str">
            <v>Yanbu</v>
          </cell>
          <cell r="G241">
            <v>2020</v>
          </cell>
          <cell r="H241" t="str">
            <v>الهيئة الملكية بينبع</v>
          </cell>
          <cell r="I241">
            <v>24.025110000000002</v>
          </cell>
          <cell r="J241">
            <v>38.188740000000003</v>
          </cell>
          <cell r="K241" t="str">
            <v>Nokia</v>
          </cell>
          <cell r="L241" t="str">
            <v>New Site</v>
          </cell>
        </row>
        <row r="242">
          <cell r="A242" t="str">
            <v>ZUA021</v>
          </cell>
          <cell r="B242" t="str">
            <v>Macro/Replacement</v>
          </cell>
          <cell r="C242" t="str">
            <v>Aspiration</v>
          </cell>
          <cell r="D242" t="str">
            <v>Pending SAF</v>
          </cell>
          <cell r="E242" t="str">
            <v>Madinah</v>
          </cell>
          <cell r="F242" t="str">
            <v>Madinah</v>
          </cell>
          <cell r="G242">
            <v>2020</v>
          </cell>
          <cell r="H242" t="str">
            <v>بلدية العلا</v>
          </cell>
          <cell r="I242">
            <v>26.66545</v>
          </cell>
          <cell r="J242">
            <v>37.90531</v>
          </cell>
          <cell r="K242" t="str">
            <v>Nokia</v>
          </cell>
          <cell r="L242" t="str">
            <v>New Site</v>
          </cell>
        </row>
        <row r="243">
          <cell r="A243" t="str">
            <v>PMD892</v>
          </cell>
          <cell r="B243" t="str">
            <v>Macro/Replacement</v>
          </cell>
          <cell r="C243" t="str">
            <v>Aspiration</v>
          </cell>
          <cell r="D243" t="str">
            <v>HOC</v>
          </cell>
          <cell r="E243" t="str">
            <v>Madinah</v>
          </cell>
          <cell r="F243" t="str">
            <v>Madinah</v>
          </cell>
          <cell r="G243">
            <v>2020</v>
          </cell>
          <cell r="H243" t="str">
            <v xml:space="preserve">هيئة تطوير المدينة - م عبدالله العليان </v>
          </cell>
          <cell r="I243">
            <v>24.472650000000002</v>
          </cell>
          <cell r="J243">
            <v>39.61253</v>
          </cell>
          <cell r="K243" t="str">
            <v>Nokia</v>
          </cell>
          <cell r="L243" t="str">
            <v>New Site</v>
          </cell>
        </row>
        <row r="244">
          <cell r="A244" t="str">
            <v>PMK498</v>
          </cell>
          <cell r="B244" t="str">
            <v>Macro/Replacement</v>
          </cell>
          <cell r="C244" t="str">
            <v>Aspiration</v>
          </cell>
          <cell r="D244" t="str">
            <v>Pending ISR</v>
          </cell>
          <cell r="E244" t="str">
            <v>Makkah</v>
          </cell>
          <cell r="F244" t="str">
            <v>Makkah</v>
          </cell>
          <cell r="G244">
            <v>2020</v>
          </cell>
          <cell r="H244" t="str">
            <v>شؤون الحرمين</v>
          </cell>
          <cell r="I244">
            <v>21.420059999999999</v>
          </cell>
          <cell r="J244">
            <v>39.8279</v>
          </cell>
          <cell r="K244" t="str">
            <v>Nokia</v>
          </cell>
          <cell r="L244" t="str">
            <v>New Site</v>
          </cell>
        </row>
        <row r="245">
          <cell r="A245" t="str">
            <v>ZMC555</v>
          </cell>
          <cell r="B245" t="str">
            <v>Macro/Replacement</v>
          </cell>
          <cell r="C245" t="str">
            <v>Aspiration</v>
          </cell>
          <cell r="D245" t="str">
            <v>Pending TSSR</v>
          </cell>
          <cell r="E245" t="str">
            <v>Makkah</v>
          </cell>
          <cell r="F245" t="str">
            <v>Makkah</v>
          </cell>
          <cell r="G245">
            <v>2020</v>
          </cell>
          <cell r="H245" t="str">
            <v>بلدية الجموم</v>
          </cell>
          <cell r="I245">
            <v>21.623539999999998</v>
          </cell>
          <cell r="J245">
            <v>39.695999999999998</v>
          </cell>
          <cell r="K245" t="str">
            <v>Nokia</v>
          </cell>
          <cell r="L245" t="str">
            <v>New Site</v>
          </cell>
        </row>
        <row r="246">
          <cell r="A246" t="str">
            <v>PMK039</v>
          </cell>
          <cell r="B246" t="str">
            <v>Macro/Replacement</v>
          </cell>
          <cell r="C246" t="str">
            <v>Aspiration</v>
          </cell>
          <cell r="D246" t="str">
            <v>Pending ISR</v>
          </cell>
          <cell r="E246" t="str">
            <v>Makkah</v>
          </cell>
          <cell r="F246" t="str">
            <v>Makkah</v>
          </cell>
          <cell r="G246">
            <v>2020</v>
          </cell>
          <cell r="H246" t="str">
            <v>الدفاع المدني ( ضيف الله الحارثي )</v>
          </cell>
          <cell r="I246">
            <v>21.42145</v>
          </cell>
          <cell r="J246">
            <v>39.82235</v>
          </cell>
          <cell r="K246" t="str">
            <v>Nokia</v>
          </cell>
          <cell r="L246" t="str">
            <v>Removed from Scope</v>
          </cell>
        </row>
        <row r="247">
          <cell r="A247" t="str">
            <v>PMD891</v>
          </cell>
          <cell r="B247" t="str">
            <v>Macro/Redeployment</v>
          </cell>
          <cell r="C247" t="str">
            <v>Aspiration</v>
          </cell>
          <cell r="D247" t="str">
            <v>Pending TSSR</v>
          </cell>
          <cell r="E247" t="str">
            <v>Madinah</v>
          </cell>
          <cell r="F247" t="str">
            <v>Madinah</v>
          </cell>
          <cell r="G247">
            <v>2020</v>
          </cell>
          <cell r="H247" t="str">
            <v>هيئة تطوير المدينه</v>
          </cell>
          <cell r="I247">
            <v>24.471820000000001</v>
          </cell>
          <cell r="J247">
            <v>39.612409999999997</v>
          </cell>
          <cell r="K247" t="str">
            <v>Nokia</v>
          </cell>
          <cell r="L247" t="str">
            <v>New Site</v>
          </cell>
        </row>
        <row r="248">
          <cell r="A248" t="str">
            <v>ZMM923</v>
          </cell>
          <cell r="B248" t="str">
            <v>Macro/Replacement</v>
          </cell>
          <cell r="C248" t="str">
            <v>Aspiration</v>
          </cell>
          <cell r="D248" t="str">
            <v>HOC</v>
          </cell>
          <cell r="E248" t="str">
            <v>Madinah</v>
          </cell>
          <cell r="F248" t="str">
            <v>Madinah</v>
          </cell>
          <cell r="G248">
            <v>2020</v>
          </cell>
          <cell r="H248" t="str">
            <v>امانة المدينة المنورة</v>
          </cell>
          <cell r="I248">
            <v>24.461259999999999</v>
          </cell>
          <cell r="J248">
            <v>39.707639999999998</v>
          </cell>
          <cell r="K248" t="str">
            <v>Nokia</v>
          </cell>
          <cell r="L248" t="str">
            <v>New Site</v>
          </cell>
        </row>
        <row r="249">
          <cell r="A249" t="str">
            <v>ZTF592</v>
          </cell>
          <cell r="B249" t="str">
            <v>Macro</v>
          </cell>
          <cell r="C249" t="str">
            <v>Aspiration</v>
          </cell>
          <cell r="D249" t="str">
            <v>Pending FBP</v>
          </cell>
          <cell r="E249" t="str">
            <v>Taif</v>
          </cell>
          <cell r="F249" t="str">
            <v>Taif</v>
          </cell>
          <cell r="G249">
            <v>2020</v>
          </cell>
          <cell r="H249" t="str">
            <v>امانة الطائف</v>
          </cell>
          <cell r="I249">
            <v>21.340319999999998</v>
          </cell>
          <cell r="J249">
            <v>40.34845</v>
          </cell>
          <cell r="K249" t="str">
            <v>Nokia</v>
          </cell>
          <cell r="L249" t="str">
            <v>New Site</v>
          </cell>
        </row>
        <row r="250">
          <cell r="A250" t="str">
            <v>ZAB432</v>
          </cell>
          <cell r="B250" t="str">
            <v>Macro</v>
          </cell>
          <cell r="C250" t="str">
            <v>Aspiration</v>
          </cell>
          <cell r="D250" t="str">
            <v>Pending SAF</v>
          </cell>
          <cell r="E250" t="str">
            <v>Assir</v>
          </cell>
          <cell r="F250" t="str">
            <v>Assir</v>
          </cell>
          <cell r="G250">
            <v>2020</v>
          </cell>
          <cell r="H250" t="str">
            <v>امانة عسير</v>
          </cell>
          <cell r="I250">
            <v>18.22336</v>
          </cell>
          <cell r="J250">
            <v>42.579720000000002</v>
          </cell>
          <cell r="K250" t="str">
            <v>Nokia</v>
          </cell>
          <cell r="L250" t="str">
            <v>New Site</v>
          </cell>
        </row>
        <row r="251">
          <cell r="A251" t="str">
            <v>ZMC627</v>
          </cell>
          <cell r="B251" t="str">
            <v>Macro</v>
          </cell>
          <cell r="C251" t="str">
            <v>Aspiration</v>
          </cell>
          <cell r="D251" t="str">
            <v>Pending TSSR</v>
          </cell>
          <cell r="E251" t="str">
            <v>Makkah</v>
          </cell>
          <cell r="F251" t="str">
            <v>Makkah</v>
          </cell>
          <cell r="G251">
            <v>2019</v>
          </cell>
          <cell r="H251" t="str">
            <v>أمانة مكة المكرمة</v>
          </cell>
          <cell r="I251">
            <v>21.378399999999999</v>
          </cell>
          <cell r="J251">
            <v>40.022500000000001</v>
          </cell>
          <cell r="K251" t="str">
            <v>Nokia</v>
          </cell>
          <cell r="L251" t="str">
            <v>New Site</v>
          </cell>
        </row>
        <row r="252">
          <cell r="A252" t="str">
            <v>ZMC648</v>
          </cell>
          <cell r="B252" t="str">
            <v>Macro</v>
          </cell>
          <cell r="C252" t="str">
            <v>Aspiration</v>
          </cell>
          <cell r="D252" t="str">
            <v>Pending TSSR</v>
          </cell>
          <cell r="E252" t="str">
            <v>Makkah</v>
          </cell>
          <cell r="F252" t="str">
            <v>Makkah</v>
          </cell>
          <cell r="G252">
            <v>2020</v>
          </cell>
          <cell r="H252" t="str">
            <v xml:space="preserve">جامعة ام القرى </v>
          </cell>
          <cell r="I252">
            <v>24.3904</v>
          </cell>
          <cell r="J252">
            <v>39.601399999999998</v>
          </cell>
          <cell r="K252" t="str">
            <v>Nokia</v>
          </cell>
          <cell r="L252" t="str">
            <v>New Site</v>
          </cell>
        </row>
        <row r="253">
          <cell r="A253" t="str">
            <v>ZMC870</v>
          </cell>
          <cell r="B253" t="str">
            <v>Macro</v>
          </cell>
          <cell r="C253" t="str">
            <v>Aspiration</v>
          </cell>
          <cell r="D253" t="str">
            <v>Pending TSSR</v>
          </cell>
          <cell r="E253" t="str">
            <v>Makkah</v>
          </cell>
          <cell r="F253" t="str">
            <v>Makkah</v>
          </cell>
          <cell r="G253">
            <v>2019</v>
          </cell>
          <cell r="H253" t="str">
            <v>أمانة مكة المكرمة</v>
          </cell>
          <cell r="I253">
            <v>21.3461</v>
          </cell>
          <cell r="J253">
            <v>39.9283</v>
          </cell>
          <cell r="K253" t="str">
            <v>Nokia</v>
          </cell>
          <cell r="L253" t="str">
            <v>New Site</v>
          </cell>
        </row>
        <row r="254">
          <cell r="A254" t="str">
            <v>ZMC876</v>
          </cell>
          <cell r="B254" t="str">
            <v>Macro</v>
          </cell>
          <cell r="C254" t="str">
            <v>Aspiration</v>
          </cell>
          <cell r="D254" t="str">
            <v>Pending TSSR</v>
          </cell>
          <cell r="E254" t="str">
            <v>Makkah</v>
          </cell>
          <cell r="F254" t="str">
            <v>Makkah</v>
          </cell>
          <cell r="G254">
            <v>2019</v>
          </cell>
          <cell r="H254" t="str">
            <v>أمانة مكة المكرمة</v>
          </cell>
          <cell r="I254">
            <v>21.543700000000001</v>
          </cell>
          <cell r="J254">
            <v>39.784219999999998</v>
          </cell>
          <cell r="K254" t="str">
            <v>Nokia</v>
          </cell>
          <cell r="L254" t="str">
            <v>New Site</v>
          </cell>
        </row>
        <row r="255">
          <cell r="A255" t="str">
            <v>ZMD456</v>
          </cell>
          <cell r="B255" t="str">
            <v>Macro</v>
          </cell>
          <cell r="C255" t="str">
            <v>Aspiration</v>
          </cell>
          <cell r="D255" t="str">
            <v>Pending TSSR</v>
          </cell>
          <cell r="E255" t="str">
            <v>Madinah</v>
          </cell>
          <cell r="F255" t="str">
            <v>Madinah</v>
          </cell>
          <cell r="G255">
            <v>2020</v>
          </cell>
          <cell r="H255" t="str">
            <v>وزارة الحج والعمره</v>
          </cell>
          <cell r="I255">
            <v>21.668600000000001</v>
          </cell>
          <cell r="J255">
            <v>39.6218</v>
          </cell>
          <cell r="K255" t="str">
            <v>Nokia</v>
          </cell>
          <cell r="L255" t="str">
            <v>New Site</v>
          </cell>
        </row>
        <row r="256">
          <cell r="A256" t="str">
            <v>ZMD574</v>
          </cell>
          <cell r="B256" t="str">
            <v>Macro</v>
          </cell>
          <cell r="C256" t="str">
            <v>Aspiration</v>
          </cell>
          <cell r="D256" t="str">
            <v>HOC</v>
          </cell>
          <cell r="E256" t="str">
            <v>Madinah</v>
          </cell>
          <cell r="F256" t="str">
            <v>Madinah</v>
          </cell>
          <cell r="G256">
            <v>2020</v>
          </cell>
          <cell r="H256" t="str">
            <v>خالد الدوسري</v>
          </cell>
          <cell r="I256">
            <v>24.432759999999998</v>
          </cell>
          <cell r="J256">
            <v>39.475459999999998</v>
          </cell>
          <cell r="K256" t="str">
            <v>Nokia</v>
          </cell>
          <cell r="L256" t="str">
            <v>New Site</v>
          </cell>
        </row>
        <row r="257">
          <cell r="A257" t="str">
            <v>ZMM215</v>
          </cell>
          <cell r="B257" t="str">
            <v>Macro</v>
          </cell>
          <cell r="C257" t="str">
            <v>Aspiration</v>
          </cell>
          <cell r="D257" t="str">
            <v>HOC</v>
          </cell>
          <cell r="E257" t="str">
            <v>Madinah</v>
          </cell>
          <cell r="F257" t="str">
            <v>Madinah</v>
          </cell>
          <cell r="G257">
            <v>2019</v>
          </cell>
          <cell r="H257" t="str">
            <v>مهمل هويمل البلادي</v>
          </cell>
          <cell r="I257">
            <v>24.506430000000002</v>
          </cell>
          <cell r="J257">
            <v>39.722140000000003</v>
          </cell>
          <cell r="K257" t="str">
            <v>Nokia</v>
          </cell>
          <cell r="L257" t="str">
            <v>New Site</v>
          </cell>
        </row>
        <row r="258">
          <cell r="A258" t="str">
            <v>ZMM223</v>
          </cell>
          <cell r="B258" t="str">
            <v>Macro</v>
          </cell>
          <cell r="C258" t="str">
            <v>Aspiration</v>
          </cell>
          <cell r="D258" t="str">
            <v>Pending ISR</v>
          </cell>
          <cell r="E258" t="str">
            <v>Madinah</v>
          </cell>
          <cell r="F258" t="str">
            <v>Madinah</v>
          </cell>
          <cell r="G258">
            <v>2019</v>
          </cell>
          <cell r="H258" t="str">
            <v>وزارة الحرس الوطني</v>
          </cell>
          <cell r="I258">
            <v>24.433</v>
          </cell>
          <cell r="J258">
            <v>39.476799999999997</v>
          </cell>
          <cell r="K258" t="str">
            <v>Nokia</v>
          </cell>
          <cell r="L258" t="str">
            <v>New Site</v>
          </cell>
        </row>
        <row r="259">
          <cell r="A259" t="str">
            <v>ZMM231</v>
          </cell>
          <cell r="B259" t="str">
            <v>Macro</v>
          </cell>
          <cell r="C259" t="str">
            <v>Aspiration</v>
          </cell>
          <cell r="D259" t="str">
            <v>Pending SAF</v>
          </cell>
          <cell r="E259" t="str">
            <v>Madinah</v>
          </cell>
          <cell r="F259" t="str">
            <v>Madinah</v>
          </cell>
          <cell r="G259">
            <v>2019</v>
          </cell>
          <cell r="H259" t="str">
            <v>مريم سعد الحسيني</v>
          </cell>
          <cell r="I259">
            <v>24.389500000000002</v>
          </cell>
          <cell r="J259">
            <v>39.60228</v>
          </cell>
          <cell r="K259" t="str">
            <v>Nokia</v>
          </cell>
          <cell r="L259" t="str">
            <v>New Site</v>
          </cell>
        </row>
        <row r="260">
          <cell r="A260" t="str">
            <v>ZMM947</v>
          </cell>
          <cell r="B260" t="str">
            <v>Macro</v>
          </cell>
          <cell r="C260" t="str">
            <v>Aspiration</v>
          </cell>
          <cell r="D260" t="str">
            <v>Pending SAF</v>
          </cell>
          <cell r="E260" t="str">
            <v>Madinah</v>
          </cell>
          <cell r="F260" t="str">
            <v>Madinah</v>
          </cell>
          <cell r="G260">
            <v>2019</v>
          </cell>
          <cell r="H260" t="str">
            <v>امانة المدينة المنورة</v>
          </cell>
          <cell r="I260">
            <v>24.476700000000001</v>
          </cell>
          <cell r="J260">
            <v>39.549399999999999</v>
          </cell>
          <cell r="K260" t="str">
            <v>Nokia</v>
          </cell>
          <cell r="L260" t="str">
            <v>New Site</v>
          </cell>
        </row>
        <row r="261">
          <cell r="A261" t="str">
            <v>ZMM963</v>
          </cell>
          <cell r="B261" t="str">
            <v>Macro</v>
          </cell>
          <cell r="C261" t="str">
            <v>Aspiration</v>
          </cell>
          <cell r="D261" t="str">
            <v>Pending SAF</v>
          </cell>
          <cell r="E261" t="str">
            <v>Madinah</v>
          </cell>
          <cell r="F261" t="str">
            <v>Madinah</v>
          </cell>
          <cell r="G261">
            <v>2019</v>
          </cell>
          <cell r="H261" t="str">
            <v xml:space="preserve">امانة المدينة المنورة </v>
          </cell>
          <cell r="I261">
            <v>24.525600000000001</v>
          </cell>
          <cell r="J261">
            <v>39.6462</v>
          </cell>
          <cell r="K261" t="str">
            <v>Nokia</v>
          </cell>
          <cell r="L261" t="str">
            <v>New Site</v>
          </cell>
        </row>
        <row r="262">
          <cell r="A262" t="str">
            <v>ZMM977</v>
          </cell>
          <cell r="B262" t="str">
            <v>Macro</v>
          </cell>
          <cell r="C262" t="str">
            <v>Aspiration</v>
          </cell>
          <cell r="D262" t="str">
            <v>Pending SAF</v>
          </cell>
          <cell r="E262" t="str">
            <v>Madinah</v>
          </cell>
          <cell r="F262" t="str">
            <v>Madinah</v>
          </cell>
          <cell r="G262">
            <v>2019</v>
          </cell>
          <cell r="H262" t="str">
            <v>امانة المدينة المنورة</v>
          </cell>
          <cell r="I262">
            <v>21.543700000000001</v>
          </cell>
          <cell r="J262">
            <v>39.784199999999998</v>
          </cell>
          <cell r="K262" t="str">
            <v>Nokia</v>
          </cell>
          <cell r="L262" t="str">
            <v>New Site</v>
          </cell>
        </row>
        <row r="263">
          <cell r="A263" t="str">
            <v>ZMC541</v>
          </cell>
          <cell r="B263" t="str">
            <v>Macro/Replacement</v>
          </cell>
          <cell r="C263" t="str">
            <v>Aspiration</v>
          </cell>
          <cell r="D263" t="str">
            <v>Pending TSSR</v>
          </cell>
          <cell r="E263" t="str">
            <v>Makkah</v>
          </cell>
          <cell r="F263" t="str">
            <v>Makkah</v>
          </cell>
          <cell r="G263">
            <v>2020</v>
          </cell>
          <cell r="H263" t="str">
            <v>أمانة مكة المكرمة</v>
          </cell>
          <cell r="I263">
            <v>21.283280000000001</v>
          </cell>
          <cell r="J263">
            <v>39.677019999999999</v>
          </cell>
          <cell r="K263" t="str">
            <v>Nokia</v>
          </cell>
          <cell r="L263" t="str">
            <v>New Site</v>
          </cell>
        </row>
        <row r="264">
          <cell r="A264" t="str">
            <v>ZMC660</v>
          </cell>
          <cell r="B264" t="str">
            <v>Macro/Redeployment</v>
          </cell>
          <cell r="C264" t="str">
            <v>Aspiration</v>
          </cell>
          <cell r="D264" t="str">
            <v>Pending TSSR</v>
          </cell>
          <cell r="E264" t="str">
            <v>Makkah</v>
          </cell>
          <cell r="F264" t="str">
            <v>Makkah</v>
          </cell>
          <cell r="G264">
            <v>2020</v>
          </cell>
          <cell r="H264" t="str">
            <v>امانة مكة المكرمة</v>
          </cell>
          <cell r="I264">
            <v>21.382059999999999</v>
          </cell>
          <cell r="J264">
            <v>39.721159999999998</v>
          </cell>
          <cell r="K264" t="str">
            <v>Nokia</v>
          </cell>
          <cell r="L264" t="str">
            <v>New Site</v>
          </cell>
        </row>
        <row r="265">
          <cell r="A265" t="str">
            <v>ZMC517</v>
          </cell>
          <cell r="B265" t="str">
            <v>Macro/Replacement</v>
          </cell>
          <cell r="C265" t="str">
            <v>Aspiration</v>
          </cell>
          <cell r="D265" t="str">
            <v>Pending TSSR</v>
          </cell>
          <cell r="E265" t="str">
            <v>Makkah</v>
          </cell>
          <cell r="F265" t="str">
            <v>Makkah</v>
          </cell>
          <cell r="G265"/>
          <cell r="H265" t="str">
            <v>جهاد بليلة</v>
          </cell>
          <cell r="I265">
            <v>21.403680000000001</v>
          </cell>
          <cell r="J265">
            <v>39.875570000000003</v>
          </cell>
          <cell r="K265" t="str">
            <v>Nokia</v>
          </cell>
          <cell r="L265" t="str">
            <v>New Site</v>
          </cell>
        </row>
        <row r="266">
          <cell r="A266" t="str">
            <v>ZMC579</v>
          </cell>
          <cell r="B266" t="str">
            <v>Macro/Replacement</v>
          </cell>
          <cell r="C266" t="str">
            <v>Aspiration</v>
          </cell>
          <cell r="D266" t="str">
            <v>Pending ISS</v>
          </cell>
          <cell r="E266" t="str">
            <v>Taif</v>
          </cell>
          <cell r="F266" t="str">
            <v>Taif</v>
          </cell>
          <cell r="G266"/>
          <cell r="H266"/>
          <cell r="I266">
            <v>21.63035</v>
          </cell>
          <cell r="J266">
            <v>40.424239999999998</v>
          </cell>
          <cell r="K266" t="str">
            <v>Nokia</v>
          </cell>
          <cell r="L266" t="str">
            <v>New Site</v>
          </cell>
        </row>
        <row r="267">
          <cell r="A267" t="str">
            <v>ZMM871</v>
          </cell>
          <cell r="B267" t="str">
            <v>Macro</v>
          </cell>
          <cell r="C267" t="str">
            <v>Aspiration</v>
          </cell>
          <cell r="D267" t="str">
            <v>Pending ISS</v>
          </cell>
          <cell r="E267" t="str">
            <v>Madinah</v>
          </cell>
          <cell r="F267" t="str">
            <v>Madinah</v>
          </cell>
          <cell r="G267"/>
          <cell r="H267"/>
          <cell r="I267">
            <v>24.47025</v>
          </cell>
          <cell r="J267">
            <v>39.59225</v>
          </cell>
          <cell r="K267" t="str">
            <v>Nokia</v>
          </cell>
          <cell r="L267" t="str">
            <v>Critical Site</v>
          </cell>
        </row>
        <row r="268">
          <cell r="A268" t="str">
            <v>ZMC543</v>
          </cell>
          <cell r="B268" t="str">
            <v>Macro</v>
          </cell>
          <cell r="C268" t="str">
            <v>Aspiration</v>
          </cell>
          <cell r="D268" t="str">
            <v>Pending ISS</v>
          </cell>
          <cell r="E268" t="str">
            <v>Makkah</v>
          </cell>
          <cell r="F268" t="str">
            <v>Makkah</v>
          </cell>
          <cell r="G268"/>
          <cell r="H268"/>
          <cell r="I268">
            <v>21.36431</v>
          </cell>
          <cell r="J268">
            <v>39.668509999999998</v>
          </cell>
          <cell r="K268" t="str">
            <v>Nokia</v>
          </cell>
          <cell r="L268" t="str">
            <v>Critical Site</v>
          </cell>
        </row>
        <row r="269">
          <cell r="A269" t="str">
            <v>ZTF313</v>
          </cell>
          <cell r="B269" t="str">
            <v>Macro</v>
          </cell>
          <cell r="C269" t="str">
            <v>Aspiration</v>
          </cell>
          <cell r="D269" t="str">
            <v>Pending ISS</v>
          </cell>
          <cell r="E269" t="str">
            <v>Taif</v>
          </cell>
          <cell r="F269" t="str">
            <v>Taif</v>
          </cell>
          <cell r="G269"/>
          <cell r="H269"/>
          <cell r="I269">
            <v>21.261520000000001</v>
          </cell>
          <cell r="J269">
            <v>40.420180000000002</v>
          </cell>
          <cell r="K269" t="str">
            <v>Nokia</v>
          </cell>
          <cell r="L269" t="str">
            <v>Critical Site</v>
          </cell>
        </row>
        <row r="270">
          <cell r="A270" t="str">
            <v>ZMC546</v>
          </cell>
          <cell r="B270" t="str">
            <v>Macro</v>
          </cell>
          <cell r="C270" t="str">
            <v>Aspiration</v>
          </cell>
          <cell r="D270" t="str">
            <v>Pending TSSR</v>
          </cell>
          <cell r="E270" t="str">
            <v>Makkah</v>
          </cell>
          <cell r="F270" t="str">
            <v>Makkah</v>
          </cell>
          <cell r="G270"/>
          <cell r="H270"/>
          <cell r="I270">
            <v>21.46452</v>
          </cell>
          <cell r="J270">
            <v>39.969389999999997</v>
          </cell>
          <cell r="K270" t="str">
            <v>Nokia</v>
          </cell>
          <cell r="L270" t="str">
            <v>to remove</v>
          </cell>
        </row>
        <row r="271">
          <cell r="A271" t="str">
            <v>ZMC544</v>
          </cell>
          <cell r="B271" t="str">
            <v>Macro</v>
          </cell>
          <cell r="C271" t="str">
            <v>Aspiration</v>
          </cell>
          <cell r="D271" t="str">
            <v>Pending TSSR</v>
          </cell>
          <cell r="E271" t="str">
            <v>Makkah</v>
          </cell>
          <cell r="F271" t="str">
            <v>Makkah</v>
          </cell>
          <cell r="G271"/>
          <cell r="H271"/>
          <cell r="I271">
            <v>21.4786</v>
          </cell>
          <cell r="J271">
            <v>39.997999999999998</v>
          </cell>
          <cell r="K271" t="str">
            <v>Nokia</v>
          </cell>
          <cell r="L271" t="str">
            <v>Critical Site</v>
          </cell>
        </row>
        <row r="272">
          <cell r="A272" t="str">
            <v>ZMM864</v>
          </cell>
          <cell r="B272" t="str">
            <v>Macro</v>
          </cell>
          <cell r="C272" t="str">
            <v>Aspiration</v>
          </cell>
          <cell r="D272" t="str">
            <v>Pending ISS</v>
          </cell>
          <cell r="E272" t="str">
            <v>Madinah</v>
          </cell>
          <cell r="F272" t="str">
            <v>Madinah</v>
          </cell>
          <cell r="G272"/>
          <cell r="H272"/>
          <cell r="I272">
            <v>24.478280000000002</v>
          </cell>
          <cell r="J272">
            <v>39.622439999999997</v>
          </cell>
          <cell r="K272" t="str">
            <v>Nokia</v>
          </cell>
          <cell r="L272" t="str">
            <v>Critical Site</v>
          </cell>
        </row>
        <row r="273">
          <cell r="A273" t="str">
            <v>ZMM882</v>
          </cell>
          <cell r="B273" t="str">
            <v>Macro</v>
          </cell>
          <cell r="C273" t="str">
            <v>Aspiration</v>
          </cell>
          <cell r="D273" t="str">
            <v>Pending TSSR</v>
          </cell>
          <cell r="E273" t="str">
            <v>Madinah</v>
          </cell>
          <cell r="F273" t="str">
            <v>Madinah</v>
          </cell>
          <cell r="G273"/>
          <cell r="H273"/>
          <cell r="I273">
            <v>24.503440000000001</v>
          </cell>
          <cell r="J273">
            <v>39.71407</v>
          </cell>
          <cell r="K273" t="str">
            <v>Nokia</v>
          </cell>
          <cell r="L273" t="str">
            <v>to remove</v>
          </cell>
        </row>
        <row r="274">
          <cell r="A274" t="str">
            <v>ZMM880</v>
          </cell>
          <cell r="B274" t="str">
            <v>Macro</v>
          </cell>
          <cell r="C274" t="str">
            <v>Aspiration</v>
          </cell>
          <cell r="D274" t="str">
            <v>PendingI ISR</v>
          </cell>
          <cell r="E274" t="str">
            <v>Madinah</v>
          </cell>
          <cell r="F274" t="str">
            <v>Madinah</v>
          </cell>
          <cell r="G274"/>
          <cell r="H274"/>
          <cell r="I274">
            <v>24.50386</v>
          </cell>
          <cell r="J274">
            <v>39.567459999999997</v>
          </cell>
          <cell r="K274" t="str">
            <v>Nokia</v>
          </cell>
          <cell r="L274" t="str">
            <v>Removed from Scope</v>
          </cell>
        </row>
        <row r="275">
          <cell r="A275" t="str">
            <v>ZMM883</v>
          </cell>
          <cell r="B275" t="str">
            <v>Macro</v>
          </cell>
          <cell r="C275" t="str">
            <v>Aspiration</v>
          </cell>
          <cell r="D275" t="str">
            <v>Pending TSSR</v>
          </cell>
          <cell r="E275" t="str">
            <v>Madinah</v>
          </cell>
          <cell r="F275" t="str">
            <v>Madinah</v>
          </cell>
          <cell r="G275"/>
          <cell r="H275"/>
          <cell r="I275">
            <v>24.52627</v>
          </cell>
          <cell r="J275">
            <v>39.650410000000001</v>
          </cell>
          <cell r="K275" t="str">
            <v>Nokia</v>
          </cell>
          <cell r="L275" t="str">
            <v>to remove</v>
          </cell>
        </row>
        <row r="276">
          <cell r="A276" t="str">
            <v>ZMC545</v>
          </cell>
          <cell r="B276" t="str">
            <v>Macro</v>
          </cell>
          <cell r="C276" t="str">
            <v>Aspiration</v>
          </cell>
          <cell r="D276" t="str">
            <v>Pending TSSR</v>
          </cell>
          <cell r="E276" t="str">
            <v>Makkah</v>
          </cell>
          <cell r="F276" t="str">
            <v>Makkah</v>
          </cell>
          <cell r="G276"/>
          <cell r="H276"/>
          <cell r="I276">
            <v>21.356919999999999</v>
          </cell>
          <cell r="J276">
            <v>39.872750000000003</v>
          </cell>
          <cell r="K276" t="str">
            <v>Nokia</v>
          </cell>
          <cell r="L276" t="str">
            <v>to remove</v>
          </cell>
        </row>
        <row r="277">
          <cell r="A277" t="str">
            <v>Z1C001</v>
          </cell>
          <cell r="B277" t="str">
            <v>Macro/Redeployment</v>
          </cell>
          <cell r="C277" t="str">
            <v>Aspiration</v>
          </cell>
          <cell r="D277" t="str">
            <v>HOC</v>
          </cell>
          <cell r="E277" t="str">
            <v>Makkah</v>
          </cell>
          <cell r="F277" t="str">
            <v>Makkah</v>
          </cell>
          <cell r="G277"/>
          <cell r="H277" t="str">
            <v>NA</v>
          </cell>
          <cell r="I277">
            <v>21.694590000000002</v>
          </cell>
          <cell r="J277">
            <v>39.581020000000002</v>
          </cell>
          <cell r="K277" t="str">
            <v>Nokia</v>
          </cell>
          <cell r="L277" t="str">
            <v>New Site</v>
          </cell>
        </row>
        <row r="278">
          <cell r="A278" t="str">
            <v>ZMM229</v>
          </cell>
          <cell r="B278" t="str">
            <v>Macro</v>
          </cell>
          <cell r="C278" t="str">
            <v>Aspiration</v>
          </cell>
          <cell r="D278" t="str">
            <v>Pending SAF</v>
          </cell>
          <cell r="E278" t="str">
            <v>Madinah</v>
          </cell>
          <cell r="F278" t="str">
            <v>Madinah</v>
          </cell>
          <cell r="G278"/>
          <cell r="H278" t="str">
            <v>امانة المدينة المنورة</v>
          </cell>
          <cell r="I278">
            <v>24.525559999999999</v>
          </cell>
          <cell r="J278">
            <v>39.64622</v>
          </cell>
          <cell r="K278" t="str">
            <v>Nokia</v>
          </cell>
          <cell r="L278" t="str">
            <v>New Site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Site ID</v>
          </cell>
          <cell r="B1" t="str">
            <v>TLs</v>
          </cell>
          <cell r="C1" t="str">
            <v>Old Tower Type</v>
          </cell>
          <cell r="D1" t="str">
            <v>New Tower Type</v>
          </cell>
        </row>
        <row r="2">
          <cell r="A2" t="str">
            <v>ZAB386</v>
          </cell>
          <cell r="B2" t="str">
            <v>Mohammed elshehry</v>
          </cell>
          <cell r="C2" t="str">
            <v>35m-PT-Sharable</v>
          </cell>
          <cell r="D2" t="str">
            <v>40m-PT-GF</v>
          </cell>
        </row>
        <row r="3">
          <cell r="A3" t="str">
            <v>ZBH589</v>
          </cell>
          <cell r="B3" t="str">
            <v>M. Abdulaziz FTC</v>
          </cell>
          <cell r="C3" t="str">
            <v>35m-MP-GF-MOST</v>
          </cell>
          <cell r="D3" t="str">
            <v>45m-E4-GF</v>
          </cell>
        </row>
        <row r="4">
          <cell r="A4" t="str">
            <v>ZBH643</v>
          </cell>
          <cell r="B4" t="str">
            <v>M. Abdulaziz FTC</v>
          </cell>
          <cell r="C4" t="str">
            <v>45m-E4-GF</v>
          </cell>
          <cell r="D4" t="str">
            <v>60m-E4-GF</v>
          </cell>
        </row>
        <row r="5">
          <cell r="A5" t="str">
            <v>ZMC304</v>
          </cell>
          <cell r="B5" t="str">
            <v>Adnan Alqorashy</v>
          </cell>
          <cell r="C5" t="str">
            <v>6m-RT-Tower</v>
          </cell>
          <cell r="D5" t="str">
            <v>9m-RT-Tower</v>
          </cell>
        </row>
        <row r="6">
          <cell r="A6" t="str">
            <v>ZMC323</v>
          </cell>
          <cell r="B6" t="str">
            <v>Adnan Alqorashy</v>
          </cell>
          <cell r="C6" t="str">
            <v>35m-LP-GF</v>
          </cell>
          <cell r="D6" t="str">
            <v>9m-RT-Tower</v>
          </cell>
        </row>
        <row r="7">
          <cell r="A7" t="str">
            <v>ZMC655</v>
          </cell>
          <cell r="B7" t="str">
            <v>Adnan Alqorashy</v>
          </cell>
          <cell r="C7" t="str">
            <v>WM-Pole-RT</v>
          </cell>
          <cell r="D7" t="str">
            <v>9m-RT-Tower</v>
          </cell>
        </row>
        <row r="8">
          <cell r="A8" t="str">
            <v>ZMC840</v>
          </cell>
          <cell r="B8" t="str">
            <v>Adnan Alqorashy</v>
          </cell>
          <cell r="C8" t="str">
            <v>35m-LP-GF</v>
          </cell>
          <cell r="D8" t="str">
            <v>45m-E4-GF</v>
          </cell>
        </row>
        <row r="9">
          <cell r="A9" t="str">
            <v>ZMC861</v>
          </cell>
          <cell r="B9" t="str">
            <v>Adnan Alqorashy</v>
          </cell>
          <cell r="C9" t="str">
            <v>35m-LP-GF</v>
          </cell>
          <cell r="D9" t="str">
            <v>9m-RT-Tower</v>
          </cell>
        </row>
        <row r="10">
          <cell r="A10" t="str">
            <v>ZMM944</v>
          </cell>
          <cell r="B10" t="str">
            <v>Fahad Aljohany</v>
          </cell>
          <cell r="C10" t="str">
            <v>WM-Pole-RT</v>
          </cell>
          <cell r="D10" t="str">
            <v>9m-RT-Tower</v>
          </cell>
        </row>
        <row r="11">
          <cell r="A11" t="str">
            <v>ZMM946</v>
          </cell>
          <cell r="B11" t="str">
            <v>Fahad Aljohany</v>
          </cell>
          <cell r="C11" t="str">
            <v>35m-LP-GF</v>
          </cell>
          <cell r="D11" t="str">
            <v>45m-E4-GF</v>
          </cell>
        </row>
        <row r="12">
          <cell r="A12" t="str">
            <v>ZMM945</v>
          </cell>
          <cell r="B12" t="str">
            <v>Fahad Aljohany</v>
          </cell>
          <cell r="C12" t="str">
            <v>45m-E4-GF</v>
          </cell>
          <cell r="D12" t="str">
            <v>35m-LP-GF</v>
          </cell>
        </row>
        <row r="13">
          <cell r="A13" t="str">
            <v>ZMM971</v>
          </cell>
          <cell r="B13" t="str">
            <v>Fahad Aljohany</v>
          </cell>
          <cell r="C13" t="str">
            <v>WM-Pole-RT</v>
          </cell>
          <cell r="D13" t="str">
            <v>9m-RT-Tower</v>
          </cell>
        </row>
        <row r="14">
          <cell r="A14" t="str">
            <v>ZUA981</v>
          </cell>
          <cell r="B14" t="str">
            <v>Fahad Aljohany</v>
          </cell>
          <cell r="C14" t="str">
            <v>35m-LP-GF</v>
          </cell>
          <cell r="D14" t="str">
            <v>25M-GF</v>
          </cell>
        </row>
        <row r="15">
          <cell r="A15" t="str">
            <v>ZUA982</v>
          </cell>
          <cell r="B15" t="str">
            <v>Fahad Aljohany</v>
          </cell>
          <cell r="C15" t="str">
            <v>35m-LP-GF</v>
          </cell>
          <cell r="D15" t="str">
            <v>25M-GF</v>
          </cell>
        </row>
        <row r="16">
          <cell r="A16" t="str">
            <v>ZUA988</v>
          </cell>
          <cell r="B16" t="str">
            <v>Fahad Aljohany</v>
          </cell>
          <cell r="C16" t="str">
            <v>35m-LP-GF</v>
          </cell>
          <cell r="D16" t="str">
            <v>25M-GF</v>
          </cell>
        </row>
        <row r="17">
          <cell r="A17" t="str">
            <v>ZUA989</v>
          </cell>
          <cell r="B17" t="str">
            <v>Fahad Aljohany</v>
          </cell>
          <cell r="C17" t="str">
            <v>35m-LP-GF</v>
          </cell>
          <cell r="D17" t="str">
            <v>25M-GF</v>
          </cell>
        </row>
        <row r="18">
          <cell r="A18" t="str">
            <v>ZTF563</v>
          </cell>
          <cell r="B18" t="str">
            <v>Fahad Alrogy</v>
          </cell>
          <cell r="C18" t="str">
            <v>45m-E4-GF</v>
          </cell>
          <cell r="D18" t="str">
            <v>60m-E4-GF</v>
          </cell>
        </row>
        <row r="19">
          <cell r="A19" t="str">
            <v>ZYB893</v>
          </cell>
          <cell r="B19" t="str">
            <v>Fahad Aljohany</v>
          </cell>
          <cell r="C19" t="str">
            <v>35m-LP-GF</v>
          </cell>
          <cell r="D19" t="str">
            <v>Sharing</v>
          </cell>
        </row>
        <row r="20">
          <cell r="A20" t="str">
            <v>ZUA021</v>
          </cell>
          <cell r="B20" t="str">
            <v>Fahad Aljohany</v>
          </cell>
          <cell r="C20" t="str">
            <v>35m-LP-GF</v>
          </cell>
          <cell r="D20" t="str">
            <v>25M-GF</v>
          </cell>
        </row>
        <row r="21">
          <cell r="A21" t="str">
            <v>PMD892</v>
          </cell>
          <cell r="B21" t="str">
            <v>Fahad Aljohany</v>
          </cell>
          <cell r="C21" t="str">
            <v>11.5m Concealed Pole</v>
          </cell>
          <cell r="D21" t="str">
            <v>15M Clock Tower</v>
          </cell>
        </row>
        <row r="22">
          <cell r="A22" t="str">
            <v>PMD891</v>
          </cell>
          <cell r="B22" t="str">
            <v>Fahad Aljohany</v>
          </cell>
          <cell r="C22" t="str">
            <v>WM-Pole-RT</v>
          </cell>
          <cell r="D22" t="str">
            <v>10m-WM-RT</v>
          </cell>
        </row>
        <row r="23">
          <cell r="A23" t="str">
            <v>ZMC876</v>
          </cell>
          <cell r="B23" t="str">
            <v>Adnan Alqorashy</v>
          </cell>
          <cell r="C23" t="str">
            <v>60m-E4-GF</v>
          </cell>
          <cell r="D23" t="str">
            <v>45m-E4-GF</v>
          </cell>
        </row>
        <row r="24">
          <cell r="A24" t="str">
            <v>ZMC702</v>
          </cell>
          <cell r="B24" t="str">
            <v>Adnan Alqorashy</v>
          </cell>
          <cell r="C24">
            <v>0</v>
          </cell>
          <cell r="D24" t="str">
            <v>9m-RT-Tower</v>
          </cell>
        </row>
        <row r="25">
          <cell r="A25" t="str">
            <v>ZMC400</v>
          </cell>
          <cell r="B25" t="str">
            <v>Adnan Alqorashy</v>
          </cell>
          <cell r="C25">
            <v>0</v>
          </cell>
          <cell r="D25" t="str">
            <v>60m-E4-GF</v>
          </cell>
        </row>
        <row r="26">
          <cell r="A26" t="str">
            <v>ZMM924</v>
          </cell>
          <cell r="B26" t="str">
            <v>Fahad Aljohany</v>
          </cell>
          <cell r="C26">
            <v>0</v>
          </cell>
          <cell r="D26" t="str">
            <v>3M-WM-Camouflage-RT</v>
          </cell>
        </row>
        <row r="27">
          <cell r="A27" t="str">
            <v>ZMC325</v>
          </cell>
          <cell r="B27" t="str">
            <v>Adnan Alqorashy</v>
          </cell>
          <cell r="C27" t="str">
            <v>35m-LP-GF</v>
          </cell>
          <cell r="D27" t="str">
            <v>60m-E4-GF</v>
          </cell>
        </row>
        <row r="28">
          <cell r="A28" t="str">
            <v>ZMC303</v>
          </cell>
          <cell r="B28" t="str">
            <v>Adnan Alqorashy</v>
          </cell>
          <cell r="C28" t="str">
            <v>36m-E4-GF</v>
          </cell>
          <cell r="D28" t="str">
            <v>4.5M-WM-RT</v>
          </cell>
        </row>
        <row r="29">
          <cell r="A29" t="str">
            <v>ZBH829</v>
          </cell>
          <cell r="B29" t="str">
            <v>M. Abdulaziz FTC</v>
          </cell>
          <cell r="C29" t="str">
            <v>45m-E4-GF</v>
          </cell>
          <cell r="D29" t="str">
            <v>NA</v>
          </cell>
        </row>
        <row r="30">
          <cell r="A30" t="str">
            <v>ZTF452</v>
          </cell>
          <cell r="B30" t="str">
            <v>Fahad Alrogy</v>
          </cell>
          <cell r="C30" t="str">
            <v>45m-E4-GF</v>
          </cell>
          <cell r="D30" t="str">
            <v>NA</v>
          </cell>
        </row>
        <row r="31">
          <cell r="A31" t="str">
            <v>ZYB823</v>
          </cell>
          <cell r="B31" t="str">
            <v>Fahad Aljohany</v>
          </cell>
          <cell r="C31" t="str">
            <v>WM-Pole-RT</v>
          </cell>
          <cell r="D31" t="str">
            <v>NA</v>
          </cell>
        </row>
        <row r="32">
          <cell r="A32" t="str">
            <v>PMK498</v>
          </cell>
          <cell r="B32" t="str">
            <v>Adnan Alqorashy</v>
          </cell>
          <cell r="C32" t="str">
            <v>WM-Pole-RT</v>
          </cell>
          <cell r="D32" t="str">
            <v>NA</v>
          </cell>
        </row>
        <row r="33">
          <cell r="A33" t="str">
            <v>ZBS344</v>
          </cell>
          <cell r="B33" t="str">
            <v>Mohammed elshehry</v>
          </cell>
          <cell r="C33" t="str">
            <v>60m-E4-GF</v>
          </cell>
          <cell r="D33" t="str">
            <v>60m-E4-GF</v>
          </cell>
        </row>
        <row r="34">
          <cell r="A34" t="str">
            <v>ZDJ974</v>
          </cell>
          <cell r="B34" t="str">
            <v>Mohammed elshehry</v>
          </cell>
          <cell r="C34" t="str">
            <v>60m-E4-GF</v>
          </cell>
          <cell r="D34" t="str">
            <v>60m-E4-GF</v>
          </cell>
        </row>
        <row r="35">
          <cell r="A35" t="str">
            <v>ZKH554</v>
          </cell>
          <cell r="B35" t="str">
            <v>Mohammed elshehry</v>
          </cell>
          <cell r="C35" t="str">
            <v>35m-PT-Sharable</v>
          </cell>
          <cell r="D35" t="str">
            <v>35m-LP-GF</v>
          </cell>
        </row>
        <row r="36">
          <cell r="A36" t="str">
            <v>ZJZ071</v>
          </cell>
          <cell r="B36" t="str">
            <v>Adnan Alqorashy</v>
          </cell>
          <cell r="C36" t="str">
            <v>45m-E4-GF</v>
          </cell>
          <cell r="D36" t="str">
            <v>45m-E4-GF</v>
          </cell>
        </row>
        <row r="37">
          <cell r="A37" t="str">
            <v>ZMH231</v>
          </cell>
          <cell r="B37" t="str">
            <v>Mohammed elshehry</v>
          </cell>
          <cell r="C37" t="str">
            <v>45m-E4-GF</v>
          </cell>
          <cell r="D37" t="str">
            <v>45m-E4-GF</v>
          </cell>
        </row>
        <row r="38">
          <cell r="A38" t="str">
            <v>ZTF319</v>
          </cell>
          <cell r="B38" t="str">
            <v>Fahad Alrogy</v>
          </cell>
          <cell r="C38" t="str">
            <v>60m-E4-GF</v>
          </cell>
          <cell r="D38" t="str">
            <v>60m-E4-GF</v>
          </cell>
        </row>
        <row r="39">
          <cell r="A39" t="str">
            <v>ZMC302</v>
          </cell>
          <cell r="B39" t="str">
            <v>Adnan Alqorashy</v>
          </cell>
          <cell r="C39" t="str">
            <v>35m-LP-GF</v>
          </cell>
          <cell r="D39" t="str">
            <v>35m-LP-GF</v>
          </cell>
        </row>
        <row r="40">
          <cell r="A40" t="str">
            <v>ZKL008</v>
          </cell>
          <cell r="B40" t="str">
            <v>Adnan Alqorashy</v>
          </cell>
          <cell r="C40" t="str">
            <v>60m-E4-GF</v>
          </cell>
          <cell r="D40" t="str">
            <v>60m-E4-GF</v>
          </cell>
        </row>
        <row r="41">
          <cell r="A41" t="str">
            <v>ZMC084</v>
          </cell>
          <cell r="B41" t="str">
            <v>Adnan Alqorashy</v>
          </cell>
          <cell r="C41" t="str">
            <v>45m-E4-GF</v>
          </cell>
          <cell r="D41" t="str">
            <v>45m-E4-GF</v>
          </cell>
        </row>
        <row r="42">
          <cell r="A42" t="str">
            <v>ZMC318</v>
          </cell>
          <cell r="B42" t="str">
            <v>Adnan Alqorashy</v>
          </cell>
          <cell r="C42" t="str">
            <v>WM-Pole-RT</v>
          </cell>
          <cell r="D42" t="str">
            <v>WM-Pole-RT</v>
          </cell>
        </row>
        <row r="43">
          <cell r="A43" t="str">
            <v>ZMC322</v>
          </cell>
          <cell r="B43" t="str">
            <v>Adnan Alqorashy</v>
          </cell>
          <cell r="C43" t="str">
            <v>35m-LP-GF</v>
          </cell>
          <cell r="D43" t="str">
            <v>35m-LP-GF</v>
          </cell>
        </row>
        <row r="44">
          <cell r="A44" t="str">
            <v>ZMC339</v>
          </cell>
          <cell r="B44" t="str">
            <v>Adnan Alqorashy</v>
          </cell>
          <cell r="C44" t="str">
            <v>Tower-RT-12m</v>
          </cell>
          <cell r="D44" t="str">
            <v>12m-RT-Tower</v>
          </cell>
        </row>
        <row r="45">
          <cell r="A45" t="str">
            <v>ZMC610</v>
          </cell>
          <cell r="B45" t="str">
            <v>Adnan Alqorashy</v>
          </cell>
          <cell r="C45" t="str">
            <v>35m - Clock Tower</v>
          </cell>
          <cell r="D45" t="str">
            <v>35m - Clock Tower</v>
          </cell>
        </row>
        <row r="46">
          <cell r="A46" t="str">
            <v>ZMC894</v>
          </cell>
          <cell r="B46" t="str">
            <v>Adnan Alqorashy</v>
          </cell>
          <cell r="C46" t="str">
            <v>35m-LP-GF</v>
          </cell>
          <cell r="D46" t="str">
            <v>35m-LP-GF</v>
          </cell>
        </row>
        <row r="47">
          <cell r="A47" t="str">
            <v>ZMC685</v>
          </cell>
          <cell r="B47" t="str">
            <v>Adnan Alqorashy</v>
          </cell>
          <cell r="C47" t="str">
            <v>45m-E4-GF</v>
          </cell>
          <cell r="D47" t="str">
            <v>45m-E4-GF</v>
          </cell>
        </row>
        <row r="48">
          <cell r="A48" t="str">
            <v>ZMC686</v>
          </cell>
          <cell r="B48" t="str">
            <v>Adnan Alqorashy</v>
          </cell>
          <cell r="C48" t="str">
            <v>35m - Clock Tower</v>
          </cell>
          <cell r="D48" t="str">
            <v>35m - Clock Tower</v>
          </cell>
        </row>
        <row r="49">
          <cell r="A49" t="str">
            <v>ZMC696</v>
          </cell>
          <cell r="B49" t="str">
            <v>Adnan Alqorashy</v>
          </cell>
          <cell r="C49" t="str">
            <v>35m - Clock Tower</v>
          </cell>
          <cell r="D49" t="str">
            <v>35m - Clock Tower</v>
          </cell>
        </row>
        <row r="50">
          <cell r="A50" t="str">
            <v>ZMC709</v>
          </cell>
          <cell r="B50" t="str">
            <v>Adnan Alqorashy</v>
          </cell>
          <cell r="C50" t="str">
            <v>45m-E4-GF</v>
          </cell>
          <cell r="D50" t="str">
            <v>45m-E4-GF</v>
          </cell>
        </row>
        <row r="51">
          <cell r="A51" t="str">
            <v>ZMC621</v>
          </cell>
          <cell r="B51" t="str">
            <v>Adnan Alqorashy</v>
          </cell>
          <cell r="C51" t="str">
            <v>60m-E4-GF</v>
          </cell>
          <cell r="D51" t="str">
            <v>60m-E4-GF</v>
          </cell>
        </row>
        <row r="52">
          <cell r="A52" t="str">
            <v>ZMC693</v>
          </cell>
          <cell r="B52" t="str">
            <v>Adnan Alqorashy</v>
          </cell>
          <cell r="C52" t="str">
            <v>35m - Clock Tower</v>
          </cell>
          <cell r="D52" t="str">
            <v>35m - Clock Tower</v>
          </cell>
        </row>
        <row r="53">
          <cell r="A53" t="str">
            <v>ZMC887</v>
          </cell>
          <cell r="B53" t="str">
            <v>Adnan Alqorashy</v>
          </cell>
          <cell r="C53" t="str">
            <v>60m-E4-GF</v>
          </cell>
          <cell r="D53" t="str">
            <v>60m-E4-GF</v>
          </cell>
        </row>
        <row r="54">
          <cell r="A54" t="str">
            <v>ZTF434</v>
          </cell>
          <cell r="B54" t="str">
            <v>Fahad Alrogy</v>
          </cell>
          <cell r="C54" t="str">
            <v>45m-E4-GF</v>
          </cell>
          <cell r="D54" t="str">
            <v>45m-E4-GF</v>
          </cell>
        </row>
        <row r="55">
          <cell r="A55" t="str">
            <v>ZMJ098</v>
          </cell>
          <cell r="B55" t="str">
            <v>Mohammed elshehry</v>
          </cell>
          <cell r="C55" t="str">
            <v>45m-E4-GF</v>
          </cell>
          <cell r="D55" t="str">
            <v>45m-E4-GF</v>
          </cell>
        </row>
        <row r="56">
          <cell r="A56" t="str">
            <v>ZMD499</v>
          </cell>
          <cell r="B56" t="str">
            <v>Fahad Aljohany</v>
          </cell>
          <cell r="C56" t="str">
            <v>45m-E4-GF</v>
          </cell>
          <cell r="D56" t="str">
            <v>45m-E4-GF</v>
          </cell>
        </row>
        <row r="57">
          <cell r="A57" t="str">
            <v>ZMK657</v>
          </cell>
          <cell r="B57" t="str">
            <v>Adnan Alqorashy</v>
          </cell>
          <cell r="C57" t="str">
            <v>45m-E4-GF</v>
          </cell>
          <cell r="D57" t="str">
            <v>45m-E4-GF</v>
          </cell>
        </row>
        <row r="58">
          <cell r="A58" t="str">
            <v>ZMM230</v>
          </cell>
          <cell r="B58" t="str">
            <v>Fahad Aljohany</v>
          </cell>
          <cell r="C58" t="str">
            <v>35m-PT-Sharable</v>
          </cell>
          <cell r="D58" t="str">
            <v>35m-PT-Sharable</v>
          </cell>
        </row>
        <row r="59">
          <cell r="A59" t="str">
            <v>ZTF438</v>
          </cell>
          <cell r="B59" t="str">
            <v>Fahad Alrogy</v>
          </cell>
          <cell r="C59" t="str">
            <v>45m-E4-GF</v>
          </cell>
          <cell r="D59" t="str">
            <v>45m-E4-GF</v>
          </cell>
        </row>
        <row r="60">
          <cell r="A60" t="str">
            <v>ZYB885</v>
          </cell>
          <cell r="B60" t="str">
            <v>Fahad Aljohany</v>
          </cell>
          <cell r="C60" t="str">
            <v>35m-LP-GF</v>
          </cell>
          <cell r="D60" t="str">
            <v>35m-LP-GF</v>
          </cell>
        </row>
        <row r="61">
          <cell r="A61" t="str">
            <v>ZTF500</v>
          </cell>
          <cell r="B61" t="str">
            <v>Fahad Alrogy</v>
          </cell>
          <cell r="C61" t="str">
            <v>35m-LP-GF</v>
          </cell>
          <cell r="D61" t="str">
            <v>35m-LP-GF</v>
          </cell>
        </row>
        <row r="62">
          <cell r="A62" t="str">
            <v>ZTF501</v>
          </cell>
          <cell r="B62" t="str">
            <v>Fahad Alrogy</v>
          </cell>
          <cell r="C62" t="str">
            <v>35m-LP-GF</v>
          </cell>
          <cell r="D62" t="str">
            <v>35m-LP-GF</v>
          </cell>
        </row>
        <row r="63">
          <cell r="A63" t="str">
            <v>ZYB888</v>
          </cell>
          <cell r="B63" t="str">
            <v>Fahad Aljohany</v>
          </cell>
          <cell r="C63" t="str">
            <v>35m-LP-GF</v>
          </cell>
          <cell r="D63" t="str">
            <v>35m-LP-GF</v>
          </cell>
        </row>
        <row r="64">
          <cell r="A64" t="str">
            <v>ZYB889</v>
          </cell>
          <cell r="B64" t="str">
            <v>Fahad Aljohany</v>
          </cell>
          <cell r="C64" t="str">
            <v>35m-LP-GF</v>
          </cell>
          <cell r="D64" t="str">
            <v>35m-LP-GF</v>
          </cell>
        </row>
        <row r="65">
          <cell r="A65" t="str">
            <v>ZYB896</v>
          </cell>
          <cell r="B65" t="str">
            <v>Fahad Aljohany</v>
          </cell>
          <cell r="C65" t="str">
            <v>35m-LP-GF</v>
          </cell>
          <cell r="D65" t="str">
            <v>35m-LP-GF</v>
          </cell>
        </row>
        <row r="66">
          <cell r="A66" t="str">
            <v>ZYB971</v>
          </cell>
          <cell r="B66" t="str">
            <v>Fahad Aljohany</v>
          </cell>
          <cell r="C66" t="str">
            <v>35m-LP-GF</v>
          </cell>
          <cell r="D66" t="str">
            <v>35m-LP-GF</v>
          </cell>
        </row>
        <row r="67">
          <cell r="A67" t="str">
            <v>ZYB904</v>
          </cell>
          <cell r="B67" t="str">
            <v>Fahad Aljohany</v>
          </cell>
          <cell r="C67" t="str">
            <v>35m-LP-GF</v>
          </cell>
          <cell r="D67" t="str">
            <v>35m-LP-GF</v>
          </cell>
        </row>
        <row r="68">
          <cell r="A68" t="str">
            <v>ZMC627</v>
          </cell>
          <cell r="B68" t="str">
            <v>Adnan Alqorashy</v>
          </cell>
          <cell r="C68" t="str">
            <v>60m-E4-GF</v>
          </cell>
          <cell r="D68" t="str">
            <v>60m-E4-GF</v>
          </cell>
        </row>
        <row r="69">
          <cell r="A69" t="str">
            <v>ZMC870</v>
          </cell>
          <cell r="B69" t="str">
            <v>Adnan Alqorashy</v>
          </cell>
          <cell r="C69" t="str">
            <v>60m-E4-GF</v>
          </cell>
          <cell r="D69" t="str">
            <v>60m-E4-GF</v>
          </cell>
        </row>
        <row r="70">
          <cell r="A70" t="str">
            <v>ZMM223</v>
          </cell>
          <cell r="B70" t="str">
            <v>Fahad Aljohany</v>
          </cell>
          <cell r="C70" t="str">
            <v>35m-LP-GF</v>
          </cell>
          <cell r="D70" t="str">
            <v>35m-LP-GF</v>
          </cell>
        </row>
        <row r="71">
          <cell r="A71" t="str">
            <v>ZMC541</v>
          </cell>
          <cell r="B71" t="str">
            <v>Adnan Alqorashy</v>
          </cell>
          <cell r="C71" t="str">
            <v>60m-E4-GF</v>
          </cell>
          <cell r="D71" t="str">
            <v>60m-E4-GF</v>
          </cell>
        </row>
        <row r="72">
          <cell r="A72" t="str">
            <v>ZMC660</v>
          </cell>
          <cell r="B72" t="str">
            <v>Adnan Alqorashy</v>
          </cell>
          <cell r="C72" t="str">
            <v>60m-E4-GF</v>
          </cell>
          <cell r="D72" t="str">
            <v>60m-E4-GF</v>
          </cell>
        </row>
        <row r="73">
          <cell r="A73" t="str">
            <v>ZMC543</v>
          </cell>
          <cell r="B73" t="str">
            <v>Adnan Alqorashy</v>
          </cell>
          <cell r="C73" t="str">
            <v>45M-E4-GF</v>
          </cell>
          <cell r="D73" t="str">
            <v>45m-E4-GF</v>
          </cell>
        </row>
        <row r="74">
          <cell r="A74" t="str">
            <v>ZMC544</v>
          </cell>
          <cell r="B74" t="str">
            <v>Adnan Alqorashy</v>
          </cell>
          <cell r="C74" t="str">
            <v>45M-E4-GF</v>
          </cell>
          <cell r="D74" t="str">
            <v>45m-E4-GF</v>
          </cell>
        </row>
        <row r="75">
          <cell r="A75" t="str">
            <v>ZMC981</v>
          </cell>
          <cell r="B75" t="str">
            <v>Adnan Alqorashy</v>
          </cell>
          <cell r="C75" t="str">
            <v>45m-E4-GF</v>
          </cell>
          <cell r="D75" t="str">
            <v>45m-E4-GF</v>
          </cell>
        </row>
        <row r="76">
          <cell r="A76" t="str">
            <v>ZMC925</v>
          </cell>
          <cell r="B76" t="str">
            <v>Adnan Alqorashy</v>
          </cell>
          <cell r="C76" t="str">
            <v>60m-E4-GF</v>
          </cell>
          <cell r="D76" t="str">
            <v>60m-E4-GF</v>
          </cell>
        </row>
        <row r="77">
          <cell r="A77" t="str">
            <v>ZMK569</v>
          </cell>
          <cell r="B77" t="str">
            <v>Adnan Alqorashy</v>
          </cell>
          <cell r="C77" t="str">
            <v>35m-LP-GF</v>
          </cell>
          <cell r="D77" t="str">
            <v>35m-LP-GF</v>
          </cell>
        </row>
        <row r="78">
          <cell r="A78" t="str">
            <v>ZMC344</v>
          </cell>
          <cell r="B78" t="str">
            <v>Adnan Alqorashy</v>
          </cell>
          <cell r="C78" t="str">
            <v>14.5m Concealed Pole</v>
          </cell>
          <cell r="D78" t="str">
            <v>14.5m Concealed Pole</v>
          </cell>
        </row>
        <row r="79">
          <cell r="A79" t="str">
            <v>ZMC348</v>
          </cell>
          <cell r="B79" t="str">
            <v>Adnan Alqorashy</v>
          </cell>
          <cell r="C79" t="str">
            <v>14.5m Concealed Pole</v>
          </cell>
          <cell r="D79" t="str">
            <v>14.5m Concealed Pole</v>
          </cell>
        </row>
        <row r="80">
          <cell r="A80" t="str">
            <v>ZMC345</v>
          </cell>
          <cell r="B80" t="str">
            <v>Adnan Alqorashy</v>
          </cell>
          <cell r="C80" t="str">
            <v>14.5m Concealed Pole</v>
          </cell>
          <cell r="D80" t="str">
            <v>14.5m Concealed Pole</v>
          </cell>
        </row>
        <row r="81">
          <cell r="A81" t="str">
            <v>ZMC346</v>
          </cell>
          <cell r="B81" t="str">
            <v>Adnan Alqorashy</v>
          </cell>
          <cell r="C81" t="str">
            <v>WM-Pole-RT</v>
          </cell>
          <cell r="D81" t="str">
            <v>WM-Pole-RT</v>
          </cell>
        </row>
        <row r="82">
          <cell r="A82" t="str">
            <v>ZMC347</v>
          </cell>
          <cell r="B82" t="str">
            <v>Adnan Alqorashy</v>
          </cell>
          <cell r="C82" t="str">
            <v>14.5m Concealed Pole</v>
          </cell>
          <cell r="D82" t="str">
            <v>14.5m Concealed Pole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 DataBase"/>
      <sheetName val="Sheet2"/>
      <sheetName val="Sheet3"/>
      <sheetName val="DB Summary"/>
      <sheetName val="New Summary"/>
      <sheetName val="Summary"/>
      <sheetName val="ASP MK"/>
      <sheetName val="ASP HO without BP"/>
      <sheetName val="Sheet1"/>
      <sheetName val="SCECO Issues"/>
      <sheetName val="WBB Database"/>
      <sheetName val="WBB HO without BP"/>
      <sheetName val="Last 30MD received"/>
      <sheetName val="26 MD OKLAA Sites"/>
      <sheetName val="JR"/>
    </sheetNames>
    <sheetDataSet>
      <sheetData sheetId="0">
        <row r="1">
          <cell r="A1">
            <v>3</v>
          </cell>
          <cell r="B1">
            <v>3</v>
          </cell>
          <cell r="C1">
            <v>3</v>
          </cell>
          <cell r="D1">
            <v>3</v>
          </cell>
          <cell r="E1">
            <v>3</v>
          </cell>
          <cell r="F1">
            <v>3</v>
          </cell>
          <cell r="G1">
            <v>3</v>
          </cell>
          <cell r="H1">
            <v>3</v>
          </cell>
          <cell r="I1">
            <v>3</v>
          </cell>
          <cell r="J1">
            <v>3</v>
          </cell>
          <cell r="K1">
            <v>3</v>
          </cell>
          <cell r="L1">
            <v>1</v>
          </cell>
          <cell r="M1">
            <v>3</v>
          </cell>
          <cell r="N1">
            <v>3</v>
          </cell>
          <cell r="O1">
            <v>3</v>
          </cell>
        </row>
        <row r="2">
          <cell r="A2" t="str">
            <v>Site ID</v>
          </cell>
          <cell r="B2" t="str">
            <v>Macro/Rep</v>
          </cell>
          <cell r="C2" t="str">
            <v>New/Rep</v>
          </cell>
          <cell r="D2" t="str">
            <v>District</v>
          </cell>
          <cell r="E2" t="str">
            <v>HL Dist.</v>
          </cell>
          <cell r="F2" t="str">
            <v>Category</v>
          </cell>
          <cell r="G2" t="str">
            <v>Owner's Name</v>
          </cell>
          <cell r="H2" t="str">
            <v>Owner Type</v>
          </cell>
          <cell r="I2" t="str">
            <v>Site Type</v>
          </cell>
          <cell r="J2" t="str">
            <v>Long Process/Not Doable</v>
          </cell>
          <cell r="K2" t="str">
            <v>Last Stage</v>
          </cell>
          <cell r="L2" t="str">
            <v>Hajj 1442</v>
          </cell>
          <cell r="M2" t="str">
            <v>NPTS Dependancy</v>
          </cell>
          <cell r="N2" t="str">
            <v>Stage</v>
          </cell>
          <cell r="O2">
            <v>44469</v>
          </cell>
        </row>
        <row r="3">
          <cell r="A3" t="str">
            <v>PMK488</v>
          </cell>
          <cell r="B3" t="str">
            <v>Macro/Replacement</v>
          </cell>
          <cell r="C3" t="str">
            <v>Replacement</v>
          </cell>
          <cell r="D3" t="str">
            <v>Makkah</v>
          </cell>
          <cell r="E3" t="str">
            <v>MAKKAH</v>
          </cell>
          <cell r="F3" t="str">
            <v>Makkah</v>
          </cell>
          <cell r="G3" t="str">
            <v>ناصر الهيبي</v>
          </cell>
          <cell r="H3" t="str">
            <v>Private</v>
          </cell>
          <cell r="I3" t="str">
            <v>RT</v>
          </cell>
          <cell r="J3" t="str">
            <v>Doable</v>
          </cell>
          <cell r="K3" t="str">
            <v>TAWAL</v>
          </cell>
          <cell r="L3" t="str">
            <v>Hajj1442</v>
          </cell>
          <cell r="M3" t="str">
            <v>FBP Not Approved</v>
          </cell>
          <cell r="N3" t="str">
            <v>FBP Issuance</v>
          </cell>
          <cell r="O3" t="str">
            <v>تم رفع طلب الرخصة على نظام فرص مع توال</v>
          </cell>
        </row>
        <row r="4">
          <cell r="A4" t="str">
            <v>ZMC686</v>
          </cell>
          <cell r="B4" t="str">
            <v>Macro</v>
          </cell>
          <cell r="C4" t="str">
            <v>New</v>
          </cell>
          <cell r="D4" t="str">
            <v>Makkah</v>
          </cell>
          <cell r="E4" t="str">
            <v>MAKKAH</v>
          </cell>
          <cell r="F4" t="str">
            <v>Makkah</v>
          </cell>
          <cell r="G4" t="str">
            <v>أمانة مكة المكرمة</v>
          </cell>
          <cell r="H4" t="str">
            <v>Amana</v>
          </cell>
          <cell r="I4" t="str">
            <v>GF</v>
          </cell>
          <cell r="J4" t="str">
            <v>Doable</v>
          </cell>
          <cell r="K4" t="str">
            <v>TAWAL</v>
          </cell>
          <cell r="L4" t="str">
            <v>Hajj1442</v>
          </cell>
          <cell r="M4" t="str">
            <v>Legal Issue</v>
          </cell>
          <cell r="N4" t="str">
            <v>FBP Issuance</v>
          </cell>
          <cell r="O4" t="str">
            <v>بانتظار اصدار العقد والاحالة من الأمانة / تم سداد رسوم الرخصة</v>
          </cell>
        </row>
        <row r="5">
          <cell r="A5" t="str">
            <v>ZMC325</v>
          </cell>
          <cell r="B5" t="str">
            <v>Macro</v>
          </cell>
          <cell r="C5" t="str">
            <v>New</v>
          </cell>
          <cell r="D5" t="str">
            <v>Makkah</v>
          </cell>
          <cell r="E5" t="str">
            <v>MAKKAH</v>
          </cell>
          <cell r="F5" t="str">
            <v>Makkah</v>
          </cell>
          <cell r="G5" t="str">
            <v>أمانة مكة المكرمة</v>
          </cell>
          <cell r="H5" t="str">
            <v>Amana</v>
          </cell>
          <cell r="I5" t="str">
            <v>GF</v>
          </cell>
          <cell r="J5" t="str">
            <v>Doable</v>
          </cell>
          <cell r="K5" t="str">
            <v>TAWAL</v>
          </cell>
          <cell r="L5" t="str">
            <v>Hajj1442</v>
          </cell>
          <cell r="M5" t="str">
            <v>Legal Issue</v>
          </cell>
          <cell r="N5" t="str">
            <v>FBP Issuance</v>
          </cell>
          <cell r="O5" t="str">
            <v xml:space="preserve">بانتظار اصدار العقد والاحالة من الأمانة </v>
          </cell>
        </row>
        <row r="6">
          <cell r="A6" t="str">
            <v>ZMC925</v>
          </cell>
          <cell r="B6" t="str">
            <v>Macro</v>
          </cell>
          <cell r="C6" t="str">
            <v>New</v>
          </cell>
          <cell r="D6" t="str">
            <v>Makkah</v>
          </cell>
          <cell r="E6" t="str">
            <v>MAKKAH</v>
          </cell>
          <cell r="F6" t="str">
            <v>Makkah</v>
          </cell>
          <cell r="G6" t="str">
            <v>أمانة مكة المكرمة</v>
          </cell>
          <cell r="H6" t="str">
            <v>Amana</v>
          </cell>
          <cell r="I6" t="str">
            <v>GF</v>
          </cell>
          <cell r="J6" t="str">
            <v>Doable</v>
          </cell>
          <cell r="K6" t="str">
            <v>TAWAL</v>
          </cell>
          <cell r="L6" t="str">
            <v>Hajj1442</v>
          </cell>
          <cell r="M6" t="str">
            <v>Legal Issue</v>
          </cell>
          <cell r="N6" t="str">
            <v>FBP Issuance</v>
          </cell>
          <cell r="O6" t="str">
            <v xml:space="preserve">بانتظار اصدار العقد والاحالة من الأمانة </v>
          </cell>
        </row>
        <row r="7">
          <cell r="A7" t="str">
            <v>ZMK569</v>
          </cell>
          <cell r="B7" t="str">
            <v>Macro</v>
          </cell>
          <cell r="C7" t="str">
            <v>New</v>
          </cell>
          <cell r="D7" t="str">
            <v>Makkah</v>
          </cell>
          <cell r="E7" t="str">
            <v>MAKKAH</v>
          </cell>
          <cell r="F7" t="str">
            <v>Makkah</v>
          </cell>
          <cell r="G7" t="str">
            <v>أمانة مكة المكرمة</v>
          </cell>
          <cell r="H7" t="str">
            <v>Amana</v>
          </cell>
          <cell r="I7" t="str">
            <v>GF</v>
          </cell>
          <cell r="J7" t="str">
            <v>Doable</v>
          </cell>
          <cell r="K7" t="str">
            <v>TAWAL</v>
          </cell>
          <cell r="L7" t="str">
            <v>Hajj1442</v>
          </cell>
          <cell r="M7" t="str">
            <v>Legal Issue</v>
          </cell>
          <cell r="N7" t="str">
            <v>FBP Issuance</v>
          </cell>
          <cell r="O7" t="str">
            <v xml:space="preserve">بانتظار اصدار العقد والاحالة من الأمانة </v>
          </cell>
        </row>
        <row r="8">
          <cell r="A8" t="str">
            <v>ZMC400</v>
          </cell>
          <cell r="B8" t="str">
            <v>Macro</v>
          </cell>
          <cell r="C8" t="str">
            <v>New</v>
          </cell>
          <cell r="D8" t="str">
            <v>Makkah-Sharing</v>
          </cell>
          <cell r="E8" t="str">
            <v>Other Dist.</v>
          </cell>
          <cell r="F8" t="str">
            <v>Sharing</v>
          </cell>
          <cell r="G8" t="str">
            <v>هيئة تطوير مكة/ مشاركة موبايلي</v>
          </cell>
          <cell r="H8" t="str">
            <v>Sharing</v>
          </cell>
          <cell r="I8" t="str">
            <v>GF</v>
          </cell>
          <cell r="J8" t="str">
            <v>Doable</v>
          </cell>
          <cell r="K8" t="str">
            <v>NOKIA/STC</v>
          </cell>
          <cell r="L8" t="str">
            <v>Hajj1442</v>
          </cell>
          <cell r="M8" t="str">
            <v>Sharing not approved</v>
          </cell>
          <cell r="N8" t="str">
            <v>Sharing not approved</v>
          </cell>
          <cell r="O8" t="str">
            <v>انتظار بناء البرج من قبل موبايلي ليتم المشاركة</v>
          </cell>
        </row>
        <row r="9">
          <cell r="A9" t="str">
            <v>PMD892</v>
          </cell>
          <cell r="B9" t="str">
            <v>Macro/Replacement</v>
          </cell>
          <cell r="C9" t="str">
            <v>Replacement</v>
          </cell>
          <cell r="D9" t="str">
            <v>Madinah</v>
          </cell>
          <cell r="E9" t="str">
            <v>MADINAH</v>
          </cell>
          <cell r="F9" t="str">
            <v>Old</v>
          </cell>
          <cell r="G9" t="str">
            <v>امانة المدينة المنورة</v>
          </cell>
          <cell r="H9" t="str">
            <v>Baladiyah</v>
          </cell>
          <cell r="I9" t="str">
            <v>GF</v>
          </cell>
          <cell r="J9" t="str">
            <v>Doable</v>
          </cell>
          <cell r="K9" t="str">
            <v>NOKIA</v>
          </cell>
          <cell r="M9" t="str">
            <v>Contract Not Signed</v>
          </cell>
          <cell r="N9" t="str">
            <v xml:space="preserve"> LA Issuance</v>
          </cell>
          <cell r="O9" t="str">
            <v xml:space="preserve"> تمت الموافقة المكانية من وكالة التعمير، جاري تحويل المعاملة الى الاستثمار</v>
          </cell>
        </row>
        <row r="10">
          <cell r="A10" t="str">
            <v>ZMC513</v>
          </cell>
          <cell r="B10" t="str">
            <v>Macro/Replacement</v>
          </cell>
          <cell r="C10" t="str">
            <v>Replacement</v>
          </cell>
          <cell r="D10" t="str">
            <v>Makkah</v>
          </cell>
          <cell r="E10" t="str">
            <v>MAKKAH</v>
          </cell>
          <cell r="F10" t="str">
            <v>Makkah</v>
          </cell>
          <cell r="G10" t="str">
            <v>خالد السريحي</v>
          </cell>
          <cell r="H10" t="str">
            <v>Private</v>
          </cell>
          <cell r="I10" t="str">
            <v>RT</v>
          </cell>
          <cell r="J10" t="str">
            <v>Doable</v>
          </cell>
          <cell r="K10" t="str">
            <v>TAWAL</v>
          </cell>
          <cell r="M10" t="str">
            <v>FBP Not Approved</v>
          </cell>
          <cell r="N10" t="str">
            <v>FBP Issuance</v>
          </cell>
          <cell r="O10" t="str">
            <v>تم رفع طلب الرخصة على نظام فرص مع توال</v>
          </cell>
        </row>
        <row r="11">
          <cell r="A11" t="str">
            <v>ZMC696</v>
          </cell>
          <cell r="B11" t="str">
            <v>Macro</v>
          </cell>
          <cell r="C11" t="str">
            <v>New</v>
          </cell>
          <cell r="D11" t="str">
            <v>Makkah</v>
          </cell>
          <cell r="E11" t="str">
            <v>MAKKAH</v>
          </cell>
          <cell r="F11" t="str">
            <v>Makkah</v>
          </cell>
          <cell r="G11" t="str">
            <v>أمانة مكة المكرمة</v>
          </cell>
          <cell r="H11" t="str">
            <v>Amana</v>
          </cell>
          <cell r="I11" t="str">
            <v>GF</v>
          </cell>
          <cell r="J11" t="str">
            <v>Doable</v>
          </cell>
          <cell r="K11" t="str">
            <v>TAWAL</v>
          </cell>
          <cell r="M11" t="str">
            <v>Legal Issue</v>
          </cell>
          <cell r="N11" t="str">
            <v>FBP Issuance</v>
          </cell>
          <cell r="O11" t="str">
            <v>بانتظار اصدار العقد والاحالة من الأمانة / تم سداد رسوم الرخصة</v>
          </cell>
        </row>
        <row r="12">
          <cell r="A12" t="str">
            <v>ZMC541</v>
          </cell>
          <cell r="B12" t="str">
            <v>Macro/Replacement</v>
          </cell>
          <cell r="C12" t="str">
            <v>Replacement</v>
          </cell>
          <cell r="D12" t="str">
            <v>Makkah</v>
          </cell>
          <cell r="E12" t="str">
            <v>MAKKAH</v>
          </cell>
          <cell r="F12" t="str">
            <v>Makkah</v>
          </cell>
          <cell r="G12" t="str">
            <v>أمانة مكة المكرمة</v>
          </cell>
          <cell r="H12" t="str">
            <v>Amana</v>
          </cell>
          <cell r="I12" t="str">
            <v>GF</v>
          </cell>
          <cell r="J12" t="str">
            <v>Doable</v>
          </cell>
          <cell r="K12" t="str">
            <v>TAWAL</v>
          </cell>
          <cell r="M12" t="str">
            <v>Legal Issue</v>
          </cell>
          <cell r="N12" t="str">
            <v>FBP Issuance</v>
          </cell>
          <cell r="O12" t="str">
            <v>بانتظار اصدار العقد والاحالة من الأمانة / تم سداد رسوم الرخصة</v>
          </cell>
        </row>
        <row r="13">
          <cell r="A13" t="str">
            <v>ZMC660</v>
          </cell>
          <cell r="B13" t="str">
            <v>Macro/Redeployment</v>
          </cell>
          <cell r="C13" t="str">
            <v>Redployment</v>
          </cell>
          <cell r="D13" t="str">
            <v>Makkah</v>
          </cell>
          <cell r="E13" t="str">
            <v>MAKKAH</v>
          </cell>
          <cell r="F13" t="str">
            <v>Makkah</v>
          </cell>
          <cell r="G13" t="str">
            <v>أمانة مكة المكرمة</v>
          </cell>
          <cell r="H13" t="str">
            <v>Amana</v>
          </cell>
          <cell r="I13" t="str">
            <v>GF</v>
          </cell>
          <cell r="J13" t="str">
            <v>Doable</v>
          </cell>
          <cell r="K13" t="str">
            <v>TAWAL</v>
          </cell>
          <cell r="M13" t="str">
            <v>Legal Issue</v>
          </cell>
          <cell r="N13" t="str">
            <v>FBP Issuance</v>
          </cell>
          <cell r="O13" t="str">
            <v xml:space="preserve">بانتظار اصدار العقد والاحالة من الأمانة </v>
          </cell>
        </row>
        <row r="14">
          <cell r="A14" t="str">
            <v>ZMC494</v>
          </cell>
          <cell r="B14" t="str">
            <v>Macro/Replacement</v>
          </cell>
          <cell r="C14" t="str">
            <v>Replacement</v>
          </cell>
          <cell r="D14" t="str">
            <v>Makkah</v>
          </cell>
          <cell r="E14" t="str">
            <v>MAKKAH</v>
          </cell>
          <cell r="F14" t="str">
            <v>Makkah</v>
          </cell>
          <cell r="G14" t="str">
            <v>أمانة مكة المكرمة</v>
          </cell>
          <cell r="H14" t="str">
            <v>Amana</v>
          </cell>
          <cell r="I14" t="str">
            <v>GF</v>
          </cell>
          <cell r="J14" t="str">
            <v>Doable</v>
          </cell>
          <cell r="K14" t="str">
            <v>TAWAL</v>
          </cell>
          <cell r="M14" t="str">
            <v>Legal Issue</v>
          </cell>
          <cell r="N14" t="str">
            <v>FBP Issuance</v>
          </cell>
          <cell r="O14" t="str">
            <v>بانتظار اصدار العقد والاحالة من الأمانة، وانتظار نزول المساح للموقع على الطبيعة</v>
          </cell>
        </row>
        <row r="15">
          <cell r="A15" t="str">
            <v>ZMC500</v>
          </cell>
          <cell r="B15" t="str">
            <v>Macro/Replacement</v>
          </cell>
          <cell r="C15" t="str">
            <v>Replacement</v>
          </cell>
          <cell r="D15" t="str">
            <v>Makkah</v>
          </cell>
          <cell r="E15" t="str">
            <v>MAKKAH</v>
          </cell>
          <cell r="F15" t="str">
            <v>New</v>
          </cell>
          <cell r="G15" t="str">
            <v>جميل السواط</v>
          </cell>
          <cell r="H15" t="str">
            <v>Private</v>
          </cell>
          <cell r="I15" t="str">
            <v>GF</v>
          </cell>
          <cell r="J15" t="str">
            <v>Doable</v>
          </cell>
          <cell r="K15" t="str">
            <v>NOKIA</v>
          </cell>
          <cell r="M15" t="str">
            <v>FBP Not Approved</v>
          </cell>
          <cell r="N15" t="str">
            <v>FBP Issuance</v>
          </cell>
          <cell r="O15" t="str">
            <v>تم رفع طلب الرخصة على نظام فرص مع توال</v>
          </cell>
        </row>
        <row r="16">
          <cell r="A16" t="str">
            <v>ZMC497</v>
          </cell>
          <cell r="B16" t="str">
            <v>Macro</v>
          </cell>
          <cell r="C16" t="str">
            <v>New</v>
          </cell>
          <cell r="D16" t="str">
            <v>Makkah</v>
          </cell>
          <cell r="E16" t="str">
            <v>MAKKAH</v>
          </cell>
          <cell r="F16" t="str">
            <v>Makkah</v>
          </cell>
          <cell r="G16" t="str">
            <v>أمانة مكة المكرمة</v>
          </cell>
          <cell r="H16" t="str">
            <v>Amana</v>
          </cell>
          <cell r="I16" t="str">
            <v>GF</v>
          </cell>
          <cell r="J16" t="str">
            <v>Doable</v>
          </cell>
          <cell r="K16" t="str">
            <v>TAWAL</v>
          </cell>
          <cell r="M16" t="str">
            <v>Legal Issue</v>
          </cell>
          <cell r="N16" t="str">
            <v>FBP Issuance</v>
          </cell>
          <cell r="O16" t="str">
            <v>بانتظار اصدار العقد والاحالة من الأمانة، وانتظار نزول المساح للموقع على الطبيعة</v>
          </cell>
        </row>
        <row r="17">
          <cell r="A17" t="str">
            <v>ZMC499</v>
          </cell>
          <cell r="B17" t="str">
            <v>Macro</v>
          </cell>
          <cell r="C17" t="str">
            <v>New</v>
          </cell>
          <cell r="D17" t="str">
            <v>Makkah</v>
          </cell>
          <cell r="E17" t="str">
            <v>MAKKAH</v>
          </cell>
          <cell r="F17" t="str">
            <v>New</v>
          </cell>
          <cell r="G17" t="str">
            <v>نسيم سندي</v>
          </cell>
          <cell r="H17" t="str">
            <v>Private</v>
          </cell>
          <cell r="I17" t="str">
            <v>GF</v>
          </cell>
          <cell r="J17" t="str">
            <v>Doable</v>
          </cell>
          <cell r="K17" t="str">
            <v>TAWAL</v>
          </cell>
          <cell r="M17" t="str">
            <v>FBP Not Approved</v>
          </cell>
          <cell r="N17" t="str">
            <v>FBP Issuance</v>
          </cell>
          <cell r="O17" t="str">
            <v>تم رفع طلب الرخصة على نظام فرص مع توال</v>
          </cell>
        </row>
        <row r="18">
          <cell r="A18" t="str">
            <v>ZMK657</v>
          </cell>
          <cell r="B18" t="str">
            <v>Macro</v>
          </cell>
          <cell r="C18" t="str">
            <v>New</v>
          </cell>
          <cell r="D18" t="str">
            <v>Makkah-Rabigh</v>
          </cell>
          <cell r="E18" t="str">
            <v>Other Dist.</v>
          </cell>
          <cell r="F18" t="str">
            <v>Old</v>
          </cell>
          <cell r="G18" t="str">
            <v>عبيد عتيق اليوبي</v>
          </cell>
          <cell r="H18" t="str">
            <v>private</v>
          </cell>
          <cell r="I18" t="str">
            <v>GF</v>
          </cell>
          <cell r="J18" t="str">
            <v>Doable</v>
          </cell>
          <cell r="K18" t="str">
            <v>TAWAL</v>
          </cell>
          <cell r="M18" t="str">
            <v>FBP Not Approved</v>
          </cell>
          <cell r="N18" t="str">
            <v>FBP Issuance</v>
          </cell>
          <cell r="O18" t="str">
            <v>جاري تفويض المكتب الهندسي من قبل توال على نظام بلدي الجديد</v>
          </cell>
        </row>
        <row r="19">
          <cell r="A19" t="str">
            <v>ZKL011</v>
          </cell>
          <cell r="B19" t="str">
            <v>Macro</v>
          </cell>
          <cell r="C19" t="str">
            <v>New</v>
          </cell>
          <cell r="D19" t="str">
            <v>Makkah-Kholais</v>
          </cell>
          <cell r="E19" t="str">
            <v>Other Dist.</v>
          </cell>
          <cell r="F19" t="str">
            <v>New</v>
          </cell>
          <cell r="G19" t="str">
            <v>سامي المعبدي</v>
          </cell>
          <cell r="H19" t="str">
            <v>Private</v>
          </cell>
          <cell r="I19" t="str">
            <v>GF</v>
          </cell>
          <cell r="J19" t="str">
            <v>Doable</v>
          </cell>
          <cell r="K19" t="str">
            <v>TAWAL</v>
          </cell>
          <cell r="M19" t="str">
            <v>FBP Not Approved</v>
          </cell>
          <cell r="N19" t="str">
            <v>FBP Issuance</v>
          </cell>
          <cell r="O19" t="str">
            <v>جاري تفويض المكتب الهندسي من قبل توال على نظام بلدي الجديد</v>
          </cell>
        </row>
        <row r="20">
          <cell r="A20" t="str">
            <v>ZTF501</v>
          </cell>
          <cell r="B20" t="str">
            <v>Macro</v>
          </cell>
          <cell r="C20" t="str">
            <v>New</v>
          </cell>
          <cell r="D20" t="str">
            <v>Taif</v>
          </cell>
          <cell r="E20" t="str">
            <v>Other Dist.</v>
          </cell>
          <cell r="F20" t="str">
            <v>New</v>
          </cell>
          <cell r="G20" t="str">
            <v>جامعة الطائف</v>
          </cell>
          <cell r="H20" t="str">
            <v>Gov</v>
          </cell>
          <cell r="I20" t="str">
            <v>GF</v>
          </cell>
          <cell r="J20" t="str">
            <v>Doable</v>
          </cell>
          <cell r="K20" t="str">
            <v>NOKIA</v>
          </cell>
          <cell r="M20" t="str">
            <v>Contract Not Signed</v>
          </cell>
          <cell r="N20" t="str">
            <v xml:space="preserve"> LA Issuance</v>
          </cell>
          <cell r="O20" t="str">
            <v>سيتم إعادة طرح المناقصة للمواقع من جديد حسب افادة المشتريات بالجامعة (جاري مراجعة الجامعة )</v>
          </cell>
        </row>
        <row r="21">
          <cell r="A21" t="str">
            <v>ZMC665</v>
          </cell>
          <cell r="B21" t="str">
            <v>Macro</v>
          </cell>
          <cell r="C21" t="str">
            <v>New</v>
          </cell>
          <cell r="D21" t="str">
            <v>Makkah</v>
          </cell>
          <cell r="E21" t="str">
            <v>MAKKAH</v>
          </cell>
          <cell r="F21" t="str">
            <v>Makkah</v>
          </cell>
          <cell r="G21" t="str">
            <v>أمانة مكة المكرمة</v>
          </cell>
          <cell r="H21" t="str">
            <v>Amana</v>
          </cell>
          <cell r="I21" t="str">
            <v>GF</v>
          </cell>
          <cell r="J21" t="str">
            <v>Doable</v>
          </cell>
          <cell r="K21" t="str">
            <v>TAWAL</v>
          </cell>
          <cell r="M21" t="str">
            <v>Legal Issue</v>
          </cell>
          <cell r="N21" t="str">
            <v>FBP Issuance</v>
          </cell>
          <cell r="O21" t="str">
            <v>بانتظار اصدار العقد والاحالة من الأمانة، وانتظار نزول المساح للموقع على الطبيعة</v>
          </cell>
        </row>
        <row r="22">
          <cell r="A22" t="str">
            <v>ZTF438</v>
          </cell>
          <cell r="B22" t="str">
            <v>Macro</v>
          </cell>
          <cell r="C22" t="str">
            <v>New</v>
          </cell>
          <cell r="D22" t="str">
            <v>Taif</v>
          </cell>
          <cell r="E22" t="str">
            <v>Other Dist.</v>
          </cell>
          <cell r="F22" t="str">
            <v>Old</v>
          </cell>
          <cell r="G22" t="str">
            <v>وزارة التعليم</v>
          </cell>
          <cell r="H22" t="str">
            <v>Gov</v>
          </cell>
          <cell r="I22" t="str">
            <v>GF</v>
          </cell>
          <cell r="J22" t="str">
            <v>Doable</v>
          </cell>
          <cell r="K22" t="str">
            <v>TAWAL</v>
          </cell>
          <cell r="M22" t="str">
            <v>MOU Not Signed</v>
          </cell>
          <cell r="N22" t="str">
            <v>MOU Sign</v>
          </cell>
          <cell r="O22" t="str">
            <v>يوجد خيار تابع للبلدية وانتظار الرد النهائي من البلدية لحاجة موافقة وزارة المواصلات</v>
          </cell>
        </row>
        <row r="23">
          <cell r="A23" t="str">
            <v>ZKH516</v>
          </cell>
          <cell r="B23" t="str">
            <v>Macro</v>
          </cell>
          <cell r="C23" t="str">
            <v>New</v>
          </cell>
          <cell r="D23" t="str">
            <v>Assir</v>
          </cell>
          <cell r="E23" t="str">
            <v>Other Dist.</v>
          </cell>
          <cell r="F23" t="str">
            <v>New</v>
          </cell>
          <cell r="G23" t="str">
            <v>بلدية خميس مشيط</v>
          </cell>
          <cell r="H23" t="str">
            <v>Baladiyah</v>
          </cell>
          <cell r="I23" t="str">
            <v>GF</v>
          </cell>
          <cell r="J23" t="str">
            <v>Doable</v>
          </cell>
          <cell r="K23" t="str">
            <v>NOKIA</v>
          </cell>
          <cell r="M23" t="str">
            <v>Contract Not Signed</v>
          </cell>
          <cell r="N23" t="str">
            <v>LA Issuance</v>
          </cell>
          <cell r="O23" t="str">
            <v>تم تقديم الرفع المساحي الى البلدية لاصدار العقد</v>
          </cell>
        </row>
        <row r="24">
          <cell r="A24" t="str">
            <v>ZTF275</v>
          </cell>
          <cell r="B24" t="str">
            <v>Macro/Replacement</v>
          </cell>
          <cell r="C24" t="str">
            <v>Replacement</v>
          </cell>
          <cell r="D24" t="str">
            <v>Taif</v>
          </cell>
          <cell r="E24" t="str">
            <v>Other Dist.</v>
          </cell>
          <cell r="F24" t="str">
            <v>New</v>
          </cell>
          <cell r="G24" t="str">
            <v>TBD</v>
          </cell>
          <cell r="H24" t="str">
            <v>TBD</v>
          </cell>
          <cell r="I24" t="str">
            <v>TBD</v>
          </cell>
          <cell r="J24" t="str">
            <v>Doable</v>
          </cell>
          <cell r="K24" t="str">
            <v>NOKIA</v>
          </cell>
          <cell r="M24" t="str">
            <v>Under Cancellation (CR)</v>
          </cell>
          <cell r="N24" t="str">
            <v>Under Cancellation (CR)</v>
          </cell>
          <cell r="O24" t="str">
            <v>تم تسليم JTR الى التصميم، وحسب افادة المالك السابق تم تجديد العقد</v>
          </cell>
        </row>
        <row r="25">
          <cell r="A25" t="str">
            <v>ZMM846</v>
          </cell>
          <cell r="B25" t="str">
            <v>Macro</v>
          </cell>
          <cell r="C25" t="str">
            <v>New</v>
          </cell>
          <cell r="D25" t="str">
            <v>Madinah</v>
          </cell>
          <cell r="E25" t="str">
            <v>MADINAH</v>
          </cell>
          <cell r="F25" t="str">
            <v>New</v>
          </cell>
          <cell r="G25" t="str">
            <v>أمانة المدينة المنورة</v>
          </cell>
          <cell r="H25" t="str">
            <v>Baladiyah</v>
          </cell>
          <cell r="I25" t="str">
            <v>GF</v>
          </cell>
          <cell r="J25" t="str">
            <v>Doable</v>
          </cell>
          <cell r="K25" t="str">
            <v>NOKIA</v>
          </cell>
          <cell r="M25" t="str">
            <v>Contract Not Signed</v>
          </cell>
          <cell r="N25" t="str">
            <v>LA Issuance</v>
          </cell>
          <cell r="O25" t="str">
            <v xml:space="preserve">جاري تسليم خطاب طلب الموقع من الأمانة </v>
          </cell>
        </row>
        <row r="26">
          <cell r="A26" t="str">
            <v>ZYB885</v>
          </cell>
          <cell r="B26" t="str">
            <v>Macro</v>
          </cell>
          <cell r="C26" t="str">
            <v>New</v>
          </cell>
          <cell r="D26" t="str">
            <v>Yanbu</v>
          </cell>
          <cell r="E26" t="str">
            <v>Other Dist.</v>
          </cell>
          <cell r="F26" t="str">
            <v>New</v>
          </cell>
          <cell r="G26" t="str">
            <v>هيئة عقارات الدولة</v>
          </cell>
          <cell r="H26" t="str">
            <v>Gov</v>
          </cell>
          <cell r="I26" t="str">
            <v>GF</v>
          </cell>
          <cell r="J26" t="str">
            <v>Doable</v>
          </cell>
          <cell r="K26" t="str">
            <v>NOKIA</v>
          </cell>
          <cell r="M26" t="str">
            <v>HO</v>
          </cell>
          <cell r="N26" t="str">
            <v>HO</v>
          </cell>
          <cell r="O26" t="str">
            <v>انتظار الSAF &amp; TCC</v>
          </cell>
        </row>
        <row r="27">
          <cell r="A27" t="str">
            <v>ZMC544</v>
          </cell>
          <cell r="B27" t="str">
            <v>Critical</v>
          </cell>
          <cell r="C27" t="str">
            <v>New</v>
          </cell>
          <cell r="D27" t="str">
            <v>Makkah</v>
          </cell>
          <cell r="E27" t="str">
            <v>MAKKAH</v>
          </cell>
          <cell r="F27" t="str">
            <v>Makkah</v>
          </cell>
          <cell r="G27" t="str">
            <v>أمانة مكة المكرمة</v>
          </cell>
          <cell r="H27" t="str">
            <v>Amana</v>
          </cell>
          <cell r="I27" t="str">
            <v>GF</v>
          </cell>
          <cell r="J27" t="str">
            <v>Doable</v>
          </cell>
          <cell r="K27" t="str">
            <v>TAWAL</v>
          </cell>
          <cell r="M27" t="str">
            <v>Legal Issue</v>
          </cell>
          <cell r="N27" t="str">
            <v>FBP Issuance</v>
          </cell>
          <cell r="O27" t="str">
            <v>بانتظار اصدار العقد والاحالة من الأمانة</v>
          </cell>
        </row>
        <row r="28">
          <cell r="A28" t="str">
            <v>ZMC543</v>
          </cell>
          <cell r="B28" t="str">
            <v>Critical</v>
          </cell>
          <cell r="C28" t="str">
            <v>New</v>
          </cell>
          <cell r="D28" t="str">
            <v>Makkah</v>
          </cell>
          <cell r="E28" t="str">
            <v>MAKKAH</v>
          </cell>
          <cell r="F28" t="str">
            <v>Makkah</v>
          </cell>
          <cell r="G28" t="str">
            <v>أمانة مكة المكرمة</v>
          </cell>
          <cell r="H28" t="str">
            <v>Amana</v>
          </cell>
          <cell r="I28" t="str">
            <v>GF</v>
          </cell>
          <cell r="J28" t="str">
            <v>Doable</v>
          </cell>
          <cell r="K28" t="str">
            <v>TAWAL</v>
          </cell>
          <cell r="M28" t="str">
            <v>Legal Issue</v>
          </cell>
          <cell r="N28" t="str">
            <v>FBP Issuance</v>
          </cell>
          <cell r="O28" t="str">
            <v>بانتظار اصدار العقد والاحالة من الأمانة</v>
          </cell>
        </row>
        <row r="31">
          <cell r="A31" t="str">
            <v>ZMM846</v>
          </cell>
        </row>
        <row r="32">
          <cell r="A32" t="str">
            <v>ZTF275</v>
          </cell>
        </row>
        <row r="33">
          <cell r="A33" t="str">
            <v>ZKH516</v>
          </cell>
        </row>
        <row r="34">
          <cell r="A34" t="str">
            <v>ZKL011</v>
          </cell>
        </row>
        <row r="35">
          <cell r="A35" t="str">
            <v>ZMC497</v>
          </cell>
        </row>
        <row r="36">
          <cell r="A36" t="str">
            <v>ZMC499</v>
          </cell>
        </row>
        <row r="37">
          <cell r="A37" t="str">
            <v>ZMC494</v>
          </cell>
        </row>
        <row r="38">
          <cell r="A38" t="str">
            <v>PMK488</v>
          </cell>
        </row>
        <row r="39">
          <cell r="A39" t="str">
            <v>ZMC513</v>
          </cell>
        </row>
        <row r="40">
          <cell r="A40" t="str">
            <v>ZMC400</v>
          </cell>
        </row>
        <row r="41">
          <cell r="A41" t="str">
            <v>ZMC541</v>
          </cell>
        </row>
        <row r="42">
          <cell r="A42" t="str">
            <v>ZYB885</v>
          </cell>
        </row>
        <row r="43">
          <cell r="A43" t="str">
            <v>ZMC696</v>
          </cell>
        </row>
        <row r="44">
          <cell r="A44" t="str">
            <v>ZMC325</v>
          </cell>
        </row>
        <row r="45">
          <cell r="A45" t="str">
            <v>ZTF438</v>
          </cell>
        </row>
        <row r="46">
          <cell r="A46" t="str">
            <v>ZMC665</v>
          </cell>
        </row>
        <row r="47">
          <cell r="A47" t="str">
            <v>ZTF501</v>
          </cell>
        </row>
        <row r="48">
          <cell r="A48" t="str">
            <v>ZMC500</v>
          </cell>
        </row>
        <row r="49">
          <cell r="A49" t="str">
            <v>PMD892</v>
          </cell>
        </row>
        <row r="50">
          <cell r="A50" t="str">
            <v>ZMC660</v>
          </cell>
        </row>
        <row r="51">
          <cell r="A51" t="str">
            <v>ZMC686</v>
          </cell>
        </row>
        <row r="52">
          <cell r="A52" t="str">
            <v>ZMC925</v>
          </cell>
        </row>
        <row r="53">
          <cell r="A53" t="str">
            <v>ZMK657</v>
          </cell>
        </row>
        <row r="54">
          <cell r="A54" t="str">
            <v>ZMK569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00"/>
        </a:solidFill>
        <a:ln>
          <a:solidFill>
            <a:schemeClr val="tx1"/>
          </a:solidFill>
        </a:ln>
      </a:spPr>
      <a:bodyPr spcFirstLastPara="0" vert="horz" wrap="square" lIns="10795" tIns="10795" rIns="10795" bIns="10795" numCol="1" spcCol="1270" anchor="ctr" anchorCtr="0">
        <a:noAutofit/>
      </a:bodyPr>
      <a:lstStyle>
        <a:defPPr marL="0" indent="0" algn="ctr" defTabSz="755650">
          <a:lnSpc>
            <a:spcPct val="90000"/>
          </a:lnSpc>
          <a:spcBef>
            <a:spcPct val="0"/>
          </a:spcBef>
          <a:spcAft>
            <a:spcPct val="35000"/>
          </a:spcAft>
          <a:buNone/>
          <a:defRPr sz="1200" b="1" i="0" u="none" strike="noStrike" kern="1200">
            <a:solidFill>
              <a:srgbClr val="000000"/>
            </a:solidFill>
            <a:latin typeface="Century Gothic" panose="020B0502020202020204" pitchFamily="34" charset="0"/>
            <a:cs typeface="Arial"/>
          </a:defRPr>
        </a:defPPr>
      </a:lstStyle>
      <a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301"/>
  <sheetViews>
    <sheetView zoomScale="50" zoomScaleNormal="50" workbookViewId="0">
      <pane xSplit="5" ySplit="3" topLeftCell="AL4" activePane="bottomRight" state="frozen"/>
      <selection activeCell="R18" sqref="R18"/>
      <selection pane="bottomLeft" activeCell="R18" sqref="R18"/>
      <selection pane="topRight" activeCell="R18" sqref="R18"/>
      <selection pane="bottomRight" activeCell="AM10" sqref="AM10"/>
    </sheetView>
  </sheetViews>
  <sheetFormatPr defaultColWidth="10.296875" defaultRowHeight="18"/>
  <cols>
    <col min="1" max="1" width="21.328125" style="1" bestFit="1" customWidth="1"/>
    <col min="2" max="2" width="30.6484375" style="1" customWidth="1"/>
    <col min="3" max="3" width="22.43359375" style="1" customWidth="1"/>
    <col min="4" max="4" width="28.68359375" style="1" customWidth="1"/>
    <col min="5" max="5" width="32.73046875" style="1" customWidth="1"/>
    <col min="6" max="7" width="22.43359375" style="1" customWidth="1"/>
    <col min="8" max="8" width="31.015625" style="1" customWidth="1"/>
    <col min="9" max="9" width="33.58984375" style="1" customWidth="1"/>
    <col min="10" max="10" width="21.8203125" style="1" customWidth="1"/>
    <col min="11" max="11" width="28.68359375" style="1" customWidth="1"/>
    <col min="12" max="12" width="26.96875" style="1" customWidth="1"/>
    <col min="13" max="13" width="32.36328125" style="1" customWidth="1"/>
    <col min="14" max="14" width="37.0234375" style="1" customWidth="1"/>
    <col min="15" max="15" width="24.1484375" style="1" customWidth="1"/>
    <col min="16" max="16" width="40.69921875" style="1" customWidth="1"/>
    <col min="17" max="17" width="47.3203125" style="1" customWidth="1"/>
    <col min="18" max="18" width="36.41015625" style="1" customWidth="1"/>
    <col min="19" max="19" width="35.3046875" style="1" customWidth="1"/>
    <col min="20" max="20" width="39.23046875" style="1" customWidth="1"/>
    <col min="21" max="21" width="40.9453125" style="1" customWidth="1"/>
    <col min="22" max="22" width="50.99609375" style="1" customWidth="1"/>
    <col min="23" max="23" width="34.44921875" style="1" customWidth="1"/>
    <col min="24" max="24" width="52.71484375" style="1" customWidth="1"/>
    <col min="25" max="25" width="24.1484375" style="1" customWidth="1"/>
    <col min="26" max="26" width="42.41796875" style="1" customWidth="1"/>
    <col min="27" max="27" width="43.02734375" style="1" customWidth="1"/>
    <col min="28" max="28" width="43.2734375" style="1" customWidth="1"/>
    <col min="29" max="29" width="43.88671875" style="1" customWidth="1"/>
    <col min="30" max="30" width="43.2734375" style="1" customWidth="1"/>
    <col min="31" max="31" width="28.1953125" style="1" customWidth="1"/>
    <col min="32" max="32" width="17.0390625" style="1" customWidth="1"/>
    <col min="33" max="33" width="49.52734375" style="1" customWidth="1"/>
    <col min="34" max="34" width="69.01953125" style="1" customWidth="1"/>
    <col min="35" max="35" width="64.359375" style="1" customWidth="1"/>
    <col min="36" max="36" width="79.5625" style="1" customWidth="1"/>
    <col min="37" max="37" width="64.7265625" style="1" customWidth="1"/>
    <col min="38" max="38" width="65.33984375" style="1" customWidth="1"/>
    <col min="39" max="39" width="41.3125" style="1" customWidth="1"/>
    <col min="40" max="40" width="37.0234375" style="1" customWidth="1"/>
    <col min="41" max="41" width="34.44921875" style="1" customWidth="1"/>
    <col min="42" max="42" width="27.828125" style="1" customWidth="1"/>
    <col min="43" max="43" width="26.48046875" style="1" customWidth="1"/>
    <col min="44" max="44" width="29.0546875" style="1" customWidth="1"/>
    <col min="45" max="45" width="25.8671875" style="1" customWidth="1"/>
    <col min="46" max="46" width="26.109375" style="1" customWidth="1"/>
    <col min="47" max="47" width="39.47265625" style="1" customWidth="1"/>
    <col min="48" max="48" width="34.9375" style="1" bestFit="1" customWidth="1"/>
    <col min="49" max="49" width="25.8671875" style="1" customWidth="1"/>
    <col min="50" max="50" width="42.171875" style="1" bestFit="1" customWidth="1"/>
    <col min="51" max="51" width="42.66015625" style="1" bestFit="1" customWidth="1"/>
    <col min="52" max="52" width="50.75390625" style="1" bestFit="1" customWidth="1"/>
    <col min="53" max="53" width="53.57421875" style="1" bestFit="1" customWidth="1"/>
    <col min="54" max="54" width="27.58203125" style="1" bestFit="1" customWidth="1"/>
    <col min="55" max="55" width="18.38671875" style="1" bestFit="1" customWidth="1"/>
    <col min="56" max="56" width="38.73828125" style="1" bestFit="1" customWidth="1"/>
    <col min="57" max="57" width="34.44921875" style="1" bestFit="1" customWidth="1"/>
    <col min="58" max="58" width="154.8359375" style="1" bestFit="1" customWidth="1"/>
    <col min="59" max="59" width="102.2421875" style="1" bestFit="1" customWidth="1"/>
    <col min="60" max="16384" width="10.296875" style="1"/>
  </cols>
  <sheetData>
    <row r="1" spans="1:58" s="20" customFormat="1" ht="18.75">
      <c r="A1" s="2">
        <f>COUNTIFS(A4:A278,"*")-COUNTIFS(A4:A278,"NA")</f>
        <v>275</v>
      </c>
      <c r="B1" s="2">
        <f>COUNTIFS(B4:B278,"*")-COUNTIFS(B4:B278,"NA")</f>
        <v>275</v>
      </c>
      <c r="C1" s="2">
        <f>COUNTIFS(C4:C278,"*")-COUNTIFS(C4:C278,"NA")</f>
        <v>275</v>
      </c>
      <c r="D1" s="2">
        <f>COUNTIFS(D4:D278,"*")-COUNTIFS(D4:D278,"NA")</f>
        <v>275</v>
      </c>
      <c r="E1" s="2">
        <f t="shared" ref="E1:BE1" si="0">COUNTIFS(E4:E278,"*")-COUNTIFS(E4:E278,"NA")</f>
        <v>275</v>
      </c>
      <c r="F1" s="2">
        <f t="shared" si="0"/>
        <v>275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275</v>
      </c>
      <c r="K1" s="2">
        <f t="shared" si="0"/>
        <v>275</v>
      </c>
      <c r="L1" s="2">
        <f t="shared" si="0"/>
        <v>275</v>
      </c>
      <c r="M1" s="2">
        <f t="shared" si="0"/>
        <v>36</v>
      </c>
      <c r="N1" s="2">
        <f t="shared" si="0"/>
        <v>18</v>
      </c>
      <c r="O1" s="2">
        <f t="shared" si="0"/>
        <v>275</v>
      </c>
      <c r="P1" s="2">
        <f t="shared" si="0"/>
        <v>275</v>
      </c>
      <c r="Q1" s="2">
        <f t="shared" si="0"/>
        <v>0</v>
      </c>
      <c r="R1" s="2">
        <f t="shared" si="0"/>
        <v>275</v>
      </c>
      <c r="S1" s="2">
        <f t="shared" si="0"/>
        <v>275</v>
      </c>
      <c r="T1" s="2">
        <f t="shared" si="0"/>
        <v>275</v>
      </c>
      <c r="U1" s="2">
        <f t="shared" si="0"/>
        <v>211</v>
      </c>
      <c r="V1" s="2">
        <f t="shared" si="0"/>
        <v>275</v>
      </c>
      <c r="W1" s="2">
        <f t="shared" si="0"/>
        <v>275</v>
      </c>
      <c r="X1" s="2">
        <f t="shared" si="0"/>
        <v>268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40</v>
      </c>
      <c r="AD1" s="2">
        <f t="shared" si="0"/>
        <v>40</v>
      </c>
      <c r="AE1" s="2">
        <f t="shared" si="0"/>
        <v>0</v>
      </c>
      <c r="AF1" s="2">
        <f t="shared" si="0"/>
        <v>0</v>
      </c>
      <c r="AG1" s="2">
        <f t="shared" si="0"/>
        <v>0</v>
      </c>
      <c r="AH1" s="2">
        <f t="shared" si="0"/>
        <v>0</v>
      </c>
      <c r="AI1" s="2">
        <f t="shared" si="0"/>
        <v>0</v>
      </c>
      <c r="AJ1" s="2">
        <f t="shared" si="0"/>
        <v>0</v>
      </c>
      <c r="AK1" s="2">
        <f t="shared" si="0"/>
        <v>0</v>
      </c>
      <c r="AL1" s="2">
        <f t="shared" si="0"/>
        <v>0</v>
      </c>
      <c r="AM1" s="2">
        <f t="shared" si="0"/>
        <v>28</v>
      </c>
      <c r="AN1" s="2">
        <f t="shared" si="0"/>
        <v>0</v>
      </c>
      <c r="AO1" s="2">
        <f t="shared" si="0"/>
        <v>0</v>
      </c>
      <c r="AP1" s="2">
        <f t="shared" si="0"/>
        <v>0</v>
      </c>
      <c r="AQ1" s="2">
        <f t="shared" si="0"/>
        <v>3</v>
      </c>
      <c r="AR1" s="2">
        <f t="shared" si="0"/>
        <v>0</v>
      </c>
      <c r="AS1" s="2">
        <f t="shared" si="0"/>
        <v>2</v>
      </c>
      <c r="AT1" s="2">
        <f t="shared" si="0"/>
        <v>2</v>
      </c>
      <c r="AU1" s="2">
        <f t="shared" si="0"/>
        <v>269</v>
      </c>
      <c r="AV1" s="2">
        <f t="shared" si="0"/>
        <v>180</v>
      </c>
      <c r="AW1" s="2">
        <f t="shared" si="0"/>
        <v>0</v>
      </c>
      <c r="AX1" s="2">
        <f t="shared" si="0"/>
        <v>272</v>
      </c>
      <c r="AY1" s="2">
        <f t="shared" si="0"/>
        <v>272</v>
      </c>
      <c r="AZ1" s="2">
        <f t="shared" si="0"/>
        <v>270</v>
      </c>
      <c r="BA1" s="2">
        <f t="shared" si="0"/>
        <v>74</v>
      </c>
      <c r="BB1" s="2">
        <f t="shared" si="0"/>
        <v>5</v>
      </c>
      <c r="BC1" s="2">
        <f t="shared" si="0"/>
        <v>151</v>
      </c>
      <c r="BD1" s="2">
        <f t="shared" si="0"/>
        <v>272</v>
      </c>
      <c r="BE1" s="2">
        <f t="shared" si="0"/>
        <v>272</v>
      </c>
      <c r="BF1" s="2">
        <f>COUNTIFS(BF4:BF278,"*")-COUNTIFS(BF4:BF278,"NA")</f>
        <v>275</v>
      </c>
    </row>
    <row r="2" spans="1:58" s="20" customFormat="1" ht="18.75">
      <c r="A2" s="2">
        <f t="shared" ref="A2:AF2" si="1">SUBTOTAL(3,A4:A278)</f>
        <v>275</v>
      </c>
      <c r="B2" s="2">
        <f t="shared" si="1"/>
        <v>275</v>
      </c>
      <c r="C2" s="2">
        <f t="shared" si="1"/>
        <v>275</v>
      </c>
      <c r="D2" s="2">
        <f t="shared" si="1"/>
        <v>275</v>
      </c>
      <c r="E2" s="2">
        <f t="shared" si="1"/>
        <v>275</v>
      </c>
      <c r="F2" s="2">
        <f t="shared" si="1"/>
        <v>275</v>
      </c>
      <c r="G2" s="2">
        <f t="shared" si="1"/>
        <v>210</v>
      </c>
      <c r="H2" s="2">
        <f t="shared" si="1"/>
        <v>275</v>
      </c>
      <c r="I2" s="2">
        <f t="shared" si="1"/>
        <v>275</v>
      </c>
      <c r="J2" s="2">
        <f t="shared" si="1"/>
        <v>275</v>
      </c>
      <c r="K2" s="2">
        <f t="shared" si="1"/>
        <v>275</v>
      </c>
      <c r="L2" s="2">
        <f t="shared" si="1"/>
        <v>275</v>
      </c>
      <c r="M2" s="2">
        <f t="shared" si="1"/>
        <v>221</v>
      </c>
      <c r="N2" s="2">
        <f t="shared" si="1"/>
        <v>18</v>
      </c>
      <c r="O2" s="2">
        <f t="shared" si="1"/>
        <v>275</v>
      </c>
      <c r="P2" s="2">
        <f t="shared" si="1"/>
        <v>275</v>
      </c>
      <c r="Q2" s="2">
        <f t="shared" si="1"/>
        <v>0</v>
      </c>
      <c r="R2" s="2">
        <f t="shared" si="1"/>
        <v>275</v>
      </c>
      <c r="S2" s="2">
        <f t="shared" si="1"/>
        <v>275</v>
      </c>
      <c r="T2" s="2">
        <f t="shared" si="1"/>
        <v>275</v>
      </c>
      <c r="U2" s="2">
        <f t="shared" si="1"/>
        <v>218</v>
      </c>
      <c r="V2" s="2">
        <f t="shared" si="1"/>
        <v>275</v>
      </c>
      <c r="W2" s="2">
        <f t="shared" si="1"/>
        <v>275</v>
      </c>
      <c r="X2" s="2">
        <f t="shared" si="1"/>
        <v>275</v>
      </c>
      <c r="Y2" s="2">
        <f t="shared" si="1"/>
        <v>275</v>
      </c>
      <c r="Z2" s="2">
        <f t="shared" si="1"/>
        <v>275</v>
      </c>
      <c r="AA2" s="2">
        <f t="shared" si="1"/>
        <v>275</v>
      </c>
      <c r="AB2" s="2">
        <f t="shared" si="1"/>
        <v>275</v>
      </c>
      <c r="AC2" s="2">
        <f t="shared" si="1"/>
        <v>275</v>
      </c>
      <c r="AD2" s="2">
        <f t="shared" si="1"/>
        <v>275</v>
      </c>
      <c r="AE2" s="2">
        <f t="shared" si="1"/>
        <v>275</v>
      </c>
      <c r="AF2" s="2">
        <f t="shared" si="1"/>
        <v>268</v>
      </c>
      <c r="AG2" s="2">
        <f t="shared" ref="AG2:BF2" si="2">SUBTOTAL(3,AG4:AG278)</f>
        <v>268</v>
      </c>
      <c r="AH2" s="2">
        <f t="shared" si="2"/>
        <v>268</v>
      </c>
      <c r="AI2" s="2">
        <f t="shared" si="2"/>
        <v>268</v>
      </c>
      <c r="AJ2" s="2">
        <f t="shared" si="2"/>
        <v>268</v>
      </c>
      <c r="AK2" s="2">
        <f t="shared" si="2"/>
        <v>274</v>
      </c>
      <c r="AL2" s="2">
        <f t="shared" si="2"/>
        <v>274</v>
      </c>
      <c r="AM2" s="2">
        <f t="shared" si="2"/>
        <v>267</v>
      </c>
      <c r="AN2" s="2">
        <f t="shared" si="2"/>
        <v>264</v>
      </c>
      <c r="AO2" s="2">
        <f t="shared" si="2"/>
        <v>250</v>
      </c>
      <c r="AP2" s="2">
        <f t="shared" si="2"/>
        <v>275</v>
      </c>
      <c r="AQ2" s="2">
        <f t="shared" si="2"/>
        <v>275</v>
      </c>
      <c r="AR2" s="2">
        <f t="shared" si="2"/>
        <v>275</v>
      </c>
      <c r="AS2" s="2">
        <f t="shared" si="2"/>
        <v>275</v>
      </c>
      <c r="AT2" s="2">
        <f t="shared" si="2"/>
        <v>275</v>
      </c>
      <c r="AU2" s="2">
        <f t="shared" si="2"/>
        <v>275</v>
      </c>
      <c r="AV2" s="2">
        <f t="shared" si="2"/>
        <v>185</v>
      </c>
      <c r="AW2" s="2">
        <f t="shared" si="2"/>
        <v>268</v>
      </c>
      <c r="AX2" s="2">
        <f t="shared" si="2"/>
        <v>275</v>
      </c>
      <c r="AY2" s="2">
        <f t="shared" si="2"/>
        <v>275</v>
      </c>
      <c r="AZ2" s="2">
        <f t="shared" si="2"/>
        <v>275</v>
      </c>
      <c r="BA2" s="2">
        <f t="shared" si="2"/>
        <v>184</v>
      </c>
      <c r="BB2" s="2">
        <f t="shared" si="2"/>
        <v>232</v>
      </c>
      <c r="BC2" s="2">
        <f t="shared" si="2"/>
        <v>267</v>
      </c>
      <c r="BD2" s="2">
        <f t="shared" si="2"/>
        <v>275</v>
      </c>
      <c r="BE2" s="2">
        <f t="shared" si="2"/>
        <v>275</v>
      </c>
      <c r="BF2" s="2">
        <f t="shared" si="2"/>
        <v>275</v>
      </c>
    </row>
    <row r="3" spans="1:58" s="9" customFormat="1" ht="35.25">
      <c r="A3" s="3" t="s">
        <v>0</v>
      </c>
      <c r="B3" s="3" t="s">
        <v>1</v>
      </c>
      <c r="C3" s="3" t="s">
        <v>2</v>
      </c>
      <c r="D3" s="3" t="s">
        <v>534</v>
      </c>
      <c r="E3" s="7" t="s">
        <v>548</v>
      </c>
      <c r="F3" s="3" t="s">
        <v>3</v>
      </c>
      <c r="G3" s="3" t="s">
        <v>56</v>
      </c>
      <c r="H3" s="3" t="s">
        <v>400</v>
      </c>
      <c r="I3" s="3" t="s">
        <v>401</v>
      </c>
      <c r="J3" s="3" t="s">
        <v>4</v>
      </c>
      <c r="K3" s="3" t="s">
        <v>553</v>
      </c>
      <c r="L3" s="3" t="s">
        <v>54</v>
      </c>
      <c r="M3" s="3" t="s">
        <v>597</v>
      </c>
      <c r="N3" s="3" t="s">
        <v>389</v>
      </c>
      <c r="O3" s="3" t="s">
        <v>51</v>
      </c>
      <c r="P3" s="31" t="s">
        <v>5</v>
      </c>
      <c r="Q3" s="31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11</v>
      </c>
      <c r="W3" s="3" t="s">
        <v>12</v>
      </c>
      <c r="X3" s="3" t="s">
        <v>13</v>
      </c>
      <c r="Y3" s="3" t="s">
        <v>14</v>
      </c>
      <c r="Z3" s="31" t="s">
        <v>15</v>
      </c>
      <c r="AA3" s="31" t="s">
        <v>16</v>
      </c>
      <c r="AB3" s="3" t="s">
        <v>17</v>
      </c>
      <c r="AC3" s="31" t="s">
        <v>18</v>
      </c>
      <c r="AD3" s="31" t="s">
        <v>19</v>
      </c>
      <c r="AE3" s="31" t="s">
        <v>20</v>
      </c>
      <c r="AF3" s="31" t="s">
        <v>21</v>
      </c>
      <c r="AG3" s="31" t="s">
        <v>22</v>
      </c>
      <c r="AH3" s="31" t="s">
        <v>23</v>
      </c>
      <c r="AI3" s="31" t="s">
        <v>41</v>
      </c>
      <c r="AJ3" s="31" t="s">
        <v>48</v>
      </c>
      <c r="AK3" s="31" t="s">
        <v>49</v>
      </c>
      <c r="AL3" s="31" t="s">
        <v>50</v>
      </c>
      <c r="AM3" s="31" t="s">
        <v>1239</v>
      </c>
      <c r="AN3" s="31" t="s">
        <v>25</v>
      </c>
      <c r="AO3" s="31" t="s">
        <v>26</v>
      </c>
      <c r="AP3" s="31" t="s">
        <v>24</v>
      </c>
      <c r="AQ3" s="31" t="s">
        <v>66</v>
      </c>
      <c r="AR3" s="31" t="s">
        <v>67</v>
      </c>
      <c r="AS3" s="3" t="s">
        <v>57</v>
      </c>
      <c r="AT3" s="3" t="s">
        <v>58</v>
      </c>
      <c r="AU3" s="31" t="s">
        <v>489</v>
      </c>
      <c r="AV3" s="3" t="s">
        <v>509</v>
      </c>
      <c r="AW3" s="31" t="s">
        <v>505</v>
      </c>
      <c r="AX3" s="3" t="s">
        <v>52</v>
      </c>
      <c r="AY3" s="31" t="s">
        <v>27</v>
      </c>
      <c r="AZ3" s="31" t="s">
        <v>28</v>
      </c>
      <c r="BA3" s="31" t="s">
        <v>60</v>
      </c>
      <c r="BB3" s="31" t="s">
        <v>61</v>
      </c>
      <c r="BC3" s="31" t="s">
        <v>62</v>
      </c>
      <c r="BD3" s="31" t="s">
        <v>29</v>
      </c>
      <c r="BE3" s="7" t="s">
        <v>539</v>
      </c>
      <c r="BF3" s="30">
        <v>44515</v>
      </c>
    </row>
    <row r="4" spans="1:58" ht="18.75">
      <c r="A4" s="4" t="s">
        <v>69</v>
      </c>
      <c r="B4" s="4" t="s">
        <v>30</v>
      </c>
      <c r="C4" s="4" t="s">
        <v>31</v>
      </c>
      <c r="D4" s="4" t="str">
        <f t="shared" ref="D4:D67" si="3">CONCATENATE(IF(Y4="","Pending ISS",IF(Z4="","Pending ISR",IF(AB4="","Pending ISR",IF(AP4="","Pending TSSR",IF(AS4="","Pending SAF",IF(AT4="","Pending TCC",IF(AG4="","Pending LA",IF(AI4="","Pending LA",IF(AJ4="","Pending LA",IF(AK4="","Pending LA",IF(AL4="","Pending LA",IF(AN4="","Pending FBP",IF(AO4="","Pending FBP",IF(AW4="","Pending HOC","HOC")))))))))))))))</f>
        <v>HOC</v>
      </c>
      <c r="E4" s="6" t="str">
        <f t="shared" ref="E4:E67" si="4">IF(P4="Not Doable","Not Doable",CONCATENATE(IF(R4="Approved",IF(S4="Approved",IF(W4="","NA in IGATE", IF(Z4="","ISR Not Sub to RF",IF(Z4="","ISR Not Sub to RF",IF(AA4="","ISR Not Approved By RF",IF(AB4="","ISR Not Approved By SA",IF(AC4="","MOU Not Submitted",IF(AD4="","MOU Not Approved",IF(AE4="","IBP not Applied",IF(AF4="","IBP Not Issued",IF(AG4="","Contract Not Issued",IF(AH4="","Contract Not Submitted to TAWAL",IF(AI4="","Contract Not Signed by TAWAL",IF(AJ4="","Contract Not Signed by Non-Private",IF(AK4="","Priv. Contract Not Issued From TAWAL",IF(AL4="","Priv. Contract Not Signed by Owner",IF(AN4="","FBP Not Applied",IF(AO4="","FBP Not Issued",IF(AW4="","HO Not Done","HO to CW Done")))))))))))))))))),"Under Survey"),"SSO")))</f>
        <v>HO to CW Done</v>
      </c>
      <c r="F4" s="4" t="s">
        <v>299</v>
      </c>
      <c r="G4" s="4">
        <v>2020</v>
      </c>
      <c r="H4" s="4">
        <v>24.50497</v>
      </c>
      <c r="I4" s="4">
        <v>39.545119999999997</v>
      </c>
      <c r="J4" s="4" t="s">
        <v>306</v>
      </c>
      <c r="K4" s="4" t="str">
        <f>VLOOKUP(A:A,[1]DataBase!$A:$L,12,0)</f>
        <v>New Site</v>
      </c>
      <c r="L4" s="4" t="s">
        <v>55</v>
      </c>
      <c r="M4" s="4" t="s">
        <v>47</v>
      </c>
      <c r="N4" s="4"/>
      <c r="O4" s="4" t="s">
        <v>30</v>
      </c>
      <c r="P4" s="4" t="s">
        <v>34</v>
      </c>
      <c r="Q4" s="4"/>
      <c r="R4" s="4" t="s">
        <v>32</v>
      </c>
      <c r="S4" s="4" t="s">
        <v>32</v>
      </c>
      <c r="T4" s="4" t="s">
        <v>33</v>
      </c>
      <c r="U4" s="8" t="s">
        <v>598</v>
      </c>
      <c r="V4" s="4" t="s">
        <v>599</v>
      </c>
      <c r="W4" s="4" t="s">
        <v>606</v>
      </c>
      <c r="X4" s="4" t="s">
        <v>607</v>
      </c>
      <c r="Y4" s="6">
        <v>43545</v>
      </c>
      <c r="Z4" s="5">
        <v>43548</v>
      </c>
      <c r="AA4" s="5">
        <v>43548</v>
      </c>
      <c r="AB4" s="5">
        <v>43550</v>
      </c>
      <c r="AC4" s="5" t="s">
        <v>47</v>
      </c>
      <c r="AD4" s="5" t="s">
        <v>47</v>
      </c>
      <c r="AE4" s="6">
        <v>43753</v>
      </c>
      <c r="AF4" s="6">
        <v>43753</v>
      </c>
      <c r="AG4" s="6">
        <v>43753</v>
      </c>
      <c r="AH4" s="6">
        <v>43753</v>
      </c>
      <c r="AI4" s="6">
        <v>43753</v>
      </c>
      <c r="AJ4" s="6">
        <v>43753</v>
      </c>
      <c r="AK4" s="5" t="s">
        <v>47</v>
      </c>
      <c r="AL4" s="5" t="s">
        <v>47</v>
      </c>
      <c r="AM4" s="29" t="s">
        <v>1225</v>
      </c>
      <c r="AN4" s="6">
        <v>43753</v>
      </c>
      <c r="AO4" s="6">
        <v>43753</v>
      </c>
      <c r="AP4" s="5">
        <v>43700</v>
      </c>
      <c r="AQ4" s="10">
        <v>24.50497</v>
      </c>
      <c r="AR4" s="10">
        <v>39.545119999999997</v>
      </c>
      <c r="AS4" s="5">
        <v>43706</v>
      </c>
      <c r="AT4" s="5">
        <v>43709</v>
      </c>
      <c r="AU4" s="5" t="s">
        <v>580</v>
      </c>
      <c r="AV4" s="4"/>
      <c r="AW4" s="6">
        <v>43753</v>
      </c>
      <c r="AX4" s="5" t="s">
        <v>53</v>
      </c>
      <c r="AY4" s="4" t="s">
        <v>508</v>
      </c>
      <c r="AZ4" s="4" t="s">
        <v>307</v>
      </c>
      <c r="BA4" s="4" t="s">
        <v>47</v>
      </c>
      <c r="BB4" s="4" t="s">
        <v>1110</v>
      </c>
      <c r="BC4" s="4" t="s">
        <v>1111</v>
      </c>
      <c r="BD4" s="4" t="s">
        <v>537</v>
      </c>
      <c r="BE4" s="6" t="s">
        <v>405</v>
      </c>
      <c r="BF4" s="6" t="s">
        <v>309</v>
      </c>
    </row>
    <row r="5" spans="1:58" ht="18.75">
      <c r="A5" s="4" t="s">
        <v>70</v>
      </c>
      <c r="B5" s="4" t="s">
        <v>30</v>
      </c>
      <c r="C5" s="4" t="s">
        <v>31</v>
      </c>
      <c r="D5" s="4" t="str">
        <f t="shared" si="3"/>
        <v>HOC</v>
      </c>
      <c r="E5" s="6" t="str">
        <f t="shared" si="4"/>
        <v>HO to CW Done</v>
      </c>
      <c r="F5" s="4" t="s">
        <v>299</v>
      </c>
      <c r="G5" s="4">
        <v>2020</v>
      </c>
      <c r="H5" s="4">
        <v>24.504770000000001</v>
      </c>
      <c r="I5" s="4">
        <v>39.541840000000001</v>
      </c>
      <c r="J5" s="4" t="s">
        <v>306</v>
      </c>
      <c r="K5" s="4" t="s">
        <v>43</v>
      </c>
      <c r="L5" s="4" t="s">
        <v>55</v>
      </c>
      <c r="M5" s="4" t="s">
        <v>47</v>
      </c>
      <c r="N5" s="4"/>
      <c r="O5" s="4" t="s">
        <v>30</v>
      </c>
      <c r="P5" s="4" t="s">
        <v>34</v>
      </c>
      <c r="Q5" s="4"/>
      <c r="R5" s="4" t="s">
        <v>32</v>
      </c>
      <c r="S5" s="4" t="s">
        <v>32</v>
      </c>
      <c r="T5" s="4" t="s">
        <v>33</v>
      </c>
      <c r="U5" s="8" t="s">
        <v>602</v>
      </c>
      <c r="V5" s="4" t="s">
        <v>603</v>
      </c>
      <c r="W5" s="4" t="s">
        <v>606</v>
      </c>
      <c r="X5" s="4" t="s">
        <v>607</v>
      </c>
      <c r="Y5" s="6">
        <v>43545</v>
      </c>
      <c r="Z5" s="5">
        <v>43548</v>
      </c>
      <c r="AA5" s="5">
        <v>43548</v>
      </c>
      <c r="AB5" s="5">
        <v>43550</v>
      </c>
      <c r="AC5" s="5" t="s">
        <v>47</v>
      </c>
      <c r="AD5" s="5" t="s">
        <v>47</v>
      </c>
      <c r="AE5" s="6">
        <v>43753</v>
      </c>
      <c r="AF5" s="6">
        <v>43753</v>
      </c>
      <c r="AG5" s="6">
        <v>43753</v>
      </c>
      <c r="AH5" s="6">
        <v>43753</v>
      </c>
      <c r="AI5" s="6">
        <v>43753</v>
      </c>
      <c r="AJ5" s="6">
        <v>43753</v>
      </c>
      <c r="AK5" s="5" t="s">
        <v>47</v>
      </c>
      <c r="AL5" s="5" t="s">
        <v>47</v>
      </c>
      <c r="AM5" s="29" t="s">
        <v>1225</v>
      </c>
      <c r="AN5" s="6">
        <v>43753</v>
      </c>
      <c r="AO5" s="6">
        <v>43753</v>
      </c>
      <c r="AP5" s="5">
        <v>43700</v>
      </c>
      <c r="AQ5" s="10">
        <v>24.504770000000001</v>
      </c>
      <c r="AR5" s="10">
        <v>39.541840000000001</v>
      </c>
      <c r="AS5" s="5">
        <v>43706</v>
      </c>
      <c r="AT5" s="5">
        <v>43709</v>
      </c>
      <c r="AU5" s="5" t="s">
        <v>580</v>
      </c>
      <c r="AV5" s="4"/>
      <c r="AW5" s="6">
        <v>43753</v>
      </c>
      <c r="AX5" s="5" t="s">
        <v>53</v>
      </c>
      <c r="AY5" s="4" t="s">
        <v>508</v>
      </c>
      <c r="AZ5" s="4" t="s">
        <v>307</v>
      </c>
      <c r="BA5" s="4" t="s">
        <v>47</v>
      </c>
      <c r="BB5" s="4" t="s">
        <v>1110</v>
      </c>
      <c r="BC5" s="4" t="s">
        <v>1111</v>
      </c>
      <c r="BD5" s="4" t="s">
        <v>537</v>
      </c>
      <c r="BE5" s="6" t="s">
        <v>405</v>
      </c>
      <c r="BF5" s="6" t="s">
        <v>309</v>
      </c>
    </row>
    <row r="6" spans="1:58" ht="18.75">
      <c r="A6" s="4" t="s">
        <v>71</v>
      </c>
      <c r="B6" s="4" t="s">
        <v>30</v>
      </c>
      <c r="C6" s="4" t="s">
        <v>31</v>
      </c>
      <c r="D6" s="4" t="str">
        <f t="shared" si="3"/>
        <v>HOC</v>
      </c>
      <c r="E6" s="6" t="str">
        <f t="shared" si="4"/>
        <v>HO to CW Done</v>
      </c>
      <c r="F6" s="4" t="s">
        <v>300</v>
      </c>
      <c r="G6" s="4">
        <v>2020</v>
      </c>
      <c r="H6" s="4">
        <v>18.199249999999999</v>
      </c>
      <c r="I6" s="4">
        <v>42.510309999999997</v>
      </c>
      <c r="J6" s="4" t="s">
        <v>306</v>
      </c>
      <c r="K6" s="4" t="s">
        <v>43</v>
      </c>
      <c r="L6" s="4" t="s">
        <v>55</v>
      </c>
      <c r="M6" s="4" t="s">
        <v>47</v>
      </c>
      <c r="N6" s="4"/>
      <c r="O6" s="4" t="s">
        <v>30</v>
      </c>
      <c r="P6" s="4" t="s">
        <v>34</v>
      </c>
      <c r="Q6" s="4"/>
      <c r="R6" s="4" t="s">
        <v>32</v>
      </c>
      <c r="S6" s="4" t="s">
        <v>32</v>
      </c>
      <c r="T6" s="4" t="s">
        <v>33</v>
      </c>
      <c r="U6" s="8" t="s">
        <v>604</v>
      </c>
      <c r="V6" s="4" t="s">
        <v>605</v>
      </c>
      <c r="W6" s="4" t="s">
        <v>606</v>
      </c>
      <c r="X6" s="4" t="s">
        <v>607</v>
      </c>
      <c r="Y6" s="6">
        <v>43536</v>
      </c>
      <c r="Z6" s="5">
        <v>43539</v>
      </c>
      <c r="AA6" s="5">
        <v>43539</v>
      </c>
      <c r="AB6" s="5">
        <v>43541</v>
      </c>
      <c r="AC6" s="5" t="s">
        <v>47</v>
      </c>
      <c r="AD6" s="5" t="s">
        <v>47</v>
      </c>
      <c r="AE6" s="5">
        <v>43587</v>
      </c>
      <c r="AF6" s="5">
        <v>43601</v>
      </c>
      <c r="AG6" s="5">
        <v>43601</v>
      </c>
      <c r="AH6" s="5">
        <v>43601</v>
      </c>
      <c r="AI6" s="5">
        <v>43629</v>
      </c>
      <c r="AJ6" s="5">
        <v>43629</v>
      </c>
      <c r="AK6" s="5" t="s">
        <v>47</v>
      </c>
      <c r="AL6" s="5" t="s">
        <v>47</v>
      </c>
      <c r="AM6" s="29">
        <v>0</v>
      </c>
      <c r="AN6" s="5">
        <v>43683</v>
      </c>
      <c r="AO6" s="5">
        <v>43704</v>
      </c>
      <c r="AP6" s="5">
        <v>43632</v>
      </c>
      <c r="AQ6" s="12">
        <v>18.199249999999999</v>
      </c>
      <c r="AR6" s="10">
        <v>42.510309999999997</v>
      </c>
      <c r="AS6" s="5">
        <v>43607</v>
      </c>
      <c r="AT6" s="5">
        <v>43607</v>
      </c>
      <c r="AU6" s="5" t="s">
        <v>566</v>
      </c>
      <c r="AV6" s="4" t="s">
        <v>59</v>
      </c>
      <c r="AW6" s="6">
        <v>43704</v>
      </c>
      <c r="AX6" s="5" t="s">
        <v>53</v>
      </c>
      <c r="AY6" s="4" t="s">
        <v>35</v>
      </c>
      <c r="AZ6" s="4" t="s">
        <v>310</v>
      </c>
      <c r="BA6" s="4">
        <v>4000111</v>
      </c>
      <c r="BB6" s="4">
        <v>50000</v>
      </c>
      <c r="BC6" s="4">
        <v>400</v>
      </c>
      <c r="BD6" s="4" t="s">
        <v>537</v>
      </c>
      <c r="BE6" s="6" t="s">
        <v>404</v>
      </c>
      <c r="BF6" s="6" t="s">
        <v>309</v>
      </c>
    </row>
    <row r="7" spans="1:58" ht="18.75">
      <c r="A7" s="4" t="s">
        <v>72</v>
      </c>
      <c r="B7" s="4" t="s">
        <v>30</v>
      </c>
      <c r="C7" s="4" t="s">
        <v>31</v>
      </c>
      <c r="D7" s="4" t="str">
        <f t="shared" si="3"/>
        <v>HOC</v>
      </c>
      <c r="E7" s="6" t="str">
        <f t="shared" si="4"/>
        <v>HO to CW Done</v>
      </c>
      <c r="F7" s="4" t="s">
        <v>300</v>
      </c>
      <c r="G7" s="4">
        <v>2019</v>
      </c>
      <c r="H7" s="4">
        <v>18.219539999999999</v>
      </c>
      <c r="I7" s="4">
        <v>42.590629999999997</v>
      </c>
      <c r="J7" s="4" t="s">
        <v>306</v>
      </c>
      <c r="K7" s="4" t="s">
        <v>43</v>
      </c>
      <c r="L7" s="4" t="s">
        <v>55</v>
      </c>
      <c r="M7" s="4" t="s">
        <v>47</v>
      </c>
      <c r="N7" s="4"/>
      <c r="O7" s="4" t="s">
        <v>30</v>
      </c>
      <c r="P7" s="4" t="s">
        <v>34</v>
      </c>
      <c r="Q7" s="4"/>
      <c r="R7" s="4" t="s">
        <v>32</v>
      </c>
      <c r="S7" s="4" t="s">
        <v>32</v>
      </c>
      <c r="T7" s="4" t="s">
        <v>33</v>
      </c>
      <c r="U7" s="8" t="s">
        <v>608</v>
      </c>
      <c r="V7" s="4" t="s">
        <v>609</v>
      </c>
      <c r="W7" s="4" t="s">
        <v>606</v>
      </c>
      <c r="X7" s="4" t="s">
        <v>607</v>
      </c>
      <c r="Y7" s="6">
        <v>43537</v>
      </c>
      <c r="Z7" s="5">
        <v>43540</v>
      </c>
      <c r="AA7" s="5">
        <v>43540</v>
      </c>
      <c r="AB7" s="5">
        <v>43542</v>
      </c>
      <c r="AC7" s="5" t="s">
        <v>47</v>
      </c>
      <c r="AD7" s="5" t="s">
        <v>47</v>
      </c>
      <c r="AE7" s="5">
        <v>43587</v>
      </c>
      <c r="AF7" s="5">
        <v>43601</v>
      </c>
      <c r="AG7" s="5">
        <v>43601</v>
      </c>
      <c r="AH7" s="5">
        <v>43601</v>
      </c>
      <c r="AI7" s="5">
        <v>43629</v>
      </c>
      <c r="AJ7" s="5">
        <v>43629</v>
      </c>
      <c r="AK7" s="5" t="s">
        <v>47</v>
      </c>
      <c r="AL7" s="5" t="s">
        <v>47</v>
      </c>
      <c r="AM7" s="29">
        <v>0</v>
      </c>
      <c r="AN7" s="5">
        <v>43683</v>
      </c>
      <c r="AO7" s="5">
        <v>43704</v>
      </c>
      <c r="AP7" s="5">
        <v>43632</v>
      </c>
      <c r="AQ7" s="12">
        <v>18.219619000000002</v>
      </c>
      <c r="AR7" s="10">
        <v>42.590628000000002</v>
      </c>
      <c r="AS7" s="5">
        <v>43607</v>
      </c>
      <c r="AT7" s="5">
        <v>43607</v>
      </c>
      <c r="AU7" s="5" t="s">
        <v>566</v>
      </c>
      <c r="AV7" s="4" t="s">
        <v>59</v>
      </c>
      <c r="AW7" s="6">
        <v>43704</v>
      </c>
      <c r="AX7" s="5" t="s">
        <v>53</v>
      </c>
      <c r="AY7" s="4" t="s">
        <v>35</v>
      </c>
      <c r="AZ7" s="4" t="s">
        <v>310</v>
      </c>
      <c r="BA7" s="4">
        <v>4000105</v>
      </c>
      <c r="BB7" s="4">
        <v>30000</v>
      </c>
      <c r="BC7" s="4">
        <v>400</v>
      </c>
      <c r="BD7" s="4" t="s">
        <v>537</v>
      </c>
      <c r="BE7" s="6" t="s">
        <v>404</v>
      </c>
      <c r="BF7" s="6" t="s">
        <v>309</v>
      </c>
    </row>
    <row r="8" spans="1:58" ht="18.75">
      <c r="A8" s="4" t="s">
        <v>73</v>
      </c>
      <c r="B8" s="4" t="s">
        <v>30</v>
      </c>
      <c r="C8" s="4" t="s">
        <v>31</v>
      </c>
      <c r="D8" s="4" t="str">
        <f t="shared" si="3"/>
        <v>HOC</v>
      </c>
      <c r="E8" s="6" t="str">
        <f t="shared" si="4"/>
        <v>HO to CW Done</v>
      </c>
      <c r="F8" s="4" t="s">
        <v>300</v>
      </c>
      <c r="G8" s="4">
        <v>2020</v>
      </c>
      <c r="H8" s="4">
        <v>18.241070000000001</v>
      </c>
      <c r="I8" s="4">
        <v>42.473210000000002</v>
      </c>
      <c r="J8" s="4" t="s">
        <v>306</v>
      </c>
      <c r="K8" s="4" t="s">
        <v>43</v>
      </c>
      <c r="L8" s="4" t="s">
        <v>55</v>
      </c>
      <c r="M8" s="4" t="s">
        <v>47</v>
      </c>
      <c r="N8" s="4"/>
      <c r="O8" s="4" t="s">
        <v>30</v>
      </c>
      <c r="P8" s="4" t="s">
        <v>34</v>
      </c>
      <c r="Q8" s="4"/>
      <c r="R8" s="4" t="s">
        <v>32</v>
      </c>
      <c r="S8" s="4" t="s">
        <v>32</v>
      </c>
      <c r="T8" s="4" t="s">
        <v>33</v>
      </c>
      <c r="U8" s="8" t="s">
        <v>610</v>
      </c>
      <c r="V8" s="4" t="s">
        <v>611</v>
      </c>
      <c r="W8" s="4" t="s">
        <v>606</v>
      </c>
      <c r="X8" s="4" t="s">
        <v>607</v>
      </c>
      <c r="Y8" s="6">
        <v>43543</v>
      </c>
      <c r="Z8" s="5">
        <v>43546</v>
      </c>
      <c r="AA8" s="5">
        <v>43546</v>
      </c>
      <c r="AB8" s="5">
        <v>43548</v>
      </c>
      <c r="AC8" s="5" t="s">
        <v>408</v>
      </c>
      <c r="AD8" s="5" t="s">
        <v>409</v>
      </c>
      <c r="AE8" s="5" t="s">
        <v>47</v>
      </c>
      <c r="AF8" s="5" t="s">
        <v>47</v>
      </c>
      <c r="AG8" s="5" t="s">
        <v>47</v>
      </c>
      <c r="AH8" s="5" t="s">
        <v>47</v>
      </c>
      <c r="AI8" s="5" t="s">
        <v>47</v>
      </c>
      <c r="AJ8" s="5" t="s">
        <v>47</v>
      </c>
      <c r="AK8" s="5">
        <v>43790</v>
      </c>
      <c r="AL8" s="5">
        <v>43793</v>
      </c>
      <c r="AM8" s="29">
        <v>0</v>
      </c>
      <c r="AN8" s="5">
        <v>43768</v>
      </c>
      <c r="AO8" s="5">
        <v>43789</v>
      </c>
      <c r="AP8" s="5">
        <v>43734</v>
      </c>
      <c r="AQ8" s="12">
        <v>18.241070000000001</v>
      </c>
      <c r="AR8" s="10">
        <v>42.473210000000002</v>
      </c>
      <c r="AS8" s="5">
        <v>43730</v>
      </c>
      <c r="AT8" s="5">
        <v>43730</v>
      </c>
      <c r="AU8" s="5" t="s">
        <v>491</v>
      </c>
      <c r="AV8" s="4" t="s">
        <v>59</v>
      </c>
      <c r="AW8" s="6">
        <v>43779</v>
      </c>
      <c r="AX8" s="5" t="s">
        <v>36</v>
      </c>
      <c r="AY8" s="4" t="s">
        <v>36</v>
      </c>
      <c r="AZ8" s="4" t="s">
        <v>311</v>
      </c>
      <c r="BA8" s="4">
        <v>555757979</v>
      </c>
      <c r="BB8" s="4">
        <v>30000</v>
      </c>
      <c r="BC8" s="4" t="s">
        <v>559</v>
      </c>
      <c r="BD8" s="4" t="s">
        <v>537</v>
      </c>
      <c r="BE8" s="6" t="s">
        <v>404</v>
      </c>
      <c r="BF8" s="6" t="s">
        <v>309</v>
      </c>
    </row>
    <row r="9" spans="1:58" ht="18.75">
      <c r="A9" s="4" t="s">
        <v>74</v>
      </c>
      <c r="B9" s="4" t="s">
        <v>30</v>
      </c>
      <c r="C9" s="4" t="s">
        <v>31</v>
      </c>
      <c r="D9" s="4" t="str">
        <f t="shared" si="3"/>
        <v>HOC</v>
      </c>
      <c r="E9" s="6" t="str">
        <f t="shared" si="4"/>
        <v>HO to CW Done</v>
      </c>
      <c r="F9" s="4" t="s">
        <v>300</v>
      </c>
      <c r="G9" s="4">
        <v>2019</v>
      </c>
      <c r="H9" s="4">
        <v>18.274930000000001</v>
      </c>
      <c r="I9" s="4">
        <v>42.612200000000001</v>
      </c>
      <c r="J9" s="4" t="s">
        <v>306</v>
      </c>
      <c r="K9" s="4" t="s">
        <v>43</v>
      </c>
      <c r="L9" s="4" t="s">
        <v>55</v>
      </c>
      <c r="M9" s="4" t="s">
        <v>47</v>
      </c>
      <c r="N9" s="4"/>
      <c r="O9" s="4" t="s">
        <v>30</v>
      </c>
      <c r="P9" s="4" t="s">
        <v>34</v>
      </c>
      <c r="Q9" s="4"/>
      <c r="R9" s="4" t="s">
        <v>32</v>
      </c>
      <c r="S9" s="4" t="s">
        <v>32</v>
      </c>
      <c r="T9" s="4" t="s">
        <v>33</v>
      </c>
      <c r="U9" s="8" t="s">
        <v>612</v>
      </c>
      <c r="V9" s="4" t="s">
        <v>613</v>
      </c>
      <c r="W9" s="4" t="s">
        <v>606</v>
      </c>
      <c r="X9" s="4" t="s">
        <v>607</v>
      </c>
      <c r="Y9" s="6">
        <v>43537</v>
      </c>
      <c r="Z9" s="5">
        <v>43540</v>
      </c>
      <c r="AA9" s="5">
        <v>43540</v>
      </c>
      <c r="AB9" s="5">
        <v>43542</v>
      </c>
      <c r="AC9" s="5" t="s">
        <v>47</v>
      </c>
      <c r="AD9" s="5" t="s">
        <v>47</v>
      </c>
      <c r="AE9" s="5">
        <v>43587</v>
      </c>
      <c r="AF9" s="5">
        <v>43601</v>
      </c>
      <c r="AG9" s="5">
        <v>43601</v>
      </c>
      <c r="AH9" s="5">
        <v>43601</v>
      </c>
      <c r="AI9" s="5">
        <v>43629</v>
      </c>
      <c r="AJ9" s="5">
        <v>43629</v>
      </c>
      <c r="AK9" s="5" t="s">
        <v>47</v>
      </c>
      <c r="AL9" s="5" t="s">
        <v>47</v>
      </c>
      <c r="AM9" s="29">
        <v>0</v>
      </c>
      <c r="AN9" s="5">
        <v>43661</v>
      </c>
      <c r="AO9" s="5">
        <v>43682</v>
      </c>
      <c r="AP9" s="5">
        <v>43614</v>
      </c>
      <c r="AQ9" s="12">
        <v>18.275003000000002</v>
      </c>
      <c r="AR9" s="10">
        <v>42.612194000000002</v>
      </c>
      <c r="AS9" s="5">
        <v>43607</v>
      </c>
      <c r="AT9" s="5">
        <v>43607</v>
      </c>
      <c r="AU9" s="5" t="s">
        <v>566</v>
      </c>
      <c r="AV9" s="4"/>
      <c r="AW9" s="6">
        <v>43696</v>
      </c>
      <c r="AX9" s="5" t="s">
        <v>53</v>
      </c>
      <c r="AY9" s="4" t="s">
        <v>35</v>
      </c>
      <c r="AZ9" s="4" t="s">
        <v>310</v>
      </c>
      <c r="BA9" s="4">
        <v>4000104</v>
      </c>
      <c r="BB9" s="4">
        <v>30000</v>
      </c>
      <c r="BC9" s="4">
        <v>400</v>
      </c>
      <c r="BD9" s="4" t="s">
        <v>537</v>
      </c>
      <c r="BE9" s="6" t="s">
        <v>404</v>
      </c>
      <c r="BF9" s="6" t="s">
        <v>309</v>
      </c>
    </row>
    <row r="10" spans="1:58" ht="18.75">
      <c r="A10" s="4" t="s">
        <v>75</v>
      </c>
      <c r="B10" s="4" t="s">
        <v>30</v>
      </c>
      <c r="C10" s="4" t="s">
        <v>31</v>
      </c>
      <c r="D10" s="4" t="str">
        <f t="shared" si="3"/>
        <v>HOC</v>
      </c>
      <c r="E10" s="6" t="str">
        <f t="shared" si="4"/>
        <v>HO to CW Done</v>
      </c>
      <c r="F10" s="4" t="s">
        <v>300</v>
      </c>
      <c r="G10" s="4">
        <v>2020</v>
      </c>
      <c r="H10" s="4">
        <v>18.238890000000001</v>
      </c>
      <c r="I10" s="4">
        <v>42.533180000000002</v>
      </c>
      <c r="J10" s="4" t="s">
        <v>306</v>
      </c>
      <c r="K10" s="4" t="s">
        <v>43</v>
      </c>
      <c r="L10" s="4" t="s">
        <v>55</v>
      </c>
      <c r="M10" s="4" t="s">
        <v>47</v>
      </c>
      <c r="N10" s="4"/>
      <c r="O10" s="4" t="s">
        <v>30</v>
      </c>
      <c r="P10" s="4" t="s">
        <v>34</v>
      </c>
      <c r="Q10" s="4"/>
      <c r="R10" s="4" t="s">
        <v>32</v>
      </c>
      <c r="S10" s="4" t="s">
        <v>32</v>
      </c>
      <c r="T10" s="4" t="s">
        <v>33</v>
      </c>
      <c r="U10" s="8" t="s">
        <v>614</v>
      </c>
      <c r="V10" s="4" t="s">
        <v>615</v>
      </c>
      <c r="W10" s="4" t="s">
        <v>606</v>
      </c>
      <c r="X10" s="4" t="s">
        <v>607</v>
      </c>
      <c r="Y10" s="6">
        <v>43535</v>
      </c>
      <c r="Z10" s="5">
        <v>43538</v>
      </c>
      <c r="AA10" s="5">
        <v>43538</v>
      </c>
      <c r="AB10" s="5">
        <v>43540</v>
      </c>
      <c r="AC10" s="5" t="s">
        <v>47</v>
      </c>
      <c r="AD10" s="5" t="s">
        <v>47</v>
      </c>
      <c r="AE10" s="5">
        <v>43587</v>
      </c>
      <c r="AF10" s="5">
        <v>43601</v>
      </c>
      <c r="AG10" s="5">
        <v>43601</v>
      </c>
      <c r="AH10" s="5">
        <v>43601</v>
      </c>
      <c r="AI10" s="5">
        <v>43629</v>
      </c>
      <c r="AJ10" s="5">
        <v>43629</v>
      </c>
      <c r="AK10" s="5" t="s">
        <v>47</v>
      </c>
      <c r="AL10" s="5" t="s">
        <v>47</v>
      </c>
      <c r="AM10" s="29">
        <v>0</v>
      </c>
      <c r="AN10" s="5">
        <v>43732</v>
      </c>
      <c r="AO10" s="5">
        <v>43753</v>
      </c>
      <c r="AP10" s="5">
        <v>43734</v>
      </c>
      <c r="AQ10" s="12">
        <v>18.238899</v>
      </c>
      <c r="AR10" s="10">
        <v>42.533186000000001</v>
      </c>
      <c r="AS10" s="5">
        <v>43607</v>
      </c>
      <c r="AT10" s="5">
        <v>43607</v>
      </c>
      <c r="AU10" s="5" t="s">
        <v>492</v>
      </c>
      <c r="AV10" s="4" t="s">
        <v>371</v>
      </c>
      <c r="AW10" s="6">
        <v>43753</v>
      </c>
      <c r="AX10" s="5" t="s">
        <v>53</v>
      </c>
      <c r="AY10" s="4" t="s">
        <v>35</v>
      </c>
      <c r="AZ10" s="4" t="s">
        <v>310</v>
      </c>
      <c r="BA10" s="4">
        <v>4000112</v>
      </c>
      <c r="BB10" s="4">
        <v>30000</v>
      </c>
      <c r="BC10" s="4">
        <v>400</v>
      </c>
      <c r="BD10" s="4" t="s">
        <v>537</v>
      </c>
      <c r="BE10" s="6" t="s">
        <v>404</v>
      </c>
      <c r="BF10" s="6" t="s">
        <v>309</v>
      </c>
    </row>
    <row r="11" spans="1:58" ht="18.75">
      <c r="A11" s="4" t="s">
        <v>76</v>
      </c>
      <c r="B11" s="4" t="s">
        <v>30</v>
      </c>
      <c r="C11" s="4" t="s">
        <v>31</v>
      </c>
      <c r="D11" s="4" t="str">
        <f t="shared" si="3"/>
        <v>HOC</v>
      </c>
      <c r="E11" s="6" t="str">
        <f t="shared" si="4"/>
        <v>HO to CW Done</v>
      </c>
      <c r="F11" s="4" t="s">
        <v>300</v>
      </c>
      <c r="G11" s="4">
        <v>2020</v>
      </c>
      <c r="H11" s="4">
        <v>18.248809999999999</v>
      </c>
      <c r="I11" s="4">
        <v>42.583770000000001</v>
      </c>
      <c r="J11" s="4" t="s">
        <v>306</v>
      </c>
      <c r="K11" s="4" t="s">
        <v>43</v>
      </c>
      <c r="L11" s="4" t="s">
        <v>55</v>
      </c>
      <c r="M11" s="4" t="s">
        <v>47</v>
      </c>
      <c r="N11" s="4"/>
      <c r="O11" s="4" t="s">
        <v>30</v>
      </c>
      <c r="P11" s="4" t="s">
        <v>34</v>
      </c>
      <c r="Q11" s="4"/>
      <c r="R11" s="4" t="s">
        <v>32</v>
      </c>
      <c r="S11" s="4" t="s">
        <v>32</v>
      </c>
      <c r="T11" s="4" t="s">
        <v>33</v>
      </c>
      <c r="U11" s="8" t="s">
        <v>616</v>
      </c>
      <c r="V11" s="4" t="s">
        <v>617</v>
      </c>
      <c r="W11" s="4" t="s">
        <v>600</v>
      </c>
      <c r="X11" s="4" t="s">
        <v>601</v>
      </c>
      <c r="Y11" s="6">
        <v>43548</v>
      </c>
      <c r="Z11" s="5">
        <v>43551</v>
      </c>
      <c r="AA11" s="5">
        <v>43551</v>
      </c>
      <c r="AB11" s="5">
        <v>43553</v>
      </c>
      <c r="AC11" s="5" t="s">
        <v>47</v>
      </c>
      <c r="AD11" s="5" t="s">
        <v>47</v>
      </c>
      <c r="AE11" s="5">
        <v>43762</v>
      </c>
      <c r="AF11" s="5">
        <v>44182</v>
      </c>
      <c r="AG11" s="5">
        <v>44182</v>
      </c>
      <c r="AH11" s="5">
        <v>44182</v>
      </c>
      <c r="AI11" s="5">
        <v>44264</v>
      </c>
      <c r="AJ11" s="5">
        <v>44264</v>
      </c>
      <c r="AK11" s="5" t="s">
        <v>47</v>
      </c>
      <c r="AL11" s="5" t="s">
        <v>47</v>
      </c>
      <c r="AM11" s="29">
        <v>0</v>
      </c>
      <c r="AN11" s="5">
        <v>44007</v>
      </c>
      <c r="AO11" s="5">
        <v>44007</v>
      </c>
      <c r="AP11" s="5">
        <v>43884</v>
      </c>
      <c r="AQ11" s="12">
        <v>18.248809999999999</v>
      </c>
      <c r="AR11" s="10">
        <v>42.583770000000001</v>
      </c>
      <c r="AS11" s="5">
        <v>43887</v>
      </c>
      <c r="AT11" s="5">
        <v>43893</v>
      </c>
      <c r="AU11" s="5" t="str">
        <f>VLOOKUP(A:A,[2]Sheet15!$A:$D,4,0)</f>
        <v>40m-PT-GF</v>
      </c>
      <c r="AV11" s="4" t="s">
        <v>590</v>
      </c>
      <c r="AW11" s="6">
        <v>44007</v>
      </c>
      <c r="AX11" s="5" t="s">
        <v>53</v>
      </c>
      <c r="AY11" s="4" t="s">
        <v>508</v>
      </c>
      <c r="AZ11" s="4" t="s">
        <v>542</v>
      </c>
      <c r="BA11" s="4"/>
      <c r="BB11" s="4" t="s">
        <v>1110</v>
      </c>
      <c r="BC11" s="4" t="s">
        <v>590</v>
      </c>
      <c r="BD11" s="4" t="s">
        <v>537</v>
      </c>
      <c r="BE11" s="6" t="s">
        <v>404</v>
      </c>
      <c r="BF11" s="6" t="s">
        <v>309</v>
      </c>
    </row>
    <row r="12" spans="1:58" ht="18.75">
      <c r="A12" s="4" t="s">
        <v>77</v>
      </c>
      <c r="B12" s="4" t="s">
        <v>30</v>
      </c>
      <c r="C12" s="4" t="s">
        <v>31</v>
      </c>
      <c r="D12" s="4" t="str">
        <f t="shared" si="3"/>
        <v>HOC</v>
      </c>
      <c r="E12" s="6" t="str">
        <f t="shared" si="4"/>
        <v>HO to CW Done</v>
      </c>
      <c r="F12" s="4" t="s">
        <v>300</v>
      </c>
      <c r="G12" s="4">
        <v>2020</v>
      </c>
      <c r="H12" s="4">
        <v>18.224309999999999</v>
      </c>
      <c r="I12" s="4">
        <v>42.641710000000003</v>
      </c>
      <c r="J12" s="4" t="s">
        <v>306</v>
      </c>
      <c r="K12" s="4" t="s">
        <v>43</v>
      </c>
      <c r="L12" s="4" t="s">
        <v>55</v>
      </c>
      <c r="M12" s="4" t="s">
        <v>47</v>
      </c>
      <c r="N12" s="4"/>
      <c r="O12" s="4" t="s">
        <v>30</v>
      </c>
      <c r="P12" s="4" t="s">
        <v>34</v>
      </c>
      <c r="Q12" s="4"/>
      <c r="R12" s="4" t="s">
        <v>32</v>
      </c>
      <c r="S12" s="4" t="s">
        <v>32</v>
      </c>
      <c r="T12" s="4" t="s">
        <v>33</v>
      </c>
      <c r="U12" s="8" t="s">
        <v>618</v>
      </c>
      <c r="V12" s="4" t="s">
        <v>619</v>
      </c>
      <c r="W12" s="4" t="s">
        <v>606</v>
      </c>
      <c r="X12" s="4" t="s">
        <v>607</v>
      </c>
      <c r="Y12" s="6">
        <v>43541</v>
      </c>
      <c r="Z12" s="5">
        <v>43544</v>
      </c>
      <c r="AA12" s="5">
        <v>43544</v>
      </c>
      <c r="AB12" s="5">
        <v>43546</v>
      </c>
      <c r="AC12" s="5" t="s">
        <v>410</v>
      </c>
      <c r="AD12" s="5" t="s">
        <v>411</v>
      </c>
      <c r="AE12" s="5" t="s">
        <v>47</v>
      </c>
      <c r="AF12" s="5" t="s">
        <v>47</v>
      </c>
      <c r="AG12" s="5" t="s">
        <v>47</v>
      </c>
      <c r="AH12" s="5" t="s">
        <v>47</v>
      </c>
      <c r="AI12" s="5" t="s">
        <v>47</v>
      </c>
      <c r="AJ12" s="5" t="s">
        <v>47</v>
      </c>
      <c r="AK12" s="5">
        <v>43586</v>
      </c>
      <c r="AL12" s="5">
        <v>43594</v>
      </c>
      <c r="AM12" s="29">
        <v>0</v>
      </c>
      <c r="AN12" s="5">
        <v>43627</v>
      </c>
      <c r="AO12" s="5">
        <v>43648</v>
      </c>
      <c r="AP12" s="5">
        <v>43583</v>
      </c>
      <c r="AQ12" s="12">
        <v>18.224315000000001</v>
      </c>
      <c r="AR12" s="10">
        <v>42.641717</v>
      </c>
      <c r="AS12" s="5">
        <v>43579</v>
      </c>
      <c r="AT12" s="5">
        <v>43579</v>
      </c>
      <c r="AU12" s="5" t="s">
        <v>492</v>
      </c>
      <c r="AV12" s="4"/>
      <c r="AW12" s="6">
        <v>43649</v>
      </c>
      <c r="AX12" s="5" t="s">
        <v>36</v>
      </c>
      <c r="AY12" s="4" t="s">
        <v>36</v>
      </c>
      <c r="AZ12" s="4" t="s">
        <v>575</v>
      </c>
      <c r="BA12" s="4">
        <v>555752290</v>
      </c>
      <c r="BB12" s="4">
        <v>35000</v>
      </c>
      <c r="BC12" s="4" t="s">
        <v>576</v>
      </c>
      <c r="BD12" s="4" t="s">
        <v>537</v>
      </c>
      <c r="BE12" s="6" t="s">
        <v>404</v>
      </c>
      <c r="BF12" s="6" t="s">
        <v>309</v>
      </c>
    </row>
    <row r="13" spans="1:58" ht="18.75">
      <c r="A13" s="4" t="s">
        <v>78</v>
      </c>
      <c r="B13" s="4" t="s">
        <v>30</v>
      </c>
      <c r="C13" s="4" t="s">
        <v>31</v>
      </c>
      <c r="D13" s="4" t="str">
        <f t="shared" si="3"/>
        <v>HOC</v>
      </c>
      <c r="E13" s="6" t="str">
        <f t="shared" si="4"/>
        <v>HO to CW Done</v>
      </c>
      <c r="F13" s="4" t="s">
        <v>300</v>
      </c>
      <c r="G13" s="4">
        <v>2020</v>
      </c>
      <c r="H13" s="4">
        <v>18.25243</v>
      </c>
      <c r="I13" s="4">
        <v>42.470260000000003</v>
      </c>
      <c r="J13" s="4" t="s">
        <v>306</v>
      </c>
      <c r="K13" s="4" t="s">
        <v>43</v>
      </c>
      <c r="L13" s="4" t="s">
        <v>55</v>
      </c>
      <c r="M13" s="4" t="s">
        <v>47</v>
      </c>
      <c r="N13" s="4"/>
      <c r="O13" s="4" t="s">
        <v>30</v>
      </c>
      <c r="P13" s="4" t="s">
        <v>34</v>
      </c>
      <c r="Q13" s="4"/>
      <c r="R13" s="4" t="s">
        <v>32</v>
      </c>
      <c r="S13" s="4" t="s">
        <v>32</v>
      </c>
      <c r="T13" s="4" t="s">
        <v>33</v>
      </c>
      <c r="U13" s="8" t="s">
        <v>620</v>
      </c>
      <c r="V13" s="4" t="s">
        <v>621</v>
      </c>
      <c r="W13" s="4" t="s">
        <v>606</v>
      </c>
      <c r="X13" s="4" t="s">
        <v>607</v>
      </c>
      <c r="Y13" s="6">
        <v>43541</v>
      </c>
      <c r="Z13" s="5">
        <v>43538</v>
      </c>
      <c r="AA13" s="5">
        <v>43538</v>
      </c>
      <c r="AB13" s="5">
        <v>43540</v>
      </c>
      <c r="AC13" s="5" t="s">
        <v>47</v>
      </c>
      <c r="AD13" s="5" t="s">
        <v>47</v>
      </c>
      <c r="AE13" s="5">
        <v>43587</v>
      </c>
      <c r="AF13" s="5">
        <v>43601</v>
      </c>
      <c r="AG13" s="5">
        <v>43601</v>
      </c>
      <c r="AH13" s="5">
        <v>43601</v>
      </c>
      <c r="AI13" s="5">
        <v>43629</v>
      </c>
      <c r="AJ13" s="5">
        <v>43629</v>
      </c>
      <c r="AK13" s="5" t="s">
        <v>47</v>
      </c>
      <c r="AL13" s="5" t="s">
        <v>47</v>
      </c>
      <c r="AM13" s="29">
        <v>0</v>
      </c>
      <c r="AN13" s="5">
        <v>43755</v>
      </c>
      <c r="AO13" s="5">
        <v>43776</v>
      </c>
      <c r="AP13" s="5">
        <v>43655</v>
      </c>
      <c r="AQ13" s="12">
        <v>18.252439599999999</v>
      </c>
      <c r="AR13" s="10">
        <v>42.470269500000001</v>
      </c>
      <c r="AS13" s="5">
        <v>43607</v>
      </c>
      <c r="AT13" s="5">
        <v>43607</v>
      </c>
      <c r="AU13" s="5" t="s">
        <v>567</v>
      </c>
      <c r="AV13" s="4"/>
      <c r="AW13" s="6">
        <v>43775</v>
      </c>
      <c r="AX13" s="5" t="s">
        <v>53</v>
      </c>
      <c r="AY13" s="4" t="s">
        <v>35</v>
      </c>
      <c r="AZ13" s="4" t="s">
        <v>313</v>
      </c>
      <c r="BA13" s="4">
        <v>4000113</v>
      </c>
      <c r="BB13" s="4">
        <v>30000</v>
      </c>
      <c r="BC13" s="4">
        <v>400</v>
      </c>
      <c r="BD13" s="4" t="s">
        <v>537</v>
      </c>
      <c r="BE13" s="6" t="s">
        <v>404</v>
      </c>
      <c r="BF13" s="6" t="s">
        <v>309</v>
      </c>
    </row>
    <row r="14" spans="1:58" ht="18.75">
      <c r="A14" s="4" t="s">
        <v>79</v>
      </c>
      <c r="B14" s="4" t="s">
        <v>30</v>
      </c>
      <c r="C14" s="4" t="s">
        <v>31</v>
      </c>
      <c r="D14" s="4" t="str">
        <f t="shared" si="3"/>
        <v>HOC</v>
      </c>
      <c r="E14" s="6" t="str">
        <f t="shared" si="4"/>
        <v>HO to CW Done</v>
      </c>
      <c r="F14" s="4" t="s">
        <v>300</v>
      </c>
      <c r="G14" s="4">
        <v>2019</v>
      </c>
      <c r="H14" s="4">
        <v>18.216760000000001</v>
      </c>
      <c r="I14" s="4">
        <v>42.539859999999997</v>
      </c>
      <c r="J14" s="4" t="s">
        <v>306</v>
      </c>
      <c r="K14" s="4" t="s">
        <v>43</v>
      </c>
      <c r="L14" s="4" t="s">
        <v>55</v>
      </c>
      <c r="M14" s="4" t="s">
        <v>47</v>
      </c>
      <c r="N14" s="4"/>
      <c r="O14" s="4" t="s">
        <v>30</v>
      </c>
      <c r="P14" s="4" t="s">
        <v>34</v>
      </c>
      <c r="Q14" s="4"/>
      <c r="R14" s="4" t="s">
        <v>32</v>
      </c>
      <c r="S14" s="4" t="s">
        <v>32</v>
      </c>
      <c r="T14" s="4" t="s">
        <v>33</v>
      </c>
      <c r="U14" s="8" t="s">
        <v>622</v>
      </c>
      <c r="V14" s="4" t="s">
        <v>623</v>
      </c>
      <c r="W14" s="4" t="s">
        <v>606</v>
      </c>
      <c r="X14" s="4" t="s">
        <v>607</v>
      </c>
      <c r="Y14" s="6">
        <v>43541</v>
      </c>
      <c r="Z14" s="5">
        <v>43544</v>
      </c>
      <c r="AA14" s="5">
        <v>43544</v>
      </c>
      <c r="AB14" s="5">
        <v>43546</v>
      </c>
      <c r="AC14" s="5" t="s">
        <v>47</v>
      </c>
      <c r="AD14" s="5" t="s">
        <v>47</v>
      </c>
      <c r="AE14" s="5">
        <v>43587</v>
      </c>
      <c r="AF14" s="5">
        <v>43601</v>
      </c>
      <c r="AG14" s="5">
        <v>43601</v>
      </c>
      <c r="AH14" s="5">
        <v>43601</v>
      </c>
      <c r="AI14" s="5">
        <v>43629</v>
      </c>
      <c r="AJ14" s="5">
        <v>43629</v>
      </c>
      <c r="AK14" s="5" t="s">
        <v>47</v>
      </c>
      <c r="AL14" s="5" t="s">
        <v>47</v>
      </c>
      <c r="AM14" s="29">
        <v>0</v>
      </c>
      <c r="AN14" s="5">
        <v>43683</v>
      </c>
      <c r="AO14" s="5">
        <v>43704</v>
      </c>
      <c r="AP14" s="5">
        <v>43632</v>
      </c>
      <c r="AQ14" s="12">
        <v>18.216840000000001</v>
      </c>
      <c r="AR14" s="10">
        <v>42.53989</v>
      </c>
      <c r="AS14" s="5">
        <v>43607</v>
      </c>
      <c r="AT14" s="5">
        <v>43607</v>
      </c>
      <c r="AU14" s="5" t="s">
        <v>566</v>
      </c>
      <c r="AV14" s="4" t="s">
        <v>59</v>
      </c>
      <c r="AW14" s="6">
        <v>43704</v>
      </c>
      <c r="AX14" s="5" t="s">
        <v>53</v>
      </c>
      <c r="AY14" s="4" t="s">
        <v>35</v>
      </c>
      <c r="AZ14" s="4" t="s">
        <v>310</v>
      </c>
      <c r="BA14" s="4">
        <v>4000109</v>
      </c>
      <c r="BB14" s="4">
        <v>30000</v>
      </c>
      <c r="BC14" s="4">
        <v>400</v>
      </c>
      <c r="BD14" s="4" t="s">
        <v>537</v>
      </c>
      <c r="BE14" s="6" t="s">
        <v>404</v>
      </c>
      <c r="BF14" s="6" t="s">
        <v>309</v>
      </c>
    </row>
    <row r="15" spans="1:58" ht="18.75">
      <c r="A15" s="4" t="s">
        <v>80</v>
      </c>
      <c r="B15" s="4" t="s">
        <v>30</v>
      </c>
      <c r="C15" s="4" t="s">
        <v>31</v>
      </c>
      <c r="D15" s="4" t="str">
        <f t="shared" si="3"/>
        <v>HOC</v>
      </c>
      <c r="E15" s="6" t="str">
        <f t="shared" si="4"/>
        <v>HO to CW Done</v>
      </c>
      <c r="F15" s="4" t="s">
        <v>300</v>
      </c>
      <c r="G15" s="4">
        <v>2019</v>
      </c>
      <c r="H15" s="4">
        <v>18.283829999999998</v>
      </c>
      <c r="I15" s="4">
        <v>42.600349999999999</v>
      </c>
      <c r="J15" s="4" t="s">
        <v>306</v>
      </c>
      <c r="K15" s="4" t="s">
        <v>43</v>
      </c>
      <c r="L15" s="4" t="s">
        <v>55</v>
      </c>
      <c r="M15" s="4" t="s">
        <v>47</v>
      </c>
      <c r="N15" s="4"/>
      <c r="O15" s="4" t="s">
        <v>30</v>
      </c>
      <c r="P15" s="4" t="s">
        <v>34</v>
      </c>
      <c r="Q15" s="4"/>
      <c r="R15" s="4" t="s">
        <v>32</v>
      </c>
      <c r="S15" s="4" t="s">
        <v>32</v>
      </c>
      <c r="T15" s="4" t="s">
        <v>33</v>
      </c>
      <c r="U15" s="8" t="s">
        <v>624</v>
      </c>
      <c r="V15" s="4" t="s">
        <v>625</v>
      </c>
      <c r="W15" s="4" t="s">
        <v>606</v>
      </c>
      <c r="X15" s="4" t="s">
        <v>607</v>
      </c>
      <c r="Y15" s="6">
        <v>43542</v>
      </c>
      <c r="Z15" s="5">
        <v>43545</v>
      </c>
      <c r="AA15" s="5">
        <v>43545</v>
      </c>
      <c r="AB15" s="5">
        <v>43547</v>
      </c>
      <c r="AC15" s="5" t="s">
        <v>47</v>
      </c>
      <c r="AD15" s="5" t="s">
        <v>47</v>
      </c>
      <c r="AE15" s="5">
        <v>43587</v>
      </c>
      <c r="AF15" s="5">
        <v>43601</v>
      </c>
      <c r="AG15" s="5">
        <v>43601</v>
      </c>
      <c r="AH15" s="5">
        <v>43601</v>
      </c>
      <c r="AI15" s="5">
        <v>43629</v>
      </c>
      <c r="AJ15" s="5">
        <v>43629</v>
      </c>
      <c r="AK15" s="5" t="s">
        <v>47</v>
      </c>
      <c r="AL15" s="5" t="s">
        <v>47</v>
      </c>
      <c r="AM15" s="29">
        <v>0</v>
      </c>
      <c r="AN15" s="5">
        <v>43683</v>
      </c>
      <c r="AO15" s="5">
        <v>43704</v>
      </c>
      <c r="AP15" s="5">
        <v>43614</v>
      </c>
      <c r="AQ15" s="12">
        <v>18.283833000000001</v>
      </c>
      <c r="AR15" s="10">
        <v>42.600346000000002</v>
      </c>
      <c r="AS15" s="5">
        <v>43607</v>
      </c>
      <c r="AT15" s="5">
        <v>43607</v>
      </c>
      <c r="AU15" s="5" t="s">
        <v>567</v>
      </c>
      <c r="AV15" s="4" t="s">
        <v>59</v>
      </c>
      <c r="AW15" s="6">
        <v>43704</v>
      </c>
      <c r="AX15" s="5" t="s">
        <v>53</v>
      </c>
      <c r="AY15" s="4" t="s">
        <v>35</v>
      </c>
      <c r="AZ15" s="4" t="s">
        <v>310</v>
      </c>
      <c r="BA15" s="4">
        <v>4000106</v>
      </c>
      <c r="BB15" s="4">
        <v>30000</v>
      </c>
      <c r="BC15" s="4">
        <v>400</v>
      </c>
      <c r="BD15" s="4" t="s">
        <v>537</v>
      </c>
      <c r="BE15" s="6" t="s">
        <v>404</v>
      </c>
      <c r="BF15" s="6" t="s">
        <v>309</v>
      </c>
    </row>
    <row r="16" spans="1:58" ht="18.75">
      <c r="A16" s="4" t="s">
        <v>81</v>
      </c>
      <c r="B16" s="4" t="s">
        <v>30</v>
      </c>
      <c r="C16" s="4" t="s">
        <v>31</v>
      </c>
      <c r="D16" s="4" t="str">
        <f t="shared" si="3"/>
        <v>HOC</v>
      </c>
      <c r="E16" s="6" t="str">
        <f t="shared" si="4"/>
        <v>HO to CW Done</v>
      </c>
      <c r="F16" s="4" t="s">
        <v>300</v>
      </c>
      <c r="G16" s="4">
        <v>2019</v>
      </c>
      <c r="H16" s="4">
        <v>18.230129999999999</v>
      </c>
      <c r="I16" s="4">
        <v>42.599049999999998</v>
      </c>
      <c r="J16" s="4" t="s">
        <v>306</v>
      </c>
      <c r="K16" s="4" t="s">
        <v>43</v>
      </c>
      <c r="L16" s="4" t="s">
        <v>55</v>
      </c>
      <c r="M16" s="4" t="s">
        <v>47</v>
      </c>
      <c r="N16" s="4"/>
      <c r="O16" s="4" t="s">
        <v>30</v>
      </c>
      <c r="P16" s="4" t="s">
        <v>34</v>
      </c>
      <c r="Q16" s="4"/>
      <c r="R16" s="4" t="s">
        <v>32</v>
      </c>
      <c r="S16" s="4" t="s">
        <v>32</v>
      </c>
      <c r="T16" s="4" t="s">
        <v>33</v>
      </c>
      <c r="U16" s="8" t="s">
        <v>626</v>
      </c>
      <c r="V16" s="4" t="s">
        <v>627</v>
      </c>
      <c r="W16" s="4" t="s">
        <v>606</v>
      </c>
      <c r="X16" s="4" t="s">
        <v>607</v>
      </c>
      <c r="Y16" s="6">
        <v>43576</v>
      </c>
      <c r="Z16" s="5">
        <v>43579</v>
      </c>
      <c r="AA16" s="5">
        <v>43579</v>
      </c>
      <c r="AB16" s="5">
        <v>43581</v>
      </c>
      <c r="AC16" s="5" t="s">
        <v>47</v>
      </c>
      <c r="AD16" s="5" t="s">
        <v>47</v>
      </c>
      <c r="AE16" s="5">
        <v>43587</v>
      </c>
      <c r="AF16" s="5">
        <v>43601</v>
      </c>
      <c r="AG16" s="5">
        <v>43601</v>
      </c>
      <c r="AH16" s="5">
        <v>43601</v>
      </c>
      <c r="AI16" s="5">
        <v>43635</v>
      </c>
      <c r="AJ16" s="5">
        <v>43635</v>
      </c>
      <c r="AK16" s="5" t="s">
        <v>47</v>
      </c>
      <c r="AL16" s="5" t="s">
        <v>47</v>
      </c>
      <c r="AM16" s="29">
        <v>0</v>
      </c>
      <c r="AN16" s="5">
        <v>43683</v>
      </c>
      <c r="AO16" s="5">
        <v>43704</v>
      </c>
      <c r="AP16" s="5">
        <v>43696</v>
      </c>
      <c r="AQ16" s="12">
        <v>18.230139000000001</v>
      </c>
      <c r="AR16" s="10">
        <v>42.599051000000003</v>
      </c>
      <c r="AS16" s="5">
        <v>43657</v>
      </c>
      <c r="AT16" s="5">
        <v>43657</v>
      </c>
      <c r="AU16" s="5" t="s">
        <v>566</v>
      </c>
      <c r="AV16" s="4" t="s">
        <v>59</v>
      </c>
      <c r="AW16" s="6">
        <v>43704</v>
      </c>
      <c r="AX16" s="5" t="s">
        <v>53</v>
      </c>
      <c r="AY16" s="4" t="s">
        <v>35</v>
      </c>
      <c r="AZ16" s="4" t="s">
        <v>310</v>
      </c>
      <c r="BA16" s="4">
        <v>4000116</v>
      </c>
      <c r="BB16" s="4">
        <v>30000</v>
      </c>
      <c r="BC16" s="4">
        <v>400</v>
      </c>
      <c r="BD16" s="4" t="s">
        <v>537</v>
      </c>
      <c r="BE16" s="6" t="s">
        <v>404</v>
      </c>
      <c r="BF16" s="6" t="s">
        <v>309</v>
      </c>
    </row>
    <row r="17" spans="1:58" ht="18.75">
      <c r="A17" s="4" t="s">
        <v>82</v>
      </c>
      <c r="B17" s="4" t="s">
        <v>30</v>
      </c>
      <c r="C17" s="4" t="s">
        <v>31</v>
      </c>
      <c r="D17" s="4" t="str">
        <f t="shared" si="3"/>
        <v>HOC</v>
      </c>
      <c r="E17" s="6" t="str">
        <f t="shared" si="4"/>
        <v>HO to CW Done</v>
      </c>
      <c r="F17" s="4" t="s">
        <v>300</v>
      </c>
      <c r="G17" s="4">
        <v>2019</v>
      </c>
      <c r="H17" s="4">
        <v>18.23451</v>
      </c>
      <c r="I17" s="4">
        <v>42.493450000000003</v>
      </c>
      <c r="J17" s="4" t="s">
        <v>306</v>
      </c>
      <c r="K17" s="4" t="s">
        <v>43</v>
      </c>
      <c r="L17" s="4" t="s">
        <v>55</v>
      </c>
      <c r="M17" s="4" t="s">
        <v>47</v>
      </c>
      <c r="N17" s="4"/>
      <c r="O17" s="4" t="s">
        <v>30</v>
      </c>
      <c r="P17" s="4" t="s">
        <v>34</v>
      </c>
      <c r="Q17" s="4"/>
      <c r="R17" s="4" t="s">
        <v>32</v>
      </c>
      <c r="S17" s="4" t="s">
        <v>32</v>
      </c>
      <c r="T17" s="4" t="s">
        <v>33</v>
      </c>
      <c r="U17" s="8" t="s">
        <v>628</v>
      </c>
      <c r="V17" s="4" t="s">
        <v>629</v>
      </c>
      <c r="W17" s="4" t="s">
        <v>606</v>
      </c>
      <c r="X17" s="4" t="s">
        <v>607</v>
      </c>
      <c r="Y17" s="6">
        <v>43534</v>
      </c>
      <c r="Z17" s="5">
        <v>43537</v>
      </c>
      <c r="AA17" s="5">
        <v>43537</v>
      </c>
      <c r="AB17" s="5">
        <v>43539</v>
      </c>
      <c r="AC17" s="5" t="s">
        <v>47</v>
      </c>
      <c r="AD17" s="5" t="s">
        <v>47</v>
      </c>
      <c r="AE17" s="5">
        <v>43587</v>
      </c>
      <c r="AF17" s="5">
        <v>43601</v>
      </c>
      <c r="AG17" s="5">
        <v>43601</v>
      </c>
      <c r="AH17" s="5">
        <v>43601</v>
      </c>
      <c r="AI17" s="5">
        <v>43629</v>
      </c>
      <c r="AJ17" s="5">
        <v>43629</v>
      </c>
      <c r="AK17" s="5" t="s">
        <v>47</v>
      </c>
      <c r="AL17" s="5" t="s">
        <v>47</v>
      </c>
      <c r="AM17" s="29">
        <v>0</v>
      </c>
      <c r="AN17" s="5">
        <v>43725</v>
      </c>
      <c r="AO17" s="5">
        <v>43746</v>
      </c>
      <c r="AP17" s="5">
        <v>43614</v>
      </c>
      <c r="AQ17" s="12">
        <v>18.23451</v>
      </c>
      <c r="AR17" s="10">
        <v>42.493450000000003</v>
      </c>
      <c r="AS17" s="5">
        <v>43607</v>
      </c>
      <c r="AT17" s="5">
        <v>43607</v>
      </c>
      <c r="AU17" s="5" t="s">
        <v>490</v>
      </c>
      <c r="AV17" s="4" t="s">
        <v>59</v>
      </c>
      <c r="AW17" s="6">
        <v>43753</v>
      </c>
      <c r="AX17" s="5" t="s">
        <v>53</v>
      </c>
      <c r="AY17" s="4" t="s">
        <v>35</v>
      </c>
      <c r="AZ17" s="4" t="s">
        <v>310</v>
      </c>
      <c r="BA17" s="4">
        <v>4000103</v>
      </c>
      <c r="BB17" s="4">
        <v>30000</v>
      </c>
      <c r="BC17" s="4">
        <v>400</v>
      </c>
      <c r="BD17" s="4" t="s">
        <v>537</v>
      </c>
      <c r="BE17" s="6" t="s">
        <v>404</v>
      </c>
      <c r="BF17" s="6" t="s">
        <v>309</v>
      </c>
    </row>
    <row r="18" spans="1:58" ht="18.75">
      <c r="A18" s="4" t="s">
        <v>83</v>
      </c>
      <c r="B18" s="4" t="s">
        <v>30</v>
      </c>
      <c r="C18" s="4" t="s">
        <v>31</v>
      </c>
      <c r="D18" s="4" t="str">
        <f t="shared" si="3"/>
        <v>HOC</v>
      </c>
      <c r="E18" s="6" t="str">
        <f t="shared" si="4"/>
        <v>HO to CW Done</v>
      </c>
      <c r="F18" s="4" t="s">
        <v>300</v>
      </c>
      <c r="G18" s="4">
        <v>2019</v>
      </c>
      <c r="H18" s="4">
        <v>18.203949999999999</v>
      </c>
      <c r="I18" s="4">
        <v>42.506549999999997</v>
      </c>
      <c r="J18" s="4" t="s">
        <v>306</v>
      </c>
      <c r="K18" s="4" t="s">
        <v>43</v>
      </c>
      <c r="L18" s="4" t="s">
        <v>55</v>
      </c>
      <c r="M18" s="4" t="s">
        <v>47</v>
      </c>
      <c r="N18" s="4"/>
      <c r="O18" s="4" t="s">
        <v>30</v>
      </c>
      <c r="P18" s="4" t="s">
        <v>34</v>
      </c>
      <c r="Q18" s="4"/>
      <c r="R18" s="4" t="s">
        <v>32</v>
      </c>
      <c r="S18" s="4" t="s">
        <v>32</v>
      </c>
      <c r="T18" s="4" t="s">
        <v>33</v>
      </c>
      <c r="U18" s="8" t="s">
        <v>630</v>
      </c>
      <c r="V18" s="4" t="s">
        <v>631</v>
      </c>
      <c r="W18" s="4" t="s">
        <v>606</v>
      </c>
      <c r="X18" s="4" t="s">
        <v>607</v>
      </c>
      <c r="Y18" s="6">
        <v>43630</v>
      </c>
      <c r="Z18" s="5">
        <v>43633</v>
      </c>
      <c r="AA18" s="5">
        <v>43633</v>
      </c>
      <c r="AB18" s="5">
        <v>43635</v>
      </c>
      <c r="AC18" s="5" t="s">
        <v>47</v>
      </c>
      <c r="AD18" s="5" t="s">
        <v>47</v>
      </c>
      <c r="AE18" s="5">
        <v>43748</v>
      </c>
      <c r="AF18" s="5">
        <v>43758</v>
      </c>
      <c r="AG18" s="5">
        <v>43758</v>
      </c>
      <c r="AH18" s="5">
        <v>43758</v>
      </c>
      <c r="AI18" s="5">
        <v>43789</v>
      </c>
      <c r="AJ18" s="5">
        <v>43789</v>
      </c>
      <c r="AK18" s="5" t="s">
        <v>47</v>
      </c>
      <c r="AL18" s="5" t="s">
        <v>47</v>
      </c>
      <c r="AM18" s="29">
        <v>0</v>
      </c>
      <c r="AN18" s="5">
        <v>43793</v>
      </c>
      <c r="AO18" s="5">
        <v>43829</v>
      </c>
      <c r="AP18" s="5">
        <v>43790</v>
      </c>
      <c r="AQ18" s="12">
        <v>18.203620000000001</v>
      </c>
      <c r="AR18" s="10">
        <v>42.50732</v>
      </c>
      <c r="AS18" s="5">
        <v>43780</v>
      </c>
      <c r="AT18" s="5">
        <v>43808</v>
      </c>
      <c r="AU18" s="5" t="s">
        <v>581</v>
      </c>
      <c r="AV18" s="10" t="s">
        <v>559</v>
      </c>
      <c r="AW18" s="6">
        <v>43793</v>
      </c>
      <c r="AX18" s="5" t="s">
        <v>53</v>
      </c>
      <c r="AY18" s="4" t="s">
        <v>35</v>
      </c>
      <c r="AZ18" s="4" t="s">
        <v>314</v>
      </c>
      <c r="BA18" s="4">
        <v>4100107</v>
      </c>
      <c r="BB18" s="4">
        <v>50000</v>
      </c>
      <c r="BC18" s="4">
        <v>400</v>
      </c>
      <c r="BD18" s="4" t="s">
        <v>537</v>
      </c>
      <c r="BE18" s="6" t="s">
        <v>404</v>
      </c>
      <c r="BF18" s="6" t="s">
        <v>309</v>
      </c>
    </row>
    <row r="19" spans="1:58" ht="18.75">
      <c r="A19" s="4" t="s">
        <v>84</v>
      </c>
      <c r="B19" s="4" t="s">
        <v>30</v>
      </c>
      <c r="C19" s="4" t="s">
        <v>31</v>
      </c>
      <c r="D19" s="4" t="str">
        <f t="shared" si="3"/>
        <v>HOC</v>
      </c>
      <c r="E19" s="6" t="str">
        <f t="shared" si="4"/>
        <v>HO to CW Done</v>
      </c>
      <c r="F19" s="4" t="s">
        <v>300</v>
      </c>
      <c r="G19" s="4">
        <v>2019</v>
      </c>
      <c r="H19" s="4">
        <v>18.25113</v>
      </c>
      <c r="I19" s="4">
        <v>42.623939999999997</v>
      </c>
      <c r="J19" s="4" t="s">
        <v>306</v>
      </c>
      <c r="K19" s="4" t="s">
        <v>43</v>
      </c>
      <c r="L19" s="4" t="s">
        <v>55</v>
      </c>
      <c r="M19" s="4" t="s">
        <v>47</v>
      </c>
      <c r="N19" s="4"/>
      <c r="O19" s="4" t="s">
        <v>30</v>
      </c>
      <c r="P19" s="4" t="s">
        <v>34</v>
      </c>
      <c r="Q19" s="4"/>
      <c r="R19" s="4" t="s">
        <v>32</v>
      </c>
      <c r="S19" s="4" t="s">
        <v>32</v>
      </c>
      <c r="T19" s="4" t="s">
        <v>33</v>
      </c>
      <c r="U19" s="8" t="s">
        <v>632</v>
      </c>
      <c r="V19" s="4" t="s">
        <v>633</v>
      </c>
      <c r="W19" s="4" t="s">
        <v>606</v>
      </c>
      <c r="X19" s="4" t="s">
        <v>607</v>
      </c>
      <c r="Y19" s="6">
        <v>43542</v>
      </c>
      <c r="Z19" s="5">
        <v>43545</v>
      </c>
      <c r="AA19" s="5">
        <v>43545</v>
      </c>
      <c r="AB19" s="5">
        <v>43547</v>
      </c>
      <c r="AC19" s="5" t="s">
        <v>47</v>
      </c>
      <c r="AD19" s="5" t="s">
        <v>47</v>
      </c>
      <c r="AE19" s="5">
        <v>43587</v>
      </c>
      <c r="AF19" s="5">
        <v>43601</v>
      </c>
      <c r="AG19" s="5">
        <v>43601</v>
      </c>
      <c r="AH19" s="5">
        <v>43601</v>
      </c>
      <c r="AI19" s="5">
        <v>43629</v>
      </c>
      <c r="AJ19" s="5">
        <v>43629</v>
      </c>
      <c r="AK19" s="5" t="s">
        <v>47</v>
      </c>
      <c r="AL19" s="5" t="s">
        <v>47</v>
      </c>
      <c r="AM19" s="29">
        <v>0</v>
      </c>
      <c r="AN19" s="5">
        <v>43655</v>
      </c>
      <c r="AO19" s="5">
        <v>43676</v>
      </c>
      <c r="AP19" s="5">
        <v>43653</v>
      </c>
      <c r="AQ19" s="12">
        <v>18.251078</v>
      </c>
      <c r="AR19" s="10">
        <v>42.623897999999997</v>
      </c>
      <c r="AS19" s="5">
        <v>43864</v>
      </c>
      <c r="AT19" s="5">
        <v>43607</v>
      </c>
      <c r="AU19" s="5" t="s">
        <v>582</v>
      </c>
      <c r="AV19" s="4"/>
      <c r="AW19" s="6">
        <v>43677</v>
      </c>
      <c r="AX19" s="5" t="s">
        <v>53</v>
      </c>
      <c r="AY19" s="4" t="s">
        <v>35</v>
      </c>
      <c r="AZ19" s="4" t="s">
        <v>310</v>
      </c>
      <c r="BA19" s="4">
        <v>4000107</v>
      </c>
      <c r="BB19" s="4">
        <v>30000</v>
      </c>
      <c r="BC19" s="4">
        <v>400</v>
      </c>
      <c r="BD19" s="4" t="s">
        <v>537</v>
      </c>
      <c r="BE19" s="6" t="s">
        <v>404</v>
      </c>
      <c r="BF19" s="6" t="s">
        <v>309</v>
      </c>
    </row>
    <row r="20" spans="1:58" ht="18.75">
      <c r="A20" s="4" t="s">
        <v>85</v>
      </c>
      <c r="B20" s="4" t="s">
        <v>30</v>
      </c>
      <c r="C20" s="4" t="s">
        <v>31</v>
      </c>
      <c r="D20" s="4" t="str">
        <f t="shared" si="3"/>
        <v>Pending FBP</v>
      </c>
      <c r="E20" s="6" t="str">
        <f t="shared" si="4"/>
        <v>FBP Not Issued</v>
      </c>
      <c r="F20" s="4" t="s">
        <v>300</v>
      </c>
      <c r="G20" s="4">
        <v>2019</v>
      </c>
      <c r="H20" s="4">
        <v>18.20542</v>
      </c>
      <c r="I20" s="4">
        <v>42.517699999999998</v>
      </c>
      <c r="J20" s="4" t="s">
        <v>306</v>
      </c>
      <c r="K20" s="4" t="s">
        <v>43</v>
      </c>
      <c r="L20" s="4" t="s">
        <v>55</v>
      </c>
      <c r="M20" s="4" t="s">
        <v>47</v>
      </c>
      <c r="N20" s="4"/>
      <c r="O20" s="4" t="s">
        <v>30</v>
      </c>
      <c r="P20" s="4" t="s">
        <v>34</v>
      </c>
      <c r="Q20" s="4"/>
      <c r="R20" s="4" t="s">
        <v>32</v>
      </c>
      <c r="S20" s="4" t="s">
        <v>32</v>
      </c>
      <c r="T20" s="4" t="s">
        <v>33</v>
      </c>
      <c r="U20" s="8" t="s">
        <v>634</v>
      </c>
      <c r="V20" s="4" t="s">
        <v>635</v>
      </c>
      <c r="W20" s="4" t="s">
        <v>606</v>
      </c>
      <c r="X20" s="4" t="s">
        <v>607</v>
      </c>
      <c r="Y20" s="6">
        <v>43668</v>
      </c>
      <c r="Z20" s="5">
        <v>43671</v>
      </c>
      <c r="AA20" s="5">
        <v>43671</v>
      </c>
      <c r="AB20" s="5">
        <v>43673</v>
      </c>
      <c r="AC20" s="5" t="s">
        <v>47</v>
      </c>
      <c r="AD20" s="5" t="s">
        <v>47</v>
      </c>
      <c r="AE20" s="5">
        <v>43770</v>
      </c>
      <c r="AF20" s="5">
        <v>43808</v>
      </c>
      <c r="AG20" s="5">
        <v>43811</v>
      </c>
      <c r="AH20" s="5">
        <v>43811</v>
      </c>
      <c r="AI20" s="5">
        <v>43821</v>
      </c>
      <c r="AJ20" s="5">
        <v>43823</v>
      </c>
      <c r="AK20" s="5" t="s">
        <v>47</v>
      </c>
      <c r="AL20" s="5" t="s">
        <v>47</v>
      </c>
      <c r="AM20" s="29">
        <v>0</v>
      </c>
      <c r="AN20" s="5">
        <v>43823</v>
      </c>
      <c r="AO20" s="5"/>
      <c r="AP20" s="5">
        <v>43771</v>
      </c>
      <c r="AQ20" s="12">
        <v>18.20561</v>
      </c>
      <c r="AR20" s="10">
        <v>42.517679999999999</v>
      </c>
      <c r="AS20" s="5">
        <v>43737</v>
      </c>
      <c r="AT20" s="5">
        <v>43737</v>
      </c>
      <c r="AU20" s="5" t="s">
        <v>582</v>
      </c>
      <c r="AV20" s="4" t="s">
        <v>572</v>
      </c>
      <c r="AW20" s="6">
        <v>43851</v>
      </c>
      <c r="AX20" s="5" t="s">
        <v>53</v>
      </c>
      <c r="AY20" s="4" t="s">
        <v>35</v>
      </c>
      <c r="AZ20" s="4" t="s">
        <v>314</v>
      </c>
      <c r="BA20" s="4">
        <v>4100112</v>
      </c>
      <c r="BB20" s="4">
        <v>50000</v>
      </c>
      <c r="BC20" s="4" t="s">
        <v>588</v>
      </c>
      <c r="BD20" s="4" t="s">
        <v>537</v>
      </c>
      <c r="BE20" s="6" t="s">
        <v>404</v>
      </c>
      <c r="BF20" s="6" t="s">
        <v>309</v>
      </c>
    </row>
    <row r="21" spans="1:58" ht="18.75">
      <c r="A21" s="4" t="s">
        <v>86</v>
      </c>
      <c r="B21" s="4" t="s">
        <v>30</v>
      </c>
      <c r="C21" s="4" t="s">
        <v>31</v>
      </c>
      <c r="D21" s="4" t="str">
        <f t="shared" si="3"/>
        <v>HOC</v>
      </c>
      <c r="E21" s="6" t="str">
        <f t="shared" si="4"/>
        <v>HO to CW Done</v>
      </c>
      <c r="F21" s="4" t="s">
        <v>300</v>
      </c>
      <c r="G21" s="4">
        <v>2019</v>
      </c>
      <c r="H21" s="4">
        <v>18.240269999999999</v>
      </c>
      <c r="I21" s="4">
        <v>42.558880000000002</v>
      </c>
      <c r="J21" s="4" t="s">
        <v>306</v>
      </c>
      <c r="K21" s="4" t="s">
        <v>43</v>
      </c>
      <c r="L21" s="4" t="s">
        <v>55</v>
      </c>
      <c r="M21" s="4" t="s">
        <v>47</v>
      </c>
      <c r="N21" s="4"/>
      <c r="O21" s="4" t="s">
        <v>30</v>
      </c>
      <c r="P21" s="4" t="s">
        <v>34</v>
      </c>
      <c r="Q21" s="4"/>
      <c r="R21" s="4" t="s">
        <v>32</v>
      </c>
      <c r="S21" s="4" t="s">
        <v>32</v>
      </c>
      <c r="T21" s="4" t="s">
        <v>33</v>
      </c>
      <c r="U21" s="8" t="s">
        <v>637</v>
      </c>
      <c r="V21" s="4" t="s">
        <v>638</v>
      </c>
      <c r="W21" s="4" t="s">
        <v>606</v>
      </c>
      <c r="X21" s="4" t="s">
        <v>607</v>
      </c>
      <c r="Y21" s="6">
        <v>43543</v>
      </c>
      <c r="Z21" s="5">
        <v>43546</v>
      </c>
      <c r="AA21" s="5">
        <v>43546</v>
      </c>
      <c r="AB21" s="5">
        <v>43548</v>
      </c>
      <c r="AC21" s="5" t="s">
        <v>47</v>
      </c>
      <c r="AD21" s="5" t="s">
        <v>47</v>
      </c>
      <c r="AE21" s="5">
        <v>43587</v>
      </c>
      <c r="AF21" s="5">
        <v>43601</v>
      </c>
      <c r="AG21" s="5">
        <v>43601</v>
      </c>
      <c r="AH21" s="5">
        <v>43601</v>
      </c>
      <c r="AI21" s="5">
        <v>43629</v>
      </c>
      <c r="AJ21" s="5">
        <v>43629</v>
      </c>
      <c r="AK21" s="5" t="s">
        <v>47</v>
      </c>
      <c r="AL21" s="5" t="s">
        <v>47</v>
      </c>
      <c r="AM21" s="29">
        <v>0</v>
      </c>
      <c r="AN21" s="5">
        <v>43725</v>
      </c>
      <c r="AO21" s="5">
        <v>43746</v>
      </c>
      <c r="AP21" s="5">
        <v>43614</v>
      </c>
      <c r="AQ21" s="12">
        <v>18.240273999999999</v>
      </c>
      <c r="AR21" s="10">
        <v>42.558886000000001</v>
      </c>
      <c r="AS21" s="5">
        <v>43607</v>
      </c>
      <c r="AT21" s="5">
        <v>43607</v>
      </c>
      <c r="AU21" s="5" t="s">
        <v>491</v>
      </c>
      <c r="AV21" s="4" t="s">
        <v>312</v>
      </c>
      <c r="AW21" s="6">
        <v>43751</v>
      </c>
      <c r="AX21" s="5" t="s">
        <v>53</v>
      </c>
      <c r="AY21" s="4" t="s">
        <v>35</v>
      </c>
      <c r="AZ21" s="4" t="s">
        <v>310</v>
      </c>
      <c r="BA21" s="4">
        <v>4000108</v>
      </c>
      <c r="BB21" s="4">
        <v>30000</v>
      </c>
      <c r="BC21" s="4">
        <v>400</v>
      </c>
      <c r="BD21" s="4" t="s">
        <v>537</v>
      </c>
      <c r="BE21" s="6" t="s">
        <v>404</v>
      </c>
      <c r="BF21" s="6" t="s">
        <v>309</v>
      </c>
    </row>
    <row r="22" spans="1:58" ht="18.75">
      <c r="A22" s="4" t="s">
        <v>87</v>
      </c>
      <c r="B22" s="4" t="s">
        <v>30</v>
      </c>
      <c r="C22" s="4" t="s">
        <v>31</v>
      </c>
      <c r="D22" s="4" t="str">
        <f t="shared" si="3"/>
        <v>HOC</v>
      </c>
      <c r="E22" s="6" t="str">
        <f t="shared" si="4"/>
        <v>HO to CW Done</v>
      </c>
      <c r="F22" s="4" t="s">
        <v>300</v>
      </c>
      <c r="G22" s="4">
        <v>2020</v>
      </c>
      <c r="H22" s="4">
        <v>18.283639999999998</v>
      </c>
      <c r="I22" s="4">
        <v>42.588999999999999</v>
      </c>
      <c r="J22" s="4" t="s">
        <v>306</v>
      </c>
      <c r="K22" s="4" t="s">
        <v>43</v>
      </c>
      <c r="L22" s="4" t="s">
        <v>55</v>
      </c>
      <c r="M22" s="4" t="s">
        <v>47</v>
      </c>
      <c r="N22" s="4"/>
      <c r="O22" s="4" t="s">
        <v>30</v>
      </c>
      <c r="P22" s="4" t="s">
        <v>34</v>
      </c>
      <c r="Q22" s="4"/>
      <c r="R22" s="4" t="s">
        <v>32</v>
      </c>
      <c r="S22" s="4" t="s">
        <v>32</v>
      </c>
      <c r="T22" s="4" t="s">
        <v>33</v>
      </c>
      <c r="U22" s="8" t="s">
        <v>639</v>
      </c>
      <c r="V22" s="4" t="s">
        <v>640</v>
      </c>
      <c r="W22" s="4" t="s">
        <v>606</v>
      </c>
      <c r="X22" s="4" t="s">
        <v>607</v>
      </c>
      <c r="Y22" s="6">
        <v>43543</v>
      </c>
      <c r="Z22" s="5">
        <v>43546</v>
      </c>
      <c r="AA22" s="5">
        <v>43546</v>
      </c>
      <c r="AB22" s="5">
        <v>43548</v>
      </c>
      <c r="AC22" s="5" t="s">
        <v>47</v>
      </c>
      <c r="AD22" s="5" t="s">
        <v>47</v>
      </c>
      <c r="AE22" s="5">
        <v>43587</v>
      </c>
      <c r="AF22" s="5">
        <v>43601</v>
      </c>
      <c r="AG22" s="5">
        <v>43601</v>
      </c>
      <c r="AH22" s="5">
        <v>43601</v>
      </c>
      <c r="AI22" s="5">
        <v>43629</v>
      </c>
      <c r="AJ22" s="5">
        <v>43629</v>
      </c>
      <c r="AK22" s="5" t="s">
        <v>47</v>
      </c>
      <c r="AL22" s="5" t="s">
        <v>47</v>
      </c>
      <c r="AM22" s="29">
        <v>0</v>
      </c>
      <c r="AN22" s="5">
        <v>43661</v>
      </c>
      <c r="AO22" s="5">
        <v>43682</v>
      </c>
      <c r="AP22" s="5">
        <v>43614</v>
      </c>
      <c r="AQ22" s="12">
        <v>18.283674000000001</v>
      </c>
      <c r="AR22" s="10">
        <v>42.589086999999999</v>
      </c>
      <c r="AS22" s="5">
        <v>43607</v>
      </c>
      <c r="AT22" s="5">
        <v>43607</v>
      </c>
      <c r="AU22" s="5" t="s">
        <v>567</v>
      </c>
      <c r="AV22" s="4" t="s">
        <v>63</v>
      </c>
      <c r="AW22" s="6">
        <v>43682</v>
      </c>
      <c r="AX22" s="5" t="s">
        <v>53</v>
      </c>
      <c r="AY22" s="4" t="s">
        <v>35</v>
      </c>
      <c r="AZ22" s="4" t="s">
        <v>310</v>
      </c>
      <c r="BA22" s="4">
        <v>4000114</v>
      </c>
      <c r="BB22" s="4">
        <v>30000</v>
      </c>
      <c r="BC22" s="4">
        <v>400</v>
      </c>
      <c r="BD22" s="4" t="s">
        <v>537</v>
      </c>
      <c r="BE22" s="6" t="s">
        <v>404</v>
      </c>
      <c r="BF22" s="6" t="s">
        <v>309</v>
      </c>
    </row>
    <row r="23" spans="1:58" ht="18.75">
      <c r="A23" s="4" t="s">
        <v>88</v>
      </c>
      <c r="B23" s="4" t="s">
        <v>30</v>
      </c>
      <c r="C23" s="4" t="s">
        <v>31</v>
      </c>
      <c r="D23" s="4" t="str">
        <f t="shared" si="3"/>
        <v>HOC</v>
      </c>
      <c r="E23" s="6" t="str">
        <f t="shared" si="4"/>
        <v>HO to CW Done</v>
      </c>
      <c r="F23" s="4" t="s">
        <v>300</v>
      </c>
      <c r="G23" s="4">
        <v>2020</v>
      </c>
      <c r="H23" s="4">
        <v>18.273099999999999</v>
      </c>
      <c r="I23" s="4">
        <v>42.547820000000002</v>
      </c>
      <c r="J23" s="4" t="s">
        <v>306</v>
      </c>
      <c r="K23" s="4" t="s">
        <v>43</v>
      </c>
      <c r="L23" s="4" t="s">
        <v>55</v>
      </c>
      <c r="M23" s="4" t="s">
        <v>47</v>
      </c>
      <c r="N23" s="4"/>
      <c r="O23" s="4" t="s">
        <v>30</v>
      </c>
      <c r="P23" s="4" t="s">
        <v>34</v>
      </c>
      <c r="Q23" s="4"/>
      <c r="R23" s="4" t="s">
        <v>32</v>
      </c>
      <c r="S23" s="4" t="s">
        <v>32</v>
      </c>
      <c r="T23" s="4" t="s">
        <v>33</v>
      </c>
      <c r="U23" s="8" t="s">
        <v>641</v>
      </c>
      <c r="V23" s="4" t="s">
        <v>642</v>
      </c>
      <c r="W23" s="4" t="s">
        <v>606</v>
      </c>
      <c r="X23" s="4" t="s">
        <v>607</v>
      </c>
      <c r="Y23" s="6">
        <v>43543</v>
      </c>
      <c r="Z23" s="5">
        <v>43546</v>
      </c>
      <c r="AA23" s="5">
        <v>43546</v>
      </c>
      <c r="AB23" s="5">
        <v>43548</v>
      </c>
      <c r="AC23" s="5" t="s">
        <v>47</v>
      </c>
      <c r="AD23" s="5" t="s">
        <v>47</v>
      </c>
      <c r="AE23" s="5">
        <v>43587</v>
      </c>
      <c r="AF23" s="5">
        <v>43601</v>
      </c>
      <c r="AG23" s="5">
        <v>43601</v>
      </c>
      <c r="AH23" s="5">
        <v>43601</v>
      </c>
      <c r="AI23" s="5">
        <v>43629</v>
      </c>
      <c r="AJ23" s="5">
        <v>43629</v>
      </c>
      <c r="AK23" s="5" t="s">
        <v>47</v>
      </c>
      <c r="AL23" s="5" t="s">
        <v>47</v>
      </c>
      <c r="AM23" s="29">
        <v>0</v>
      </c>
      <c r="AN23" s="5">
        <v>43725</v>
      </c>
      <c r="AO23" s="5">
        <v>43746</v>
      </c>
      <c r="AP23" s="5">
        <v>43614</v>
      </c>
      <c r="AQ23" s="12">
        <v>18.273104</v>
      </c>
      <c r="AR23" s="10">
        <v>42.547820000000002</v>
      </c>
      <c r="AS23" s="5">
        <v>43607</v>
      </c>
      <c r="AT23" s="5">
        <v>43607</v>
      </c>
      <c r="AU23" s="5" t="s">
        <v>495</v>
      </c>
      <c r="AV23" s="4" t="s">
        <v>59</v>
      </c>
      <c r="AW23" s="6">
        <v>43752</v>
      </c>
      <c r="AX23" s="5" t="s">
        <v>53</v>
      </c>
      <c r="AY23" s="4" t="s">
        <v>35</v>
      </c>
      <c r="AZ23" s="4" t="s">
        <v>310</v>
      </c>
      <c r="BA23" s="4">
        <v>4000115</v>
      </c>
      <c r="BB23" s="4">
        <v>30000</v>
      </c>
      <c r="BC23" s="4">
        <v>400</v>
      </c>
      <c r="BD23" s="4" t="s">
        <v>537</v>
      </c>
      <c r="BE23" s="6" t="s">
        <v>404</v>
      </c>
      <c r="BF23" s="6" t="s">
        <v>309</v>
      </c>
    </row>
    <row r="24" spans="1:58" ht="18.75">
      <c r="A24" s="4" t="s">
        <v>89</v>
      </c>
      <c r="B24" s="4" t="s">
        <v>30</v>
      </c>
      <c r="C24" s="4" t="s">
        <v>31</v>
      </c>
      <c r="D24" s="4" t="str">
        <f t="shared" si="3"/>
        <v>HOC</v>
      </c>
      <c r="E24" s="6" t="str">
        <f t="shared" si="4"/>
        <v>HO to CW Done</v>
      </c>
      <c r="F24" s="4" t="s">
        <v>300</v>
      </c>
      <c r="G24" s="4">
        <v>2020</v>
      </c>
      <c r="H24" s="4">
        <v>18.23461</v>
      </c>
      <c r="I24" s="4">
        <v>42.617840000000001</v>
      </c>
      <c r="J24" s="4" t="s">
        <v>306</v>
      </c>
      <c r="K24" s="4" t="s">
        <v>43</v>
      </c>
      <c r="L24" s="4" t="s">
        <v>55</v>
      </c>
      <c r="M24" s="4" t="s">
        <v>47</v>
      </c>
      <c r="N24" s="4"/>
      <c r="O24" s="4" t="s">
        <v>30</v>
      </c>
      <c r="P24" s="4" t="s">
        <v>34</v>
      </c>
      <c r="Q24" s="4"/>
      <c r="R24" s="4" t="s">
        <v>32</v>
      </c>
      <c r="S24" s="4" t="s">
        <v>32</v>
      </c>
      <c r="T24" s="4" t="s">
        <v>33</v>
      </c>
      <c r="U24" s="8" t="s">
        <v>643</v>
      </c>
      <c r="V24" s="4" t="s">
        <v>644</v>
      </c>
      <c r="W24" s="4" t="s">
        <v>606</v>
      </c>
      <c r="X24" s="4" t="s">
        <v>607</v>
      </c>
      <c r="Y24" s="6">
        <v>43544</v>
      </c>
      <c r="Z24" s="5">
        <v>43547</v>
      </c>
      <c r="AA24" s="5">
        <v>43547</v>
      </c>
      <c r="AB24" s="5">
        <v>43549</v>
      </c>
      <c r="AC24" s="5" t="s">
        <v>412</v>
      </c>
      <c r="AD24" s="5" t="s">
        <v>413</v>
      </c>
      <c r="AE24" s="5" t="s">
        <v>47</v>
      </c>
      <c r="AF24" s="5" t="s">
        <v>47</v>
      </c>
      <c r="AG24" s="5" t="s">
        <v>47</v>
      </c>
      <c r="AH24" s="5" t="s">
        <v>47</v>
      </c>
      <c r="AI24" s="5" t="s">
        <v>47</v>
      </c>
      <c r="AJ24" s="5" t="s">
        <v>47</v>
      </c>
      <c r="AK24" s="5">
        <v>43653</v>
      </c>
      <c r="AL24" s="5">
        <v>43653</v>
      </c>
      <c r="AM24" s="29">
        <v>0</v>
      </c>
      <c r="AN24" s="5">
        <v>43731</v>
      </c>
      <c r="AO24" s="5">
        <v>43752</v>
      </c>
      <c r="AP24" s="5">
        <v>43660</v>
      </c>
      <c r="AQ24" s="12">
        <v>18.234590000000001</v>
      </c>
      <c r="AR24" s="10">
        <v>42.617882600000002</v>
      </c>
      <c r="AS24" s="5">
        <v>43653</v>
      </c>
      <c r="AT24" s="5">
        <v>43653</v>
      </c>
      <c r="AU24" s="5" t="s">
        <v>567</v>
      </c>
      <c r="AV24" s="4" t="s">
        <v>59</v>
      </c>
      <c r="AW24" s="6">
        <v>43752</v>
      </c>
      <c r="AX24" s="5" t="s">
        <v>36</v>
      </c>
      <c r="AY24" s="4" t="s">
        <v>36</v>
      </c>
      <c r="AZ24" s="4" t="s">
        <v>315</v>
      </c>
      <c r="BA24" s="4">
        <v>558299288</v>
      </c>
      <c r="BB24" s="4">
        <v>30000</v>
      </c>
      <c r="BC24" s="4" t="s">
        <v>559</v>
      </c>
      <c r="BD24" s="4" t="s">
        <v>537</v>
      </c>
      <c r="BE24" s="6" t="s">
        <v>404</v>
      </c>
      <c r="BF24" s="6" t="s">
        <v>309</v>
      </c>
    </row>
    <row r="25" spans="1:58" ht="18.75">
      <c r="A25" s="4" t="s">
        <v>90</v>
      </c>
      <c r="B25" s="4" t="s">
        <v>30</v>
      </c>
      <c r="C25" s="4" t="s">
        <v>31</v>
      </c>
      <c r="D25" s="4" t="str">
        <f t="shared" si="3"/>
        <v>HOC</v>
      </c>
      <c r="E25" s="6" t="str">
        <f t="shared" si="4"/>
        <v>HO to CW Done</v>
      </c>
      <c r="F25" s="4" t="s">
        <v>300</v>
      </c>
      <c r="G25" s="4">
        <v>2020</v>
      </c>
      <c r="H25" s="4">
        <v>18.734940000000002</v>
      </c>
      <c r="I25" s="4">
        <v>42.261159999999997</v>
      </c>
      <c r="J25" s="4" t="s">
        <v>306</v>
      </c>
      <c r="K25" s="4" t="s">
        <v>43</v>
      </c>
      <c r="L25" s="4" t="s">
        <v>55</v>
      </c>
      <c r="M25" s="4" t="s">
        <v>47</v>
      </c>
      <c r="N25" s="4"/>
      <c r="O25" s="4" t="s">
        <v>30</v>
      </c>
      <c r="P25" s="4" t="s">
        <v>34</v>
      </c>
      <c r="Q25" s="4"/>
      <c r="R25" s="4" t="s">
        <v>32</v>
      </c>
      <c r="S25" s="4" t="s">
        <v>32</v>
      </c>
      <c r="T25" s="4" t="s">
        <v>33</v>
      </c>
      <c r="U25" s="8" t="s">
        <v>645</v>
      </c>
      <c r="V25" s="4" t="s">
        <v>646</v>
      </c>
      <c r="W25" s="4" t="s">
        <v>606</v>
      </c>
      <c r="X25" s="4" t="s">
        <v>607</v>
      </c>
      <c r="Y25" s="6">
        <v>43547</v>
      </c>
      <c r="Z25" s="5">
        <v>43550</v>
      </c>
      <c r="AA25" s="5">
        <v>43550</v>
      </c>
      <c r="AB25" s="5">
        <v>43552</v>
      </c>
      <c r="AC25" s="5" t="s">
        <v>47</v>
      </c>
      <c r="AD25" s="5" t="s">
        <v>47</v>
      </c>
      <c r="AE25" s="5">
        <v>43639</v>
      </c>
      <c r="AF25" s="5">
        <v>43653</v>
      </c>
      <c r="AG25" s="5">
        <v>43653</v>
      </c>
      <c r="AH25" s="5">
        <v>43653</v>
      </c>
      <c r="AI25" s="5">
        <v>43693</v>
      </c>
      <c r="AJ25" s="5">
        <v>43693</v>
      </c>
      <c r="AK25" s="5" t="s">
        <v>47</v>
      </c>
      <c r="AL25" s="5" t="s">
        <v>47</v>
      </c>
      <c r="AM25" s="29">
        <v>0</v>
      </c>
      <c r="AN25" s="5">
        <v>43740</v>
      </c>
      <c r="AO25" s="5">
        <v>43761</v>
      </c>
      <c r="AP25" s="5">
        <v>43699</v>
      </c>
      <c r="AQ25" s="12">
        <v>18.734940999999999</v>
      </c>
      <c r="AR25" s="10">
        <v>42.261161000000001</v>
      </c>
      <c r="AS25" s="5">
        <v>43654</v>
      </c>
      <c r="AT25" s="5">
        <v>43654</v>
      </c>
      <c r="AU25" s="5" t="s">
        <v>567</v>
      </c>
      <c r="AV25" s="4" t="s">
        <v>59</v>
      </c>
      <c r="AW25" s="6">
        <v>43761</v>
      </c>
      <c r="AX25" s="5" t="s">
        <v>53</v>
      </c>
      <c r="AY25" s="4" t="s">
        <v>35</v>
      </c>
      <c r="AZ25" s="4" t="s">
        <v>316</v>
      </c>
      <c r="BA25" s="4" t="s">
        <v>1048</v>
      </c>
      <c r="BB25" s="4">
        <v>30000</v>
      </c>
      <c r="BC25" s="4">
        <v>400</v>
      </c>
      <c r="BD25" s="4" t="s">
        <v>537</v>
      </c>
      <c r="BE25" s="6" t="s">
        <v>404</v>
      </c>
      <c r="BF25" s="6" t="s">
        <v>309</v>
      </c>
    </row>
    <row r="26" spans="1:58" ht="18.75">
      <c r="A26" s="4" t="s">
        <v>91</v>
      </c>
      <c r="B26" s="4" t="s">
        <v>30</v>
      </c>
      <c r="C26" s="4" t="s">
        <v>31</v>
      </c>
      <c r="D26" s="4" t="str">
        <f t="shared" si="3"/>
        <v>Pending FBP</v>
      </c>
      <c r="E26" s="6" t="str">
        <f t="shared" si="4"/>
        <v>FBP Not Issued</v>
      </c>
      <c r="F26" s="4" t="s">
        <v>37</v>
      </c>
      <c r="G26" s="4">
        <v>2019</v>
      </c>
      <c r="H26" s="4">
        <v>20.014659999999999</v>
      </c>
      <c r="I26" s="4">
        <v>41.476260000000003</v>
      </c>
      <c r="J26" s="4" t="s">
        <v>306</v>
      </c>
      <c r="K26" s="4" t="s">
        <v>43</v>
      </c>
      <c r="L26" s="4" t="s">
        <v>55</v>
      </c>
      <c r="M26" s="4" t="s">
        <v>47</v>
      </c>
      <c r="N26" s="4"/>
      <c r="O26" s="4" t="s">
        <v>30</v>
      </c>
      <c r="P26" s="4" t="s">
        <v>34</v>
      </c>
      <c r="Q26" s="4"/>
      <c r="R26" s="4" t="s">
        <v>32</v>
      </c>
      <c r="S26" s="4" t="s">
        <v>32</v>
      </c>
      <c r="T26" s="4" t="s">
        <v>33</v>
      </c>
      <c r="U26" s="8" t="s">
        <v>647</v>
      </c>
      <c r="V26" s="4" t="s">
        <v>648</v>
      </c>
      <c r="W26" s="4" t="s">
        <v>600</v>
      </c>
      <c r="X26" s="4" t="s">
        <v>601</v>
      </c>
      <c r="Y26" s="6">
        <v>43582</v>
      </c>
      <c r="Z26" s="6">
        <v>43582</v>
      </c>
      <c r="AA26" s="6">
        <v>43582</v>
      </c>
      <c r="AB26" s="6">
        <v>43582</v>
      </c>
      <c r="AC26" s="5" t="s">
        <v>47</v>
      </c>
      <c r="AD26" s="5" t="s">
        <v>47</v>
      </c>
      <c r="AE26" s="5">
        <v>43839</v>
      </c>
      <c r="AF26" s="5">
        <v>44019</v>
      </c>
      <c r="AG26" s="5">
        <v>44019</v>
      </c>
      <c r="AH26" s="5">
        <v>44021</v>
      </c>
      <c r="AI26" s="5">
        <v>44028</v>
      </c>
      <c r="AJ26" s="5">
        <v>44062</v>
      </c>
      <c r="AK26" s="5" t="s">
        <v>47</v>
      </c>
      <c r="AL26" s="5" t="s">
        <v>47</v>
      </c>
      <c r="AM26" s="29">
        <v>0</v>
      </c>
      <c r="AN26" s="5">
        <v>44062</v>
      </c>
      <c r="AO26" s="5"/>
      <c r="AP26" s="5">
        <v>44061</v>
      </c>
      <c r="AQ26" s="10">
        <v>20.01557</v>
      </c>
      <c r="AR26" s="10">
        <v>41.475320000000004</v>
      </c>
      <c r="AS26" s="5">
        <v>44061</v>
      </c>
      <c r="AT26" s="5">
        <v>44061</v>
      </c>
      <c r="AU26" s="5" t="s">
        <v>493</v>
      </c>
      <c r="AV26" s="4"/>
      <c r="AW26" s="5">
        <v>44061</v>
      </c>
      <c r="AX26" s="5" t="s">
        <v>53</v>
      </c>
      <c r="AY26" s="4" t="s">
        <v>35</v>
      </c>
      <c r="AZ26" s="4" t="s">
        <v>546</v>
      </c>
      <c r="BA26" s="4"/>
      <c r="BB26" s="4"/>
      <c r="BC26" s="4" t="s">
        <v>65</v>
      </c>
      <c r="BD26" s="4" t="s">
        <v>537</v>
      </c>
      <c r="BE26" s="6" t="s">
        <v>406</v>
      </c>
      <c r="BF26" s="6" t="s">
        <v>309</v>
      </c>
    </row>
    <row r="27" spans="1:58" ht="18.75">
      <c r="A27" s="4" t="s">
        <v>95</v>
      </c>
      <c r="B27" s="4" t="s">
        <v>30</v>
      </c>
      <c r="C27" s="4" t="s">
        <v>31</v>
      </c>
      <c r="D27" s="4" t="str">
        <f t="shared" si="3"/>
        <v>HOC</v>
      </c>
      <c r="E27" s="6" t="str">
        <f t="shared" si="4"/>
        <v>HO to CW Done</v>
      </c>
      <c r="F27" s="4" t="s">
        <v>300</v>
      </c>
      <c r="G27" s="4">
        <v>2020</v>
      </c>
      <c r="H27" s="4">
        <v>18.235810000000001</v>
      </c>
      <c r="I27" s="4">
        <v>42.773060000000001</v>
      </c>
      <c r="J27" s="4" t="s">
        <v>306</v>
      </c>
      <c r="K27" s="4" t="s">
        <v>43</v>
      </c>
      <c r="L27" s="4" t="s">
        <v>55</v>
      </c>
      <c r="M27" s="4" t="s">
        <v>47</v>
      </c>
      <c r="N27" s="4"/>
      <c r="O27" s="4" t="s">
        <v>30</v>
      </c>
      <c r="P27" s="4" t="s">
        <v>34</v>
      </c>
      <c r="Q27" s="4"/>
      <c r="R27" s="4" t="s">
        <v>32</v>
      </c>
      <c r="S27" s="4" t="s">
        <v>32</v>
      </c>
      <c r="T27" s="4" t="s">
        <v>33</v>
      </c>
      <c r="U27" s="8" t="s">
        <v>649</v>
      </c>
      <c r="V27" s="4" t="s">
        <v>650</v>
      </c>
      <c r="W27" s="4" t="s">
        <v>606</v>
      </c>
      <c r="X27" s="4" t="s">
        <v>607</v>
      </c>
      <c r="Y27" s="6">
        <v>43536</v>
      </c>
      <c r="Z27" s="5">
        <v>43539</v>
      </c>
      <c r="AA27" s="5">
        <v>43539</v>
      </c>
      <c r="AB27" s="5">
        <v>43541</v>
      </c>
      <c r="AC27" s="5" t="s">
        <v>418</v>
      </c>
      <c r="AD27" s="5" t="s">
        <v>419</v>
      </c>
      <c r="AE27" s="5" t="s">
        <v>47</v>
      </c>
      <c r="AF27" s="5" t="s">
        <v>47</v>
      </c>
      <c r="AG27" s="5" t="s">
        <v>47</v>
      </c>
      <c r="AH27" s="5" t="s">
        <v>47</v>
      </c>
      <c r="AI27" s="5" t="s">
        <v>47</v>
      </c>
      <c r="AJ27" s="5" t="s">
        <v>47</v>
      </c>
      <c r="AK27" s="5">
        <v>43758</v>
      </c>
      <c r="AL27" s="5">
        <v>43764</v>
      </c>
      <c r="AM27" s="29">
        <v>0</v>
      </c>
      <c r="AN27" s="5">
        <v>43764</v>
      </c>
      <c r="AO27" s="5">
        <v>43815</v>
      </c>
      <c r="AP27" s="5">
        <v>43655</v>
      </c>
      <c r="AQ27" s="12">
        <v>18.235810000000001</v>
      </c>
      <c r="AR27" s="10">
        <v>42.773060000000001</v>
      </c>
      <c r="AS27" s="5">
        <v>43654</v>
      </c>
      <c r="AT27" s="5">
        <v>43654</v>
      </c>
      <c r="AU27" s="5" t="s">
        <v>493</v>
      </c>
      <c r="AV27" s="10" t="s">
        <v>559</v>
      </c>
      <c r="AW27" s="6">
        <v>43786</v>
      </c>
      <c r="AX27" s="5" t="s">
        <v>36</v>
      </c>
      <c r="AY27" s="4" t="s">
        <v>36</v>
      </c>
      <c r="AZ27" s="4" t="s">
        <v>319</v>
      </c>
      <c r="BA27" s="4">
        <v>504736684</v>
      </c>
      <c r="BB27" s="4">
        <v>30000</v>
      </c>
      <c r="BC27" s="4" t="s">
        <v>559</v>
      </c>
      <c r="BD27" s="4" t="s">
        <v>537</v>
      </c>
      <c r="BE27" s="6" t="s">
        <v>404</v>
      </c>
      <c r="BF27" s="6" t="s">
        <v>309</v>
      </c>
    </row>
    <row r="28" spans="1:58" ht="18.75">
      <c r="A28" s="4" t="s">
        <v>118</v>
      </c>
      <c r="B28" s="4" t="s">
        <v>30</v>
      </c>
      <c r="C28" s="4" t="s">
        <v>31</v>
      </c>
      <c r="D28" s="4" t="str">
        <f t="shared" si="3"/>
        <v>HOC</v>
      </c>
      <c r="E28" s="6" t="str">
        <f t="shared" si="4"/>
        <v>HO to CW Done</v>
      </c>
      <c r="F28" s="4" t="s">
        <v>300</v>
      </c>
      <c r="G28" s="4">
        <v>2020</v>
      </c>
      <c r="H28" s="4">
        <v>18.216670000000001</v>
      </c>
      <c r="I28" s="4">
        <v>42.8917</v>
      </c>
      <c r="J28" s="4" t="s">
        <v>306</v>
      </c>
      <c r="K28" s="4" t="s">
        <v>43</v>
      </c>
      <c r="L28" s="4" t="s">
        <v>55</v>
      </c>
      <c r="M28" s="4" t="s">
        <v>47</v>
      </c>
      <c r="N28" s="4"/>
      <c r="O28" s="4" t="s">
        <v>30</v>
      </c>
      <c r="P28" s="4" t="s">
        <v>34</v>
      </c>
      <c r="Q28" s="4"/>
      <c r="R28" s="4" t="s">
        <v>32</v>
      </c>
      <c r="S28" s="4" t="s">
        <v>32</v>
      </c>
      <c r="T28" s="4" t="s">
        <v>33</v>
      </c>
      <c r="U28" s="8" t="s">
        <v>651</v>
      </c>
      <c r="V28" s="4" t="s">
        <v>652</v>
      </c>
      <c r="W28" s="4" t="s">
        <v>606</v>
      </c>
      <c r="X28" s="4" t="s">
        <v>607</v>
      </c>
      <c r="Y28" s="6">
        <v>43545</v>
      </c>
      <c r="Z28" s="5">
        <v>43548</v>
      </c>
      <c r="AA28" s="5">
        <v>43548</v>
      </c>
      <c r="AB28" s="5">
        <v>43550</v>
      </c>
      <c r="AC28" s="5" t="s">
        <v>430</v>
      </c>
      <c r="AD28" s="5" t="s">
        <v>431</v>
      </c>
      <c r="AE28" s="5" t="s">
        <v>47</v>
      </c>
      <c r="AF28" s="5" t="s">
        <v>47</v>
      </c>
      <c r="AG28" s="5" t="s">
        <v>47</v>
      </c>
      <c r="AH28" s="5" t="s">
        <v>47</v>
      </c>
      <c r="AI28" s="5" t="s">
        <v>47</v>
      </c>
      <c r="AJ28" s="5" t="s">
        <v>47</v>
      </c>
      <c r="AK28" s="5">
        <v>43678</v>
      </c>
      <c r="AL28" s="5">
        <v>43682</v>
      </c>
      <c r="AM28" s="29">
        <v>0</v>
      </c>
      <c r="AN28" s="5">
        <v>43682</v>
      </c>
      <c r="AO28" s="5">
        <v>43815</v>
      </c>
      <c r="AP28" s="5">
        <v>43713</v>
      </c>
      <c r="AQ28" s="12">
        <v>18.216670000000001</v>
      </c>
      <c r="AR28" s="10">
        <v>42.891710000000003</v>
      </c>
      <c r="AS28" s="5">
        <v>43668</v>
      </c>
      <c r="AT28" s="5">
        <v>43668</v>
      </c>
      <c r="AU28" s="5" t="s">
        <v>495</v>
      </c>
      <c r="AV28" s="4"/>
      <c r="AW28" s="6">
        <v>43779</v>
      </c>
      <c r="AX28" s="5" t="s">
        <v>36</v>
      </c>
      <c r="AY28" s="4" t="s">
        <v>36</v>
      </c>
      <c r="AZ28" s="4" t="s">
        <v>335</v>
      </c>
      <c r="BA28" s="4">
        <v>555848814</v>
      </c>
      <c r="BB28" s="4">
        <v>26000</v>
      </c>
      <c r="BC28" s="4" t="s">
        <v>559</v>
      </c>
      <c r="BD28" s="4" t="s">
        <v>537</v>
      </c>
      <c r="BE28" s="6" t="s">
        <v>404</v>
      </c>
      <c r="BF28" s="6" t="s">
        <v>309</v>
      </c>
    </row>
    <row r="29" spans="1:58" ht="18.75">
      <c r="A29" s="4" t="s">
        <v>94</v>
      </c>
      <c r="B29" s="4" t="s">
        <v>30</v>
      </c>
      <c r="C29" s="4" t="s">
        <v>31</v>
      </c>
      <c r="D29" s="4" t="str">
        <f t="shared" si="3"/>
        <v>HOC</v>
      </c>
      <c r="E29" s="6" t="str">
        <f t="shared" si="4"/>
        <v>HO to CW Done</v>
      </c>
      <c r="F29" s="4" t="s">
        <v>300</v>
      </c>
      <c r="G29" s="4">
        <v>2020</v>
      </c>
      <c r="H29" s="4">
        <v>20.011790000000001</v>
      </c>
      <c r="I29" s="4">
        <v>42.596119999999999</v>
      </c>
      <c r="J29" s="4" t="s">
        <v>306</v>
      </c>
      <c r="K29" s="4" t="s">
        <v>43</v>
      </c>
      <c r="L29" s="4" t="s">
        <v>55</v>
      </c>
      <c r="M29" s="4" t="s">
        <v>47</v>
      </c>
      <c r="N29" s="4"/>
      <c r="O29" s="4" t="s">
        <v>30</v>
      </c>
      <c r="P29" s="4" t="s">
        <v>34</v>
      </c>
      <c r="Q29" s="4"/>
      <c r="R29" s="4" t="s">
        <v>32</v>
      </c>
      <c r="S29" s="4" t="s">
        <v>32</v>
      </c>
      <c r="T29" s="4" t="s">
        <v>33</v>
      </c>
      <c r="U29" s="8" t="s">
        <v>653</v>
      </c>
      <c r="V29" s="4" t="s">
        <v>654</v>
      </c>
      <c r="W29" s="4" t="s">
        <v>606</v>
      </c>
      <c r="X29" s="4" t="s">
        <v>607</v>
      </c>
      <c r="Y29" s="6">
        <v>43543</v>
      </c>
      <c r="Z29" s="5">
        <v>43546</v>
      </c>
      <c r="AA29" s="5">
        <v>43546</v>
      </c>
      <c r="AB29" s="5">
        <v>43548</v>
      </c>
      <c r="AC29" s="5" t="s">
        <v>416</v>
      </c>
      <c r="AD29" s="5" t="s">
        <v>417</v>
      </c>
      <c r="AE29" s="5" t="s">
        <v>47</v>
      </c>
      <c r="AF29" s="5" t="s">
        <v>47</v>
      </c>
      <c r="AG29" s="5" t="s">
        <v>47</v>
      </c>
      <c r="AH29" s="5" t="s">
        <v>47</v>
      </c>
      <c r="AI29" s="5" t="s">
        <v>47</v>
      </c>
      <c r="AJ29" s="5" t="s">
        <v>47</v>
      </c>
      <c r="AK29" s="5">
        <v>43607</v>
      </c>
      <c r="AL29" s="5">
        <v>43653</v>
      </c>
      <c r="AM29" s="29">
        <v>0</v>
      </c>
      <c r="AN29" s="5">
        <v>43642</v>
      </c>
      <c r="AO29" s="5">
        <v>43663</v>
      </c>
      <c r="AP29" s="5">
        <v>43655</v>
      </c>
      <c r="AQ29" s="12">
        <v>20.011790000000001</v>
      </c>
      <c r="AR29" s="10">
        <v>42.596119999999999</v>
      </c>
      <c r="AS29" s="5">
        <v>43653</v>
      </c>
      <c r="AT29" s="5">
        <v>43653</v>
      </c>
      <c r="AU29" s="5" t="s">
        <v>567</v>
      </c>
      <c r="AV29" s="4"/>
      <c r="AW29" s="6">
        <v>43667</v>
      </c>
      <c r="AX29" s="5" t="s">
        <v>36</v>
      </c>
      <c r="AY29" s="4" t="s">
        <v>36</v>
      </c>
      <c r="AZ29" s="4" t="s">
        <v>318</v>
      </c>
      <c r="BA29" s="4">
        <v>557669090</v>
      </c>
      <c r="BB29" s="4">
        <v>20000</v>
      </c>
      <c r="BC29" s="4" t="s">
        <v>559</v>
      </c>
      <c r="BD29" s="4" t="s">
        <v>537</v>
      </c>
      <c r="BE29" s="6" t="s">
        <v>404</v>
      </c>
      <c r="BF29" s="6" t="s">
        <v>309</v>
      </c>
    </row>
    <row r="30" spans="1:58" ht="18.75">
      <c r="A30" s="4" t="s">
        <v>123</v>
      </c>
      <c r="B30" s="4" t="s">
        <v>30</v>
      </c>
      <c r="C30" s="4" t="s">
        <v>31</v>
      </c>
      <c r="D30" s="4" t="str">
        <f t="shared" si="3"/>
        <v>HOC</v>
      </c>
      <c r="E30" s="6" t="str">
        <f t="shared" si="4"/>
        <v>HO to CW Done</v>
      </c>
      <c r="F30" s="4" t="s">
        <v>300</v>
      </c>
      <c r="G30" s="4">
        <v>2020</v>
      </c>
      <c r="H30" s="4">
        <v>18.374939999999999</v>
      </c>
      <c r="I30" s="4">
        <v>42.823830000000001</v>
      </c>
      <c r="J30" s="4" t="s">
        <v>306</v>
      </c>
      <c r="K30" s="4" t="s">
        <v>43</v>
      </c>
      <c r="L30" s="4" t="s">
        <v>55</v>
      </c>
      <c r="M30" s="4" t="s">
        <v>47</v>
      </c>
      <c r="N30" s="4"/>
      <c r="O30" s="4" t="s">
        <v>30</v>
      </c>
      <c r="P30" s="4" t="s">
        <v>34</v>
      </c>
      <c r="Q30" s="4"/>
      <c r="R30" s="4" t="s">
        <v>32</v>
      </c>
      <c r="S30" s="4" t="s">
        <v>32</v>
      </c>
      <c r="T30" s="4" t="s">
        <v>33</v>
      </c>
      <c r="U30" s="8" t="s">
        <v>655</v>
      </c>
      <c r="V30" s="4" t="s">
        <v>656</v>
      </c>
      <c r="W30" s="4" t="s">
        <v>606</v>
      </c>
      <c r="X30" s="4" t="s">
        <v>607</v>
      </c>
      <c r="Y30" s="6">
        <v>43540</v>
      </c>
      <c r="Z30" s="5">
        <v>43543</v>
      </c>
      <c r="AA30" s="5">
        <v>43543</v>
      </c>
      <c r="AB30" s="5">
        <v>43545</v>
      </c>
      <c r="AC30" s="5" t="s">
        <v>432</v>
      </c>
      <c r="AD30" s="5" t="s">
        <v>433</v>
      </c>
      <c r="AE30" s="5" t="s">
        <v>47</v>
      </c>
      <c r="AF30" s="5" t="s">
        <v>47</v>
      </c>
      <c r="AG30" s="5" t="s">
        <v>47</v>
      </c>
      <c r="AH30" s="5" t="s">
        <v>47</v>
      </c>
      <c r="AI30" s="5" t="s">
        <v>47</v>
      </c>
      <c r="AJ30" s="5" t="s">
        <v>47</v>
      </c>
      <c r="AK30" s="5">
        <v>43689</v>
      </c>
      <c r="AL30" s="5">
        <v>43696</v>
      </c>
      <c r="AM30" s="29">
        <v>0</v>
      </c>
      <c r="AN30" s="5">
        <v>43696</v>
      </c>
      <c r="AO30" s="5">
        <v>43815</v>
      </c>
      <c r="AP30" s="5">
        <v>43771</v>
      </c>
      <c r="AQ30" s="12">
        <v>18.374960000000002</v>
      </c>
      <c r="AR30" s="10">
        <v>42.823929999999997</v>
      </c>
      <c r="AS30" s="5">
        <v>43752</v>
      </c>
      <c r="AT30" s="5">
        <v>43752</v>
      </c>
      <c r="AU30" s="5" t="s">
        <v>495</v>
      </c>
      <c r="AV30" s="4" t="s">
        <v>59</v>
      </c>
      <c r="AW30" s="6">
        <v>43786</v>
      </c>
      <c r="AX30" s="5" t="s">
        <v>36</v>
      </c>
      <c r="AY30" s="4" t="s">
        <v>36</v>
      </c>
      <c r="AZ30" s="4" t="s">
        <v>337</v>
      </c>
      <c r="BA30" s="4">
        <v>555238505</v>
      </c>
      <c r="BB30" s="4">
        <v>28000</v>
      </c>
      <c r="BC30" s="4" t="s">
        <v>559</v>
      </c>
      <c r="BD30" s="4" t="s">
        <v>537</v>
      </c>
      <c r="BE30" s="6" t="s">
        <v>404</v>
      </c>
      <c r="BF30" s="6" t="s">
        <v>309</v>
      </c>
    </row>
    <row r="31" spans="1:58" ht="18.75">
      <c r="A31" s="4" t="s">
        <v>96</v>
      </c>
      <c r="B31" s="4" t="s">
        <v>30</v>
      </c>
      <c r="C31" s="4" t="s">
        <v>31</v>
      </c>
      <c r="D31" s="4" t="str">
        <f t="shared" si="3"/>
        <v>HOC</v>
      </c>
      <c r="E31" s="6" t="str">
        <f t="shared" si="4"/>
        <v>HO to CW Done</v>
      </c>
      <c r="F31" s="4" t="s">
        <v>300</v>
      </c>
      <c r="G31" s="4">
        <v>2020</v>
      </c>
      <c r="H31" s="4">
        <v>19.934909999999999</v>
      </c>
      <c r="I31" s="4">
        <v>42.599550000000001</v>
      </c>
      <c r="J31" s="4" t="s">
        <v>306</v>
      </c>
      <c r="K31" s="4" t="s">
        <v>43</v>
      </c>
      <c r="L31" s="4" t="s">
        <v>55</v>
      </c>
      <c r="M31" s="4" t="s">
        <v>47</v>
      </c>
      <c r="N31" s="4"/>
      <c r="O31" s="4" t="s">
        <v>30</v>
      </c>
      <c r="P31" s="4" t="s">
        <v>34</v>
      </c>
      <c r="Q31" s="4"/>
      <c r="R31" s="4" t="s">
        <v>32</v>
      </c>
      <c r="S31" s="4" t="s">
        <v>32</v>
      </c>
      <c r="T31" s="4" t="s">
        <v>33</v>
      </c>
      <c r="U31" s="8" t="s">
        <v>657</v>
      </c>
      <c r="V31" s="4" t="s">
        <v>658</v>
      </c>
      <c r="W31" s="4" t="s">
        <v>600</v>
      </c>
      <c r="X31" s="4" t="s">
        <v>601</v>
      </c>
      <c r="Y31" s="6">
        <v>43543</v>
      </c>
      <c r="Z31" s="5">
        <v>43546</v>
      </c>
      <c r="AA31" s="5">
        <v>43546</v>
      </c>
      <c r="AB31" s="5">
        <v>43548</v>
      </c>
      <c r="AC31" s="5" t="s">
        <v>47</v>
      </c>
      <c r="AD31" s="5" t="s">
        <v>47</v>
      </c>
      <c r="AE31" s="5">
        <v>43580</v>
      </c>
      <c r="AF31" s="5">
        <v>43594</v>
      </c>
      <c r="AG31" s="5">
        <v>43954</v>
      </c>
      <c r="AH31" s="5">
        <v>43954</v>
      </c>
      <c r="AI31" s="5">
        <v>43997</v>
      </c>
      <c r="AJ31" s="5">
        <v>44011</v>
      </c>
      <c r="AK31" s="5" t="s">
        <v>47</v>
      </c>
      <c r="AL31" s="5" t="s">
        <v>47</v>
      </c>
      <c r="AM31" s="29">
        <v>0</v>
      </c>
      <c r="AN31" s="5">
        <v>44011</v>
      </c>
      <c r="AO31" s="5">
        <v>44018</v>
      </c>
      <c r="AP31" s="5">
        <v>43632</v>
      </c>
      <c r="AQ31" s="12">
        <v>19.934916000000001</v>
      </c>
      <c r="AR31" s="10">
        <v>42.599558999999999</v>
      </c>
      <c r="AS31" s="5">
        <v>43887</v>
      </c>
      <c r="AT31" s="5">
        <v>43888</v>
      </c>
      <c r="AU31" s="5" t="s">
        <v>493</v>
      </c>
      <c r="AV31" s="4" t="s">
        <v>59</v>
      </c>
      <c r="AW31" s="6">
        <v>44014</v>
      </c>
      <c r="AX31" s="5" t="s">
        <v>53</v>
      </c>
      <c r="AY31" s="4" t="s">
        <v>35</v>
      </c>
      <c r="AZ31" s="4" t="s">
        <v>540</v>
      </c>
      <c r="BA31" s="4">
        <v>535</v>
      </c>
      <c r="BB31" s="4">
        <v>50000</v>
      </c>
      <c r="BC31" s="4" t="s">
        <v>59</v>
      </c>
      <c r="BD31" s="4" t="s">
        <v>537</v>
      </c>
      <c r="BE31" s="6" t="s">
        <v>404</v>
      </c>
      <c r="BF31" s="6" t="s">
        <v>309</v>
      </c>
    </row>
    <row r="32" spans="1:58" ht="18.75">
      <c r="A32" s="4" t="s">
        <v>97</v>
      </c>
      <c r="B32" s="4" t="s">
        <v>30</v>
      </c>
      <c r="C32" s="4" t="s">
        <v>31</v>
      </c>
      <c r="D32" s="4" t="str">
        <f t="shared" si="3"/>
        <v>HOC</v>
      </c>
      <c r="E32" s="6" t="str">
        <f t="shared" si="4"/>
        <v>HO to CW Done</v>
      </c>
      <c r="F32" s="4" t="s">
        <v>300</v>
      </c>
      <c r="G32" s="4">
        <v>2020</v>
      </c>
      <c r="H32" s="4">
        <v>17.67107</v>
      </c>
      <c r="I32" s="4">
        <v>43.504399999999997</v>
      </c>
      <c r="J32" s="4" t="s">
        <v>306</v>
      </c>
      <c r="K32" s="4" t="s">
        <v>43</v>
      </c>
      <c r="L32" s="4" t="s">
        <v>55</v>
      </c>
      <c r="M32" s="4" t="s">
        <v>47</v>
      </c>
      <c r="N32" s="4"/>
      <c r="O32" s="4" t="s">
        <v>30</v>
      </c>
      <c r="P32" s="4" t="s">
        <v>34</v>
      </c>
      <c r="Q32" s="4"/>
      <c r="R32" s="4" t="s">
        <v>32</v>
      </c>
      <c r="S32" s="4" t="s">
        <v>32</v>
      </c>
      <c r="T32" s="4" t="s">
        <v>33</v>
      </c>
      <c r="U32" s="8" t="s">
        <v>659</v>
      </c>
      <c r="V32" s="4" t="s">
        <v>660</v>
      </c>
      <c r="W32" s="4" t="s">
        <v>606</v>
      </c>
      <c r="X32" s="4" t="s">
        <v>607</v>
      </c>
      <c r="Y32" s="6">
        <v>43541</v>
      </c>
      <c r="Z32" s="5">
        <v>43544</v>
      </c>
      <c r="AA32" s="5">
        <v>43544</v>
      </c>
      <c r="AB32" s="5">
        <v>43546</v>
      </c>
      <c r="AC32" s="5" t="s">
        <v>47</v>
      </c>
      <c r="AD32" s="5" t="s">
        <v>47</v>
      </c>
      <c r="AE32" s="5">
        <v>43569</v>
      </c>
      <c r="AF32" s="5">
        <v>43842</v>
      </c>
      <c r="AG32" s="5">
        <v>43842</v>
      </c>
      <c r="AH32" s="5">
        <v>43849</v>
      </c>
      <c r="AI32" s="5">
        <v>43873</v>
      </c>
      <c r="AJ32" s="5">
        <v>43880</v>
      </c>
      <c r="AK32" s="5" t="s">
        <v>47</v>
      </c>
      <c r="AL32" s="5" t="s">
        <v>47</v>
      </c>
      <c r="AM32" s="29">
        <v>0</v>
      </c>
      <c r="AN32" s="6">
        <v>43891</v>
      </c>
      <c r="AO32" s="5">
        <v>43927</v>
      </c>
      <c r="AP32" s="5">
        <v>43928</v>
      </c>
      <c r="AQ32" s="12">
        <v>17.67107</v>
      </c>
      <c r="AR32" s="10">
        <v>43.504409000000003</v>
      </c>
      <c r="AS32" s="5">
        <v>43929</v>
      </c>
      <c r="AT32" s="5">
        <v>43928</v>
      </c>
      <c r="AU32" s="5" t="s">
        <v>495</v>
      </c>
      <c r="AV32" s="4" t="s">
        <v>59</v>
      </c>
      <c r="AW32" s="6">
        <v>43929</v>
      </c>
      <c r="AX32" s="5" t="s">
        <v>53</v>
      </c>
      <c r="AY32" s="4" t="s">
        <v>35</v>
      </c>
      <c r="AZ32" s="4" t="s">
        <v>320</v>
      </c>
      <c r="BA32" s="4">
        <v>550</v>
      </c>
      <c r="BB32" s="4">
        <v>30000</v>
      </c>
      <c r="BC32" s="4" t="s">
        <v>559</v>
      </c>
      <c r="BD32" s="4" t="s">
        <v>537</v>
      </c>
      <c r="BE32" s="6" t="s">
        <v>404</v>
      </c>
      <c r="BF32" s="6" t="s">
        <v>309</v>
      </c>
    </row>
    <row r="33" spans="1:58" ht="18.75">
      <c r="A33" s="4" t="s">
        <v>98</v>
      </c>
      <c r="B33" s="4" t="s">
        <v>30</v>
      </c>
      <c r="C33" s="4" t="s">
        <v>31</v>
      </c>
      <c r="D33" s="4" t="str">
        <f t="shared" si="3"/>
        <v>HOC</v>
      </c>
      <c r="E33" s="6" t="str">
        <f t="shared" si="4"/>
        <v>HO to CW Done</v>
      </c>
      <c r="F33" s="4" t="s">
        <v>300</v>
      </c>
      <c r="G33" s="4">
        <v>2019</v>
      </c>
      <c r="H33" s="4">
        <v>20.024100000000001</v>
      </c>
      <c r="I33" s="4">
        <v>42.607579999999999</v>
      </c>
      <c r="J33" s="4" t="s">
        <v>306</v>
      </c>
      <c r="K33" s="4" t="s">
        <v>43</v>
      </c>
      <c r="L33" s="4" t="s">
        <v>55</v>
      </c>
      <c r="M33" s="4" t="s">
        <v>47</v>
      </c>
      <c r="N33" s="4"/>
      <c r="O33" s="4" t="s">
        <v>30</v>
      </c>
      <c r="P33" s="4" t="s">
        <v>34</v>
      </c>
      <c r="Q33" s="4"/>
      <c r="R33" s="4" t="s">
        <v>32</v>
      </c>
      <c r="S33" s="4" t="s">
        <v>32</v>
      </c>
      <c r="T33" s="4" t="s">
        <v>33</v>
      </c>
      <c r="U33" s="8" t="s">
        <v>662</v>
      </c>
      <c r="V33" s="4" t="s">
        <v>663</v>
      </c>
      <c r="W33" s="4" t="s">
        <v>606</v>
      </c>
      <c r="X33" s="4" t="s">
        <v>607</v>
      </c>
      <c r="Y33" s="6">
        <v>43543</v>
      </c>
      <c r="Z33" s="5">
        <v>43546</v>
      </c>
      <c r="AA33" s="5">
        <v>43546</v>
      </c>
      <c r="AB33" s="5">
        <v>43548</v>
      </c>
      <c r="AC33" s="5" t="s">
        <v>420</v>
      </c>
      <c r="AD33" s="5" t="s">
        <v>421</v>
      </c>
      <c r="AE33" s="5" t="s">
        <v>47</v>
      </c>
      <c r="AF33" s="5" t="s">
        <v>47</v>
      </c>
      <c r="AG33" s="5" t="s">
        <v>47</v>
      </c>
      <c r="AH33" s="5" t="s">
        <v>47</v>
      </c>
      <c r="AI33" s="5" t="s">
        <v>47</v>
      </c>
      <c r="AJ33" s="5" t="s">
        <v>47</v>
      </c>
      <c r="AK33" s="5">
        <v>43762</v>
      </c>
      <c r="AL33" s="5">
        <v>43768</v>
      </c>
      <c r="AM33" s="29">
        <v>0</v>
      </c>
      <c r="AN33" s="6">
        <v>43579</v>
      </c>
      <c r="AO33" s="5">
        <v>43795</v>
      </c>
      <c r="AP33" s="5">
        <v>43761</v>
      </c>
      <c r="AQ33" s="12">
        <v>20.024100399999998</v>
      </c>
      <c r="AR33" s="10">
        <v>42.607589599999997</v>
      </c>
      <c r="AS33" s="5">
        <v>43737</v>
      </c>
      <c r="AT33" s="5">
        <v>43737</v>
      </c>
      <c r="AU33" s="5" t="s">
        <v>567</v>
      </c>
      <c r="AV33" s="4" t="s">
        <v>59</v>
      </c>
      <c r="AW33" s="6">
        <v>43779</v>
      </c>
      <c r="AX33" s="5" t="s">
        <v>36</v>
      </c>
      <c r="AY33" s="4" t="s">
        <v>36</v>
      </c>
      <c r="AZ33" s="4" t="s">
        <v>321</v>
      </c>
      <c r="BA33" s="4">
        <v>503667036</v>
      </c>
      <c r="BB33" s="4">
        <v>20000</v>
      </c>
      <c r="BC33" s="4" t="s">
        <v>559</v>
      </c>
      <c r="BD33" s="4" t="s">
        <v>537</v>
      </c>
      <c r="BE33" s="6" t="s">
        <v>404</v>
      </c>
      <c r="BF33" s="6" t="s">
        <v>309</v>
      </c>
    </row>
    <row r="34" spans="1:58" ht="18.75">
      <c r="A34" s="4" t="s">
        <v>99</v>
      </c>
      <c r="B34" s="4" t="s">
        <v>30</v>
      </c>
      <c r="C34" s="4" t="s">
        <v>31</v>
      </c>
      <c r="D34" s="4" t="str">
        <f t="shared" si="3"/>
        <v>HOC</v>
      </c>
      <c r="E34" s="6" t="str">
        <f t="shared" si="4"/>
        <v>HO to CW Done</v>
      </c>
      <c r="F34" s="4" t="s">
        <v>300</v>
      </c>
      <c r="G34" s="4">
        <v>2020</v>
      </c>
      <c r="H34" s="4">
        <v>18.298929999999999</v>
      </c>
      <c r="I34" s="4">
        <v>42.632240000000003</v>
      </c>
      <c r="J34" s="4" t="s">
        <v>306</v>
      </c>
      <c r="K34" s="4" t="s">
        <v>43</v>
      </c>
      <c r="L34" s="4" t="s">
        <v>55</v>
      </c>
      <c r="M34" s="4" t="s">
        <v>47</v>
      </c>
      <c r="N34" s="4"/>
      <c r="O34" s="4" t="s">
        <v>30</v>
      </c>
      <c r="P34" s="4" t="s">
        <v>34</v>
      </c>
      <c r="Q34" s="4"/>
      <c r="R34" s="4" t="s">
        <v>32</v>
      </c>
      <c r="S34" s="4" t="s">
        <v>32</v>
      </c>
      <c r="T34" s="4" t="s">
        <v>33</v>
      </c>
      <c r="U34" s="8" t="s">
        <v>664</v>
      </c>
      <c r="V34" s="4" t="s">
        <v>665</v>
      </c>
      <c r="W34" s="4" t="s">
        <v>606</v>
      </c>
      <c r="X34" s="4" t="s">
        <v>607</v>
      </c>
      <c r="Y34" s="6">
        <v>43549</v>
      </c>
      <c r="Z34" s="5">
        <v>43552</v>
      </c>
      <c r="AA34" s="5">
        <v>43552</v>
      </c>
      <c r="AB34" s="5">
        <v>43554</v>
      </c>
      <c r="AC34" s="5" t="s">
        <v>47</v>
      </c>
      <c r="AD34" s="5" t="s">
        <v>47</v>
      </c>
      <c r="AE34" s="5">
        <v>43670</v>
      </c>
      <c r="AF34" s="5">
        <v>43684</v>
      </c>
      <c r="AG34" s="5">
        <v>43684</v>
      </c>
      <c r="AH34" s="5">
        <v>43684</v>
      </c>
      <c r="AI34" s="5">
        <v>43726</v>
      </c>
      <c r="AJ34" s="5">
        <v>43726</v>
      </c>
      <c r="AK34" s="5" t="s">
        <v>47</v>
      </c>
      <c r="AL34" s="5" t="s">
        <v>47</v>
      </c>
      <c r="AM34" s="29">
        <v>0</v>
      </c>
      <c r="AN34" s="5">
        <v>43751</v>
      </c>
      <c r="AO34" s="5">
        <v>43772</v>
      </c>
      <c r="AP34" s="5">
        <v>43761</v>
      </c>
      <c r="AQ34" s="12">
        <v>18.298929999999999</v>
      </c>
      <c r="AR34" s="10">
        <v>42.632240000000003</v>
      </c>
      <c r="AS34" s="5">
        <v>43737</v>
      </c>
      <c r="AT34" s="5">
        <v>43715</v>
      </c>
      <c r="AU34" s="5" t="s">
        <v>493</v>
      </c>
      <c r="AV34" s="4" t="s">
        <v>59</v>
      </c>
      <c r="AW34" s="6">
        <v>43772</v>
      </c>
      <c r="AX34" s="5" t="s">
        <v>53</v>
      </c>
      <c r="AY34" s="4" t="s">
        <v>35</v>
      </c>
      <c r="AZ34" s="4" t="s">
        <v>322</v>
      </c>
      <c r="BA34" s="4">
        <v>4000124</v>
      </c>
      <c r="BB34" s="4">
        <v>30000</v>
      </c>
      <c r="BC34" s="4">
        <v>400</v>
      </c>
      <c r="BD34" s="4" t="s">
        <v>537</v>
      </c>
      <c r="BE34" s="6" t="s">
        <v>404</v>
      </c>
      <c r="BF34" s="6" t="s">
        <v>309</v>
      </c>
    </row>
    <row r="35" spans="1:58" ht="18.75">
      <c r="A35" s="4" t="s">
        <v>100</v>
      </c>
      <c r="B35" s="4" t="s">
        <v>30</v>
      </c>
      <c r="C35" s="4" t="s">
        <v>31</v>
      </c>
      <c r="D35" s="4" t="str">
        <f t="shared" si="3"/>
        <v>HOC</v>
      </c>
      <c r="E35" s="6" t="str">
        <f t="shared" si="4"/>
        <v>HO to CW Done</v>
      </c>
      <c r="F35" s="4" t="s">
        <v>300</v>
      </c>
      <c r="G35" s="4">
        <v>2019</v>
      </c>
      <c r="H35" s="4">
        <v>18.205069999999999</v>
      </c>
      <c r="I35" s="4">
        <v>42.804499999999997</v>
      </c>
      <c r="J35" s="4" t="s">
        <v>306</v>
      </c>
      <c r="K35" s="4" t="s">
        <v>43</v>
      </c>
      <c r="L35" s="4" t="s">
        <v>55</v>
      </c>
      <c r="M35" s="4" t="s">
        <v>47</v>
      </c>
      <c r="N35" s="4"/>
      <c r="O35" s="4" t="s">
        <v>30</v>
      </c>
      <c r="P35" s="4" t="s">
        <v>34</v>
      </c>
      <c r="Q35" s="4"/>
      <c r="R35" s="4" t="s">
        <v>32</v>
      </c>
      <c r="S35" s="4" t="s">
        <v>32</v>
      </c>
      <c r="T35" s="4" t="s">
        <v>33</v>
      </c>
      <c r="U35" s="8" t="s">
        <v>666</v>
      </c>
      <c r="V35" s="4" t="s">
        <v>667</v>
      </c>
      <c r="W35" s="4" t="s">
        <v>606</v>
      </c>
      <c r="X35" s="4" t="s">
        <v>607</v>
      </c>
      <c r="Y35" s="6">
        <v>43630</v>
      </c>
      <c r="Z35" s="5">
        <v>43633</v>
      </c>
      <c r="AA35" s="5">
        <v>43633</v>
      </c>
      <c r="AB35" s="5">
        <v>43635</v>
      </c>
      <c r="AC35" s="5" t="s">
        <v>47</v>
      </c>
      <c r="AD35" s="5" t="s">
        <v>47</v>
      </c>
      <c r="AE35" s="5">
        <v>43780</v>
      </c>
      <c r="AF35" s="5">
        <v>43779</v>
      </c>
      <c r="AG35" s="5">
        <v>43779</v>
      </c>
      <c r="AH35" s="5">
        <v>43789</v>
      </c>
      <c r="AI35" s="5">
        <v>43789</v>
      </c>
      <c r="AJ35" s="5">
        <v>43797</v>
      </c>
      <c r="AK35" s="5" t="s">
        <v>47</v>
      </c>
      <c r="AL35" s="5" t="s">
        <v>47</v>
      </c>
      <c r="AM35" s="29">
        <v>0</v>
      </c>
      <c r="AN35" s="6">
        <v>43800</v>
      </c>
      <c r="AO35" s="6">
        <v>43800</v>
      </c>
      <c r="AP35" s="5">
        <v>43772</v>
      </c>
      <c r="AQ35" s="12">
        <v>18.205075999999998</v>
      </c>
      <c r="AR35" s="10">
        <v>42.804506000000003</v>
      </c>
      <c r="AS35" s="5">
        <v>43772</v>
      </c>
      <c r="AT35" s="5">
        <v>43772</v>
      </c>
      <c r="AU35" s="5" t="s">
        <v>583</v>
      </c>
      <c r="AV35" s="10" t="s">
        <v>559</v>
      </c>
      <c r="AW35" s="6">
        <v>43800</v>
      </c>
      <c r="AX35" s="5" t="s">
        <v>53</v>
      </c>
      <c r="AY35" s="4" t="s">
        <v>508</v>
      </c>
      <c r="AZ35" s="4" t="s">
        <v>324</v>
      </c>
      <c r="BA35" s="4">
        <v>1441</v>
      </c>
      <c r="BB35" s="4">
        <v>40000</v>
      </c>
      <c r="BC35" s="4">
        <v>400</v>
      </c>
      <c r="BD35" s="4" t="s">
        <v>537</v>
      </c>
      <c r="BE35" s="6" t="s">
        <v>404</v>
      </c>
      <c r="BF35" s="6" t="s">
        <v>309</v>
      </c>
    </row>
    <row r="36" spans="1:58" ht="18.75">
      <c r="A36" s="4" t="s">
        <v>101</v>
      </c>
      <c r="B36" s="4" t="s">
        <v>30</v>
      </c>
      <c r="C36" s="4" t="s">
        <v>31</v>
      </c>
      <c r="D36" s="4" t="str">
        <f t="shared" si="3"/>
        <v>HOC</v>
      </c>
      <c r="E36" s="6" t="str">
        <f t="shared" si="4"/>
        <v>HO to CW Done</v>
      </c>
      <c r="F36" s="4" t="s">
        <v>300</v>
      </c>
      <c r="G36" s="4">
        <v>2020</v>
      </c>
      <c r="H36" s="4">
        <v>18.185009999999998</v>
      </c>
      <c r="I36" s="4">
        <v>42.876280000000001</v>
      </c>
      <c r="J36" s="4" t="s">
        <v>306</v>
      </c>
      <c r="K36" s="4" t="s">
        <v>43</v>
      </c>
      <c r="L36" s="4" t="s">
        <v>55</v>
      </c>
      <c r="M36" s="4" t="s">
        <v>47</v>
      </c>
      <c r="N36" s="4"/>
      <c r="O36" s="4" t="s">
        <v>30</v>
      </c>
      <c r="P36" s="4" t="s">
        <v>34</v>
      </c>
      <c r="Q36" s="4"/>
      <c r="R36" s="4" t="s">
        <v>32</v>
      </c>
      <c r="S36" s="4" t="s">
        <v>32</v>
      </c>
      <c r="T36" s="4" t="s">
        <v>33</v>
      </c>
      <c r="U36" s="8" t="s">
        <v>668</v>
      </c>
      <c r="V36" s="4" t="s">
        <v>669</v>
      </c>
      <c r="W36" s="4" t="s">
        <v>606</v>
      </c>
      <c r="X36" s="4" t="s">
        <v>607</v>
      </c>
      <c r="Y36" s="6">
        <v>43527</v>
      </c>
      <c r="Z36" s="5">
        <v>43530</v>
      </c>
      <c r="AA36" s="5">
        <v>43530</v>
      </c>
      <c r="AB36" s="5">
        <v>43532</v>
      </c>
      <c r="AC36" s="5" t="s">
        <v>47</v>
      </c>
      <c r="AD36" s="5" t="s">
        <v>47</v>
      </c>
      <c r="AE36" s="5">
        <v>43782</v>
      </c>
      <c r="AF36" s="6">
        <v>43809</v>
      </c>
      <c r="AG36" s="5">
        <v>43825</v>
      </c>
      <c r="AH36" s="5">
        <v>43866</v>
      </c>
      <c r="AI36" s="5">
        <v>43873</v>
      </c>
      <c r="AJ36" s="5">
        <v>43880</v>
      </c>
      <c r="AK36" s="5" t="s">
        <v>47</v>
      </c>
      <c r="AL36" s="5" t="s">
        <v>47</v>
      </c>
      <c r="AM36" s="29">
        <v>0</v>
      </c>
      <c r="AN36" s="5">
        <v>43880</v>
      </c>
      <c r="AO36" s="5">
        <v>43902</v>
      </c>
      <c r="AP36" s="5">
        <v>43839</v>
      </c>
      <c r="AQ36" s="12">
        <v>18.185009999999998</v>
      </c>
      <c r="AR36" s="10">
        <v>42.876289999999997</v>
      </c>
      <c r="AS36" s="5">
        <v>43843</v>
      </c>
      <c r="AT36" s="5">
        <v>43879</v>
      </c>
      <c r="AU36" s="5" t="s">
        <v>493</v>
      </c>
      <c r="AV36" s="4"/>
      <c r="AW36" s="6">
        <v>43916</v>
      </c>
      <c r="AX36" s="5" t="s">
        <v>53</v>
      </c>
      <c r="AY36" s="4" t="s">
        <v>35</v>
      </c>
      <c r="AZ36" s="4" t="s">
        <v>325</v>
      </c>
      <c r="BA36" s="4" t="s">
        <v>47</v>
      </c>
      <c r="BB36" s="4">
        <v>33750</v>
      </c>
      <c r="BC36" s="4">
        <v>225</v>
      </c>
      <c r="BD36" s="4" t="s">
        <v>537</v>
      </c>
      <c r="BE36" s="6" t="s">
        <v>404</v>
      </c>
      <c r="BF36" s="6" t="s">
        <v>309</v>
      </c>
    </row>
    <row r="37" spans="1:58" ht="18.75">
      <c r="A37" s="4" t="s">
        <v>102</v>
      </c>
      <c r="B37" s="4" t="s">
        <v>30</v>
      </c>
      <c r="C37" s="4" t="s">
        <v>31</v>
      </c>
      <c r="D37" s="4" t="str">
        <f t="shared" si="3"/>
        <v>HOC</v>
      </c>
      <c r="E37" s="6" t="str">
        <f t="shared" si="4"/>
        <v>HO to CW Done</v>
      </c>
      <c r="F37" s="4" t="s">
        <v>300</v>
      </c>
      <c r="G37" s="4">
        <v>2019</v>
      </c>
      <c r="H37" s="4">
        <v>18.176950000000001</v>
      </c>
      <c r="I37" s="4">
        <v>42.821089999999998</v>
      </c>
      <c r="J37" s="4" t="s">
        <v>306</v>
      </c>
      <c r="K37" s="4" t="s">
        <v>43</v>
      </c>
      <c r="L37" s="4" t="s">
        <v>55</v>
      </c>
      <c r="M37" s="4" t="s">
        <v>47</v>
      </c>
      <c r="N37" s="4"/>
      <c r="O37" s="4" t="s">
        <v>30</v>
      </c>
      <c r="P37" s="4" t="s">
        <v>34</v>
      </c>
      <c r="Q37" s="4"/>
      <c r="R37" s="4" t="s">
        <v>32</v>
      </c>
      <c r="S37" s="4" t="s">
        <v>32</v>
      </c>
      <c r="T37" s="4" t="s">
        <v>33</v>
      </c>
      <c r="U37" s="8" t="s">
        <v>670</v>
      </c>
      <c r="V37" s="4" t="s">
        <v>671</v>
      </c>
      <c r="W37" s="4" t="s">
        <v>606</v>
      </c>
      <c r="X37" s="4" t="s">
        <v>607</v>
      </c>
      <c r="Y37" s="6">
        <v>43527</v>
      </c>
      <c r="Z37" s="5">
        <v>43530</v>
      </c>
      <c r="AA37" s="5">
        <v>43530</v>
      </c>
      <c r="AB37" s="5">
        <v>43532</v>
      </c>
      <c r="AC37" s="5" t="s">
        <v>422</v>
      </c>
      <c r="AD37" s="5" t="s">
        <v>423</v>
      </c>
      <c r="AE37" s="5" t="s">
        <v>47</v>
      </c>
      <c r="AF37" s="5" t="s">
        <v>47</v>
      </c>
      <c r="AG37" s="5" t="s">
        <v>47</v>
      </c>
      <c r="AH37" s="5" t="s">
        <v>47</v>
      </c>
      <c r="AI37" s="5" t="s">
        <v>47</v>
      </c>
      <c r="AJ37" s="5" t="s">
        <v>47</v>
      </c>
      <c r="AK37" s="5">
        <v>43653</v>
      </c>
      <c r="AL37" s="5">
        <v>43653</v>
      </c>
      <c r="AM37" s="29">
        <v>0</v>
      </c>
      <c r="AN37" s="5">
        <v>43649</v>
      </c>
      <c r="AO37" s="5">
        <v>43670</v>
      </c>
      <c r="AP37" s="5">
        <v>43655</v>
      </c>
      <c r="AQ37" s="12">
        <v>18.176950000000001</v>
      </c>
      <c r="AR37" s="10">
        <v>42.821089999999998</v>
      </c>
      <c r="AS37" s="5">
        <v>43653</v>
      </c>
      <c r="AT37" s="5">
        <v>43653</v>
      </c>
      <c r="AU37" s="5" t="s">
        <v>567</v>
      </c>
      <c r="AV37" s="4" t="s">
        <v>59</v>
      </c>
      <c r="AW37" s="6">
        <v>43671</v>
      </c>
      <c r="AX37" s="5" t="s">
        <v>36</v>
      </c>
      <c r="AY37" s="4" t="s">
        <v>36</v>
      </c>
      <c r="AZ37" s="4" t="s">
        <v>326</v>
      </c>
      <c r="BA37" s="4">
        <v>503758846</v>
      </c>
      <c r="BB37" s="4">
        <v>30000</v>
      </c>
      <c r="BC37" s="4" t="s">
        <v>559</v>
      </c>
      <c r="BD37" s="4" t="s">
        <v>537</v>
      </c>
      <c r="BE37" s="6" t="s">
        <v>404</v>
      </c>
      <c r="BF37" s="6" t="s">
        <v>309</v>
      </c>
    </row>
    <row r="38" spans="1:58" ht="18.75">
      <c r="A38" s="4" t="s">
        <v>103</v>
      </c>
      <c r="B38" s="4" t="s">
        <v>30</v>
      </c>
      <c r="C38" s="4" t="s">
        <v>31</v>
      </c>
      <c r="D38" s="4" t="str">
        <f t="shared" si="3"/>
        <v>HOC</v>
      </c>
      <c r="E38" s="6" t="str">
        <f t="shared" si="4"/>
        <v>HO to CW Done</v>
      </c>
      <c r="F38" s="4" t="s">
        <v>300</v>
      </c>
      <c r="G38" s="4">
        <v>2020</v>
      </c>
      <c r="H38" s="4">
        <v>18.337109999999999</v>
      </c>
      <c r="I38" s="4">
        <v>42.766159999999999</v>
      </c>
      <c r="J38" s="4" t="s">
        <v>306</v>
      </c>
      <c r="K38" s="4" t="s">
        <v>43</v>
      </c>
      <c r="L38" s="4" t="s">
        <v>55</v>
      </c>
      <c r="M38" s="4" t="s">
        <v>47</v>
      </c>
      <c r="N38" s="4"/>
      <c r="O38" s="4" t="s">
        <v>30</v>
      </c>
      <c r="P38" s="4" t="s">
        <v>34</v>
      </c>
      <c r="Q38" s="4"/>
      <c r="R38" s="4" t="s">
        <v>32</v>
      </c>
      <c r="S38" s="4" t="s">
        <v>32</v>
      </c>
      <c r="T38" s="4" t="s">
        <v>33</v>
      </c>
      <c r="U38" s="8" t="s">
        <v>672</v>
      </c>
      <c r="V38" s="4" t="s">
        <v>673</v>
      </c>
      <c r="W38" s="4" t="s">
        <v>606</v>
      </c>
      <c r="X38" s="4" t="s">
        <v>607</v>
      </c>
      <c r="Y38" s="6">
        <v>43541</v>
      </c>
      <c r="Z38" s="5">
        <v>43544</v>
      </c>
      <c r="AA38" s="5">
        <v>43544</v>
      </c>
      <c r="AB38" s="5">
        <v>43546</v>
      </c>
      <c r="AC38" s="5" t="s">
        <v>47</v>
      </c>
      <c r="AD38" s="5" t="s">
        <v>47</v>
      </c>
      <c r="AE38" s="5">
        <v>43565</v>
      </c>
      <c r="AF38" s="5">
        <v>43579</v>
      </c>
      <c r="AG38" s="5">
        <v>43579</v>
      </c>
      <c r="AH38" s="5">
        <v>43579</v>
      </c>
      <c r="AI38" s="5">
        <v>43629</v>
      </c>
      <c r="AJ38" s="5">
        <v>43629</v>
      </c>
      <c r="AK38" s="5" t="s">
        <v>47</v>
      </c>
      <c r="AL38" s="5" t="s">
        <v>47</v>
      </c>
      <c r="AM38" s="29">
        <v>0</v>
      </c>
      <c r="AN38" s="5">
        <v>43647</v>
      </c>
      <c r="AO38" s="5">
        <v>43668</v>
      </c>
      <c r="AP38" s="5">
        <v>43598</v>
      </c>
      <c r="AQ38" s="12">
        <v>18.337118</v>
      </c>
      <c r="AR38" s="10">
        <v>42.766167000000003</v>
      </c>
      <c r="AS38" s="5">
        <v>43586</v>
      </c>
      <c r="AT38" s="5">
        <v>43586</v>
      </c>
      <c r="AU38" s="5" t="s">
        <v>567</v>
      </c>
      <c r="AV38" s="4" t="s">
        <v>59</v>
      </c>
      <c r="AW38" s="6">
        <v>43669</v>
      </c>
      <c r="AX38" s="5" t="s">
        <v>53</v>
      </c>
      <c r="AY38" s="4" t="s">
        <v>35</v>
      </c>
      <c r="AZ38" s="4" t="s">
        <v>327</v>
      </c>
      <c r="BA38" s="4" t="s">
        <v>1049</v>
      </c>
      <c r="BB38" s="4">
        <v>40000</v>
      </c>
      <c r="BC38" s="4">
        <v>400</v>
      </c>
      <c r="BD38" s="4" t="s">
        <v>537</v>
      </c>
      <c r="BE38" s="6" t="s">
        <v>404</v>
      </c>
      <c r="BF38" s="6" t="s">
        <v>309</v>
      </c>
    </row>
    <row r="39" spans="1:58" ht="18.75">
      <c r="A39" s="4" t="s">
        <v>104</v>
      </c>
      <c r="B39" s="4" t="s">
        <v>30</v>
      </c>
      <c r="C39" s="4" t="s">
        <v>31</v>
      </c>
      <c r="D39" s="4" t="str">
        <f t="shared" si="3"/>
        <v>HOC</v>
      </c>
      <c r="E39" s="6" t="str">
        <f t="shared" si="4"/>
        <v>HO to CW Done</v>
      </c>
      <c r="F39" s="4" t="s">
        <v>300</v>
      </c>
      <c r="G39" s="4">
        <v>2019</v>
      </c>
      <c r="H39" s="4">
        <v>18.32818</v>
      </c>
      <c r="I39" s="4">
        <v>42.77617</v>
      </c>
      <c r="J39" s="4" t="s">
        <v>306</v>
      </c>
      <c r="K39" s="4" t="s">
        <v>43</v>
      </c>
      <c r="L39" s="4" t="s">
        <v>55</v>
      </c>
      <c r="M39" s="4" t="s">
        <v>47</v>
      </c>
      <c r="N39" s="4"/>
      <c r="O39" s="4" t="s">
        <v>30</v>
      </c>
      <c r="P39" s="4" t="s">
        <v>34</v>
      </c>
      <c r="Q39" s="4"/>
      <c r="R39" s="4" t="s">
        <v>32</v>
      </c>
      <c r="S39" s="4" t="s">
        <v>32</v>
      </c>
      <c r="T39" s="4" t="s">
        <v>33</v>
      </c>
      <c r="U39" s="8" t="s">
        <v>674</v>
      </c>
      <c r="V39" s="4" t="s">
        <v>675</v>
      </c>
      <c r="W39" s="4" t="s">
        <v>606</v>
      </c>
      <c r="X39" s="4" t="s">
        <v>607</v>
      </c>
      <c r="Y39" s="6">
        <v>43533</v>
      </c>
      <c r="Z39" s="5">
        <v>43536</v>
      </c>
      <c r="AA39" s="5">
        <v>43536</v>
      </c>
      <c r="AB39" s="5">
        <v>43538</v>
      </c>
      <c r="AC39" s="5" t="s">
        <v>424</v>
      </c>
      <c r="AD39" s="5" t="s">
        <v>425</v>
      </c>
      <c r="AE39" s="5" t="s">
        <v>47</v>
      </c>
      <c r="AF39" s="5" t="s">
        <v>47</v>
      </c>
      <c r="AG39" s="5" t="s">
        <v>47</v>
      </c>
      <c r="AH39" s="5" t="s">
        <v>47</v>
      </c>
      <c r="AI39" s="5" t="s">
        <v>47</v>
      </c>
      <c r="AJ39" s="5" t="s">
        <v>47</v>
      </c>
      <c r="AK39" s="5">
        <v>43607</v>
      </c>
      <c r="AL39" s="5">
        <v>43607</v>
      </c>
      <c r="AM39" s="29">
        <v>0</v>
      </c>
      <c r="AN39" s="5">
        <v>43627</v>
      </c>
      <c r="AO39" s="5">
        <v>43648</v>
      </c>
      <c r="AP39" s="5">
        <v>43587</v>
      </c>
      <c r="AQ39" s="12">
        <v>18.328050000000001</v>
      </c>
      <c r="AR39" s="10">
        <v>42.77628</v>
      </c>
      <c r="AS39" s="5">
        <v>43586</v>
      </c>
      <c r="AT39" s="5">
        <v>43586</v>
      </c>
      <c r="AU39" s="5" t="s">
        <v>567</v>
      </c>
      <c r="AV39" s="4" t="s">
        <v>59</v>
      </c>
      <c r="AW39" s="6">
        <v>43649</v>
      </c>
      <c r="AX39" s="5" t="s">
        <v>36</v>
      </c>
      <c r="AY39" s="4" t="s">
        <v>36</v>
      </c>
      <c r="AZ39" s="4" t="s">
        <v>328</v>
      </c>
      <c r="BA39" s="4" t="s">
        <v>47</v>
      </c>
      <c r="BB39" s="4">
        <v>37000</v>
      </c>
      <c r="BC39" s="4">
        <v>400</v>
      </c>
      <c r="BD39" s="4" t="s">
        <v>537</v>
      </c>
      <c r="BE39" s="6" t="s">
        <v>404</v>
      </c>
      <c r="BF39" s="6" t="s">
        <v>309</v>
      </c>
    </row>
    <row r="40" spans="1:58" ht="18.75">
      <c r="A40" s="4" t="s">
        <v>105</v>
      </c>
      <c r="B40" s="4" t="s">
        <v>30</v>
      </c>
      <c r="C40" s="4" t="s">
        <v>31</v>
      </c>
      <c r="D40" s="4" t="str">
        <f t="shared" si="3"/>
        <v>HOC</v>
      </c>
      <c r="E40" s="6" t="str">
        <f t="shared" si="4"/>
        <v>HO to CW Done</v>
      </c>
      <c r="F40" s="4" t="s">
        <v>300</v>
      </c>
      <c r="G40" s="4">
        <v>2020</v>
      </c>
      <c r="H40" s="4">
        <v>18.319959999999998</v>
      </c>
      <c r="I40" s="4">
        <v>42.685720000000003</v>
      </c>
      <c r="J40" s="4" t="s">
        <v>306</v>
      </c>
      <c r="K40" s="4" t="s">
        <v>43</v>
      </c>
      <c r="L40" s="4" t="s">
        <v>55</v>
      </c>
      <c r="M40" s="4" t="s">
        <v>47</v>
      </c>
      <c r="N40" s="4"/>
      <c r="O40" s="4" t="s">
        <v>30</v>
      </c>
      <c r="P40" s="4" t="s">
        <v>34</v>
      </c>
      <c r="Q40" s="4"/>
      <c r="R40" s="4" t="s">
        <v>32</v>
      </c>
      <c r="S40" s="4" t="s">
        <v>32</v>
      </c>
      <c r="T40" s="4" t="s">
        <v>33</v>
      </c>
      <c r="U40" s="8" t="s">
        <v>676</v>
      </c>
      <c r="V40" s="4" t="s">
        <v>677</v>
      </c>
      <c r="W40" s="4" t="s">
        <v>606</v>
      </c>
      <c r="X40" s="4" t="s">
        <v>607</v>
      </c>
      <c r="Y40" s="6">
        <v>43543</v>
      </c>
      <c r="Z40" s="5">
        <v>43546</v>
      </c>
      <c r="AA40" s="5">
        <v>43546</v>
      </c>
      <c r="AB40" s="5">
        <v>43548</v>
      </c>
      <c r="AC40" s="5" t="s">
        <v>47</v>
      </c>
      <c r="AD40" s="5" t="s">
        <v>47</v>
      </c>
      <c r="AE40" s="5">
        <v>43565</v>
      </c>
      <c r="AF40" s="5">
        <v>43579</v>
      </c>
      <c r="AG40" s="5">
        <v>43579</v>
      </c>
      <c r="AH40" s="5">
        <v>43579</v>
      </c>
      <c r="AI40" s="5">
        <v>43629</v>
      </c>
      <c r="AJ40" s="5">
        <v>43629</v>
      </c>
      <c r="AK40" s="5" t="s">
        <v>47</v>
      </c>
      <c r="AL40" s="5" t="s">
        <v>47</v>
      </c>
      <c r="AM40" s="29">
        <v>0</v>
      </c>
      <c r="AN40" s="5">
        <v>43647</v>
      </c>
      <c r="AO40" s="5">
        <v>43668</v>
      </c>
      <c r="AP40" s="5">
        <v>43660</v>
      </c>
      <c r="AQ40" s="12">
        <v>18.319963000000001</v>
      </c>
      <c r="AR40" s="10">
        <v>42.685727</v>
      </c>
      <c r="AS40" s="5">
        <v>43648</v>
      </c>
      <c r="AT40" s="5">
        <v>43648</v>
      </c>
      <c r="AU40" s="5" t="s">
        <v>567</v>
      </c>
      <c r="AV40" s="4" t="s">
        <v>59</v>
      </c>
      <c r="AW40" s="6">
        <v>43669</v>
      </c>
      <c r="AX40" s="5" t="s">
        <v>53</v>
      </c>
      <c r="AY40" s="4" t="s">
        <v>35</v>
      </c>
      <c r="AZ40" s="4" t="s">
        <v>327</v>
      </c>
      <c r="BA40" s="4" t="s">
        <v>1050</v>
      </c>
      <c r="BB40" s="4">
        <v>40000</v>
      </c>
      <c r="BC40" s="4">
        <v>400</v>
      </c>
      <c r="BD40" s="4" t="s">
        <v>537</v>
      </c>
      <c r="BE40" s="6" t="s">
        <v>404</v>
      </c>
      <c r="BF40" s="6" t="s">
        <v>309</v>
      </c>
    </row>
    <row r="41" spans="1:58" ht="18.75">
      <c r="A41" s="4" t="s">
        <v>106</v>
      </c>
      <c r="B41" s="4" t="s">
        <v>30</v>
      </c>
      <c r="C41" s="4" t="s">
        <v>31</v>
      </c>
      <c r="D41" s="4" t="str">
        <f t="shared" si="3"/>
        <v>HOC</v>
      </c>
      <c r="E41" s="6" t="str">
        <f t="shared" si="4"/>
        <v>HO to CW Done</v>
      </c>
      <c r="F41" s="4" t="s">
        <v>300</v>
      </c>
      <c r="G41" s="4">
        <v>2020</v>
      </c>
      <c r="H41" s="4">
        <v>18.318249999999999</v>
      </c>
      <c r="I41" s="4">
        <v>42.657389999999999</v>
      </c>
      <c r="J41" s="4" t="s">
        <v>306</v>
      </c>
      <c r="K41" s="4" t="s">
        <v>43</v>
      </c>
      <c r="L41" s="4" t="s">
        <v>55</v>
      </c>
      <c r="M41" s="4" t="s">
        <v>47</v>
      </c>
      <c r="N41" s="4"/>
      <c r="O41" s="4" t="s">
        <v>30</v>
      </c>
      <c r="P41" s="4" t="s">
        <v>34</v>
      </c>
      <c r="Q41" s="4"/>
      <c r="R41" s="4" t="s">
        <v>32</v>
      </c>
      <c r="S41" s="4" t="s">
        <v>32</v>
      </c>
      <c r="T41" s="4" t="s">
        <v>33</v>
      </c>
      <c r="U41" s="8" t="s">
        <v>678</v>
      </c>
      <c r="V41" s="4" t="s">
        <v>679</v>
      </c>
      <c r="W41" s="4" t="s">
        <v>606</v>
      </c>
      <c r="X41" s="4" t="s">
        <v>607</v>
      </c>
      <c r="Y41" s="6">
        <v>43566</v>
      </c>
      <c r="Z41" s="5">
        <v>43569</v>
      </c>
      <c r="AA41" s="5">
        <v>43569</v>
      </c>
      <c r="AB41" s="5">
        <v>43571</v>
      </c>
      <c r="AC41" s="5" t="s">
        <v>47</v>
      </c>
      <c r="AD41" s="5" t="s">
        <v>47</v>
      </c>
      <c r="AE41" s="5">
        <v>43634</v>
      </c>
      <c r="AF41" s="5">
        <v>43648</v>
      </c>
      <c r="AG41" s="5">
        <v>43648</v>
      </c>
      <c r="AH41" s="5">
        <v>43648</v>
      </c>
      <c r="AI41" s="5">
        <v>43626</v>
      </c>
      <c r="AJ41" s="5">
        <v>43626</v>
      </c>
      <c r="AK41" s="5" t="s">
        <v>47</v>
      </c>
      <c r="AL41" s="5" t="s">
        <v>47</v>
      </c>
      <c r="AM41" s="29">
        <v>0</v>
      </c>
      <c r="AN41" s="5">
        <v>43626</v>
      </c>
      <c r="AO41" s="5">
        <v>43795</v>
      </c>
      <c r="AP41" s="5">
        <v>43725</v>
      </c>
      <c r="AQ41" s="12">
        <v>18.318239999999999</v>
      </c>
      <c r="AR41" s="10">
        <v>42.657389999999999</v>
      </c>
      <c r="AS41" s="5">
        <v>43654</v>
      </c>
      <c r="AT41" s="5">
        <v>43654</v>
      </c>
      <c r="AU41" s="5" t="s">
        <v>495</v>
      </c>
      <c r="AV41" s="4" t="s">
        <v>59</v>
      </c>
      <c r="AW41" s="6">
        <v>43779</v>
      </c>
      <c r="AX41" s="5" t="s">
        <v>53</v>
      </c>
      <c r="AY41" s="4" t="s">
        <v>35</v>
      </c>
      <c r="AZ41" s="4" t="s">
        <v>322</v>
      </c>
      <c r="BA41" s="4" t="s">
        <v>106</v>
      </c>
      <c r="BB41" s="4">
        <v>40000</v>
      </c>
      <c r="BC41" s="4">
        <v>400</v>
      </c>
      <c r="BD41" s="4" t="s">
        <v>537</v>
      </c>
      <c r="BE41" s="6" t="s">
        <v>404</v>
      </c>
      <c r="BF41" s="6" t="s">
        <v>309</v>
      </c>
    </row>
    <row r="42" spans="1:58" ht="18.75">
      <c r="A42" s="4" t="s">
        <v>107</v>
      </c>
      <c r="B42" s="4" t="s">
        <v>30</v>
      </c>
      <c r="C42" s="4" t="s">
        <v>31</v>
      </c>
      <c r="D42" s="4" t="str">
        <f t="shared" si="3"/>
        <v>HOC</v>
      </c>
      <c r="E42" s="6" t="str">
        <f t="shared" si="4"/>
        <v>HO to CW Done</v>
      </c>
      <c r="F42" s="4" t="s">
        <v>300</v>
      </c>
      <c r="G42" s="4">
        <v>2020</v>
      </c>
      <c r="H42" s="4">
        <v>18.129239999999999</v>
      </c>
      <c r="I42" s="4">
        <v>42.786000000000001</v>
      </c>
      <c r="J42" s="4" t="s">
        <v>306</v>
      </c>
      <c r="K42" s="4" t="s">
        <v>43</v>
      </c>
      <c r="L42" s="4" t="s">
        <v>55</v>
      </c>
      <c r="M42" s="4" t="s">
        <v>47</v>
      </c>
      <c r="N42" s="4"/>
      <c r="O42" s="4" t="s">
        <v>30</v>
      </c>
      <c r="P42" s="4" t="s">
        <v>34</v>
      </c>
      <c r="Q42" s="4"/>
      <c r="R42" s="4" t="s">
        <v>32</v>
      </c>
      <c r="S42" s="4" t="s">
        <v>32</v>
      </c>
      <c r="T42" s="4" t="s">
        <v>33</v>
      </c>
      <c r="U42" s="8" t="s">
        <v>680</v>
      </c>
      <c r="V42" s="4" t="s">
        <v>681</v>
      </c>
      <c r="W42" s="4" t="s">
        <v>606</v>
      </c>
      <c r="X42" s="4" t="s">
        <v>607</v>
      </c>
      <c r="Y42" s="6">
        <v>43527</v>
      </c>
      <c r="Z42" s="5">
        <v>43530</v>
      </c>
      <c r="AA42" s="5">
        <v>43530</v>
      </c>
      <c r="AB42" s="5">
        <v>43532</v>
      </c>
      <c r="AC42" s="5" t="s">
        <v>47</v>
      </c>
      <c r="AD42" s="5" t="s">
        <v>47</v>
      </c>
      <c r="AE42" s="5">
        <v>43702</v>
      </c>
      <c r="AF42" s="5">
        <v>43716</v>
      </c>
      <c r="AG42" s="5">
        <v>43716</v>
      </c>
      <c r="AH42" s="5">
        <v>43716</v>
      </c>
      <c r="AI42" s="5">
        <v>43724</v>
      </c>
      <c r="AJ42" s="5">
        <v>43724</v>
      </c>
      <c r="AK42" s="5" t="s">
        <v>47</v>
      </c>
      <c r="AL42" s="5" t="s">
        <v>47</v>
      </c>
      <c r="AM42" s="29">
        <v>0</v>
      </c>
      <c r="AN42" s="5">
        <v>43741</v>
      </c>
      <c r="AO42" s="5">
        <v>43762</v>
      </c>
      <c r="AP42" s="5">
        <v>43740</v>
      </c>
      <c r="AQ42" s="12">
        <v>18.129249000000002</v>
      </c>
      <c r="AR42" s="10">
        <v>42.786008000000002</v>
      </c>
      <c r="AS42" s="5">
        <v>43737</v>
      </c>
      <c r="AT42" s="5">
        <v>43737</v>
      </c>
      <c r="AU42" s="5" t="s">
        <v>495</v>
      </c>
      <c r="AV42" s="4" t="s">
        <v>312</v>
      </c>
      <c r="AW42" s="6">
        <v>43765</v>
      </c>
      <c r="AX42" s="5" t="s">
        <v>53</v>
      </c>
      <c r="AY42" s="4" t="s">
        <v>35</v>
      </c>
      <c r="AZ42" s="4" t="s">
        <v>329</v>
      </c>
      <c r="BA42" s="4" t="s">
        <v>1051</v>
      </c>
      <c r="BB42" s="4">
        <v>30132</v>
      </c>
      <c r="BC42" s="4">
        <v>324</v>
      </c>
      <c r="BD42" s="4" t="s">
        <v>537</v>
      </c>
      <c r="BE42" s="6" t="s">
        <v>404</v>
      </c>
      <c r="BF42" s="6" t="s">
        <v>309</v>
      </c>
    </row>
    <row r="43" spans="1:58" ht="18.75">
      <c r="A43" s="4" t="s">
        <v>108</v>
      </c>
      <c r="B43" s="4" t="s">
        <v>30</v>
      </c>
      <c r="C43" s="4" t="s">
        <v>31</v>
      </c>
      <c r="D43" s="4" t="str">
        <f t="shared" si="3"/>
        <v>HOC</v>
      </c>
      <c r="E43" s="6" t="str">
        <f t="shared" si="4"/>
        <v>HO to CW Done</v>
      </c>
      <c r="F43" s="4" t="s">
        <v>300</v>
      </c>
      <c r="G43" s="4">
        <v>2020</v>
      </c>
      <c r="H43" s="4">
        <v>18.37125</v>
      </c>
      <c r="I43" s="4">
        <v>42.702770000000001</v>
      </c>
      <c r="J43" s="4" t="s">
        <v>306</v>
      </c>
      <c r="K43" s="4" t="s">
        <v>43</v>
      </c>
      <c r="L43" s="4" t="s">
        <v>55</v>
      </c>
      <c r="M43" s="4" t="s">
        <v>47</v>
      </c>
      <c r="N43" s="4"/>
      <c r="O43" s="4" t="s">
        <v>30</v>
      </c>
      <c r="P43" s="4" t="s">
        <v>34</v>
      </c>
      <c r="Q43" s="4"/>
      <c r="R43" s="4" t="s">
        <v>32</v>
      </c>
      <c r="S43" s="4" t="s">
        <v>32</v>
      </c>
      <c r="T43" s="4" t="s">
        <v>33</v>
      </c>
      <c r="U43" s="8" t="s">
        <v>682</v>
      </c>
      <c r="V43" s="4" t="s">
        <v>683</v>
      </c>
      <c r="W43" s="4" t="s">
        <v>606</v>
      </c>
      <c r="X43" s="4" t="s">
        <v>607</v>
      </c>
      <c r="Y43" s="6">
        <v>43528</v>
      </c>
      <c r="Z43" s="5">
        <v>43531</v>
      </c>
      <c r="AA43" s="5">
        <v>43531</v>
      </c>
      <c r="AB43" s="5">
        <v>43533</v>
      </c>
      <c r="AC43" s="5" t="s">
        <v>426</v>
      </c>
      <c r="AD43" s="5" t="s">
        <v>427</v>
      </c>
      <c r="AE43" s="5" t="s">
        <v>47</v>
      </c>
      <c r="AF43" s="5" t="s">
        <v>47</v>
      </c>
      <c r="AG43" s="5" t="s">
        <v>47</v>
      </c>
      <c r="AH43" s="5" t="s">
        <v>47</v>
      </c>
      <c r="AI43" s="5" t="s">
        <v>47</v>
      </c>
      <c r="AJ43" s="5" t="s">
        <v>47</v>
      </c>
      <c r="AK43" s="5">
        <v>43587</v>
      </c>
      <c r="AL43" s="5">
        <v>43594</v>
      </c>
      <c r="AM43" s="29">
        <v>0</v>
      </c>
      <c r="AN43" s="5">
        <v>43604</v>
      </c>
      <c r="AO43" s="5">
        <v>43625</v>
      </c>
      <c r="AP43" s="5">
        <v>43607</v>
      </c>
      <c r="AQ43" s="12">
        <v>18.37125</v>
      </c>
      <c r="AR43" s="10">
        <v>42.702770000000001</v>
      </c>
      <c r="AS43" s="5">
        <v>43605</v>
      </c>
      <c r="AT43" s="5">
        <v>43605</v>
      </c>
      <c r="AU43" s="5" t="s">
        <v>567</v>
      </c>
      <c r="AV43" s="4" t="s">
        <v>59</v>
      </c>
      <c r="AW43" s="6">
        <v>43626</v>
      </c>
      <c r="AX43" s="5" t="s">
        <v>36</v>
      </c>
      <c r="AY43" s="4" t="s">
        <v>36</v>
      </c>
      <c r="AZ43" s="4" t="s">
        <v>330</v>
      </c>
      <c r="BA43" s="4">
        <v>503732421</v>
      </c>
      <c r="BB43" s="4">
        <v>29000</v>
      </c>
      <c r="BC43" s="4" t="s">
        <v>559</v>
      </c>
      <c r="BD43" s="4" t="s">
        <v>537</v>
      </c>
      <c r="BE43" s="6" t="s">
        <v>404</v>
      </c>
      <c r="BF43" s="6" t="s">
        <v>309</v>
      </c>
    </row>
    <row r="44" spans="1:58" ht="18.75">
      <c r="A44" s="4" t="s">
        <v>109</v>
      </c>
      <c r="B44" s="4" t="s">
        <v>30</v>
      </c>
      <c r="C44" s="4" t="s">
        <v>31</v>
      </c>
      <c r="D44" s="4" t="str">
        <f t="shared" si="3"/>
        <v>HOC</v>
      </c>
      <c r="E44" s="6" t="str">
        <f t="shared" si="4"/>
        <v>HO to CW Done</v>
      </c>
      <c r="F44" s="4" t="s">
        <v>300</v>
      </c>
      <c r="G44" s="4">
        <v>2019</v>
      </c>
      <c r="H44" s="4">
        <v>18.269449999999999</v>
      </c>
      <c r="I44" s="4">
        <v>42.764029999999998</v>
      </c>
      <c r="J44" s="4" t="s">
        <v>306</v>
      </c>
      <c r="K44" s="4" t="s">
        <v>43</v>
      </c>
      <c r="L44" s="4" t="s">
        <v>55</v>
      </c>
      <c r="M44" s="4" t="s">
        <v>47</v>
      </c>
      <c r="N44" s="4"/>
      <c r="O44" s="4" t="s">
        <v>30</v>
      </c>
      <c r="P44" s="4" t="s">
        <v>34</v>
      </c>
      <c r="Q44" s="4"/>
      <c r="R44" s="4" t="s">
        <v>32</v>
      </c>
      <c r="S44" s="4" t="s">
        <v>32</v>
      </c>
      <c r="T44" s="4" t="s">
        <v>33</v>
      </c>
      <c r="U44" s="8" t="s">
        <v>684</v>
      </c>
      <c r="V44" s="4" t="s">
        <v>685</v>
      </c>
      <c r="W44" s="4" t="s">
        <v>606</v>
      </c>
      <c r="X44" s="4" t="s">
        <v>607</v>
      </c>
      <c r="Y44" s="6">
        <v>43585</v>
      </c>
      <c r="Z44" s="5">
        <v>43588</v>
      </c>
      <c r="AA44" s="5">
        <v>43588</v>
      </c>
      <c r="AB44" s="5">
        <v>43590</v>
      </c>
      <c r="AC44" s="5" t="s">
        <v>428</v>
      </c>
      <c r="AD44" s="5" t="s">
        <v>429</v>
      </c>
      <c r="AE44" s="5" t="s">
        <v>47</v>
      </c>
      <c r="AF44" s="5" t="s">
        <v>47</v>
      </c>
      <c r="AG44" s="5" t="s">
        <v>47</v>
      </c>
      <c r="AH44" s="5" t="s">
        <v>47</v>
      </c>
      <c r="AI44" s="5" t="s">
        <v>47</v>
      </c>
      <c r="AJ44" s="5" t="s">
        <v>47</v>
      </c>
      <c r="AK44" s="5">
        <v>43686</v>
      </c>
      <c r="AL44" s="5">
        <v>43695</v>
      </c>
      <c r="AM44" s="29">
        <v>0</v>
      </c>
      <c r="AN44" s="5">
        <v>43779</v>
      </c>
      <c r="AO44" s="5">
        <v>43793</v>
      </c>
      <c r="AP44" s="5">
        <v>43647</v>
      </c>
      <c r="AQ44" s="12">
        <v>18.269454</v>
      </c>
      <c r="AR44" s="10">
        <v>42.764034000000002</v>
      </c>
      <c r="AS44" s="5">
        <v>43613</v>
      </c>
      <c r="AT44" s="5">
        <v>43613</v>
      </c>
      <c r="AU44" s="5" t="s">
        <v>567</v>
      </c>
      <c r="AV44" s="4" t="s">
        <v>59</v>
      </c>
      <c r="AW44" s="6">
        <v>43786</v>
      </c>
      <c r="AX44" s="5" t="s">
        <v>36</v>
      </c>
      <c r="AY44" s="4" t="s">
        <v>36</v>
      </c>
      <c r="AZ44" s="4" t="s">
        <v>331</v>
      </c>
      <c r="BA44" s="4">
        <v>557733522</v>
      </c>
      <c r="BB44" s="4">
        <v>30000</v>
      </c>
      <c r="BC44" s="4" t="s">
        <v>559</v>
      </c>
      <c r="BD44" s="4" t="s">
        <v>537</v>
      </c>
      <c r="BE44" s="6" t="s">
        <v>404</v>
      </c>
      <c r="BF44" s="6" t="s">
        <v>309</v>
      </c>
    </row>
    <row r="45" spans="1:58" ht="18.75">
      <c r="A45" s="4" t="s">
        <v>110</v>
      </c>
      <c r="B45" s="4" t="s">
        <v>30</v>
      </c>
      <c r="C45" s="4" t="s">
        <v>31</v>
      </c>
      <c r="D45" s="4" t="str">
        <f t="shared" si="3"/>
        <v>Pending FBP</v>
      </c>
      <c r="E45" s="6" t="str">
        <f t="shared" si="4"/>
        <v>FBP Not Issued</v>
      </c>
      <c r="F45" s="4" t="s">
        <v>301</v>
      </c>
      <c r="G45" s="4">
        <v>2019</v>
      </c>
      <c r="H45" s="4">
        <v>19.145980000000002</v>
      </c>
      <c r="I45" s="4">
        <v>41.073250000000002</v>
      </c>
      <c r="J45" s="4" t="s">
        <v>306</v>
      </c>
      <c r="K45" s="4" t="s">
        <v>43</v>
      </c>
      <c r="L45" s="4" t="s">
        <v>55</v>
      </c>
      <c r="M45" s="4" t="s">
        <v>47</v>
      </c>
      <c r="N45" s="4"/>
      <c r="O45" s="4" t="s">
        <v>30</v>
      </c>
      <c r="P45" s="4" t="s">
        <v>34</v>
      </c>
      <c r="Q45" s="4"/>
      <c r="R45" s="4" t="s">
        <v>32</v>
      </c>
      <c r="S45" s="4" t="s">
        <v>32</v>
      </c>
      <c r="T45" s="4" t="s">
        <v>33</v>
      </c>
      <c r="U45" s="8" t="s">
        <v>686</v>
      </c>
      <c r="V45" s="4" t="s">
        <v>687</v>
      </c>
      <c r="W45" s="4" t="s">
        <v>606</v>
      </c>
      <c r="X45" s="4" t="s">
        <v>607</v>
      </c>
      <c r="Y45" s="6">
        <v>43543</v>
      </c>
      <c r="Z45" s="5">
        <v>43543</v>
      </c>
      <c r="AA45" s="5">
        <v>43814</v>
      </c>
      <c r="AB45" s="5">
        <v>43814</v>
      </c>
      <c r="AC45" s="5" t="s">
        <v>47</v>
      </c>
      <c r="AD45" s="5" t="s">
        <v>47</v>
      </c>
      <c r="AE45" s="5">
        <v>43814</v>
      </c>
      <c r="AF45" s="5">
        <v>44196</v>
      </c>
      <c r="AG45" s="5">
        <v>44196</v>
      </c>
      <c r="AH45" s="5">
        <v>43866</v>
      </c>
      <c r="AI45" s="5">
        <v>43880</v>
      </c>
      <c r="AJ45" s="5">
        <v>43902</v>
      </c>
      <c r="AK45" s="5" t="s">
        <v>47</v>
      </c>
      <c r="AL45" s="5" t="s">
        <v>47</v>
      </c>
      <c r="AM45" s="29">
        <v>1969</v>
      </c>
      <c r="AN45" s="5">
        <v>43902</v>
      </c>
      <c r="AO45" s="5"/>
      <c r="AP45" s="5">
        <v>43832</v>
      </c>
      <c r="AQ45" s="12">
        <v>19.14472</v>
      </c>
      <c r="AR45" s="10">
        <v>41.073839999999997</v>
      </c>
      <c r="AS45" s="5">
        <v>43872</v>
      </c>
      <c r="AT45" s="5">
        <v>43853</v>
      </c>
      <c r="AU45" s="5" t="s">
        <v>493</v>
      </c>
      <c r="AV45" s="4"/>
      <c r="AW45" s="6">
        <v>44014</v>
      </c>
      <c r="AX45" s="5" t="s">
        <v>53</v>
      </c>
      <c r="AY45" s="4" t="s">
        <v>35</v>
      </c>
      <c r="AZ45" s="4" t="s">
        <v>543</v>
      </c>
      <c r="BA45" s="4" t="s">
        <v>1052</v>
      </c>
      <c r="BB45" s="4">
        <v>40000</v>
      </c>
      <c r="BC45" s="4" t="s">
        <v>65</v>
      </c>
      <c r="BD45" s="4" t="s">
        <v>537</v>
      </c>
      <c r="BE45" s="6" t="s">
        <v>407</v>
      </c>
      <c r="BF45" s="6" t="s">
        <v>309</v>
      </c>
    </row>
    <row r="46" spans="1:58" ht="18.75">
      <c r="A46" s="4" t="s">
        <v>111</v>
      </c>
      <c r="B46" s="4" t="s">
        <v>30</v>
      </c>
      <c r="C46" s="4" t="s">
        <v>31</v>
      </c>
      <c r="D46" s="4" t="str">
        <f t="shared" si="3"/>
        <v>HOC</v>
      </c>
      <c r="E46" s="6" t="str">
        <f t="shared" si="4"/>
        <v>HO to CW Done</v>
      </c>
      <c r="F46" s="4" t="s">
        <v>300</v>
      </c>
      <c r="G46" s="4">
        <v>2019</v>
      </c>
      <c r="H46" s="4">
        <v>18.246030000000001</v>
      </c>
      <c r="I46" s="4">
        <v>42.743049999999997</v>
      </c>
      <c r="J46" s="4" t="s">
        <v>306</v>
      </c>
      <c r="K46" s="4" t="s">
        <v>43</v>
      </c>
      <c r="L46" s="4" t="s">
        <v>55</v>
      </c>
      <c r="M46" s="4" t="s">
        <v>47</v>
      </c>
      <c r="N46" s="4"/>
      <c r="O46" s="4" t="s">
        <v>30</v>
      </c>
      <c r="P46" s="4" t="s">
        <v>34</v>
      </c>
      <c r="Q46" s="4"/>
      <c r="R46" s="4" t="s">
        <v>32</v>
      </c>
      <c r="S46" s="4" t="s">
        <v>32</v>
      </c>
      <c r="T46" s="4" t="s">
        <v>33</v>
      </c>
      <c r="U46" s="8" t="s">
        <v>688</v>
      </c>
      <c r="V46" s="4" t="s">
        <v>689</v>
      </c>
      <c r="W46" s="4" t="s">
        <v>606</v>
      </c>
      <c r="X46" s="4" t="s">
        <v>607</v>
      </c>
      <c r="Y46" s="6">
        <v>43795</v>
      </c>
      <c r="Z46" s="6">
        <v>43795</v>
      </c>
      <c r="AA46" s="6">
        <v>43795</v>
      </c>
      <c r="AB46" s="6">
        <v>43795</v>
      </c>
      <c r="AC46" s="5">
        <v>43796</v>
      </c>
      <c r="AD46" s="5">
        <v>43796</v>
      </c>
      <c r="AE46" s="5" t="s">
        <v>47</v>
      </c>
      <c r="AF46" s="5" t="s">
        <v>47</v>
      </c>
      <c r="AG46" s="5" t="s">
        <v>47</v>
      </c>
      <c r="AH46" s="5" t="s">
        <v>47</v>
      </c>
      <c r="AI46" s="5" t="s">
        <v>47</v>
      </c>
      <c r="AJ46" s="5" t="s">
        <v>47</v>
      </c>
      <c r="AK46" s="5">
        <v>43815</v>
      </c>
      <c r="AL46" s="5">
        <v>43823</v>
      </c>
      <c r="AM46" s="29">
        <v>0</v>
      </c>
      <c r="AN46" s="5">
        <v>43823</v>
      </c>
      <c r="AO46" s="5">
        <v>44039</v>
      </c>
      <c r="AP46" s="5">
        <v>43832</v>
      </c>
      <c r="AQ46" s="12">
        <v>18.246030000000001</v>
      </c>
      <c r="AR46" s="10">
        <v>42.74306</v>
      </c>
      <c r="AS46" s="5">
        <v>43831</v>
      </c>
      <c r="AT46" s="5">
        <v>43836</v>
      </c>
      <c r="AU46" s="5" t="s">
        <v>493</v>
      </c>
      <c r="AV46" s="4" t="s">
        <v>59</v>
      </c>
      <c r="AW46" s="6">
        <v>43851</v>
      </c>
      <c r="AX46" s="5" t="s">
        <v>36</v>
      </c>
      <c r="AY46" s="5" t="s">
        <v>36</v>
      </c>
      <c r="AZ46" s="4" t="s">
        <v>507</v>
      </c>
      <c r="BA46" s="4">
        <v>555741331</v>
      </c>
      <c r="BB46" s="4">
        <v>30000</v>
      </c>
      <c r="BC46" s="4" t="s">
        <v>559</v>
      </c>
      <c r="BD46" s="4" t="s">
        <v>537</v>
      </c>
      <c r="BE46" s="6" t="s">
        <v>404</v>
      </c>
      <c r="BF46" s="6" t="s">
        <v>309</v>
      </c>
    </row>
    <row r="47" spans="1:58" ht="18.75">
      <c r="A47" s="4" t="s">
        <v>112</v>
      </c>
      <c r="B47" s="4" t="s">
        <v>30</v>
      </c>
      <c r="C47" s="4" t="s">
        <v>31</v>
      </c>
      <c r="D47" s="4" t="str">
        <f t="shared" si="3"/>
        <v>HOC</v>
      </c>
      <c r="E47" s="6" t="str">
        <f t="shared" si="4"/>
        <v>HO to CW Done</v>
      </c>
      <c r="F47" s="4" t="s">
        <v>300</v>
      </c>
      <c r="G47" s="4">
        <v>2020</v>
      </c>
      <c r="H47" s="4">
        <v>18.351459999999999</v>
      </c>
      <c r="I47" s="4">
        <v>42.709220000000002</v>
      </c>
      <c r="J47" s="4" t="s">
        <v>306</v>
      </c>
      <c r="K47" s="4" t="s">
        <v>43</v>
      </c>
      <c r="L47" s="4" t="s">
        <v>55</v>
      </c>
      <c r="M47" s="4" t="s">
        <v>47</v>
      </c>
      <c r="N47" s="4"/>
      <c r="O47" s="4" t="s">
        <v>30</v>
      </c>
      <c r="P47" s="4" t="s">
        <v>34</v>
      </c>
      <c r="Q47" s="4"/>
      <c r="R47" s="4" t="s">
        <v>32</v>
      </c>
      <c r="S47" s="4" t="s">
        <v>32</v>
      </c>
      <c r="T47" s="4" t="s">
        <v>33</v>
      </c>
      <c r="U47" s="8" t="s">
        <v>690</v>
      </c>
      <c r="V47" s="4" t="s">
        <v>691</v>
      </c>
      <c r="W47" s="4" t="s">
        <v>606</v>
      </c>
      <c r="X47" s="4" t="s">
        <v>607</v>
      </c>
      <c r="Y47" s="6">
        <v>43543</v>
      </c>
      <c r="Z47" s="5">
        <v>43546</v>
      </c>
      <c r="AA47" s="5">
        <v>43546</v>
      </c>
      <c r="AB47" s="5">
        <v>43548</v>
      </c>
      <c r="AC47" s="5" t="s">
        <v>47</v>
      </c>
      <c r="AD47" s="5" t="s">
        <v>47</v>
      </c>
      <c r="AE47" s="5">
        <v>43565</v>
      </c>
      <c r="AF47" s="5">
        <v>43579</v>
      </c>
      <c r="AG47" s="5">
        <v>43579</v>
      </c>
      <c r="AH47" s="5">
        <v>43579</v>
      </c>
      <c r="AI47" s="5">
        <v>43629</v>
      </c>
      <c r="AJ47" s="5">
        <v>43629</v>
      </c>
      <c r="AK47" s="5" t="s">
        <v>47</v>
      </c>
      <c r="AL47" s="5" t="s">
        <v>47</v>
      </c>
      <c r="AM47" s="29">
        <v>0</v>
      </c>
      <c r="AN47" s="5">
        <v>43647</v>
      </c>
      <c r="AO47" s="5">
        <v>43668</v>
      </c>
      <c r="AP47" s="5">
        <v>43587</v>
      </c>
      <c r="AQ47" s="12">
        <v>18.351355000000002</v>
      </c>
      <c r="AR47" s="10">
        <v>42.709259000000003</v>
      </c>
      <c r="AS47" s="5">
        <v>43586</v>
      </c>
      <c r="AT47" s="5">
        <v>43586</v>
      </c>
      <c r="AU47" s="5" t="s">
        <v>567</v>
      </c>
      <c r="AV47" s="4" t="s">
        <v>59</v>
      </c>
      <c r="AW47" s="6">
        <v>43669</v>
      </c>
      <c r="AX47" s="5" t="s">
        <v>53</v>
      </c>
      <c r="AY47" s="4" t="s">
        <v>35</v>
      </c>
      <c r="AZ47" s="4" t="s">
        <v>327</v>
      </c>
      <c r="BA47" s="4" t="s">
        <v>1053</v>
      </c>
      <c r="BB47" s="4">
        <v>40000</v>
      </c>
      <c r="BC47" s="4">
        <v>400</v>
      </c>
      <c r="BD47" s="4" t="s">
        <v>537</v>
      </c>
      <c r="BE47" s="6" t="s">
        <v>404</v>
      </c>
      <c r="BF47" s="6" t="s">
        <v>309</v>
      </c>
    </row>
    <row r="48" spans="1:58" ht="18.75">
      <c r="A48" s="4" t="s">
        <v>113</v>
      </c>
      <c r="B48" s="4" t="s">
        <v>30</v>
      </c>
      <c r="C48" s="4" t="s">
        <v>31</v>
      </c>
      <c r="D48" s="4" t="str">
        <f t="shared" si="3"/>
        <v>HOC</v>
      </c>
      <c r="E48" s="6" t="str">
        <f t="shared" si="4"/>
        <v>HO to CW Done</v>
      </c>
      <c r="F48" s="4" t="s">
        <v>300</v>
      </c>
      <c r="G48" s="4">
        <v>2020</v>
      </c>
      <c r="H48" s="4">
        <v>18.101759999999999</v>
      </c>
      <c r="I48" s="4">
        <v>42.810809999999996</v>
      </c>
      <c r="J48" s="4" t="s">
        <v>306</v>
      </c>
      <c r="K48" s="4" t="s">
        <v>43</v>
      </c>
      <c r="L48" s="4" t="s">
        <v>55</v>
      </c>
      <c r="M48" s="4" t="s">
        <v>47</v>
      </c>
      <c r="N48" s="4"/>
      <c r="O48" s="4" t="s">
        <v>30</v>
      </c>
      <c r="P48" s="4" t="s">
        <v>34</v>
      </c>
      <c r="Q48" s="4"/>
      <c r="R48" s="4" t="s">
        <v>32</v>
      </c>
      <c r="S48" s="4" t="s">
        <v>32</v>
      </c>
      <c r="T48" s="4" t="s">
        <v>33</v>
      </c>
      <c r="U48" s="8" t="s">
        <v>692</v>
      </c>
      <c r="V48" s="4" t="s">
        <v>693</v>
      </c>
      <c r="W48" s="4" t="s">
        <v>606</v>
      </c>
      <c r="X48" s="4" t="s">
        <v>607</v>
      </c>
      <c r="Y48" s="6">
        <v>43578</v>
      </c>
      <c r="Z48" s="5">
        <v>43581</v>
      </c>
      <c r="AA48" s="5">
        <v>43581</v>
      </c>
      <c r="AB48" s="5">
        <v>43583</v>
      </c>
      <c r="AC48" s="5" t="s">
        <v>47</v>
      </c>
      <c r="AD48" s="5" t="s">
        <v>47</v>
      </c>
      <c r="AE48" s="5">
        <v>43702</v>
      </c>
      <c r="AF48" s="5">
        <v>43716</v>
      </c>
      <c r="AG48" s="5">
        <v>43716</v>
      </c>
      <c r="AH48" s="5">
        <v>43716</v>
      </c>
      <c r="AI48" s="5">
        <v>43724</v>
      </c>
      <c r="AJ48" s="5">
        <v>43724</v>
      </c>
      <c r="AK48" s="5" t="s">
        <v>47</v>
      </c>
      <c r="AL48" s="5" t="s">
        <v>47</v>
      </c>
      <c r="AM48" s="29">
        <v>0</v>
      </c>
      <c r="AN48" s="5">
        <v>43741</v>
      </c>
      <c r="AO48" s="5">
        <v>43762</v>
      </c>
      <c r="AP48" s="5">
        <v>43660</v>
      </c>
      <c r="AQ48" s="12">
        <v>18.101763999999999</v>
      </c>
      <c r="AR48" s="10">
        <v>42.810817999999998</v>
      </c>
      <c r="AS48" s="5">
        <v>43654</v>
      </c>
      <c r="AT48" s="5">
        <v>43654</v>
      </c>
      <c r="AU48" s="5" t="s">
        <v>495</v>
      </c>
      <c r="AV48" s="4" t="s">
        <v>312</v>
      </c>
      <c r="AW48" s="6">
        <v>43759</v>
      </c>
      <c r="AX48" s="5" t="s">
        <v>53</v>
      </c>
      <c r="AY48" s="4" t="s">
        <v>35</v>
      </c>
      <c r="AZ48" s="4" t="s">
        <v>322</v>
      </c>
      <c r="BA48" s="4" t="s">
        <v>1054</v>
      </c>
      <c r="BB48" s="4">
        <v>30132</v>
      </c>
      <c r="BC48" s="4">
        <v>324</v>
      </c>
      <c r="BD48" s="4" t="s">
        <v>537</v>
      </c>
      <c r="BE48" s="6" t="s">
        <v>404</v>
      </c>
      <c r="BF48" s="6" t="s">
        <v>309</v>
      </c>
    </row>
    <row r="49" spans="1:58" ht="18.75">
      <c r="A49" s="4" t="s">
        <v>114</v>
      </c>
      <c r="B49" s="4" t="s">
        <v>30</v>
      </c>
      <c r="C49" s="4" t="s">
        <v>31</v>
      </c>
      <c r="D49" s="4" t="str">
        <f t="shared" si="3"/>
        <v>HOC</v>
      </c>
      <c r="E49" s="6" t="str">
        <f t="shared" si="4"/>
        <v>HO to CW Done</v>
      </c>
      <c r="F49" s="4" t="s">
        <v>301</v>
      </c>
      <c r="G49" s="4">
        <v>2019</v>
      </c>
      <c r="H49" s="4">
        <v>22.63186</v>
      </c>
      <c r="I49" s="4">
        <v>39.047939999999997</v>
      </c>
      <c r="J49" s="4" t="s">
        <v>306</v>
      </c>
      <c r="K49" s="4" t="s">
        <v>43</v>
      </c>
      <c r="L49" s="4" t="s">
        <v>55</v>
      </c>
      <c r="M49" s="4" t="s">
        <v>47</v>
      </c>
      <c r="N49" s="4"/>
      <c r="O49" s="4" t="s">
        <v>30</v>
      </c>
      <c r="P49" s="4" t="s">
        <v>34</v>
      </c>
      <c r="Q49" s="4"/>
      <c r="R49" s="4" t="s">
        <v>32</v>
      </c>
      <c r="S49" s="4" t="s">
        <v>32</v>
      </c>
      <c r="T49" s="4" t="s">
        <v>33</v>
      </c>
      <c r="U49" s="8" t="s">
        <v>694</v>
      </c>
      <c r="V49" s="4" t="s">
        <v>695</v>
      </c>
      <c r="W49" s="4" t="s">
        <v>606</v>
      </c>
      <c r="X49" s="4" t="s">
        <v>607</v>
      </c>
      <c r="Y49" s="6">
        <v>43630</v>
      </c>
      <c r="Z49" s="5">
        <v>43633</v>
      </c>
      <c r="AA49" s="5">
        <v>43633</v>
      </c>
      <c r="AB49" s="5">
        <v>43635</v>
      </c>
      <c r="AC49" s="5" t="s">
        <v>47</v>
      </c>
      <c r="AD49" s="5" t="s">
        <v>47</v>
      </c>
      <c r="AE49" s="5">
        <v>43642</v>
      </c>
      <c r="AF49" s="5">
        <v>43898</v>
      </c>
      <c r="AG49" s="5">
        <v>43898</v>
      </c>
      <c r="AH49" s="5">
        <v>43898</v>
      </c>
      <c r="AI49" s="5">
        <v>43902</v>
      </c>
      <c r="AJ49" s="5">
        <v>43898</v>
      </c>
      <c r="AK49" s="5" t="s">
        <v>47</v>
      </c>
      <c r="AL49" s="5" t="s">
        <v>47</v>
      </c>
      <c r="AM49" s="29">
        <v>0</v>
      </c>
      <c r="AN49" s="5">
        <v>43902</v>
      </c>
      <c r="AO49" s="5">
        <v>43902</v>
      </c>
      <c r="AP49" s="5">
        <v>43832</v>
      </c>
      <c r="AQ49" s="12">
        <v>22.63186</v>
      </c>
      <c r="AR49" s="10">
        <v>39.047939999999997</v>
      </c>
      <c r="AS49" s="5">
        <v>43849</v>
      </c>
      <c r="AT49" s="5">
        <v>43884</v>
      </c>
      <c r="AU49" s="5" t="s">
        <v>495</v>
      </c>
      <c r="AV49" s="4"/>
      <c r="AW49" s="6">
        <v>43902</v>
      </c>
      <c r="AX49" s="5" t="s">
        <v>53</v>
      </c>
      <c r="AY49" s="4" t="s">
        <v>508</v>
      </c>
      <c r="AZ49" s="4" t="s">
        <v>332</v>
      </c>
      <c r="BA49" s="4" t="s">
        <v>47</v>
      </c>
      <c r="BB49" s="4">
        <v>40000</v>
      </c>
      <c r="BC49" s="4" t="s">
        <v>59</v>
      </c>
      <c r="BD49" s="4" t="s">
        <v>537</v>
      </c>
      <c r="BE49" s="6" t="s">
        <v>407</v>
      </c>
      <c r="BF49" s="6" t="s">
        <v>309</v>
      </c>
    </row>
    <row r="50" spans="1:58" ht="18.75">
      <c r="A50" s="4" t="s">
        <v>115</v>
      </c>
      <c r="B50" s="4" t="s">
        <v>30</v>
      </c>
      <c r="C50" s="4" t="s">
        <v>31</v>
      </c>
      <c r="D50" s="4" t="str">
        <f t="shared" si="3"/>
        <v>HOC</v>
      </c>
      <c r="E50" s="6" t="str">
        <f t="shared" si="4"/>
        <v>HO to CW Done</v>
      </c>
      <c r="F50" s="4" t="s">
        <v>300</v>
      </c>
      <c r="G50" s="4">
        <v>2020</v>
      </c>
      <c r="H50" s="4">
        <v>18.331759999999999</v>
      </c>
      <c r="I50" s="4">
        <v>42.687719999999999</v>
      </c>
      <c r="J50" s="4" t="s">
        <v>306</v>
      </c>
      <c r="K50" s="4" t="s">
        <v>43</v>
      </c>
      <c r="L50" s="4" t="s">
        <v>55</v>
      </c>
      <c r="M50" s="4" t="s">
        <v>47</v>
      </c>
      <c r="N50" s="4"/>
      <c r="O50" s="4" t="s">
        <v>30</v>
      </c>
      <c r="P50" s="4" t="s">
        <v>34</v>
      </c>
      <c r="Q50" s="4"/>
      <c r="R50" s="4" t="s">
        <v>32</v>
      </c>
      <c r="S50" s="4" t="s">
        <v>32</v>
      </c>
      <c r="T50" s="4" t="s">
        <v>33</v>
      </c>
      <c r="U50" s="8" t="s">
        <v>696</v>
      </c>
      <c r="V50" s="4" t="s">
        <v>697</v>
      </c>
      <c r="W50" s="4" t="s">
        <v>606</v>
      </c>
      <c r="X50" s="4" t="s">
        <v>607</v>
      </c>
      <c r="Y50" s="6">
        <v>43528</v>
      </c>
      <c r="Z50" s="5">
        <v>43531</v>
      </c>
      <c r="AA50" s="5">
        <v>43531</v>
      </c>
      <c r="AB50" s="5">
        <v>43533</v>
      </c>
      <c r="AC50" s="5" t="s">
        <v>47</v>
      </c>
      <c r="AD50" s="5" t="s">
        <v>47</v>
      </c>
      <c r="AE50" s="5">
        <v>43587</v>
      </c>
      <c r="AF50" s="5">
        <v>43601</v>
      </c>
      <c r="AG50" s="5">
        <v>43601</v>
      </c>
      <c r="AH50" s="5">
        <v>43601</v>
      </c>
      <c r="AI50" s="5">
        <v>43629</v>
      </c>
      <c r="AJ50" s="5">
        <v>43629</v>
      </c>
      <c r="AK50" s="5" t="s">
        <v>47</v>
      </c>
      <c r="AL50" s="5" t="s">
        <v>47</v>
      </c>
      <c r="AM50" s="29">
        <v>0</v>
      </c>
      <c r="AN50" s="5">
        <v>43647</v>
      </c>
      <c r="AO50" s="5">
        <v>43668</v>
      </c>
      <c r="AP50" s="5">
        <v>43627</v>
      </c>
      <c r="AQ50" s="12">
        <v>18.331759999999999</v>
      </c>
      <c r="AR50" s="10">
        <v>42.687719999999999</v>
      </c>
      <c r="AS50" s="5">
        <v>43613</v>
      </c>
      <c r="AT50" s="5">
        <v>43613</v>
      </c>
      <c r="AU50" s="5" t="s">
        <v>567</v>
      </c>
      <c r="AV50" s="4" t="s">
        <v>59</v>
      </c>
      <c r="AW50" s="6">
        <v>43669</v>
      </c>
      <c r="AX50" s="5" t="s">
        <v>53</v>
      </c>
      <c r="AY50" s="4" t="s">
        <v>35</v>
      </c>
      <c r="AZ50" s="4" t="s">
        <v>333</v>
      </c>
      <c r="BA50" s="4" t="s">
        <v>1055</v>
      </c>
      <c r="BB50" s="4">
        <v>40000</v>
      </c>
      <c r="BC50" s="4">
        <v>400</v>
      </c>
      <c r="BD50" s="4" t="s">
        <v>537</v>
      </c>
      <c r="BE50" s="6" t="s">
        <v>404</v>
      </c>
      <c r="BF50" s="6" t="s">
        <v>309</v>
      </c>
    </row>
    <row r="51" spans="1:58" ht="18.75">
      <c r="A51" s="4" t="s">
        <v>116</v>
      </c>
      <c r="B51" s="4" t="s">
        <v>30</v>
      </c>
      <c r="C51" s="4" t="s">
        <v>31</v>
      </c>
      <c r="D51" s="4" t="str">
        <f t="shared" si="3"/>
        <v>HOC</v>
      </c>
      <c r="E51" s="6" t="str">
        <f t="shared" si="4"/>
        <v>HO to CW Done</v>
      </c>
      <c r="F51" s="4" t="s">
        <v>300</v>
      </c>
      <c r="G51" s="4">
        <v>2019</v>
      </c>
      <c r="H51" s="4">
        <v>18.558990000000001</v>
      </c>
      <c r="I51" s="4">
        <v>42.074739999999998</v>
      </c>
      <c r="J51" s="4" t="s">
        <v>306</v>
      </c>
      <c r="K51" s="4" t="s">
        <v>43</v>
      </c>
      <c r="L51" s="4" t="s">
        <v>55</v>
      </c>
      <c r="M51" s="4" t="s">
        <v>47</v>
      </c>
      <c r="N51" s="4"/>
      <c r="O51" s="4" t="s">
        <v>30</v>
      </c>
      <c r="P51" s="4" t="s">
        <v>34</v>
      </c>
      <c r="Q51" s="4"/>
      <c r="R51" s="4" t="s">
        <v>32</v>
      </c>
      <c r="S51" s="4" t="s">
        <v>32</v>
      </c>
      <c r="T51" s="4" t="s">
        <v>33</v>
      </c>
      <c r="U51" s="8" t="s">
        <v>698</v>
      </c>
      <c r="V51" s="4" t="s">
        <v>699</v>
      </c>
      <c r="W51" s="4" t="s">
        <v>606</v>
      </c>
      <c r="X51" s="4" t="s">
        <v>607</v>
      </c>
      <c r="Y51" s="6">
        <v>43554</v>
      </c>
      <c r="Z51" s="6">
        <v>43554</v>
      </c>
      <c r="AA51" s="6">
        <v>43554</v>
      </c>
      <c r="AB51" s="6">
        <v>43554</v>
      </c>
      <c r="AC51" s="6">
        <v>43554</v>
      </c>
      <c r="AD51" s="5">
        <v>43625</v>
      </c>
      <c r="AE51" s="5" t="s">
        <v>47</v>
      </c>
      <c r="AF51" s="5" t="s">
        <v>47</v>
      </c>
      <c r="AG51" s="5" t="s">
        <v>47</v>
      </c>
      <c r="AH51" s="5" t="s">
        <v>47</v>
      </c>
      <c r="AI51" s="5" t="s">
        <v>47</v>
      </c>
      <c r="AJ51" s="5" t="s">
        <v>47</v>
      </c>
      <c r="AK51" s="5">
        <v>43660</v>
      </c>
      <c r="AL51" s="5">
        <v>43664</v>
      </c>
      <c r="AM51" s="29">
        <v>0</v>
      </c>
      <c r="AN51" s="5">
        <v>43727</v>
      </c>
      <c r="AO51" s="5">
        <v>43748</v>
      </c>
      <c r="AP51" s="5">
        <v>43647</v>
      </c>
      <c r="AQ51" s="12">
        <v>18.558993000000001</v>
      </c>
      <c r="AR51" s="10">
        <v>42.074748</v>
      </c>
      <c r="AS51" s="5">
        <v>43613</v>
      </c>
      <c r="AT51" s="5">
        <v>43613</v>
      </c>
      <c r="AU51" s="5" t="s">
        <v>495</v>
      </c>
      <c r="AV51" s="4" t="s">
        <v>59</v>
      </c>
      <c r="AW51" s="6">
        <v>43752</v>
      </c>
      <c r="AX51" s="5" t="s">
        <v>36</v>
      </c>
      <c r="AY51" s="4" t="s">
        <v>36</v>
      </c>
      <c r="AZ51" s="4" t="s">
        <v>334</v>
      </c>
      <c r="BA51" s="4">
        <v>504541448</v>
      </c>
      <c r="BB51" s="4">
        <v>30000</v>
      </c>
      <c r="BC51" s="4" t="s">
        <v>559</v>
      </c>
      <c r="BD51" s="4" t="s">
        <v>537</v>
      </c>
      <c r="BE51" s="6" t="s">
        <v>404</v>
      </c>
      <c r="BF51" s="6" t="s">
        <v>309</v>
      </c>
    </row>
    <row r="52" spans="1:58" ht="18.75">
      <c r="A52" s="4" t="s">
        <v>117</v>
      </c>
      <c r="B52" s="4" t="s">
        <v>30</v>
      </c>
      <c r="C52" s="4" t="s">
        <v>31</v>
      </c>
      <c r="D52" s="4" t="str">
        <f t="shared" si="3"/>
        <v>HOC</v>
      </c>
      <c r="E52" s="6" t="str">
        <f t="shared" si="4"/>
        <v>HO to CW Done</v>
      </c>
      <c r="F52" s="4" t="s">
        <v>300</v>
      </c>
      <c r="G52" s="4">
        <v>2019</v>
      </c>
      <c r="H52" s="4">
        <v>18.287230000000001</v>
      </c>
      <c r="I52" s="4">
        <v>42.696170000000002</v>
      </c>
      <c r="J52" s="4" t="s">
        <v>306</v>
      </c>
      <c r="K52" s="4" t="s">
        <v>43</v>
      </c>
      <c r="L52" s="4" t="s">
        <v>55</v>
      </c>
      <c r="M52" s="4" t="s">
        <v>47</v>
      </c>
      <c r="N52" s="4"/>
      <c r="O52" s="4" t="s">
        <v>30</v>
      </c>
      <c r="P52" s="4" t="s">
        <v>34</v>
      </c>
      <c r="Q52" s="4"/>
      <c r="R52" s="4" t="s">
        <v>32</v>
      </c>
      <c r="S52" s="4" t="s">
        <v>32</v>
      </c>
      <c r="T52" s="4" t="s">
        <v>33</v>
      </c>
      <c r="U52" s="8" t="s">
        <v>700</v>
      </c>
      <c r="V52" s="4" t="s">
        <v>701</v>
      </c>
      <c r="W52" s="4" t="s">
        <v>606</v>
      </c>
      <c r="X52" s="4" t="s">
        <v>607</v>
      </c>
      <c r="Y52" s="6">
        <v>43538</v>
      </c>
      <c r="Z52" s="5">
        <v>43541</v>
      </c>
      <c r="AA52" s="5">
        <v>43541</v>
      </c>
      <c r="AB52" s="5">
        <v>43543</v>
      </c>
      <c r="AC52" s="5" t="s">
        <v>47</v>
      </c>
      <c r="AD52" s="5" t="s">
        <v>47</v>
      </c>
      <c r="AE52" s="5">
        <v>43629</v>
      </c>
      <c r="AF52" s="5">
        <v>43643</v>
      </c>
      <c r="AG52" s="5">
        <v>43643</v>
      </c>
      <c r="AH52" s="5">
        <v>43643</v>
      </c>
      <c r="AI52" s="5">
        <v>43669</v>
      </c>
      <c r="AJ52" s="5">
        <v>43669</v>
      </c>
      <c r="AK52" s="5" t="s">
        <v>47</v>
      </c>
      <c r="AL52" s="5" t="s">
        <v>47</v>
      </c>
      <c r="AM52" s="29">
        <v>0</v>
      </c>
      <c r="AN52" s="5">
        <v>43745</v>
      </c>
      <c r="AO52" s="5">
        <v>43766</v>
      </c>
      <c r="AP52" s="5">
        <v>43587</v>
      </c>
      <c r="AQ52" s="12">
        <v>18.287203000000002</v>
      </c>
      <c r="AR52" s="10">
        <v>42.696165999999998</v>
      </c>
      <c r="AS52" s="5">
        <v>43586</v>
      </c>
      <c r="AT52" s="5">
        <v>43586</v>
      </c>
      <c r="AU52" s="5" t="s">
        <v>567</v>
      </c>
      <c r="AV52" s="4" t="s">
        <v>59</v>
      </c>
      <c r="AW52" s="6">
        <v>43766</v>
      </c>
      <c r="AX52" s="5" t="s">
        <v>53</v>
      </c>
      <c r="AY52" s="4" t="s">
        <v>35</v>
      </c>
      <c r="AZ52" s="4" t="s">
        <v>327</v>
      </c>
      <c r="BA52" s="4" t="s">
        <v>1056</v>
      </c>
      <c r="BB52" s="4">
        <v>40000</v>
      </c>
      <c r="BC52" s="4">
        <v>400</v>
      </c>
      <c r="BD52" s="4" t="s">
        <v>537</v>
      </c>
      <c r="BE52" s="6" t="s">
        <v>404</v>
      </c>
      <c r="BF52" s="6" t="s">
        <v>309</v>
      </c>
    </row>
    <row r="53" spans="1:58" ht="18.75">
      <c r="A53" s="4" t="s">
        <v>137</v>
      </c>
      <c r="B53" s="4" t="s">
        <v>30</v>
      </c>
      <c r="C53" s="4" t="s">
        <v>31</v>
      </c>
      <c r="D53" s="4" t="str">
        <f t="shared" si="3"/>
        <v>HOC</v>
      </c>
      <c r="E53" s="6" t="str">
        <f t="shared" si="4"/>
        <v>HO to CW Done</v>
      </c>
      <c r="F53" s="4" t="s">
        <v>300</v>
      </c>
      <c r="G53" s="4">
        <v>2020</v>
      </c>
      <c r="H53" s="4">
        <v>18.1005</v>
      </c>
      <c r="I53" s="4">
        <v>43.130470000000003</v>
      </c>
      <c r="J53" s="4" t="s">
        <v>306</v>
      </c>
      <c r="K53" s="4" t="s">
        <v>43</v>
      </c>
      <c r="L53" s="4" t="s">
        <v>55</v>
      </c>
      <c r="M53" s="4" t="s">
        <v>47</v>
      </c>
      <c r="N53" s="4"/>
      <c r="O53" s="4" t="s">
        <v>30</v>
      </c>
      <c r="P53" s="4" t="s">
        <v>34</v>
      </c>
      <c r="Q53" s="4"/>
      <c r="R53" s="4" t="s">
        <v>32</v>
      </c>
      <c r="S53" s="4" t="s">
        <v>32</v>
      </c>
      <c r="T53" s="4" t="s">
        <v>33</v>
      </c>
      <c r="U53" s="8" t="s">
        <v>1025</v>
      </c>
      <c r="V53" s="4" t="s">
        <v>1026</v>
      </c>
      <c r="W53" s="4" t="s">
        <v>606</v>
      </c>
      <c r="X53" s="4" t="s">
        <v>607</v>
      </c>
      <c r="Y53" s="6">
        <v>43552</v>
      </c>
      <c r="Z53" s="5">
        <v>43555</v>
      </c>
      <c r="AA53" s="5">
        <v>43557</v>
      </c>
      <c r="AB53" s="5">
        <v>43557</v>
      </c>
      <c r="AC53" s="5" t="s">
        <v>438</v>
      </c>
      <c r="AD53" s="5" t="s">
        <v>439</v>
      </c>
      <c r="AE53" s="5" t="s">
        <v>47</v>
      </c>
      <c r="AF53" s="5" t="s">
        <v>47</v>
      </c>
      <c r="AG53" s="5" t="s">
        <v>47</v>
      </c>
      <c r="AH53" s="5" t="s">
        <v>47</v>
      </c>
      <c r="AI53" s="5" t="s">
        <v>47</v>
      </c>
      <c r="AJ53" s="5" t="s">
        <v>47</v>
      </c>
      <c r="AK53" s="5">
        <v>43865</v>
      </c>
      <c r="AL53" s="5">
        <v>43881</v>
      </c>
      <c r="AM53" s="29">
        <v>0</v>
      </c>
      <c r="AN53" s="5">
        <v>43881</v>
      </c>
      <c r="AO53" s="5">
        <v>43895</v>
      </c>
      <c r="AP53" s="5">
        <v>43787</v>
      </c>
      <c r="AQ53" s="12">
        <v>18.10051</v>
      </c>
      <c r="AR53" s="10">
        <v>43.130470000000003</v>
      </c>
      <c r="AS53" s="5">
        <v>43871</v>
      </c>
      <c r="AT53" s="5">
        <v>43873</v>
      </c>
      <c r="AU53" s="5" t="s">
        <v>495</v>
      </c>
      <c r="AV53" s="4" t="s">
        <v>59</v>
      </c>
      <c r="AW53" s="6">
        <v>43898</v>
      </c>
      <c r="AX53" s="5" t="s">
        <v>36</v>
      </c>
      <c r="AY53" s="4" t="s">
        <v>36</v>
      </c>
      <c r="AZ53" s="4" t="s">
        <v>574</v>
      </c>
      <c r="BA53" s="4">
        <v>557170324</v>
      </c>
      <c r="BB53" s="4">
        <v>30000</v>
      </c>
      <c r="BC53" s="4" t="s">
        <v>559</v>
      </c>
      <c r="BD53" s="4" t="s">
        <v>537</v>
      </c>
      <c r="BE53" s="6" t="s">
        <v>404</v>
      </c>
      <c r="BF53" s="6" t="s">
        <v>309</v>
      </c>
    </row>
    <row r="54" spans="1:58" ht="18.75">
      <c r="A54" s="4" t="s">
        <v>119</v>
      </c>
      <c r="B54" s="4" t="s">
        <v>30</v>
      </c>
      <c r="C54" s="4" t="s">
        <v>31</v>
      </c>
      <c r="D54" s="4" t="str">
        <f t="shared" si="3"/>
        <v>HOC</v>
      </c>
      <c r="E54" s="6" t="str">
        <f t="shared" si="4"/>
        <v>HO to CW Done</v>
      </c>
      <c r="F54" s="4" t="s">
        <v>300</v>
      </c>
      <c r="G54" s="4">
        <v>2020</v>
      </c>
      <c r="H54" s="4">
        <v>18.306010000000001</v>
      </c>
      <c r="I54" s="4">
        <v>42.755800000000001</v>
      </c>
      <c r="J54" s="4" t="s">
        <v>306</v>
      </c>
      <c r="K54" s="4" t="s">
        <v>43</v>
      </c>
      <c r="L54" s="4" t="s">
        <v>55</v>
      </c>
      <c r="M54" s="4" t="s">
        <v>47</v>
      </c>
      <c r="N54" s="4"/>
      <c r="O54" s="4" t="s">
        <v>30</v>
      </c>
      <c r="P54" s="4" t="s">
        <v>34</v>
      </c>
      <c r="Q54" s="4"/>
      <c r="R54" s="4" t="s">
        <v>32</v>
      </c>
      <c r="S54" s="4" t="s">
        <v>32</v>
      </c>
      <c r="T54" s="4" t="s">
        <v>33</v>
      </c>
      <c r="U54" s="8" t="s">
        <v>702</v>
      </c>
      <c r="V54" s="4" t="s">
        <v>703</v>
      </c>
      <c r="W54" s="4" t="s">
        <v>606</v>
      </c>
      <c r="X54" s="4" t="s">
        <v>607</v>
      </c>
      <c r="Y54" s="6">
        <v>43538</v>
      </c>
      <c r="Z54" s="5">
        <v>43541</v>
      </c>
      <c r="AA54" s="5">
        <v>43541</v>
      </c>
      <c r="AB54" s="5">
        <v>43543</v>
      </c>
      <c r="AC54" s="5" t="s">
        <v>47</v>
      </c>
      <c r="AD54" s="5" t="s">
        <v>47</v>
      </c>
      <c r="AE54" s="5">
        <v>43565</v>
      </c>
      <c r="AF54" s="5">
        <v>43579</v>
      </c>
      <c r="AG54" s="5">
        <v>43579</v>
      </c>
      <c r="AH54" s="5">
        <v>43579</v>
      </c>
      <c r="AI54" s="5">
        <v>43629</v>
      </c>
      <c r="AJ54" s="5">
        <v>43629</v>
      </c>
      <c r="AK54" s="5" t="s">
        <v>47</v>
      </c>
      <c r="AL54" s="5" t="s">
        <v>47</v>
      </c>
      <c r="AM54" s="29">
        <v>0</v>
      </c>
      <c r="AN54" s="5">
        <v>43647</v>
      </c>
      <c r="AO54" s="5">
        <v>43668</v>
      </c>
      <c r="AP54" s="5">
        <v>43598</v>
      </c>
      <c r="AQ54" s="12">
        <v>18.306010000000001</v>
      </c>
      <c r="AR54" s="10">
        <v>42.755800000000001</v>
      </c>
      <c r="AS54" s="5">
        <v>43586</v>
      </c>
      <c r="AT54" s="5">
        <v>43586</v>
      </c>
      <c r="AU54" s="5" t="s">
        <v>494</v>
      </c>
      <c r="AV54" s="4" t="s">
        <v>59</v>
      </c>
      <c r="AW54" s="6">
        <v>43669</v>
      </c>
      <c r="AX54" s="5" t="s">
        <v>53</v>
      </c>
      <c r="AY54" s="4" t="s">
        <v>35</v>
      </c>
      <c r="AZ54" s="4" t="s">
        <v>327</v>
      </c>
      <c r="BA54" s="4" t="s">
        <v>1057</v>
      </c>
      <c r="BB54" s="4">
        <v>40000</v>
      </c>
      <c r="BC54" s="4">
        <v>400</v>
      </c>
      <c r="BD54" s="4" t="s">
        <v>537</v>
      </c>
      <c r="BE54" s="6" t="s">
        <v>404</v>
      </c>
      <c r="BF54" s="6" t="s">
        <v>309</v>
      </c>
    </row>
    <row r="55" spans="1:58" ht="18.75">
      <c r="A55" s="4" t="s">
        <v>120</v>
      </c>
      <c r="B55" s="4" t="s">
        <v>30</v>
      </c>
      <c r="C55" s="4" t="s">
        <v>31</v>
      </c>
      <c r="D55" s="4" t="str">
        <f t="shared" si="3"/>
        <v>HOC</v>
      </c>
      <c r="E55" s="6" t="str">
        <f t="shared" si="4"/>
        <v>HO to CW Done</v>
      </c>
      <c r="F55" s="4" t="s">
        <v>300</v>
      </c>
      <c r="G55" s="4">
        <v>2019</v>
      </c>
      <c r="H55" s="4">
        <v>18.51268</v>
      </c>
      <c r="I55" s="4">
        <v>42.038469999999997</v>
      </c>
      <c r="J55" s="4" t="s">
        <v>306</v>
      </c>
      <c r="K55" s="4" t="s">
        <v>43</v>
      </c>
      <c r="L55" s="4" t="s">
        <v>55</v>
      </c>
      <c r="M55" s="4" t="s">
        <v>47</v>
      </c>
      <c r="N55" s="4"/>
      <c r="O55" s="4" t="s">
        <v>30</v>
      </c>
      <c r="P55" s="4" t="s">
        <v>34</v>
      </c>
      <c r="Q55" s="4"/>
      <c r="R55" s="4" t="s">
        <v>32</v>
      </c>
      <c r="S55" s="4" t="s">
        <v>32</v>
      </c>
      <c r="T55" s="4" t="s">
        <v>33</v>
      </c>
      <c r="U55" s="8" t="s">
        <v>704</v>
      </c>
      <c r="V55" s="4" t="s">
        <v>705</v>
      </c>
      <c r="W55" s="4" t="s">
        <v>600</v>
      </c>
      <c r="X55" s="4" t="s">
        <v>601</v>
      </c>
      <c r="Y55" s="6">
        <v>43629</v>
      </c>
      <c r="Z55" s="5">
        <v>43632</v>
      </c>
      <c r="AA55" s="5">
        <v>43632</v>
      </c>
      <c r="AB55" s="5">
        <v>43632</v>
      </c>
      <c r="AC55" s="5">
        <v>44053</v>
      </c>
      <c r="AD55" s="5">
        <v>44053</v>
      </c>
      <c r="AE55" s="5" t="s">
        <v>47</v>
      </c>
      <c r="AF55" s="5" t="s">
        <v>47</v>
      </c>
      <c r="AG55" s="5" t="s">
        <v>47</v>
      </c>
      <c r="AH55" s="5" t="s">
        <v>47</v>
      </c>
      <c r="AI55" s="5" t="s">
        <v>47</v>
      </c>
      <c r="AJ55" s="5" t="s">
        <v>47</v>
      </c>
      <c r="AK55" s="5">
        <v>44053</v>
      </c>
      <c r="AL55" s="5">
        <v>44053</v>
      </c>
      <c r="AM55" s="29">
        <v>0</v>
      </c>
      <c r="AN55" s="5">
        <v>44053</v>
      </c>
      <c r="AO55" s="5">
        <v>44123</v>
      </c>
      <c r="AP55" s="5">
        <v>43655</v>
      </c>
      <c r="AQ55" s="12">
        <v>18.511230000000001</v>
      </c>
      <c r="AR55" s="10">
        <v>42.03801</v>
      </c>
      <c r="AS55" s="5">
        <v>44094</v>
      </c>
      <c r="AT55" s="5">
        <v>44094</v>
      </c>
      <c r="AU55" s="5" t="s">
        <v>493</v>
      </c>
      <c r="AV55" s="4" t="s">
        <v>59</v>
      </c>
      <c r="AW55" s="6">
        <v>44104</v>
      </c>
      <c r="AX55" s="5" t="s">
        <v>36</v>
      </c>
      <c r="AY55" s="5" t="s">
        <v>36</v>
      </c>
      <c r="AZ55" s="4" t="s">
        <v>1122</v>
      </c>
      <c r="BA55" s="4">
        <v>555996505</v>
      </c>
      <c r="BB55" s="4">
        <v>45000</v>
      </c>
      <c r="BC55" s="4">
        <v>400</v>
      </c>
      <c r="BD55" s="4" t="s">
        <v>537</v>
      </c>
      <c r="BE55" s="6" t="s">
        <v>404</v>
      </c>
      <c r="BF55" s="6" t="s">
        <v>309</v>
      </c>
    </row>
    <row r="56" spans="1:58" ht="18.75">
      <c r="A56" s="4" t="s">
        <v>121</v>
      </c>
      <c r="B56" s="4" t="s">
        <v>30</v>
      </c>
      <c r="C56" s="4" t="s">
        <v>31</v>
      </c>
      <c r="D56" s="4" t="str">
        <f t="shared" si="3"/>
        <v>HOC</v>
      </c>
      <c r="E56" s="6" t="str">
        <f t="shared" si="4"/>
        <v>HO to CW Done</v>
      </c>
      <c r="F56" s="4" t="s">
        <v>300</v>
      </c>
      <c r="G56" s="4">
        <v>2019</v>
      </c>
      <c r="H56" s="4">
        <v>18.238019999999999</v>
      </c>
      <c r="I56" s="4">
        <v>42.801729999999999</v>
      </c>
      <c r="J56" s="4" t="s">
        <v>306</v>
      </c>
      <c r="K56" s="4" t="s">
        <v>43</v>
      </c>
      <c r="L56" s="4" t="s">
        <v>55</v>
      </c>
      <c r="M56" s="4" t="s">
        <v>47</v>
      </c>
      <c r="N56" s="4"/>
      <c r="O56" s="4" t="s">
        <v>30</v>
      </c>
      <c r="P56" s="4" t="s">
        <v>34</v>
      </c>
      <c r="Q56" s="4"/>
      <c r="R56" s="4" t="s">
        <v>32</v>
      </c>
      <c r="S56" s="4" t="s">
        <v>32</v>
      </c>
      <c r="T56" s="4" t="s">
        <v>33</v>
      </c>
      <c r="U56" s="8" t="s">
        <v>706</v>
      </c>
      <c r="V56" s="4" t="s">
        <v>707</v>
      </c>
      <c r="W56" s="4" t="s">
        <v>606</v>
      </c>
      <c r="X56" s="4" t="s">
        <v>607</v>
      </c>
      <c r="Y56" s="6">
        <v>43529</v>
      </c>
      <c r="Z56" s="5">
        <v>43532</v>
      </c>
      <c r="AA56" s="5">
        <v>43532</v>
      </c>
      <c r="AB56" s="5">
        <v>43534</v>
      </c>
      <c r="AC56" s="5" t="s">
        <v>47</v>
      </c>
      <c r="AD56" s="5" t="s">
        <v>47</v>
      </c>
      <c r="AE56" s="5">
        <v>43565</v>
      </c>
      <c r="AF56" s="5">
        <v>43579</v>
      </c>
      <c r="AG56" s="5">
        <v>43579</v>
      </c>
      <c r="AH56" s="5">
        <v>43579</v>
      </c>
      <c r="AI56" s="5">
        <v>43629</v>
      </c>
      <c r="AJ56" s="5">
        <v>43629</v>
      </c>
      <c r="AK56" s="5" t="s">
        <v>47</v>
      </c>
      <c r="AL56" s="5" t="s">
        <v>47</v>
      </c>
      <c r="AM56" s="29">
        <v>0</v>
      </c>
      <c r="AN56" s="5">
        <v>43647</v>
      </c>
      <c r="AO56" s="5">
        <v>43668</v>
      </c>
      <c r="AP56" s="5">
        <v>43587</v>
      </c>
      <c r="AQ56" s="12">
        <v>18.238019999999999</v>
      </c>
      <c r="AR56" s="10">
        <v>42.801729999999999</v>
      </c>
      <c r="AS56" s="5">
        <v>43586</v>
      </c>
      <c r="AT56" s="5">
        <v>43586</v>
      </c>
      <c r="AU56" s="5" t="s">
        <v>567</v>
      </c>
      <c r="AV56" s="4" t="s">
        <v>59</v>
      </c>
      <c r="AW56" s="6">
        <v>43669</v>
      </c>
      <c r="AX56" s="5" t="s">
        <v>53</v>
      </c>
      <c r="AY56" s="4" t="s">
        <v>35</v>
      </c>
      <c r="AZ56" s="4" t="s">
        <v>327</v>
      </c>
      <c r="BA56" s="4" t="s">
        <v>1058</v>
      </c>
      <c r="BB56" s="4">
        <v>40000</v>
      </c>
      <c r="BC56" s="4">
        <v>400</v>
      </c>
      <c r="BD56" s="4" t="s">
        <v>537</v>
      </c>
      <c r="BE56" s="6" t="s">
        <v>404</v>
      </c>
      <c r="BF56" s="6" t="s">
        <v>309</v>
      </c>
    </row>
    <row r="57" spans="1:58" ht="18.75">
      <c r="A57" s="4" t="s">
        <v>122</v>
      </c>
      <c r="B57" s="4" t="s">
        <v>30</v>
      </c>
      <c r="C57" s="4" t="s">
        <v>31</v>
      </c>
      <c r="D57" s="4" t="str">
        <f t="shared" si="3"/>
        <v>Pending FBP</v>
      </c>
      <c r="E57" s="6" t="str">
        <f t="shared" si="4"/>
        <v>FBP Not Issued</v>
      </c>
      <c r="F57" s="4" t="s">
        <v>302</v>
      </c>
      <c r="G57" s="4">
        <v>2020</v>
      </c>
      <c r="H57" s="4">
        <v>21.524750000000001</v>
      </c>
      <c r="I57" s="4">
        <v>40.507289999999998</v>
      </c>
      <c r="J57" s="4" t="s">
        <v>306</v>
      </c>
      <c r="K57" s="4" t="s">
        <v>43</v>
      </c>
      <c r="L57" s="4" t="s">
        <v>55</v>
      </c>
      <c r="M57" s="4" t="s">
        <v>47</v>
      </c>
      <c r="N57" s="4"/>
      <c r="O57" s="4" t="s">
        <v>30</v>
      </c>
      <c r="P57" s="4" t="s">
        <v>34</v>
      </c>
      <c r="Q57" s="4"/>
      <c r="R57" s="4" t="s">
        <v>32</v>
      </c>
      <c r="S57" s="4" t="s">
        <v>32</v>
      </c>
      <c r="T57" s="4" t="s">
        <v>33</v>
      </c>
      <c r="U57" s="8" t="s">
        <v>708</v>
      </c>
      <c r="V57" s="4" t="s">
        <v>709</v>
      </c>
      <c r="W57" s="4" t="s">
        <v>600</v>
      </c>
      <c r="X57" s="4" t="s">
        <v>601</v>
      </c>
      <c r="Y57" s="6">
        <v>43633</v>
      </c>
      <c r="Z57" s="6">
        <v>43633</v>
      </c>
      <c r="AA57" s="5">
        <v>43811</v>
      </c>
      <c r="AB57" s="5">
        <v>43811</v>
      </c>
      <c r="AC57" s="5" t="s">
        <v>47</v>
      </c>
      <c r="AD57" s="5" t="s">
        <v>47</v>
      </c>
      <c r="AE57" s="5">
        <v>43814</v>
      </c>
      <c r="AF57" s="5">
        <v>44000</v>
      </c>
      <c r="AG57" s="5">
        <v>44000</v>
      </c>
      <c r="AH57" s="5">
        <v>44006</v>
      </c>
      <c r="AI57" s="5">
        <v>44075</v>
      </c>
      <c r="AJ57" s="5">
        <v>44080</v>
      </c>
      <c r="AK57" s="5" t="s">
        <v>47</v>
      </c>
      <c r="AL57" s="5" t="s">
        <v>47</v>
      </c>
      <c r="AM57" s="29">
        <v>0</v>
      </c>
      <c r="AN57" s="5">
        <v>44084</v>
      </c>
      <c r="AO57" s="5"/>
      <c r="AP57" s="5">
        <v>43878</v>
      </c>
      <c r="AQ57" s="10">
        <v>21.524750000000001</v>
      </c>
      <c r="AR57" s="10">
        <v>40.507289999999998</v>
      </c>
      <c r="AS57" s="5">
        <v>43880</v>
      </c>
      <c r="AT57" s="5">
        <v>43878</v>
      </c>
      <c r="AU57" s="5" t="s">
        <v>495</v>
      </c>
      <c r="AV57" s="4"/>
      <c r="AW57" s="6">
        <v>44006</v>
      </c>
      <c r="AX57" s="5" t="s">
        <v>53</v>
      </c>
      <c r="AY57" s="4" t="s">
        <v>35</v>
      </c>
      <c r="AZ57" s="4" t="s">
        <v>336</v>
      </c>
      <c r="BA57" s="4"/>
      <c r="BB57" s="4"/>
      <c r="BC57" s="4"/>
      <c r="BD57" s="4" t="s">
        <v>537</v>
      </c>
      <c r="BE57" s="6" t="s">
        <v>406</v>
      </c>
      <c r="BF57" s="6" t="s">
        <v>309</v>
      </c>
    </row>
    <row r="58" spans="1:58" ht="18.75">
      <c r="A58" s="4" t="s">
        <v>284</v>
      </c>
      <c r="B58" s="4" t="s">
        <v>30</v>
      </c>
      <c r="C58" s="4" t="s">
        <v>31</v>
      </c>
      <c r="D58" s="4" t="str">
        <f t="shared" si="3"/>
        <v>HOC</v>
      </c>
      <c r="E58" s="6" t="str">
        <f t="shared" si="4"/>
        <v>HO to CW Done</v>
      </c>
      <c r="F58" s="4" t="s">
        <v>300</v>
      </c>
      <c r="G58" s="4">
        <v>2020</v>
      </c>
      <c r="H58" s="4">
        <v>18.343450000000001</v>
      </c>
      <c r="I58" s="4">
        <v>42.75271</v>
      </c>
      <c r="J58" s="4" t="s">
        <v>306</v>
      </c>
      <c r="K58" s="4" t="s">
        <v>43</v>
      </c>
      <c r="L58" s="4" t="s">
        <v>55</v>
      </c>
      <c r="M58" s="4" t="s">
        <v>47</v>
      </c>
      <c r="N58" s="4"/>
      <c r="O58" s="4" t="s">
        <v>30</v>
      </c>
      <c r="P58" s="4" t="s">
        <v>34</v>
      </c>
      <c r="Q58" s="4"/>
      <c r="R58" s="4" t="s">
        <v>32</v>
      </c>
      <c r="S58" s="4" t="s">
        <v>32</v>
      </c>
      <c r="T58" s="4" t="s">
        <v>33</v>
      </c>
      <c r="U58" s="8" t="s">
        <v>710</v>
      </c>
      <c r="V58" s="4" t="s">
        <v>711</v>
      </c>
      <c r="W58" s="4" t="s">
        <v>606</v>
      </c>
      <c r="X58" s="4" t="s">
        <v>607</v>
      </c>
      <c r="Y58" s="6">
        <v>43726</v>
      </c>
      <c r="Z58" s="5">
        <v>43729</v>
      </c>
      <c r="AA58" s="5">
        <v>43729</v>
      </c>
      <c r="AB58" s="5">
        <v>43731</v>
      </c>
      <c r="AC58" s="5" t="s">
        <v>47</v>
      </c>
      <c r="AD58" s="5" t="s">
        <v>47</v>
      </c>
      <c r="AE58" s="6">
        <v>43779</v>
      </c>
      <c r="AF58" s="6">
        <v>43786</v>
      </c>
      <c r="AG58" s="5">
        <v>43786</v>
      </c>
      <c r="AH58" s="5">
        <v>43786</v>
      </c>
      <c r="AI58" s="5">
        <v>43786</v>
      </c>
      <c r="AJ58" s="5">
        <v>43789</v>
      </c>
      <c r="AK58" s="5" t="s">
        <v>47</v>
      </c>
      <c r="AL58" s="5" t="s">
        <v>47</v>
      </c>
      <c r="AM58" s="29">
        <v>0</v>
      </c>
      <c r="AN58" s="6">
        <v>43790</v>
      </c>
      <c r="AO58" s="5">
        <v>43808</v>
      </c>
      <c r="AP58" s="5">
        <v>43771</v>
      </c>
      <c r="AQ58" s="12">
        <v>18.343450000000001</v>
      </c>
      <c r="AR58" s="10">
        <v>42.75271</v>
      </c>
      <c r="AS58" s="5">
        <v>43752</v>
      </c>
      <c r="AT58" s="5">
        <v>43752</v>
      </c>
      <c r="AU58" s="5" t="s">
        <v>567</v>
      </c>
      <c r="AV58" s="4" t="s">
        <v>59</v>
      </c>
      <c r="AW58" s="6">
        <v>43786</v>
      </c>
      <c r="AX58" s="5" t="s">
        <v>53</v>
      </c>
      <c r="AY58" s="4" t="s">
        <v>35</v>
      </c>
      <c r="AZ58" s="4" t="s">
        <v>385</v>
      </c>
      <c r="BA58" s="4" t="s">
        <v>284</v>
      </c>
      <c r="BB58" s="4">
        <v>40000</v>
      </c>
      <c r="BC58" s="4">
        <v>400</v>
      </c>
      <c r="BD58" s="4" t="s">
        <v>537</v>
      </c>
      <c r="BE58" s="6" t="s">
        <v>404</v>
      </c>
      <c r="BF58" s="6" t="s">
        <v>309</v>
      </c>
    </row>
    <row r="59" spans="1:58" ht="18.75">
      <c r="A59" s="4" t="s">
        <v>124</v>
      </c>
      <c r="B59" s="4" t="s">
        <v>30</v>
      </c>
      <c r="C59" s="4" t="s">
        <v>31</v>
      </c>
      <c r="D59" s="4" t="str">
        <f t="shared" si="3"/>
        <v>HOC</v>
      </c>
      <c r="E59" s="6" t="str">
        <f t="shared" si="4"/>
        <v>HO to CW Done</v>
      </c>
      <c r="F59" s="4" t="s">
        <v>300</v>
      </c>
      <c r="G59" s="4">
        <v>2020</v>
      </c>
      <c r="H59" s="4">
        <v>18.31156</v>
      </c>
      <c r="I59" s="4">
        <v>42.688279999999999</v>
      </c>
      <c r="J59" s="4" t="s">
        <v>306</v>
      </c>
      <c r="K59" s="4" t="s">
        <v>43</v>
      </c>
      <c r="L59" s="4" t="s">
        <v>55</v>
      </c>
      <c r="M59" s="4" t="s">
        <v>47</v>
      </c>
      <c r="N59" s="4"/>
      <c r="O59" s="4" t="s">
        <v>30</v>
      </c>
      <c r="P59" s="4" t="s">
        <v>34</v>
      </c>
      <c r="Q59" s="4"/>
      <c r="R59" s="4" t="s">
        <v>32</v>
      </c>
      <c r="S59" s="4" t="s">
        <v>32</v>
      </c>
      <c r="T59" s="4" t="s">
        <v>33</v>
      </c>
      <c r="U59" s="8" t="s">
        <v>712</v>
      </c>
      <c r="V59" s="4" t="s">
        <v>713</v>
      </c>
      <c r="W59" s="4" t="s">
        <v>606</v>
      </c>
      <c r="X59" s="4" t="s">
        <v>607</v>
      </c>
      <c r="Y59" s="6">
        <v>43528</v>
      </c>
      <c r="Z59" s="5">
        <v>43531</v>
      </c>
      <c r="AA59" s="5">
        <v>43531</v>
      </c>
      <c r="AB59" s="5">
        <v>43533</v>
      </c>
      <c r="AC59" s="5" t="s">
        <v>47</v>
      </c>
      <c r="AD59" s="5" t="s">
        <v>47</v>
      </c>
      <c r="AE59" s="5">
        <v>43565</v>
      </c>
      <c r="AF59" s="5">
        <v>43579</v>
      </c>
      <c r="AG59" s="5">
        <v>43579</v>
      </c>
      <c r="AH59" s="5">
        <v>43579</v>
      </c>
      <c r="AI59" s="5">
        <v>43629</v>
      </c>
      <c r="AJ59" s="5">
        <v>43629</v>
      </c>
      <c r="AK59" s="5" t="s">
        <v>47</v>
      </c>
      <c r="AL59" s="5" t="s">
        <v>47</v>
      </c>
      <c r="AM59" s="29">
        <v>0</v>
      </c>
      <c r="AN59" s="5">
        <v>43647</v>
      </c>
      <c r="AO59" s="5">
        <v>43668</v>
      </c>
      <c r="AP59" s="5">
        <v>43598</v>
      </c>
      <c r="AQ59" s="12">
        <v>18.31156</v>
      </c>
      <c r="AR59" s="10">
        <v>42.688287000000003</v>
      </c>
      <c r="AS59" s="5">
        <v>43586</v>
      </c>
      <c r="AT59" s="5">
        <v>43586</v>
      </c>
      <c r="AU59" s="5" t="s">
        <v>566</v>
      </c>
      <c r="AV59" s="4" t="s">
        <v>59</v>
      </c>
      <c r="AW59" s="6">
        <v>43669</v>
      </c>
      <c r="AX59" s="5" t="s">
        <v>53</v>
      </c>
      <c r="AY59" s="4" t="s">
        <v>35</v>
      </c>
      <c r="AZ59" s="4" t="s">
        <v>327</v>
      </c>
      <c r="BA59" s="4" t="s">
        <v>1059</v>
      </c>
      <c r="BB59" s="4">
        <v>40000</v>
      </c>
      <c r="BC59" s="4">
        <v>400</v>
      </c>
      <c r="BD59" s="4" t="s">
        <v>537</v>
      </c>
      <c r="BE59" s="6" t="s">
        <v>404</v>
      </c>
      <c r="BF59" s="6" t="s">
        <v>309</v>
      </c>
    </row>
    <row r="60" spans="1:58" ht="18.75">
      <c r="A60" s="4" t="s">
        <v>125</v>
      </c>
      <c r="B60" s="4" t="s">
        <v>30</v>
      </c>
      <c r="C60" s="4" t="s">
        <v>31</v>
      </c>
      <c r="D60" s="4" t="str">
        <f t="shared" si="3"/>
        <v>HOC</v>
      </c>
      <c r="E60" s="6" t="str">
        <f t="shared" si="4"/>
        <v>HO to CW Done</v>
      </c>
      <c r="F60" s="4" t="s">
        <v>300</v>
      </c>
      <c r="G60" s="4">
        <v>2020</v>
      </c>
      <c r="H60" s="4">
        <v>18.311900000000001</v>
      </c>
      <c r="I60" s="4">
        <v>42.728020000000001</v>
      </c>
      <c r="J60" s="4" t="s">
        <v>306</v>
      </c>
      <c r="K60" s="4" t="s">
        <v>43</v>
      </c>
      <c r="L60" s="4" t="s">
        <v>55</v>
      </c>
      <c r="M60" s="4" t="s">
        <v>47</v>
      </c>
      <c r="N60" s="4"/>
      <c r="O60" s="4" t="s">
        <v>30</v>
      </c>
      <c r="P60" s="4" t="s">
        <v>34</v>
      </c>
      <c r="Q60" s="4"/>
      <c r="R60" s="4" t="s">
        <v>32</v>
      </c>
      <c r="S60" s="4" t="s">
        <v>32</v>
      </c>
      <c r="T60" s="4" t="s">
        <v>33</v>
      </c>
      <c r="U60" s="8" t="s">
        <v>714</v>
      </c>
      <c r="V60" s="4" t="s">
        <v>715</v>
      </c>
      <c r="W60" s="4" t="s">
        <v>606</v>
      </c>
      <c r="X60" s="4" t="s">
        <v>607</v>
      </c>
      <c r="Y60" s="6">
        <v>43529</v>
      </c>
      <c r="Z60" s="5">
        <v>43532</v>
      </c>
      <c r="AA60" s="5">
        <v>43532</v>
      </c>
      <c r="AB60" s="5">
        <v>43534</v>
      </c>
      <c r="AC60" s="5" t="s">
        <v>434</v>
      </c>
      <c r="AD60" s="5" t="s">
        <v>435</v>
      </c>
      <c r="AE60" s="5" t="s">
        <v>47</v>
      </c>
      <c r="AF60" s="5" t="s">
        <v>47</v>
      </c>
      <c r="AG60" s="5" t="s">
        <v>47</v>
      </c>
      <c r="AH60" s="5" t="s">
        <v>47</v>
      </c>
      <c r="AI60" s="5" t="s">
        <v>47</v>
      </c>
      <c r="AJ60" s="5" t="s">
        <v>47</v>
      </c>
      <c r="AK60" s="5">
        <v>43653</v>
      </c>
      <c r="AL60" s="5">
        <v>43653</v>
      </c>
      <c r="AM60" s="29">
        <v>0</v>
      </c>
      <c r="AN60" s="5">
        <v>43745</v>
      </c>
      <c r="AO60" s="5">
        <v>43766</v>
      </c>
      <c r="AP60" s="5">
        <v>43654</v>
      </c>
      <c r="AQ60" s="12">
        <v>18.311900000000001</v>
      </c>
      <c r="AR60" s="10">
        <v>42.728020000000001</v>
      </c>
      <c r="AS60" s="5">
        <v>43613</v>
      </c>
      <c r="AT60" s="5">
        <v>43613</v>
      </c>
      <c r="AU60" s="5" t="s">
        <v>496</v>
      </c>
      <c r="AV60" s="4" t="s">
        <v>510</v>
      </c>
      <c r="AW60" s="6">
        <v>43766</v>
      </c>
      <c r="AX60" s="5" t="s">
        <v>36</v>
      </c>
      <c r="AY60" s="4" t="s">
        <v>36</v>
      </c>
      <c r="AZ60" s="4" t="s">
        <v>338</v>
      </c>
      <c r="BA60" s="4">
        <v>505497834</v>
      </c>
      <c r="BB60" s="4">
        <v>34000</v>
      </c>
      <c r="BC60" s="4" t="s">
        <v>578</v>
      </c>
      <c r="BD60" s="4" t="s">
        <v>538</v>
      </c>
      <c r="BE60" s="6" t="s">
        <v>404</v>
      </c>
      <c r="BF60" s="6" t="s">
        <v>309</v>
      </c>
    </row>
    <row r="61" spans="1:58" ht="18.75">
      <c r="A61" s="4" t="s">
        <v>126</v>
      </c>
      <c r="B61" s="4" t="s">
        <v>30</v>
      </c>
      <c r="C61" s="4" t="s">
        <v>31</v>
      </c>
      <c r="D61" s="4" t="str">
        <f t="shared" si="3"/>
        <v>HOC</v>
      </c>
      <c r="E61" s="6" t="str">
        <f t="shared" si="4"/>
        <v>HO to CW Done</v>
      </c>
      <c r="F61" s="4" t="s">
        <v>300</v>
      </c>
      <c r="G61" s="4">
        <v>2020</v>
      </c>
      <c r="H61" s="4">
        <v>18.23133</v>
      </c>
      <c r="I61" s="4">
        <v>42.863590000000002</v>
      </c>
      <c r="J61" s="4" t="s">
        <v>306</v>
      </c>
      <c r="K61" s="4" t="s">
        <v>43</v>
      </c>
      <c r="L61" s="4" t="s">
        <v>55</v>
      </c>
      <c r="M61" s="4" t="s">
        <v>47</v>
      </c>
      <c r="N61" s="4"/>
      <c r="O61" s="4" t="s">
        <v>30</v>
      </c>
      <c r="P61" s="4" t="s">
        <v>34</v>
      </c>
      <c r="Q61" s="4"/>
      <c r="R61" s="4" t="s">
        <v>32</v>
      </c>
      <c r="S61" s="4" t="s">
        <v>32</v>
      </c>
      <c r="T61" s="4" t="s">
        <v>33</v>
      </c>
      <c r="U61" s="8" t="s">
        <v>716</v>
      </c>
      <c r="V61" s="4" t="s">
        <v>717</v>
      </c>
      <c r="W61" s="4" t="s">
        <v>606</v>
      </c>
      <c r="X61" s="4" t="s">
        <v>607</v>
      </c>
      <c r="Y61" s="6">
        <v>43545</v>
      </c>
      <c r="Z61" s="5">
        <v>43548</v>
      </c>
      <c r="AA61" s="5">
        <v>43548</v>
      </c>
      <c r="AB61" s="5">
        <v>43550</v>
      </c>
      <c r="AC61" s="5" t="s">
        <v>436</v>
      </c>
      <c r="AD61" s="5" t="s">
        <v>437</v>
      </c>
      <c r="AE61" s="5" t="s">
        <v>47</v>
      </c>
      <c r="AF61" s="5" t="s">
        <v>47</v>
      </c>
      <c r="AG61" s="5" t="s">
        <v>47</v>
      </c>
      <c r="AH61" s="5" t="s">
        <v>47</v>
      </c>
      <c r="AI61" s="5" t="s">
        <v>47</v>
      </c>
      <c r="AJ61" s="5" t="s">
        <v>47</v>
      </c>
      <c r="AK61" s="5">
        <v>43587</v>
      </c>
      <c r="AL61" s="5">
        <v>43594</v>
      </c>
      <c r="AM61" s="29">
        <v>0</v>
      </c>
      <c r="AN61" s="5">
        <v>43592</v>
      </c>
      <c r="AO61" s="5">
        <v>43613</v>
      </c>
      <c r="AP61" s="5">
        <v>43613</v>
      </c>
      <c r="AQ61" s="12">
        <v>18.23133</v>
      </c>
      <c r="AR61" s="10">
        <v>42.863590000000002</v>
      </c>
      <c r="AS61" s="5">
        <v>43598</v>
      </c>
      <c r="AT61" s="5">
        <v>43598</v>
      </c>
      <c r="AU61" s="5" t="s">
        <v>495</v>
      </c>
      <c r="AV61" s="4"/>
      <c r="AW61" s="6">
        <v>43613</v>
      </c>
      <c r="AX61" s="5" t="s">
        <v>36</v>
      </c>
      <c r="AY61" s="4" t="s">
        <v>36</v>
      </c>
      <c r="AZ61" s="4" t="s">
        <v>339</v>
      </c>
      <c r="BA61" s="4">
        <v>505758360</v>
      </c>
      <c r="BB61" s="4">
        <v>27000</v>
      </c>
      <c r="BC61" s="4" t="s">
        <v>559</v>
      </c>
      <c r="BD61" s="4" t="s">
        <v>537</v>
      </c>
      <c r="BE61" s="6" t="s">
        <v>404</v>
      </c>
      <c r="BF61" s="6" t="s">
        <v>309</v>
      </c>
    </row>
    <row r="62" spans="1:58" ht="18.75">
      <c r="A62" s="4" t="s">
        <v>92</v>
      </c>
      <c r="B62" s="4" t="s">
        <v>30</v>
      </c>
      <c r="C62" s="4" t="s">
        <v>31</v>
      </c>
      <c r="D62" s="4" t="str">
        <f t="shared" si="3"/>
        <v>HOC</v>
      </c>
      <c r="E62" s="6" t="str">
        <f t="shared" si="4"/>
        <v>HO to CW Done</v>
      </c>
      <c r="F62" s="4" t="s">
        <v>37</v>
      </c>
      <c r="G62" s="4">
        <v>2019</v>
      </c>
      <c r="H62" s="4">
        <v>20.34675</v>
      </c>
      <c r="I62" s="4">
        <v>41.644689999999997</v>
      </c>
      <c r="J62" s="4" t="s">
        <v>306</v>
      </c>
      <c r="K62" s="4" t="s">
        <v>43</v>
      </c>
      <c r="L62" s="4" t="s">
        <v>55</v>
      </c>
      <c r="M62" s="4" t="s">
        <v>47</v>
      </c>
      <c r="N62" s="4"/>
      <c r="O62" s="4" t="s">
        <v>30</v>
      </c>
      <c r="P62" s="4" t="s">
        <v>34</v>
      </c>
      <c r="Q62" s="4"/>
      <c r="R62" s="4" t="s">
        <v>32</v>
      </c>
      <c r="S62" s="4" t="s">
        <v>32</v>
      </c>
      <c r="T62" s="4" t="s">
        <v>33</v>
      </c>
      <c r="U62" s="8" t="s">
        <v>718</v>
      </c>
      <c r="V62" s="4" t="s">
        <v>719</v>
      </c>
      <c r="W62" s="4" t="s">
        <v>606</v>
      </c>
      <c r="X62" s="4" t="s">
        <v>607</v>
      </c>
      <c r="Y62" s="6">
        <v>43544</v>
      </c>
      <c r="Z62" s="5">
        <v>43547</v>
      </c>
      <c r="AA62" s="5">
        <v>43547</v>
      </c>
      <c r="AB62" s="5">
        <v>43549</v>
      </c>
      <c r="AC62" s="5" t="s">
        <v>47</v>
      </c>
      <c r="AD62" s="5" t="s">
        <v>47</v>
      </c>
      <c r="AE62" s="5">
        <v>43695</v>
      </c>
      <c r="AF62" s="5">
        <v>43702</v>
      </c>
      <c r="AG62" s="5">
        <v>43702</v>
      </c>
      <c r="AH62" s="5">
        <v>43702</v>
      </c>
      <c r="AI62" s="5">
        <v>43716</v>
      </c>
      <c r="AJ62" s="6">
        <v>43753</v>
      </c>
      <c r="AK62" s="5" t="s">
        <v>47</v>
      </c>
      <c r="AL62" s="5" t="s">
        <v>47</v>
      </c>
      <c r="AM62" s="29">
        <v>102097826</v>
      </c>
      <c r="AN62" s="6">
        <v>43753</v>
      </c>
      <c r="AO62" s="6">
        <v>44017</v>
      </c>
      <c r="AP62" s="5">
        <v>43716</v>
      </c>
      <c r="AQ62" s="10">
        <v>20.346758999999999</v>
      </c>
      <c r="AR62" s="10">
        <v>41.644691000000002</v>
      </c>
      <c r="AS62" s="5">
        <v>43753</v>
      </c>
      <c r="AT62" s="5">
        <v>43753</v>
      </c>
      <c r="AU62" s="5" t="s">
        <v>495</v>
      </c>
      <c r="AV62" s="4"/>
      <c r="AW62" s="6">
        <v>43753</v>
      </c>
      <c r="AX62" s="5" t="s">
        <v>53</v>
      </c>
      <c r="AY62" s="4" t="s">
        <v>508</v>
      </c>
      <c r="AZ62" s="4" t="s">
        <v>317</v>
      </c>
      <c r="BA62" s="4">
        <v>811141</v>
      </c>
      <c r="BB62" s="4">
        <v>29000</v>
      </c>
      <c r="BC62" s="4">
        <v>401</v>
      </c>
      <c r="BD62" s="4" t="s">
        <v>537</v>
      </c>
      <c r="BE62" s="6" t="s">
        <v>406</v>
      </c>
      <c r="BF62" s="6" t="s">
        <v>309</v>
      </c>
    </row>
    <row r="63" spans="1:58" ht="18.75">
      <c r="A63" s="4" t="s">
        <v>128</v>
      </c>
      <c r="B63" s="4" t="s">
        <v>30</v>
      </c>
      <c r="C63" s="4" t="s">
        <v>31</v>
      </c>
      <c r="D63" s="4" t="str">
        <f t="shared" si="3"/>
        <v>HOC</v>
      </c>
      <c r="E63" s="6" t="str">
        <f t="shared" si="4"/>
        <v>HO to CW Done</v>
      </c>
      <c r="F63" s="4" t="s">
        <v>301</v>
      </c>
      <c r="G63" s="4">
        <v>2020</v>
      </c>
      <c r="H63" s="4">
        <v>21.44181</v>
      </c>
      <c r="I63" s="4">
        <v>39.787759999999999</v>
      </c>
      <c r="J63" s="4" t="s">
        <v>306</v>
      </c>
      <c r="K63" s="4" t="s">
        <v>43</v>
      </c>
      <c r="L63" s="4" t="s">
        <v>55</v>
      </c>
      <c r="M63" s="4" t="s">
        <v>47</v>
      </c>
      <c r="N63" s="4"/>
      <c r="O63" s="4" t="s">
        <v>30</v>
      </c>
      <c r="P63" s="4" t="s">
        <v>34</v>
      </c>
      <c r="Q63" s="4"/>
      <c r="R63" s="4" t="s">
        <v>32</v>
      </c>
      <c r="S63" s="4" t="s">
        <v>32</v>
      </c>
      <c r="T63" s="4" t="s">
        <v>33</v>
      </c>
      <c r="U63" s="8" t="s">
        <v>720</v>
      </c>
      <c r="V63" s="4" t="s">
        <v>721</v>
      </c>
      <c r="W63" s="4" t="s">
        <v>600</v>
      </c>
      <c r="X63" s="4" t="s">
        <v>601</v>
      </c>
      <c r="Y63" s="6">
        <v>43584</v>
      </c>
      <c r="Z63" s="5">
        <v>43587</v>
      </c>
      <c r="AA63" s="5">
        <v>43587</v>
      </c>
      <c r="AB63" s="5">
        <v>43589</v>
      </c>
      <c r="AC63" s="5" t="s">
        <v>47</v>
      </c>
      <c r="AD63" s="5" t="s">
        <v>47</v>
      </c>
      <c r="AE63" s="5">
        <v>43599</v>
      </c>
      <c r="AF63" s="5">
        <v>43870</v>
      </c>
      <c r="AG63" s="5">
        <v>44020</v>
      </c>
      <c r="AH63" s="5">
        <v>44032</v>
      </c>
      <c r="AI63" s="5">
        <v>44082</v>
      </c>
      <c r="AJ63" s="5">
        <v>44056</v>
      </c>
      <c r="AK63" s="5" t="s">
        <v>47</v>
      </c>
      <c r="AL63" s="5" t="s">
        <v>47</v>
      </c>
      <c r="AM63" s="29">
        <v>0</v>
      </c>
      <c r="AN63" s="5">
        <v>44056</v>
      </c>
      <c r="AO63" s="5">
        <v>44056</v>
      </c>
      <c r="AP63" s="5">
        <v>43867</v>
      </c>
      <c r="AQ63" s="12">
        <v>21.44181</v>
      </c>
      <c r="AR63" s="10">
        <v>39.787768</v>
      </c>
      <c r="AS63" s="5">
        <v>43877</v>
      </c>
      <c r="AT63" s="5">
        <v>43878</v>
      </c>
      <c r="AU63" s="5" t="s">
        <v>490</v>
      </c>
      <c r="AV63" s="4" t="s">
        <v>352</v>
      </c>
      <c r="AW63" s="6">
        <v>44061</v>
      </c>
      <c r="AX63" s="5" t="s">
        <v>53</v>
      </c>
      <c r="AY63" s="4" t="s">
        <v>508</v>
      </c>
      <c r="AZ63" s="4" t="s">
        <v>341</v>
      </c>
      <c r="BA63" s="4"/>
      <c r="BB63" s="4">
        <v>40000</v>
      </c>
      <c r="BC63" s="4" t="s">
        <v>352</v>
      </c>
      <c r="BD63" s="4" t="s">
        <v>537</v>
      </c>
      <c r="BE63" s="6" t="s">
        <v>407</v>
      </c>
      <c r="BF63" s="6" t="s">
        <v>309</v>
      </c>
    </row>
    <row r="64" spans="1:58" ht="18.75">
      <c r="A64" s="4" t="s">
        <v>129</v>
      </c>
      <c r="B64" s="4" t="s">
        <v>30</v>
      </c>
      <c r="C64" s="4" t="s">
        <v>31</v>
      </c>
      <c r="D64" s="4" t="str">
        <f t="shared" si="3"/>
        <v>HOC</v>
      </c>
      <c r="E64" s="6" t="str">
        <f t="shared" si="4"/>
        <v>HO to CW Done</v>
      </c>
      <c r="F64" s="4" t="s">
        <v>300</v>
      </c>
      <c r="G64" s="4">
        <v>2020</v>
      </c>
      <c r="H64" s="4">
        <v>18.56465</v>
      </c>
      <c r="I64" s="4">
        <v>42.689689999999999</v>
      </c>
      <c r="J64" s="4" t="s">
        <v>306</v>
      </c>
      <c r="K64" s="4" t="s">
        <v>43</v>
      </c>
      <c r="L64" s="4" t="s">
        <v>55</v>
      </c>
      <c r="M64" s="4" t="s">
        <v>47</v>
      </c>
      <c r="N64" s="4"/>
      <c r="O64" s="4" t="s">
        <v>30</v>
      </c>
      <c r="P64" s="4" t="s">
        <v>34</v>
      </c>
      <c r="Q64" s="4"/>
      <c r="R64" s="4" t="s">
        <v>32</v>
      </c>
      <c r="S64" s="4" t="s">
        <v>32</v>
      </c>
      <c r="T64" s="4" t="s">
        <v>33</v>
      </c>
      <c r="U64" s="8" t="s">
        <v>722</v>
      </c>
      <c r="V64" s="4" t="s">
        <v>723</v>
      </c>
      <c r="W64" s="4" t="s">
        <v>606</v>
      </c>
      <c r="X64" s="4" t="s">
        <v>607</v>
      </c>
      <c r="Y64" s="6">
        <v>43544</v>
      </c>
      <c r="Z64" s="5">
        <v>43547</v>
      </c>
      <c r="AA64" s="5">
        <v>43547</v>
      </c>
      <c r="AB64" s="5">
        <v>43549</v>
      </c>
      <c r="AC64" s="5" t="s">
        <v>47</v>
      </c>
      <c r="AD64" s="5" t="s">
        <v>47</v>
      </c>
      <c r="AE64" s="5">
        <v>43587</v>
      </c>
      <c r="AF64" s="5">
        <v>43601</v>
      </c>
      <c r="AG64" s="5">
        <v>43601</v>
      </c>
      <c r="AH64" s="5">
        <v>43601</v>
      </c>
      <c r="AI64" s="5">
        <v>43635</v>
      </c>
      <c r="AJ64" s="5">
        <v>43635</v>
      </c>
      <c r="AK64" s="5" t="s">
        <v>47</v>
      </c>
      <c r="AL64" s="5" t="s">
        <v>47</v>
      </c>
      <c r="AM64" s="29">
        <v>0</v>
      </c>
      <c r="AN64" s="5">
        <v>43635</v>
      </c>
      <c r="AO64" s="5">
        <v>43656</v>
      </c>
      <c r="AP64" s="5">
        <v>43627</v>
      </c>
      <c r="AQ64" s="12">
        <v>18.564630000000001</v>
      </c>
      <c r="AR64" s="10">
        <v>42.689689999999999</v>
      </c>
      <c r="AS64" s="5">
        <v>43613</v>
      </c>
      <c r="AT64" s="5">
        <v>43613</v>
      </c>
      <c r="AU64" s="5" t="s">
        <v>495</v>
      </c>
      <c r="AV64" s="4" t="s">
        <v>59</v>
      </c>
      <c r="AW64" s="6">
        <v>43657</v>
      </c>
      <c r="AX64" s="5" t="s">
        <v>53</v>
      </c>
      <c r="AY64" s="4" t="s">
        <v>35</v>
      </c>
      <c r="AZ64" s="4" t="s">
        <v>342</v>
      </c>
      <c r="BA64" s="4" t="s">
        <v>1060</v>
      </c>
      <c r="BB64" s="4">
        <v>25000</v>
      </c>
      <c r="BC64" s="4">
        <v>400</v>
      </c>
      <c r="BD64" s="4" t="s">
        <v>537</v>
      </c>
      <c r="BE64" s="6" t="s">
        <v>404</v>
      </c>
      <c r="BF64" s="6" t="s">
        <v>309</v>
      </c>
    </row>
    <row r="65" spans="1:58" ht="18.75">
      <c r="A65" s="4" t="s">
        <v>130</v>
      </c>
      <c r="B65" s="4" t="s">
        <v>30</v>
      </c>
      <c r="C65" s="4" t="s">
        <v>31</v>
      </c>
      <c r="D65" s="4" t="str">
        <f t="shared" si="3"/>
        <v>HOC</v>
      </c>
      <c r="E65" s="6" t="str">
        <f t="shared" si="4"/>
        <v>HO to CW Done</v>
      </c>
      <c r="F65" s="4" t="s">
        <v>301</v>
      </c>
      <c r="G65" s="4">
        <v>2019</v>
      </c>
      <c r="H65" s="4">
        <v>21.448730000000001</v>
      </c>
      <c r="I65" s="4">
        <v>39.85586</v>
      </c>
      <c r="J65" s="4" t="s">
        <v>306</v>
      </c>
      <c r="K65" s="4" t="s">
        <v>43</v>
      </c>
      <c r="L65" s="4" t="s">
        <v>55</v>
      </c>
      <c r="M65" s="4" t="s">
        <v>47</v>
      </c>
      <c r="N65" s="4"/>
      <c r="O65" s="4" t="s">
        <v>30</v>
      </c>
      <c r="P65" s="4" t="s">
        <v>34</v>
      </c>
      <c r="Q65" s="4"/>
      <c r="R65" s="4" t="s">
        <v>32</v>
      </c>
      <c r="S65" s="4" t="s">
        <v>32</v>
      </c>
      <c r="T65" s="4" t="s">
        <v>33</v>
      </c>
      <c r="U65" s="8" t="s">
        <v>724</v>
      </c>
      <c r="V65" s="4" t="s">
        <v>725</v>
      </c>
      <c r="W65" s="4" t="s">
        <v>606</v>
      </c>
      <c r="X65" s="4" t="s">
        <v>47</v>
      </c>
      <c r="Y65" s="6">
        <v>43835</v>
      </c>
      <c r="Z65" s="5">
        <v>43835</v>
      </c>
      <c r="AA65" s="5">
        <v>43839</v>
      </c>
      <c r="AB65" s="5">
        <v>43839</v>
      </c>
      <c r="AC65" s="5">
        <v>43887</v>
      </c>
      <c r="AD65" s="5">
        <v>43887</v>
      </c>
      <c r="AE65" s="5" t="s">
        <v>47</v>
      </c>
      <c r="AF65" s="5" t="s">
        <v>47</v>
      </c>
      <c r="AG65" s="5" t="s">
        <v>47</v>
      </c>
      <c r="AH65" s="5" t="s">
        <v>47</v>
      </c>
      <c r="AI65" s="5" t="s">
        <v>47</v>
      </c>
      <c r="AJ65" s="5" t="s">
        <v>47</v>
      </c>
      <c r="AK65" s="5">
        <v>43887</v>
      </c>
      <c r="AL65" s="5">
        <v>43901</v>
      </c>
      <c r="AM65" s="29">
        <v>0</v>
      </c>
      <c r="AN65" s="5">
        <v>43902</v>
      </c>
      <c r="AO65" s="5">
        <v>44007</v>
      </c>
      <c r="AP65" s="12">
        <v>44007</v>
      </c>
      <c r="AQ65" s="12">
        <v>21.448730000000001</v>
      </c>
      <c r="AR65" s="12">
        <v>39.85586</v>
      </c>
      <c r="AS65" s="5">
        <v>43914</v>
      </c>
      <c r="AT65" s="6">
        <v>43958</v>
      </c>
      <c r="AU65" s="5" t="s">
        <v>1042</v>
      </c>
      <c r="AV65" s="4"/>
      <c r="AW65" s="6">
        <v>44007</v>
      </c>
      <c r="AX65" s="5" t="s">
        <v>36</v>
      </c>
      <c r="AY65" s="4" t="s">
        <v>36</v>
      </c>
      <c r="AZ65" s="4" t="s">
        <v>1037</v>
      </c>
      <c r="BA65" s="4">
        <v>542339900</v>
      </c>
      <c r="BB65" s="4">
        <v>40000</v>
      </c>
      <c r="BC65" s="4" t="s">
        <v>64</v>
      </c>
      <c r="BD65" s="4" t="s">
        <v>538</v>
      </c>
      <c r="BE65" s="6" t="s">
        <v>407</v>
      </c>
      <c r="BF65" s="6" t="s">
        <v>309</v>
      </c>
    </row>
    <row r="66" spans="1:58" ht="18.75">
      <c r="A66" s="4" t="s">
        <v>131</v>
      </c>
      <c r="B66" s="4" t="s">
        <v>30</v>
      </c>
      <c r="C66" s="4" t="s">
        <v>31</v>
      </c>
      <c r="D66" s="4" t="str">
        <f t="shared" si="3"/>
        <v>HOC</v>
      </c>
      <c r="E66" s="6" t="str">
        <f t="shared" si="4"/>
        <v>HO to CW Done</v>
      </c>
      <c r="F66" s="4" t="s">
        <v>301</v>
      </c>
      <c r="G66" s="4">
        <v>2019</v>
      </c>
      <c r="H66" s="4">
        <v>20.14452</v>
      </c>
      <c r="I66" s="4">
        <v>40.27534</v>
      </c>
      <c r="J66" s="4" t="s">
        <v>306</v>
      </c>
      <c r="K66" s="4" t="s">
        <v>43</v>
      </c>
      <c r="L66" s="4" t="s">
        <v>55</v>
      </c>
      <c r="M66" s="4" t="s">
        <v>47</v>
      </c>
      <c r="N66" s="4"/>
      <c r="O66" s="4" t="s">
        <v>30</v>
      </c>
      <c r="P66" s="4" t="s">
        <v>34</v>
      </c>
      <c r="Q66" s="4"/>
      <c r="R66" s="4" t="s">
        <v>32</v>
      </c>
      <c r="S66" s="4" t="s">
        <v>32</v>
      </c>
      <c r="T66" s="4" t="s">
        <v>33</v>
      </c>
      <c r="U66" s="8" t="s">
        <v>726</v>
      </c>
      <c r="V66" s="4" t="s">
        <v>727</v>
      </c>
      <c r="W66" s="4" t="s">
        <v>606</v>
      </c>
      <c r="X66" s="4" t="s">
        <v>607</v>
      </c>
      <c r="Y66" s="6">
        <v>43543</v>
      </c>
      <c r="Z66" s="5">
        <v>43543</v>
      </c>
      <c r="AA66" s="5">
        <v>43543</v>
      </c>
      <c r="AB66" s="5">
        <v>43543</v>
      </c>
      <c r="AC66" s="5" t="s">
        <v>47</v>
      </c>
      <c r="AD66" s="5" t="s">
        <v>47</v>
      </c>
      <c r="AE66" s="5">
        <v>43599</v>
      </c>
      <c r="AF66" s="5">
        <v>44076</v>
      </c>
      <c r="AG66" s="5">
        <v>44076</v>
      </c>
      <c r="AH66" s="5">
        <v>44076</v>
      </c>
      <c r="AI66" s="5">
        <v>44168</v>
      </c>
      <c r="AJ66" s="5">
        <v>44175</v>
      </c>
      <c r="AK66" s="5" t="s">
        <v>47</v>
      </c>
      <c r="AL66" s="5" t="s">
        <v>47</v>
      </c>
      <c r="AM66" s="29">
        <v>6979</v>
      </c>
      <c r="AN66" s="5">
        <v>44175</v>
      </c>
      <c r="AO66" s="5">
        <v>44175</v>
      </c>
      <c r="AP66" s="5">
        <v>43867</v>
      </c>
      <c r="AQ66" s="12">
        <v>20.14658</v>
      </c>
      <c r="AR66" s="10">
        <v>40.278640000000003</v>
      </c>
      <c r="AS66" s="5">
        <v>43871</v>
      </c>
      <c r="AT66" s="5">
        <v>43873</v>
      </c>
      <c r="AU66" s="5" t="s">
        <v>493</v>
      </c>
      <c r="AV66" s="10" t="s">
        <v>557</v>
      </c>
      <c r="AW66" s="6">
        <v>44095</v>
      </c>
      <c r="AX66" s="5" t="s">
        <v>53</v>
      </c>
      <c r="AY66" s="4" t="s">
        <v>35</v>
      </c>
      <c r="AZ66" s="4" t="s">
        <v>1119</v>
      </c>
      <c r="BA66" s="4"/>
      <c r="BB66" s="4"/>
      <c r="BC66" s="4"/>
      <c r="BD66" s="4" t="s">
        <v>537</v>
      </c>
      <c r="BE66" s="6" t="s">
        <v>407</v>
      </c>
      <c r="BF66" s="6" t="s">
        <v>309</v>
      </c>
    </row>
    <row r="67" spans="1:58" ht="18.75">
      <c r="A67" s="4" t="s">
        <v>132</v>
      </c>
      <c r="B67" s="4" t="s">
        <v>30</v>
      </c>
      <c r="C67" s="4" t="s">
        <v>31</v>
      </c>
      <c r="D67" s="4" t="str">
        <f t="shared" si="3"/>
        <v>HOC</v>
      </c>
      <c r="E67" s="6" t="str">
        <f t="shared" si="4"/>
        <v>HO to CW Done</v>
      </c>
      <c r="F67" s="4" t="s">
        <v>301</v>
      </c>
      <c r="G67" s="4">
        <v>2019</v>
      </c>
      <c r="H67" s="4">
        <v>21.47026</v>
      </c>
      <c r="I67" s="4">
        <v>39.960720000000002</v>
      </c>
      <c r="J67" s="4" t="s">
        <v>306</v>
      </c>
      <c r="K67" s="4" t="s">
        <v>43</v>
      </c>
      <c r="L67" s="4" t="s">
        <v>55</v>
      </c>
      <c r="M67" s="4" t="s">
        <v>47</v>
      </c>
      <c r="N67" s="4"/>
      <c r="O67" s="4" t="s">
        <v>30</v>
      </c>
      <c r="P67" s="4" t="s">
        <v>34</v>
      </c>
      <c r="Q67" s="4"/>
      <c r="R67" s="4" t="s">
        <v>32</v>
      </c>
      <c r="S67" s="4" t="s">
        <v>32</v>
      </c>
      <c r="T67" s="4" t="s">
        <v>33</v>
      </c>
      <c r="U67" s="8" t="s">
        <v>728</v>
      </c>
      <c r="V67" s="4" t="s">
        <v>729</v>
      </c>
      <c r="W67" s="4" t="s">
        <v>606</v>
      </c>
      <c r="X67" s="4" t="s">
        <v>607</v>
      </c>
      <c r="Y67" s="6">
        <v>43533</v>
      </c>
      <c r="Z67" s="5">
        <v>43536</v>
      </c>
      <c r="AA67" s="5">
        <v>43536</v>
      </c>
      <c r="AB67" s="5">
        <v>43538</v>
      </c>
      <c r="AC67" s="5" t="s">
        <v>47</v>
      </c>
      <c r="AD67" s="5" t="s">
        <v>47</v>
      </c>
      <c r="AE67" s="5">
        <v>43545</v>
      </c>
      <c r="AF67" s="5">
        <v>36526</v>
      </c>
      <c r="AG67" s="5">
        <v>36526</v>
      </c>
      <c r="AH67" s="5">
        <v>36526</v>
      </c>
      <c r="AI67" s="5">
        <v>36526</v>
      </c>
      <c r="AJ67" s="5">
        <v>36526</v>
      </c>
      <c r="AK67" s="5" t="s">
        <v>47</v>
      </c>
      <c r="AL67" s="5" t="s">
        <v>47</v>
      </c>
      <c r="AM67" s="29">
        <v>4005513201</v>
      </c>
      <c r="AN67" s="5">
        <v>43661</v>
      </c>
      <c r="AO67" s="5">
        <v>43682</v>
      </c>
      <c r="AP67" s="5">
        <v>43683</v>
      </c>
      <c r="AQ67" s="12">
        <v>21.47026</v>
      </c>
      <c r="AR67" s="10">
        <v>39.960720000000002</v>
      </c>
      <c r="AS67" s="5">
        <v>43681</v>
      </c>
      <c r="AT67" s="5">
        <v>43681</v>
      </c>
      <c r="AU67" s="5" t="s">
        <v>567</v>
      </c>
      <c r="AV67" s="4" t="s">
        <v>45</v>
      </c>
      <c r="AW67" s="6">
        <v>43697</v>
      </c>
      <c r="AX67" s="5" t="s">
        <v>53</v>
      </c>
      <c r="AY67" s="4" t="s">
        <v>35</v>
      </c>
      <c r="AZ67" s="4" t="s">
        <v>340</v>
      </c>
      <c r="BA67" s="4"/>
      <c r="BB67" s="4" t="s">
        <v>47</v>
      </c>
      <c r="BC67" s="4" t="s">
        <v>45</v>
      </c>
      <c r="BD67" s="4" t="s">
        <v>537</v>
      </c>
      <c r="BE67" s="6" t="s">
        <v>407</v>
      </c>
      <c r="BF67" s="6" t="s">
        <v>309</v>
      </c>
    </row>
    <row r="68" spans="1:58" ht="18.75">
      <c r="A68" s="4" t="s">
        <v>133</v>
      </c>
      <c r="B68" s="4" t="s">
        <v>30</v>
      </c>
      <c r="C68" s="4" t="s">
        <v>31</v>
      </c>
      <c r="D68" s="4" t="str">
        <f t="shared" ref="D68:D131" si="5">CONCATENATE(IF(Y68="","Pending ISS",IF(Z68="","Pending ISR",IF(AB68="","Pending ISR",IF(AP68="","Pending TSSR",IF(AS68="","Pending SAF",IF(AT68="","Pending TCC",IF(AG68="","Pending LA",IF(AI68="","Pending LA",IF(AJ68="","Pending LA",IF(AK68="","Pending LA",IF(AL68="","Pending LA",IF(AN68="","Pending FBP",IF(AO68="","Pending FBP",IF(AW68="","Pending HOC","HOC")))))))))))))))</f>
        <v>HOC</v>
      </c>
      <c r="E68" s="6" t="str">
        <f t="shared" ref="E68:E131" si="6">IF(P68="Not Doable","Not Doable",CONCATENATE(IF(R68="Approved",IF(S68="Approved",IF(W68="","NA in IGATE", IF(Z68="","ISR Not Sub to RF",IF(Z68="","ISR Not Sub to RF",IF(AA68="","ISR Not Approved By RF",IF(AB68="","ISR Not Approved By SA",IF(AC68="","MOU Not Submitted",IF(AD68="","MOU Not Approved",IF(AE68="","IBP not Applied",IF(AF68="","IBP Not Issued",IF(AG68="","Contract Not Issued",IF(AH68="","Contract Not Submitted to TAWAL",IF(AI68="","Contract Not Signed by TAWAL",IF(AJ68="","Contract Not Signed by Non-Private",IF(AK68="","Priv. Contract Not Issued From TAWAL",IF(AL68="","Priv. Contract Not Signed by Owner",IF(AN68="","FBP Not Applied",IF(AO68="","FBP Not Issued",IF(AW68="","HO Not Done","HO to CW Done")))))))))))))))))),"Under Survey"),"SSO")))</f>
        <v>HO to CW Done</v>
      </c>
      <c r="F68" s="4" t="s">
        <v>302</v>
      </c>
      <c r="G68" s="4">
        <v>2019</v>
      </c>
      <c r="H68" s="4">
        <v>20.699660000000002</v>
      </c>
      <c r="I68" s="4">
        <v>41.224649999999997</v>
      </c>
      <c r="J68" s="4" t="s">
        <v>306</v>
      </c>
      <c r="K68" s="4" t="s">
        <v>43</v>
      </c>
      <c r="L68" s="4" t="s">
        <v>55</v>
      </c>
      <c r="M68" s="4" t="s">
        <v>47</v>
      </c>
      <c r="N68" s="4"/>
      <c r="O68" s="4" t="s">
        <v>30</v>
      </c>
      <c r="P68" s="4" t="s">
        <v>34</v>
      </c>
      <c r="Q68" s="4"/>
      <c r="R68" s="4" t="s">
        <v>32</v>
      </c>
      <c r="S68" s="4" t="s">
        <v>32</v>
      </c>
      <c r="T68" s="4" t="s">
        <v>33</v>
      </c>
      <c r="U68" s="8" t="s">
        <v>730</v>
      </c>
      <c r="V68" s="4" t="s">
        <v>731</v>
      </c>
      <c r="W68" s="4" t="s">
        <v>606</v>
      </c>
      <c r="X68" s="4" t="s">
        <v>607</v>
      </c>
      <c r="Y68" s="6">
        <v>43724</v>
      </c>
      <c r="Z68" s="5">
        <v>43724</v>
      </c>
      <c r="AA68" s="5">
        <v>43867</v>
      </c>
      <c r="AB68" s="5">
        <v>43867</v>
      </c>
      <c r="AC68" s="5" t="s">
        <v>47</v>
      </c>
      <c r="AD68" s="5" t="s">
        <v>47</v>
      </c>
      <c r="AE68" s="5">
        <v>43651</v>
      </c>
      <c r="AF68" s="5">
        <v>43860</v>
      </c>
      <c r="AG68" s="5">
        <v>43860</v>
      </c>
      <c r="AH68" s="5">
        <v>43865</v>
      </c>
      <c r="AI68" s="5">
        <v>43887</v>
      </c>
      <c r="AJ68" s="5">
        <v>43887</v>
      </c>
      <c r="AK68" s="5" t="s">
        <v>47</v>
      </c>
      <c r="AL68" s="5" t="s">
        <v>47</v>
      </c>
      <c r="AM68" s="29">
        <v>232903</v>
      </c>
      <c r="AN68" s="5">
        <v>43887</v>
      </c>
      <c r="AO68" s="5">
        <v>43887</v>
      </c>
      <c r="AP68" s="5">
        <v>43734</v>
      </c>
      <c r="AQ68" s="10">
        <v>20.699660000000002</v>
      </c>
      <c r="AR68" s="10">
        <v>41.224649999999997</v>
      </c>
      <c r="AS68" s="5">
        <v>43822</v>
      </c>
      <c r="AT68" s="5">
        <v>43732</v>
      </c>
      <c r="AU68" s="5" t="s">
        <v>493</v>
      </c>
      <c r="AV68" s="4"/>
      <c r="AW68" s="6">
        <v>43887</v>
      </c>
      <c r="AX68" s="5" t="s">
        <v>53</v>
      </c>
      <c r="AY68" s="4" t="s">
        <v>508</v>
      </c>
      <c r="AZ68" s="4" t="s">
        <v>343</v>
      </c>
      <c r="BA68" s="4" t="s">
        <v>133</v>
      </c>
      <c r="BB68" s="4">
        <v>25000</v>
      </c>
      <c r="BC68" s="4">
        <v>400</v>
      </c>
      <c r="BD68" s="4" t="s">
        <v>537</v>
      </c>
      <c r="BE68" s="6" t="s">
        <v>406</v>
      </c>
      <c r="BF68" s="6" t="s">
        <v>309</v>
      </c>
    </row>
    <row r="69" spans="1:58" ht="18.75">
      <c r="A69" s="4" t="s">
        <v>134</v>
      </c>
      <c r="B69" s="4" t="s">
        <v>30</v>
      </c>
      <c r="C69" s="4" t="s">
        <v>31</v>
      </c>
      <c r="D69" s="4" t="str">
        <f t="shared" si="5"/>
        <v>HOC</v>
      </c>
      <c r="E69" s="6" t="str">
        <f t="shared" si="6"/>
        <v>HO to CW Done</v>
      </c>
      <c r="F69" s="4" t="s">
        <v>301</v>
      </c>
      <c r="G69" s="4">
        <v>2020</v>
      </c>
      <c r="H69" s="4">
        <v>21.419969999999999</v>
      </c>
      <c r="I69" s="4">
        <v>39.817079999999997</v>
      </c>
      <c r="J69" s="4" t="s">
        <v>306</v>
      </c>
      <c r="K69" s="4" t="s">
        <v>43</v>
      </c>
      <c r="L69" s="4" t="s">
        <v>55</v>
      </c>
      <c r="M69" s="4" t="s">
        <v>596</v>
      </c>
      <c r="N69" s="4"/>
      <c r="O69" s="4" t="s">
        <v>30</v>
      </c>
      <c r="P69" s="4" t="s">
        <v>34</v>
      </c>
      <c r="Q69" s="4"/>
      <c r="R69" s="4" t="s">
        <v>32</v>
      </c>
      <c r="S69" s="4" t="s">
        <v>32</v>
      </c>
      <c r="T69" s="4" t="s">
        <v>33</v>
      </c>
      <c r="U69" s="8" t="s">
        <v>732</v>
      </c>
      <c r="V69" s="4" t="s">
        <v>733</v>
      </c>
      <c r="W69" s="4" t="s">
        <v>606</v>
      </c>
      <c r="X69" s="4" t="s">
        <v>607</v>
      </c>
      <c r="Y69" s="6">
        <v>43537</v>
      </c>
      <c r="Z69" s="5">
        <v>43540</v>
      </c>
      <c r="AA69" s="5">
        <v>43540</v>
      </c>
      <c r="AB69" s="5">
        <v>43542</v>
      </c>
      <c r="AC69" s="5">
        <v>36526</v>
      </c>
      <c r="AD69" s="5">
        <v>36526</v>
      </c>
      <c r="AE69" s="5" t="s">
        <v>47</v>
      </c>
      <c r="AF69" s="5" t="s">
        <v>47</v>
      </c>
      <c r="AG69" s="5" t="s">
        <v>47</v>
      </c>
      <c r="AH69" s="5" t="s">
        <v>47</v>
      </c>
      <c r="AI69" s="5" t="s">
        <v>47</v>
      </c>
      <c r="AJ69" s="5" t="s">
        <v>47</v>
      </c>
      <c r="AK69" s="5">
        <v>36526</v>
      </c>
      <c r="AL69" s="5">
        <v>36526</v>
      </c>
      <c r="AM69" s="29">
        <v>4005513095</v>
      </c>
      <c r="AN69" s="5">
        <v>36892</v>
      </c>
      <c r="AO69" s="5">
        <v>44007</v>
      </c>
      <c r="AP69" s="5">
        <v>43800</v>
      </c>
      <c r="AQ69" s="10">
        <v>21.419149999999998</v>
      </c>
      <c r="AR69" s="10">
        <v>39.816699999999997</v>
      </c>
      <c r="AS69" s="5">
        <v>44007</v>
      </c>
      <c r="AT69" s="5">
        <v>44005</v>
      </c>
      <c r="AU69" s="5" t="s">
        <v>1043</v>
      </c>
      <c r="AV69" s="4" t="s">
        <v>64</v>
      </c>
      <c r="AW69" s="6">
        <v>44007</v>
      </c>
      <c r="AX69" s="4" t="s">
        <v>36</v>
      </c>
      <c r="AY69" s="4" t="s">
        <v>36</v>
      </c>
      <c r="AZ69" s="4" t="s">
        <v>1047</v>
      </c>
      <c r="BA69" s="4">
        <v>505539560</v>
      </c>
      <c r="BB69" s="4">
        <v>40000</v>
      </c>
      <c r="BC69" s="4" t="s">
        <v>592</v>
      </c>
      <c r="BD69" s="4" t="s">
        <v>538</v>
      </c>
      <c r="BE69" s="6" t="s">
        <v>407</v>
      </c>
      <c r="BF69" s="6" t="s">
        <v>309</v>
      </c>
    </row>
    <row r="70" spans="1:58" ht="18.75">
      <c r="A70" s="4" t="s">
        <v>135</v>
      </c>
      <c r="B70" s="4" t="s">
        <v>30</v>
      </c>
      <c r="C70" s="4" t="s">
        <v>31</v>
      </c>
      <c r="D70" s="4" t="str">
        <f t="shared" si="5"/>
        <v>HOC</v>
      </c>
      <c r="E70" s="6" t="str">
        <f t="shared" si="6"/>
        <v>HO to CW Done</v>
      </c>
      <c r="F70" s="4" t="s">
        <v>301</v>
      </c>
      <c r="G70" s="4">
        <v>2019</v>
      </c>
      <c r="H70" s="4">
        <v>21.381630000000001</v>
      </c>
      <c r="I70" s="4">
        <v>39.806950000000001</v>
      </c>
      <c r="J70" s="4" t="s">
        <v>306</v>
      </c>
      <c r="K70" s="4" t="s">
        <v>43</v>
      </c>
      <c r="L70" s="4" t="s">
        <v>55</v>
      </c>
      <c r="M70" s="4" t="s">
        <v>47</v>
      </c>
      <c r="N70" s="4"/>
      <c r="O70" s="4" t="s">
        <v>30</v>
      </c>
      <c r="P70" s="4" t="s">
        <v>34</v>
      </c>
      <c r="Q70" s="4"/>
      <c r="R70" s="4" t="s">
        <v>32</v>
      </c>
      <c r="S70" s="4" t="s">
        <v>32</v>
      </c>
      <c r="T70" s="4" t="s">
        <v>33</v>
      </c>
      <c r="U70" s="8" t="s">
        <v>734</v>
      </c>
      <c r="V70" s="4" t="s">
        <v>735</v>
      </c>
      <c r="W70" s="4" t="s">
        <v>606</v>
      </c>
      <c r="X70" s="4" t="s">
        <v>607</v>
      </c>
      <c r="Y70" s="6">
        <v>43542</v>
      </c>
      <c r="Z70" s="5">
        <v>43542</v>
      </c>
      <c r="AA70" s="5">
        <v>43542</v>
      </c>
      <c r="AB70" s="5">
        <v>43542</v>
      </c>
      <c r="AC70" s="5" t="s">
        <v>47</v>
      </c>
      <c r="AD70" s="5" t="s">
        <v>47</v>
      </c>
      <c r="AE70" s="5">
        <v>36526</v>
      </c>
      <c r="AF70" s="5">
        <v>36526</v>
      </c>
      <c r="AG70" s="5">
        <v>36526</v>
      </c>
      <c r="AH70" s="5">
        <v>36526</v>
      </c>
      <c r="AI70" s="5">
        <v>36526</v>
      </c>
      <c r="AJ70" s="5">
        <v>36526</v>
      </c>
      <c r="AK70" s="5" t="s">
        <v>47</v>
      </c>
      <c r="AL70" s="5" t="s">
        <v>47</v>
      </c>
      <c r="AM70" s="29">
        <v>4005513064</v>
      </c>
      <c r="AN70" s="5">
        <v>43657</v>
      </c>
      <c r="AO70" s="5">
        <v>43678</v>
      </c>
      <c r="AP70" s="5">
        <v>43671</v>
      </c>
      <c r="AQ70" s="12">
        <v>21.381630000000001</v>
      </c>
      <c r="AR70" s="10">
        <v>39.806950000000001</v>
      </c>
      <c r="AS70" s="5">
        <v>43669</v>
      </c>
      <c r="AT70" s="5">
        <v>43669</v>
      </c>
      <c r="AU70" s="5" t="s">
        <v>584</v>
      </c>
      <c r="AV70" s="4" t="s">
        <v>352</v>
      </c>
      <c r="AW70" s="6">
        <v>43682</v>
      </c>
      <c r="AX70" s="5" t="s">
        <v>53</v>
      </c>
      <c r="AY70" s="4" t="s">
        <v>35</v>
      </c>
      <c r="AZ70" s="4" t="s">
        <v>340</v>
      </c>
      <c r="BA70" s="4"/>
      <c r="BB70" s="4" t="s">
        <v>47</v>
      </c>
      <c r="BC70" s="4" t="s">
        <v>352</v>
      </c>
      <c r="BD70" s="4" t="s">
        <v>537</v>
      </c>
      <c r="BE70" s="6" t="s">
        <v>407</v>
      </c>
      <c r="BF70" s="6" t="s">
        <v>309</v>
      </c>
    </row>
    <row r="71" spans="1:58" ht="18.75">
      <c r="A71" s="4" t="s">
        <v>136</v>
      </c>
      <c r="B71" s="4" t="s">
        <v>30</v>
      </c>
      <c r="C71" s="4" t="s">
        <v>31</v>
      </c>
      <c r="D71" s="4" t="str">
        <f t="shared" si="5"/>
        <v>HOC</v>
      </c>
      <c r="E71" s="6" t="str">
        <f t="shared" si="6"/>
        <v>HO to CW Done</v>
      </c>
      <c r="F71" s="4" t="s">
        <v>301</v>
      </c>
      <c r="G71" s="4">
        <v>2020</v>
      </c>
      <c r="H71" s="4">
        <v>21.406669999999998</v>
      </c>
      <c r="I71" s="4">
        <v>39.821390000000001</v>
      </c>
      <c r="J71" s="4" t="s">
        <v>306</v>
      </c>
      <c r="K71" s="4" t="s">
        <v>43</v>
      </c>
      <c r="L71" s="4" t="s">
        <v>55</v>
      </c>
      <c r="M71" s="4" t="s">
        <v>596</v>
      </c>
      <c r="N71" s="4"/>
      <c r="O71" s="4" t="s">
        <v>30</v>
      </c>
      <c r="P71" s="4" t="s">
        <v>34</v>
      </c>
      <c r="Q71" s="4"/>
      <c r="R71" s="4" t="s">
        <v>32</v>
      </c>
      <c r="S71" s="4" t="s">
        <v>32</v>
      </c>
      <c r="T71" s="4" t="s">
        <v>33</v>
      </c>
      <c r="U71" s="8" t="s">
        <v>736</v>
      </c>
      <c r="V71" s="4" t="s">
        <v>737</v>
      </c>
      <c r="W71" s="4" t="s">
        <v>606</v>
      </c>
      <c r="X71" s="4" t="s">
        <v>607</v>
      </c>
      <c r="Y71" s="6">
        <v>43559</v>
      </c>
      <c r="Z71" s="5">
        <v>43562</v>
      </c>
      <c r="AA71" s="5">
        <v>43562</v>
      </c>
      <c r="AB71" s="5">
        <v>43564</v>
      </c>
      <c r="AC71" s="5">
        <v>43564</v>
      </c>
      <c r="AD71" s="5">
        <v>43814</v>
      </c>
      <c r="AE71" s="5" t="s">
        <v>47</v>
      </c>
      <c r="AF71" s="5" t="s">
        <v>47</v>
      </c>
      <c r="AG71" s="5" t="s">
        <v>47</v>
      </c>
      <c r="AH71" s="5" t="s">
        <v>47</v>
      </c>
      <c r="AI71" s="5" t="s">
        <v>47</v>
      </c>
      <c r="AJ71" s="5" t="s">
        <v>47</v>
      </c>
      <c r="AK71" s="5">
        <v>43821</v>
      </c>
      <c r="AL71" s="5">
        <v>43828</v>
      </c>
      <c r="AM71" s="29">
        <v>0</v>
      </c>
      <c r="AN71" s="5">
        <v>43831</v>
      </c>
      <c r="AO71" s="5">
        <v>43901</v>
      </c>
      <c r="AP71" s="5">
        <v>43851</v>
      </c>
      <c r="AQ71" s="12">
        <v>21.406672</v>
      </c>
      <c r="AR71" s="10">
        <v>39.821396999999997</v>
      </c>
      <c r="AS71" s="5">
        <v>43851</v>
      </c>
      <c r="AT71" s="6">
        <v>43851</v>
      </c>
      <c r="AU71" s="5" t="s">
        <v>535</v>
      </c>
      <c r="AV71" s="4" t="s">
        <v>538</v>
      </c>
      <c r="AW71" s="6">
        <v>43851</v>
      </c>
      <c r="AX71" s="5" t="s">
        <v>36</v>
      </c>
      <c r="AY71" s="4" t="s">
        <v>36</v>
      </c>
      <c r="AZ71" s="4" t="s">
        <v>344</v>
      </c>
      <c r="BA71" s="4">
        <v>555655180</v>
      </c>
      <c r="BB71" s="4">
        <v>100000</v>
      </c>
      <c r="BC71" s="4" t="s">
        <v>510</v>
      </c>
      <c r="BD71" s="4" t="s">
        <v>538</v>
      </c>
      <c r="BE71" s="6" t="s">
        <v>407</v>
      </c>
      <c r="BF71" s="6" t="s">
        <v>309</v>
      </c>
    </row>
    <row r="72" spans="1:58" ht="18.75">
      <c r="A72" s="4" t="s">
        <v>93</v>
      </c>
      <c r="B72" s="4" t="s">
        <v>30</v>
      </c>
      <c r="C72" s="4" t="s">
        <v>31</v>
      </c>
      <c r="D72" s="4" t="str">
        <f t="shared" si="5"/>
        <v>HOC</v>
      </c>
      <c r="E72" s="6" t="str">
        <f t="shared" si="6"/>
        <v>HO to CW Done</v>
      </c>
      <c r="F72" s="4" t="s">
        <v>37</v>
      </c>
      <c r="G72" s="4">
        <v>2020</v>
      </c>
      <c r="H72" s="4">
        <v>19.852309999999999</v>
      </c>
      <c r="I72" s="4">
        <v>41.571159999999999</v>
      </c>
      <c r="J72" s="4" t="s">
        <v>306</v>
      </c>
      <c r="K72" s="4" t="s">
        <v>43</v>
      </c>
      <c r="L72" s="4" t="s">
        <v>55</v>
      </c>
      <c r="M72" s="4" t="s">
        <v>47</v>
      </c>
      <c r="N72" s="4"/>
      <c r="O72" s="4" t="s">
        <v>30</v>
      </c>
      <c r="P72" s="4" t="s">
        <v>34</v>
      </c>
      <c r="Q72" s="4"/>
      <c r="R72" s="4" t="s">
        <v>32</v>
      </c>
      <c r="S72" s="4" t="s">
        <v>32</v>
      </c>
      <c r="T72" s="4" t="s">
        <v>33</v>
      </c>
      <c r="U72" s="8" t="s">
        <v>738</v>
      </c>
      <c r="V72" s="4" t="s">
        <v>739</v>
      </c>
      <c r="W72" s="4" t="s">
        <v>606</v>
      </c>
      <c r="X72" s="4" t="s">
        <v>607</v>
      </c>
      <c r="Y72" s="6">
        <v>43724</v>
      </c>
      <c r="Z72" s="5">
        <v>43727</v>
      </c>
      <c r="AA72" s="5">
        <v>43727</v>
      </c>
      <c r="AB72" s="5">
        <v>43729</v>
      </c>
      <c r="AC72" s="5" t="s">
        <v>414</v>
      </c>
      <c r="AD72" s="5" t="s">
        <v>415</v>
      </c>
      <c r="AE72" s="5" t="s">
        <v>47</v>
      </c>
      <c r="AF72" s="5" t="s">
        <v>47</v>
      </c>
      <c r="AG72" s="5" t="s">
        <v>47</v>
      </c>
      <c r="AH72" s="5" t="s">
        <v>47</v>
      </c>
      <c r="AI72" s="5" t="s">
        <v>47</v>
      </c>
      <c r="AJ72" s="5" t="s">
        <v>47</v>
      </c>
      <c r="AK72" s="5">
        <v>43762</v>
      </c>
      <c r="AL72" s="5">
        <v>43767</v>
      </c>
      <c r="AM72" s="29">
        <v>0</v>
      </c>
      <c r="AN72" s="5">
        <v>43767</v>
      </c>
      <c r="AO72" s="5">
        <v>44017</v>
      </c>
      <c r="AP72" s="5">
        <v>43744</v>
      </c>
      <c r="AQ72" s="10">
        <v>19.852350000000001</v>
      </c>
      <c r="AR72" s="10">
        <v>41.571150000000003</v>
      </c>
      <c r="AS72" s="5">
        <v>43793</v>
      </c>
      <c r="AT72" s="5">
        <v>43793</v>
      </c>
      <c r="AU72" s="5" t="s">
        <v>493</v>
      </c>
      <c r="AV72" s="4"/>
      <c r="AW72" s="6">
        <v>43786</v>
      </c>
      <c r="AX72" s="5" t="s">
        <v>36</v>
      </c>
      <c r="AY72" s="4" t="s">
        <v>36</v>
      </c>
      <c r="AZ72" s="4" t="s">
        <v>579</v>
      </c>
      <c r="BA72" s="4">
        <v>554643224</v>
      </c>
      <c r="BB72" s="4">
        <v>30000</v>
      </c>
      <c r="BC72" s="4" t="s">
        <v>559</v>
      </c>
      <c r="BD72" s="4" t="s">
        <v>537</v>
      </c>
      <c r="BE72" s="6" t="s">
        <v>406</v>
      </c>
      <c r="BF72" s="6" t="s">
        <v>309</v>
      </c>
    </row>
    <row r="73" spans="1:58" ht="18.75">
      <c r="A73" s="4" t="s">
        <v>138</v>
      </c>
      <c r="B73" s="4" t="s">
        <v>30</v>
      </c>
      <c r="C73" s="4" t="s">
        <v>31</v>
      </c>
      <c r="D73" s="4" t="str">
        <f t="shared" si="5"/>
        <v>Pending LA</v>
      </c>
      <c r="E73" s="6" t="str">
        <f t="shared" si="6"/>
        <v>IBP Not Issued</v>
      </c>
      <c r="F73" s="4" t="s">
        <v>301</v>
      </c>
      <c r="G73" s="4">
        <v>2020</v>
      </c>
      <c r="H73" s="4">
        <v>21.461729999999999</v>
      </c>
      <c r="I73" s="4">
        <v>39.721179999999997</v>
      </c>
      <c r="J73" s="4" t="s">
        <v>306</v>
      </c>
      <c r="K73" s="4" t="s">
        <v>43</v>
      </c>
      <c r="L73" s="4" t="s">
        <v>55</v>
      </c>
      <c r="M73" s="4" t="s">
        <v>596</v>
      </c>
      <c r="N73" s="4"/>
      <c r="O73" s="4" t="s">
        <v>30</v>
      </c>
      <c r="P73" s="4" t="s">
        <v>34</v>
      </c>
      <c r="Q73" s="4"/>
      <c r="R73" s="4" t="s">
        <v>32</v>
      </c>
      <c r="S73" s="4" t="s">
        <v>32</v>
      </c>
      <c r="T73" s="4" t="s">
        <v>33</v>
      </c>
      <c r="U73" s="8" t="s">
        <v>740</v>
      </c>
      <c r="V73" s="4" t="s">
        <v>741</v>
      </c>
      <c r="W73" s="4" t="s">
        <v>606</v>
      </c>
      <c r="X73" s="4" t="s">
        <v>607</v>
      </c>
      <c r="Y73" s="6">
        <v>43527</v>
      </c>
      <c r="Z73" s="5">
        <v>43530</v>
      </c>
      <c r="AA73" s="5">
        <v>43530</v>
      </c>
      <c r="AB73" s="5">
        <v>43532</v>
      </c>
      <c r="AC73" s="5" t="s">
        <v>47</v>
      </c>
      <c r="AD73" s="5" t="s">
        <v>47</v>
      </c>
      <c r="AE73" s="5">
        <v>44509</v>
      </c>
      <c r="AF73" s="5"/>
      <c r="AG73" s="5"/>
      <c r="AH73" s="5"/>
      <c r="AI73" s="5"/>
      <c r="AJ73" s="5"/>
      <c r="AK73" s="5" t="s">
        <v>47</v>
      </c>
      <c r="AL73" s="5" t="s">
        <v>47</v>
      </c>
      <c r="AM73" s="29" t="s">
        <v>1274</v>
      </c>
      <c r="AN73" s="5"/>
      <c r="AO73" s="5"/>
      <c r="AP73" s="5">
        <v>43800</v>
      </c>
      <c r="AQ73" s="10">
        <v>21.461729999999999</v>
      </c>
      <c r="AR73" s="10">
        <v>39.721179999999997</v>
      </c>
      <c r="AS73" s="5">
        <v>44336</v>
      </c>
      <c r="AT73" s="5">
        <v>44370</v>
      </c>
      <c r="AU73" s="5" t="s">
        <v>495</v>
      </c>
      <c r="AV73" s="10" t="s">
        <v>59</v>
      </c>
      <c r="AW73" s="6"/>
      <c r="AX73" s="5" t="s">
        <v>53</v>
      </c>
      <c r="AY73" s="4" t="s">
        <v>35</v>
      </c>
      <c r="AZ73" s="4" t="s">
        <v>340</v>
      </c>
      <c r="BA73" s="4"/>
      <c r="BB73" s="4" t="s">
        <v>47</v>
      </c>
      <c r="BC73" s="4" t="s">
        <v>59</v>
      </c>
      <c r="BD73" s="4" t="s">
        <v>537</v>
      </c>
      <c r="BE73" s="6" t="s">
        <v>407</v>
      </c>
      <c r="BF73" s="6" t="s">
        <v>1272</v>
      </c>
    </row>
    <row r="74" spans="1:58" ht="18.75">
      <c r="A74" s="4" t="s">
        <v>127</v>
      </c>
      <c r="B74" s="4" t="s">
        <v>30</v>
      </c>
      <c r="C74" s="4" t="s">
        <v>31</v>
      </c>
      <c r="D74" s="4" t="str">
        <f t="shared" si="5"/>
        <v>Pending FBP</v>
      </c>
      <c r="E74" s="6" t="str">
        <f t="shared" si="6"/>
        <v>FBP Not Issued</v>
      </c>
      <c r="F74" s="4" t="s">
        <v>301</v>
      </c>
      <c r="G74" s="4">
        <v>2019</v>
      </c>
      <c r="H74" s="4">
        <v>21.330549999999999</v>
      </c>
      <c r="I74" s="4">
        <v>39.957509999999999</v>
      </c>
      <c r="J74" s="4" t="s">
        <v>306</v>
      </c>
      <c r="K74" s="4" t="s">
        <v>43</v>
      </c>
      <c r="L74" s="4" t="s">
        <v>55</v>
      </c>
      <c r="M74" s="4" t="s">
        <v>596</v>
      </c>
      <c r="N74" s="4"/>
      <c r="O74" s="4" t="s">
        <v>30</v>
      </c>
      <c r="P74" s="4" t="s">
        <v>34</v>
      </c>
      <c r="Q74" s="4"/>
      <c r="R74" s="4" t="s">
        <v>32</v>
      </c>
      <c r="S74" s="4" t="s">
        <v>32</v>
      </c>
      <c r="T74" s="4" t="s">
        <v>33</v>
      </c>
      <c r="U74" s="8" t="s">
        <v>742</v>
      </c>
      <c r="V74" s="4" t="s">
        <v>743</v>
      </c>
      <c r="W74" s="4" t="s">
        <v>606</v>
      </c>
      <c r="X74" s="4" t="s">
        <v>607</v>
      </c>
      <c r="Y74" s="6">
        <v>43506</v>
      </c>
      <c r="Z74" s="5">
        <v>43509</v>
      </c>
      <c r="AA74" s="5">
        <v>43509</v>
      </c>
      <c r="AB74" s="5">
        <v>43511</v>
      </c>
      <c r="AC74" s="5" t="s">
        <v>47</v>
      </c>
      <c r="AD74" s="5" t="s">
        <v>47</v>
      </c>
      <c r="AE74" s="5">
        <v>43518</v>
      </c>
      <c r="AF74" s="5">
        <v>36526</v>
      </c>
      <c r="AG74" s="5">
        <v>36526</v>
      </c>
      <c r="AH74" s="5">
        <v>36526</v>
      </c>
      <c r="AI74" s="5">
        <v>36526</v>
      </c>
      <c r="AJ74" s="5">
        <v>36526</v>
      </c>
      <c r="AK74" s="5" t="s">
        <v>47</v>
      </c>
      <c r="AL74" s="5" t="s">
        <v>47</v>
      </c>
      <c r="AM74" s="29">
        <v>4005513825</v>
      </c>
      <c r="AN74" s="5">
        <v>36526</v>
      </c>
      <c r="AO74" s="5"/>
      <c r="AP74" s="5">
        <v>43640</v>
      </c>
      <c r="AQ74" s="12">
        <v>21.330549999999999</v>
      </c>
      <c r="AR74" s="10">
        <v>39.957509999999999</v>
      </c>
      <c r="AS74" s="5">
        <v>43639</v>
      </c>
      <c r="AT74" s="5">
        <v>43639</v>
      </c>
      <c r="AU74" s="5" t="s">
        <v>497</v>
      </c>
      <c r="AV74" s="4" t="s">
        <v>511</v>
      </c>
      <c r="AW74" s="6">
        <v>43681</v>
      </c>
      <c r="AX74" s="5" t="s">
        <v>53</v>
      </c>
      <c r="AY74" s="4" t="s">
        <v>508</v>
      </c>
      <c r="AZ74" s="4" t="s">
        <v>536</v>
      </c>
      <c r="BA74" s="4"/>
      <c r="BB74" s="4" t="s">
        <v>47</v>
      </c>
      <c r="BC74" s="4" t="s">
        <v>511</v>
      </c>
      <c r="BD74" s="4" t="s">
        <v>537</v>
      </c>
      <c r="BE74" s="6" t="s">
        <v>407</v>
      </c>
      <c r="BF74" s="6" t="s">
        <v>309</v>
      </c>
    </row>
    <row r="75" spans="1:58" ht="18.75">
      <c r="A75" s="4" t="s">
        <v>140</v>
      </c>
      <c r="B75" s="4" t="s">
        <v>30</v>
      </c>
      <c r="C75" s="4" t="s">
        <v>31</v>
      </c>
      <c r="D75" s="4" t="str">
        <f t="shared" si="5"/>
        <v>HOC</v>
      </c>
      <c r="E75" s="6" t="str">
        <f t="shared" si="6"/>
        <v>HO to CW Done</v>
      </c>
      <c r="F75" s="4" t="s">
        <v>301</v>
      </c>
      <c r="G75" s="4">
        <v>2020</v>
      </c>
      <c r="H75" s="4">
        <v>21.301780000000001</v>
      </c>
      <c r="I75" s="4">
        <v>39.681289999999997</v>
      </c>
      <c r="J75" s="4" t="s">
        <v>306</v>
      </c>
      <c r="K75" s="4" t="s">
        <v>43</v>
      </c>
      <c r="L75" s="4" t="s">
        <v>55</v>
      </c>
      <c r="M75" s="4" t="s">
        <v>47</v>
      </c>
      <c r="N75" s="4"/>
      <c r="O75" s="4" t="s">
        <v>30</v>
      </c>
      <c r="P75" s="4" t="s">
        <v>34</v>
      </c>
      <c r="Q75" s="4"/>
      <c r="R75" s="4" t="s">
        <v>32</v>
      </c>
      <c r="S75" s="4" t="s">
        <v>32</v>
      </c>
      <c r="T75" s="4" t="s">
        <v>33</v>
      </c>
      <c r="U75" s="8" t="s">
        <v>744</v>
      </c>
      <c r="V75" s="4" t="s">
        <v>745</v>
      </c>
      <c r="W75" s="4" t="s">
        <v>606</v>
      </c>
      <c r="X75" s="4" t="s">
        <v>607</v>
      </c>
      <c r="Y75" s="6">
        <v>43530</v>
      </c>
      <c r="Z75" s="5">
        <v>43533</v>
      </c>
      <c r="AA75" s="5">
        <v>43533</v>
      </c>
      <c r="AB75" s="5">
        <v>43535</v>
      </c>
      <c r="AC75" s="5" t="s">
        <v>442</v>
      </c>
      <c r="AD75" s="5" t="s">
        <v>443</v>
      </c>
      <c r="AE75" s="5" t="s">
        <v>47</v>
      </c>
      <c r="AF75" s="5" t="s">
        <v>47</v>
      </c>
      <c r="AG75" s="5" t="s">
        <v>47</v>
      </c>
      <c r="AH75" s="5" t="s">
        <v>47</v>
      </c>
      <c r="AI75" s="5" t="s">
        <v>47</v>
      </c>
      <c r="AJ75" s="5" t="s">
        <v>47</v>
      </c>
      <c r="AK75" s="5">
        <v>43768</v>
      </c>
      <c r="AL75" s="5">
        <v>43768</v>
      </c>
      <c r="AM75" s="29">
        <v>0</v>
      </c>
      <c r="AN75" s="5">
        <v>43769</v>
      </c>
      <c r="AO75" s="5">
        <v>43790</v>
      </c>
      <c r="AP75" s="5">
        <v>43771</v>
      </c>
      <c r="AQ75" s="12">
        <v>21.301780999999998</v>
      </c>
      <c r="AR75" s="10">
        <v>39.681294000000001</v>
      </c>
      <c r="AS75" s="5">
        <v>43755</v>
      </c>
      <c r="AT75" s="5">
        <v>43755</v>
      </c>
      <c r="AU75" s="5" t="s">
        <v>495</v>
      </c>
      <c r="AV75" s="4" t="s">
        <v>59</v>
      </c>
      <c r="AW75" s="6">
        <v>43783</v>
      </c>
      <c r="AX75" s="5" t="s">
        <v>36</v>
      </c>
      <c r="AY75" s="4" t="s">
        <v>36</v>
      </c>
      <c r="AZ75" s="4" t="s">
        <v>345</v>
      </c>
      <c r="BA75" s="4">
        <v>503078292</v>
      </c>
      <c r="BB75" s="4">
        <v>35000</v>
      </c>
      <c r="BC75" s="4" t="s">
        <v>59</v>
      </c>
      <c r="BD75" s="4" t="s">
        <v>537</v>
      </c>
      <c r="BE75" s="6" t="s">
        <v>407</v>
      </c>
      <c r="BF75" s="6" t="s">
        <v>309</v>
      </c>
    </row>
    <row r="76" spans="1:58" ht="18.75">
      <c r="A76" s="4" t="s">
        <v>141</v>
      </c>
      <c r="B76" s="4" t="s">
        <v>30</v>
      </c>
      <c r="C76" s="4" t="s">
        <v>31</v>
      </c>
      <c r="D76" s="4" t="str">
        <f t="shared" si="5"/>
        <v>Pending FBP</v>
      </c>
      <c r="E76" s="6" t="str">
        <f t="shared" si="6"/>
        <v>FBP Not Issued</v>
      </c>
      <c r="F76" s="4" t="s">
        <v>301</v>
      </c>
      <c r="G76" s="4">
        <v>2019</v>
      </c>
      <c r="H76" s="4">
        <v>21.619219999999999</v>
      </c>
      <c r="I76" s="4">
        <v>39.701889999999999</v>
      </c>
      <c r="J76" s="4" t="s">
        <v>306</v>
      </c>
      <c r="K76" s="4" t="s">
        <v>43</v>
      </c>
      <c r="L76" s="4" t="s">
        <v>55</v>
      </c>
      <c r="M76" s="4" t="s">
        <v>47</v>
      </c>
      <c r="N76" s="4"/>
      <c r="O76" s="4" t="s">
        <v>30</v>
      </c>
      <c r="P76" s="4" t="s">
        <v>34</v>
      </c>
      <c r="Q76" s="4"/>
      <c r="R76" s="4" t="s">
        <v>32</v>
      </c>
      <c r="S76" s="4" t="s">
        <v>32</v>
      </c>
      <c r="T76" s="4" t="s">
        <v>33</v>
      </c>
      <c r="U76" s="8" t="s">
        <v>746</v>
      </c>
      <c r="V76" s="4" t="s">
        <v>747</v>
      </c>
      <c r="W76" s="4" t="s">
        <v>606</v>
      </c>
      <c r="X76" s="4" t="s">
        <v>607</v>
      </c>
      <c r="Y76" s="6">
        <v>43573</v>
      </c>
      <c r="Z76" s="5">
        <v>43576</v>
      </c>
      <c r="AA76" s="5">
        <v>43576</v>
      </c>
      <c r="AB76" s="5">
        <v>43578</v>
      </c>
      <c r="AC76" s="5" t="s">
        <v>47</v>
      </c>
      <c r="AD76" s="5" t="s">
        <v>47</v>
      </c>
      <c r="AE76" s="5">
        <v>43599</v>
      </c>
      <c r="AF76" s="5">
        <v>43818</v>
      </c>
      <c r="AG76" s="5">
        <v>43818</v>
      </c>
      <c r="AH76" s="5">
        <v>43821</v>
      </c>
      <c r="AI76" s="5">
        <v>43824</v>
      </c>
      <c r="AJ76" s="5">
        <v>43825</v>
      </c>
      <c r="AK76" s="5" t="s">
        <v>47</v>
      </c>
      <c r="AL76" s="5" t="s">
        <v>47</v>
      </c>
      <c r="AM76" s="29">
        <v>400089695</v>
      </c>
      <c r="AN76" s="5">
        <v>43831</v>
      </c>
      <c r="AO76" s="5"/>
      <c r="AP76" s="5">
        <v>43832</v>
      </c>
      <c r="AQ76" s="10">
        <v>21.619219999999999</v>
      </c>
      <c r="AR76" s="10">
        <v>39.701889999999999</v>
      </c>
      <c r="AS76" s="5">
        <v>44195</v>
      </c>
      <c r="AT76" s="5">
        <v>43831</v>
      </c>
      <c r="AU76" s="5" t="s">
        <v>582</v>
      </c>
      <c r="AV76" s="10" t="s">
        <v>562</v>
      </c>
      <c r="AW76" s="6">
        <v>43825</v>
      </c>
      <c r="AX76" s="5" t="s">
        <v>53</v>
      </c>
      <c r="AY76" s="4" t="s">
        <v>35</v>
      </c>
      <c r="AZ76" s="4" t="s">
        <v>346</v>
      </c>
      <c r="BA76" s="4" t="s">
        <v>1061</v>
      </c>
      <c r="BB76" s="4">
        <v>55000</v>
      </c>
      <c r="BC76" s="4" t="s">
        <v>562</v>
      </c>
      <c r="BD76" s="4" t="s">
        <v>537</v>
      </c>
      <c r="BE76" s="6" t="s">
        <v>407</v>
      </c>
      <c r="BF76" s="6" t="s">
        <v>309</v>
      </c>
    </row>
    <row r="77" spans="1:58" ht="18.75">
      <c r="A77" s="4" t="s">
        <v>142</v>
      </c>
      <c r="B77" s="4" t="s">
        <v>30</v>
      </c>
      <c r="C77" s="4" t="s">
        <v>31</v>
      </c>
      <c r="D77" s="4" t="str">
        <f t="shared" si="5"/>
        <v>HOC</v>
      </c>
      <c r="E77" s="6" t="str">
        <f t="shared" si="6"/>
        <v>HO to CW Done</v>
      </c>
      <c r="F77" s="4" t="s">
        <v>302</v>
      </c>
      <c r="G77" s="4">
        <v>2019</v>
      </c>
      <c r="H77" s="4">
        <v>21.278870000000001</v>
      </c>
      <c r="I77" s="4">
        <v>40.418259999999997</v>
      </c>
      <c r="J77" s="4" t="s">
        <v>306</v>
      </c>
      <c r="K77" s="4" t="s">
        <v>43</v>
      </c>
      <c r="L77" s="4" t="s">
        <v>55</v>
      </c>
      <c r="M77" s="4" t="s">
        <v>47</v>
      </c>
      <c r="N77" s="4"/>
      <c r="O77" s="4" t="s">
        <v>30</v>
      </c>
      <c r="P77" s="4" t="s">
        <v>34</v>
      </c>
      <c r="Q77" s="4"/>
      <c r="R77" s="4" t="s">
        <v>32</v>
      </c>
      <c r="S77" s="4" t="s">
        <v>32</v>
      </c>
      <c r="T77" s="4" t="s">
        <v>33</v>
      </c>
      <c r="U77" s="8" t="s">
        <v>748</v>
      </c>
      <c r="V77" s="4" t="s">
        <v>749</v>
      </c>
      <c r="W77" s="4" t="s">
        <v>606</v>
      </c>
      <c r="X77" s="4" t="s">
        <v>607</v>
      </c>
      <c r="Y77" s="6">
        <v>43542</v>
      </c>
      <c r="Z77" s="5">
        <v>43545</v>
      </c>
      <c r="AA77" s="5">
        <v>43545</v>
      </c>
      <c r="AB77" s="5">
        <v>43547</v>
      </c>
      <c r="AC77" s="5" t="s">
        <v>47</v>
      </c>
      <c r="AD77" s="5" t="s">
        <v>47</v>
      </c>
      <c r="AE77" s="5">
        <v>43772</v>
      </c>
      <c r="AF77" s="5">
        <v>43779</v>
      </c>
      <c r="AG77" s="5">
        <v>43779</v>
      </c>
      <c r="AH77" s="5">
        <v>43779</v>
      </c>
      <c r="AI77" s="5">
        <v>43788</v>
      </c>
      <c r="AJ77" s="5">
        <v>43797</v>
      </c>
      <c r="AK77" s="5" t="s">
        <v>47</v>
      </c>
      <c r="AL77" s="5" t="s">
        <v>47</v>
      </c>
      <c r="AM77" s="29">
        <v>0</v>
      </c>
      <c r="AN77" s="5">
        <v>43800</v>
      </c>
      <c r="AO77" s="5">
        <v>43864</v>
      </c>
      <c r="AP77" s="5">
        <v>43797</v>
      </c>
      <c r="AQ77" s="10">
        <v>21.278870000000001</v>
      </c>
      <c r="AR77" s="10">
        <v>40.418259999999997</v>
      </c>
      <c r="AS77" s="5">
        <v>43802</v>
      </c>
      <c r="AT77" s="5">
        <v>43803</v>
      </c>
      <c r="AU77" s="5" t="s">
        <v>490</v>
      </c>
      <c r="AV77" s="10" t="s">
        <v>519</v>
      </c>
      <c r="AW77" s="6">
        <v>43800</v>
      </c>
      <c r="AX77" s="5" t="s">
        <v>53</v>
      </c>
      <c r="AY77" s="4" t="s">
        <v>35</v>
      </c>
      <c r="AZ77" s="4" t="s">
        <v>347</v>
      </c>
      <c r="BA77" s="4" t="s">
        <v>1067</v>
      </c>
      <c r="BB77" s="4">
        <v>30000</v>
      </c>
      <c r="BC77" s="4">
        <v>24.5</v>
      </c>
      <c r="BD77" s="4" t="s">
        <v>537</v>
      </c>
      <c r="BE77" s="6" t="s">
        <v>406</v>
      </c>
      <c r="BF77" s="6" t="s">
        <v>309</v>
      </c>
    </row>
    <row r="78" spans="1:58" ht="18.75">
      <c r="A78" s="4" t="s">
        <v>143</v>
      </c>
      <c r="B78" s="4" t="s">
        <v>30</v>
      </c>
      <c r="C78" s="4" t="s">
        <v>31</v>
      </c>
      <c r="D78" s="4" t="str">
        <f t="shared" si="5"/>
        <v>HOC</v>
      </c>
      <c r="E78" s="6" t="str">
        <f t="shared" si="6"/>
        <v>HO to CW Done</v>
      </c>
      <c r="F78" s="4" t="s">
        <v>301</v>
      </c>
      <c r="G78" s="4">
        <v>2019</v>
      </c>
      <c r="H78" s="4">
        <v>21.379629999999999</v>
      </c>
      <c r="I78" s="4">
        <v>39.794780000000003</v>
      </c>
      <c r="J78" s="4" t="s">
        <v>306</v>
      </c>
      <c r="K78" s="4" t="s">
        <v>43</v>
      </c>
      <c r="L78" s="4" t="s">
        <v>55</v>
      </c>
      <c r="M78" s="4" t="s">
        <v>47</v>
      </c>
      <c r="N78" s="4"/>
      <c r="O78" s="4" t="s">
        <v>30</v>
      </c>
      <c r="P78" s="4" t="s">
        <v>34</v>
      </c>
      <c r="Q78" s="4"/>
      <c r="R78" s="4" t="s">
        <v>32</v>
      </c>
      <c r="S78" s="4" t="s">
        <v>32</v>
      </c>
      <c r="T78" s="4" t="s">
        <v>33</v>
      </c>
      <c r="U78" s="8" t="s">
        <v>750</v>
      </c>
      <c r="V78" s="4" t="s">
        <v>751</v>
      </c>
      <c r="W78" s="4" t="s">
        <v>606</v>
      </c>
      <c r="X78" s="4" t="s">
        <v>47</v>
      </c>
      <c r="Y78" s="6">
        <v>43542</v>
      </c>
      <c r="Z78" s="5">
        <v>43542</v>
      </c>
      <c r="AA78" s="5">
        <v>43542</v>
      </c>
      <c r="AB78" s="5">
        <v>43542</v>
      </c>
      <c r="AC78" s="5">
        <v>43908</v>
      </c>
      <c r="AD78" s="5">
        <v>43908</v>
      </c>
      <c r="AE78" s="5" t="s">
        <v>47</v>
      </c>
      <c r="AF78" s="5" t="s">
        <v>47</v>
      </c>
      <c r="AG78" s="5" t="s">
        <v>47</v>
      </c>
      <c r="AH78" s="5" t="s">
        <v>47</v>
      </c>
      <c r="AI78" s="5" t="s">
        <v>47</v>
      </c>
      <c r="AJ78" s="5" t="s">
        <v>47</v>
      </c>
      <c r="AK78" s="5">
        <v>44011</v>
      </c>
      <c r="AL78" s="5">
        <v>44011</v>
      </c>
      <c r="AM78" s="29">
        <v>4005513021</v>
      </c>
      <c r="AN78" s="5">
        <v>44011</v>
      </c>
      <c r="AO78" s="5">
        <v>44377</v>
      </c>
      <c r="AP78" s="5">
        <v>44389</v>
      </c>
      <c r="AQ78" s="10">
        <v>21.378413999999999</v>
      </c>
      <c r="AR78" s="10">
        <v>39.794549000000004</v>
      </c>
      <c r="AS78" s="5">
        <v>44145</v>
      </c>
      <c r="AT78" s="5">
        <v>44145</v>
      </c>
      <c r="AU78" s="5" t="s">
        <v>1042</v>
      </c>
      <c r="AV78" s="10" t="s">
        <v>64</v>
      </c>
      <c r="AW78" s="6">
        <v>44378</v>
      </c>
      <c r="AX78" s="5" t="s">
        <v>36</v>
      </c>
      <c r="AY78" s="4" t="s">
        <v>36</v>
      </c>
      <c r="AZ78" s="4" t="s">
        <v>1117</v>
      </c>
      <c r="BA78" s="4">
        <v>555777292</v>
      </c>
      <c r="BB78" s="4">
        <v>50000</v>
      </c>
      <c r="BC78" s="4" t="s">
        <v>64</v>
      </c>
      <c r="BD78" s="4" t="s">
        <v>538</v>
      </c>
      <c r="BE78" s="6" t="s">
        <v>407</v>
      </c>
      <c r="BF78" s="6" t="s">
        <v>309</v>
      </c>
    </row>
    <row r="79" spans="1:58" ht="18.75">
      <c r="A79" s="4" t="s">
        <v>145</v>
      </c>
      <c r="B79" s="4" t="s">
        <v>30</v>
      </c>
      <c r="C79" s="4" t="s">
        <v>31</v>
      </c>
      <c r="D79" s="4" t="str">
        <f t="shared" si="5"/>
        <v>HOC</v>
      </c>
      <c r="E79" s="6" t="str">
        <f t="shared" si="6"/>
        <v>HO to CW Done</v>
      </c>
      <c r="F79" s="4" t="s">
        <v>301</v>
      </c>
      <c r="G79" s="4">
        <v>2019</v>
      </c>
      <c r="H79" s="4">
        <v>21.409649999999999</v>
      </c>
      <c r="I79" s="4">
        <v>39.799289999999999</v>
      </c>
      <c r="J79" s="4" t="s">
        <v>306</v>
      </c>
      <c r="K79" s="4" t="s">
        <v>43</v>
      </c>
      <c r="L79" s="4" t="s">
        <v>55</v>
      </c>
      <c r="M79" s="4" t="s">
        <v>595</v>
      </c>
      <c r="N79" s="4"/>
      <c r="O79" s="4" t="s">
        <v>30</v>
      </c>
      <c r="P79" s="4" t="s">
        <v>34</v>
      </c>
      <c r="Q79" s="4"/>
      <c r="R79" s="4" t="s">
        <v>32</v>
      </c>
      <c r="S79" s="4" t="s">
        <v>32</v>
      </c>
      <c r="T79" s="4" t="s">
        <v>33</v>
      </c>
      <c r="U79" s="8" t="s">
        <v>752</v>
      </c>
      <c r="V79" s="4" t="s">
        <v>753</v>
      </c>
      <c r="W79" s="4" t="s">
        <v>606</v>
      </c>
      <c r="X79" s="4" t="s">
        <v>607</v>
      </c>
      <c r="Y79" s="6">
        <v>43452</v>
      </c>
      <c r="Z79" s="5">
        <v>43455</v>
      </c>
      <c r="AA79" s="5">
        <v>43455</v>
      </c>
      <c r="AB79" s="5">
        <v>43457</v>
      </c>
      <c r="AC79" s="5" t="s">
        <v>47</v>
      </c>
      <c r="AD79" s="5" t="s">
        <v>47</v>
      </c>
      <c r="AE79" s="5">
        <v>43464</v>
      </c>
      <c r="AF79" s="5">
        <v>44352</v>
      </c>
      <c r="AG79" s="5">
        <v>44352</v>
      </c>
      <c r="AH79" s="5">
        <v>44352</v>
      </c>
      <c r="AI79" s="5">
        <v>44352</v>
      </c>
      <c r="AJ79" s="5">
        <v>44352</v>
      </c>
      <c r="AK79" s="5" t="s">
        <v>47</v>
      </c>
      <c r="AL79" s="5" t="s">
        <v>47</v>
      </c>
      <c r="AM79" s="29">
        <v>4005513026</v>
      </c>
      <c r="AN79" s="5">
        <v>43640</v>
      </c>
      <c r="AO79" s="5">
        <v>43661</v>
      </c>
      <c r="AP79" s="5">
        <v>43634</v>
      </c>
      <c r="AQ79" s="12">
        <v>21.409649999999999</v>
      </c>
      <c r="AR79" s="10">
        <v>39.799289999999999</v>
      </c>
      <c r="AS79" s="5">
        <v>43634</v>
      </c>
      <c r="AT79" s="5">
        <v>43634</v>
      </c>
      <c r="AU79" s="5" t="s">
        <v>566</v>
      </c>
      <c r="AV79" s="10" t="s">
        <v>513</v>
      </c>
      <c r="AW79" s="6">
        <v>43657</v>
      </c>
      <c r="AX79" s="5" t="s">
        <v>53</v>
      </c>
      <c r="AY79" s="4" t="s">
        <v>35</v>
      </c>
      <c r="AZ79" s="4" t="s">
        <v>340</v>
      </c>
      <c r="BA79" s="4"/>
      <c r="BB79" s="4" t="s">
        <v>47</v>
      </c>
      <c r="BC79" s="4" t="s">
        <v>513</v>
      </c>
      <c r="BD79" s="4" t="s">
        <v>537</v>
      </c>
      <c r="BE79" s="6" t="s">
        <v>407</v>
      </c>
      <c r="BF79" s="6" t="s">
        <v>309</v>
      </c>
    </row>
    <row r="80" spans="1:58" ht="18.75">
      <c r="A80" s="4" t="s">
        <v>146</v>
      </c>
      <c r="B80" s="4" t="s">
        <v>30</v>
      </c>
      <c r="C80" s="4" t="s">
        <v>31</v>
      </c>
      <c r="D80" s="4" t="str">
        <f t="shared" si="5"/>
        <v>HOC</v>
      </c>
      <c r="E80" s="6" t="str">
        <f t="shared" si="6"/>
        <v>HO to CW Done</v>
      </c>
      <c r="F80" s="4" t="s">
        <v>301</v>
      </c>
      <c r="G80" s="4">
        <v>2019</v>
      </c>
      <c r="H80" s="4">
        <v>21.378070000000001</v>
      </c>
      <c r="I80" s="4">
        <v>39.832279999999997</v>
      </c>
      <c r="J80" s="4" t="s">
        <v>306</v>
      </c>
      <c r="K80" s="4" t="s">
        <v>43</v>
      </c>
      <c r="L80" s="4" t="s">
        <v>55</v>
      </c>
      <c r="M80" s="4" t="s">
        <v>47</v>
      </c>
      <c r="N80" s="4"/>
      <c r="O80" s="4" t="s">
        <v>30</v>
      </c>
      <c r="P80" s="4" t="s">
        <v>34</v>
      </c>
      <c r="Q80" s="4"/>
      <c r="R80" s="4" t="s">
        <v>32</v>
      </c>
      <c r="S80" s="4" t="s">
        <v>32</v>
      </c>
      <c r="T80" s="4" t="s">
        <v>33</v>
      </c>
      <c r="U80" s="8" t="s">
        <v>754</v>
      </c>
      <c r="V80" s="4" t="s">
        <v>755</v>
      </c>
      <c r="W80" s="4" t="s">
        <v>606</v>
      </c>
      <c r="X80" s="4" t="s">
        <v>607</v>
      </c>
      <c r="Y80" s="6">
        <v>43548</v>
      </c>
      <c r="Z80" s="5">
        <v>43551</v>
      </c>
      <c r="AA80" s="5">
        <v>43551</v>
      </c>
      <c r="AB80" s="5">
        <v>43553</v>
      </c>
      <c r="AC80" s="5" t="s">
        <v>444</v>
      </c>
      <c r="AD80" s="5" t="s">
        <v>445</v>
      </c>
      <c r="AE80" s="5" t="s">
        <v>47</v>
      </c>
      <c r="AF80" s="5" t="s">
        <v>47</v>
      </c>
      <c r="AG80" s="5" t="s">
        <v>47</v>
      </c>
      <c r="AH80" s="5" t="s">
        <v>47</v>
      </c>
      <c r="AI80" s="5" t="s">
        <v>47</v>
      </c>
      <c r="AJ80" s="5" t="s">
        <v>47</v>
      </c>
      <c r="AK80" s="5">
        <v>43753</v>
      </c>
      <c r="AL80" s="5">
        <v>43765</v>
      </c>
      <c r="AM80" s="29">
        <v>0</v>
      </c>
      <c r="AN80" s="5">
        <v>43769</v>
      </c>
      <c r="AO80" s="5">
        <v>43790</v>
      </c>
      <c r="AP80" s="5">
        <v>43771</v>
      </c>
      <c r="AQ80" s="12">
        <v>21.378070000000001</v>
      </c>
      <c r="AR80" s="10">
        <v>39.832279999999997</v>
      </c>
      <c r="AS80" s="5">
        <v>43755</v>
      </c>
      <c r="AT80" s="5">
        <v>43755</v>
      </c>
      <c r="AU80" s="4" t="s">
        <v>498</v>
      </c>
      <c r="AV80" s="10" t="s">
        <v>64</v>
      </c>
      <c r="AW80" s="6">
        <v>43783</v>
      </c>
      <c r="AX80" s="5" t="s">
        <v>36</v>
      </c>
      <c r="AY80" s="4" t="s">
        <v>36</v>
      </c>
      <c r="AZ80" s="4" t="s">
        <v>348</v>
      </c>
      <c r="BA80" s="4">
        <v>555548795</v>
      </c>
      <c r="BB80" s="4">
        <v>60000</v>
      </c>
      <c r="BC80" s="4" t="s">
        <v>64</v>
      </c>
      <c r="BD80" s="4" t="s">
        <v>538</v>
      </c>
      <c r="BE80" s="6" t="s">
        <v>407</v>
      </c>
      <c r="BF80" s="6" t="s">
        <v>309</v>
      </c>
    </row>
    <row r="81" spans="1:58" ht="18.75">
      <c r="A81" s="4" t="s">
        <v>148</v>
      </c>
      <c r="B81" s="4" t="s">
        <v>30</v>
      </c>
      <c r="C81" s="4" t="s">
        <v>31</v>
      </c>
      <c r="D81" s="4" t="str">
        <f t="shared" si="5"/>
        <v>Pending FBP</v>
      </c>
      <c r="E81" s="6" t="str">
        <f t="shared" si="6"/>
        <v>FBP Not Issued</v>
      </c>
      <c r="F81" s="4" t="s">
        <v>301</v>
      </c>
      <c r="G81" s="4">
        <v>2020</v>
      </c>
      <c r="H81" s="4">
        <v>21.624949999999998</v>
      </c>
      <c r="I81" s="4">
        <v>39.824480000000001</v>
      </c>
      <c r="J81" s="4" t="s">
        <v>306</v>
      </c>
      <c r="K81" s="4" t="s">
        <v>43</v>
      </c>
      <c r="L81" s="4" t="s">
        <v>55</v>
      </c>
      <c r="M81" s="4" t="s">
        <v>47</v>
      </c>
      <c r="N81" s="4"/>
      <c r="O81" s="4" t="s">
        <v>30</v>
      </c>
      <c r="P81" s="4" t="s">
        <v>34</v>
      </c>
      <c r="Q81" s="4"/>
      <c r="R81" s="4" t="s">
        <v>32</v>
      </c>
      <c r="S81" s="4" t="s">
        <v>32</v>
      </c>
      <c r="T81" s="4" t="s">
        <v>33</v>
      </c>
      <c r="U81" s="8" t="s">
        <v>756</v>
      </c>
      <c r="V81" s="4" t="s">
        <v>757</v>
      </c>
      <c r="W81" s="4" t="s">
        <v>606</v>
      </c>
      <c r="X81" s="4" t="s">
        <v>607</v>
      </c>
      <c r="Y81" s="6">
        <v>43526</v>
      </c>
      <c r="Z81" s="5">
        <v>43526</v>
      </c>
      <c r="AA81" s="5">
        <v>43526</v>
      </c>
      <c r="AB81" s="5">
        <v>43526</v>
      </c>
      <c r="AC81" s="5" t="s">
        <v>47</v>
      </c>
      <c r="AD81" s="5" t="s">
        <v>47</v>
      </c>
      <c r="AE81" s="5">
        <v>43668</v>
      </c>
      <c r="AF81" s="5">
        <v>43818</v>
      </c>
      <c r="AG81" s="5">
        <v>43818</v>
      </c>
      <c r="AH81" s="5">
        <v>43821</v>
      </c>
      <c r="AI81" s="5">
        <v>43824</v>
      </c>
      <c r="AJ81" s="5">
        <v>43825</v>
      </c>
      <c r="AK81" s="5" t="s">
        <v>47</v>
      </c>
      <c r="AL81" s="5" t="s">
        <v>47</v>
      </c>
      <c r="AM81" s="29">
        <v>400110797</v>
      </c>
      <c r="AN81" s="5">
        <v>43831</v>
      </c>
      <c r="AO81" s="5"/>
      <c r="AP81" s="5">
        <v>43829</v>
      </c>
      <c r="AQ81" s="10">
        <v>21.624949999999998</v>
      </c>
      <c r="AR81" s="10">
        <v>39.824480000000001</v>
      </c>
      <c r="AS81" s="5">
        <v>43829</v>
      </c>
      <c r="AT81" s="5">
        <v>43830</v>
      </c>
      <c r="AU81" s="5" t="s">
        <v>495</v>
      </c>
      <c r="AV81" s="10" t="s">
        <v>555</v>
      </c>
      <c r="AW81" s="6">
        <v>43825</v>
      </c>
      <c r="AX81" s="5" t="s">
        <v>53</v>
      </c>
      <c r="AY81" s="4" t="s">
        <v>35</v>
      </c>
      <c r="AZ81" s="4" t="s">
        <v>346</v>
      </c>
      <c r="BA81" s="4" t="s">
        <v>1062</v>
      </c>
      <c r="BB81" s="4">
        <v>25000</v>
      </c>
      <c r="BC81" s="4" t="s">
        <v>59</v>
      </c>
      <c r="BD81" s="4" t="s">
        <v>537</v>
      </c>
      <c r="BE81" s="6" t="s">
        <v>407</v>
      </c>
      <c r="BF81" s="6" t="s">
        <v>309</v>
      </c>
    </row>
    <row r="82" spans="1:58" ht="18.75">
      <c r="A82" s="4" t="s">
        <v>149</v>
      </c>
      <c r="B82" s="4" t="s">
        <v>30</v>
      </c>
      <c r="C82" s="4" t="s">
        <v>31</v>
      </c>
      <c r="D82" s="4" t="str">
        <f t="shared" si="5"/>
        <v>HOC</v>
      </c>
      <c r="E82" s="6" t="str">
        <f t="shared" si="6"/>
        <v>HO to CW Done</v>
      </c>
      <c r="F82" s="4" t="s">
        <v>301</v>
      </c>
      <c r="G82" s="4">
        <v>2019</v>
      </c>
      <c r="H82" s="4">
        <v>21.36937</v>
      </c>
      <c r="I82" s="4">
        <v>39.980310000000003</v>
      </c>
      <c r="J82" s="4" t="s">
        <v>306</v>
      </c>
      <c r="K82" s="4" t="s">
        <v>43</v>
      </c>
      <c r="L82" s="4" t="s">
        <v>55</v>
      </c>
      <c r="M82" s="4" t="s">
        <v>594</v>
      </c>
      <c r="N82" s="4"/>
      <c r="O82" s="4" t="s">
        <v>30</v>
      </c>
      <c r="P82" s="4" t="s">
        <v>34</v>
      </c>
      <c r="Q82" s="4"/>
      <c r="R82" s="4" t="s">
        <v>32</v>
      </c>
      <c r="S82" s="4" t="s">
        <v>32</v>
      </c>
      <c r="T82" s="4" t="s">
        <v>33</v>
      </c>
      <c r="U82" s="8" t="s">
        <v>758</v>
      </c>
      <c r="V82" s="4" t="s">
        <v>759</v>
      </c>
      <c r="W82" s="4" t="s">
        <v>606</v>
      </c>
      <c r="X82" s="4" t="s">
        <v>607</v>
      </c>
      <c r="Y82" s="6">
        <v>43489</v>
      </c>
      <c r="Z82" s="5">
        <v>43492</v>
      </c>
      <c r="AA82" s="5">
        <v>43492</v>
      </c>
      <c r="AB82" s="5">
        <v>43494</v>
      </c>
      <c r="AC82" s="5" t="s">
        <v>47</v>
      </c>
      <c r="AD82" s="5" t="s">
        <v>47</v>
      </c>
      <c r="AE82" s="5">
        <v>43501</v>
      </c>
      <c r="AF82" s="5">
        <v>44352</v>
      </c>
      <c r="AG82" s="5">
        <v>44352</v>
      </c>
      <c r="AH82" s="5">
        <v>44352</v>
      </c>
      <c r="AI82" s="5">
        <v>44352</v>
      </c>
      <c r="AJ82" s="5">
        <v>44352</v>
      </c>
      <c r="AK82" s="5" t="s">
        <v>47</v>
      </c>
      <c r="AL82" s="5" t="s">
        <v>47</v>
      </c>
      <c r="AM82" s="29">
        <v>4005513024</v>
      </c>
      <c r="AN82" s="5">
        <v>43681</v>
      </c>
      <c r="AO82" s="5">
        <v>43702</v>
      </c>
      <c r="AP82" s="5">
        <v>43634</v>
      </c>
      <c r="AQ82" s="12">
        <v>21.36937</v>
      </c>
      <c r="AR82" s="10">
        <v>39.980310000000003</v>
      </c>
      <c r="AS82" s="5">
        <v>43634</v>
      </c>
      <c r="AT82" s="5">
        <v>43634</v>
      </c>
      <c r="AU82" s="10" t="s">
        <v>545</v>
      </c>
      <c r="AV82" s="10" t="s">
        <v>514</v>
      </c>
      <c r="AW82" s="6">
        <v>43703</v>
      </c>
      <c r="AX82" s="5" t="s">
        <v>53</v>
      </c>
      <c r="AY82" s="4" t="s">
        <v>35</v>
      </c>
      <c r="AZ82" s="4" t="s">
        <v>340</v>
      </c>
      <c r="BA82" s="4"/>
      <c r="BB82" s="4" t="s">
        <v>47</v>
      </c>
      <c r="BC82" s="4" t="s">
        <v>514</v>
      </c>
      <c r="BD82" s="4" t="s">
        <v>537</v>
      </c>
      <c r="BE82" s="6" t="s">
        <v>407</v>
      </c>
      <c r="BF82" s="6" t="s">
        <v>309</v>
      </c>
    </row>
    <row r="83" spans="1:58" ht="18.75">
      <c r="A83" s="4" t="s">
        <v>150</v>
      </c>
      <c r="B83" s="4" t="s">
        <v>30</v>
      </c>
      <c r="C83" s="4" t="s">
        <v>31</v>
      </c>
      <c r="D83" s="4" t="str">
        <f t="shared" si="5"/>
        <v>HOC</v>
      </c>
      <c r="E83" s="6" t="str">
        <f t="shared" si="6"/>
        <v>HO to CW Done</v>
      </c>
      <c r="F83" s="4" t="s">
        <v>301</v>
      </c>
      <c r="G83" s="4">
        <v>2019</v>
      </c>
      <c r="H83" s="4">
        <v>21.475549999999998</v>
      </c>
      <c r="I83" s="4">
        <v>39.983260000000001</v>
      </c>
      <c r="J83" s="4" t="s">
        <v>306</v>
      </c>
      <c r="K83" s="4" t="s">
        <v>43</v>
      </c>
      <c r="L83" s="4" t="s">
        <v>55</v>
      </c>
      <c r="M83" s="4" t="s">
        <v>595</v>
      </c>
      <c r="N83" s="4"/>
      <c r="O83" s="4" t="s">
        <v>30</v>
      </c>
      <c r="P83" s="4" t="s">
        <v>34</v>
      </c>
      <c r="Q83" s="4"/>
      <c r="R83" s="4" t="s">
        <v>32</v>
      </c>
      <c r="S83" s="4" t="s">
        <v>32</v>
      </c>
      <c r="T83" s="4" t="s">
        <v>33</v>
      </c>
      <c r="U83" s="8" t="s">
        <v>760</v>
      </c>
      <c r="V83" s="4" t="s">
        <v>761</v>
      </c>
      <c r="W83" s="4" t="s">
        <v>606</v>
      </c>
      <c r="X83" s="4" t="s">
        <v>607</v>
      </c>
      <c r="Y83" s="6">
        <v>43527</v>
      </c>
      <c r="Z83" s="5">
        <v>43530</v>
      </c>
      <c r="AA83" s="5">
        <v>43530</v>
      </c>
      <c r="AB83" s="5">
        <v>43532</v>
      </c>
      <c r="AC83" s="5" t="s">
        <v>446</v>
      </c>
      <c r="AD83" s="5" t="s">
        <v>447</v>
      </c>
      <c r="AE83" s="5" t="s">
        <v>47</v>
      </c>
      <c r="AF83" s="5" t="s">
        <v>47</v>
      </c>
      <c r="AG83" s="5" t="s">
        <v>47</v>
      </c>
      <c r="AH83" s="5" t="s">
        <v>47</v>
      </c>
      <c r="AI83" s="5" t="s">
        <v>47</v>
      </c>
      <c r="AJ83" s="5" t="s">
        <v>47</v>
      </c>
      <c r="AK83" s="5">
        <v>43607</v>
      </c>
      <c r="AL83" s="5">
        <v>43607</v>
      </c>
      <c r="AM83" s="29">
        <v>0</v>
      </c>
      <c r="AN83" s="5">
        <v>43629</v>
      </c>
      <c r="AO83" s="5">
        <v>43650</v>
      </c>
      <c r="AP83" s="5">
        <v>43577</v>
      </c>
      <c r="AQ83" s="12">
        <v>21.475549999999998</v>
      </c>
      <c r="AR83" s="10">
        <v>39.983260000000001</v>
      </c>
      <c r="AS83" s="5">
        <v>43576</v>
      </c>
      <c r="AT83" s="5">
        <v>43576</v>
      </c>
      <c r="AU83" s="5" t="s">
        <v>567</v>
      </c>
      <c r="AV83" s="10"/>
      <c r="AW83" s="6">
        <v>43650</v>
      </c>
      <c r="AX83" s="5" t="s">
        <v>36</v>
      </c>
      <c r="AY83" s="4" t="s">
        <v>36</v>
      </c>
      <c r="AZ83" s="4" t="s">
        <v>349</v>
      </c>
      <c r="BA83" s="4">
        <v>590361188</v>
      </c>
      <c r="BB83" s="4">
        <v>55000</v>
      </c>
      <c r="BC83" s="4" t="s">
        <v>45</v>
      </c>
      <c r="BD83" s="4" t="s">
        <v>537</v>
      </c>
      <c r="BE83" s="6" t="s">
        <v>407</v>
      </c>
      <c r="BF83" s="6" t="s">
        <v>309</v>
      </c>
    </row>
    <row r="84" spans="1:58" ht="18.75">
      <c r="A84" s="4" t="s">
        <v>152</v>
      </c>
      <c r="B84" s="4" t="s">
        <v>30</v>
      </c>
      <c r="C84" s="4" t="s">
        <v>31</v>
      </c>
      <c r="D84" s="4" t="str">
        <f t="shared" si="5"/>
        <v>HOC</v>
      </c>
      <c r="E84" s="6" t="str">
        <f t="shared" si="6"/>
        <v>HO to CW Done</v>
      </c>
      <c r="F84" s="4" t="s">
        <v>301</v>
      </c>
      <c r="G84" s="4">
        <v>2019</v>
      </c>
      <c r="H84" s="4">
        <v>22.799890000000001</v>
      </c>
      <c r="I84" s="4">
        <v>39.037239999999997</v>
      </c>
      <c r="J84" s="4" t="s">
        <v>306</v>
      </c>
      <c r="K84" s="4" t="s">
        <v>43</v>
      </c>
      <c r="L84" s="4" t="s">
        <v>55</v>
      </c>
      <c r="M84" s="4" t="s">
        <v>47</v>
      </c>
      <c r="N84" s="4"/>
      <c r="O84" s="4" t="s">
        <v>30</v>
      </c>
      <c r="P84" s="4" t="s">
        <v>34</v>
      </c>
      <c r="Q84" s="4"/>
      <c r="R84" s="4" t="s">
        <v>32</v>
      </c>
      <c r="S84" s="4" t="s">
        <v>32</v>
      </c>
      <c r="T84" s="4" t="s">
        <v>33</v>
      </c>
      <c r="U84" s="8" t="s">
        <v>762</v>
      </c>
      <c r="V84" s="4" t="s">
        <v>763</v>
      </c>
      <c r="W84" s="4" t="s">
        <v>606</v>
      </c>
      <c r="X84" s="4" t="s">
        <v>47</v>
      </c>
      <c r="Y84" s="6">
        <v>43528</v>
      </c>
      <c r="Z84" s="5">
        <v>43531</v>
      </c>
      <c r="AA84" s="5">
        <v>43531</v>
      </c>
      <c r="AB84" s="5">
        <v>43533</v>
      </c>
      <c r="AC84" s="5">
        <v>43865</v>
      </c>
      <c r="AD84" s="5">
        <v>43865</v>
      </c>
      <c r="AE84" s="5" t="s">
        <v>47</v>
      </c>
      <c r="AF84" s="5" t="s">
        <v>47</v>
      </c>
      <c r="AG84" s="5" t="s">
        <v>47</v>
      </c>
      <c r="AH84" s="5" t="s">
        <v>47</v>
      </c>
      <c r="AI84" s="5" t="s">
        <v>47</v>
      </c>
      <c r="AJ84" s="5" t="s">
        <v>47</v>
      </c>
      <c r="AK84" s="5">
        <v>43865</v>
      </c>
      <c r="AL84" s="5">
        <v>43877</v>
      </c>
      <c r="AM84" s="29">
        <v>1440007615</v>
      </c>
      <c r="AN84" s="5">
        <v>43880</v>
      </c>
      <c r="AO84" s="5">
        <v>44000</v>
      </c>
      <c r="AP84" s="5">
        <v>43599</v>
      </c>
      <c r="AQ84" s="12">
        <v>22.800270000000001</v>
      </c>
      <c r="AR84" s="10">
        <v>39.038040000000002</v>
      </c>
      <c r="AS84" s="5">
        <v>43874</v>
      </c>
      <c r="AT84" s="5">
        <v>43877</v>
      </c>
      <c r="AU84" s="5" t="s">
        <v>1044</v>
      </c>
      <c r="AV84" s="10" t="s">
        <v>573</v>
      </c>
      <c r="AW84" s="6">
        <v>44000</v>
      </c>
      <c r="AX84" s="5" t="s">
        <v>36</v>
      </c>
      <c r="AY84" s="4" t="s">
        <v>36</v>
      </c>
      <c r="AZ84" s="4" t="s">
        <v>587</v>
      </c>
      <c r="BA84" s="4">
        <v>538860820</v>
      </c>
      <c r="BB84" s="4">
        <v>35000</v>
      </c>
      <c r="BC84" s="4" t="s">
        <v>510</v>
      </c>
      <c r="BD84" s="4" t="s">
        <v>538</v>
      </c>
      <c r="BE84" s="6" t="s">
        <v>407</v>
      </c>
      <c r="BF84" s="6" t="s">
        <v>309</v>
      </c>
    </row>
    <row r="85" spans="1:58" ht="18.75">
      <c r="A85" s="47" t="s">
        <v>153</v>
      </c>
      <c r="B85" s="4" t="s">
        <v>30</v>
      </c>
      <c r="C85" s="4" t="s">
        <v>31</v>
      </c>
      <c r="D85" s="4" t="str">
        <f t="shared" si="5"/>
        <v>HOC</v>
      </c>
      <c r="E85" s="6" t="str">
        <f t="shared" si="6"/>
        <v>HO to CW Done</v>
      </c>
      <c r="F85" s="4" t="s">
        <v>301</v>
      </c>
      <c r="G85" s="4">
        <v>2019</v>
      </c>
      <c r="H85" s="4">
        <v>21.368559999999999</v>
      </c>
      <c r="I85" s="4">
        <v>39.98592</v>
      </c>
      <c r="J85" s="4" t="s">
        <v>306</v>
      </c>
      <c r="K85" s="4" t="s">
        <v>43</v>
      </c>
      <c r="L85" s="4" t="s">
        <v>55</v>
      </c>
      <c r="M85" s="4" t="s">
        <v>594</v>
      </c>
      <c r="N85" s="4"/>
      <c r="O85" s="4" t="s">
        <v>30</v>
      </c>
      <c r="P85" s="4" t="s">
        <v>34</v>
      </c>
      <c r="Q85" s="4"/>
      <c r="R85" s="4" t="s">
        <v>32</v>
      </c>
      <c r="S85" s="4" t="s">
        <v>32</v>
      </c>
      <c r="T85" s="4" t="s">
        <v>33</v>
      </c>
      <c r="U85" s="8" t="s">
        <v>764</v>
      </c>
      <c r="V85" s="4" t="s">
        <v>765</v>
      </c>
      <c r="W85" s="4" t="s">
        <v>606</v>
      </c>
      <c r="X85" s="4" t="s">
        <v>607</v>
      </c>
      <c r="Y85" s="6">
        <v>43489</v>
      </c>
      <c r="Z85" s="5">
        <v>43492</v>
      </c>
      <c r="AA85" s="5">
        <v>43492</v>
      </c>
      <c r="AB85" s="5">
        <v>43494</v>
      </c>
      <c r="AC85" s="5" t="s">
        <v>47</v>
      </c>
      <c r="AD85" s="5" t="s">
        <v>47</v>
      </c>
      <c r="AE85" s="5">
        <v>43501</v>
      </c>
      <c r="AF85" s="5">
        <v>44352</v>
      </c>
      <c r="AG85" s="5">
        <v>44352</v>
      </c>
      <c r="AH85" s="5">
        <v>44352</v>
      </c>
      <c r="AI85" s="5">
        <v>44352</v>
      </c>
      <c r="AJ85" s="5">
        <v>44352</v>
      </c>
      <c r="AK85" s="5" t="s">
        <v>47</v>
      </c>
      <c r="AL85" s="5" t="s">
        <v>47</v>
      </c>
      <c r="AM85" s="29">
        <v>4005513022</v>
      </c>
      <c r="AN85" s="5">
        <v>43681</v>
      </c>
      <c r="AO85" s="5">
        <v>43702</v>
      </c>
      <c r="AP85" s="5">
        <v>43634</v>
      </c>
      <c r="AQ85" s="12">
        <v>21.368559999999999</v>
      </c>
      <c r="AR85" s="10">
        <v>39.98592</v>
      </c>
      <c r="AS85" s="5">
        <v>43634</v>
      </c>
      <c r="AT85" s="5">
        <v>43634</v>
      </c>
      <c r="AU85" s="10" t="s">
        <v>545</v>
      </c>
      <c r="AV85" s="10" t="s">
        <v>514</v>
      </c>
      <c r="AW85" s="6">
        <v>43703</v>
      </c>
      <c r="AX85" s="5" t="s">
        <v>53</v>
      </c>
      <c r="AY85" s="4" t="s">
        <v>35</v>
      </c>
      <c r="AZ85" s="4" t="s">
        <v>340</v>
      </c>
      <c r="BA85" s="4"/>
      <c r="BB85" s="4" t="s">
        <v>47</v>
      </c>
      <c r="BC85" s="4" t="s">
        <v>514</v>
      </c>
      <c r="BD85" s="4" t="s">
        <v>537</v>
      </c>
      <c r="BE85" s="6" t="s">
        <v>407</v>
      </c>
      <c r="BF85" s="6" t="s">
        <v>309</v>
      </c>
    </row>
    <row r="86" spans="1:58" ht="18.75">
      <c r="A86" s="47" t="s">
        <v>156</v>
      </c>
      <c r="B86" s="4" t="s">
        <v>30</v>
      </c>
      <c r="C86" s="4" t="s">
        <v>31</v>
      </c>
      <c r="D86" s="4" t="str">
        <f t="shared" si="5"/>
        <v>HOC</v>
      </c>
      <c r="E86" s="6" t="str">
        <f t="shared" si="6"/>
        <v>HO to CW Done</v>
      </c>
      <c r="F86" s="4" t="s">
        <v>301</v>
      </c>
      <c r="G86" s="4">
        <v>2019</v>
      </c>
      <c r="H86" s="4">
        <v>21.423480000000001</v>
      </c>
      <c r="I86" s="4">
        <v>39.875819999999997</v>
      </c>
      <c r="J86" s="4" t="s">
        <v>306</v>
      </c>
      <c r="K86" s="4" t="s">
        <v>43</v>
      </c>
      <c r="L86" s="4" t="s">
        <v>55</v>
      </c>
      <c r="M86" s="4" t="s">
        <v>594</v>
      </c>
      <c r="N86" s="4"/>
      <c r="O86" s="4" t="s">
        <v>30</v>
      </c>
      <c r="P86" s="4" t="s">
        <v>34</v>
      </c>
      <c r="Q86" s="4"/>
      <c r="R86" s="4" t="s">
        <v>32</v>
      </c>
      <c r="S86" s="4" t="s">
        <v>32</v>
      </c>
      <c r="T86" s="4" t="s">
        <v>33</v>
      </c>
      <c r="U86" s="8" t="s">
        <v>766</v>
      </c>
      <c r="V86" s="4" t="s">
        <v>767</v>
      </c>
      <c r="W86" s="4" t="s">
        <v>606</v>
      </c>
      <c r="X86" s="4" t="s">
        <v>607</v>
      </c>
      <c r="Y86" s="6">
        <v>43454</v>
      </c>
      <c r="Z86" s="5">
        <v>43457</v>
      </c>
      <c r="AA86" s="5">
        <v>43457</v>
      </c>
      <c r="AB86" s="5">
        <v>43459</v>
      </c>
      <c r="AC86" s="5" t="s">
        <v>47</v>
      </c>
      <c r="AD86" s="5" t="s">
        <v>47</v>
      </c>
      <c r="AE86" s="5">
        <v>43466</v>
      </c>
      <c r="AF86" s="5">
        <v>44352</v>
      </c>
      <c r="AG86" s="5">
        <v>44352</v>
      </c>
      <c r="AH86" s="5">
        <v>44352</v>
      </c>
      <c r="AI86" s="5">
        <v>44352</v>
      </c>
      <c r="AJ86" s="5">
        <v>44352</v>
      </c>
      <c r="AK86" s="5" t="s">
        <v>47</v>
      </c>
      <c r="AL86" s="5" t="s">
        <v>47</v>
      </c>
      <c r="AM86" s="29">
        <v>4005513023</v>
      </c>
      <c r="AN86" s="5">
        <v>43681</v>
      </c>
      <c r="AO86" s="5">
        <v>43702</v>
      </c>
      <c r="AP86" s="5">
        <v>43639</v>
      </c>
      <c r="AQ86" s="12">
        <v>21.423480000000001</v>
      </c>
      <c r="AR86" s="10">
        <v>39.875819999999997</v>
      </c>
      <c r="AS86" s="5">
        <v>43634</v>
      </c>
      <c r="AT86" s="5">
        <v>43634</v>
      </c>
      <c r="AU86" s="4" t="s">
        <v>498</v>
      </c>
      <c r="AV86" s="10" t="s">
        <v>308</v>
      </c>
      <c r="AW86" s="6">
        <v>43702</v>
      </c>
      <c r="AX86" s="5" t="s">
        <v>53</v>
      </c>
      <c r="AY86" s="4" t="s">
        <v>35</v>
      </c>
      <c r="AZ86" s="4" t="s">
        <v>340</v>
      </c>
      <c r="BA86" s="4"/>
      <c r="BB86" s="4" t="s">
        <v>47</v>
      </c>
      <c r="BC86" s="4" t="s">
        <v>308</v>
      </c>
      <c r="BD86" s="4" t="s">
        <v>538</v>
      </c>
      <c r="BE86" s="6" t="s">
        <v>407</v>
      </c>
      <c r="BF86" s="6" t="s">
        <v>309</v>
      </c>
    </row>
    <row r="87" spans="1:58" ht="18.75">
      <c r="A87" s="4" t="s">
        <v>157</v>
      </c>
      <c r="B87" s="4" t="s">
        <v>30</v>
      </c>
      <c r="C87" s="4" t="s">
        <v>31</v>
      </c>
      <c r="D87" s="4" t="str">
        <f t="shared" si="5"/>
        <v>HOC</v>
      </c>
      <c r="E87" s="6" t="str">
        <f t="shared" si="6"/>
        <v>HO to CW Done</v>
      </c>
      <c r="F87" s="4" t="s">
        <v>301</v>
      </c>
      <c r="G87" s="4">
        <v>2019</v>
      </c>
      <c r="H87" s="4">
        <v>21.367419999999999</v>
      </c>
      <c r="I87" s="4">
        <v>39.835369999999998</v>
      </c>
      <c r="J87" s="4" t="s">
        <v>306</v>
      </c>
      <c r="K87" s="4" t="s">
        <v>43</v>
      </c>
      <c r="L87" s="4" t="s">
        <v>55</v>
      </c>
      <c r="M87" s="4" t="s">
        <v>47</v>
      </c>
      <c r="N87" s="4"/>
      <c r="O87" s="4" t="s">
        <v>30</v>
      </c>
      <c r="P87" s="4" t="s">
        <v>34</v>
      </c>
      <c r="Q87" s="4"/>
      <c r="R87" s="4" t="s">
        <v>32</v>
      </c>
      <c r="S87" s="4" t="s">
        <v>32</v>
      </c>
      <c r="T87" s="4" t="s">
        <v>33</v>
      </c>
      <c r="U87" s="8" t="s">
        <v>768</v>
      </c>
      <c r="V87" s="4" t="s">
        <v>769</v>
      </c>
      <c r="W87" s="4" t="s">
        <v>606</v>
      </c>
      <c r="X87" s="4" t="s">
        <v>607</v>
      </c>
      <c r="Y87" s="6">
        <v>43537</v>
      </c>
      <c r="Z87" s="5">
        <v>43540</v>
      </c>
      <c r="AA87" s="5">
        <v>43540</v>
      </c>
      <c r="AB87" s="5">
        <v>43542</v>
      </c>
      <c r="AC87" s="5">
        <v>43758</v>
      </c>
      <c r="AD87" s="5">
        <v>43758</v>
      </c>
      <c r="AE87" s="5" t="s">
        <v>47</v>
      </c>
      <c r="AF87" s="5" t="s">
        <v>47</v>
      </c>
      <c r="AG87" s="5" t="s">
        <v>47</v>
      </c>
      <c r="AH87" s="5" t="s">
        <v>47</v>
      </c>
      <c r="AI87" s="5" t="s">
        <v>47</v>
      </c>
      <c r="AJ87" s="5" t="s">
        <v>47</v>
      </c>
      <c r="AK87" s="5">
        <v>43818</v>
      </c>
      <c r="AL87" s="5">
        <v>43818</v>
      </c>
      <c r="AM87" s="29">
        <v>4005513019</v>
      </c>
      <c r="AN87" s="5">
        <v>43828</v>
      </c>
      <c r="AO87" s="5">
        <v>43901</v>
      </c>
      <c r="AP87" s="5">
        <v>43859</v>
      </c>
      <c r="AQ87" s="12">
        <v>21.367419999999999</v>
      </c>
      <c r="AR87" s="10">
        <v>39.835369999999998</v>
      </c>
      <c r="AS87" s="5">
        <v>43866</v>
      </c>
      <c r="AT87" s="5">
        <v>43774</v>
      </c>
      <c r="AU87" s="5" t="s">
        <v>535</v>
      </c>
      <c r="AV87" s="10" t="s">
        <v>560</v>
      </c>
      <c r="AW87" s="6">
        <v>43902</v>
      </c>
      <c r="AX87" s="5" t="s">
        <v>36</v>
      </c>
      <c r="AY87" s="5" t="s">
        <v>36</v>
      </c>
      <c r="AZ87" s="4" t="s">
        <v>551</v>
      </c>
      <c r="BA87" s="4">
        <v>553538711</v>
      </c>
      <c r="BB87" s="4">
        <v>60000</v>
      </c>
      <c r="BC87" s="4" t="s">
        <v>510</v>
      </c>
      <c r="BD87" s="4" t="s">
        <v>538</v>
      </c>
      <c r="BE87" s="6" t="s">
        <v>407</v>
      </c>
      <c r="BF87" s="6" t="s">
        <v>309</v>
      </c>
    </row>
    <row r="88" spans="1:58" ht="18.75">
      <c r="A88" s="4" t="s">
        <v>158</v>
      </c>
      <c r="B88" s="4" t="s">
        <v>30</v>
      </c>
      <c r="C88" s="4" t="s">
        <v>31</v>
      </c>
      <c r="D88" s="4" t="str">
        <f t="shared" si="5"/>
        <v>HOC</v>
      </c>
      <c r="E88" s="6" t="str">
        <f t="shared" si="6"/>
        <v>HO to CW Done</v>
      </c>
      <c r="F88" s="4" t="s">
        <v>301</v>
      </c>
      <c r="G88" s="4">
        <v>2019</v>
      </c>
      <c r="H88" s="4">
        <v>21.381959999999999</v>
      </c>
      <c r="I88" s="4">
        <v>39.783279999999998</v>
      </c>
      <c r="J88" s="4" t="s">
        <v>306</v>
      </c>
      <c r="K88" s="4" t="s">
        <v>43</v>
      </c>
      <c r="L88" s="4" t="s">
        <v>55</v>
      </c>
      <c r="M88" s="4" t="s">
        <v>47</v>
      </c>
      <c r="N88" s="4"/>
      <c r="O88" s="4" t="s">
        <v>30</v>
      </c>
      <c r="P88" s="4" t="s">
        <v>34</v>
      </c>
      <c r="Q88" s="4"/>
      <c r="R88" s="4" t="s">
        <v>32</v>
      </c>
      <c r="S88" s="4" t="s">
        <v>32</v>
      </c>
      <c r="T88" s="4" t="s">
        <v>33</v>
      </c>
      <c r="U88" s="8" t="s">
        <v>770</v>
      </c>
      <c r="V88" s="4" t="s">
        <v>771</v>
      </c>
      <c r="W88" s="4" t="s">
        <v>606</v>
      </c>
      <c r="X88" s="4" t="s">
        <v>607</v>
      </c>
      <c r="Y88" s="6">
        <v>43542</v>
      </c>
      <c r="Z88" s="5">
        <v>43545</v>
      </c>
      <c r="AA88" s="5">
        <v>43545</v>
      </c>
      <c r="AB88" s="5">
        <v>43547</v>
      </c>
      <c r="AC88" s="5" t="s">
        <v>47</v>
      </c>
      <c r="AD88" s="5" t="s">
        <v>47</v>
      </c>
      <c r="AE88" s="5">
        <v>43554</v>
      </c>
      <c r="AF88" s="5">
        <v>44352</v>
      </c>
      <c r="AG88" s="5">
        <v>44352</v>
      </c>
      <c r="AH88" s="5">
        <v>44352</v>
      </c>
      <c r="AI88" s="5">
        <v>44352</v>
      </c>
      <c r="AJ88" s="5">
        <v>44352</v>
      </c>
      <c r="AK88" s="5" t="s">
        <v>47</v>
      </c>
      <c r="AL88" s="5" t="s">
        <v>47</v>
      </c>
      <c r="AM88" s="29">
        <v>4005513070</v>
      </c>
      <c r="AN88" s="5">
        <v>43657</v>
      </c>
      <c r="AO88" s="5">
        <v>43678</v>
      </c>
      <c r="AP88" s="5">
        <v>43676</v>
      </c>
      <c r="AQ88" s="12">
        <v>21.381959999999999</v>
      </c>
      <c r="AR88" s="10">
        <v>39.783279999999998</v>
      </c>
      <c r="AS88" s="5">
        <v>43675</v>
      </c>
      <c r="AT88" s="5">
        <v>43675</v>
      </c>
      <c r="AU88" s="5" t="s">
        <v>584</v>
      </c>
      <c r="AV88" s="10" t="s">
        <v>64</v>
      </c>
      <c r="AW88" s="6">
        <v>43683</v>
      </c>
      <c r="AX88" s="5" t="s">
        <v>53</v>
      </c>
      <c r="AY88" s="4" t="s">
        <v>35</v>
      </c>
      <c r="AZ88" s="4" t="s">
        <v>340</v>
      </c>
      <c r="BA88" s="4"/>
      <c r="BB88" s="4" t="s">
        <v>47</v>
      </c>
      <c r="BC88" s="4" t="s">
        <v>64</v>
      </c>
      <c r="BD88" s="4" t="s">
        <v>537</v>
      </c>
      <c r="BE88" s="6" t="s">
        <v>407</v>
      </c>
      <c r="BF88" s="6" t="s">
        <v>309</v>
      </c>
    </row>
    <row r="89" spans="1:58" ht="18.75">
      <c r="A89" s="4" t="s">
        <v>160</v>
      </c>
      <c r="B89" s="4" t="s">
        <v>30</v>
      </c>
      <c r="C89" s="4" t="s">
        <v>31</v>
      </c>
      <c r="D89" s="4" t="str">
        <f t="shared" si="5"/>
        <v>HOC</v>
      </c>
      <c r="E89" s="6" t="str">
        <f t="shared" si="6"/>
        <v>HO to CW Done</v>
      </c>
      <c r="F89" s="4" t="s">
        <v>301</v>
      </c>
      <c r="G89" s="4">
        <v>2019</v>
      </c>
      <c r="H89" s="4">
        <v>21.469149999999999</v>
      </c>
      <c r="I89" s="4">
        <v>40.000210000000003</v>
      </c>
      <c r="J89" s="4" t="s">
        <v>306</v>
      </c>
      <c r="K89" s="4" t="s">
        <v>43</v>
      </c>
      <c r="L89" s="4" t="s">
        <v>55</v>
      </c>
      <c r="M89" s="4" t="s">
        <v>47</v>
      </c>
      <c r="N89" s="4"/>
      <c r="O89" s="4" t="s">
        <v>30</v>
      </c>
      <c r="P89" s="4" t="s">
        <v>34</v>
      </c>
      <c r="Q89" s="4"/>
      <c r="R89" s="4" t="s">
        <v>32</v>
      </c>
      <c r="S89" s="4" t="s">
        <v>32</v>
      </c>
      <c r="T89" s="4" t="s">
        <v>33</v>
      </c>
      <c r="U89" s="8" t="s">
        <v>772</v>
      </c>
      <c r="V89" s="4" t="s">
        <v>773</v>
      </c>
      <c r="W89" s="4" t="s">
        <v>606</v>
      </c>
      <c r="X89" s="4" t="s">
        <v>607</v>
      </c>
      <c r="Y89" s="6">
        <v>43796</v>
      </c>
      <c r="Z89" s="5">
        <v>43814</v>
      </c>
      <c r="AA89" s="5">
        <v>43843</v>
      </c>
      <c r="AB89" s="5">
        <v>43843</v>
      </c>
      <c r="AC89" s="5">
        <v>43843</v>
      </c>
      <c r="AD89" s="5">
        <v>43843</v>
      </c>
      <c r="AE89" s="5" t="s">
        <v>47</v>
      </c>
      <c r="AF89" s="5" t="s">
        <v>47</v>
      </c>
      <c r="AG89" s="5" t="s">
        <v>47</v>
      </c>
      <c r="AH89" s="5" t="s">
        <v>47</v>
      </c>
      <c r="AI89" s="5" t="s">
        <v>47</v>
      </c>
      <c r="AJ89" s="5" t="s">
        <v>47</v>
      </c>
      <c r="AK89" s="5">
        <v>43858</v>
      </c>
      <c r="AL89" s="5">
        <v>43858</v>
      </c>
      <c r="AM89" s="29">
        <v>0</v>
      </c>
      <c r="AN89" s="5">
        <v>43865</v>
      </c>
      <c r="AO89" s="5">
        <v>43902</v>
      </c>
      <c r="AP89" s="5">
        <v>43863</v>
      </c>
      <c r="AQ89" s="12">
        <v>21.469149999999999</v>
      </c>
      <c r="AR89" s="10">
        <v>40.000210000000003</v>
      </c>
      <c r="AS89" s="5">
        <v>43866</v>
      </c>
      <c r="AT89" s="5">
        <v>43866</v>
      </c>
      <c r="AU89" s="5" t="s">
        <v>495</v>
      </c>
      <c r="AV89" s="10" t="s">
        <v>1038</v>
      </c>
      <c r="AW89" s="6">
        <v>43902</v>
      </c>
      <c r="AX89" s="5" t="s">
        <v>36</v>
      </c>
      <c r="AY89" s="4" t="s">
        <v>36</v>
      </c>
      <c r="AZ89" s="4" t="s">
        <v>591</v>
      </c>
      <c r="BA89" s="4">
        <v>505560350</v>
      </c>
      <c r="BB89" s="4">
        <v>50000</v>
      </c>
      <c r="BC89" s="4" t="s">
        <v>559</v>
      </c>
      <c r="BD89" s="4" t="s">
        <v>537</v>
      </c>
      <c r="BE89" s="6" t="s">
        <v>407</v>
      </c>
      <c r="BF89" s="6" t="s">
        <v>309</v>
      </c>
    </row>
    <row r="90" spans="1:58" ht="18.75">
      <c r="A90" s="4" t="s">
        <v>161</v>
      </c>
      <c r="B90" s="4" t="s">
        <v>30</v>
      </c>
      <c r="C90" s="4" t="s">
        <v>31</v>
      </c>
      <c r="D90" s="4" t="str">
        <f t="shared" si="5"/>
        <v>HOC</v>
      </c>
      <c r="E90" s="6" t="str">
        <f t="shared" si="6"/>
        <v>HO to CW Done</v>
      </c>
      <c r="F90" s="4" t="s">
        <v>301</v>
      </c>
      <c r="G90" s="4">
        <v>2019</v>
      </c>
      <c r="H90" s="4">
        <v>21.4636</v>
      </c>
      <c r="I90" s="4">
        <v>39.945920000000001</v>
      </c>
      <c r="J90" s="4" t="s">
        <v>306</v>
      </c>
      <c r="K90" s="4" t="s">
        <v>43</v>
      </c>
      <c r="L90" s="4" t="s">
        <v>55</v>
      </c>
      <c r="M90" s="4" t="s">
        <v>47</v>
      </c>
      <c r="N90" s="4"/>
      <c r="O90" s="4" t="s">
        <v>30</v>
      </c>
      <c r="P90" s="4" t="s">
        <v>34</v>
      </c>
      <c r="Q90" s="4"/>
      <c r="R90" s="4" t="s">
        <v>32</v>
      </c>
      <c r="S90" s="4" t="s">
        <v>32</v>
      </c>
      <c r="T90" s="4" t="s">
        <v>33</v>
      </c>
      <c r="U90" s="8" t="s">
        <v>774</v>
      </c>
      <c r="V90" s="4" t="s">
        <v>775</v>
      </c>
      <c r="W90" s="4" t="s">
        <v>606</v>
      </c>
      <c r="X90" s="4" t="s">
        <v>607</v>
      </c>
      <c r="Y90" s="6">
        <v>43530</v>
      </c>
      <c r="Z90" s="5">
        <v>43533</v>
      </c>
      <c r="AA90" s="5">
        <v>43533</v>
      </c>
      <c r="AB90" s="5">
        <v>43535</v>
      </c>
      <c r="AC90" s="5">
        <v>43884</v>
      </c>
      <c r="AD90" s="5">
        <v>43892</v>
      </c>
      <c r="AE90" s="5" t="s">
        <v>47</v>
      </c>
      <c r="AF90" s="5" t="s">
        <v>47</v>
      </c>
      <c r="AG90" s="5" t="s">
        <v>47</v>
      </c>
      <c r="AH90" s="5" t="s">
        <v>47</v>
      </c>
      <c r="AI90" s="5" t="s">
        <v>47</v>
      </c>
      <c r="AJ90" s="5" t="s">
        <v>47</v>
      </c>
      <c r="AK90" s="5">
        <v>43892</v>
      </c>
      <c r="AL90" s="5">
        <v>43898</v>
      </c>
      <c r="AM90" s="29">
        <v>4005513090</v>
      </c>
      <c r="AN90" s="5">
        <v>43901</v>
      </c>
      <c r="AO90" s="5">
        <v>44007</v>
      </c>
      <c r="AP90" s="5">
        <v>44007</v>
      </c>
      <c r="AQ90" s="10">
        <v>21.46388</v>
      </c>
      <c r="AR90" s="10">
        <v>39.94453</v>
      </c>
      <c r="AS90" s="5">
        <v>44007</v>
      </c>
      <c r="AT90" s="5">
        <v>44002</v>
      </c>
      <c r="AU90" s="5" t="s">
        <v>1042</v>
      </c>
      <c r="AV90" s="10" t="s">
        <v>510</v>
      </c>
      <c r="AW90" s="6">
        <v>44007</v>
      </c>
      <c r="AX90" s="5" t="s">
        <v>36</v>
      </c>
      <c r="AY90" s="4" t="s">
        <v>36</v>
      </c>
      <c r="AZ90" s="4" t="s">
        <v>1029</v>
      </c>
      <c r="BA90" s="4">
        <v>599233750</v>
      </c>
      <c r="BB90" s="4">
        <v>45000</v>
      </c>
      <c r="BC90" s="4" t="s">
        <v>510</v>
      </c>
      <c r="BD90" s="4" t="s">
        <v>538</v>
      </c>
      <c r="BE90" s="6" t="s">
        <v>407</v>
      </c>
      <c r="BF90" s="6" t="s">
        <v>309</v>
      </c>
    </row>
    <row r="91" spans="1:58" ht="18.75">
      <c r="A91" s="4" t="s">
        <v>162</v>
      </c>
      <c r="B91" s="4" t="s">
        <v>30</v>
      </c>
      <c r="C91" s="4" t="s">
        <v>31</v>
      </c>
      <c r="D91" s="4" t="str">
        <f t="shared" si="5"/>
        <v>HOC</v>
      </c>
      <c r="E91" s="6" t="str">
        <f t="shared" si="6"/>
        <v>HO to CW Done</v>
      </c>
      <c r="F91" s="4" t="s">
        <v>301</v>
      </c>
      <c r="G91" s="4">
        <v>2019</v>
      </c>
      <c r="H91" s="4">
        <v>21.385950000000001</v>
      </c>
      <c r="I91" s="4">
        <v>39.814410000000002</v>
      </c>
      <c r="J91" s="4" t="s">
        <v>306</v>
      </c>
      <c r="K91" s="4" t="s">
        <v>43</v>
      </c>
      <c r="L91" s="4" t="s">
        <v>55</v>
      </c>
      <c r="M91" s="4" t="s">
        <v>595</v>
      </c>
      <c r="N91" s="4"/>
      <c r="O91" s="4" t="s">
        <v>30</v>
      </c>
      <c r="P91" s="4" t="s">
        <v>34</v>
      </c>
      <c r="Q91" s="4"/>
      <c r="R91" s="4" t="s">
        <v>32</v>
      </c>
      <c r="S91" s="4" t="s">
        <v>32</v>
      </c>
      <c r="T91" s="4" t="s">
        <v>33</v>
      </c>
      <c r="U91" s="8" t="s">
        <v>776</v>
      </c>
      <c r="V91" s="4" t="s">
        <v>777</v>
      </c>
      <c r="W91" s="4" t="s">
        <v>606</v>
      </c>
      <c r="X91" s="4" t="s">
        <v>607</v>
      </c>
      <c r="Y91" s="6">
        <v>43548</v>
      </c>
      <c r="Z91" s="5">
        <v>43551</v>
      </c>
      <c r="AA91" s="5">
        <v>43551</v>
      </c>
      <c r="AB91" s="5">
        <v>43553</v>
      </c>
      <c r="AC91" s="5" t="s">
        <v>47</v>
      </c>
      <c r="AD91" s="5" t="s">
        <v>47</v>
      </c>
      <c r="AE91" s="5">
        <v>43560</v>
      </c>
      <c r="AF91" s="5">
        <v>36526</v>
      </c>
      <c r="AG91" s="5">
        <v>36526</v>
      </c>
      <c r="AH91" s="5">
        <v>36526</v>
      </c>
      <c r="AI91" s="5">
        <v>36526</v>
      </c>
      <c r="AJ91" s="5">
        <v>36526</v>
      </c>
      <c r="AK91" s="5" t="s">
        <v>47</v>
      </c>
      <c r="AL91" s="5" t="s">
        <v>47</v>
      </c>
      <c r="AM91" s="29">
        <v>4001133514</v>
      </c>
      <c r="AN91" s="5">
        <v>36526</v>
      </c>
      <c r="AO91" s="5">
        <v>36892</v>
      </c>
      <c r="AP91" s="5">
        <v>43641</v>
      </c>
      <c r="AQ91" s="12">
        <v>21.385950000000001</v>
      </c>
      <c r="AR91" s="10">
        <v>39.814410000000002</v>
      </c>
      <c r="AS91" s="5">
        <v>43636</v>
      </c>
      <c r="AT91" s="5">
        <v>43636</v>
      </c>
      <c r="AU91" s="10" t="s">
        <v>499</v>
      </c>
      <c r="AV91" s="10" t="s">
        <v>64</v>
      </c>
      <c r="AW91" s="6">
        <v>43650</v>
      </c>
      <c r="AX91" s="5" t="s">
        <v>53</v>
      </c>
      <c r="AY91" s="4" t="s">
        <v>508</v>
      </c>
      <c r="AZ91" s="4" t="s">
        <v>350</v>
      </c>
      <c r="BA91" s="4"/>
      <c r="BB91" s="4" t="s">
        <v>47</v>
      </c>
      <c r="BC91" s="4" t="s">
        <v>64</v>
      </c>
      <c r="BD91" s="4" t="s">
        <v>537</v>
      </c>
      <c r="BE91" s="6" t="s">
        <v>407</v>
      </c>
      <c r="BF91" s="6" t="s">
        <v>309</v>
      </c>
    </row>
    <row r="92" spans="1:58" ht="18.75">
      <c r="A92" s="4" t="s">
        <v>163</v>
      </c>
      <c r="B92" s="4" t="s">
        <v>30</v>
      </c>
      <c r="C92" s="4" t="s">
        <v>31</v>
      </c>
      <c r="D92" s="4" t="str">
        <f t="shared" si="5"/>
        <v>Pending LA</v>
      </c>
      <c r="E92" s="6" t="str">
        <f t="shared" si="6"/>
        <v>IBP Not Issued</v>
      </c>
      <c r="F92" s="4" t="s">
        <v>301</v>
      </c>
      <c r="G92" s="4">
        <v>2020</v>
      </c>
      <c r="H92" s="4">
        <v>21.513829999999999</v>
      </c>
      <c r="I92" s="4">
        <v>40.035519999999998</v>
      </c>
      <c r="J92" s="4" t="s">
        <v>306</v>
      </c>
      <c r="K92" s="4" t="s">
        <v>43</v>
      </c>
      <c r="L92" s="4" t="s">
        <v>55</v>
      </c>
      <c r="M92" s="4" t="s">
        <v>47</v>
      </c>
      <c r="N92" s="4"/>
      <c r="O92" s="4" t="s">
        <v>30</v>
      </c>
      <c r="P92" s="4" t="s">
        <v>34</v>
      </c>
      <c r="Q92" s="4"/>
      <c r="R92" s="4" t="s">
        <v>32</v>
      </c>
      <c r="S92" s="4" t="s">
        <v>32</v>
      </c>
      <c r="T92" s="4" t="s">
        <v>33</v>
      </c>
      <c r="U92" s="8" t="s">
        <v>778</v>
      </c>
      <c r="V92" s="4" t="s">
        <v>779</v>
      </c>
      <c r="W92" s="4" t="s">
        <v>600</v>
      </c>
      <c r="X92" s="4" t="s">
        <v>601</v>
      </c>
      <c r="Y92" s="6">
        <v>43526</v>
      </c>
      <c r="Z92" s="5">
        <v>43526</v>
      </c>
      <c r="AA92" s="5">
        <v>43526</v>
      </c>
      <c r="AB92" s="5">
        <v>43526</v>
      </c>
      <c r="AC92" s="5" t="s">
        <v>47</v>
      </c>
      <c r="AD92" s="5" t="s">
        <v>47</v>
      </c>
      <c r="AE92" s="5">
        <v>44509</v>
      </c>
      <c r="AF92" s="5"/>
      <c r="AG92" s="5"/>
      <c r="AH92" s="5"/>
      <c r="AI92" s="5"/>
      <c r="AJ92" s="5"/>
      <c r="AK92" s="5" t="s">
        <v>47</v>
      </c>
      <c r="AL92" s="5" t="s">
        <v>47</v>
      </c>
      <c r="AM92" s="29" t="s">
        <v>1275</v>
      </c>
      <c r="AN92" s="5"/>
      <c r="AO92" s="5"/>
      <c r="AP92" s="5">
        <v>44377</v>
      </c>
      <c r="AQ92" s="12">
        <v>21.52778</v>
      </c>
      <c r="AR92" s="27">
        <v>40.042319999999997</v>
      </c>
      <c r="AS92" s="5">
        <v>44389</v>
      </c>
      <c r="AT92" s="5">
        <v>44402</v>
      </c>
      <c r="AU92" s="5" t="s">
        <v>495</v>
      </c>
      <c r="AV92" s="10" t="s">
        <v>59</v>
      </c>
      <c r="AW92" s="5"/>
      <c r="AX92" s="5" t="s">
        <v>53</v>
      </c>
      <c r="AY92" s="5" t="s">
        <v>35</v>
      </c>
      <c r="AZ92" s="4" t="s">
        <v>1222</v>
      </c>
      <c r="BA92" s="4"/>
      <c r="BB92" s="4"/>
      <c r="BC92" s="4" t="s">
        <v>59</v>
      </c>
      <c r="BD92" s="4" t="s">
        <v>537</v>
      </c>
      <c r="BE92" s="6" t="s">
        <v>407</v>
      </c>
      <c r="BF92" s="6" t="s">
        <v>1272</v>
      </c>
    </row>
    <row r="93" spans="1:58" ht="18.75">
      <c r="A93" s="4" t="s">
        <v>164</v>
      </c>
      <c r="B93" s="4" t="s">
        <v>30</v>
      </c>
      <c r="C93" s="4" t="s">
        <v>31</v>
      </c>
      <c r="D93" s="4" t="str">
        <f t="shared" si="5"/>
        <v>HOC</v>
      </c>
      <c r="E93" s="6" t="str">
        <f t="shared" si="6"/>
        <v>HO to CW Done</v>
      </c>
      <c r="F93" s="4" t="s">
        <v>301</v>
      </c>
      <c r="G93" s="4">
        <v>2020</v>
      </c>
      <c r="H93" s="4">
        <v>21.392299999999999</v>
      </c>
      <c r="I93" s="4">
        <v>39.779609999999998</v>
      </c>
      <c r="J93" s="4" t="s">
        <v>306</v>
      </c>
      <c r="K93" s="4" t="s">
        <v>43</v>
      </c>
      <c r="L93" s="4" t="s">
        <v>55</v>
      </c>
      <c r="M93" s="4" t="s">
        <v>47</v>
      </c>
      <c r="N93" s="4"/>
      <c r="O93" s="4" t="s">
        <v>30</v>
      </c>
      <c r="P93" s="4" t="s">
        <v>34</v>
      </c>
      <c r="Q93" s="4"/>
      <c r="R93" s="4" t="s">
        <v>32</v>
      </c>
      <c r="S93" s="4" t="s">
        <v>32</v>
      </c>
      <c r="T93" s="4" t="s">
        <v>33</v>
      </c>
      <c r="U93" s="8" t="s">
        <v>780</v>
      </c>
      <c r="V93" s="4" t="s">
        <v>781</v>
      </c>
      <c r="W93" s="4" t="s">
        <v>606</v>
      </c>
      <c r="X93" s="4" t="s">
        <v>607</v>
      </c>
      <c r="Y93" s="6">
        <v>43534</v>
      </c>
      <c r="Z93" s="5">
        <v>43537</v>
      </c>
      <c r="AA93" s="5">
        <v>43537</v>
      </c>
      <c r="AB93" s="5">
        <v>43539</v>
      </c>
      <c r="AC93" s="5" t="s">
        <v>47</v>
      </c>
      <c r="AD93" s="5" t="s">
        <v>47</v>
      </c>
      <c r="AE93" s="5">
        <v>43546</v>
      </c>
      <c r="AF93" s="5">
        <v>44352</v>
      </c>
      <c r="AG93" s="5">
        <v>44352</v>
      </c>
      <c r="AH93" s="5">
        <v>44352</v>
      </c>
      <c r="AI93" s="5">
        <v>44352</v>
      </c>
      <c r="AJ93" s="5">
        <v>44352</v>
      </c>
      <c r="AK93" s="5" t="s">
        <v>47</v>
      </c>
      <c r="AL93" s="5" t="s">
        <v>47</v>
      </c>
      <c r="AM93" s="29">
        <v>4005513068</v>
      </c>
      <c r="AN93" s="5">
        <v>43657</v>
      </c>
      <c r="AO93" s="5">
        <v>43678</v>
      </c>
      <c r="AP93" s="5">
        <v>43671</v>
      </c>
      <c r="AQ93" s="12">
        <v>21.392299999999999</v>
      </c>
      <c r="AR93" s="10">
        <v>39.779609999999998</v>
      </c>
      <c r="AS93" s="5">
        <v>43669</v>
      </c>
      <c r="AT93" s="5">
        <v>43669</v>
      </c>
      <c r="AU93" s="5" t="s">
        <v>584</v>
      </c>
      <c r="AV93" s="10" t="s">
        <v>515</v>
      </c>
      <c r="AW93" s="6">
        <v>43682</v>
      </c>
      <c r="AX93" s="5" t="s">
        <v>53</v>
      </c>
      <c r="AY93" s="4" t="s">
        <v>35</v>
      </c>
      <c r="AZ93" s="4" t="s">
        <v>340</v>
      </c>
      <c r="BA93" s="4"/>
      <c r="BB93" s="4" t="s">
        <v>47</v>
      </c>
      <c r="BC93" s="4" t="s">
        <v>515</v>
      </c>
      <c r="BD93" s="4" t="s">
        <v>537</v>
      </c>
      <c r="BE93" s="6" t="s">
        <v>407</v>
      </c>
      <c r="BF93" s="6" t="s">
        <v>309</v>
      </c>
    </row>
    <row r="94" spans="1:58" ht="18.75">
      <c r="A94" s="4" t="s">
        <v>165</v>
      </c>
      <c r="B94" s="4" t="s">
        <v>30</v>
      </c>
      <c r="C94" s="4" t="s">
        <v>31</v>
      </c>
      <c r="D94" s="4" t="str">
        <f t="shared" si="5"/>
        <v>HOC</v>
      </c>
      <c r="E94" s="6" t="str">
        <f t="shared" si="6"/>
        <v>HO to CW Done</v>
      </c>
      <c r="F94" s="4" t="s">
        <v>302</v>
      </c>
      <c r="G94" s="4">
        <v>2019</v>
      </c>
      <c r="H94" s="4">
        <v>20.460129999999999</v>
      </c>
      <c r="I94" s="4">
        <v>40.891480000000001</v>
      </c>
      <c r="J94" s="4" t="s">
        <v>306</v>
      </c>
      <c r="K94" s="4" t="s">
        <v>43</v>
      </c>
      <c r="L94" s="4" t="s">
        <v>55</v>
      </c>
      <c r="M94" s="4" t="s">
        <v>47</v>
      </c>
      <c r="N94" s="4"/>
      <c r="O94" s="4" t="s">
        <v>30</v>
      </c>
      <c r="P94" s="4" t="s">
        <v>34</v>
      </c>
      <c r="Q94" s="4"/>
      <c r="R94" s="4" t="s">
        <v>32</v>
      </c>
      <c r="S94" s="4" t="s">
        <v>32</v>
      </c>
      <c r="T94" s="4" t="s">
        <v>33</v>
      </c>
      <c r="U94" s="8" t="s">
        <v>782</v>
      </c>
      <c r="V94" s="4" t="s">
        <v>783</v>
      </c>
      <c r="W94" s="4" t="s">
        <v>606</v>
      </c>
      <c r="X94" s="4" t="s">
        <v>607</v>
      </c>
      <c r="Y94" s="6">
        <v>43544</v>
      </c>
      <c r="Z94" s="5">
        <v>43547</v>
      </c>
      <c r="AA94" s="5">
        <v>43547</v>
      </c>
      <c r="AB94" s="5">
        <v>43549</v>
      </c>
      <c r="AC94" s="5" t="s">
        <v>47</v>
      </c>
      <c r="AD94" s="5" t="s">
        <v>47</v>
      </c>
      <c r="AE94" s="5">
        <v>43696</v>
      </c>
      <c r="AF94" s="5">
        <v>43703</v>
      </c>
      <c r="AG94" s="5">
        <v>43823</v>
      </c>
      <c r="AH94" s="5">
        <v>43824</v>
      </c>
      <c r="AI94" s="5">
        <v>43832</v>
      </c>
      <c r="AJ94" s="5">
        <v>43832</v>
      </c>
      <c r="AK94" s="5" t="s">
        <v>47</v>
      </c>
      <c r="AL94" s="5" t="s">
        <v>47</v>
      </c>
      <c r="AM94" s="29" t="s">
        <v>1226</v>
      </c>
      <c r="AN94" s="5">
        <v>43835</v>
      </c>
      <c r="AO94" s="5">
        <v>43898</v>
      </c>
      <c r="AP94" s="5">
        <v>43646</v>
      </c>
      <c r="AQ94" s="10">
        <v>20.460129999999999</v>
      </c>
      <c r="AR94" s="10">
        <v>40.891480000000001</v>
      </c>
      <c r="AS94" s="5">
        <v>43655</v>
      </c>
      <c r="AT94" s="5">
        <v>43655</v>
      </c>
      <c r="AU94" s="5" t="s">
        <v>495</v>
      </c>
      <c r="AV94" s="10" t="s">
        <v>557</v>
      </c>
      <c r="AW94" s="6">
        <v>43825</v>
      </c>
      <c r="AX94" s="5" t="s">
        <v>53</v>
      </c>
      <c r="AY94" s="4" t="s">
        <v>35</v>
      </c>
      <c r="AZ94" s="4" t="s">
        <v>351</v>
      </c>
      <c r="BA94" s="4" t="s">
        <v>1068</v>
      </c>
      <c r="BB94" s="4">
        <v>30000</v>
      </c>
      <c r="BC94" s="4">
        <v>225</v>
      </c>
      <c r="BD94" s="4" t="s">
        <v>537</v>
      </c>
      <c r="BE94" s="6" t="s">
        <v>406</v>
      </c>
      <c r="BF94" s="6" t="s">
        <v>309</v>
      </c>
    </row>
    <row r="95" spans="1:58" ht="18.75">
      <c r="A95" s="4" t="s">
        <v>167</v>
      </c>
      <c r="B95" s="4" t="s">
        <v>30</v>
      </c>
      <c r="C95" s="4" t="s">
        <v>31</v>
      </c>
      <c r="D95" s="4" t="str">
        <f t="shared" si="5"/>
        <v>HOC</v>
      </c>
      <c r="E95" s="6" t="str">
        <f t="shared" si="6"/>
        <v>HO to CW Done</v>
      </c>
      <c r="F95" s="4" t="s">
        <v>301</v>
      </c>
      <c r="G95" s="4">
        <v>2019</v>
      </c>
      <c r="H95" s="4">
        <v>21.491060000000001</v>
      </c>
      <c r="I95" s="4">
        <v>39.95561</v>
      </c>
      <c r="J95" s="4" t="s">
        <v>306</v>
      </c>
      <c r="K95" s="4" t="s">
        <v>43</v>
      </c>
      <c r="L95" s="4" t="s">
        <v>55</v>
      </c>
      <c r="M95" s="4" t="s">
        <v>47</v>
      </c>
      <c r="N95" s="4"/>
      <c r="O95" s="4" t="s">
        <v>30</v>
      </c>
      <c r="P95" s="4" t="s">
        <v>34</v>
      </c>
      <c r="Q95" s="4"/>
      <c r="R95" s="4" t="s">
        <v>32</v>
      </c>
      <c r="S95" s="4" t="s">
        <v>32</v>
      </c>
      <c r="T95" s="4" t="s">
        <v>33</v>
      </c>
      <c r="U95" s="8" t="s">
        <v>784</v>
      </c>
      <c r="V95" s="4" t="s">
        <v>785</v>
      </c>
      <c r="W95" s="4" t="s">
        <v>606</v>
      </c>
      <c r="X95" s="4" t="s">
        <v>607</v>
      </c>
      <c r="Y95" s="6">
        <v>43534</v>
      </c>
      <c r="Z95" s="5">
        <v>43537</v>
      </c>
      <c r="AA95" s="5">
        <v>43537</v>
      </c>
      <c r="AB95" s="5">
        <v>43539</v>
      </c>
      <c r="AC95" s="5" t="s">
        <v>47</v>
      </c>
      <c r="AD95" s="5" t="s">
        <v>47</v>
      </c>
      <c r="AE95" s="5">
        <v>43546</v>
      </c>
      <c r="AF95" s="5">
        <v>44352</v>
      </c>
      <c r="AG95" s="5">
        <v>44352</v>
      </c>
      <c r="AH95" s="5">
        <v>44352</v>
      </c>
      <c r="AI95" s="5">
        <v>44352</v>
      </c>
      <c r="AJ95" s="5">
        <v>44352</v>
      </c>
      <c r="AK95" s="5" t="s">
        <v>47</v>
      </c>
      <c r="AL95" s="5" t="s">
        <v>47</v>
      </c>
      <c r="AM95" s="29">
        <v>4005513108</v>
      </c>
      <c r="AN95" s="5">
        <v>43661</v>
      </c>
      <c r="AO95" s="5">
        <v>43682</v>
      </c>
      <c r="AP95" s="5">
        <v>43683</v>
      </c>
      <c r="AQ95" s="12">
        <v>21.491060000000001</v>
      </c>
      <c r="AR95" s="10">
        <v>39.95561</v>
      </c>
      <c r="AS95" s="5">
        <v>43681</v>
      </c>
      <c r="AT95" s="5">
        <v>43681</v>
      </c>
      <c r="AU95" s="5" t="s">
        <v>566</v>
      </c>
      <c r="AV95" s="10" t="s">
        <v>352</v>
      </c>
      <c r="AW95" s="6">
        <v>43697</v>
      </c>
      <c r="AX95" s="5" t="s">
        <v>53</v>
      </c>
      <c r="AY95" s="4" t="s">
        <v>35</v>
      </c>
      <c r="AZ95" s="4" t="s">
        <v>340</v>
      </c>
      <c r="BA95" s="4"/>
      <c r="BB95" s="4" t="s">
        <v>47</v>
      </c>
      <c r="BC95" s="4" t="s">
        <v>352</v>
      </c>
      <c r="BD95" s="4" t="s">
        <v>537</v>
      </c>
      <c r="BE95" s="6" t="s">
        <v>407</v>
      </c>
      <c r="BF95" s="6" t="s">
        <v>309</v>
      </c>
    </row>
    <row r="96" spans="1:58" ht="18.75">
      <c r="A96" s="4" t="s">
        <v>168</v>
      </c>
      <c r="B96" s="4" t="s">
        <v>30</v>
      </c>
      <c r="C96" s="4" t="s">
        <v>31</v>
      </c>
      <c r="D96" s="4" t="str">
        <f t="shared" si="5"/>
        <v>HOC</v>
      </c>
      <c r="E96" s="6" t="str">
        <f t="shared" si="6"/>
        <v>HO to CW Done</v>
      </c>
      <c r="F96" s="4" t="s">
        <v>301</v>
      </c>
      <c r="G96" s="4">
        <v>2020</v>
      </c>
      <c r="H96" s="4">
        <v>21.479379999999999</v>
      </c>
      <c r="I96" s="4">
        <v>39.836010000000002</v>
      </c>
      <c r="J96" s="4" t="s">
        <v>306</v>
      </c>
      <c r="K96" s="4" t="s">
        <v>43</v>
      </c>
      <c r="L96" s="4" t="s">
        <v>55</v>
      </c>
      <c r="M96" s="4" t="s">
        <v>47</v>
      </c>
      <c r="N96" s="4"/>
      <c r="O96" s="4" t="s">
        <v>30</v>
      </c>
      <c r="P96" s="4" t="s">
        <v>34</v>
      </c>
      <c r="Q96" s="4"/>
      <c r="R96" s="4" t="s">
        <v>32</v>
      </c>
      <c r="S96" s="4" t="s">
        <v>32</v>
      </c>
      <c r="T96" s="4" t="s">
        <v>33</v>
      </c>
      <c r="U96" s="8" t="s">
        <v>786</v>
      </c>
      <c r="V96" s="4" t="s">
        <v>787</v>
      </c>
      <c r="W96" s="4" t="s">
        <v>606</v>
      </c>
      <c r="X96" s="4" t="s">
        <v>607</v>
      </c>
      <c r="Y96" s="6">
        <v>43526</v>
      </c>
      <c r="Z96" s="5">
        <v>43529</v>
      </c>
      <c r="AA96" s="5">
        <v>43529</v>
      </c>
      <c r="AB96" s="5">
        <v>43531</v>
      </c>
      <c r="AC96" s="5" t="s">
        <v>47</v>
      </c>
      <c r="AD96" s="5" t="s">
        <v>47</v>
      </c>
      <c r="AE96" s="5">
        <v>43600</v>
      </c>
      <c r="AF96" s="5">
        <v>44151</v>
      </c>
      <c r="AG96" s="5">
        <v>44151</v>
      </c>
      <c r="AH96" s="5">
        <v>44151</v>
      </c>
      <c r="AI96" s="5">
        <v>44151</v>
      </c>
      <c r="AJ96" s="5">
        <v>44151</v>
      </c>
      <c r="AK96" s="5" t="s">
        <v>47</v>
      </c>
      <c r="AL96" s="5" t="s">
        <v>47</v>
      </c>
      <c r="AM96" s="29">
        <v>4005513066</v>
      </c>
      <c r="AN96" s="5">
        <v>44151</v>
      </c>
      <c r="AO96" s="5">
        <v>44151</v>
      </c>
      <c r="AP96" s="5">
        <v>44077</v>
      </c>
      <c r="AQ96" s="10">
        <v>21.479199999999999</v>
      </c>
      <c r="AR96" s="10">
        <v>39.835909999999998</v>
      </c>
      <c r="AS96" s="5">
        <v>44077</v>
      </c>
      <c r="AT96" s="5">
        <v>44151</v>
      </c>
      <c r="AU96" s="5" t="s">
        <v>1128</v>
      </c>
      <c r="AV96" s="10" t="s">
        <v>45</v>
      </c>
      <c r="AW96" s="6">
        <v>44154</v>
      </c>
      <c r="AX96" s="5" t="s">
        <v>53</v>
      </c>
      <c r="AY96" s="4" t="s">
        <v>1165</v>
      </c>
      <c r="AZ96" s="4" t="s">
        <v>381</v>
      </c>
      <c r="BA96" s="4" t="s">
        <v>47</v>
      </c>
      <c r="BB96" s="4" t="s">
        <v>47</v>
      </c>
      <c r="BC96" s="4" t="s">
        <v>1165</v>
      </c>
      <c r="BD96" s="4" t="s">
        <v>1165</v>
      </c>
      <c r="BE96" s="6" t="s">
        <v>407</v>
      </c>
      <c r="BF96" s="6" t="s">
        <v>309</v>
      </c>
    </row>
    <row r="97" spans="1:58" ht="18.75">
      <c r="A97" s="4" t="s">
        <v>169</v>
      </c>
      <c r="B97" s="4" t="s">
        <v>30</v>
      </c>
      <c r="C97" s="4" t="s">
        <v>31</v>
      </c>
      <c r="D97" s="4" t="str">
        <f t="shared" si="5"/>
        <v>HOC</v>
      </c>
      <c r="E97" s="6" t="str">
        <f t="shared" si="6"/>
        <v>HO to CW Done</v>
      </c>
      <c r="F97" s="4" t="s">
        <v>301</v>
      </c>
      <c r="G97" s="4">
        <v>2019</v>
      </c>
      <c r="H97" s="4">
        <v>21.353940000000001</v>
      </c>
      <c r="I97" s="4">
        <v>39.891649999999998</v>
      </c>
      <c r="J97" s="4" t="s">
        <v>306</v>
      </c>
      <c r="K97" s="4" t="s">
        <v>43</v>
      </c>
      <c r="L97" s="4" t="s">
        <v>55</v>
      </c>
      <c r="M97" s="4" t="s">
        <v>47</v>
      </c>
      <c r="N97" s="4"/>
      <c r="O97" s="4" t="s">
        <v>30</v>
      </c>
      <c r="P97" s="4" t="s">
        <v>34</v>
      </c>
      <c r="Q97" s="4"/>
      <c r="R97" s="4" t="s">
        <v>32</v>
      </c>
      <c r="S97" s="4" t="s">
        <v>32</v>
      </c>
      <c r="T97" s="4" t="s">
        <v>33</v>
      </c>
      <c r="U97" s="8" t="s">
        <v>788</v>
      </c>
      <c r="V97" s="4" t="s">
        <v>789</v>
      </c>
      <c r="W97" s="4" t="s">
        <v>606</v>
      </c>
      <c r="X97" s="4" t="s">
        <v>607</v>
      </c>
      <c r="Y97" s="6">
        <v>43534</v>
      </c>
      <c r="Z97" s="5">
        <v>43537</v>
      </c>
      <c r="AA97" s="5">
        <v>43537</v>
      </c>
      <c r="AB97" s="5">
        <v>43539</v>
      </c>
      <c r="AC97" s="5" t="s">
        <v>47</v>
      </c>
      <c r="AD97" s="5" t="s">
        <v>47</v>
      </c>
      <c r="AE97" s="5">
        <v>43600</v>
      </c>
      <c r="AF97" s="5">
        <v>36892</v>
      </c>
      <c r="AG97" s="5">
        <v>36892</v>
      </c>
      <c r="AH97" s="5">
        <v>36892</v>
      </c>
      <c r="AI97" s="5">
        <v>36892</v>
      </c>
      <c r="AJ97" s="5">
        <v>36892</v>
      </c>
      <c r="AK97" s="5" t="s">
        <v>47</v>
      </c>
      <c r="AL97" s="5" t="s">
        <v>47</v>
      </c>
      <c r="AM97" s="29">
        <v>4005513076</v>
      </c>
      <c r="AN97" s="5">
        <v>36892</v>
      </c>
      <c r="AO97" s="5">
        <v>44495</v>
      </c>
      <c r="AP97" s="5">
        <v>43814</v>
      </c>
      <c r="AQ97" s="10">
        <v>21.353929999999998</v>
      </c>
      <c r="AR97" s="10">
        <v>39.891641999999997</v>
      </c>
      <c r="AS97" s="5">
        <v>43817</v>
      </c>
      <c r="AT97" s="5">
        <v>43684</v>
      </c>
      <c r="AU97" s="5" t="s">
        <v>584</v>
      </c>
      <c r="AV97" s="10" t="s">
        <v>1269</v>
      </c>
      <c r="AW97" s="6">
        <v>44496</v>
      </c>
      <c r="AX97" s="5" t="s">
        <v>53</v>
      </c>
      <c r="AY97" s="4" t="s">
        <v>35</v>
      </c>
      <c r="AZ97" s="4" t="s">
        <v>340</v>
      </c>
      <c r="BA97" s="4" t="s">
        <v>47</v>
      </c>
      <c r="BB97" s="4" t="s">
        <v>47</v>
      </c>
      <c r="BC97" s="10" t="s">
        <v>1269</v>
      </c>
      <c r="BD97" s="4" t="s">
        <v>537</v>
      </c>
      <c r="BE97" s="6" t="s">
        <v>407</v>
      </c>
      <c r="BF97" s="6" t="s">
        <v>309</v>
      </c>
    </row>
    <row r="98" spans="1:58" ht="18.75">
      <c r="A98" s="4" t="s">
        <v>170</v>
      </c>
      <c r="B98" s="4" t="s">
        <v>30</v>
      </c>
      <c r="C98" s="4" t="s">
        <v>31</v>
      </c>
      <c r="D98" s="4" t="str">
        <f t="shared" si="5"/>
        <v>Pending FBP</v>
      </c>
      <c r="E98" s="6" t="str">
        <f t="shared" si="6"/>
        <v>FBP Not Issued</v>
      </c>
      <c r="F98" s="4" t="s">
        <v>301</v>
      </c>
      <c r="G98" s="4">
        <v>2020</v>
      </c>
      <c r="H98" s="4">
        <v>21.615849999999998</v>
      </c>
      <c r="I98" s="4">
        <v>39.805390000000003</v>
      </c>
      <c r="J98" s="4" t="s">
        <v>306</v>
      </c>
      <c r="K98" s="4" t="s">
        <v>43</v>
      </c>
      <c r="L98" s="4" t="s">
        <v>55</v>
      </c>
      <c r="M98" s="4" t="s">
        <v>47</v>
      </c>
      <c r="N98" s="4"/>
      <c r="O98" s="4" t="s">
        <v>30</v>
      </c>
      <c r="P98" s="4" t="s">
        <v>34</v>
      </c>
      <c r="Q98" s="4"/>
      <c r="R98" s="4" t="s">
        <v>32</v>
      </c>
      <c r="S98" s="4" t="s">
        <v>32</v>
      </c>
      <c r="T98" s="4" t="s">
        <v>33</v>
      </c>
      <c r="U98" s="8" t="s">
        <v>790</v>
      </c>
      <c r="V98" s="4" t="s">
        <v>791</v>
      </c>
      <c r="W98" s="4" t="s">
        <v>606</v>
      </c>
      <c r="X98" s="4" t="s">
        <v>607</v>
      </c>
      <c r="Y98" s="6">
        <v>43529</v>
      </c>
      <c r="Z98" s="5">
        <v>43529</v>
      </c>
      <c r="AA98" s="5">
        <v>43529</v>
      </c>
      <c r="AB98" s="5">
        <v>43529</v>
      </c>
      <c r="AC98" s="5" t="s">
        <v>47</v>
      </c>
      <c r="AD98" s="5" t="s">
        <v>47</v>
      </c>
      <c r="AE98" s="5">
        <v>43668</v>
      </c>
      <c r="AF98" s="5">
        <v>43818</v>
      </c>
      <c r="AG98" s="5">
        <v>43818</v>
      </c>
      <c r="AH98" s="5">
        <v>43821</v>
      </c>
      <c r="AI98" s="5">
        <v>43824</v>
      </c>
      <c r="AJ98" s="5">
        <v>43825</v>
      </c>
      <c r="AK98" s="5" t="s">
        <v>47</v>
      </c>
      <c r="AL98" s="5" t="s">
        <v>47</v>
      </c>
      <c r="AM98" s="29">
        <v>400110583</v>
      </c>
      <c r="AN98" s="5">
        <v>43831</v>
      </c>
      <c r="AO98" s="5"/>
      <c r="AP98" s="5">
        <v>44194</v>
      </c>
      <c r="AQ98" s="12">
        <v>21.615852</v>
      </c>
      <c r="AR98" s="10">
        <v>39.805396000000002</v>
      </c>
      <c r="AS98" s="5">
        <v>44195</v>
      </c>
      <c r="AT98" s="5">
        <v>43831</v>
      </c>
      <c r="AU98" s="5" t="s">
        <v>495</v>
      </c>
      <c r="AV98" s="10" t="s">
        <v>59</v>
      </c>
      <c r="AW98" s="6">
        <v>43825</v>
      </c>
      <c r="AX98" s="5" t="s">
        <v>53</v>
      </c>
      <c r="AY98" s="4" t="s">
        <v>35</v>
      </c>
      <c r="AZ98" s="4" t="s">
        <v>346</v>
      </c>
      <c r="BA98" s="4" t="s">
        <v>1063</v>
      </c>
      <c r="BB98" s="4">
        <v>25000</v>
      </c>
      <c r="BC98" s="4" t="s">
        <v>59</v>
      </c>
      <c r="BD98" s="4" t="s">
        <v>537</v>
      </c>
      <c r="BE98" s="6" t="s">
        <v>407</v>
      </c>
      <c r="BF98" s="6" t="s">
        <v>309</v>
      </c>
    </row>
    <row r="99" spans="1:58" ht="18.75">
      <c r="A99" s="4" t="s">
        <v>171</v>
      </c>
      <c r="B99" s="4" t="s">
        <v>30</v>
      </c>
      <c r="C99" s="4" t="s">
        <v>31</v>
      </c>
      <c r="D99" s="4" t="str">
        <f t="shared" si="5"/>
        <v>HOC</v>
      </c>
      <c r="E99" s="6" t="str">
        <f t="shared" si="6"/>
        <v>HO to CW Done</v>
      </c>
      <c r="F99" s="4" t="s">
        <v>301</v>
      </c>
      <c r="G99" s="4">
        <v>2020</v>
      </c>
      <c r="H99" s="4">
        <v>21.391269999999999</v>
      </c>
      <c r="I99" s="4">
        <v>39.807630000000003</v>
      </c>
      <c r="J99" s="4" t="s">
        <v>306</v>
      </c>
      <c r="K99" s="4" t="s">
        <v>43</v>
      </c>
      <c r="L99" s="4" t="s">
        <v>55</v>
      </c>
      <c r="M99" s="4" t="s">
        <v>47</v>
      </c>
      <c r="N99" s="4"/>
      <c r="O99" s="4" t="s">
        <v>30</v>
      </c>
      <c r="P99" s="4" t="s">
        <v>34</v>
      </c>
      <c r="Q99" s="4"/>
      <c r="R99" s="4" t="s">
        <v>32</v>
      </c>
      <c r="S99" s="4" t="s">
        <v>32</v>
      </c>
      <c r="T99" s="4" t="s">
        <v>33</v>
      </c>
      <c r="U99" s="8" t="s">
        <v>792</v>
      </c>
      <c r="V99" s="4" t="s">
        <v>793</v>
      </c>
      <c r="W99" s="4" t="s">
        <v>606</v>
      </c>
      <c r="X99" s="4" t="s">
        <v>607</v>
      </c>
      <c r="Y99" s="6">
        <v>43537</v>
      </c>
      <c r="Z99" s="5">
        <v>43540</v>
      </c>
      <c r="AA99" s="5">
        <v>43540</v>
      </c>
      <c r="AB99" s="5">
        <v>43542</v>
      </c>
      <c r="AC99" s="5" t="s">
        <v>47</v>
      </c>
      <c r="AD99" s="5" t="s">
        <v>47</v>
      </c>
      <c r="AE99" s="5">
        <v>43681</v>
      </c>
      <c r="AF99" s="5">
        <v>36892</v>
      </c>
      <c r="AG99" s="5">
        <v>36892</v>
      </c>
      <c r="AH99" s="5">
        <v>36892</v>
      </c>
      <c r="AI99" s="5">
        <v>36892</v>
      </c>
      <c r="AJ99" s="5">
        <v>36892</v>
      </c>
      <c r="AK99" s="5" t="s">
        <v>47</v>
      </c>
      <c r="AL99" s="5" t="s">
        <v>47</v>
      </c>
      <c r="AM99" s="29">
        <v>4005513048</v>
      </c>
      <c r="AN99" s="5">
        <v>36892</v>
      </c>
      <c r="AO99" s="5">
        <v>44495</v>
      </c>
      <c r="AP99" s="5">
        <v>43865</v>
      </c>
      <c r="AQ99" s="10">
        <v>21.391269999999999</v>
      </c>
      <c r="AR99" s="10">
        <v>39.807630000000003</v>
      </c>
      <c r="AS99" s="5">
        <v>43870</v>
      </c>
      <c r="AT99" s="5">
        <v>43684</v>
      </c>
      <c r="AU99" s="5" t="s">
        <v>584</v>
      </c>
      <c r="AV99" s="10" t="s">
        <v>64</v>
      </c>
      <c r="AW99" s="6">
        <v>44496</v>
      </c>
      <c r="AX99" s="5" t="s">
        <v>53</v>
      </c>
      <c r="AY99" s="4" t="s">
        <v>35</v>
      </c>
      <c r="AZ99" s="4" t="s">
        <v>340</v>
      </c>
      <c r="BA99" s="4" t="s">
        <v>47</v>
      </c>
      <c r="BB99" s="4" t="s">
        <v>47</v>
      </c>
      <c r="BC99" s="4" t="s">
        <v>64</v>
      </c>
      <c r="BD99" s="4" t="s">
        <v>537</v>
      </c>
      <c r="BE99" s="6" t="s">
        <v>407</v>
      </c>
      <c r="BF99" s="6" t="s">
        <v>309</v>
      </c>
    </row>
    <row r="100" spans="1:58" ht="18.75">
      <c r="A100" s="4" t="s">
        <v>172</v>
      </c>
      <c r="B100" s="4" t="s">
        <v>30</v>
      </c>
      <c r="C100" s="4" t="s">
        <v>31</v>
      </c>
      <c r="D100" s="4" t="str">
        <f t="shared" si="5"/>
        <v>HOC</v>
      </c>
      <c r="E100" s="6" t="str">
        <f t="shared" si="6"/>
        <v>HO to CW Done</v>
      </c>
      <c r="F100" s="4" t="s">
        <v>301</v>
      </c>
      <c r="G100" s="4">
        <v>2019</v>
      </c>
      <c r="H100" s="4">
        <v>21.46322</v>
      </c>
      <c r="I100" s="4">
        <v>39.556890000000003</v>
      </c>
      <c r="J100" s="4" t="s">
        <v>306</v>
      </c>
      <c r="K100" s="4" t="s">
        <v>43</v>
      </c>
      <c r="L100" s="4" t="s">
        <v>55</v>
      </c>
      <c r="M100" s="4" t="s">
        <v>595</v>
      </c>
      <c r="N100" s="4"/>
      <c r="O100" s="4" t="s">
        <v>30</v>
      </c>
      <c r="P100" s="4" t="s">
        <v>34</v>
      </c>
      <c r="Q100" s="4"/>
      <c r="R100" s="4" t="s">
        <v>32</v>
      </c>
      <c r="S100" s="4" t="s">
        <v>32</v>
      </c>
      <c r="T100" s="4" t="s">
        <v>33</v>
      </c>
      <c r="U100" s="8" t="s">
        <v>794</v>
      </c>
      <c r="V100" s="4" t="s">
        <v>795</v>
      </c>
      <c r="W100" s="4" t="s">
        <v>606</v>
      </c>
      <c r="X100" s="4" t="s">
        <v>607</v>
      </c>
      <c r="Y100" s="6">
        <v>43530</v>
      </c>
      <c r="Z100" s="5">
        <v>43533</v>
      </c>
      <c r="AA100" s="5">
        <v>43533</v>
      </c>
      <c r="AB100" s="5">
        <v>43535</v>
      </c>
      <c r="AC100" s="5" t="s">
        <v>47</v>
      </c>
      <c r="AD100" s="5" t="s">
        <v>47</v>
      </c>
      <c r="AE100" s="5">
        <v>43542</v>
      </c>
      <c r="AF100" s="5">
        <v>44352</v>
      </c>
      <c r="AG100" s="5">
        <v>44352</v>
      </c>
      <c r="AH100" s="5">
        <v>44352</v>
      </c>
      <c r="AI100" s="5">
        <v>44352</v>
      </c>
      <c r="AJ100" s="5">
        <v>44352</v>
      </c>
      <c r="AK100" s="5" t="s">
        <v>47</v>
      </c>
      <c r="AL100" s="5" t="s">
        <v>47</v>
      </c>
      <c r="AM100" s="29">
        <v>4005513025</v>
      </c>
      <c r="AN100" s="5">
        <v>43640</v>
      </c>
      <c r="AO100" s="5">
        <v>43661</v>
      </c>
      <c r="AP100" s="5">
        <v>43634</v>
      </c>
      <c r="AQ100" s="12">
        <v>21.46322</v>
      </c>
      <c r="AR100" s="10">
        <v>39.556890000000003</v>
      </c>
      <c r="AS100" s="5">
        <v>43634</v>
      </c>
      <c r="AT100" s="5">
        <v>43634</v>
      </c>
      <c r="AU100" s="5" t="s">
        <v>495</v>
      </c>
      <c r="AV100" s="10" t="s">
        <v>45</v>
      </c>
      <c r="AW100" s="6">
        <v>43657</v>
      </c>
      <c r="AX100" s="5" t="s">
        <v>53</v>
      </c>
      <c r="AY100" s="4" t="s">
        <v>35</v>
      </c>
      <c r="AZ100" s="4" t="s">
        <v>340</v>
      </c>
      <c r="BA100" s="4"/>
      <c r="BB100" s="4" t="s">
        <v>47</v>
      </c>
      <c r="BC100" s="4" t="s">
        <v>45</v>
      </c>
      <c r="BD100" s="4" t="s">
        <v>537</v>
      </c>
      <c r="BE100" s="6" t="s">
        <v>407</v>
      </c>
      <c r="BF100" s="6" t="s">
        <v>309</v>
      </c>
    </row>
    <row r="101" spans="1:58" ht="18.75">
      <c r="A101" s="4" t="s">
        <v>173</v>
      </c>
      <c r="B101" s="4" t="s">
        <v>30</v>
      </c>
      <c r="C101" s="4" t="s">
        <v>31</v>
      </c>
      <c r="D101" s="4" t="str">
        <f t="shared" si="5"/>
        <v>HOC</v>
      </c>
      <c r="E101" s="6" t="str">
        <f t="shared" si="6"/>
        <v>HO to CW Done</v>
      </c>
      <c r="F101" s="4" t="s">
        <v>301</v>
      </c>
      <c r="G101" s="4">
        <v>2020</v>
      </c>
      <c r="H101" s="4">
        <v>21.27712</v>
      </c>
      <c r="I101" s="4">
        <v>39.965350000000001</v>
      </c>
      <c r="J101" s="4" t="s">
        <v>306</v>
      </c>
      <c r="K101" s="4" t="s">
        <v>43</v>
      </c>
      <c r="L101" s="4" t="s">
        <v>55</v>
      </c>
      <c r="M101" s="4" t="s">
        <v>47</v>
      </c>
      <c r="N101" s="4"/>
      <c r="O101" s="4" t="s">
        <v>30</v>
      </c>
      <c r="P101" s="4" t="s">
        <v>34</v>
      </c>
      <c r="Q101" s="4"/>
      <c r="R101" s="4" t="s">
        <v>32</v>
      </c>
      <c r="S101" s="4" t="s">
        <v>32</v>
      </c>
      <c r="T101" s="4" t="s">
        <v>33</v>
      </c>
      <c r="U101" s="8" t="s">
        <v>796</v>
      </c>
      <c r="V101" s="4" t="s">
        <v>797</v>
      </c>
      <c r="W101" s="4" t="s">
        <v>606</v>
      </c>
      <c r="X101" s="4" t="s">
        <v>607</v>
      </c>
      <c r="Y101" s="6">
        <v>43530</v>
      </c>
      <c r="Z101" s="5">
        <v>43533</v>
      </c>
      <c r="AA101" s="5">
        <v>43533</v>
      </c>
      <c r="AB101" s="5">
        <v>43535</v>
      </c>
      <c r="AC101" s="5" t="s">
        <v>47</v>
      </c>
      <c r="AD101" s="5" t="s">
        <v>47</v>
      </c>
      <c r="AE101" s="5">
        <v>43542</v>
      </c>
      <c r="AF101" s="5">
        <v>44352</v>
      </c>
      <c r="AG101" s="5">
        <v>44352</v>
      </c>
      <c r="AH101" s="5">
        <v>44352</v>
      </c>
      <c r="AI101" s="5">
        <v>44352</v>
      </c>
      <c r="AJ101" s="5">
        <v>44352</v>
      </c>
      <c r="AK101" s="5" t="s">
        <v>47</v>
      </c>
      <c r="AL101" s="5" t="s">
        <v>47</v>
      </c>
      <c r="AM101" s="29">
        <v>4005513200</v>
      </c>
      <c r="AN101" s="5">
        <v>43661</v>
      </c>
      <c r="AO101" s="5">
        <v>43682</v>
      </c>
      <c r="AP101" s="5">
        <v>43683</v>
      </c>
      <c r="AQ101" s="12">
        <v>21.27712</v>
      </c>
      <c r="AR101" s="10">
        <v>39.965350000000001</v>
      </c>
      <c r="AS101" s="5">
        <v>43681</v>
      </c>
      <c r="AT101" s="5">
        <v>43681</v>
      </c>
      <c r="AU101" s="5" t="s">
        <v>495</v>
      </c>
      <c r="AV101" s="10" t="s">
        <v>45</v>
      </c>
      <c r="AW101" s="6">
        <v>43698</v>
      </c>
      <c r="AX101" s="5" t="s">
        <v>53</v>
      </c>
      <c r="AY101" s="4" t="s">
        <v>35</v>
      </c>
      <c r="AZ101" s="4" t="s">
        <v>340</v>
      </c>
      <c r="BA101" s="4"/>
      <c r="BB101" s="4" t="s">
        <v>47</v>
      </c>
      <c r="BC101" s="4" t="s">
        <v>45</v>
      </c>
      <c r="BD101" s="4" t="s">
        <v>537</v>
      </c>
      <c r="BE101" s="6" t="s">
        <v>407</v>
      </c>
      <c r="BF101" s="6" t="s">
        <v>309</v>
      </c>
    </row>
    <row r="102" spans="1:58" ht="18.75">
      <c r="A102" s="4" t="s">
        <v>175</v>
      </c>
      <c r="B102" s="4" t="s">
        <v>30</v>
      </c>
      <c r="C102" s="4" t="s">
        <v>31</v>
      </c>
      <c r="D102" s="4" t="str">
        <f t="shared" si="5"/>
        <v>HOC</v>
      </c>
      <c r="E102" s="6" t="str">
        <f t="shared" si="6"/>
        <v>HO to CW Done</v>
      </c>
      <c r="F102" s="4" t="s">
        <v>302</v>
      </c>
      <c r="G102" s="4">
        <v>2019</v>
      </c>
      <c r="H102" s="4">
        <v>20.41677</v>
      </c>
      <c r="I102" s="4">
        <v>40.857680000000002</v>
      </c>
      <c r="J102" s="4" t="s">
        <v>306</v>
      </c>
      <c r="K102" s="4" t="s">
        <v>43</v>
      </c>
      <c r="L102" s="4" t="s">
        <v>55</v>
      </c>
      <c r="M102" s="4" t="s">
        <v>47</v>
      </c>
      <c r="N102" s="4"/>
      <c r="O102" s="4" t="s">
        <v>30</v>
      </c>
      <c r="P102" s="4" t="s">
        <v>34</v>
      </c>
      <c r="Q102" s="4"/>
      <c r="R102" s="4" t="s">
        <v>32</v>
      </c>
      <c r="S102" s="4" t="s">
        <v>32</v>
      </c>
      <c r="T102" s="4" t="s">
        <v>33</v>
      </c>
      <c r="U102" s="8" t="s">
        <v>798</v>
      </c>
      <c r="V102" s="4" t="s">
        <v>799</v>
      </c>
      <c r="W102" s="4" t="s">
        <v>606</v>
      </c>
      <c r="X102" s="4" t="s">
        <v>607</v>
      </c>
      <c r="Y102" s="6">
        <v>43544</v>
      </c>
      <c r="Z102" s="5">
        <v>43547</v>
      </c>
      <c r="AA102" s="5">
        <v>43547</v>
      </c>
      <c r="AB102" s="5">
        <v>43549</v>
      </c>
      <c r="AC102" s="5" t="s">
        <v>47</v>
      </c>
      <c r="AD102" s="5" t="s">
        <v>47</v>
      </c>
      <c r="AE102" s="5">
        <v>43696</v>
      </c>
      <c r="AF102" s="5">
        <v>43703</v>
      </c>
      <c r="AG102" s="5">
        <v>43823</v>
      </c>
      <c r="AH102" s="5">
        <v>43824</v>
      </c>
      <c r="AI102" s="5">
        <v>43832</v>
      </c>
      <c r="AJ102" s="5">
        <v>43832</v>
      </c>
      <c r="AK102" s="5" t="s">
        <v>47</v>
      </c>
      <c r="AL102" s="5" t="s">
        <v>47</v>
      </c>
      <c r="AM102" s="29" t="s">
        <v>1226</v>
      </c>
      <c r="AN102" s="5">
        <v>43835</v>
      </c>
      <c r="AO102" s="5">
        <v>43895</v>
      </c>
      <c r="AP102" s="5">
        <v>43702</v>
      </c>
      <c r="AQ102" s="10">
        <v>20.41677</v>
      </c>
      <c r="AR102" s="10">
        <v>40.857689999999998</v>
      </c>
      <c r="AS102" s="5">
        <v>43751</v>
      </c>
      <c r="AT102" s="5">
        <v>43752</v>
      </c>
      <c r="AU102" s="5" t="s">
        <v>495</v>
      </c>
      <c r="AV102" s="10" t="s">
        <v>557</v>
      </c>
      <c r="AW102" s="6">
        <v>43825</v>
      </c>
      <c r="AX102" s="5" t="s">
        <v>53</v>
      </c>
      <c r="AY102" s="4" t="s">
        <v>35</v>
      </c>
      <c r="AZ102" s="4" t="s">
        <v>351</v>
      </c>
      <c r="BA102" s="4" t="s">
        <v>1069</v>
      </c>
      <c r="BB102" s="4">
        <v>30000</v>
      </c>
      <c r="BC102" s="4">
        <v>225</v>
      </c>
      <c r="BD102" s="4" t="s">
        <v>537</v>
      </c>
      <c r="BE102" s="6" t="s">
        <v>406</v>
      </c>
      <c r="BF102" s="6" t="s">
        <v>309</v>
      </c>
    </row>
    <row r="103" spans="1:58" ht="18.75">
      <c r="A103" s="4" t="s">
        <v>176</v>
      </c>
      <c r="B103" s="4" t="s">
        <v>30</v>
      </c>
      <c r="C103" s="4" t="s">
        <v>31</v>
      </c>
      <c r="D103" s="4" t="str">
        <f t="shared" si="5"/>
        <v>HOC</v>
      </c>
      <c r="E103" s="6" t="str">
        <f t="shared" si="6"/>
        <v>HO to CW Done</v>
      </c>
      <c r="F103" s="4" t="s">
        <v>301</v>
      </c>
      <c r="G103" s="4">
        <v>2019</v>
      </c>
      <c r="H103" s="4">
        <v>21.4529</v>
      </c>
      <c r="I103" s="4">
        <v>39.935369999999999</v>
      </c>
      <c r="J103" s="4" t="s">
        <v>306</v>
      </c>
      <c r="K103" s="4" t="s">
        <v>43</v>
      </c>
      <c r="L103" s="4" t="s">
        <v>55</v>
      </c>
      <c r="M103" s="4" t="s">
        <v>595</v>
      </c>
      <c r="N103" s="4"/>
      <c r="O103" s="4" t="s">
        <v>30</v>
      </c>
      <c r="P103" s="4" t="s">
        <v>34</v>
      </c>
      <c r="Q103" s="4"/>
      <c r="R103" s="4" t="s">
        <v>32</v>
      </c>
      <c r="S103" s="4" t="s">
        <v>32</v>
      </c>
      <c r="T103" s="4" t="s">
        <v>33</v>
      </c>
      <c r="U103" s="8" t="s">
        <v>800</v>
      </c>
      <c r="V103" s="4" t="s">
        <v>801</v>
      </c>
      <c r="W103" s="4" t="s">
        <v>606</v>
      </c>
      <c r="X103" s="4" t="s">
        <v>607</v>
      </c>
      <c r="Y103" s="6">
        <v>43527</v>
      </c>
      <c r="Z103" s="5">
        <v>43530</v>
      </c>
      <c r="AA103" s="5">
        <v>43530</v>
      </c>
      <c r="AB103" s="5">
        <v>43532</v>
      </c>
      <c r="AC103" s="5" t="s">
        <v>47</v>
      </c>
      <c r="AD103" s="5" t="s">
        <v>47</v>
      </c>
      <c r="AE103" s="5">
        <v>43539</v>
      </c>
      <c r="AF103" s="5">
        <v>44352</v>
      </c>
      <c r="AG103" s="5">
        <v>44352</v>
      </c>
      <c r="AH103" s="5">
        <v>44352</v>
      </c>
      <c r="AI103" s="5">
        <v>44352</v>
      </c>
      <c r="AJ103" s="5">
        <v>44352</v>
      </c>
      <c r="AK103" s="5" t="s">
        <v>47</v>
      </c>
      <c r="AL103" s="5" t="s">
        <v>47</v>
      </c>
      <c r="AM103" s="29">
        <v>4005513018</v>
      </c>
      <c r="AN103" s="5">
        <v>43640</v>
      </c>
      <c r="AO103" s="5">
        <v>43661</v>
      </c>
      <c r="AP103" s="5">
        <v>43634</v>
      </c>
      <c r="AQ103" s="12">
        <v>21.4529</v>
      </c>
      <c r="AR103" s="10">
        <v>39.935369999999999</v>
      </c>
      <c r="AS103" s="5">
        <v>43634</v>
      </c>
      <c r="AT103" s="5">
        <v>43634</v>
      </c>
      <c r="AU103" s="5" t="s">
        <v>567</v>
      </c>
      <c r="AV103" s="10" t="s">
        <v>45</v>
      </c>
      <c r="AW103" s="6">
        <v>43657</v>
      </c>
      <c r="AX103" s="5" t="s">
        <v>53</v>
      </c>
      <c r="AY103" s="4" t="s">
        <v>35</v>
      </c>
      <c r="AZ103" s="4" t="s">
        <v>340</v>
      </c>
      <c r="BA103" s="4"/>
      <c r="BB103" s="4" t="s">
        <v>47</v>
      </c>
      <c r="BC103" s="4" t="s">
        <v>45</v>
      </c>
      <c r="BD103" s="4" t="s">
        <v>537</v>
      </c>
      <c r="BE103" s="6" t="s">
        <v>407</v>
      </c>
      <c r="BF103" s="6" t="s">
        <v>309</v>
      </c>
    </row>
    <row r="104" spans="1:58" ht="18.75">
      <c r="A104" s="4" t="s">
        <v>178</v>
      </c>
      <c r="B104" s="4" t="s">
        <v>30</v>
      </c>
      <c r="C104" s="4" t="s">
        <v>31</v>
      </c>
      <c r="D104" s="4" t="str">
        <f t="shared" si="5"/>
        <v>HOC</v>
      </c>
      <c r="E104" s="6" t="str">
        <f t="shared" si="6"/>
        <v>HO to CW Done</v>
      </c>
      <c r="F104" s="4" t="s">
        <v>301</v>
      </c>
      <c r="G104" s="4">
        <v>2019</v>
      </c>
      <c r="H104" s="4">
        <v>21.385870000000001</v>
      </c>
      <c r="I104" s="4">
        <v>39.895000000000003</v>
      </c>
      <c r="J104" s="4" t="s">
        <v>306</v>
      </c>
      <c r="K104" s="4" t="s">
        <v>43</v>
      </c>
      <c r="L104" s="4" t="s">
        <v>55</v>
      </c>
      <c r="M104" s="4" t="s">
        <v>596</v>
      </c>
      <c r="N104" s="4"/>
      <c r="O104" s="4" t="s">
        <v>30</v>
      </c>
      <c r="P104" s="4" t="s">
        <v>34</v>
      </c>
      <c r="Q104" s="4"/>
      <c r="R104" s="4" t="s">
        <v>32</v>
      </c>
      <c r="S104" s="4" t="s">
        <v>32</v>
      </c>
      <c r="T104" s="4" t="s">
        <v>33</v>
      </c>
      <c r="U104" s="8" t="s">
        <v>802</v>
      </c>
      <c r="V104" s="4" t="s">
        <v>803</v>
      </c>
      <c r="W104" s="4" t="s">
        <v>606</v>
      </c>
      <c r="X104" s="4" t="s">
        <v>607</v>
      </c>
      <c r="Y104" s="6">
        <v>43480</v>
      </c>
      <c r="Z104" s="5">
        <v>43483</v>
      </c>
      <c r="AA104" s="5">
        <v>43483</v>
      </c>
      <c r="AB104" s="5">
        <v>43485</v>
      </c>
      <c r="AC104" s="5" t="s">
        <v>47</v>
      </c>
      <c r="AD104" s="5" t="s">
        <v>47</v>
      </c>
      <c r="AE104" s="5">
        <v>43492</v>
      </c>
      <c r="AF104" s="5">
        <v>44352</v>
      </c>
      <c r="AG104" s="5">
        <v>44352</v>
      </c>
      <c r="AH104" s="5">
        <v>44352</v>
      </c>
      <c r="AI104" s="5">
        <v>44352</v>
      </c>
      <c r="AJ104" s="5">
        <v>44352</v>
      </c>
      <c r="AK104" s="5" t="s">
        <v>47</v>
      </c>
      <c r="AL104" s="5" t="s">
        <v>47</v>
      </c>
      <c r="AM104" s="29">
        <v>4005513014</v>
      </c>
      <c r="AN104" s="5">
        <v>43681</v>
      </c>
      <c r="AO104" s="5">
        <v>43702</v>
      </c>
      <c r="AP104" s="5">
        <v>43634</v>
      </c>
      <c r="AQ104" s="12">
        <v>21.385870000000001</v>
      </c>
      <c r="AR104" s="10">
        <v>39.895000000000003</v>
      </c>
      <c r="AS104" s="5">
        <v>43634</v>
      </c>
      <c r="AT104" s="5">
        <v>43634</v>
      </c>
      <c r="AU104" s="5" t="s">
        <v>566</v>
      </c>
      <c r="AV104" s="10" t="s">
        <v>512</v>
      </c>
      <c r="AW104" s="6">
        <v>43702</v>
      </c>
      <c r="AX104" s="5" t="s">
        <v>53</v>
      </c>
      <c r="AY104" s="4" t="s">
        <v>35</v>
      </c>
      <c r="AZ104" s="4" t="s">
        <v>340</v>
      </c>
      <c r="BA104" s="4"/>
      <c r="BB104" s="4" t="s">
        <v>47</v>
      </c>
      <c r="BC104" s="4" t="s">
        <v>512</v>
      </c>
      <c r="BD104" s="4" t="s">
        <v>537</v>
      </c>
      <c r="BE104" s="6" t="s">
        <v>407</v>
      </c>
      <c r="BF104" s="6" t="s">
        <v>309</v>
      </c>
    </row>
    <row r="105" spans="1:58" ht="18.75">
      <c r="A105" s="4" t="s">
        <v>179</v>
      </c>
      <c r="B105" s="4" t="s">
        <v>30</v>
      </c>
      <c r="C105" s="4" t="s">
        <v>31</v>
      </c>
      <c r="D105" s="4" t="str">
        <f t="shared" si="5"/>
        <v>HOC</v>
      </c>
      <c r="E105" s="6" t="str">
        <f t="shared" si="6"/>
        <v>HO to CW Done</v>
      </c>
      <c r="F105" s="4" t="s">
        <v>301</v>
      </c>
      <c r="G105" s="4">
        <v>2019</v>
      </c>
      <c r="H105" s="4">
        <v>22.79214</v>
      </c>
      <c r="I105" s="4">
        <v>39.04824</v>
      </c>
      <c r="J105" s="4" t="s">
        <v>306</v>
      </c>
      <c r="K105" s="4" t="s">
        <v>43</v>
      </c>
      <c r="L105" s="4" t="s">
        <v>55</v>
      </c>
      <c r="M105" s="4" t="s">
        <v>47</v>
      </c>
      <c r="N105" s="4"/>
      <c r="O105" s="4" t="s">
        <v>30</v>
      </c>
      <c r="P105" s="4" t="s">
        <v>34</v>
      </c>
      <c r="Q105" s="4"/>
      <c r="R105" s="4" t="s">
        <v>32</v>
      </c>
      <c r="S105" s="4" t="s">
        <v>32</v>
      </c>
      <c r="T105" s="4" t="s">
        <v>33</v>
      </c>
      <c r="U105" s="8" t="s">
        <v>804</v>
      </c>
      <c r="V105" s="4" t="s">
        <v>805</v>
      </c>
      <c r="W105" s="4" t="s">
        <v>606</v>
      </c>
      <c r="X105" s="4" t="s">
        <v>47</v>
      </c>
      <c r="Y105" s="6">
        <v>43528</v>
      </c>
      <c r="Z105" s="5">
        <v>43531</v>
      </c>
      <c r="AA105" s="5">
        <v>43531</v>
      </c>
      <c r="AB105" s="5">
        <v>43533</v>
      </c>
      <c r="AC105" s="5">
        <v>43908</v>
      </c>
      <c r="AD105" s="5">
        <v>43908</v>
      </c>
      <c r="AE105" s="5" t="s">
        <v>47</v>
      </c>
      <c r="AF105" s="5" t="s">
        <v>47</v>
      </c>
      <c r="AG105" s="5" t="s">
        <v>47</v>
      </c>
      <c r="AH105" s="5" t="s">
        <v>47</v>
      </c>
      <c r="AI105" s="5" t="s">
        <v>47</v>
      </c>
      <c r="AJ105" s="5" t="s">
        <v>47</v>
      </c>
      <c r="AK105" s="5">
        <v>43957</v>
      </c>
      <c r="AL105" s="5">
        <v>43948</v>
      </c>
      <c r="AM105" s="29">
        <v>1440007615</v>
      </c>
      <c r="AN105" s="6">
        <v>44000</v>
      </c>
      <c r="AO105" s="5">
        <v>44000</v>
      </c>
      <c r="AP105" s="5">
        <v>43599</v>
      </c>
      <c r="AQ105" s="12">
        <v>22.79214</v>
      </c>
      <c r="AR105" s="10">
        <v>39.04824</v>
      </c>
      <c r="AS105" s="5">
        <v>43594</v>
      </c>
      <c r="AT105" s="5">
        <v>43801</v>
      </c>
      <c r="AU105" s="5" t="s">
        <v>493</v>
      </c>
      <c r="AV105" s="10" t="s">
        <v>557</v>
      </c>
      <c r="AW105" s="6">
        <v>44000</v>
      </c>
      <c r="AX105" s="5" t="s">
        <v>36</v>
      </c>
      <c r="AY105" s="4" t="s">
        <v>36</v>
      </c>
      <c r="AZ105" s="4" t="s">
        <v>1041</v>
      </c>
      <c r="BA105" s="4"/>
      <c r="BB105" s="4">
        <v>35000</v>
      </c>
      <c r="BC105" s="4" t="s">
        <v>45</v>
      </c>
      <c r="BD105" s="4" t="s">
        <v>537</v>
      </c>
      <c r="BE105" s="6" t="s">
        <v>407</v>
      </c>
      <c r="BF105" s="6" t="s">
        <v>309</v>
      </c>
    </row>
    <row r="106" spans="1:58" ht="18.75">
      <c r="A106" s="4" t="s">
        <v>180</v>
      </c>
      <c r="B106" s="4" t="s">
        <v>30</v>
      </c>
      <c r="C106" s="4" t="s">
        <v>31</v>
      </c>
      <c r="D106" s="4" t="str">
        <f t="shared" si="5"/>
        <v>HOC</v>
      </c>
      <c r="E106" s="6" t="str">
        <f t="shared" si="6"/>
        <v>HO to CW Done</v>
      </c>
      <c r="F106" s="4" t="s">
        <v>301</v>
      </c>
      <c r="G106" s="4">
        <v>2019</v>
      </c>
      <c r="H106" s="4">
        <v>21.406300000000002</v>
      </c>
      <c r="I106" s="4">
        <v>39.813310000000001</v>
      </c>
      <c r="J106" s="4" t="s">
        <v>306</v>
      </c>
      <c r="K106" s="4" t="s">
        <v>43</v>
      </c>
      <c r="L106" s="4" t="s">
        <v>55</v>
      </c>
      <c r="M106" s="4" t="s">
        <v>47</v>
      </c>
      <c r="N106" s="4"/>
      <c r="O106" s="4" t="s">
        <v>30</v>
      </c>
      <c r="P106" s="4" t="s">
        <v>34</v>
      </c>
      <c r="Q106" s="4"/>
      <c r="R106" s="4" t="s">
        <v>32</v>
      </c>
      <c r="S106" s="4" t="s">
        <v>32</v>
      </c>
      <c r="T106" s="4" t="s">
        <v>33</v>
      </c>
      <c r="U106" s="8" t="s">
        <v>806</v>
      </c>
      <c r="V106" s="4" t="s">
        <v>807</v>
      </c>
      <c r="W106" s="4" t="s">
        <v>606</v>
      </c>
      <c r="X106" s="4" t="s">
        <v>47</v>
      </c>
      <c r="Y106" s="6">
        <v>43536</v>
      </c>
      <c r="Z106" s="5">
        <v>43536</v>
      </c>
      <c r="AA106" s="5">
        <v>43536</v>
      </c>
      <c r="AB106" s="5">
        <v>43536</v>
      </c>
      <c r="AC106" s="5">
        <v>43908</v>
      </c>
      <c r="AD106" s="5">
        <v>43908</v>
      </c>
      <c r="AE106" s="5" t="s">
        <v>47</v>
      </c>
      <c r="AF106" s="5" t="s">
        <v>47</v>
      </c>
      <c r="AG106" s="5" t="s">
        <v>47</v>
      </c>
      <c r="AH106" s="5" t="s">
        <v>47</v>
      </c>
      <c r="AI106" s="5" t="s">
        <v>47</v>
      </c>
      <c r="AJ106" s="5" t="s">
        <v>47</v>
      </c>
      <c r="AK106" s="5">
        <v>43984</v>
      </c>
      <c r="AL106" s="5">
        <v>43984</v>
      </c>
      <c r="AM106" s="29">
        <v>4005513074</v>
      </c>
      <c r="AN106" s="5">
        <v>43984</v>
      </c>
      <c r="AO106" s="5">
        <v>44007</v>
      </c>
      <c r="AP106" s="5">
        <v>44137</v>
      </c>
      <c r="AQ106" s="10">
        <v>21.406369999999999</v>
      </c>
      <c r="AR106" s="10">
        <v>39.813839999999999</v>
      </c>
      <c r="AS106" s="5">
        <v>44007</v>
      </c>
      <c r="AT106" s="5">
        <v>44005</v>
      </c>
      <c r="AU106" s="5" t="s">
        <v>1042</v>
      </c>
      <c r="AV106" s="10" t="s">
        <v>516</v>
      </c>
      <c r="AW106" s="6">
        <v>44007</v>
      </c>
      <c r="AX106" s="5" t="s">
        <v>36</v>
      </c>
      <c r="AY106" s="4" t="s">
        <v>36</v>
      </c>
      <c r="AZ106" s="4" t="s">
        <v>1040</v>
      </c>
      <c r="BA106" s="4"/>
      <c r="BB106" s="4">
        <v>50000</v>
      </c>
      <c r="BC106" s="4" t="s">
        <v>64</v>
      </c>
      <c r="BD106" s="4" t="s">
        <v>538</v>
      </c>
      <c r="BE106" s="6" t="s">
        <v>407</v>
      </c>
      <c r="BF106" s="6" t="s">
        <v>309</v>
      </c>
    </row>
    <row r="107" spans="1:58" ht="18.75">
      <c r="A107" s="4" t="s">
        <v>181</v>
      </c>
      <c r="B107" s="4" t="s">
        <v>30</v>
      </c>
      <c r="C107" s="4" t="s">
        <v>31</v>
      </c>
      <c r="D107" s="4" t="str">
        <f t="shared" si="5"/>
        <v>HOC</v>
      </c>
      <c r="E107" s="6" t="str">
        <f t="shared" si="6"/>
        <v>HO to CW Done</v>
      </c>
      <c r="F107" s="4" t="s">
        <v>302</v>
      </c>
      <c r="G107" s="4">
        <v>2020</v>
      </c>
      <c r="H107" s="4">
        <v>21.327449999999999</v>
      </c>
      <c r="I107" s="4">
        <v>40.436579999999999</v>
      </c>
      <c r="J107" s="4" t="s">
        <v>306</v>
      </c>
      <c r="K107" s="4" t="s">
        <v>43</v>
      </c>
      <c r="L107" s="4" t="s">
        <v>55</v>
      </c>
      <c r="M107" s="4" t="s">
        <v>47</v>
      </c>
      <c r="N107" s="4"/>
      <c r="O107" s="4" t="s">
        <v>30</v>
      </c>
      <c r="P107" s="4" t="s">
        <v>34</v>
      </c>
      <c r="Q107" s="4"/>
      <c r="R107" s="4" t="s">
        <v>32</v>
      </c>
      <c r="S107" s="4" t="s">
        <v>32</v>
      </c>
      <c r="T107" s="4" t="s">
        <v>33</v>
      </c>
      <c r="U107" s="8" t="s">
        <v>808</v>
      </c>
      <c r="V107" s="4" t="s">
        <v>809</v>
      </c>
      <c r="W107" s="4" t="s">
        <v>606</v>
      </c>
      <c r="X107" s="4" t="s">
        <v>607</v>
      </c>
      <c r="Y107" s="6">
        <v>43606</v>
      </c>
      <c r="Z107" s="5">
        <v>43609</v>
      </c>
      <c r="AA107" s="5">
        <v>43609</v>
      </c>
      <c r="AB107" s="5">
        <v>43611</v>
      </c>
      <c r="AC107" s="5" t="s">
        <v>47</v>
      </c>
      <c r="AD107" s="5" t="s">
        <v>47</v>
      </c>
      <c r="AE107" s="5">
        <v>43651</v>
      </c>
      <c r="AF107" s="5">
        <v>43860</v>
      </c>
      <c r="AG107" s="5">
        <v>43860</v>
      </c>
      <c r="AH107" s="5">
        <v>43865</v>
      </c>
      <c r="AI107" s="5">
        <v>43887</v>
      </c>
      <c r="AJ107" s="5">
        <v>43887</v>
      </c>
      <c r="AK107" s="5" t="s">
        <v>47</v>
      </c>
      <c r="AL107" s="5" t="s">
        <v>47</v>
      </c>
      <c r="AM107" s="29">
        <v>232903</v>
      </c>
      <c r="AN107" s="5">
        <v>43887</v>
      </c>
      <c r="AO107" s="5">
        <v>43887</v>
      </c>
      <c r="AP107" s="5">
        <v>43646</v>
      </c>
      <c r="AQ107" s="10">
        <v>21.327449999999999</v>
      </c>
      <c r="AR107" s="10">
        <v>40.436579999999999</v>
      </c>
      <c r="AS107" s="5">
        <v>43653</v>
      </c>
      <c r="AT107" s="5">
        <v>43653</v>
      </c>
      <c r="AU107" s="5" t="s">
        <v>493</v>
      </c>
      <c r="AV107" s="10"/>
      <c r="AW107" s="6">
        <v>43887</v>
      </c>
      <c r="AX107" s="5" t="s">
        <v>53</v>
      </c>
      <c r="AY107" s="4" t="s">
        <v>508</v>
      </c>
      <c r="AZ107" s="4" t="s">
        <v>353</v>
      </c>
      <c r="BA107" s="4" t="s">
        <v>181</v>
      </c>
      <c r="BB107" s="4">
        <v>38000</v>
      </c>
      <c r="BC107" s="4"/>
      <c r="BD107" s="4" t="s">
        <v>537</v>
      </c>
      <c r="BE107" s="6" t="s">
        <v>406</v>
      </c>
      <c r="BF107" s="6" t="s">
        <v>309</v>
      </c>
    </row>
    <row r="108" spans="1:58" ht="18.75">
      <c r="A108" s="4" t="s">
        <v>182</v>
      </c>
      <c r="B108" s="4" t="s">
        <v>30</v>
      </c>
      <c r="C108" s="4" t="s">
        <v>31</v>
      </c>
      <c r="D108" s="4" t="str">
        <f t="shared" si="5"/>
        <v>HOC</v>
      </c>
      <c r="E108" s="6" t="str">
        <f t="shared" si="6"/>
        <v>HO to CW Done</v>
      </c>
      <c r="F108" s="4" t="s">
        <v>299</v>
      </c>
      <c r="G108" s="4">
        <v>2019</v>
      </c>
      <c r="H108" s="4">
        <v>24.412140000000001</v>
      </c>
      <c r="I108" s="4">
        <v>39.562550000000002</v>
      </c>
      <c r="J108" s="4" t="s">
        <v>306</v>
      </c>
      <c r="K108" s="4" t="s">
        <v>43</v>
      </c>
      <c r="L108" s="4" t="s">
        <v>55</v>
      </c>
      <c r="M108" s="4" t="s">
        <v>47</v>
      </c>
      <c r="N108" s="4"/>
      <c r="O108" s="4" t="s">
        <v>30</v>
      </c>
      <c r="P108" s="4" t="s">
        <v>34</v>
      </c>
      <c r="Q108" s="4"/>
      <c r="R108" s="4" t="s">
        <v>32</v>
      </c>
      <c r="S108" s="4" t="s">
        <v>32</v>
      </c>
      <c r="T108" s="4" t="s">
        <v>33</v>
      </c>
      <c r="U108" s="8" t="s">
        <v>810</v>
      </c>
      <c r="V108" s="4" t="s">
        <v>811</v>
      </c>
      <c r="W108" s="4" t="s">
        <v>606</v>
      </c>
      <c r="X108" s="4" t="s">
        <v>607</v>
      </c>
      <c r="Y108" s="6">
        <v>43542</v>
      </c>
      <c r="Z108" s="5">
        <v>43545</v>
      </c>
      <c r="AA108" s="5">
        <v>43545</v>
      </c>
      <c r="AB108" s="5">
        <v>43547</v>
      </c>
      <c r="AC108" s="5" t="s">
        <v>47</v>
      </c>
      <c r="AD108" s="5" t="s">
        <v>47</v>
      </c>
      <c r="AE108" s="5">
        <v>43648</v>
      </c>
      <c r="AF108" s="5">
        <v>43655</v>
      </c>
      <c r="AG108" s="5">
        <v>43655</v>
      </c>
      <c r="AH108" s="5">
        <v>43655</v>
      </c>
      <c r="AI108" s="5">
        <v>43684</v>
      </c>
      <c r="AJ108" s="5">
        <v>43751</v>
      </c>
      <c r="AK108" s="5" t="s">
        <v>47</v>
      </c>
      <c r="AL108" s="5" t="s">
        <v>47</v>
      </c>
      <c r="AM108" s="29">
        <v>410109</v>
      </c>
      <c r="AN108" s="5">
        <v>43751</v>
      </c>
      <c r="AO108" s="5">
        <v>43851</v>
      </c>
      <c r="AP108" s="5">
        <v>43652</v>
      </c>
      <c r="AQ108" s="10">
        <v>24.412130000000001</v>
      </c>
      <c r="AR108" s="10">
        <v>39.562545</v>
      </c>
      <c r="AS108" s="5">
        <v>43681</v>
      </c>
      <c r="AT108" s="5">
        <v>43682</v>
      </c>
      <c r="AU108" s="5" t="s">
        <v>566</v>
      </c>
      <c r="AV108" s="10"/>
      <c r="AW108" s="6">
        <v>43752</v>
      </c>
      <c r="AX108" s="5" t="s">
        <v>53</v>
      </c>
      <c r="AY108" s="4" t="s">
        <v>35</v>
      </c>
      <c r="AZ108" s="4" t="s">
        <v>354</v>
      </c>
      <c r="BA108" s="4" t="s">
        <v>1070</v>
      </c>
      <c r="BB108" s="4">
        <v>100000</v>
      </c>
      <c r="BC108" s="4">
        <v>400</v>
      </c>
      <c r="BD108" s="4" t="s">
        <v>537</v>
      </c>
      <c r="BE108" s="6" t="s">
        <v>405</v>
      </c>
      <c r="BF108" s="6" t="s">
        <v>309</v>
      </c>
    </row>
    <row r="109" spans="1:58" ht="18.75">
      <c r="A109" s="4" t="s">
        <v>183</v>
      </c>
      <c r="B109" s="4" t="s">
        <v>30</v>
      </c>
      <c r="C109" s="4" t="s">
        <v>31</v>
      </c>
      <c r="D109" s="4" t="str">
        <f t="shared" si="5"/>
        <v>HOC</v>
      </c>
      <c r="E109" s="6" t="str">
        <f t="shared" si="6"/>
        <v>HO to CW Done</v>
      </c>
      <c r="F109" s="4" t="s">
        <v>299</v>
      </c>
      <c r="G109" s="4">
        <v>2019</v>
      </c>
      <c r="H109" s="4">
        <v>24.48086</v>
      </c>
      <c r="I109" s="4">
        <v>39.644530000000003</v>
      </c>
      <c r="J109" s="4" t="s">
        <v>306</v>
      </c>
      <c r="K109" s="4" t="s">
        <v>43</v>
      </c>
      <c r="L109" s="4" t="s">
        <v>55</v>
      </c>
      <c r="M109" s="4" t="s">
        <v>47</v>
      </c>
      <c r="N109" s="4"/>
      <c r="O109" s="4" t="s">
        <v>30</v>
      </c>
      <c r="P109" s="4" t="s">
        <v>34</v>
      </c>
      <c r="Q109" s="4"/>
      <c r="R109" s="4" t="s">
        <v>32</v>
      </c>
      <c r="S109" s="4" t="s">
        <v>32</v>
      </c>
      <c r="T109" s="4" t="s">
        <v>33</v>
      </c>
      <c r="U109" s="8" t="s">
        <v>812</v>
      </c>
      <c r="V109" s="4" t="s">
        <v>813</v>
      </c>
      <c r="W109" s="4" t="s">
        <v>606</v>
      </c>
      <c r="X109" s="4" t="s">
        <v>607</v>
      </c>
      <c r="Y109" s="6">
        <v>43542</v>
      </c>
      <c r="Z109" s="5">
        <v>43542</v>
      </c>
      <c r="AA109" s="5">
        <v>43542</v>
      </c>
      <c r="AB109" s="5">
        <v>43542</v>
      </c>
      <c r="AC109" s="5" t="s">
        <v>47</v>
      </c>
      <c r="AD109" s="5" t="s">
        <v>47</v>
      </c>
      <c r="AE109" s="5">
        <v>43766</v>
      </c>
      <c r="AF109" s="5">
        <v>43773</v>
      </c>
      <c r="AG109" s="5">
        <v>43773</v>
      </c>
      <c r="AH109" s="5">
        <v>43773</v>
      </c>
      <c r="AI109" s="5">
        <v>43815</v>
      </c>
      <c r="AJ109" s="5">
        <v>43836</v>
      </c>
      <c r="AK109" s="5" t="s">
        <v>47</v>
      </c>
      <c r="AL109" s="5" t="s">
        <v>47</v>
      </c>
      <c r="AM109" s="29">
        <v>0</v>
      </c>
      <c r="AN109" s="5">
        <v>43843</v>
      </c>
      <c r="AO109" s="5">
        <v>44087</v>
      </c>
      <c r="AP109" s="5">
        <v>43786</v>
      </c>
      <c r="AQ109" s="10">
        <v>24.48086</v>
      </c>
      <c r="AR109" s="10">
        <v>39.644530000000003</v>
      </c>
      <c r="AS109" s="5">
        <v>43801</v>
      </c>
      <c r="AT109" s="6">
        <v>43783</v>
      </c>
      <c r="AU109" s="5" t="s">
        <v>490</v>
      </c>
      <c r="AV109" s="10" t="s">
        <v>516</v>
      </c>
      <c r="AW109" s="6">
        <v>43831</v>
      </c>
      <c r="AX109" s="5" t="s">
        <v>53</v>
      </c>
      <c r="AY109" s="4" t="s">
        <v>35</v>
      </c>
      <c r="AZ109" s="4" t="s">
        <v>1046</v>
      </c>
      <c r="BA109" s="4" t="s">
        <v>1071</v>
      </c>
      <c r="BB109" s="4">
        <v>120000</v>
      </c>
      <c r="BC109" s="4">
        <v>24.5</v>
      </c>
      <c r="BD109" s="4" t="s">
        <v>537</v>
      </c>
      <c r="BE109" s="6" t="s">
        <v>405</v>
      </c>
      <c r="BF109" s="6" t="s">
        <v>309</v>
      </c>
    </row>
    <row r="110" spans="1:58" ht="18.75">
      <c r="A110" s="4" t="s">
        <v>184</v>
      </c>
      <c r="B110" s="4" t="s">
        <v>30</v>
      </c>
      <c r="C110" s="4" t="s">
        <v>31</v>
      </c>
      <c r="D110" s="4" t="str">
        <f t="shared" si="5"/>
        <v>HOC</v>
      </c>
      <c r="E110" s="6" t="str">
        <f t="shared" si="6"/>
        <v>HO to CW Done</v>
      </c>
      <c r="F110" s="4" t="s">
        <v>299</v>
      </c>
      <c r="G110" s="4">
        <v>2020</v>
      </c>
      <c r="H110" s="4">
        <v>24.483750000000001</v>
      </c>
      <c r="I110" s="4">
        <v>39.508200000000002</v>
      </c>
      <c r="J110" s="4" t="s">
        <v>306</v>
      </c>
      <c r="K110" s="4" t="s">
        <v>43</v>
      </c>
      <c r="L110" s="4" t="s">
        <v>55</v>
      </c>
      <c r="M110" s="4" t="s">
        <v>47</v>
      </c>
      <c r="N110" s="4"/>
      <c r="O110" s="4" t="s">
        <v>30</v>
      </c>
      <c r="P110" s="4" t="s">
        <v>34</v>
      </c>
      <c r="Q110" s="4"/>
      <c r="R110" s="4" t="s">
        <v>32</v>
      </c>
      <c r="S110" s="4" t="s">
        <v>32</v>
      </c>
      <c r="T110" s="4" t="s">
        <v>33</v>
      </c>
      <c r="U110" s="8" t="s">
        <v>814</v>
      </c>
      <c r="V110" s="4" t="s">
        <v>815</v>
      </c>
      <c r="W110" s="4" t="s">
        <v>606</v>
      </c>
      <c r="X110" s="4" t="s">
        <v>607</v>
      </c>
      <c r="Y110" s="6">
        <v>43538</v>
      </c>
      <c r="Z110" s="5">
        <v>43541</v>
      </c>
      <c r="AA110" s="5">
        <v>43541</v>
      </c>
      <c r="AB110" s="5">
        <v>43543</v>
      </c>
      <c r="AC110" s="5" t="s">
        <v>47</v>
      </c>
      <c r="AD110" s="5" t="s">
        <v>47</v>
      </c>
      <c r="AE110" s="5">
        <v>43648</v>
      </c>
      <c r="AF110" s="5">
        <v>43655</v>
      </c>
      <c r="AG110" s="5">
        <v>43655</v>
      </c>
      <c r="AH110" s="5">
        <v>43655</v>
      </c>
      <c r="AI110" s="5">
        <v>43684</v>
      </c>
      <c r="AJ110" s="5">
        <v>43751</v>
      </c>
      <c r="AK110" s="5" t="s">
        <v>47</v>
      </c>
      <c r="AL110" s="5" t="s">
        <v>47</v>
      </c>
      <c r="AM110" s="29">
        <v>410111</v>
      </c>
      <c r="AN110" s="5">
        <v>43751</v>
      </c>
      <c r="AO110" s="5">
        <v>43851</v>
      </c>
      <c r="AP110" s="5">
        <v>43652</v>
      </c>
      <c r="AQ110" s="10">
        <v>24.483571000000001</v>
      </c>
      <c r="AR110" s="10">
        <v>39.508406999999998</v>
      </c>
      <c r="AS110" s="5">
        <v>43681</v>
      </c>
      <c r="AT110" s="5">
        <v>43682</v>
      </c>
      <c r="AU110" s="5" t="s">
        <v>490</v>
      </c>
      <c r="AV110" s="10"/>
      <c r="AW110" s="6">
        <v>43752</v>
      </c>
      <c r="AX110" s="5" t="s">
        <v>53</v>
      </c>
      <c r="AY110" s="4" t="s">
        <v>35</v>
      </c>
      <c r="AZ110" s="4" t="s">
        <v>354</v>
      </c>
      <c r="BA110" s="4" t="s">
        <v>1072</v>
      </c>
      <c r="BB110" s="4">
        <v>100000</v>
      </c>
      <c r="BC110" s="4">
        <v>400</v>
      </c>
      <c r="BD110" s="4" t="s">
        <v>537</v>
      </c>
      <c r="BE110" s="6" t="s">
        <v>405</v>
      </c>
      <c r="BF110" s="6" t="s">
        <v>309</v>
      </c>
    </row>
    <row r="111" spans="1:58" ht="18.75">
      <c r="A111" s="4" t="s">
        <v>185</v>
      </c>
      <c r="B111" s="4" t="s">
        <v>30</v>
      </c>
      <c r="C111" s="4" t="s">
        <v>31</v>
      </c>
      <c r="D111" s="4" t="str">
        <f t="shared" si="5"/>
        <v>HOC</v>
      </c>
      <c r="E111" s="6" t="str">
        <f t="shared" si="6"/>
        <v>HO to CW Done</v>
      </c>
      <c r="F111" s="4" t="s">
        <v>300</v>
      </c>
      <c r="G111" s="4">
        <v>2020</v>
      </c>
      <c r="H111" s="4">
        <v>18.507020000000001</v>
      </c>
      <c r="I111" s="4">
        <v>42.068680000000001</v>
      </c>
      <c r="J111" s="4" t="s">
        <v>306</v>
      </c>
      <c r="K111" s="4" t="s">
        <v>43</v>
      </c>
      <c r="L111" s="4" t="s">
        <v>55</v>
      </c>
      <c r="M111" s="4" t="s">
        <v>47</v>
      </c>
      <c r="N111" s="4"/>
      <c r="O111" s="4" t="s">
        <v>30</v>
      </c>
      <c r="P111" s="4" t="s">
        <v>34</v>
      </c>
      <c r="Q111" s="4"/>
      <c r="R111" s="4" t="s">
        <v>32</v>
      </c>
      <c r="S111" s="4" t="s">
        <v>32</v>
      </c>
      <c r="T111" s="4" t="s">
        <v>33</v>
      </c>
      <c r="U111" s="8" t="s">
        <v>816</v>
      </c>
      <c r="V111" s="4" t="s">
        <v>817</v>
      </c>
      <c r="W111" s="4" t="s">
        <v>606</v>
      </c>
      <c r="X111" s="4" t="s">
        <v>607</v>
      </c>
      <c r="Y111" s="6">
        <v>43544</v>
      </c>
      <c r="Z111" s="5">
        <v>43547</v>
      </c>
      <c r="AA111" s="5">
        <v>43547</v>
      </c>
      <c r="AB111" s="5">
        <v>43549</v>
      </c>
      <c r="AC111" s="5" t="s">
        <v>47</v>
      </c>
      <c r="AD111" s="5" t="s">
        <v>47</v>
      </c>
      <c r="AE111" s="5">
        <v>43573</v>
      </c>
      <c r="AF111" s="5">
        <v>43587</v>
      </c>
      <c r="AG111" s="5">
        <v>43587</v>
      </c>
      <c r="AH111" s="5">
        <v>43587</v>
      </c>
      <c r="AI111" s="5">
        <v>43740</v>
      </c>
      <c r="AJ111" s="5">
        <v>43740</v>
      </c>
      <c r="AK111" s="5" t="s">
        <v>47</v>
      </c>
      <c r="AL111" s="5" t="s">
        <v>47</v>
      </c>
      <c r="AM111" s="29">
        <v>0</v>
      </c>
      <c r="AN111" s="5">
        <v>43768</v>
      </c>
      <c r="AO111" s="5">
        <v>43789</v>
      </c>
      <c r="AP111" s="5">
        <v>43627</v>
      </c>
      <c r="AQ111" s="12">
        <v>18.507110000000001</v>
      </c>
      <c r="AR111" s="10">
        <v>42.06859</v>
      </c>
      <c r="AS111" s="5">
        <v>43615</v>
      </c>
      <c r="AT111" s="5">
        <v>43615</v>
      </c>
      <c r="AU111" s="5" t="s">
        <v>567</v>
      </c>
      <c r="AV111" s="10" t="s">
        <v>559</v>
      </c>
      <c r="AW111" s="6">
        <v>43779</v>
      </c>
      <c r="AX111" s="5" t="s">
        <v>53</v>
      </c>
      <c r="AY111" s="4" t="s">
        <v>35</v>
      </c>
      <c r="AZ111" s="4" t="s">
        <v>355</v>
      </c>
      <c r="BA111" s="4" t="s">
        <v>185</v>
      </c>
      <c r="BB111" s="4">
        <v>36000</v>
      </c>
      <c r="BC111" s="4">
        <v>400</v>
      </c>
      <c r="BD111" s="4" t="s">
        <v>537</v>
      </c>
      <c r="BE111" s="6" t="s">
        <v>404</v>
      </c>
      <c r="BF111" s="6" t="s">
        <v>309</v>
      </c>
    </row>
    <row r="112" spans="1:58" ht="18.75">
      <c r="A112" s="4" t="s">
        <v>186</v>
      </c>
      <c r="B112" s="4" t="s">
        <v>30</v>
      </c>
      <c r="C112" s="4" t="s">
        <v>31</v>
      </c>
      <c r="D112" s="4" t="str">
        <f t="shared" si="5"/>
        <v>HOC</v>
      </c>
      <c r="E112" s="6" t="str">
        <f t="shared" si="6"/>
        <v>HO to CW Done</v>
      </c>
      <c r="F112" s="4" t="s">
        <v>300</v>
      </c>
      <c r="G112" s="4">
        <v>2020</v>
      </c>
      <c r="H112" s="4">
        <v>18.58747</v>
      </c>
      <c r="I112" s="4">
        <v>42.02816</v>
      </c>
      <c r="J112" s="4" t="s">
        <v>306</v>
      </c>
      <c r="K112" s="4" t="s">
        <v>43</v>
      </c>
      <c r="L112" s="4" t="s">
        <v>55</v>
      </c>
      <c r="M112" s="4" t="s">
        <v>47</v>
      </c>
      <c r="N112" s="4"/>
      <c r="O112" s="4" t="s">
        <v>30</v>
      </c>
      <c r="P112" s="4" t="s">
        <v>34</v>
      </c>
      <c r="Q112" s="4"/>
      <c r="R112" s="4" t="s">
        <v>32</v>
      </c>
      <c r="S112" s="4" t="s">
        <v>32</v>
      </c>
      <c r="T112" s="4" t="s">
        <v>33</v>
      </c>
      <c r="U112" s="8" t="s">
        <v>818</v>
      </c>
      <c r="V112" s="4" t="s">
        <v>819</v>
      </c>
      <c r="W112" s="4" t="s">
        <v>606</v>
      </c>
      <c r="X112" s="4" t="s">
        <v>607</v>
      </c>
      <c r="Y112" s="6">
        <v>43544</v>
      </c>
      <c r="Z112" s="5">
        <v>43547</v>
      </c>
      <c r="AA112" s="5">
        <v>43547</v>
      </c>
      <c r="AB112" s="5">
        <v>43549</v>
      </c>
      <c r="AC112" s="5" t="s">
        <v>47</v>
      </c>
      <c r="AD112" s="5" t="s">
        <v>47</v>
      </c>
      <c r="AE112" s="5">
        <v>43573</v>
      </c>
      <c r="AF112" s="5">
        <v>43587</v>
      </c>
      <c r="AG112" s="5">
        <v>43587</v>
      </c>
      <c r="AH112" s="5">
        <v>43587</v>
      </c>
      <c r="AI112" s="5">
        <v>43635</v>
      </c>
      <c r="AJ112" s="5">
        <v>43635</v>
      </c>
      <c r="AK112" s="5" t="s">
        <v>47</v>
      </c>
      <c r="AL112" s="5" t="s">
        <v>47</v>
      </c>
      <c r="AM112" s="29">
        <v>0</v>
      </c>
      <c r="AN112" s="5">
        <v>43649</v>
      </c>
      <c r="AO112" s="5">
        <v>43670</v>
      </c>
      <c r="AP112" s="5">
        <v>43627</v>
      </c>
      <c r="AQ112" s="12">
        <v>18.587399999999999</v>
      </c>
      <c r="AR112" s="10">
        <v>42.028100000000002</v>
      </c>
      <c r="AS112" s="5">
        <v>43613</v>
      </c>
      <c r="AT112" s="5">
        <v>43613</v>
      </c>
      <c r="AU112" s="5" t="s">
        <v>495</v>
      </c>
      <c r="AV112" s="10" t="s">
        <v>59</v>
      </c>
      <c r="AW112" s="6">
        <v>43671</v>
      </c>
      <c r="AX112" s="5" t="s">
        <v>53</v>
      </c>
      <c r="AY112" s="4" t="s">
        <v>35</v>
      </c>
      <c r="AZ112" s="4" t="s">
        <v>356</v>
      </c>
      <c r="BA112" s="4" t="s">
        <v>186</v>
      </c>
      <c r="BB112" s="4">
        <v>28000</v>
      </c>
      <c r="BC112" s="4">
        <v>400</v>
      </c>
      <c r="BD112" s="4" t="s">
        <v>537</v>
      </c>
      <c r="BE112" s="6" t="s">
        <v>404</v>
      </c>
      <c r="BF112" s="6" t="s">
        <v>309</v>
      </c>
    </row>
    <row r="113" spans="1:58" ht="18.75">
      <c r="A113" s="4" t="s">
        <v>187</v>
      </c>
      <c r="B113" s="4" t="s">
        <v>30</v>
      </c>
      <c r="C113" s="4" t="s">
        <v>31</v>
      </c>
      <c r="D113" s="4" t="str">
        <f t="shared" si="5"/>
        <v>HOC</v>
      </c>
      <c r="E113" s="6" t="str">
        <f t="shared" si="6"/>
        <v>HO to CW Done</v>
      </c>
      <c r="F113" s="4" t="s">
        <v>300</v>
      </c>
      <c r="G113" s="4">
        <v>2020</v>
      </c>
      <c r="H113" s="4">
        <v>19.120729999999998</v>
      </c>
      <c r="I113" s="4">
        <v>41.912529999999997</v>
      </c>
      <c r="J113" s="4" t="s">
        <v>306</v>
      </c>
      <c r="K113" s="4" t="s">
        <v>43</v>
      </c>
      <c r="L113" s="4" t="s">
        <v>55</v>
      </c>
      <c r="M113" s="4" t="s">
        <v>47</v>
      </c>
      <c r="N113" s="4"/>
      <c r="O113" s="4" t="s">
        <v>30</v>
      </c>
      <c r="P113" s="4" t="s">
        <v>34</v>
      </c>
      <c r="Q113" s="4"/>
      <c r="R113" s="4" t="s">
        <v>32</v>
      </c>
      <c r="S113" s="4" t="s">
        <v>32</v>
      </c>
      <c r="T113" s="4" t="s">
        <v>33</v>
      </c>
      <c r="U113" s="8" t="s">
        <v>820</v>
      </c>
      <c r="V113" s="4" t="s">
        <v>821</v>
      </c>
      <c r="W113" s="4" t="s">
        <v>606</v>
      </c>
      <c r="X113" s="4" t="s">
        <v>607</v>
      </c>
      <c r="Y113" s="6">
        <v>43547</v>
      </c>
      <c r="Z113" s="5">
        <v>43550</v>
      </c>
      <c r="AA113" s="5">
        <v>43550</v>
      </c>
      <c r="AB113" s="5">
        <v>43552</v>
      </c>
      <c r="AC113" s="5">
        <v>43884</v>
      </c>
      <c r="AD113" s="5">
        <v>43887</v>
      </c>
      <c r="AE113" s="5" t="s">
        <v>47</v>
      </c>
      <c r="AF113" s="5" t="s">
        <v>47</v>
      </c>
      <c r="AG113" s="5" t="s">
        <v>47</v>
      </c>
      <c r="AH113" s="5" t="s">
        <v>47</v>
      </c>
      <c r="AI113" s="5" t="s">
        <v>47</v>
      </c>
      <c r="AJ113" s="5" t="s">
        <v>47</v>
      </c>
      <c r="AK113" s="5">
        <v>43887</v>
      </c>
      <c r="AL113" s="5">
        <v>43895</v>
      </c>
      <c r="AM113" s="29">
        <v>0</v>
      </c>
      <c r="AN113" s="5">
        <v>43898</v>
      </c>
      <c r="AO113" s="5">
        <v>43919</v>
      </c>
      <c r="AP113" s="6">
        <v>43891</v>
      </c>
      <c r="AQ113" s="12">
        <v>19.120729999999998</v>
      </c>
      <c r="AR113" s="12">
        <v>41.912529999999997</v>
      </c>
      <c r="AS113" s="5">
        <v>43892</v>
      </c>
      <c r="AT113" s="6">
        <v>43894</v>
      </c>
      <c r="AU113" s="5" t="s">
        <v>493</v>
      </c>
      <c r="AV113" s="10"/>
      <c r="AW113" s="6">
        <v>43919</v>
      </c>
      <c r="AX113" s="5" t="s">
        <v>36</v>
      </c>
      <c r="AY113" s="4" t="s">
        <v>36</v>
      </c>
      <c r="AZ113" s="4" t="s">
        <v>1030</v>
      </c>
      <c r="BA113" s="4">
        <v>562713805</v>
      </c>
      <c r="BB113" s="4">
        <v>25000</v>
      </c>
      <c r="BC113" s="4" t="s">
        <v>59</v>
      </c>
      <c r="BD113" s="4" t="s">
        <v>537</v>
      </c>
      <c r="BE113" s="6" t="s">
        <v>404</v>
      </c>
      <c r="BF113" s="6" t="s">
        <v>309</v>
      </c>
    </row>
    <row r="114" spans="1:58" ht="18.75">
      <c r="A114" s="4" t="s">
        <v>188</v>
      </c>
      <c r="B114" s="4" t="s">
        <v>30</v>
      </c>
      <c r="C114" s="4" t="s">
        <v>31</v>
      </c>
      <c r="D114" s="4" t="str">
        <f t="shared" si="5"/>
        <v>HOC</v>
      </c>
      <c r="E114" s="6" t="str">
        <f t="shared" si="6"/>
        <v>HO to CW Done</v>
      </c>
      <c r="F114" s="4" t="s">
        <v>299</v>
      </c>
      <c r="G114" s="4">
        <v>2019</v>
      </c>
      <c r="H114" s="4">
        <v>23.78302</v>
      </c>
      <c r="I114" s="4">
        <v>38.781320000000001</v>
      </c>
      <c r="J114" s="4" t="s">
        <v>306</v>
      </c>
      <c r="K114" s="4" t="s">
        <v>43</v>
      </c>
      <c r="L114" s="4" t="s">
        <v>55</v>
      </c>
      <c r="M114" s="4" t="s">
        <v>47</v>
      </c>
      <c r="N114" s="4"/>
      <c r="O114" s="4" t="s">
        <v>30</v>
      </c>
      <c r="P114" s="4" t="s">
        <v>34</v>
      </c>
      <c r="Q114" s="4"/>
      <c r="R114" s="4" t="s">
        <v>32</v>
      </c>
      <c r="S114" s="4" t="s">
        <v>32</v>
      </c>
      <c r="T114" s="4" t="s">
        <v>33</v>
      </c>
      <c r="U114" s="8" t="s">
        <v>822</v>
      </c>
      <c r="V114" s="4" t="s">
        <v>823</v>
      </c>
      <c r="W114" s="4" t="s">
        <v>606</v>
      </c>
      <c r="X114" s="4" t="s">
        <v>607</v>
      </c>
      <c r="Y114" s="6">
        <v>43545</v>
      </c>
      <c r="Z114" s="5">
        <v>43548</v>
      </c>
      <c r="AA114" s="5">
        <v>43548</v>
      </c>
      <c r="AB114" s="5">
        <v>43550</v>
      </c>
      <c r="AC114" s="5" t="s">
        <v>47</v>
      </c>
      <c r="AD114" s="5" t="s">
        <v>47</v>
      </c>
      <c r="AE114" s="5">
        <v>43566</v>
      </c>
      <c r="AF114" s="5">
        <v>43872</v>
      </c>
      <c r="AG114" s="5">
        <v>43872</v>
      </c>
      <c r="AH114" s="5">
        <v>43877</v>
      </c>
      <c r="AI114" s="5">
        <v>43887</v>
      </c>
      <c r="AJ114" s="5">
        <v>43893</v>
      </c>
      <c r="AK114" s="5" t="s">
        <v>47</v>
      </c>
      <c r="AL114" s="5" t="s">
        <v>47</v>
      </c>
      <c r="AM114" s="29" t="s">
        <v>1227</v>
      </c>
      <c r="AN114" s="5">
        <v>43893</v>
      </c>
      <c r="AO114" s="5">
        <v>43915</v>
      </c>
      <c r="AP114" s="5">
        <v>43865</v>
      </c>
      <c r="AQ114" s="10">
        <v>23.78302</v>
      </c>
      <c r="AR114" s="10">
        <v>38.781329999999997</v>
      </c>
      <c r="AS114" s="5">
        <v>43870</v>
      </c>
      <c r="AT114" s="5">
        <v>43871</v>
      </c>
      <c r="AU114" s="5" t="s">
        <v>493</v>
      </c>
      <c r="AV114" s="10" t="s">
        <v>568</v>
      </c>
      <c r="AW114" s="6">
        <v>43915</v>
      </c>
      <c r="AX114" s="5" t="s">
        <v>53</v>
      </c>
      <c r="AY114" s="4" t="s">
        <v>35</v>
      </c>
      <c r="AZ114" s="4" t="s">
        <v>357</v>
      </c>
      <c r="BA114" s="4">
        <v>41010</v>
      </c>
      <c r="BB114" s="4">
        <v>36000</v>
      </c>
      <c r="BC114" s="4" t="s">
        <v>1024</v>
      </c>
      <c r="BD114" s="4" t="s">
        <v>537</v>
      </c>
      <c r="BE114" s="6" t="s">
        <v>405</v>
      </c>
      <c r="BF114" s="6" t="s">
        <v>309</v>
      </c>
    </row>
    <row r="115" spans="1:58" ht="18.75">
      <c r="A115" s="4" t="s">
        <v>189</v>
      </c>
      <c r="B115" s="4" t="s">
        <v>30</v>
      </c>
      <c r="C115" s="4" t="s">
        <v>31</v>
      </c>
      <c r="D115" s="4" t="str">
        <f t="shared" si="5"/>
        <v>HOC</v>
      </c>
      <c r="E115" s="6" t="str">
        <f t="shared" si="6"/>
        <v>HO to CW Done</v>
      </c>
      <c r="F115" s="4" t="s">
        <v>300</v>
      </c>
      <c r="G115" s="4">
        <v>2020</v>
      </c>
      <c r="H115" s="4">
        <v>19.15354</v>
      </c>
      <c r="I115" s="4">
        <v>41.916119999999999</v>
      </c>
      <c r="J115" s="4" t="s">
        <v>306</v>
      </c>
      <c r="K115" s="4" t="s">
        <v>43</v>
      </c>
      <c r="L115" s="4" t="s">
        <v>55</v>
      </c>
      <c r="M115" s="4" t="s">
        <v>47</v>
      </c>
      <c r="N115" s="4"/>
      <c r="O115" s="4" t="s">
        <v>30</v>
      </c>
      <c r="P115" s="4" t="s">
        <v>34</v>
      </c>
      <c r="Q115" s="4"/>
      <c r="R115" s="4" t="s">
        <v>32</v>
      </c>
      <c r="S115" s="4" t="s">
        <v>32</v>
      </c>
      <c r="T115" s="4" t="s">
        <v>33</v>
      </c>
      <c r="U115" s="8" t="s">
        <v>824</v>
      </c>
      <c r="V115" s="4" t="s">
        <v>825</v>
      </c>
      <c r="W115" s="4" t="s">
        <v>606</v>
      </c>
      <c r="X115" s="4" t="s">
        <v>607</v>
      </c>
      <c r="Y115" s="6">
        <v>43543</v>
      </c>
      <c r="Z115" s="5">
        <v>43546</v>
      </c>
      <c r="AA115" s="5">
        <v>43546</v>
      </c>
      <c r="AB115" s="5">
        <v>43548</v>
      </c>
      <c r="AC115" s="5">
        <v>43751</v>
      </c>
      <c r="AD115" s="5">
        <v>43759</v>
      </c>
      <c r="AE115" s="5" t="s">
        <v>47</v>
      </c>
      <c r="AF115" s="5" t="s">
        <v>47</v>
      </c>
      <c r="AG115" s="5" t="s">
        <v>47</v>
      </c>
      <c r="AH115" s="5" t="s">
        <v>47</v>
      </c>
      <c r="AI115" s="5" t="s">
        <v>47</v>
      </c>
      <c r="AJ115" s="5" t="s">
        <v>47</v>
      </c>
      <c r="AK115" s="5">
        <v>43767</v>
      </c>
      <c r="AL115" s="5">
        <v>43793</v>
      </c>
      <c r="AM115" s="29">
        <v>0</v>
      </c>
      <c r="AN115" s="5">
        <v>43793</v>
      </c>
      <c r="AO115" s="5">
        <v>43891</v>
      </c>
      <c r="AP115" s="5">
        <v>43800</v>
      </c>
      <c r="AQ115" s="10">
        <v>19.153600000000001</v>
      </c>
      <c r="AR115" s="10">
        <v>41.91619</v>
      </c>
      <c r="AS115" s="5">
        <v>43781</v>
      </c>
      <c r="AT115" s="5">
        <v>43751</v>
      </c>
      <c r="AU115" s="5" t="s">
        <v>495</v>
      </c>
      <c r="AV115" s="10" t="s">
        <v>323</v>
      </c>
      <c r="AW115" s="6">
        <v>43800</v>
      </c>
      <c r="AX115" s="5" t="s">
        <v>36</v>
      </c>
      <c r="AY115" s="5" t="s">
        <v>36</v>
      </c>
      <c r="AZ115" s="4" t="s">
        <v>1066</v>
      </c>
      <c r="BA115" s="4">
        <v>504747196</v>
      </c>
      <c r="BB115" s="4">
        <v>30000</v>
      </c>
      <c r="BC115" s="4">
        <v>400</v>
      </c>
      <c r="BD115" s="4" t="s">
        <v>537</v>
      </c>
      <c r="BE115" s="6" t="s">
        <v>404</v>
      </c>
      <c r="BF115" s="6" t="s">
        <v>309</v>
      </c>
    </row>
    <row r="116" spans="1:58" ht="18.75">
      <c r="A116" s="4" t="s">
        <v>190</v>
      </c>
      <c r="B116" s="4" t="s">
        <v>30</v>
      </c>
      <c r="C116" s="4" t="s">
        <v>31</v>
      </c>
      <c r="D116" s="4" t="str">
        <f t="shared" si="5"/>
        <v>HOC</v>
      </c>
      <c r="E116" s="6" t="str">
        <f t="shared" si="6"/>
        <v>HO to CW Done</v>
      </c>
      <c r="F116" s="4" t="s">
        <v>299</v>
      </c>
      <c r="G116" s="4">
        <v>2019</v>
      </c>
      <c r="H116" s="4">
        <v>24.87435</v>
      </c>
      <c r="I116" s="4">
        <v>40.531709999999997</v>
      </c>
      <c r="J116" s="4" t="s">
        <v>306</v>
      </c>
      <c r="K116" s="4" t="s">
        <v>43</v>
      </c>
      <c r="L116" s="4" t="s">
        <v>55</v>
      </c>
      <c r="M116" s="4" t="s">
        <v>47</v>
      </c>
      <c r="N116" s="4"/>
      <c r="O116" s="4" t="s">
        <v>30</v>
      </c>
      <c r="P116" s="4" t="s">
        <v>34</v>
      </c>
      <c r="Q116" s="4"/>
      <c r="R116" s="4" t="s">
        <v>32</v>
      </c>
      <c r="S116" s="4" t="s">
        <v>32</v>
      </c>
      <c r="T116" s="4" t="s">
        <v>33</v>
      </c>
      <c r="U116" s="8" t="s">
        <v>826</v>
      </c>
      <c r="V116" s="4" t="s">
        <v>827</v>
      </c>
      <c r="W116" s="4" t="s">
        <v>606</v>
      </c>
      <c r="X116" s="4" t="s">
        <v>607</v>
      </c>
      <c r="Y116" s="6">
        <v>43527</v>
      </c>
      <c r="Z116" s="5">
        <v>43530</v>
      </c>
      <c r="AA116" s="5">
        <v>43530</v>
      </c>
      <c r="AB116" s="5">
        <v>43532</v>
      </c>
      <c r="AC116" s="5" t="s">
        <v>448</v>
      </c>
      <c r="AD116" s="5" t="s">
        <v>449</v>
      </c>
      <c r="AE116" s="5" t="s">
        <v>47</v>
      </c>
      <c r="AF116" s="5" t="s">
        <v>47</v>
      </c>
      <c r="AG116" s="5" t="s">
        <v>47</v>
      </c>
      <c r="AH116" s="5" t="s">
        <v>47</v>
      </c>
      <c r="AI116" s="5" t="s">
        <v>47</v>
      </c>
      <c r="AJ116" s="5" t="s">
        <v>47</v>
      </c>
      <c r="AK116" s="5">
        <v>43663</v>
      </c>
      <c r="AL116" s="5">
        <v>43664</v>
      </c>
      <c r="AM116" s="29" t="s">
        <v>1228</v>
      </c>
      <c r="AN116" s="5">
        <v>43664</v>
      </c>
      <c r="AO116" s="5">
        <v>43881</v>
      </c>
      <c r="AP116" s="5">
        <v>43578</v>
      </c>
      <c r="AQ116" s="10">
        <v>24.874358000000001</v>
      </c>
      <c r="AR116" s="10">
        <v>40.531717</v>
      </c>
      <c r="AS116" s="5">
        <v>43661</v>
      </c>
      <c r="AT116" s="5">
        <v>43667</v>
      </c>
      <c r="AU116" s="5" t="s">
        <v>567</v>
      </c>
      <c r="AV116" s="10"/>
      <c r="AW116" s="6">
        <v>43793</v>
      </c>
      <c r="AX116" s="5" t="s">
        <v>36</v>
      </c>
      <c r="AY116" s="4" t="s">
        <v>36</v>
      </c>
      <c r="AZ116" s="4" t="s">
        <v>359</v>
      </c>
      <c r="BA116" s="4">
        <v>555447033</v>
      </c>
      <c r="BB116" s="4">
        <v>30000</v>
      </c>
      <c r="BC116" s="4">
        <v>400</v>
      </c>
      <c r="BD116" s="4" t="s">
        <v>537</v>
      </c>
      <c r="BE116" s="6" t="s">
        <v>405</v>
      </c>
      <c r="BF116" s="6" t="s">
        <v>309</v>
      </c>
    </row>
    <row r="117" spans="1:58" ht="18.75">
      <c r="A117" s="4" t="s">
        <v>191</v>
      </c>
      <c r="B117" s="4" t="s">
        <v>30</v>
      </c>
      <c r="C117" s="4" t="s">
        <v>31</v>
      </c>
      <c r="D117" s="4" t="str">
        <f t="shared" si="5"/>
        <v>HOC</v>
      </c>
      <c r="E117" s="6" t="str">
        <f t="shared" si="6"/>
        <v>HO to CW Done</v>
      </c>
      <c r="F117" s="4" t="s">
        <v>299</v>
      </c>
      <c r="G117" s="4">
        <v>2019</v>
      </c>
      <c r="H117" s="4">
        <v>24.44969</v>
      </c>
      <c r="I117" s="4">
        <v>39.648519999999998</v>
      </c>
      <c r="J117" s="4" t="s">
        <v>306</v>
      </c>
      <c r="K117" s="4" t="s">
        <v>43</v>
      </c>
      <c r="L117" s="4" t="s">
        <v>55</v>
      </c>
      <c r="M117" s="4" t="s">
        <v>47</v>
      </c>
      <c r="N117" s="4"/>
      <c r="O117" s="4" t="s">
        <v>30</v>
      </c>
      <c r="P117" s="4" t="s">
        <v>34</v>
      </c>
      <c r="Q117" s="4"/>
      <c r="R117" s="4" t="s">
        <v>32</v>
      </c>
      <c r="S117" s="4" t="s">
        <v>32</v>
      </c>
      <c r="T117" s="4" t="s">
        <v>33</v>
      </c>
      <c r="U117" s="8" t="s">
        <v>828</v>
      </c>
      <c r="V117" s="4" t="s">
        <v>829</v>
      </c>
      <c r="W117" s="4" t="s">
        <v>606</v>
      </c>
      <c r="X117" s="4" t="s">
        <v>607</v>
      </c>
      <c r="Y117" s="6">
        <v>43559</v>
      </c>
      <c r="Z117" s="5">
        <v>43562</v>
      </c>
      <c r="AA117" s="5">
        <v>43562</v>
      </c>
      <c r="AB117" s="5">
        <v>43564</v>
      </c>
      <c r="AC117" s="5" t="s">
        <v>47</v>
      </c>
      <c r="AD117" s="5" t="s">
        <v>47</v>
      </c>
      <c r="AE117" s="5">
        <v>43648</v>
      </c>
      <c r="AF117" s="5">
        <v>43655</v>
      </c>
      <c r="AG117" s="5">
        <v>43655</v>
      </c>
      <c r="AH117" s="5">
        <v>43655</v>
      </c>
      <c r="AI117" s="5">
        <v>43815</v>
      </c>
      <c r="AJ117" s="5">
        <v>43836</v>
      </c>
      <c r="AK117" s="5" t="s">
        <v>47</v>
      </c>
      <c r="AL117" s="5" t="s">
        <v>47</v>
      </c>
      <c r="AM117" s="29" t="s">
        <v>1229</v>
      </c>
      <c r="AN117" s="5">
        <v>43843</v>
      </c>
      <c r="AO117" s="5">
        <v>43986</v>
      </c>
      <c r="AP117" s="5">
        <v>43659</v>
      </c>
      <c r="AQ117" s="10">
        <v>24.44969</v>
      </c>
      <c r="AR117" s="10">
        <v>39.648519999999998</v>
      </c>
      <c r="AS117" s="5">
        <v>43681</v>
      </c>
      <c r="AT117" s="6">
        <v>43653</v>
      </c>
      <c r="AU117" s="5" t="s">
        <v>490</v>
      </c>
      <c r="AV117" s="10" t="s">
        <v>561</v>
      </c>
      <c r="AW117" s="6">
        <v>43831</v>
      </c>
      <c r="AX117" s="5" t="s">
        <v>53</v>
      </c>
      <c r="AY117" s="4" t="s">
        <v>35</v>
      </c>
      <c r="AZ117" s="4" t="s">
        <v>1046</v>
      </c>
      <c r="BA117" s="4" t="s">
        <v>1073</v>
      </c>
      <c r="BB117" s="4">
        <v>120000</v>
      </c>
      <c r="BC117" s="4">
        <v>144</v>
      </c>
      <c r="BD117" s="4" t="s">
        <v>537</v>
      </c>
      <c r="BE117" s="6" t="s">
        <v>405</v>
      </c>
      <c r="BF117" s="6" t="s">
        <v>309</v>
      </c>
    </row>
    <row r="118" spans="1:58" ht="18.75">
      <c r="A118" s="4" t="s">
        <v>192</v>
      </c>
      <c r="B118" s="4" t="s">
        <v>30</v>
      </c>
      <c r="C118" s="4" t="s">
        <v>31</v>
      </c>
      <c r="D118" s="4" t="str">
        <f t="shared" si="5"/>
        <v>Pending LA</v>
      </c>
      <c r="E118" s="6" t="str">
        <f t="shared" si="6"/>
        <v>IBP Not Issued</v>
      </c>
      <c r="F118" s="4" t="s">
        <v>301</v>
      </c>
      <c r="G118" s="4">
        <v>2020</v>
      </c>
      <c r="H118" s="4">
        <v>21.490100000000002</v>
      </c>
      <c r="I118" s="4">
        <v>39.738770000000002</v>
      </c>
      <c r="J118" s="4" t="s">
        <v>306</v>
      </c>
      <c r="K118" s="4" t="s">
        <v>43</v>
      </c>
      <c r="L118" s="4" t="s">
        <v>55</v>
      </c>
      <c r="M118" s="4" t="s">
        <v>596</v>
      </c>
      <c r="N118" s="4"/>
      <c r="O118" s="4" t="s">
        <v>30</v>
      </c>
      <c r="P118" s="4" t="s">
        <v>34</v>
      </c>
      <c r="Q118" s="4"/>
      <c r="R118" s="4" t="s">
        <v>32</v>
      </c>
      <c r="S118" s="4" t="s">
        <v>32</v>
      </c>
      <c r="T118" s="4" t="s">
        <v>33</v>
      </c>
      <c r="U118" s="8" t="s">
        <v>830</v>
      </c>
      <c r="V118" s="4" t="s">
        <v>831</v>
      </c>
      <c r="W118" s="4" t="s">
        <v>606</v>
      </c>
      <c r="X118" s="4" t="s">
        <v>607</v>
      </c>
      <c r="Y118" s="6">
        <v>43527</v>
      </c>
      <c r="Z118" s="5">
        <v>43530</v>
      </c>
      <c r="AA118" s="5">
        <v>43530</v>
      </c>
      <c r="AB118" s="5">
        <v>43532</v>
      </c>
      <c r="AC118" s="5" t="s">
        <v>47</v>
      </c>
      <c r="AD118" s="5" t="s">
        <v>47</v>
      </c>
      <c r="AE118" s="5">
        <v>44509</v>
      </c>
      <c r="AF118" s="5"/>
      <c r="AG118" s="5"/>
      <c r="AH118" s="5"/>
      <c r="AI118" s="5"/>
      <c r="AJ118" s="5"/>
      <c r="AK118" s="5" t="s">
        <v>47</v>
      </c>
      <c r="AL118" s="5" t="s">
        <v>47</v>
      </c>
      <c r="AM118" s="29" t="s">
        <v>1277</v>
      </c>
      <c r="AN118" s="5"/>
      <c r="AO118" s="5"/>
      <c r="AP118" s="5">
        <v>43800</v>
      </c>
      <c r="AQ118" s="10">
        <v>21.489650000000001</v>
      </c>
      <c r="AR118" s="10">
        <v>39.738770000000002</v>
      </c>
      <c r="AS118" s="5">
        <v>44409</v>
      </c>
      <c r="AT118" s="5">
        <v>44410</v>
      </c>
      <c r="AU118" s="5" t="s">
        <v>495</v>
      </c>
      <c r="AV118" s="10" t="s">
        <v>565</v>
      </c>
      <c r="AW118" s="6"/>
      <c r="AX118" s="5" t="s">
        <v>53</v>
      </c>
      <c r="AY118" s="4" t="s">
        <v>35</v>
      </c>
      <c r="AZ118" s="4" t="s">
        <v>340</v>
      </c>
      <c r="BA118" s="4"/>
      <c r="BB118" s="4" t="s">
        <v>47</v>
      </c>
      <c r="BC118" s="4" t="s">
        <v>565</v>
      </c>
      <c r="BD118" s="4" t="s">
        <v>537</v>
      </c>
      <c r="BE118" s="6" t="s">
        <v>407</v>
      </c>
      <c r="BF118" s="6" t="s">
        <v>1272</v>
      </c>
    </row>
    <row r="119" spans="1:58" ht="18.75">
      <c r="A119" s="4" t="s">
        <v>193</v>
      </c>
      <c r="B119" s="4" t="s">
        <v>30</v>
      </c>
      <c r="C119" s="4" t="s">
        <v>31</v>
      </c>
      <c r="D119" s="4" t="str">
        <f t="shared" si="5"/>
        <v>HOC</v>
      </c>
      <c r="E119" s="6" t="str">
        <f t="shared" si="6"/>
        <v>HO to CW Done</v>
      </c>
      <c r="F119" s="4" t="s">
        <v>299</v>
      </c>
      <c r="G119" s="4">
        <v>2019</v>
      </c>
      <c r="H119" s="4">
        <v>24.488430000000001</v>
      </c>
      <c r="I119" s="4">
        <v>39.695340000000002</v>
      </c>
      <c r="J119" s="4" t="s">
        <v>306</v>
      </c>
      <c r="K119" s="4" t="s">
        <v>43</v>
      </c>
      <c r="L119" s="4" t="s">
        <v>55</v>
      </c>
      <c r="M119" s="4" t="s">
        <v>47</v>
      </c>
      <c r="N119" s="4"/>
      <c r="O119" s="4" t="s">
        <v>30</v>
      </c>
      <c r="P119" s="4" t="s">
        <v>34</v>
      </c>
      <c r="Q119" s="4"/>
      <c r="R119" s="4" t="s">
        <v>32</v>
      </c>
      <c r="S119" s="4" t="s">
        <v>32</v>
      </c>
      <c r="T119" s="4" t="s">
        <v>33</v>
      </c>
      <c r="U119" s="8" t="s">
        <v>832</v>
      </c>
      <c r="V119" s="4" t="s">
        <v>833</v>
      </c>
      <c r="W119" s="4" t="s">
        <v>606</v>
      </c>
      <c r="X119" s="4" t="s">
        <v>607</v>
      </c>
      <c r="Y119" s="6">
        <v>43559</v>
      </c>
      <c r="Z119" s="5">
        <v>43562</v>
      </c>
      <c r="AA119" s="5">
        <v>43562</v>
      </c>
      <c r="AB119" s="5">
        <v>43564</v>
      </c>
      <c r="AC119" s="5" t="s">
        <v>47</v>
      </c>
      <c r="AD119" s="5" t="s">
        <v>47</v>
      </c>
      <c r="AE119" s="5">
        <v>43648</v>
      </c>
      <c r="AF119" s="5">
        <v>43655</v>
      </c>
      <c r="AG119" s="5">
        <v>43655</v>
      </c>
      <c r="AH119" s="5">
        <v>43655</v>
      </c>
      <c r="AI119" s="5">
        <v>43684</v>
      </c>
      <c r="AJ119" s="5">
        <v>43751</v>
      </c>
      <c r="AK119" s="5" t="s">
        <v>47</v>
      </c>
      <c r="AL119" s="5" t="s">
        <v>47</v>
      </c>
      <c r="AM119" s="29">
        <v>410109</v>
      </c>
      <c r="AN119" s="5">
        <v>43751</v>
      </c>
      <c r="AO119" s="5">
        <v>43907</v>
      </c>
      <c r="AP119" s="5">
        <v>43652</v>
      </c>
      <c r="AQ119" s="10">
        <v>24.488430000000001</v>
      </c>
      <c r="AR119" s="10">
        <v>39.695340000000002</v>
      </c>
      <c r="AS119" s="5">
        <v>43681</v>
      </c>
      <c r="AT119" s="5">
        <v>43682</v>
      </c>
      <c r="AU119" s="5" t="s">
        <v>490</v>
      </c>
      <c r="AV119" s="10"/>
      <c r="AW119" s="6">
        <v>43752</v>
      </c>
      <c r="AX119" s="5" t="s">
        <v>53</v>
      </c>
      <c r="AY119" s="4" t="s">
        <v>35</v>
      </c>
      <c r="AZ119" s="4" t="s">
        <v>354</v>
      </c>
      <c r="BA119" s="4" t="s">
        <v>1074</v>
      </c>
      <c r="BB119" s="4">
        <v>100000</v>
      </c>
      <c r="BC119" s="4">
        <v>400</v>
      </c>
      <c r="BD119" s="4" t="s">
        <v>537</v>
      </c>
      <c r="BE119" s="6" t="s">
        <v>405</v>
      </c>
      <c r="BF119" s="6" t="s">
        <v>309</v>
      </c>
    </row>
    <row r="120" spans="1:58" ht="18.75">
      <c r="A120" s="4" t="s">
        <v>195</v>
      </c>
      <c r="B120" s="4" t="s">
        <v>30</v>
      </c>
      <c r="C120" s="4" t="s">
        <v>31</v>
      </c>
      <c r="D120" s="4" t="str">
        <f t="shared" si="5"/>
        <v>HOC</v>
      </c>
      <c r="E120" s="6" t="str">
        <f t="shared" si="6"/>
        <v>HO to CW Done</v>
      </c>
      <c r="F120" s="4" t="s">
        <v>299</v>
      </c>
      <c r="G120" s="4">
        <v>2020</v>
      </c>
      <c r="H120" s="4">
        <v>25.666620000000002</v>
      </c>
      <c r="I120" s="4">
        <v>39.292839999999998</v>
      </c>
      <c r="J120" s="4" t="s">
        <v>306</v>
      </c>
      <c r="K120" s="4" t="s">
        <v>43</v>
      </c>
      <c r="L120" s="4" t="s">
        <v>55</v>
      </c>
      <c r="M120" s="4" t="s">
        <v>47</v>
      </c>
      <c r="N120" s="4"/>
      <c r="O120" s="4" t="s">
        <v>30</v>
      </c>
      <c r="P120" s="4" t="s">
        <v>34</v>
      </c>
      <c r="Q120" s="4"/>
      <c r="R120" s="4" t="s">
        <v>32</v>
      </c>
      <c r="S120" s="4" t="s">
        <v>32</v>
      </c>
      <c r="T120" s="4" t="s">
        <v>33</v>
      </c>
      <c r="U120" s="8" t="s">
        <v>834</v>
      </c>
      <c r="V120" s="4" t="s">
        <v>835</v>
      </c>
      <c r="W120" s="4" t="s">
        <v>606</v>
      </c>
      <c r="X120" s="4" t="s">
        <v>607</v>
      </c>
      <c r="Y120" s="6">
        <v>43548</v>
      </c>
      <c r="Z120" s="5">
        <v>43551</v>
      </c>
      <c r="AA120" s="5">
        <v>43551</v>
      </c>
      <c r="AB120" s="5">
        <v>43553</v>
      </c>
      <c r="AC120" s="5" t="s">
        <v>450</v>
      </c>
      <c r="AD120" s="5" t="s">
        <v>451</v>
      </c>
      <c r="AE120" s="5" t="s">
        <v>47</v>
      </c>
      <c r="AF120" s="5" t="s">
        <v>47</v>
      </c>
      <c r="AG120" s="5" t="s">
        <v>47</v>
      </c>
      <c r="AH120" s="5" t="s">
        <v>47</v>
      </c>
      <c r="AI120" s="5" t="s">
        <v>47</v>
      </c>
      <c r="AJ120" s="5" t="s">
        <v>47</v>
      </c>
      <c r="AK120" s="5">
        <v>43649</v>
      </c>
      <c r="AL120" s="5">
        <v>43676</v>
      </c>
      <c r="AM120" s="29">
        <v>0</v>
      </c>
      <c r="AN120" s="5">
        <v>43676</v>
      </c>
      <c r="AO120" s="5">
        <v>43678</v>
      </c>
      <c r="AP120" s="5">
        <v>43652</v>
      </c>
      <c r="AQ120" s="10">
        <v>25.666620000000002</v>
      </c>
      <c r="AR120" s="10">
        <v>39.292839999999998</v>
      </c>
      <c r="AS120" s="5">
        <v>43681</v>
      </c>
      <c r="AT120" s="5">
        <v>43682</v>
      </c>
      <c r="AU120" s="5" t="s">
        <v>567</v>
      </c>
      <c r="AV120" s="10" t="s">
        <v>559</v>
      </c>
      <c r="AW120" s="6">
        <v>43683</v>
      </c>
      <c r="AX120" s="5" t="s">
        <v>36</v>
      </c>
      <c r="AY120" s="4" t="s">
        <v>36</v>
      </c>
      <c r="AZ120" s="4" t="s">
        <v>360</v>
      </c>
      <c r="BA120" s="4">
        <v>500545399</v>
      </c>
      <c r="BB120" s="4">
        <v>20000</v>
      </c>
      <c r="BC120" s="4">
        <v>400</v>
      </c>
      <c r="BD120" s="4" t="s">
        <v>537</v>
      </c>
      <c r="BE120" s="6" t="s">
        <v>405</v>
      </c>
      <c r="BF120" s="6" t="s">
        <v>309</v>
      </c>
    </row>
    <row r="121" spans="1:58" ht="18.75">
      <c r="A121" s="4" t="s">
        <v>196</v>
      </c>
      <c r="B121" s="4" t="s">
        <v>30</v>
      </c>
      <c r="C121" s="4" t="s">
        <v>31</v>
      </c>
      <c r="D121" s="4" t="str">
        <f t="shared" si="5"/>
        <v>HOC</v>
      </c>
      <c r="E121" s="6" t="str">
        <f t="shared" si="6"/>
        <v>HO to CW Done</v>
      </c>
      <c r="F121" s="4" t="s">
        <v>299</v>
      </c>
      <c r="G121" s="4">
        <v>2020</v>
      </c>
      <c r="H121" s="4">
        <v>25.54571</v>
      </c>
      <c r="I121" s="4">
        <v>39.336759999999998</v>
      </c>
      <c r="J121" s="4" t="s">
        <v>306</v>
      </c>
      <c r="K121" s="4" t="s">
        <v>43</v>
      </c>
      <c r="L121" s="4" t="s">
        <v>55</v>
      </c>
      <c r="M121" s="4" t="s">
        <v>47</v>
      </c>
      <c r="N121" s="4"/>
      <c r="O121" s="4" t="s">
        <v>30</v>
      </c>
      <c r="P121" s="4" t="s">
        <v>34</v>
      </c>
      <c r="Q121" s="4"/>
      <c r="R121" s="4" t="s">
        <v>32</v>
      </c>
      <c r="S121" s="4" t="s">
        <v>32</v>
      </c>
      <c r="T121" s="4" t="s">
        <v>33</v>
      </c>
      <c r="U121" s="8" t="s">
        <v>836</v>
      </c>
      <c r="V121" s="4" t="s">
        <v>837</v>
      </c>
      <c r="W121" s="4" t="s">
        <v>606</v>
      </c>
      <c r="X121" s="4" t="s">
        <v>607</v>
      </c>
      <c r="Y121" s="6">
        <v>43548</v>
      </c>
      <c r="Z121" s="5">
        <v>43551</v>
      </c>
      <c r="AA121" s="5">
        <v>43551</v>
      </c>
      <c r="AB121" s="5">
        <v>43553</v>
      </c>
      <c r="AC121" s="5" t="s">
        <v>452</v>
      </c>
      <c r="AD121" s="5" t="s">
        <v>453</v>
      </c>
      <c r="AE121" s="5" t="s">
        <v>47</v>
      </c>
      <c r="AF121" s="5" t="s">
        <v>47</v>
      </c>
      <c r="AG121" s="5" t="s">
        <v>47</v>
      </c>
      <c r="AH121" s="5" t="s">
        <v>47</v>
      </c>
      <c r="AI121" s="5" t="s">
        <v>47</v>
      </c>
      <c r="AJ121" s="5" t="s">
        <v>47</v>
      </c>
      <c r="AK121" s="5">
        <v>43629</v>
      </c>
      <c r="AL121" s="5">
        <v>43629</v>
      </c>
      <c r="AM121" s="29">
        <v>0</v>
      </c>
      <c r="AN121" s="5">
        <v>43629</v>
      </c>
      <c r="AO121" s="5">
        <v>43648</v>
      </c>
      <c r="AP121" s="5">
        <v>43593</v>
      </c>
      <c r="AQ121" s="10">
        <v>25.54571</v>
      </c>
      <c r="AR121" s="10">
        <v>39.336759999999998</v>
      </c>
      <c r="AS121" s="5">
        <v>43647</v>
      </c>
      <c r="AT121" s="5">
        <v>43653</v>
      </c>
      <c r="AU121" s="5" t="s">
        <v>495</v>
      </c>
      <c r="AV121" s="10"/>
      <c r="AW121" s="6">
        <v>43653</v>
      </c>
      <c r="AX121" s="5" t="s">
        <v>36</v>
      </c>
      <c r="AY121" s="4" t="s">
        <v>36</v>
      </c>
      <c r="AZ121" s="4" t="s">
        <v>361</v>
      </c>
      <c r="BA121" s="4">
        <v>505368832</v>
      </c>
      <c r="BB121" s="4">
        <v>35000</v>
      </c>
      <c r="BC121" s="4">
        <v>400</v>
      </c>
      <c r="BD121" s="4" t="s">
        <v>537</v>
      </c>
      <c r="BE121" s="6" t="s">
        <v>405</v>
      </c>
      <c r="BF121" s="6" t="s">
        <v>309</v>
      </c>
    </row>
    <row r="122" spans="1:58" ht="18.75">
      <c r="A122" s="4" t="s">
        <v>197</v>
      </c>
      <c r="B122" s="4" t="s">
        <v>30</v>
      </c>
      <c r="C122" s="4" t="s">
        <v>31</v>
      </c>
      <c r="D122" s="4" t="str">
        <f t="shared" si="5"/>
        <v>HOC</v>
      </c>
      <c r="E122" s="6" t="str">
        <f t="shared" si="6"/>
        <v>HO to CW Done</v>
      </c>
      <c r="F122" s="4" t="s">
        <v>299</v>
      </c>
      <c r="G122" s="4">
        <v>2019</v>
      </c>
      <c r="H122" s="4">
        <v>24.45384</v>
      </c>
      <c r="I122" s="4">
        <v>39.520290000000003</v>
      </c>
      <c r="J122" s="4" t="s">
        <v>306</v>
      </c>
      <c r="K122" s="4" t="s">
        <v>43</v>
      </c>
      <c r="L122" s="4" t="s">
        <v>55</v>
      </c>
      <c r="M122" s="4" t="s">
        <v>47</v>
      </c>
      <c r="N122" s="4"/>
      <c r="O122" s="4" t="s">
        <v>30</v>
      </c>
      <c r="P122" s="4" t="s">
        <v>34</v>
      </c>
      <c r="Q122" s="4"/>
      <c r="R122" s="4" t="s">
        <v>32</v>
      </c>
      <c r="S122" s="4" t="s">
        <v>32</v>
      </c>
      <c r="T122" s="4" t="s">
        <v>33</v>
      </c>
      <c r="U122" s="8" t="s">
        <v>838</v>
      </c>
      <c r="V122" s="4" t="s">
        <v>839</v>
      </c>
      <c r="W122" s="4" t="s">
        <v>606</v>
      </c>
      <c r="X122" s="4" t="s">
        <v>607</v>
      </c>
      <c r="Y122" s="6">
        <v>43550</v>
      </c>
      <c r="Z122" s="5">
        <v>43553</v>
      </c>
      <c r="AA122" s="5">
        <v>43553</v>
      </c>
      <c r="AB122" s="5">
        <v>43555</v>
      </c>
      <c r="AC122" s="5" t="s">
        <v>47</v>
      </c>
      <c r="AD122" s="5" t="s">
        <v>47</v>
      </c>
      <c r="AE122" s="5">
        <v>43702</v>
      </c>
      <c r="AF122" s="5">
        <v>43709</v>
      </c>
      <c r="AG122" s="5">
        <v>43709</v>
      </c>
      <c r="AH122" s="5">
        <v>43709</v>
      </c>
      <c r="AI122" s="5">
        <v>43821</v>
      </c>
      <c r="AJ122" s="5">
        <v>43836</v>
      </c>
      <c r="AK122" s="5" t="s">
        <v>47</v>
      </c>
      <c r="AL122" s="5" t="s">
        <v>47</v>
      </c>
      <c r="AM122" s="29">
        <v>0</v>
      </c>
      <c r="AN122" s="5">
        <v>43843</v>
      </c>
      <c r="AO122" s="5">
        <v>43986</v>
      </c>
      <c r="AP122" s="5">
        <v>43786</v>
      </c>
      <c r="AQ122" s="10">
        <v>24.45384</v>
      </c>
      <c r="AR122" s="10">
        <v>39.520290000000003</v>
      </c>
      <c r="AS122" s="5">
        <v>43801</v>
      </c>
      <c r="AT122" s="6">
        <v>43773</v>
      </c>
      <c r="AU122" s="5" t="s">
        <v>490</v>
      </c>
      <c r="AV122" s="10" t="s">
        <v>63</v>
      </c>
      <c r="AW122" s="6">
        <v>43831</v>
      </c>
      <c r="AX122" s="5" t="s">
        <v>53</v>
      </c>
      <c r="AY122" s="4" t="s">
        <v>35</v>
      </c>
      <c r="AZ122" s="4" t="s">
        <v>1046</v>
      </c>
      <c r="BA122" s="4" t="s">
        <v>550</v>
      </c>
      <c r="BB122" s="4">
        <v>100000</v>
      </c>
      <c r="BC122" s="4" t="s">
        <v>559</v>
      </c>
      <c r="BD122" s="4" t="s">
        <v>537</v>
      </c>
      <c r="BE122" s="6" t="s">
        <v>405</v>
      </c>
      <c r="BF122" s="6" t="s">
        <v>309</v>
      </c>
    </row>
    <row r="123" spans="1:58" ht="18.75">
      <c r="A123" s="4" t="s">
        <v>198</v>
      </c>
      <c r="B123" s="4" t="s">
        <v>30</v>
      </c>
      <c r="C123" s="4" t="s">
        <v>31</v>
      </c>
      <c r="D123" s="4" t="str">
        <f t="shared" si="5"/>
        <v>HOC</v>
      </c>
      <c r="E123" s="6" t="str">
        <f t="shared" si="6"/>
        <v>HO to CW Done</v>
      </c>
      <c r="F123" s="4" t="s">
        <v>299</v>
      </c>
      <c r="G123" s="4">
        <v>2019</v>
      </c>
      <c r="H123" s="4">
        <v>24.426030000000001</v>
      </c>
      <c r="I123" s="4">
        <v>39.499250000000004</v>
      </c>
      <c r="J123" s="4" t="s">
        <v>306</v>
      </c>
      <c r="K123" s="4" t="s">
        <v>43</v>
      </c>
      <c r="L123" s="4" t="s">
        <v>55</v>
      </c>
      <c r="M123" s="4" t="s">
        <v>47</v>
      </c>
      <c r="N123" s="4"/>
      <c r="O123" s="4" t="s">
        <v>30</v>
      </c>
      <c r="P123" s="4" t="s">
        <v>34</v>
      </c>
      <c r="Q123" s="4"/>
      <c r="R123" s="4" t="s">
        <v>32</v>
      </c>
      <c r="S123" s="4" t="s">
        <v>32</v>
      </c>
      <c r="T123" s="4" t="s">
        <v>33</v>
      </c>
      <c r="U123" s="8" t="s">
        <v>840</v>
      </c>
      <c r="V123" s="4" t="s">
        <v>841</v>
      </c>
      <c r="W123" s="4" t="s">
        <v>606</v>
      </c>
      <c r="X123" s="4" t="s">
        <v>607</v>
      </c>
      <c r="Y123" s="6">
        <v>43527</v>
      </c>
      <c r="Z123" s="5">
        <v>43530</v>
      </c>
      <c r="AA123" s="5">
        <v>43530</v>
      </c>
      <c r="AB123" s="5">
        <v>43532</v>
      </c>
      <c r="AC123" s="5" t="s">
        <v>47</v>
      </c>
      <c r="AD123" s="5" t="s">
        <v>47</v>
      </c>
      <c r="AE123" s="5">
        <v>43745</v>
      </c>
      <c r="AF123" s="5">
        <v>43752</v>
      </c>
      <c r="AG123" s="5">
        <v>43752</v>
      </c>
      <c r="AH123" s="5">
        <v>43752</v>
      </c>
      <c r="AI123" s="5">
        <v>43815</v>
      </c>
      <c r="AJ123" s="5">
        <v>43836</v>
      </c>
      <c r="AK123" s="5" t="s">
        <v>47</v>
      </c>
      <c r="AL123" s="5" t="s">
        <v>47</v>
      </c>
      <c r="AM123" s="29">
        <v>0</v>
      </c>
      <c r="AN123" s="5">
        <v>43843</v>
      </c>
      <c r="AO123" s="5">
        <v>43986</v>
      </c>
      <c r="AP123" s="5">
        <v>43786</v>
      </c>
      <c r="AQ123" s="10">
        <v>24.426030000000001</v>
      </c>
      <c r="AR123" s="10">
        <v>39.499250000000004</v>
      </c>
      <c r="AS123" s="5">
        <v>43801</v>
      </c>
      <c r="AT123" s="6">
        <v>43773</v>
      </c>
      <c r="AU123" s="5" t="s">
        <v>490</v>
      </c>
      <c r="AV123" s="10" t="s">
        <v>65</v>
      </c>
      <c r="AW123" s="6">
        <v>43831</v>
      </c>
      <c r="AX123" s="5" t="s">
        <v>53</v>
      </c>
      <c r="AY123" s="4" t="s">
        <v>35</v>
      </c>
      <c r="AZ123" s="4" t="s">
        <v>1046</v>
      </c>
      <c r="BA123" s="4" t="s">
        <v>1075</v>
      </c>
      <c r="BB123" s="4">
        <v>100000</v>
      </c>
      <c r="BC123" s="4">
        <v>225</v>
      </c>
      <c r="BD123" s="4" t="s">
        <v>537</v>
      </c>
      <c r="BE123" s="6" t="s">
        <v>405</v>
      </c>
      <c r="BF123" s="6" t="s">
        <v>309</v>
      </c>
    </row>
    <row r="124" spans="1:58" ht="18.75">
      <c r="A124" s="4" t="s">
        <v>199</v>
      </c>
      <c r="B124" s="4" t="s">
        <v>30</v>
      </c>
      <c r="C124" s="4" t="s">
        <v>31</v>
      </c>
      <c r="D124" s="4" t="str">
        <f t="shared" si="5"/>
        <v>HOC</v>
      </c>
      <c r="E124" s="6" t="str">
        <f t="shared" si="6"/>
        <v>HO to CW Done</v>
      </c>
      <c r="F124" s="4" t="s">
        <v>299</v>
      </c>
      <c r="G124" s="4">
        <v>2019</v>
      </c>
      <c r="H124" s="4">
        <v>24.562080000000002</v>
      </c>
      <c r="I124" s="4">
        <v>39.684890000000003</v>
      </c>
      <c r="J124" s="4" t="s">
        <v>306</v>
      </c>
      <c r="K124" s="4" t="s">
        <v>43</v>
      </c>
      <c r="L124" s="4" t="s">
        <v>55</v>
      </c>
      <c r="M124" s="4" t="s">
        <v>47</v>
      </c>
      <c r="N124" s="4"/>
      <c r="O124" s="4" t="s">
        <v>30</v>
      </c>
      <c r="P124" s="4" t="s">
        <v>34</v>
      </c>
      <c r="Q124" s="4"/>
      <c r="R124" s="4" t="s">
        <v>32</v>
      </c>
      <c r="S124" s="4" t="s">
        <v>32</v>
      </c>
      <c r="T124" s="4" t="s">
        <v>33</v>
      </c>
      <c r="U124" s="8" t="s">
        <v>842</v>
      </c>
      <c r="V124" s="4" t="s">
        <v>843</v>
      </c>
      <c r="W124" s="4" t="s">
        <v>606</v>
      </c>
      <c r="X124" s="4" t="s">
        <v>607</v>
      </c>
      <c r="Y124" s="6">
        <v>43537</v>
      </c>
      <c r="Z124" s="5">
        <v>43540</v>
      </c>
      <c r="AA124" s="5">
        <v>43540</v>
      </c>
      <c r="AB124" s="5">
        <v>43542</v>
      </c>
      <c r="AC124" s="5" t="s">
        <v>47</v>
      </c>
      <c r="AD124" s="5" t="s">
        <v>47</v>
      </c>
      <c r="AE124" s="5">
        <v>43648</v>
      </c>
      <c r="AF124" s="5">
        <v>43655</v>
      </c>
      <c r="AG124" s="5">
        <v>43655</v>
      </c>
      <c r="AH124" s="5">
        <v>43655</v>
      </c>
      <c r="AI124" s="5">
        <v>43684</v>
      </c>
      <c r="AJ124" s="5">
        <v>43751</v>
      </c>
      <c r="AK124" s="5" t="s">
        <v>47</v>
      </c>
      <c r="AL124" s="5" t="s">
        <v>47</v>
      </c>
      <c r="AM124" s="29">
        <v>410108</v>
      </c>
      <c r="AN124" s="5">
        <v>43751</v>
      </c>
      <c r="AO124" s="5">
        <v>43844</v>
      </c>
      <c r="AP124" s="5">
        <v>43652</v>
      </c>
      <c r="AQ124" s="10">
        <v>24.562169000000001</v>
      </c>
      <c r="AR124" s="10">
        <v>39.684790999999997</v>
      </c>
      <c r="AS124" s="5">
        <v>43681</v>
      </c>
      <c r="AT124" s="5">
        <v>43682</v>
      </c>
      <c r="AU124" s="10" t="s">
        <v>500</v>
      </c>
      <c r="AV124" s="10"/>
      <c r="AW124" s="6">
        <v>43752</v>
      </c>
      <c r="AX124" s="5" t="s">
        <v>53</v>
      </c>
      <c r="AY124" s="4" t="s">
        <v>35</v>
      </c>
      <c r="AZ124" s="4" t="s">
        <v>354</v>
      </c>
      <c r="BA124" s="4" t="s">
        <v>1076</v>
      </c>
      <c r="BB124" s="4">
        <v>100000</v>
      </c>
      <c r="BC124" s="4">
        <v>144</v>
      </c>
      <c r="BD124" s="4" t="s">
        <v>537</v>
      </c>
      <c r="BE124" s="6" t="s">
        <v>405</v>
      </c>
      <c r="BF124" s="6" t="s">
        <v>309</v>
      </c>
    </row>
    <row r="125" spans="1:58" ht="18.75">
      <c r="A125" s="4" t="s">
        <v>200</v>
      </c>
      <c r="B125" s="4" t="s">
        <v>30</v>
      </c>
      <c r="C125" s="4" t="s">
        <v>31</v>
      </c>
      <c r="D125" s="4" t="str">
        <f t="shared" si="5"/>
        <v>HOC</v>
      </c>
      <c r="E125" s="6" t="str">
        <f t="shared" si="6"/>
        <v>HO to CW Done</v>
      </c>
      <c r="F125" s="4" t="s">
        <v>299</v>
      </c>
      <c r="G125" s="4">
        <v>2019</v>
      </c>
      <c r="H125" s="4">
        <v>23.487349999999999</v>
      </c>
      <c r="I125" s="4">
        <v>40.876609999999999</v>
      </c>
      <c r="J125" s="4" t="s">
        <v>306</v>
      </c>
      <c r="K125" s="4" t="s">
        <v>43</v>
      </c>
      <c r="L125" s="4" t="s">
        <v>55</v>
      </c>
      <c r="M125" s="4" t="s">
        <v>47</v>
      </c>
      <c r="N125" s="4"/>
      <c r="O125" s="4" t="s">
        <v>30</v>
      </c>
      <c r="P125" s="4" t="s">
        <v>34</v>
      </c>
      <c r="Q125" s="4"/>
      <c r="R125" s="4" t="s">
        <v>32</v>
      </c>
      <c r="S125" s="4" t="s">
        <v>32</v>
      </c>
      <c r="T125" s="4" t="s">
        <v>33</v>
      </c>
      <c r="U125" s="8" t="s">
        <v>844</v>
      </c>
      <c r="V125" s="4" t="s">
        <v>845</v>
      </c>
      <c r="W125" s="4" t="s">
        <v>606</v>
      </c>
      <c r="X125" s="4" t="s">
        <v>607</v>
      </c>
      <c r="Y125" s="6">
        <v>43528</v>
      </c>
      <c r="Z125" s="5">
        <v>43531</v>
      </c>
      <c r="AA125" s="5">
        <v>43531</v>
      </c>
      <c r="AB125" s="5">
        <v>43533</v>
      </c>
      <c r="AC125" s="5" t="s">
        <v>47</v>
      </c>
      <c r="AD125" s="5" t="s">
        <v>47</v>
      </c>
      <c r="AE125" s="5">
        <v>43696</v>
      </c>
      <c r="AF125" s="5">
        <v>43703</v>
      </c>
      <c r="AG125" s="5">
        <v>43703</v>
      </c>
      <c r="AH125" s="5">
        <v>43703</v>
      </c>
      <c r="AI125" s="5">
        <v>43716</v>
      </c>
      <c r="AJ125" s="5">
        <v>43726</v>
      </c>
      <c r="AK125" s="5" t="s">
        <v>47</v>
      </c>
      <c r="AL125" s="5" t="s">
        <v>47</v>
      </c>
      <c r="AM125" s="29" t="s">
        <v>1230</v>
      </c>
      <c r="AN125" s="5">
        <v>43726</v>
      </c>
      <c r="AO125" s="5">
        <v>43648</v>
      </c>
      <c r="AP125" s="5">
        <v>43642</v>
      </c>
      <c r="AQ125" s="10">
        <v>23.487349999999999</v>
      </c>
      <c r="AR125" s="10">
        <v>40.876609999999999</v>
      </c>
      <c r="AS125" s="5">
        <v>43647</v>
      </c>
      <c r="AT125" s="5">
        <v>43653</v>
      </c>
      <c r="AU125" s="5" t="s">
        <v>567</v>
      </c>
      <c r="AV125" s="10"/>
      <c r="AW125" s="6">
        <v>43732</v>
      </c>
      <c r="AX125" s="5" t="s">
        <v>53</v>
      </c>
      <c r="AY125" s="4" t="s">
        <v>35</v>
      </c>
      <c r="AZ125" s="4" t="s">
        <v>362</v>
      </c>
      <c r="BA125" s="4" t="s">
        <v>200</v>
      </c>
      <c r="BB125" s="4">
        <v>28129</v>
      </c>
      <c r="BC125" s="4">
        <v>225</v>
      </c>
      <c r="BD125" s="4" t="s">
        <v>537</v>
      </c>
      <c r="BE125" s="6" t="s">
        <v>405</v>
      </c>
      <c r="BF125" s="6" t="s">
        <v>309</v>
      </c>
    </row>
    <row r="126" spans="1:58" ht="18.75">
      <c r="A126" s="4" t="s">
        <v>201</v>
      </c>
      <c r="B126" s="4" t="s">
        <v>30</v>
      </c>
      <c r="C126" s="4" t="s">
        <v>31</v>
      </c>
      <c r="D126" s="4" t="str">
        <f t="shared" si="5"/>
        <v>HOC</v>
      </c>
      <c r="E126" s="6" t="str">
        <f t="shared" si="6"/>
        <v>HO to CW Done</v>
      </c>
      <c r="F126" s="4" t="s">
        <v>299</v>
      </c>
      <c r="G126" s="4">
        <v>2019</v>
      </c>
      <c r="H126" s="4">
        <v>24.388120000000001</v>
      </c>
      <c r="I126" s="4">
        <v>39.624760000000002</v>
      </c>
      <c r="J126" s="4" t="s">
        <v>306</v>
      </c>
      <c r="K126" s="4" t="s">
        <v>43</v>
      </c>
      <c r="L126" s="4" t="s">
        <v>55</v>
      </c>
      <c r="M126" s="4" t="s">
        <v>595</v>
      </c>
      <c r="N126" s="4"/>
      <c r="O126" s="4" t="s">
        <v>30</v>
      </c>
      <c r="P126" s="4" t="s">
        <v>34</v>
      </c>
      <c r="Q126" s="4"/>
      <c r="R126" s="4" t="s">
        <v>32</v>
      </c>
      <c r="S126" s="4" t="s">
        <v>32</v>
      </c>
      <c r="T126" s="4" t="s">
        <v>33</v>
      </c>
      <c r="U126" s="8" t="s">
        <v>846</v>
      </c>
      <c r="V126" s="4" t="s">
        <v>847</v>
      </c>
      <c r="W126" s="4" t="s">
        <v>606</v>
      </c>
      <c r="X126" s="4" t="s">
        <v>607</v>
      </c>
      <c r="Y126" s="6">
        <v>43559</v>
      </c>
      <c r="Z126" s="5">
        <v>43562</v>
      </c>
      <c r="AA126" s="5">
        <v>43562</v>
      </c>
      <c r="AB126" s="5">
        <v>43564</v>
      </c>
      <c r="AC126" s="5" t="s">
        <v>47</v>
      </c>
      <c r="AD126" s="5" t="s">
        <v>47</v>
      </c>
      <c r="AE126" s="5">
        <v>43618</v>
      </c>
      <c r="AF126" s="5">
        <v>43625</v>
      </c>
      <c r="AG126" s="5">
        <v>43625</v>
      </c>
      <c r="AH126" s="5">
        <v>43625</v>
      </c>
      <c r="AI126" s="5">
        <v>43657</v>
      </c>
      <c r="AJ126" s="5">
        <v>43695</v>
      </c>
      <c r="AK126" s="5" t="s">
        <v>47</v>
      </c>
      <c r="AL126" s="5" t="s">
        <v>47</v>
      </c>
      <c r="AM126" s="29" t="s">
        <v>1231</v>
      </c>
      <c r="AN126" s="5">
        <v>43695</v>
      </c>
      <c r="AO126" s="5">
        <v>43856</v>
      </c>
      <c r="AP126" s="5">
        <v>43636</v>
      </c>
      <c r="AQ126" s="10">
        <v>24.388120000000001</v>
      </c>
      <c r="AR126" s="10">
        <v>39.624760000000002</v>
      </c>
      <c r="AS126" s="5">
        <v>43661</v>
      </c>
      <c r="AT126" s="5">
        <v>43632</v>
      </c>
      <c r="AU126" s="10" t="s">
        <v>501</v>
      </c>
      <c r="AV126" s="10"/>
      <c r="AW126" s="6">
        <v>43657</v>
      </c>
      <c r="AX126" s="5" t="s">
        <v>53</v>
      </c>
      <c r="AY126" s="4" t="s">
        <v>35</v>
      </c>
      <c r="AZ126" s="4" t="s">
        <v>354</v>
      </c>
      <c r="BA126" s="4" t="s">
        <v>1077</v>
      </c>
      <c r="BB126" s="4">
        <v>100000</v>
      </c>
      <c r="BC126" s="4">
        <v>400</v>
      </c>
      <c r="BD126" s="4" t="s">
        <v>537</v>
      </c>
      <c r="BE126" s="6" t="s">
        <v>405</v>
      </c>
      <c r="BF126" s="6" t="s">
        <v>309</v>
      </c>
    </row>
    <row r="127" spans="1:58" ht="18.75">
      <c r="A127" s="4" t="s">
        <v>202</v>
      </c>
      <c r="B127" s="4" t="s">
        <v>30</v>
      </c>
      <c r="C127" s="4" t="s">
        <v>31</v>
      </c>
      <c r="D127" s="4" t="str">
        <f t="shared" si="5"/>
        <v>HOC</v>
      </c>
      <c r="E127" s="6" t="str">
        <f t="shared" si="6"/>
        <v>HO to CW Done</v>
      </c>
      <c r="F127" s="4" t="s">
        <v>299</v>
      </c>
      <c r="G127" s="4">
        <v>2019</v>
      </c>
      <c r="H127" s="4">
        <v>24.49137</v>
      </c>
      <c r="I127" s="4">
        <v>39.5139</v>
      </c>
      <c r="J127" s="4" t="s">
        <v>306</v>
      </c>
      <c r="K127" s="4" t="s">
        <v>43</v>
      </c>
      <c r="L127" s="4" t="s">
        <v>55</v>
      </c>
      <c r="M127" s="4" t="s">
        <v>47</v>
      </c>
      <c r="N127" s="4"/>
      <c r="O127" s="4" t="s">
        <v>30</v>
      </c>
      <c r="P127" s="4" t="s">
        <v>34</v>
      </c>
      <c r="Q127" s="4"/>
      <c r="R127" s="4" t="s">
        <v>32</v>
      </c>
      <c r="S127" s="4" t="s">
        <v>32</v>
      </c>
      <c r="T127" s="4" t="s">
        <v>33</v>
      </c>
      <c r="U127" s="8" t="s">
        <v>848</v>
      </c>
      <c r="V127" s="4" t="s">
        <v>849</v>
      </c>
      <c r="W127" s="4" t="s">
        <v>606</v>
      </c>
      <c r="X127" s="4" t="s">
        <v>607</v>
      </c>
      <c r="Y127" s="6">
        <v>43541</v>
      </c>
      <c r="Z127" s="5">
        <v>43544</v>
      </c>
      <c r="AA127" s="5">
        <v>43544</v>
      </c>
      <c r="AB127" s="5">
        <v>43546</v>
      </c>
      <c r="AC127" s="5" t="s">
        <v>454</v>
      </c>
      <c r="AD127" s="5" t="s">
        <v>455</v>
      </c>
      <c r="AE127" s="5" t="s">
        <v>47</v>
      </c>
      <c r="AF127" s="5" t="s">
        <v>47</v>
      </c>
      <c r="AG127" s="5" t="s">
        <v>47</v>
      </c>
      <c r="AH127" s="5" t="s">
        <v>47</v>
      </c>
      <c r="AI127" s="5" t="s">
        <v>47</v>
      </c>
      <c r="AJ127" s="5" t="s">
        <v>47</v>
      </c>
      <c r="AK127" s="5">
        <v>43753</v>
      </c>
      <c r="AL127" s="5">
        <v>43755</v>
      </c>
      <c r="AM127" s="29">
        <v>143079</v>
      </c>
      <c r="AN127" s="5">
        <v>43755</v>
      </c>
      <c r="AO127" s="5">
        <v>43788</v>
      </c>
      <c r="AP127" s="5">
        <v>43652</v>
      </c>
      <c r="AQ127" s="10">
        <v>24.49137</v>
      </c>
      <c r="AR127" s="10">
        <v>39.513950000000001</v>
      </c>
      <c r="AS127" s="5">
        <v>43793</v>
      </c>
      <c r="AT127" s="5">
        <v>43793</v>
      </c>
      <c r="AU127" s="5" t="s">
        <v>566</v>
      </c>
      <c r="AV127" s="10"/>
      <c r="AW127" s="6">
        <v>43793</v>
      </c>
      <c r="AX127" s="5" t="s">
        <v>36</v>
      </c>
      <c r="AY127" s="4" t="s">
        <v>36</v>
      </c>
      <c r="AZ127" s="4" t="s">
        <v>363</v>
      </c>
      <c r="BA127" s="4">
        <v>566667580</v>
      </c>
      <c r="BB127" s="4">
        <v>55000</v>
      </c>
      <c r="BC127" s="4">
        <v>400</v>
      </c>
      <c r="BD127" s="4" t="s">
        <v>537</v>
      </c>
      <c r="BE127" s="6" t="s">
        <v>405</v>
      </c>
      <c r="BF127" s="6" t="s">
        <v>309</v>
      </c>
    </row>
    <row r="128" spans="1:58" ht="18.75">
      <c r="A128" s="4" t="s">
        <v>203</v>
      </c>
      <c r="B128" s="4" t="s">
        <v>30</v>
      </c>
      <c r="C128" s="4" t="s">
        <v>31</v>
      </c>
      <c r="D128" s="4" t="str">
        <f t="shared" si="5"/>
        <v>HOC</v>
      </c>
      <c r="E128" s="6" t="str">
        <f t="shared" si="6"/>
        <v>HO to CW Done</v>
      </c>
      <c r="F128" s="4" t="s">
        <v>299</v>
      </c>
      <c r="G128" s="4">
        <v>2020</v>
      </c>
      <c r="H128" s="4">
        <v>24.37837</v>
      </c>
      <c r="I128" s="4">
        <v>39.517299999999999</v>
      </c>
      <c r="J128" s="4" t="s">
        <v>306</v>
      </c>
      <c r="K128" s="4" t="s">
        <v>43</v>
      </c>
      <c r="L128" s="4" t="s">
        <v>55</v>
      </c>
      <c r="M128" s="4" t="s">
        <v>47</v>
      </c>
      <c r="N128" s="4"/>
      <c r="O128" s="4" t="s">
        <v>30</v>
      </c>
      <c r="P128" s="4" t="s">
        <v>34</v>
      </c>
      <c r="Q128" s="4"/>
      <c r="R128" s="4" t="s">
        <v>32</v>
      </c>
      <c r="S128" s="4" t="s">
        <v>32</v>
      </c>
      <c r="T128" s="4" t="s">
        <v>33</v>
      </c>
      <c r="U128" s="8" t="s">
        <v>850</v>
      </c>
      <c r="V128" s="4" t="s">
        <v>851</v>
      </c>
      <c r="W128" s="4" t="s">
        <v>606</v>
      </c>
      <c r="X128" s="4" t="s">
        <v>607</v>
      </c>
      <c r="Y128" s="6">
        <v>43527</v>
      </c>
      <c r="Z128" s="5">
        <v>43530</v>
      </c>
      <c r="AA128" s="5">
        <v>43530</v>
      </c>
      <c r="AB128" s="5">
        <v>43532</v>
      </c>
      <c r="AC128" s="5" t="s">
        <v>456</v>
      </c>
      <c r="AD128" s="5" t="s">
        <v>457</v>
      </c>
      <c r="AE128" s="5" t="s">
        <v>47</v>
      </c>
      <c r="AF128" s="5" t="s">
        <v>47</v>
      </c>
      <c r="AG128" s="5" t="s">
        <v>47</v>
      </c>
      <c r="AH128" s="5" t="s">
        <v>47</v>
      </c>
      <c r="AI128" s="5" t="s">
        <v>47</v>
      </c>
      <c r="AJ128" s="5" t="s">
        <v>47</v>
      </c>
      <c r="AK128" s="5">
        <v>43758</v>
      </c>
      <c r="AL128" s="5">
        <v>43762</v>
      </c>
      <c r="AM128" s="29">
        <v>141357</v>
      </c>
      <c r="AN128" s="5">
        <v>43762</v>
      </c>
      <c r="AO128" s="5">
        <v>43790</v>
      </c>
      <c r="AP128" s="5">
        <v>43754</v>
      </c>
      <c r="AQ128" s="10">
        <v>24.378340000000001</v>
      </c>
      <c r="AR128" s="10">
        <v>39.517209999999999</v>
      </c>
      <c r="AS128" s="5">
        <v>43793</v>
      </c>
      <c r="AT128" s="5">
        <v>43793</v>
      </c>
      <c r="AU128" s="5" t="s">
        <v>566</v>
      </c>
      <c r="AV128" s="10"/>
      <c r="AW128" s="6">
        <v>43793</v>
      </c>
      <c r="AX128" s="5" t="s">
        <v>36</v>
      </c>
      <c r="AY128" s="4" t="s">
        <v>36</v>
      </c>
      <c r="AZ128" s="4" t="s">
        <v>364</v>
      </c>
      <c r="BA128" s="4">
        <v>504593884</v>
      </c>
      <c r="BB128" s="4">
        <v>45000</v>
      </c>
      <c r="BC128" s="4">
        <v>400</v>
      </c>
      <c r="BD128" s="4" t="s">
        <v>537</v>
      </c>
      <c r="BE128" s="6" t="s">
        <v>405</v>
      </c>
      <c r="BF128" s="6" t="s">
        <v>309</v>
      </c>
    </row>
    <row r="129" spans="1:58" ht="18.75">
      <c r="A129" s="4" t="s">
        <v>204</v>
      </c>
      <c r="B129" s="4" t="s">
        <v>30</v>
      </c>
      <c r="C129" s="4" t="s">
        <v>31</v>
      </c>
      <c r="D129" s="4" t="str">
        <f t="shared" si="5"/>
        <v>HOC</v>
      </c>
      <c r="E129" s="6" t="str">
        <f t="shared" si="6"/>
        <v>HO to CW Done</v>
      </c>
      <c r="F129" s="4" t="s">
        <v>299</v>
      </c>
      <c r="G129" s="4">
        <v>2019</v>
      </c>
      <c r="H129" s="4">
        <v>24.48433</v>
      </c>
      <c r="I129" s="4">
        <v>39.542659999999998</v>
      </c>
      <c r="J129" s="4" t="s">
        <v>306</v>
      </c>
      <c r="K129" s="4" t="s">
        <v>43</v>
      </c>
      <c r="L129" s="4" t="s">
        <v>55</v>
      </c>
      <c r="M129" s="4" t="s">
        <v>47</v>
      </c>
      <c r="N129" s="4"/>
      <c r="O129" s="4" t="s">
        <v>30</v>
      </c>
      <c r="P129" s="4" t="s">
        <v>34</v>
      </c>
      <c r="Q129" s="4"/>
      <c r="R129" s="4" t="s">
        <v>32</v>
      </c>
      <c r="S129" s="4" t="s">
        <v>32</v>
      </c>
      <c r="T129" s="4" t="s">
        <v>33</v>
      </c>
      <c r="U129" s="8" t="s">
        <v>852</v>
      </c>
      <c r="V129" s="4" t="s">
        <v>853</v>
      </c>
      <c r="W129" s="4" t="s">
        <v>606</v>
      </c>
      <c r="X129" s="4" t="s">
        <v>607</v>
      </c>
      <c r="Y129" s="6">
        <v>43551</v>
      </c>
      <c r="Z129" s="5">
        <v>43554</v>
      </c>
      <c r="AA129" s="5">
        <v>43554</v>
      </c>
      <c r="AB129" s="5">
        <v>43556</v>
      </c>
      <c r="AC129" s="5" t="s">
        <v>47</v>
      </c>
      <c r="AD129" s="5" t="s">
        <v>47</v>
      </c>
      <c r="AE129" s="5">
        <v>43617</v>
      </c>
      <c r="AF129" s="5">
        <v>43809</v>
      </c>
      <c r="AG129" s="5">
        <v>43809</v>
      </c>
      <c r="AH129" s="5">
        <v>43809</v>
      </c>
      <c r="AI129" s="5">
        <v>43997</v>
      </c>
      <c r="AJ129" s="5">
        <v>43986</v>
      </c>
      <c r="AK129" s="5" t="s">
        <v>47</v>
      </c>
      <c r="AL129" s="5" t="s">
        <v>47</v>
      </c>
      <c r="AM129" s="29" t="s">
        <v>1232</v>
      </c>
      <c r="AN129" s="5">
        <v>43986</v>
      </c>
      <c r="AO129" s="5">
        <v>43986</v>
      </c>
      <c r="AP129" s="5">
        <v>43730</v>
      </c>
      <c r="AQ129" s="10">
        <v>24.484353299999999</v>
      </c>
      <c r="AR129" s="10">
        <v>39.542676299999997</v>
      </c>
      <c r="AS129" s="5">
        <v>43895</v>
      </c>
      <c r="AT129" s="5">
        <v>43896</v>
      </c>
      <c r="AU129" s="5" t="s">
        <v>581</v>
      </c>
      <c r="AV129" s="10"/>
      <c r="AW129" s="6">
        <v>43993</v>
      </c>
      <c r="AX129" s="5" t="s">
        <v>53</v>
      </c>
      <c r="AY129" s="4" t="s">
        <v>508</v>
      </c>
      <c r="AZ129" s="4" t="s">
        <v>365</v>
      </c>
      <c r="BA129" s="4">
        <v>39</v>
      </c>
      <c r="BB129" s="4">
        <v>70000</v>
      </c>
      <c r="BC129" s="4">
        <v>100</v>
      </c>
      <c r="BD129" s="4" t="s">
        <v>537</v>
      </c>
      <c r="BE129" s="6" t="s">
        <v>405</v>
      </c>
      <c r="BF129" s="6" t="s">
        <v>309</v>
      </c>
    </row>
    <row r="130" spans="1:58" ht="18.75">
      <c r="A130" s="4" t="s">
        <v>205</v>
      </c>
      <c r="B130" s="4" t="s">
        <v>30</v>
      </c>
      <c r="C130" s="4" t="s">
        <v>31</v>
      </c>
      <c r="D130" s="4" t="str">
        <f t="shared" si="5"/>
        <v>HOC</v>
      </c>
      <c r="E130" s="6" t="str">
        <f t="shared" si="6"/>
        <v>HO to CW Done</v>
      </c>
      <c r="F130" s="4" t="s">
        <v>299</v>
      </c>
      <c r="G130" s="4">
        <v>2019</v>
      </c>
      <c r="H130" s="4">
        <v>24.466439999999999</v>
      </c>
      <c r="I130" s="4">
        <v>39.459519999999998</v>
      </c>
      <c r="J130" s="4" t="s">
        <v>306</v>
      </c>
      <c r="K130" s="4" t="s">
        <v>43</v>
      </c>
      <c r="L130" s="4" t="s">
        <v>55</v>
      </c>
      <c r="M130" s="4" t="s">
        <v>595</v>
      </c>
      <c r="N130" s="4"/>
      <c r="O130" s="4" t="s">
        <v>30</v>
      </c>
      <c r="P130" s="4" t="s">
        <v>34</v>
      </c>
      <c r="Q130" s="4"/>
      <c r="R130" s="4" t="s">
        <v>32</v>
      </c>
      <c r="S130" s="4" t="s">
        <v>32</v>
      </c>
      <c r="T130" s="4" t="s">
        <v>33</v>
      </c>
      <c r="U130" s="8" t="s">
        <v>854</v>
      </c>
      <c r="V130" s="4" t="s">
        <v>855</v>
      </c>
      <c r="W130" s="4" t="s">
        <v>606</v>
      </c>
      <c r="X130" s="4" t="s">
        <v>607</v>
      </c>
      <c r="Y130" s="6">
        <v>43548</v>
      </c>
      <c r="Z130" s="5">
        <v>43551</v>
      </c>
      <c r="AA130" s="5">
        <v>43551</v>
      </c>
      <c r="AB130" s="5">
        <v>43553</v>
      </c>
      <c r="AC130" s="5" t="s">
        <v>47</v>
      </c>
      <c r="AD130" s="5" t="s">
        <v>47</v>
      </c>
      <c r="AE130" s="5">
        <v>43618</v>
      </c>
      <c r="AF130" s="5">
        <v>43625</v>
      </c>
      <c r="AG130" s="5">
        <v>43625</v>
      </c>
      <c r="AH130" s="5">
        <v>43625</v>
      </c>
      <c r="AI130" s="5">
        <v>43657</v>
      </c>
      <c r="AJ130" s="5">
        <v>43695</v>
      </c>
      <c r="AK130" s="5" t="s">
        <v>47</v>
      </c>
      <c r="AL130" s="5" t="s">
        <v>47</v>
      </c>
      <c r="AM130" s="29">
        <v>404409</v>
      </c>
      <c r="AN130" s="5">
        <v>43695</v>
      </c>
      <c r="AO130" s="5">
        <v>43856</v>
      </c>
      <c r="AP130" s="5">
        <v>43636</v>
      </c>
      <c r="AQ130" s="10">
        <v>24.466439999999999</v>
      </c>
      <c r="AR130" s="10">
        <v>39.459519999999998</v>
      </c>
      <c r="AS130" s="5">
        <v>43646</v>
      </c>
      <c r="AT130" s="5">
        <v>43636</v>
      </c>
      <c r="AU130" s="5" t="s">
        <v>566</v>
      </c>
      <c r="AV130" s="10"/>
      <c r="AW130" s="6">
        <v>43653</v>
      </c>
      <c r="AX130" s="5" t="s">
        <v>53</v>
      </c>
      <c r="AY130" s="4" t="s">
        <v>35</v>
      </c>
      <c r="AZ130" s="4" t="s">
        <v>354</v>
      </c>
      <c r="BA130" s="4" t="s">
        <v>549</v>
      </c>
      <c r="BB130" s="4">
        <v>80000</v>
      </c>
      <c r="BC130" s="4" t="s">
        <v>589</v>
      </c>
      <c r="BD130" s="4" t="s">
        <v>537</v>
      </c>
      <c r="BE130" s="6" t="s">
        <v>405</v>
      </c>
      <c r="BF130" s="6" t="s">
        <v>309</v>
      </c>
    </row>
    <row r="131" spans="1:58" ht="18.75">
      <c r="A131" s="4" t="s">
        <v>206</v>
      </c>
      <c r="B131" s="4" t="s">
        <v>30</v>
      </c>
      <c r="C131" s="4" t="s">
        <v>31</v>
      </c>
      <c r="D131" s="4" t="str">
        <f t="shared" si="5"/>
        <v>HOC</v>
      </c>
      <c r="E131" s="6" t="str">
        <f t="shared" si="6"/>
        <v>HO to CW Done</v>
      </c>
      <c r="F131" s="4" t="s">
        <v>299</v>
      </c>
      <c r="G131" s="4">
        <v>2020</v>
      </c>
      <c r="H131" s="4">
        <v>24.899609999999999</v>
      </c>
      <c r="I131" s="4">
        <v>40.505780000000001</v>
      </c>
      <c r="J131" s="4" t="s">
        <v>306</v>
      </c>
      <c r="K131" s="4" t="s">
        <v>43</v>
      </c>
      <c r="L131" s="4" t="s">
        <v>55</v>
      </c>
      <c r="M131" s="4" t="s">
        <v>47</v>
      </c>
      <c r="N131" s="4"/>
      <c r="O131" s="4" t="s">
        <v>30</v>
      </c>
      <c r="P131" s="4" t="s">
        <v>34</v>
      </c>
      <c r="Q131" s="4"/>
      <c r="R131" s="4" t="s">
        <v>32</v>
      </c>
      <c r="S131" s="4" t="s">
        <v>32</v>
      </c>
      <c r="T131" s="4" t="s">
        <v>33</v>
      </c>
      <c r="U131" s="8" t="s">
        <v>856</v>
      </c>
      <c r="V131" s="4" t="s">
        <v>857</v>
      </c>
      <c r="W131" s="4" t="s">
        <v>606</v>
      </c>
      <c r="X131" s="4" t="s">
        <v>607</v>
      </c>
      <c r="Y131" s="6">
        <v>43529</v>
      </c>
      <c r="Z131" s="5">
        <v>43532</v>
      </c>
      <c r="AA131" s="5">
        <v>43532</v>
      </c>
      <c r="AB131" s="5">
        <v>43534</v>
      </c>
      <c r="AC131" s="5" t="s">
        <v>47</v>
      </c>
      <c r="AD131" s="5" t="s">
        <v>47</v>
      </c>
      <c r="AE131" s="5">
        <v>43726</v>
      </c>
      <c r="AF131" s="5">
        <v>43733</v>
      </c>
      <c r="AG131" s="5">
        <v>43733</v>
      </c>
      <c r="AH131" s="5">
        <v>43733</v>
      </c>
      <c r="AI131" s="5">
        <v>43781</v>
      </c>
      <c r="AJ131" s="5">
        <v>43782</v>
      </c>
      <c r="AK131" s="5" t="s">
        <v>47</v>
      </c>
      <c r="AL131" s="5" t="s">
        <v>47</v>
      </c>
      <c r="AM131" s="29">
        <v>0</v>
      </c>
      <c r="AN131" s="5">
        <v>43782</v>
      </c>
      <c r="AO131" s="5">
        <v>43881</v>
      </c>
      <c r="AP131" s="5">
        <v>43771</v>
      </c>
      <c r="AQ131" s="10">
        <v>24.899615969999999</v>
      </c>
      <c r="AR131" s="10">
        <v>40.505789900000003</v>
      </c>
      <c r="AS131" s="5">
        <v>43774</v>
      </c>
      <c r="AT131" s="5">
        <v>43774</v>
      </c>
      <c r="AU131" s="5" t="s">
        <v>566</v>
      </c>
      <c r="AV131" s="10"/>
      <c r="AW131" s="6">
        <v>43786</v>
      </c>
      <c r="AX131" s="5" t="s">
        <v>53</v>
      </c>
      <c r="AY131" s="4" t="s">
        <v>35</v>
      </c>
      <c r="AZ131" s="4" t="s">
        <v>366</v>
      </c>
      <c r="BA131" s="4" t="s">
        <v>206</v>
      </c>
      <c r="BB131" s="4">
        <v>30000</v>
      </c>
      <c r="BC131" s="4">
        <v>24.5</v>
      </c>
      <c r="BD131" s="4" t="s">
        <v>537</v>
      </c>
      <c r="BE131" s="6" t="s">
        <v>405</v>
      </c>
      <c r="BF131" s="6" t="s">
        <v>309</v>
      </c>
    </row>
    <row r="132" spans="1:58" ht="18.75">
      <c r="A132" s="4" t="s">
        <v>207</v>
      </c>
      <c r="B132" s="4" t="s">
        <v>30</v>
      </c>
      <c r="C132" s="4" t="s">
        <v>31</v>
      </c>
      <c r="D132" s="4" t="str">
        <f t="shared" ref="D132:D195" si="7">CONCATENATE(IF(Y132="","Pending ISS",IF(Z132="","Pending ISR",IF(AB132="","Pending ISR",IF(AP132="","Pending TSSR",IF(AS132="","Pending SAF",IF(AT132="","Pending TCC",IF(AG132="","Pending LA",IF(AI132="","Pending LA",IF(AJ132="","Pending LA",IF(AK132="","Pending LA",IF(AL132="","Pending LA",IF(AN132="","Pending FBP",IF(AO132="","Pending FBP",IF(AW132="","Pending HOC","HOC")))))))))))))))</f>
        <v>HOC</v>
      </c>
      <c r="E132" s="6" t="str">
        <f t="shared" ref="E132:E195" si="8">IF(P132="Not Doable","Not Doable",CONCATENATE(IF(R132="Approved",IF(S132="Approved",IF(W132="","NA in IGATE", IF(Z132="","ISR Not Sub to RF",IF(Z132="","ISR Not Sub to RF",IF(AA132="","ISR Not Approved By RF",IF(AB132="","ISR Not Approved By SA",IF(AC132="","MOU Not Submitted",IF(AD132="","MOU Not Approved",IF(AE132="","IBP not Applied",IF(AF132="","IBP Not Issued",IF(AG132="","Contract Not Issued",IF(AH132="","Contract Not Submitted to TAWAL",IF(AI132="","Contract Not Signed by TAWAL",IF(AJ132="","Contract Not Signed by Non-Private",IF(AK132="","Priv. Contract Not Issued From TAWAL",IF(AL132="","Priv. Contract Not Signed by Owner",IF(AN132="","FBP Not Applied",IF(AO132="","FBP Not Issued",IF(AW132="","HO Not Done","HO to CW Done")))))))))))))))))),"Under Survey"),"SSO")))</f>
        <v>HO to CW Done</v>
      </c>
      <c r="F132" s="4" t="s">
        <v>299</v>
      </c>
      <c r="G132" s="4">
        <v>2019</v>
      </c>
      <c r="H132" s="4">
        <v>23.497779999999999</v>
      </c>
      <c r="I132" s="4">
        <v>40.892539999999997</v>
      </c>
      <c r="J132" s="4" t="s">
        <v>306</v>
      </c>
      <c r="K132" s="4" t="s">
        <v>43</v>
      </c>
      <c r="L132" s="4" t="s">
        <v>55</v>
      </c>
      <c r="M132" s="4" t="s">
        <v>47</v>
      </c>
      <c r="N132" s="4"/>
      <c r="O132" s="4" t="s">
        <v>30</v>
      </c>
      <c r="P132" s="4" t="s">
        <v>34</v>
      </c>
      <c r="Q132" s="4"/>
      <c r="R132" s="4" t="s">
        <v>32</v>
      </c>
      <c r="S132" s="4" t="s">
        <v>32</v>
      </c>
      <c r="T132" s="4" t="s">
        <v>33</v>
      </c>
      <c r="U132" s="8" t="s">
        <v>858</v>
      </c>
      <c r="V132" s="4" t="s">
        <v>859</v>
      </c>
      <c r="W132" s="4" t="s">
        <v>606</v>
      </c>
      <c r="X132" s="4" t="s">
        <v>607</v>
      </c>
      <c r="Y132" s="6">
        <v>43528</v>
      </c>
      <c r="Z132" s="5">
        <v>43531</v>
      </c>
      <c r="AA132" s="5">
        <v>43531</v>
      </c>
      <c r="AB132" s="5">
        <v>43533</v>
      </c>
      <c r="AC132" s="5" t="s">
        <v>47</v>
      </c>
      <c r="AD132" s="5" t="s">
        <v>47</v>
      </c>
      <c r="AE132" s="5">
        <v>43696</v>
      </c>
      <c r="AF132" s="5">
        <v>43703</v>
      </c>
      <c r="AG132" s="5">
        <v>43703</v>
      </c>
      <c r="AH132" s="5">
        <v>43703</v>
      </c>
      <c r="AI132" s="5">
        <v>43716</v>
      </c>
      <c r="AJ132" s="5">
        <v>43726</v>
      </c>
      <c r="AK132" s="5" t="s">
        <v>47</v>
      </c>
      <c r="AL132" s="5" t="s">
        <v>47</v>
      </c>
      <c r="AM132" s="29" t="s">
        <v>1233</v>
      </c>
      <c r="AN132" s="5">
        <v>43726</v>
      </c>
      <c r="AO132" s="5">
        <v>43599</v>
      </c>
      <c r="AP132" s="5">
        <v>43702</v>
      </c>
      <c r="AQ132" s="10">
        <v>23.497781</v>
      </c>
      <c r="AR132" s="10">
        <v>40.892547999999998</v>
      </c>
      <c r="AS132" s="5">
        <v>43739</v>
      </c>
      <c r="AT132" s="5">
        <v>43739</v>
      </c>
      <c r="AU132" s="5" t="s">
        <v>566</v>
      </c>
      <c r="AV132" s="10"/>
      <c r="AW132" s="6">
        <v>43740</v>
      </c>
      <c r="AX132" s="5" t="s">
        <v>53</v>
      </c>
      <c r="AY132" s="4" t="s">
        <v>35</v>
      </c>
      <c r="AZ132" s="4" t="s">
        <v>362</v>
      </c>
      <c r="BA132" s="4" t="s">
        <v>207</v>
      </c>
      <c r="BB132" s="4">
        <v>3062.5</v>
      </c>
      <c r="BC132" s="4">
        <v>24.5</v>
      </c>
      <c r="BD132" s="4" t="s">
        <v>537</v>
      </c>
      <c r="BE132" s="6" t="s">
        <v>405</v>
      </c>
      <c r="BF132" s="6" t="s">
        <v>309</v>
      </c>
    </row>
    <row r="133" spans="1:58" ht="18.75">
      <c r="A133" s="4" t="s">
        <v>208</v>
      </c>
      <c r="B133" s="4" t="s">
        <v>30</v>
      </c>
      <c r="C133" s="4" t="s">
        <v>31</v>
      </c>
      <c r="D133" s="4" t="str">
        <f t="shared" si="7"/>
        <v>HOC</v>
      </c>
      <c r="E133" s="6" t="str">
        <f t="shared" si="8"/>
        <v>HO to CW Done</v>
      </c>
      <c r="F133" s="4" t="s">
        <v>299</v>
      </c>
      <c r="G133" s="4">
        <v>2019</v>
      </c>
      <c r="H133" s="4">
        <v>23.504770000000001</v>
      </c>
      <c r="I133" s="4">
        <v>40.893079999999998</v>
      </c>
      <c r="J133" s="4" t="s">
        <v>306</v>
      </c>
      <c r="K133" s="4" t="s">
        <v>43</v>
      </c>
      <c r="L133" s="4" t="s">
        <v>55</v>
      </c>
      <c r="M133" s="4" t="s">
        <v>47</v>
      </c>
      <c r="N133" s="4"/>
      <c r="O133" s="4" t="s">
        <v>30</v>
      </c>
      <c r="P133" s="4" t="s">
        <v>34</v>
      </c>
      <c r="Q133" s="4"/>
      <c r="R133" s="4" t="s">
        <v>32</v>
      </c>
      <c r="S133" s="4" t="s">
        <v>32</v>
      </c>
      <c r="T133" s="4" t="s">
        <v>33</v>
      </c>
      <c r="U133" s="8" t="s">
        <v>860</v>
      </c>
      <c r="V133" s="4" t="s">
        <v>861</v>
      </c>
      <c r="W133" s="4" t="s">
        <v>606</v>
      </c>
      <c r="X133" s="4" t="s">
        <v>607</v>
      </c>
      <c r="Y133" s="6">
        <v>43527</v>
      </c>
      <c r="Z133" s="5">
        <v>43530</v>
      </c>
      <c r="AA133" s="5">
        <v>43530</v>
      </c>
      <c r="AB133" s="5">
        <v>43532</v>
      </c>
      <c r="AC133" s="5" t="s">
        <v>458</v>
      </c>
      <c r="AD133" s="5" t="s">
        <v>459</v>
      </c>
      <c r="AE133" s="5" t="s">
        <v>47</v>
      </c>
      <c r="AF133" s="5" t="s">
        <v>47</v>
      </c>
      <c r="AG133" s="5" t="s">
        <v>47</v>
      </c>
      <c r="AH133" s="5" t="s">
        <v>47</v>
      </c>
      <c r="AI133" s="5" t="s">
        <v>47</v>
      </c>
      <c r="AJ133" s="5" t="s">
        <v>47</v>
      </c>
      <c r="AK133" s="5">
        <v>43636</v>
      </c>
      <c r="AL133" s="5">
        <v>43639</v>
      </c>
      <c r="AM133" s="29">
        <v>0</v>
      </c>
      <c r="AN133" s="5">
        <v>43639</v>
      </c>
      <c r="AO133" s="5">
        <v>43641</v>
      </c>
      <c r="AP133" s="5">
        <v>43642</v>
      </c>
      <c r="AQ133" s="10">
        <v>23.504770000000001</v>
      </c>
      <c r="AR133" s="10">
        <v>40.893079999999998</v>
      </c>
      <c r="AS133" s="5">
        <v>43647</v>
      </c>
      <c r="AT133" s="5">
        <v>43647</v>
      </c>
      <c r="AU133" s="5" t="s">
        <v>567</v>
      </c>
      <c r="AV133" s="10"/>
      <c r="AW133" s="6">
        <v>43643</v>
      </c>
      <c r="AX133" s="5" t="s">
        <v>36</v>
      </c>
      <c r="AY133" s="4" t="s">
        <v>36</v>
      </c>
      <c r="AZ133" s="4" t="s">
        <v>367</v>
      </c>
      <c r="BA133" s="4">
        <v>534617173</v>
      </c>
      <c r="BB133" s="4">
        <v>25000</v>
      </c>
      <c r="BC133" s="4">
        <v>400</v>
      </c>
      <c r="BD133" s="4" t="s">
        <v>537</v>
      </c>
      <c r="BE133" s="6" t="s">
        <v>405</v>
      </c>
      <c r="BF133" s="6" t="s">
        <v>309</v>
      </c>
    </row>
    <row r="134" spans="1:58" ht="18.75">
      <c r="A134" s="4" t="s">
        <v>209</v>
      </c>
      <c r="B134" s="4" t="s">
        <v>30</v>
      </c>
      <c r="C134" s="4" t="s">
        <v>31</v>
      </c>
      <c r="D134" s="4" t="str">
        <f t="shared" si="7"/>
        <v>HOC</v>
      </c>
      <c r="E134" s="6" t="str">
        <f t="shared" si="8"/>
        <v>HO to CW Done</v>
      </c>
      <c r="F134" s="4" t="s">
        <v>299</v>
      </c>
      <c r="G134" s="4">
        <v>2020</v>
      </c>
      <c r="H134" s="4">
        <v>24.380659999999999</v>
      </c>
      <c r="I134" s="4">
        <v>39.55012</v>
      </c>
      <c r="J134" s="4" t="s">
        <v>306</v>
      </c>
      <c r="K134" s="4" t="s">
        <v>43</v>
      </c>
      <c r="L134" s="4" t="s">
        <v>55</v>
      </c>
      <c r="M134" s="4" t="s">
        <v>47</v>
      </c>
      <c r="N134" s="4"/>
      <c r="O134" s="4" t="s">
        <v>30</v>
      </c>
      <c r="P134" s="4" t="s">
        <v>34</v>
      </c>
      <c r="Q134" s="4"/>
      <c r="R134" s="4" t="s">
        <v>32</v>
      </c>
      <c r="S134" s="4" t="s">
        <v>32</v>
      </c>
      <c r="T134" s="4" t="s">
        <v>33</v>
      </c>
      <c r="U134" s="8" t="s">
        <v>862</v>
      </c>
      <c r="V134" s="4" t="s">
        <v>863</v>
      </c>
      <c r="W134" s="4" t="s">
        <v>606</v>
      </c>
      <c r="X134" s="4" t="s">
        <v>607</v>
      </c>
      <c r="Y134" s="6">
        <v>43486</v>
      </c>
      <c r="Z134" s="5">
        <v>43489</v>
      </c>
      <c r="AA134" s="5">
        <v>43489</v>
      </c>
      <c r="AB134" s="5">
        <v>43491</v>
      </c>
      <c r="AC134" s="5" t="s">
        <v>47</v>
      </c>
      <c r="AD134" s="5" t="s">
        <v>47</v>
      </c>
      <c r="AE134" s="5">
        <v>43648</v>
      </c>
      <c r="AF134" s="5">
        <v>43655</v>
      </c>
      <c r="AG134" s="5">
        <v>43655</v>
      </c>
      <c r="AH134" s="5">
        <v>43815</v>
      </c>
      <c r="AI134" s="5">
        <v>43815</v>
      </c>
      <c r="AJ134" s="5">
        <v>43836</v>
      </c>
      <c r="AK134" s="5" t="s">
        <v>47</v>
      </c>
      <c r="AL134" s="5" t="s">
        <v>47</v>
      </c>
      <c r="AM134" s="29" t="s">
        <v>1234</v>
      </c>
      <c r="AN134" s="5">
        <v>43843</v>
      </c>
      <c r="AO134" s="5">
        <v>44494</v>
      </c>
      <c r="AP134" s="5">
        <v>43786</v>
      </c>
      <c r="AQ134" s="10">
        <v>24.380659999999999</v>
      </c>
      <c r="AR134" s="10">
        <v>39.55012</v>
      </c>
      <c r="AS134" s="5">
        <v>43817</v>
      </c>
      <c r="AT134" s="6">
        <v>43755</v>
      </c>
      <c r="AU134" s="5" t="s">
        <v>493</v>
      </c>
      <c r="AV134" s="10" t="s">
        <v>63</v>
      </c>
      <c r="AW134" s="6">
        <v>43831</v>
      </c>
      <c r="AX134" s="5" t="s">
        <v>53</v>
      </c>
      <c r="AY134" s="4" t="s">
        <v>35</v>
      </c>
      <c r="AZ134" s="4" t="s">
        <v>1046</v>
      </c>
      <c r="BA134" s="4" t="s">
        <v>1078</v>
      </c>
      <c r="BB134" s="4">
        <v>100000</v>
      </c>
      <c r="BC134" s="4">
        <v>400</v>
      </c>
      <c r="BD134" s="4" t="s">
        <v>537</v>
      </c>
      <c r="BE134" s="6" t="s">
        <v>405</v>
      </c>
      <c r="BF134" s="6" t="s">
        <v>309</v>
      </c>
    </row>
    <row r="135" spans="1:58" ht="18.75">
      <c r="A135" s="4" t="s">
        <v>210</v>
      </c>
      <c r="B135" s="4" t="s">
        <v>30</v>
      </c>
      <c r="C135" s="4" t="s">
        <v>31</v>
      </c>
      <c r="D135" s="4" t="str">
        <f t="shared" si="7"/>
        <v>HOC</v>
      </c>
      <c r="E135" s="6" t="str">
        <f t="shared" si="8"/>
        <v>HO to CW Done</v>
      </c>
      <c r="F135" s="4" t="s">
        <v>299</v>
      </c>
      <c r="G135" s="4">
        <v>2019</v>
      </c>
      <c r="H135" s="4">
        <v>24.372579999999999</v>
      </c>
      <c r="I135" s="4">
        <v>39.604199999999999</v>
      </c>
      <c r="J135" s="4" t="s">
        <v>306</v>
      </c>
      <c r="K135" s="4" t="s">
        <v>43</v>
      </c>
      <c r="L135" s="4" t="s">
        <v>55</v>
      </c>
      <c r="M135" s="4" t="s">
        <v>47</v>
      </c>
      <c r="N135" s="4"/>
      <c r="O135" s="4" t="s">
        <v>30</v>
      </c>
      <c r="P135" s="4" t="s">
        <v>34</v>
      </c>
      <c r="Q135" s="4"/>
      <c r="R135" s="4" t="s">
        <v>32</v>
      </c>
      <c r="S135" s="4" t="s">
        <v>32</v>
      </c>
      <c r="T135" s="4" t="s">
        <v>33</v>
      </c>
      <c r="U135" s="8" t="s">
        <v>864</v>
      </c>
      <c r="V135" s="4" t="s">
        <v>865</v>
      </c>
      <c r="W135" s="4" t="s">
        <v>606</v>
      </c>
      <c r="X135" s="4" t="s">
        <v>607</v>
      </c>
      <c r="Y135" s="6">
        <v>43528</v>
      </c>
      <c r="Z135" s="5">
        <v>43531</v>
      </c>
      <c r="AA135" s="5">
        <v>43531</v>
      </c>
      <c r="AB135" s="5">
        <v>43533</v>
      </c>
      <c r="AC135" s="5" t="s">
        <v>47</v>
      </c>
      <c r="AD135" s="5" t="s">
        <v>47</v>
      </c>
      <c r="AE135" s="5">
        <v>43648</v>
      </c>
      <c r="AF135" s="5">
        <v>43655</v>
      </c>
      <c r="AG135" s="5">
        <v>43655</v>
      </c>
      <c r="AH135" s="5">
        <v>43655</v>
      </c>
      <c r="AI135" s="5">
        <v>43821</v>
      </c>
      <c r="AJ135" s="5">
        <v>43836</v>
      </c>
      <c r="AK135" s="5" t="s">
        <v>47</v>
      </c>
      <c r="AL135" s="5" t="s">
        <v>47</v>
      </c>
      <c r="AM135" s="29">
        <v>0</v>
      </c>
      <c r="AN135" s="5">
        <v>43843</v>
      </c>
      <c r="AO135" s="5">
        <v>43986</v>
      </c>
      <c r="AP135" s="5">
        <v>43786</v>
      </c>
      <c r="AQ135" s="10">
        <v>24.372447000000001</v>
      </c>
      <c r="AR135" s="10">
        <v>39.604323999999998</v>
      </c>
      <c r="AS135" s="5">
        <v>43801</v>
      </c>
      <c r="AT135" s="6">
        <v>43653</v>
      </c>
      <c r="AU135" s="5" t="s">
        <v>490</v>
      </c>
      <c r="AV135" s="10" t="s">
        <v>65</v>
      </c>
      <c r="AW135" s="6">
        <v>43831</v>
      </c>
      <c r="AX135" s="5" t="s">
        <v>53</v>
      </c>
      <c r="AY135" s="4" t="s">
        <v>35</v>
      </c>
      <c r="AZ135" s="4" t="s">
        <v>1046</v>
      </c>
      <c r="BA135" s="4" t="s">
        <v>550</v>
      </c>
      <c r="BB135" s="4">
        <v>100000</v>
      </c>
      <c r="BC135" s="4" t="s">
        <v>557</v>
      </c>
      <c r="BD135" s="4" t="s">
        <v>537</v>
      </c>
      <c r="BE135" s="6" t="s">
        <v>405</v>
      </c>
      <c r="BF135" s="6" t="s">
        <v>309</v>
      </c>
    </row>
    <row r="136" spans="1:58" ht="18.75">
      <c r="A136" s="4" t="s">
        <v>211</v>
      </c>
      <c r="B136" s="4" t="s">
        <v>30</v>
      </c>
      <c r="C136" s="4" t="s">
        <v>31</v>
      </c>
      <c r="D136" s="4" t="str">
        <f t="shared" si="7"/>
        <v>HOC</v>
      </c>
      <c r="E136" s="6" t="str">
        <f t="shared" si="8"/>
        <v>HO to CW Done</v>
      </c>
      <c r="F136" s="4" t="s">
        <v>299</v>
      </c>
      <c r="G136" s="4">
        <v>2019</v>
      </c>
      <c r="H136" s="4">
        <v>24.503609999999998</v>
      </c>
      <c r="I136" s="4">
        <v>39.701120000000003</v>
      </c>
      <c r="J136" s="4" t="s">
        <v>306</v>
      </c>
      <c r="K136" s="4" t="s">
        <v>43</v>
      </c>
      <c r="L136" s="4" t="s">
        <v>55</v>
      </c>
      <c r="M136" s="4" t="s">
        <v>47</v>
      </c>
      <c r="N136" s="4"/>
      <c r="O136" s="4" t="s">
        <v>30</v>
      </c>
      <c r="P136" s="4" t="s">
        <v>34</v>
      </c>
      <c r="Q136" s="4"/>
      <c r="R136" s="4" t="s">
        <v>32</v>
      </c>
      <c r="S136" s="4" t="s">
        <v>32</v>
      </c>
      <c r="T136" s="4" t="s">
        <v>33</v>
      </c>
      <c r="U136" s="8" t="s">
        <v>866</v>
      </c>
      <c r="V136" s="4" t="s">
        <v>867</v>
      </c>
      <c r="W136" s="4" t="s">
        <v>606</v>
      </c>
      <c r="X136" s="4" t="s">
        <v>607</v>
      </c>
      <c r="Y136" s="6">
        <v>43537</v>
      </c>
      <c r="Z136" s="5">
        <v>43540</v>
      </c>
      <c r="AA136" s="5">
        <v>43540</v>
      </c>
      <c r="AB136" s="5">
        <v>43542</v>
      </c>
      <c r="AC136" s="5" t="s">
        <v>460</v>
      </c>
      <c r="AD136" s="5" t="s">
        <v>461</v>
      </c>
      <c r="AE136" s="5" t="s">
        <v>47</v>
      </c>
      <c r="AF136" s="5" t="s">
        <v>47</v>
      </c>
      <c r="AG136" s="5" t="s">
        <v>47</v>
      </c>
      <c r="AH136" s="5" t="s">
        <v>47</v>
      </c>
      <c r="AI136" s="5" t="s">
        <v>47</v>
      </c>
      <c r="AJ136" s="5" t="s">
        <v>47</v>
      </c>
      <c r="AK136" s="5">
        <v>43727</v>
      </c>
      <c r="AL136" s="5">
        <v>43739</v>
      </c>
      <c r="AM136" s="29">
        <v>129935</v>
      </c>
      <c r="AN136" s="5">
        <v>43739</v>
      </c>
      <c r="AO136" s="5">
        <v>43754</v>
      </c>
      <c r="AP136" s="5">
        <v>43730</v>
      </c>
      <c r="AQ136" s="10">
        <v>24.503609999999998</v>
      </c>
      <c r="AR136" s="10">
        <v>39.701120000000003</v>
      </c>
      <c r="AS136" s="5">
        <v>43755</v>
      </c>
      <c r="AT136" s="5">
        <v>43755</v>
      </c>
      <c r="AU136" s="5" t="s">
        <v>566</v>
      </c>
      <c r="AV136" s="10"/>
      <c r="AW136" s="6">
        <v>43759</v>
      </c>
      <c r="AX136" s="5" t="s">
        <v>36</v>
      </c>
      <c r="AY136" s="4" t="s">
        <v>36</v>
      </c>
      <c r="AZ136" s="4" t="s">
        <v>368</v>
      </c>
      <c r="BA136" s="4">
        <v>504352676</v>
      </c>
      <c r="BB136" s="4">
        <v>50000</v>
      </c>
      <c r="BC136" s="4">
        <v>400</v>
      </c>
      <c r="BD136" s="4" t="s">
        <v>537</v>
      </c>
      <c r="BE136" s="6" t="s">
        <v>405</v>
      </c>
      <c r="BF136" s="6" t="s">
        <v>309</v>
      </c>
    </row>
    <row r="137" spans="1:58" ht="18.75">
      <c r="A137" s="4" t="s">
        <v>212</v>
      </c>
      <c r="B137" s="4" t="s">
        <v>30</v>
      </c>
      <c r="C137" s="4" t="s">
        <v>31</v>
      </c>
      <c r="D137" s="4" t="str">
        <f t="shared" si="7"/>
        <v>HOC</v>
      </c>
      <c r="E137" s="6" t="str">
        <f t="shared" si="8"/>
        <v>HO to CW Done</v>
      </c>
      <c r="F137" s="4" t="s">
        <v>299</v>
      </c>
      <c r="G137" s="4">
        <v>2020</v>
      </c>
      <c r="H137" s="4">
        <v>24.460930000000001</v>
      </c>
      <c r="I137" s="4">
        <v>39.610370000000003</v>
      </c>
      <c r="J137" s="4" t="s">
        <v>306</v>
      </c>
      <c r="K137" s="4" t="s">
        <v>43</v>
      </c>
      <c r="L137" s="4" t="s">
        <v>55</v>
      </c>
      <c r="M137" s="4" t="s">
        <v>596</v>
      </c>
      <c r="N137" s="4"/>
      <c r="O137" s="4" t="s">
        <v>30</v>
      </c>
      <c r="P137" s="4" t="s">
        <v>34</v>
      </c>
      <c r="Q137" s="4"/>
      <c r="R137" s="4" t="s">
        <v>32</v>
      </c>
      <c r="S137" s="4" t="s">
        <v>32</v>
      </c>
      <c r="T137" s="4" t="s">
        <v>33</v>
      </c>
      <c r="U137" s="8" t="s">
        <v>868</v>
      </c>
      <c r="V137" s="4" t="s">
        <v>869</v>
      </c>
      <c r="W137" s="4" t="s">
        <v>606</v>
      </c>
      <c r="X137" s="4" t="s">
        <v>607</v>
      </c>
      <c r="Y137" s="6">
        <v>43534</v>
      </c>
      <c r="Z137" s="5">
        <v>43534</v>
      </c>
      <c r="AA137" s="5">
        <v>43534</v>
      </c>
      <c r="AB137" s="5">
        <v>43534</v>
      </c>
      <c r="AC137" s="5">
        <v>43877</v>
      </c>
      <c r="AD137" s="5">
        <v>43909</v>
      </c>
      <c r="AE137" s="5" t="s">
        <v>47</v>
      </c>
      <c r="AF137" s="5" t="s">
        <v>47</v>
      </c>
      <c r="AG137" s="5" t="s">
        <v>47</v>
      </c>
      <c r="AH137" s="5" t="s">
        <v>47</v>
      </c>
      <c r="AI137" s="5" t="s">
        <v>47</v>
      </c>
      <c r="AJ137" s="5" t="s">
        <v>47</v>
      </c>
      <c r="AK137" s="5">
        <v>43909</v>
      </c>
      <c r="AL137" s="5">
        <v>43912</v>
      </c>
      <c r="AM137" s="29">
        <v>0</v>
      </c>
      <c r="AN137" s="5">
        <v>43921</v>
      </c>
      <c r="AO137" s="5">
        <v>44094</v>
      </c>
      <c r="AP137" s="5">
        <v>43916</v>
      </c>
      <c r="AQ137" s="10">
        <v>24.460930000000001</v>
      </c>
      <c r="AR137" s="10">
        <v>39.610370000000003</v>
      </c>
      <c r="AS137" s="5">
        <v>43920</v>
      </c>
      <c r="AT137" s="5">
        <v>43922</v>
      </c>
      <c r="AU137" s="5" t="s">
        <v>1042</v>
      </c>
      <c r="AV137" s="10"/>
      <c r="AW137" s="6">
        <v>43930</v>
      </c>
      <c r="AX137" s="4" t="s">
        <v>36</v>
      </c>
      <c r="AY137" s="4" t="s">
        <v>36</v>
      </c>
      <c r="AZ137" s="4" t="s">
        <v>1039</v>
      </c>
      <c r="BA137" s="4">
        <v>505305350</v>
      </c>
      <c r="BB137" s="4">
        <v>50000</v>
      </c>
      <c r="BC137" s="4" t="s">
        <v>510</v>
      </c>
      <c r="BD137" s="4" t="s">
        <v>538</v>
      </c>
      <c r="BE137" s="6" t="s">
        <v>405</v>
      </c>
      <c r="BF137" s="6" t="s">
        <v>309</v>
      </c>
    </row>
    <row r="138" spans="1:58" ht="18.75">
      <c r="A138" s="4" t="s">
        <v>213</v>
      </c>
      <c r="B138" s="4" t="s">
        <v>30</v>
      </c>
      <c r="C138" s="4" t="s">
        <v>31</v>
      </c>
      <c r="D138" s="4" t="str">
        <f t="shared" si="7"/>
        <v>HOC</v>
      </c>
      <c r="E138" s="6" t="str">
        <f t="shared" si="8"/>
        <v>HO to CW Done</v>
      </c>
      <c r="F138" s="4" t="s">
        <v>299</v>
      </c>
      <c r="G138" s="4">
        <v>2020</v>
      </c>
      <c r="H138" s="4">
        <v>24.518460000000001</v>
      </c>
      <c r="I138" s="4">
        <v>39.502279999999999</v>
      </c>
      <c r="J138" s="4" t="s">
        <v>306</v>
      </c>
      <c r="K138" s="4" t="s">
        <v>43</v>
      </c>
      <c r="L138" s="4" t="s">
        <v>55</v>
      </c>
      <c r="M138" s="4" t="s">
        <v>47</v>
      </c>
      <c r="N138" s="4"/>
      <c r="O138" s="4" t="s">
        <v>30</v>
      </c>
      <c r="P138" s="4" t="s">
        <v>34</v>
      </c>
      <c r="Q138" s="4"/>
      <c r="R138" s="4" t="s">
        <v>32</v>
      </c>
      <c r="S138" s="4" t="s">
        <v>32</v>
      </c>
      <c r="T138" s="4" t="s">
        <v>33</v>
      </c>
      <c r="U138" s="8" t="s">
        <v>870</v>
      </c>
      <c r="V138" s="4" t="s">
        <v>871</v>
      </c>
      <c r="W138" s="4" t="s">
        <v>606</v>
      </c>
      <c r="X138" s="4" t="s">
        <v>607</v>
      </c>
      <c r="Y138" s="6">
        <v>43544</v>
      </c>
      <c r="Z138" s="5">
        <v>43547</v>
      </c>
      <c r="AA138" s="5">
        <v>43547</v>
      </c>
      <c r="AB138" s="5">
        <v>43549</v>
      </c>
      <c r="AC138" s="5" t="s">
        <v>47</v>
      </c>
      <c r="AD138" s="5" t="s">
        <v>47</v>
      </c>
      <c r="AE138" s="5">
        <v>43648</v>
      </c>
      <c r="AF138" s="5">
        <v>43655</v>
      </c>
      <c r="AG138" s="5">
        <v>43655</v>
      </c>
      <c r="AH138" s="5">
        <v>43655</v>
      </c>
      <c r="AI138" s="5">
        <v>43684</v>
      </c>
      <c r="AJ138" s="5">
        <v>43751</v>
      </c>
      <c r="AK138" s="5" t="s">
        <v>47</v>
      </c>
      <c r="AL138" s="5" t="s">
        <v>47</v>
      </c>
      <c r="AM138" s="29">
        <v>410112</v>
      </c>
      <c r="AN138" s="5">
        <v>43751</v>
      </c>
      <c r="AO138" s="5">
        <v>43859</v>
      </c>
      <c r="AP138" s="5">
        <v>43652</v>
      </c>
      <c r="AQ138" s="10">
        <v>24.518453000000001</v>
      </c>
      <c r="AR138" s="10">
        <v>39.502279000000001</v>
      </c>
      <c r="AS138" s="5">
        <v>43753</v>
      </c>
      <c r="AT138" s="5">
        <v>43753</v>
      </c>
      <c r="AU138" s="5" t="s">
        <v>567</v>
      </c>
      <c r="AV138" s="10"/>
      <c r="AW138" s="6">
        <v>43753</v>
      </c>
      <c r="AX138" s="5" t="s">
        <v>53</v>
      </c>
      <c r="AY138" s="4" t="s">
        <v>35</v>
      </c>
      <c r="AZ138" s="4" t="s">
        <v>354</v>
      </c>
      <c r="BA138" s="4" t="s">
        <v>1079</v>
      </c>
      <c r="BB138" s="4">
        <v>90000</v>
      </c>
      <c r="BC138" s="4">
        <v>400</v>
      </c>
      <c r="BD138" s="4" t="s">
        <v>537</v>
      </c>
      <c r="BE138" s="6" t="s">
        <v>405</v>
      </c>
      <c r="BF138" s="6" t="s">
        <v>309</v>
      </c>
    </row>
    <row r="139" spans="1:58" ht="18.75">
      <c r="A139" s="4" t="s">
        <v>214</v>
      </c>
      <c r="B139" s="4" t="s">
        <v>30</v>
      </c>
      <c r="C139" s="4" t="s">
        <v>31</v>
      </c>
      <c r="D139" s="4" t="str">
        <f t="shared" si="7"/>
        <v>HOC</v>
      </c>
      <c r="E139" s="6" t="str">
        <f t="shared" si="8"/>
        <v>HO to CW Done</v>
      </c>
      <c r="F139" s="4" t="s">
        <v>299</v>
      </c>
      <c r="G139" s="4">
        <v>2020</v>
      </c>
      <c r="H139" s="4">
        <v>24.480060000000002</v>
      </c>
      <c r="I139" s="4">
        <v>39.65692</v>
      </c>
      <c r="J139" s="4" t="s">
        <v>306</v>
      </c>
      <c r="K139" s="4" t="s">
        <v>43</v>
      </c>
      <c r="L139" s="4" t="s">
        <v>55</v>
      </c>
      <c r="M139" s="4" t="s">
        <v>47</v>
      </c>
      <c r="N139" s="4"/>
      <c r="O139" s="4" t="s">
        <v>30</v>
      </c>
      <c r="P139" s="4" t="s">
        <v>34</v>
      </c>
      <c r="Q139" s="4"/>
      <c r="R139" s="4" t="s">
        <v>32</v>
      </c>
      <c r="S139" s="4" t="s">
        <v>32</v>
      </c>
      <c r="T139" s="4" t="s">
        <v>33</v>
      </c>
      <c r="U139" s="8" t="s">
        <v>872</v>
      </c>
      <c r="V139" s="4" t="s">
        <v>873</v>
      </c>
      <c r="W139" s="4" t="s">
        <v>606</v>
      </c>
      <c r="X139" s="4" t="s">
        <v>607</v>
      </c>
      <c r="Y139" s="6">
        <v>43540</v>
      </c>
      <c r="Z139" s="5">
        <v>43543</v>
      </c>
      <c r="AA139" s="5">
        <v>43543</v>
      </c>
      <c r="AB139" s="5">
        <v>43545</v>
      </c>
      <c r="AC139" s="5" t="s">
        <v>47</v>
      </c>
      <c r="AD139" s="5" t="s">
        <v>47</v>
      </c>
      <c r="AE139" s="5">
        <v>43648</v>
      </c>
      <c r="AF139" s="5">
        <v>43655</v>
      </c>
      <c r="AG139" s="5">
        <v>43655</v>
      </c>
      <c r="AH139" s="5">
        <v>43655</v>
      </c>
      <c r="AI139" s="5">
        <v>43684</v>
      </c>
      <c r="AJ139" s="5">
        <v>43751</v>
      </c>
      <c r="AK139" s="5" t="s">
        <v>47</v>
      </c>
      <c r="AL139" s="5" t="s">
        <v>47</v>
      </c>
      <c r="AM139" s="29">
        <v>410113</v>
      </c>
      <c r="AN139" s="5">
        <v>43751</v>
      </c>
      <c r="AO139" s="5">
        <v>43858</v>
      </c>
      <c r="AP139" s="5">
        <v>43730</v>
      </c>
      <c r="AQ139" s="10">
        <v>24.479773999999999</v>
      </c>
      <c r="AR139" s="10">
        <v>39.656812000000002</v>
      </c>
      <c r="AS139" s="5">
        <v>43752</v>
      </c>
      <c r="AT139" s="5">
        <v>43752</v>
      </c>
      <c r="AU139" s="5" t="s">
        <v>566</v>
      </c>
      <c r="AV139" s="10"/>
      <c r="AW139" s="6">
        <v>43752</v>
      </c>
      <c r="AX139" s="5" t="s">
        <v>53</v>
      </c>
      <c r="AY139" s="4" t="s">
        <v>35</v>
      </c>
      <c r="AZ139" s="4" t="s">
        <v>354</v>
      </c>
      <c r="BA139" s="4" t="s">
        <v>1080</v>
      </c>
      <c r="BB139" s="4">
        <v>100000</v>
      </c>
      <c r="BC139" s="4">
        <v>400</v>
      </c>
      <c r="BD139" s="4" t="s">
        <v>537</v>
      </c>
      <c r="BE139" s="6" t="s">
        <v>405</v>
      </c>
      <c r="BF139" s="6" t="s">
        <v>309</v>
      </c>
    </row>
    <row r="140" spans="1:58" ht="18.75">
      <c r="A140" s="4" t="s">
        <v>215</v>
      </c>
      <c r="B140" s="4" t="s">
        <v>30</v>
      </c>
      <c r="C140" s="4" t="s">
        <v>31</v>
      </c>
      <c r="D140" s="4" t="str">
        <f t="shared" si="7"/>
        <v>HOC</v>
      </c>
      <c r="E140" s="6" t="str">
        <f t="shared" si="8"/>
        <v>HO to CW Done</v>
      </c>
      <c r="F140" s="4" t="s">
        <v>299</v>
      </c>
      <c r="G140" s="4">
        <v>2020</v>
      </c>
      <c r="H140" s="4">
        <v>24.357479999999999</v>
      </c>
      <c r="I140" s="4">
        <v>39.513590000000001</v>
      </c>
      <c r="J140" s="4" t="s">
        <v>306</v>
      </c>
      <c r="K140" s="4" t="s">
        <v>43</v>
      </c>
      <c r="L140" s="4" t="s">
        <v>55</v>
      </c>
      <c r="M140" s="4" t="s">
        <v>47</v>
      </c>
      <c r="N140" s="4"/>
      <c r="O140" s="4" t="s">
        <v>30</v>
      </c>
      <c r="P140" s="4" t="s">
        <v>34</v>
      </c>
      <c r="Q140" s="4"/>
      <c r="R140" s="4" t="s">
        <v>32</v>
      </c>
      <c r="S140" s="4" t="s">
        <v>32</v>
      </c>
      <c r="T140" s="4" t="s">
        <v>33</v>
      </c>
      <c r="U140" s="8" t="s">
        <v>874</v>
      </c>
      <c r="V140" s="4" t="s">
        <v>875</v>
      </c>
      <c r="W140" s="4" t="s">
        <v>606</v>
      </c>
      <c r="X140" s="4" t="s">
        <v>607</v>
      </c>
      <c r="Y140" s="6">
        <v>43525</v>
      </c>
      <c r="Z140" s="5">
        <v>43528</v>
      </c>
      <c r="AA140" s="5">
        <v>43528</v>
      </c>
      <c r="AB140" s="5">
        <v>43530</v>
      </c>
      <c r="AC140" s="5" t="s">
        <v>462</v>
      </c>
      <c r="AD140" s="5" t="s">
        <v>463</v>
      </c>
      <c r="AE140" s="5" t="s">
        <v>47</v>
      </c>
      <c r="AF140" s="5" t="s">
        <v>47</v>
      </c>
      <c r="AG140" s="5" t="s">
        <v>47</v>
      </c>
      <c r="AH140" s="5" t="s">
        <v>47</v>
      </c>
      <c r="AI140" s="5" t="s">
        <v>47</v>
      </c>
      <c r="AJ140" s="5" t="s">
        <v>47</v>
      </c>
      <c r="AK140" s="5">
        <v>43684</v>
      </c>
      <c r="AL140" s="5">
        <v>43684</v>
      </c>
      <c r="AM140" s="29">
        <v>123702</v>
      </c>
      <c r="AN140" s="5">
        <v>43684</v>
      </c>
      <c r="AO140" s="5">
        <v>43774</v>
      </c>
      <c r="AP140" s="5">
        <v>43593</v>
      </c>
      <c r="AQ140" s="10">
        <v>24.357479999999999</v>
      </c>
      <c r="AR140" s="10">
        <v>39.513590000000001</v>
      </c>
      <c r="AS140" s="5">
        <v>43661</v>
      </c>
      <c r="AT140" s="5">
        <v>43667</v>
      </c>
      <c r="AU140" s="5" t="s">
        <v>566</v>
      </c>
      <c r="AV140" s="10"/>
      <c r="AW140" s="6">
        <v>43775</v>
      </c>
      <c r="AX140" s="5" t="s">
        <v>36</v>
      </c>
      <c r="AY140" s="4" t="s">
        <v>36</v>
      </c>
      <c r="AZ140" s="4" t="s">
        <v>369</v>
      </c>
      <c r="BA140" s="4">
        <v>505307106</v>
      </c>
      <c r="BB140" s="4">
        <v>45000</v>
      </c>
      <c r="BC140" s="4">
        <v>320</v>
      </c>
      <c r="BD140" s="4" t="s">
        <v>537</v>
      </c>
      <c r="BE140" s="6" t="s">
        <v>405</v>
      </c>
      <c r="BF140" s="6" t="s">
        <v>309</v>
      </c>
    </row>
    <row r="141" spans="1:58" ht="18.75">
      <c r="A141" s="4" t="s">
        <v>216</v>
      </c>
      <c r="B141" s="4" t="s">
        <v>30</v>
      </c>
      <c r="C141" s="4" t="s">
        <v>31</v>
      </c>
      <c r="D141" s="4" t="str">
        <f t="shared" si="7"/>
        <v>HOC</v>
      </c>
      <c r="E141" s="6" t="str">
        <f t="shared" si="8"/>
        <v>HO to CW Done</v>
      </c>
      <c r="F141" s="4" t="s">
        <v>299</v>
      </c>
      <c r="G141" s="4">
        <v>2019</v>
      </c>
      <c r="H141" s="4">
        <v>24.438389999999998</v>
      </c>
      <c r="I141" s="4">
        <v>39.528619999999997</v>
      </c>
      <c r="J141" s="4" t="s">
        <v>306</v>
      </c>
      <c r="K141" s="4" t="s">
        <v>43</v>
      </c>
      <c r="L141" s="4" t="s">
        <v>55</v>
      </c>
      <c r="M141" s="4" t="s">
        <v>47</v>
      </c>
      <c r="N141" s="4"/>
      <c r="O141" s="4" t="s">
        <v>30</v>
      </c>
      <c r="P141" s="4" t="s">
        <v>34</v>
      </c>
      <c r="Q141" s="4"/>
      <c r="R141" s="4" t="s">
        <v>32</v>
      </c>
      <c r="S141" s="4" t="s">
        <v>32</v>
      </c>
      <c r="T141" s="4" t="s">
        <v>33</v>
      </c>
      <c r="U141" s="8" t="s">
        <v>876</v>
      </c>
      <c r="V141" s="4" t="s">
        <v>877</v>
      </c>
      <c r="W141" s="4" t="s">
        <v>600</v>
      </c>
      <c r="X141" s="4" t="s">
        <v>601</v>
      </c>
      <c r="Y141" s="6">
        <v>43551</v>
      </c>
      <c r="Z141" s="5">
        <v>43551</v>
      </c>
      <c r="AA141" s="5">
        <v>43551</v>
      </c>
      <c r="AB141" s="5">
        <v>43551</v>
      </c>
      <c r="AC141" s="5" t="s">
        <v>47</v>
      </c>
      <c r="AD141" s="5" t="s">
        <v>47</v>
      </c>
      <c r="AE141" s="5">
        <v>43681</v>
      </c>
      <c r="AF141" s="5">
        <v>44090</v>
      </c>
      <c r="AG141" s="5">
        <v>44090</v>
      </c>
      <c r="AH141" s="5">
        <v>44090</v>
      </c>
      <c r="AI141" s="5">
        <v>44095</v>
      </c>
      <c r="AJ141" s="5">
        <v>44130</v>
      </c>
      <c r="AK141" s="5" t="s">
        <v>47</v>
      </c>
      <c r="AL141" s="5" t="s">
        <v>47</v>
      </c>
      <c r="AM141" s="29" t="s">
        <v>1235</v>
      </c>
      <c r="AN141" s="5">
        <v>44132</v>
      </c>
      <c r="AO141" s="5">
        <v>44437</v>
      </c>
      <c r="AP141" s="5">
        <v>44437</v>
      </c>
      <c r="AQ141" s="10">
        <v>24.438980000000001</v>
      </c>
      <c r="AR141" s="10">
        <v>39.526829999999997</v>
      </c>
      <c r="AS141" s="5">
        <v>43885</v>
      </c>
      <c r="AT141" s="5">
        <v>43901</v>
      </c>
      <c r="AU141" s="5" t="s">
        <v>1134</v>
      </c>
      <c r="AV141" s="10"/>
      <c r="AW141" s="6">
        <v>44104</v>
      </c>
      <c r="AX141" s="5" t="s">
        <v>53</v>
      </c>
      <c r="AY141" s="4" t="s">
        <v>35</v>
      </c>
      <c r="AZ141" s="4" t="s">
        <v>354</v>
      </c>
      <c r="BA141" s="4"/>
      <c r="BB141" s="4"/>
      <c r="BC141" s="4"/>
      <c r="BD141" s="4" t="s">
        <v>537</v>
      </c>
      <c r="BE141" s="6" t="s">
        <v>405</v>
      </c>
      <c r="BF141" s="6" t="s">
        <v>309</v>
      </c>
    </row>
    <row r="142" spans="1:58" ht="18.75">
      <c r="A142" s="4" t="s">
        <v>217</v>
      </c>
      <c r="B142" s="4" t="s">
        <v>30</v>
      </c>
      <c r="C142" s="4" t="s">
        <v>31</v>
      </c>
      <c r="D142" s="4" t="str">
        <f t="shared" si="7"/>
        <v>HOC</v>
      </c>
      <c r="E142" s="6" t="str">
        <f t="shared" si="8"/>
        <v>HO to CW Done</v>
      </c>
      <c r="F142" s="4" t="s">
        <v>299</v>
      </c>
      <c r="G142" s="4">
        <v>2019</v>
      </c>
      <c r="H142" s="4">
        <v>24.48837</v>
      </c>
      <c r="I142" s="4">
        <v>39.594670000000001</v>
      </c>
      <c r="J142" s="4" t="s">
        <v>306</v>
      </c>
      <c r="K142" s="4" t="s">
        <v>43</v>
      </c>
      <c r="L142" s="4" t="s">
        <v>55</v>
      </c>
      <c r="M142" s="4" t="s">
        <v>595</v>
      </c>
      <c r="N142" s="4"/>
      <c r="O142" s="4" t="s">
        <v>30</v>
      </c>
      <c r="P142" s="4" t="s">
        <v>34</v>
      </c>
      <c r="Q142" s="4"/>
      <c r="R142" s="4" t="s">
        <v>32</v>
      </c>
      <c r="S142" s="4" t="s">
        <v>32</v>
      </c>
      <c r="T142" s="4" t="s">
        <v>33</v>
      </c>
      <c r="U142" s="8" t="s">
        <v>878</v>
      </c>
      <c r="V142" s="4" t="s">
        <v>879</v>
      </c>
      <c r="W142" s="4" t="s">
        <v>606</v>
      </c>
      <c r="X142" s="4" t="s">
        <v>607</v>
      </c>
      <c r="Y142" s="6">
        <v>43543</v>
      </c>
      <c r="Z142" s="5">
        <v>43546</v>
      </c>
      <c r="AA142" s="5">
        <v>43546</v>
      </c>
      <c r="AB142" s="5">
        <v>43548</v>
      </c>
      <c r="AC142" s="5" t="s">
        <v>464</v>
      </c>
      <c r="AD142" s="5" t="s">
        <v>465</v>
      </c>
      <c r="AE142" s="5" t="s">
        <v>47</v>
      </c>
      <c r="AF142" s="5" t="s">
        <v>47</v>
      </c>
      <c r="AG142" s="5" t="s">
        <v>47</v>
      </c>
      <c r="AH142" s="5" t="s">
        <v>47</v>
      </c>
      <c r="AI142" s="5" t="s">
        <v>47</v>
      </c>
      <c r="AJ142" s="5" t="s">
        <v>47</v>
      </c>
      <c r="AK142" s="5">
        <v>43636</v>
      </c>
      <c r="AL142" s="5">
        <v>43613</v>
      </c>
      <c r="AM142" s="29">
        <v>0</v>
      </c>
      <c r="AN142" s="5">
        <v>43613</v>
      </c>
      <c r="AO142" s="5">
        <v>43649</v>
      </c>
      <c r="AP142" s="5">
        <v>43593</v>
      </c>
      <c r="AQ142" s="10">
        <v>24.48837</v>
      </c>
      <c r="AR142" s="10">
        <v>39.594670000000001</v>
      </c>
      <c r="AS142" s="5">
        <v>43640</v>
      </c>
      <c r="AT142" s="5">
        <v>43636</v>
      </c>
      <c r="AU142" s="4" t="s">
        <v>498</v>
      </c>
      <c r="AV142" s="10"/>
      <c r="AW142" s="6">
        <v>43653</v>
      </c>
      <c r="AX142" s="5" t="s">
        <v>36</v>
      </c>
      <c r="AY142" s="4" t="s">
        <v>36</v>
      </c>
      <c r="AZ142" s="4" t="s">
        <v>370</v>
      </c>
      <c r="BA142" s="4">
        <v>505308326</v>
      </c>
      <c r="BB142" s="4">
        <v>40000</v>
      </c>
      <c r="BC142" s="4">
        <v>300</v>
      </c>
      <c r="BD142" s="4" t="s">
        <v>538</v>
      </c>
      <c r="BE142" s="6" t="s">
        <v>405</v>
      </c>
      <c r="BF142" s="6" t="s">
        <v>309</v>
      </c>
    </row>
    <row r="143" spans="1:58" ht="18.75">
      <c r="A143" s="4" t="s">
        <v>218</v>
      </c>
      <c r="B143" s="4" t="s">
        <v>30</v>
      </c>
      <c r="C143" s="4" t="s">
        <v>31</v>
      </c>
      <c r="D143" s="4" t="str">
        <f t="shared" si="7"/>
        <v>HOC</v>
      </c>
      <c r="E143" s="6" t="str">
        <f t="shared" si="8"/>
        <v>HO to CW Done</v>
      </c>
      <c r="F143" s="4" t="s">
        <v>299</v>
      </c>
      <c r="G143" s="4">
        <v>2019</v>
      </c>
      <c r="H143" s="4">
        <v>24.477499999999999</v>
      </c>
      <c r="I143" s="4">
        <v>39.555599999999998</v>
      </c>
      <c r="J143" s="4" t="s">
        <v>306</v>
      </c>
      <c r="K143" s="4" t="s">
        <v>43</v>
      </c>
      <c r="L143" s="4" t="s">
        <v>55</v>
      </c>
      <c r="M143" s="4" t="s">
        <v>47</v>
      </c>
      <c r="N143" s="4"/>
      <c r="O143" s="4" t="s">
        <v>30</v>
      </c>
      <c r="P143" s="4" t="s">
        <v>34</v>
      </c>
      <c r="Q143" s="4"/>
      <c r="R143" s="4" t="s">
        <v>32</v>
      </c>
      <c r="S143" s="4" t="s">
        <v>32</v>
      </c>
      <c r="T143" s="4" t="s">
        <v>33</v>
      </c>
      <c r="U143" s="8" t="s">
        <v>880</v>
      </c>
      <c r="V143" s="4" t="s">
        <v>881</v>
      </c>
      <c r="W143" s="4" t="s">
        <v>606</v>
      </c>
      <c r="X143" s="4" t="s">
        <v>607</v>
      </c>
      <c r="Y143" s="6">
        <v>43538</v>
      </c>
      <c r="Z143" s="5">
        <v>43541</v>
      </c>
      <c r="AA143" s="5">
        <v>43541</v>
      </c>
      <c r="AB143" s="5">
        <v>43543</v>
      </c>
      <c r="AC143" s="5" t="s">
        <v>47</v>
      </c>
      <c r="AD143" s="5" t="s">
        <v>47</v>
      </c>
      <c r="AE143" s="5">
        <v>43621</v>
      </c>
      <c r="AF143" s="5">
        <v>43881</v>
      </c>
      <c r="AG143" s="5">
        <v>43881</v>
      </c>
      <c r="AH143" s="5">
        <v>43885</v>
      </c>
      <c r="AI143" s="5">
        <v>43892</v>
      </c>
      <c r="AJ143" s="5">
        <v>43901</v>
      </c>
      <c r="AK143" s="5" t="s">
        <v>47</v>
      </c>
      <c r="AL143" s="5" t="s">
        <v>47</v>
      </c>
      <c r="AM143" s="29" t="s">
        <v>1232</v>
      </c>
      <c r="AN143" s="5">
        <v>43901</v>
      </c>
      <c r="AO143" s="5">
        <v>44166</v>
      </c>
      <c r="AP143" s="6">
        <v>43885</v>
      </c>
      <c r="AQ143" s="10">
        <v>24.477494</v>
      </c>
      <c r="AR143" s="10">
        <v>39.555590000000002</v>
      </c>
      <c r="AS143" s="5">
        <v>43893</v>
      </c>
      <c r="AT143" s="5">
        <v>43894</v>
      </c>
      <c r="AU143" s="5" t="s">
        <v>490</v>
      </c>
      <c r="AV143" s="10"/>
      <c r="AW143" s="6">
        <v>43902</v>
      </c>
      <c r="AX143" s="5" t="s">
        <v>53</v>
      </c>
      <c r="AY143" s="4" t="s">
        <v>35</v>
      </c>
      <c r="AZ143" s="4" t="s">
        <v>1046</v>
      </c>
      <c r="BA143" s="4" t="s">
        <v>1081</v>
      </c>
      <c r="BB143" s="4">
        <v>100000</v>
      </c>
      <c r="BC143" s="4">
        <v>24.5</v>
      </c>
      <c r="BD143" s="4" t="s">
        <v>537</v>
      </c>
      <c r="BE143" s="6" t="s">
        <v>405</v>
      </c>
      <c r="BF143" s="6" t="s">
        <v>309</v>
      </c>
    </row>
    <row r="144" spans="1:58" ht="18.75">
      <c r="A144" s="4" t="s">
        <v>219</v>
      </c>
      <c r="B144" s="4" t="s">
        <v>30</v>
      </c>
      <c r="C144" s="4" t="s">
        <v>31</v>
      </c>
      <c r="D144" s="4" t="str">
        <f t="shared" si="7"/>
        <v>HOC</v>
      </c>
      <c r="E144" s="6" t="str">
        <f t="shared" si="8"/>
        <v>HO to CW Done</v>
      </c>
      <c r="F144" s="4" t="s">
        <v>299</v>
      </c>
      <c r="G144" s="4">
        <v>2019</v>
      </c>
      <c r="H144" s="4">
        <v>24.483609999999999</v>
      </c>
      <c r="I144" s="4">
        <v>39.652070000000002</v>
      </c>
      <c r="J144" s="4" t="s">
        <v>306</v>
      </c>
      <c r="K144" s="4" t="s">
        <v>43</v>
      </c>
      <c r="L144" s="4" t="s">
        <v>55</v>
      </c>
      <c r="M144" s="4" t="s">
        <v>595</v>
      </c>
      <c r="N144" s="4"/>
      <c r="O144" s="4" t="s">
        <v>30</v>
      </c>
      <c r="P144" s="4" t="s">
        <v>34</v>
      </c>
      <c r="Q144" s="4"/>
      <c r="R144" s="4" t="s">
        <v>32</v>
      </c>
      <c r="S144" s="4" t="s">
        <v>32</v>
      </c>
      <c r="T144" s="4" t="s">
        <v>33</v>
      </c>
      <c r="U144" s="8" t="s">
        <v>882</v>
      </c>
      <c r="V144" s="4" t="s">
        <v>883</v>
      </c>
      <c r="W144" s="4" t="s">
        <v>606</v>
      </c>
      <c r="X144" s="4" t="s">
        <v>607</v>
      </c>
      <c r="Y144" s="6">
        <v>43544</v>
      </c>
      <c r="Z144" s="5">
        <v>43547</v>
      </c>
      <c r="AA144" s="5">
        <v>43547</v>
      </c>
      <c r="AB144" s="5">
        <v>43549</v>
      </c>
      <c r="AC144" s="5" t="s">
        <v>47</v>
      </c>
      <c r="AD144" s="5" t="s">
        <v>47</v>
      </c>
      <c r="AE144" s="5">
        <v>43618</v>
      </c>
      <c r="AF144" s="5">
        <v>43625</v>
      </c>
      <c r="AG144" s="5">
        <v>43625</v>
      </c>
      <c r="AH144" s="5">
        <v>43625</v>
      </c>
      <c r="AI144" s="5">
        <v>43657</v>
      </c>
      <c r="AJ144" s="5">
        <v>43695</v>
      </c>
      <c r="AK144" s="5" t="s">
        <v>47</v>
      </c>
      <c r="AL144" s="5" t="s">
        <v>47</v>
      </c>
      <c r="AM144" s="29">
        <v>404398</v>
      </c>
      <c r="AN144" s="5">
        <v>43695</v>
      </c>
      <c r="AO144" s="5">
        <v>43851</v>
      </c>
      <c r="AP144" s="5">
        <v>43639</v>
      </c>
      <c r="AQ144" s="10">
        <v>24.483609999999999</v>
      </c>
      <c r="AR144" s="10">
        <v>39.652070000000002</v>
      </c>
      <c r="AS144" s="5">
        <v>43646</v>
      </c>
      <c r="AT144" s="5">
        <v>43636</v>
      </c>
      <c r="AU144" s="5" t="s">
        <v>566</v>
      </c>
      <c r="AV144" s="10"/>
      <c r="AW144" s="6">
        <v>43653</v>
      </c>
      <c r="AX144" s="5" t="s">
        <v>53</v>
      </c>
      <c r="AY144" s="4" t="s">
        <v>35</v>
      </c>
      <c r="AZ144" s="4" t="s">
        <v>354</v>
      </c>
      <c r="BA144" s="4" t="s">
        <v>1082</v>
      </c>
      <c r="BB144" s="4">
        <v>100000</v>
      </c>
      <c r="BC144" s="4">
        <v>100</v>
      </c>
      <c r="BD144" s="4" t="s">
        <v>537</v>
      </c>
      <c r="BE144" s="6" t="s">
        <v>405</v>
      </c>
      <c r="BF144" s="6" t="s">
        <v>309</v>
      </c>
    </row>
    <row r="145" spans="1:58" ht="18.75">
      <c r="A145" s="4" t="s">
        <v>220</v>
      </c>
      <c r="B145" s="4" t="s">
        <v>30</v>
      </c>
      <c r="C145" s="4" t="s">
        <v>31</v>
      </c>
      <c r="D145" s="4" t="str">
        <f t="shared" si="7"/>
        <v>HOC</v>
      </c>
      <c r="E145" s="6" t="str">
        <f t="shared" si="8"/>
        <v>HO to CW Done</v>
      </c>
      <c r="F145" s="4" t="s">
        <v>300</v>
      </c>
      <c r="G145" s="4">
        <v>2020</v>
      </c>
      <c r="H145" s="4">
        <v>19.144310000000001</v>
      </c>
      <c r="I145" s="4">
        <v>42.109879999999997</v>
      </c>
      <c r="J145" s="4" t="s">
        <v>306</v>
      </c>
      <c r="K145" s="4" t="s">
        <v>43</v>
      </c>
      <c r="L145" s="4" t="s">
        <v>55</v>
      </c>
      <c r="M145" s="4" t="s">
        <v>47</v>
      </c>
      <c r="N145" s="4"/>
      <c r="O145" s="4" t="s">
        <v>30</v>
      </c>
      <c r="P145" s="4" t="s">
        <v>34</v>
      </c>
      <c r="Q145" s="4"/>
      <c r="R145" s="4" t="s">
        <v>32</v>
      </c>
      <c r="S145" s="4" t="s">
        <v>32</v>
      </c>
      <c r="T145" s="4" t="s">
        <v>33</v>
      </c>
      <c r="U145" s="8" t="s">
        <v>884</v>
      </c>
      <c r="V145" s="4" t="s">
        <v>885</v>
      </c>
      <c r="W145" s="4" t="s">
        <v>606</v>
      </c>
      <c r="X145" s="4" t="s">
        <v>607</v>
      </c>
      <c r="Y145" s="6">
        <v>43540</v>
      </c>
      <c r="Z145" s="5">
        <v>43543</v>
      </c>
      <c r="AA145" s="5">
        <v>43543</v>
      </c>
      <c r="AB145" s="5">
        <v>43545</v>
      </c>
      <c r="AC145" s="5" t="s">
        <v>47</v>
      </c>
      <c r="AD145" s="5" t="s">
        <v>47</v>
      </c>
      <c r="AE145" s="5">
        <v>43603</v>
      </c>
      <c r="AF145" s="5">
        <v>43617</v>
      </c>
      <c r="AG145" s="5">
        <v>43617</v>
      </c>
      <c r="AH145" s="5">
        <v>43617</v>
      </c>
      <c r="AI145" s="5">
        <v>43740</v>
      </c>
      <c r="AJ145" s="5">
        <v>43740</v>
      </c>
      <c r="AK145" s="5" t="s">
        <v>47</v>
      </c>
      <c r="AL145" s="5" t="s">
        <v>47</v>
      </c>
      <c r="AM145" s="29">
        <v>0</v>
      </c>
      <c r="AN145" s="5">
        <v>43768</v>
      </c>
      <c r="AO145" s="5">
        <v>43789</v>
      </c>
      <c r="AP145" s="5">
        <v>43653</v>
      </c>
      <c r="AQ145" s="12">
        <v>19.144310000000001</v>
      </c>
      <c r="AR145" s="10">
        <v>42.109879999999997</v>
      </c>
      <c r="AS145" s="5">
        <v>43610</v>
      </c>
      <c r="AT145" s="5">
        <v>43613</v>
      </c>
      <c r="AU145" s="5" t="s">
        <v>495</v>
      </c>
      <c r="AV145" s="10" t="s">
        <v>59</v>
      </c>
      <c r="AW145" s="6">
        <v>43786</v>
      </c>
      <c r="AX145" s="5" t="s">
        <v>53</v>
      </c>
      <c r="AY145" s="4" t="s">
        <v>35</v>
      </c>
      <c r="AZ145" s="4" t="s">
        <v>358</v>
      </c>
      <c r="BA145" s="4">
        <v>144025</v>
      </c>
      <c r="BB145" s="4">
        <v>30000</v>
      </c>
      <c r="BC145" s="4">
        <v>400</v>
      </c>
      <c r="BD145" s="4" t="s">
        <v>537</v>
      </c>
      <c r="BE145" s="6" t="s">
        <v>404</v>
      </c>
      <c r="BF145" s="6" t="s">
        <v>309</v>
      </c>
    </row>
    <row r="146" spans="1:58" ht="18.75">
      <c r="A146" s="4" t="s">
        <v>221</v>
      </c>
      <c r="B146" s="4" t="s">
        <v>30</v>
      </c>
      <c r="C146" s="4" t="s">
        <v>31</v>
      </c>
      <c r="D146" s="4" t="str">
        <f t="shared" si="7"/>
        <v>HOC</v>
      </c>
      <c r="E146" s="6" t="str">
        <f t="shared" si="8"/>
        <v>HO to CW Done</v>
      </c>
      <c r="F146" s="4" t="s">
        <v>300</v>
      </c>
      <c r="G146" s="4">
        <v>2020</v>
      </c>
      <c r="H146" s="4">
        <v>19.112110000000001</v>
      </c>
      <c r="I146" s="4">
        <v>42.135159999999999</v>
      </c>
      <c r="J146" s="4" t="s">
        <v>306</v>
      </c>
      <c r="K146" s="4" t="s">
        <v>43</v>
      </c>
      <c r="L146" s="4" t="s">
        <v>55</v>
      </c>
      <c r="M146" s="4" t="s">
        <v>47</v>
      </c>
      <c r="N146" s="4"/>
      <c r="O146" s="4" t="s">
        <v>30</v>
      </c>
      <c r="P146" s="4" t="s">
        <v>34</v>
      </c>
      <c r="Q146" s="4"/>
      <c r="R146" s="4" t="s">
        <v>32</v>
      </c>
      <c r="S146" s="4" t="s">
        <v>32</v>
      </c>
      <c r="T146" s="4" t="s">
        <v>33</v>
      </c>
      <c r="U146" s="8" t="s">
        <v>886</v>
      </c>
      <c r="V146" s="4" t="s">
        <v>887</v>
      </c>
      <c r="W146" s="4" t="s">
        <v>606</v>
      </c>
      <c r="X146" s="4" t="s">
        <v>607</v>
      </c>
      <c r="Y146" s="6">
        <v>43540</v>
      </c>
      <c r="Z146" s="5">
        <v>43543</v>
      </c>
      <c r="AA146" s="5">
        <v>43543</v>
      </c>
      <c r="AB146" s="5">
        <v>43543</v>
      </c>
      <c r="AC146" s="5">
        <v>43835</v>
      </c>
      <c r="AD146" s="5">
        <v>43835</v>
      </c>
      <c r="AE146" s="5" t="s">
        <v>47</v>
      </c>
      <c r="AF146" s="5" t="s">
        <v>47</v>
      </c>
      <c r="AG146" s="5" t="s">
        <v>47</v>
      </c>
      <c r="AH146" s="5" t="s">
        <v>47</v>
      </c>
      <c r="AI146" s="5" t="s">
        <v>47</v>
      </c>
      <c r="AJ146" s="5" t="s">
        <v>47</v>
      </c>
      <c r="AK146" s="6">
        <v>43842</v>
      </c>
      <c r="AL146" s="6">
        <v>43849</v>
      </c>
      <c r="AM146" s="29">
        <v>0</v>
      </c>
      <c r="AN146" s="5">
        <v>43849</v>
      </c>
      <c r="AO146" s="5">
        <v>43930</v>
      </c>
      <c r="AP146" s="5">
        <v>43653</v>
      </c>
      <c r="AQ146" s="12">
        <v>19.112100000000002</v>
      </c>
      <c r="AR146" s="10">
        <v>42.135249999999999</v>
      </c>
      <c r="AS146" s="5">
        <v>43830</v>
      </c>
      <c r="AT146" s="5">
        <v>43836</v>
      </c>
      <c r="AU146" s="5" t="s">
        <v>493</v>
      </c>
      <c r="AV146" s="10" t="s">
        <v>59</v>
      </c>
      <c r="AW146" s="6">
        <v>43851</v>
      </c>
      <c r="AX146" s="5" t="s">
        <v>36</v>
      </c>
      <c r="AY146" s="5" t="s">
        <v>36</v>
      </c>
      <c r="AZ146" s="4" t="s">
        <v>547</v>
      </c>
      <c r="BA146" s="4">
        <v>505727828</v>
      </c>
      <c r="BB146" s="4">
        <v>25000</v>
      </c>
      <c r="BC146" s="4" t="s">
        <v>559</v>
      </c>
      <c r="BD146" s="4" t="s">
        <v>537</v>
      </c>
      <c r="BE146" s="6" t="s">
        <v>404</v>
      </c>
      <c r="BF146" s="6" t="s">
        <v>309</v>
      </c>
    </row>
    <row r="147" spans="1:58" ht="18.75">
      <c r="A147" s="4" t="s">
        <v>222</v>
      </c>
      <c r="B147" s="4" t="s">
        <v>30</v>
      </c>
      <c r="C147" s="4" t="s">
        <v>31</v>
      </c>
      <c r="D147" s="4" t="str">
        <f t="shared" si="7"/>
        <v>HOC</v>
      </c>
      <c r="E147" s="6" t="str">
        <f t="shared" si="8"/>
        <v>HO to CW Done</v>
      </c>
      <c r="F147" s="4" t="s">
        <v>302</v>
      </c>
      <c r="G147" s="4">
        <v>2019</v>
      </c>
      <c r="H147" s="4">
        <v>21.434729999999998</v>
      </c>
      <c r="I147" s="4">
        <v>40.498530000000002</v>
      </c>
      <c r="J147" s="4" t="s">
        <v>306</v>
      </c>
      <c r="K147" s="4" t="s">
        <v>43</v>
      </c>
      <c r="L147" s="4" t="s">
        <v>55</v>
      </c>
      <c r="M147" s="4" t="s">
        <v>47</v>
      </c>
      <c r="N147" s="4"/>
      <c r="O147" s="4" t="s">
        <v>30</v>
      </c>
      <c r="P147" s="4" t="s">
        <v>34</v>
      </c>
      <c r="Q147" s="4"/>
      <c r="R147" s="4" t="s">
        <v>32</v>
      </c>
      <c r="S147" s="4" t="s">
        <v>32</v>
      </c>
      <c r="T147" s="4" t="s">
        <v>33</v>
      </c>
      <c r="U147" s="8" t="s">
        <v>888</v>
      </c>
      <c r="V147" s="4" t="s">
        <v>889</v>
      </c>
      <c r="W147" s="4" t="s">
        <v>606</v>
      </c>
      <c r="X147" s="4" t="s">
        <v>607</v>
      </c>
      <c r="Y147" s="6">
        <v>43529</v>
      </c>
      <c r="Z147" s="5">
        <v>43532</v>
      </c>
      <c r="AA147" s="5">
        <v>43532</v>
      </c>
      <c r="AB147" s="5">
        <v>43534</v>
      </c>
      <c r="AC147" s="5" t="s">
        <v>47</v>
      </c>
      <c r="AD147" s="5" t="s">
        <v>47</v>
      </c>
      <c r="AE147" s="5">
        <v>43709</v>
      </c>
      <c r="AF147" s="5">
        <v>43716</v>
      </c>
      <c r="AG147" s="5">
        <v>43716</v>
      </c>
      <c r="AH147" s="5">
        <v>43716</v>
      </c>
      <c r="AI147" s="5">
        <v>43631</v>
      </c>
      <c r="AJ147" s="5">
        <v>43634</v>
      </c>
      <c r="AK147" s="5" t="s">
        <v>47</v>
      </c>
      <c r="AL147" s="5" t="s">
        <v>47</v>
      </c>
      <c r="AM147" s="29">
        <v>40001165</v>
      </c>
      <c r="AN147" s="5">
        <v>43634</v>
      </c>
      <c r="AO147" s="5">
        <v>43790</v>
      </c>
      <c r="AP147" s="5">
        <v>43645</v>
      </c>
      <c r="AQ147" s="10">
        <v>21.434730999999999</v>
      </c>
      <c r="AR147" s="10">
        <v>40.498539000000001</v>
      </c>
      <c r="AS147" s="5">
        <v>43655</v>
      </c>
      <c r="AT147" s="5">
        <v>43655</v>
      </c>
      <c r="AU147" s="5" t="s">
        <v>566</v>
      </c>
      <c r="AV147" s="10"/>
      <c r="AW147" s="6">
        <v>43786</v>
      </c>
      <c r="AX147" s="5" t="s">
        <v>53</v>
      </c>
      <c r="AY147" s="4" t="s">
        <v>35</v>
      </c>
      <c r="AZ147" s="4" t="s">
        <v>336</v>
      </c>
      <c r="BA147" s="4" t="s">
        <v>1083</v>
      </c>
      <c r="BB147" s="4">
        <v>30000</v>
      </c>
      <c r="BC147" s="4">
        <v>400</v>
      </c>
      <c r="BD147" s="4" t="s">
        <v>537</v>
      </c>
      <c r="BE147" s="6" t="s">
        <v>406</v>
      </c>
      <c r="BF147" s="6" t="s">
        <v>309</v>
      </c>
    </row>
    <row r="148" spans="1:58" ht="18.75">
      <c r="A148" s="4" t="s">
        <v>223</v>
      </c>
      <c r="B148" s="4" t="s">
        <v>30</v>
      </c>
      <c r="C148" s="4" t="s">
        <v>31</v>
      </c>
      <c r="D148" s="4" t="str">
        <f t="shared" si="7"/>
        <v>HOC</v>
      </c>
      <c r="E148" s="6" t="str">
        <f t="shared" si="8"/>
        <v>HO to CW Done</v>
      </c>
      <c r="F148" s="4" t="s">
        <v>299</v>
      </c>
      <c r="G148" s="4">
        <v>2019</v>
      </c>
      <c r="H148" s="4">
        <v>24.420760000000001</v>
      </c>
      <c r="I148" s="4">
        <v>39.585599999999999</v>
      </c>
      <c r="J148" s="4" t="s">
        <v>306</v>
      </c>
      <c r="K148" s="4" t="s">
        <v>43</v>
      </c>
      <c r="L148" s="4" t="s">
        <v>55</v>
      </c>
      <c r="M148" s="4" t="s">
        <v>47</v>
      </c>
      <c r="N148" s="4"/>
      <c r="O148" s="4" t="s">
        <v>30</v>
      </c>
      <c r="P148" s="4" t="s">
        <v>34</v>
      </c>
      <c r="Q148" s="4"/>
      <c r="R148" s="4" t="s">
        <v>32</v>
      </c>
      <c r="S148" s="4" t="s">
        <v>32</v>
      </c>
      <c r="T148" s="4" t="s">
        <v>33</v>
      </c>
      <c r="U148" s="8" t="s">
        <v>890</v>
      </c>
      <c r="V148" s="4" t="s">
        <v>891</v>
      </c>
      <c r="W148" s="4" t="s">
        <v>606</v>
      </c>
      <c r="X148" s="4" t="s">
        <v>607</v>
      </c>
      <c r="Y148" s="6">
        <v>43559</v>
      </c>
      <c r="Z148" s="5">
        <v>43562</v>
      </c>
      <c r="AA148" s="5">
        <v>43562</v>
      </c>
      <c r="AB148" s="5">
        <v>43564</v>
      </c>
      <c r="AC148" s="5" t="s">
        <v>47</v>
      </c>
      <c r="AD148" s="5" t="s">
        <v>47</v>
      </c>
      <c r="AE148" s="5">
        <v>43648</v>
      </c>
      <c r="AF148" s="5">
        <v>43655</v>
      </c>
      <c r="AG148" s="5">
        <v>43655</v>
      </c>
      <c r="AH148" s="5">
        <v>43655</v>
      </c>
      <c r="AI148" s="5">
        <v>43684</v>
      </c>
      <c r="AJ148" s="5">
        <v>43751</v>
      </c>
      <c r="AK148" s="5" t="s">
        <v>47</v>
      </c>
      <c r="AL148" s="5" t="s">
        <v>47</v>
      </c>
      <c r="AM148" s="29">
        <v>410114</v>
      </c>
      <c r="AN148" s="5">
        <v>43751</v>
      </c>
      <c r="AO148" s="5">
        <v>43844</v>
      </c>
      <c r="AP148" s="5">
        <v>43730</v>
      </c>
      <c r="AQ148" s="10">
        <v>24.420749000000001</v>
      </c>
      <c r="AR148" s="10">
        <v>39.585596000000002</v>
      </c>
      <c r="AS148" s="5">
        <v>43752</v>
      </c>
      <c r="AT148" s="5">
        <v>43752</v>
      </c>
      <c r="AU148" s="5" t="s">
        <v>566</v>
      </c>
      <c r="AV148" s="10"/>
      <c r="AW148" s="6">
        <v>43752</v>
      </c>
      <c r="AX148" s="5" t="s">
        <v>53</v>
      </c>
      <c r="AY148" s="4" t="s">
        <v>35</v>
      </c>
      <c r="AZ148" s="4" t="s">
        <v>354</v>
      </c>
      <c r="BA148" s="4" t="s">
        <v>1084</v>
      </c>
      <c r="BB148" s="4">
        <v>100000</v>
      </c>
      <c r="BC148" s="4">
        <v>400</v>
      </c>
      <c r="BD148" s="4" t="s">
        <v>537</v>
      </c>
      <c r="BE148" s="6" t="s">
        <v>405</v>
      </c>
      <c r="BF148" s="6" t="s">
        <v>309</v>
      </c>
    </row>
    <row r="149" spans="1:58" ht="18.75">
      <c r="A149" s="4" t="s">
        <v>224</v>
      </c>
      <c r="B149" s="4" t="s">
        <v>30</v>
      </c>
      <c r="C149" s="4" t="s">
        <v>31</v>
      </c>
      <c r="D149" s="4" t="str">
        <f t="shared" si="7"/>
        <v>HOC</v>
      </c>
      <c r="E149" s="6" t="str">
        <f t="shared" si="8"/>
        <v>HO to CW Done</v>
      </c>
      <c r="F149" s="4" t="s">
        <v>302</v>
      </c>
      <c r="G149" s="4">
        <v>2019</v>
      </c>
      <c r="H149" s="4">
        <v>21.243790000000001</v>
      </c>
      <c r="I149" s="4">
        <v>40.418950000000002</v>
      </c>
      <c r="J149" s="4" t="s">
        <v>306</v>
      </c>
      <c r="K149" s="4" t="s">
        <v>43</v>
      </c>
      <c r="L149" s="4" t="s">
        <v>55</v>
      </c>
      <c r="M149" s="4" t="s">
        <v>47</v>
      </c>
      <c r="N149" s="4"/>
      <c r="O149" s="4" t="s">
        <v>30</v>
      </c>
      <c r="P149" s="4" t="s">
        <v>34</v>
      </c>
      <c r="Q149" s="4"/>
      <c r="R149" s="4" t="s">
        <v>32</v>
      </c>
      <c r="S149" s="4" t="s">
        <v>32</v>
      </c>
      <c r="T149" s="4" t="s">
        <v>33</v>
      </c>
      <c r="U149" s="8" t="s">
        <v>892</v>
      </c>
      <c r="V149" s="4" t="s">
        <v>893</v>
      </c>
      <c r="W149" s="4" t="s">
        <v>606</v>
      </c>
      <c r="X149" s="4" t="s">
        <v>607</v>
      </c>
      <c r="Y149" s="6">
        <v>43534</v>
      </c>
      <c r="Z149" s="5">
        <v>43537</v>
      </c>
      <c r="AA149" s="5">
        <v>43537</v>
      </c>
      <c r="AB149" s="5">
        <v>43539</v>
      </c>
      <c r="AC149" s="5" t="s">
        <v>47</v>
      </c>
      <c r="AD149" s="5" t="s">
        <v>47</v>
      </c>
      <c r="AE149" s="5">
        <v>43625</v>
      </c>
      <c r="AF149" s="5">
        <v>43632</v>
      </c>
      <c r="AG149" s="5">
        <v>43632</v>
      </c>
      <c r="AH149" s="5">
        <v>43632</v>
      </c>
      <c r="AI149" s="5">
        <v>43636</v>
      </c>
      <c r="AJ149" s="5">
        <v>43643</v>
      </c>
      <c r="AK149" s="5" t="s">
        <v>47</v>
      </c>
      <c r="AL149" s="5" t="s">
        <v>47</v>
      </c>
      <c r="AM149" s="29">
        <v>0</v>
      </c>
      <c r="AN149" s="5">
        <v>43643</v>
      </c>
      <c r="AO149" s="5">
        <v>43646</v>
      </c>
      <c r="AP149" s="5">
        <v>43646</v>
      </c>
      <c r="AQ149" s="10">
        <v>21.243790000000001</v>
      </c>
      <c r="AR149" s="10">
        <v>40.418950000000002</v>
      </c>
      <c r="AS149" s="5">
        <v>43655</v>
      </c>
      <c r="AT149" s="5">
        <v>43655</v>
      </c>
      <c r="AU149" s="5" t="s">
        <v>566</v>
      </c>
      <c r="AV149" s="10"/>
      <c r="AW149" s="6">
        <v>43697</v>
      </c>
      <c r="AX149" s="5" t="s">
        <v>53</v>
      </c>
      <c r="AY149" s="4" t="s">
        <v>35</v>
      </c>
      <c r="AZ149" s="4" t="s">
        <v>372</v>
      </c>
      <c r="BA149" s="4" t="s">
        <v>1085</v>
      </c>
      <c r="BB149" s="4">
        <v>30000</v>
      </c>
      <c r="BC149" s="4">
        <v>196</v>
      </c>
      <c r="BD149" s="4" t="s">
        <v>537</v>
      </c>
      <c r="BE149" s="6" t="s">
        <v>406</v>
      </c>
      <c r="BF149" s="6" t="s">
        <v>309</v>
      </c>
    </row>
    <row r="150" spans="1:58" ht="18.75">
      <c r="A150" s="4" t="s">
        <v>225</v>
      </c>
      <c r="B150" s="4" t="s">
        <v>30</v>
      </c>
      <c r="C150" s="4" t="s">
        <v>31</v>
      </c>
      <c r="D150" s="4" t="str">
        <f t="shared" si="7"/>
        <v>HOC</v>
      </c>
      <c r="E150" s="6" t="str">
        <f t="shared" si="8"/>
        <v>HO to CW Done</v>
      </c>
      <c r="F150" s="4" t="s">
        <v>302</v>
      </c>
      <c r="G150" s="4">
        <v>2020</v>
      </c>
      <c r="H150" s="4">
        <v>21.28153</v>
      </c>
      <c r="I150" s="4">
        <v>40.396929999999998</v>
      </c>
      <c r="J150" s="4" t="s">
        <v>306</v>
      </c>
      <c r="K150" s="4" t="s">
        <v>43</v>
      </c>
      <c r="L150" s="4" t="s">
        <v>55</v>
      </c>
      <c r="M150" s="4" t="s">
        <v>47</v>
      </c>
      <c r="N150" s="4"/>
      <c r="O150" s="4" t="s">
        <v>30</v>
      </c>
      <c r="P150" s="4" t="s">
        <v>34</v>
      </c>
      <c r="Q150" s="4"/>
      <c r="R150" s="4" t="s">
        <v>32</v>
      </c>
      <c r="S150" s="4" t="s">
        <v>32</v>
      </c>
      <c r="T150" s="4" t="s">
        <v>33</v>
      </c>
      <c r="U150" s="8" t="s">
        <v>894</v>
      </c>
      <c r="V150" s="4" t="s">
        <v>895</v>
      </c>
      <c r="W150" s="4" t="s">
        <v>606</v>
      </c>
      <c r="X150" s="4" t="s">
        <v>607</v>
      </c>
      <c r="Y150" s="6">
        <v>43536</v>
      </c>
      <c r="Z150" s="5">
        <v>43539</v>
      </c>
      <c r="AA150" s="5">
        <v>43539</v>
      </c>
      <c r="AB150" s="5">
        <v>43541</v>
      </c>
      <c r="AC150" s="5" t="s">
        <v>47</v>
      </c>
      <c r="AD150" s="5" t="s">
        <v>47</v>
      </c>
      <c r="AE150" s="5">
        <v>43624</v>
      </c>
      <c r="AF150" s="5">
        <v>43631</v>
      </c>
      <c r="AG150" s="5">
        <v>43631</v>
      </c>
      <c r="AH150" s="5">
        <v>43631</v>
      </c>
      <c r="AI150" s="5">
        <v>43716</v>
      </c>
      <c r="AJ150" s="5">
        <v>43739</v>
      </c>
      <c r="AK150" s="5" t="s">
        <v>47</v>
      </c>
      <c r="AL150" s="5" t="s">
        <v>47</v>
      </c>
      <c r="AM150" s="29">
        <v>41000126</v>
      </c>
      <c r="AN150" s="5">
        <v>43739</v>
      </c>
      <c r="AO150" s="5">
        <v>43781</v>
      </c>
      <c r="AP150" s="5">
        <v>43646</v>
      </c>
      <c r="AQ150" s="10">
        <v>21.281500000000001</v>
      </c>
      <c r="AR150" s="10">
        <v>40.396900000000002</v>
      </c>
      <c r="AS150" s="5">
        <v>43751</v>
      </c>
      <c r="AT150" s="5">
        <v>43751</v>
      </c>
      <c r="AU150" s="5" t="s">
        <v>582</v>
      </c>
      <c r="AV150" s="10"/>
      <c r="AW150" s="6">
        <v>43780</v>
      </c>
      <c r="AX150" s="5" t="s">
        <v>53</v>
      </c>
      <c r="AY150" s="4" t="s">
        <v>35</v>
      </c>
      <c r="AZ150" s="4" t="s">
        <v>336</v>
      </c>
      <c r="BA150" s="4" t="s">
        <v>1086</v>
      </c>
      <c r="BB150" s="4">
        <v>30000</v>
      </c>
      <c r="BC150" s="4">
        <v>400</v>
      </c>
      <c r="BD150" s="4" t="s">
        <v>537</v>
      </c>
      <c r="BE150" s="6" t="s">
        <v>406</v>
      </c>
      <c r="BF150" s="6" t="s">
        <v>309</v>
      </c>
    </row>
    <row r="151" spans="1:58" ht="18.75">
      <c r="A151" s="4" t="s">
        <v>226</v>
      </c>
      <c r="B151" s="4" t="s">
        <v>30</v>
      </c>
      <c r="C151" s="4" t="s">
        <v>31</v>
      </c>
      <c r="D151" s="4" t="str">
        <f t="shared" si="7"/>
        <v>HOC</v>
      </c>
      <c r="E151" s="6" t="str">
        <f t="shared" si="8"/>
        <v>HO to CW Done</v>
      </c>
      <c r="F151" s="4" t="s">
        <v>302</v>
      </c>
      <c r="G151" s="4">
        <v>2019</v>
      </c>
      <c r="H151" s="4">
        <v>21.917719999999999</v>
      </c>
      <c r="I151" s="4">
        <v>42.02758</v>
      </c>
      <c r="J151" s="4" t="s">
        <v>306</v>
      </c>
      <c r="K151" s="4" t="s">
        <v>43</v>
      </c>
      <c r="L151" s="4" t="s">
        <v>55</v>
      </c>
      <c r="M151" s="4" t="s">
        <v>47</v>
      </c>
      <c r="N151" s="4"/>
      <c r="O151" s="4" t="s">
        <v>30</v>
      </c>
      <c r="P151" s="4" t="s">
        <v>34</v>
      </c>
      <c r="Q151" s="4"/>
      <c r="R151" s="4" t="s">
        <v>32</v>
      </c>
      <c r="S151" s="4" t="s">
        <v>32</v>
      </c>
      <c r="T151" s="4" t="s">
        <v>33</v>
      </c>
      <c r="U151" s="8" t="s">
        <v>896</v>
      </c>
      <c r="V151" s="4" t="s">
        <v>897</v>
      </c>
      <c r="W151" s="4" t="s">
        <v>606</v>
      </c>
      <c r="X151" s="4" t="s">
        <v>607</v>
      </c>
      <c r="Y151" s="6">
        <v>43533</v>
      </c>
      <c r="Z151" s="5">
        <v>43536</v>
      </c>
      <c r="AA151" s="5">
        <v>43536</v>
      </c>
      <c r="AB151" s="5">
        <v>43538</v>
      </c>
      <c r="AC151" s="5" t="s">
        <v>47</v>
      </c>
      <c r="AD151" s="5" t="s">
        <v>47</v>
      </c>
      <c r="AE151" s="5">
        <v>43655</v>
      </c>
      <c r="AF151" s="5">
        <v>43662</v>
      </c>
      <c r="AG151" s="5">
        <v>43662</v>
      </c>
      <c r="AH151" s="5">
        <v>43662</v>
      </c>
      <c r="AI151" s="5">
        <v>43684</v>
      </c>
      <c r="AJ151" s="5">
        <v>43657</v>
      </c>
      <c r="AK151" s="5" t="s">
        <v>47</v>
      </c>
      <c r="AL151" s="5" t="s">
        <v>47</v>
      </c>
      <c r="AM151" s="29">
        <v>0</v>
      </c>
      <c r="AN151" s="5">
        <v>43657</v>
      </c>
      <c r="AO151" s="5">
        <v>43703</v>
      </c>
      <c r="AP151" s="5">
        <v>43654</v>
      </c>
      <c r="AQ151" s="10">
        <v>21.917719999999999</v>
      </c>
      <c r="AR151" s="10">
        <v>42.02758</v>
      </c>
      <c r="AS151" s="5">
        <v>43677</v>
      </c>
      <c r="AT151" s="5">
        <v>43677</v>
      </c>
      <c r="AU151" s="5" t="s">
        <v>567</v>
      </c>
      <c r="AV151" s="10" t="s">
        <v>559</v>
      </c>
      <c r="AW151" s="6">
        <v>43710</v>
      </c>
      <c r="AX151" s="5" t="s">
        <v>53</v>
      </c>
      <c r="AY151" s="4" t="s">
        <v>35</v>
      </c>
      <c r="AZ151" s="4" t="s">
        <v>373</v>
      </c>
      <c r="BA151" s="4" t="s">
        <v>226</v>
      </c>
      <c r="BB151" s="4">
        <v>20000</v>
      </c>
      <c r="BC151" s="4">
        <v>400</v>
      </c>
      <c r="BD151" s="4" t="s">
        <v>537</v>
      </c>
      <c r="BE151" s="6" t="s">
        <v>406</v>
      </c>
      <c r="BF151" s="6" t="s">
        <v>309</v>
      </c>
    </row>
    <row r="152" spans="1:58" ht="18.75">
      <c r="A152" s="4" t="s">
        <v>227</v>
      </c>
      <c r="B152" s="4" t="s">
        <v>30</v>
      </c>
      <c r="C152" s="4" t="s">
        <v>31</v>
      </c>
      <c r="D152" s="4" t="str">
        <f t="shared" si="7"/>
        <v>HOC</v>
      </c>
      <c r="E152" s="6" t="str">
        <f t="shared" si="8"/>
        <v>HO to CW Done</v>
      </c>
      <c r="F152" s="4" t="s">
        <v>302</v>
      </c>
      <c r="G152" s="4">
        <v>2019</v>
      </c>
      <c r="H152" s="4">
        <v>21.457239999999999</v>
      </c>
      <c r="I152" s="4">
        <v>40.484580000000001</v>
      </c>
      <c r="J152" s="4" t="s">
        <v>306</v>
      </c>
      <c r="K152" s="4" t="s">
        <v>43</v>
      </c>
      <c r="L152" s="4" t="s">
        <v>55</v>
      </c>
      <c r="M152" s="4" t="s">
        <v>47</v>
      </c>
      <c r="N152" s="4"/>
      <c r="O152" s="4" t="s">
        <v>30</v>
      </c>
      <c r="P152" s="4" t="s">
        <v>34</v>
      </c>
      <c r="Q152" s="4"/>
      <c r="R152" s="4" t="s">
        <v>32</v>
      </c>
      <c r="S152" s="4" t="s">
        <v>32</v>
      </c>
      <c r="T152" s="4" t="s">
        <v>33</v>
      </c>
      <c r="U152" s="8" t="s">
        <v>898</v>
      </c>
      <c r="V152" s="4" t="s">
        <v>899</v>
      </c>
      <c r="W152" s="4" t="s">
        <v>606</v>
      </c>
      <c r="X152" s="4" t="s">
        <v>607</v>
      </c>
      <c r="Y152" s="6">
        <v>43528</v>
      </c>
      <c r="Z152" s="5">
        <v>43531</v>
      </c>
      <c r="AA152" s="5">
        <v>43531</v>
      </c>
      <c r="AB152" s="5">
        <v>43533</v>
      </c>
      <c r="AC152" s="5" t="s">
        <v>47</v>
      </c>
      <c r="AD152" s="5" t="s">
        <v>47</v>
      </c>
      <c r="AE152" s="5">
        <v>43625</v>
      </c>
      <c r="AF152" s="5">
        <v>43632</v>
      </c>
      <c r="AG152" s="5">
        <v>43632</v>
      </c>
      <c r="AH152" s="5">
        <v>43632</v>
      </c>
      <c r="AI152" s="5">
        <v>43636</v>
      </c>
      <c r="AJ152" s="5">
        <v>43643</v>
      </c>
      <c r="AK152" s="5" t="s">
        <v>47</v>
      </c>
      <c r="AL152" s="5" t="s">
        <v>47</v>
      </c>
      <c r="AM152" s="29">
        <v>0</v>
      </c>
      <c r="AN152" s="5">
        <v>43643</v>
      </c>
      <c r="AO152" s="5">
        <v>43646</v>
      </c>
      <c r="AP152" s="5">
        <v>43629</v>
      </c>
      <c r="AQ152" s="10">
        <v>21.457248</v>
      </c>
      <c r="AR152" s="10">
        <v>40.484583999999998</v>
      </c>
      <c r="AS152" s="5">
        <v>43674</v>
      </c>
      <c r="AT152" s="5">
        <v>43676</v>
      </c>
      <c r="AU152" s="5" t="s">
        <v>566</v>
      </c>
      <c r="AV152" s="10" t="s">
        <v>323</v>
      </c>
      <c r="AW152" s="6">
        <v>43697</v>
      </c>
      <c r="AX152" s="5" t="s">
        <v>53</v>
      </c>
      <c r="AY152" s="4" t="s">
        <v>35</v>
      </c>
      <c r="AZ152" s="4" t="s">
        <v>372</v>
      </c>
      <c r="BA152" s="4" t="s">
        <v>1087</v>
      </c>
      <c r="BB152" s="4">
        <v>30000</v>
      </c>
      <c r="BC152" s="4">
        <v>196</v>
      </c>
      <c r="BD152" s="4" t="s">
        <v>537</v>
      </c>
      <c r="BE152" s="6" t="s">
        <v>406</v>
      </c>
      <c r="BF152" s="6" t="s">
        <v>309</v>
      </c>
    </row>
    <row r="153" spans="1:58" ht="18.75">
      <c r="A153" s="4" t="s">
        <v>228</v>
      </c>
      <c r="B153" s="4" t="s">
        <v>30</v>
      </c>
      <c r="C153" s="4" t="s">
        <v>31</v>
      </c>
      <c r="D153" s="4" t="str">
        <f t="shared" si="7"/>
        <v>HOC</v>
      </c>
      <c r="E153" s="6" t="str">
        <f t="shared" si="8"/>
        <v>HO to CW Done</v>
      </c>
      <c r="F153" s="4" t="s">
        <v>299</v>
      </c>
      <c r="G153" s="4">
        <v>2019</v>
      </c>
      <c r="H153" s="4">
        <v>24.416350000000001</v>
      </c>
      <c r="I153" s="4">
        <v>39.500349999999997</v>
      </c>
      <c r="J153" s="4" t="s">
        <v>306</v>
      </c>
      <c r="K153" s="4" t="s">
        <v>43</v>
      </c>
      <c r="L153" s="4" t="s">
        <v>55</v>
      </c>
      <c r="M153" s="4" t="s">
        <v>47</v>
      </c>
      <c r="N153" s="4"/>
      <c r="O153" s="4" t="s">
        <v>30</v>
      </c>
      <c r="P153" s="4" t="s">
        <v>34</v>
      </c>
      <c r="Q153" s="4"/>
      <c r="R153" s="4" t="s">
        <v>32</v>
      </c>
      <c r="S153" s="4" t="s">
        <v>32</v>
      </c>
      <c r="T153" s="4" t="s">
        <v>33</v>
      </c>
      <c r="U153" s="8" t="s">
        <v>900</v>
      </c>
      <c r="V153" s="4" t="s">
        <v>901</v>
      </c>
      <c r="W153" s="4" t="s">
        <v>606</v>
      </c>
      <c r="X153" s="4" t="s">
        <v>607</v>
      </c>
      <c r="Y153" s="6">
        <v>43543</v>
      </c>
      <c r="Z153" s="5">
        <v>43546</v>
      </c>
      <c r="AA153" s="5">
        <v>43546</v>
      </c>
      <c r="AB153" s="5">
        <v>43548</v>
      </c>
      <c r="AC153" s="5" t="s">
        <v>466</v>
      </c>
      <c r="AD153" s="5" t="s">
        <v>467</v>
      </c>
      <c r="AE153" s="5" t="s">
        <v>47</v>
      </c>
      <c r="AF153" s="5" t="s">
        <v>47</v>
      </c>
      <c r="AG153" s="5" t="s">
        <v>47</v>
      </c>
      <c r="AH153" s="5" t="s">
        <v>47</v>
      </c>
      <c r="AI153" s="5" t="s">
        <v>47</v>
      </c>
      <c r="AJ153" s="5" t="s">
        <v>47</v>
      </c>
      <c r="AK153" s="5">
        <v>43661</v>
      </c>
      <c r="AL153" s="5">
        <v>43664</v>
      </c>
      <c r="AM153" s="29">
        <v>113042</v>
      </c>
      <c r="AN153" s="5">
        <v>43664</v>
      </c>
      <c r="AO153" s="5">
        <v>43748</v>
      </c>
      <c r="AP153" s="5">
        <v>43593</v>
      </c>
      <c r="AQ153" s="10">
        <v>24.416350000000001</v>
      </c>
      <c r="AR153" s="10">
        <v>39.500349999999997</v>
      </c>
      <c r="AS153" s="5">
        <v>43661</v>
      </c>
      <c r="AT153" s="5">
        <v>43667</v>
      </c>
      <c r="AU153" s="5" t="s">
        <v>566</v>
      </c>
      <c r="AV153" s="10" t="s">
        <v>564</v>
      </c>
      <c r="AW153" s="6">
        <v>43748</v>
      </c>
      <c r="AX153" s="5" t="s">
        <v>36</v>
      </c>
      <c r="AY153" s="4" t="s">
        <v>36</v>
      </c>
      <c r="AZ153" s="4" t="s">
        <v>374</v>
      </c>
      <c r="BA153" s="4">
        <v>591187088</v>
      </c>
      <c r="BB153" s="4">
        <v>43000</v>
      </c>
      <c r="BC153" s="4">
        <v>380</v>
      </c>
      <c r="BD153" s="4" t="s">
        <v>537</v>
      </c>
      <c r="BE153" s="6" t="s">
        <v>405</v>
      </c>
      <c r="BF153" s="6" t="s">
        <v>309</v>
      </c>
    </row>
    <row r="154" spans="1:58" ht="18.75">
      <c r="A154" s="4" t="s">
        <v>229</v>
      </c>
      <c r="B154" s="4" t="s">
        <v>30</v>
      </c>
      <c r="C154" s="4" t="s">
        <v>31</v>
      </c>
      <c r="D154" s="4" t="str">
        <f t="shared" si="7"/>
        <v>HOC</v>
      </c>
      <c r="E154" s="6" t="str">
        <f t="shared" si="8"/>
        <v>HO to CW Done</v>
      </c>
      <c r="F154" s="4" t="s">
        <v>299</v>
      </c>
      <c r="G154" s="4">
        <v>2020</v>
      </c>
      <c r="H154" s="4">
        <v>24.382239999999999</v>
      </c>
      <c r="I154" s="4">
        <v>39.615969999999997</v>
      </c>
      <c r="J154" s="4" t="s">
        <v>306</v>
      </c>
      <c r="K154" s="4" t="s">
        <v>43</v>
      </c>
      <c r="L154" s="4" t="s">
        <v>55</v>
      </c>
      <c r="M154" s="4" t="s">
        <v>47</v>
      </c>
      <c r="N154" s="4"/>
      <c r="O154" s="4" t="s">
        <v>30</v>
      </c>
      <c r="P154" s="4" t="s">
        <v>34</v>
      </c>
      <c r="Q154" s="4"/>
      <c r="R154" s="4" t="s">
        <v>32</v>
      </c>
      <c r="S154" s="4" t="s">
        <v>32</v>
      </c>
      <c r="T154" s="4" t="s">
        <v>33</v>
      </c>
      <c r="U154" s="8" t="s">
        <v>902</v>
      </c>
      <c r="V154" s="4" t="s">
        <v>903</v>
      </c>
      <c r="W154" s="4" t="s">
        <v>606</v>
      </c>
      <c r="X154" s="4" t="s">
        <v>607</v>
      </c>
      <c r="Y154" s="6">
        <v>43551</v>
      </c>
      <c r="Z154" s="5">
        <v>43554</v>
      </c>
      <c r="AA154" s="5">
        <v>43554</v>
      </c>
      <c r="AB154" s="5">
        <v>43556</v>
      </c>
      <c r="AC154" s="5" t="s">
        <v>468</v>
      </c>
      <c r="AD154" s="5" t="s">
        <v>469</v>
      </c>
      <c r="AE154" s="5" t="s">
        <v>47</v>
      </c>
      <c r="AF154" s="5" t="s">
        <v>47</v>
      </c>
      <c r="AG154" s="5" t="s">
        <v>47</v>
      </c>
      <c r="AH154" s="5" t="s">
        <v>47</v>
      </c>
      <c r="AI154" s="5" t="s">
        <v>47</v>
      </c>
      <c r="AJ154" s="5" t="s">
        <v>47</v>
      </c>
      <c r="AK154" s="5">
        <v>43753</v>
      </c>
      <c r="AL154" s="5">
        <v>43769</v>
      </c>
      <c r="AM154" s="29">
        <v>0</v>
      </c>
      <c r="AN154" s="5">
        <v>43769</v>
      </c>
      <c r="AO154" s="5">
        <v>43788</v>
      </c>
      <c r="AP154" s="5">
        <v>43730</v>
      </c>
      <c r="AQ154" s="10">
        <v>24.382239999999999</v>
      </c>
      <c r="AR154" s="10">
        <v>39.615969999999997</v>
      </c>
      <c r="AS154" s="5">
        <v>43793</v>
      </c>
      <c r="AT154" s="5">
        <v>43793</v>
      </c>
      <c r="AU154" s="5" t="s">
        <v>490</v>
      </c>
      <c r="AV154" s="10"/>
      <c r="AW154" s="6">
        <v>43786</v>
      </c>
      <c r="AX154" s="5" t="s">
        <v>36</v>
      </c>
      <c r="AY154" s="4" t="s">
        <v>36</v>
      </c>
      <c r="AZ154" s="4" t="s">
        <v>375</v>
      </c>
      <c r="BA154" s="4">
        <v>505550270</v>
      </c>
      <c r="BB154" s="4">
        <v>47000</v>
      </c>
      <c r="BC154" s="4">
        <v>436.37</v>
      </c>
      <c r="BD154" s="4" t="s">
        <v>537</v>
      </c>
      <c r="BE154" s="6" t="s">
        <v>405</v>
      </c>
      <c r="BF154" s="6" t="s">
        <v>309</v>
      </c>
    </row>
    <row r="155" spans="1:58" ht="18.75">
      <c r="A155" s="4" t="s">
        <v>230</v>
      </c>
      <c r="B155" s="4" t="s">
        <v>30</v>
      </c>
      <c r="C155" s="4" t="s">
        <v>31</v>
      </c>
      <c r="D155" s="4" t="str">
        <f t="shared" si="7"/>
        <v>HOC</v>
      </c>
      <c r="E155" s="6" t="str">
        <f t="shared" si="8"/>
        <v>HO to CW Done</v>
      </c>
      <c r="F155" s="4" t="s">
        <v>302</v>
      </c>
      <c r="G155" s="4">
        <v>2020</v>
      </c>
      <c r="H155" s="4">
        <v>21.463830000000002</v>
      </c>
      <c r="I155" s="4">
        <v>40.426310000000001</v>
      </c>
      <c r="J155" s="4" t="s">
        <v>306</v>
      </c>
      <c r="K155" s="4" t="s">
        <v>43</v>
      </c>
      <c r="L155" s="4" t="s">
        <v>55</v>
      </c>
      <c r="M155" s="4" t="s">
        <v>47</v>
      </c>
      <c r="N155" s="4"/>
      <c r="O155" s="4" t="s">
        <v>30</v>
      </c>
      <c r="P155" s="4" t="s">
        <v>34</v>
      </c>
      <c r="Q155" s="4"/>
      <c r="R155" s="4" t="s">
        <v>32</v>
      </c>
      <c r="S155" s="4" t="s">
        <v>32</v>
      </c>
      <c r="T155" s="4" t="s">
        <v>33</v>
      </c>
      <c r="U155" s="8" t="s">
        <v>904</v>
      </c>
      <c r="V155" s="4" t="s">
        <v>905</v>
      </c>
      <c r="W155" s="4" t="s">
        <v>606</v>
      </c>
      <c r="X155" s="4" t="s">
        <v>607</v>
      </c>
      <c r="Y155" s="6">
        <v>43544</v>
      </c>
      <c r="Z155" s="5">
        <v>43544</v>
      </c>
      <c r="AA155" s="5">
        <v>43681</v>
      </c>
      <c r="AB155" s="5">
        <v>43681</v>
      </c>
      <c r="AC155" s="5">
        <v>43680</v>
      </c>
      <c r="AD155" s="5">
        <v>43811</v>
      </c>
      <c r="AE155" s="5" t="s">
        <v>47</v>
      </c>
      <c r="AF155" s="5" t="s">
        <v>47</v>
      </c>
      <c r="AG155" s="5" t="s">
        <v>47</v>
      </c>
      <c r="AH155" s="5" t="s">
        <v>47</v>
      </c>
      <c r="AI155" s="5" t="s">
        <v>47</v>
      </c>
      <c r="AJ155" s="5" t="s">
        <v>47</v>
      </c>
      <c r="AK155" s="5">
        <v>43811</v>
      </c>
      <c r="AL155" s="5">
        <v>43821</v>
      </c>
      <c r="AM155" s="29">
        <v>0</v>
      </c>
      <c r="AN155" s="6">
        <v>43821</v>
      </c>
      <c r="AO155" s="5">
        <v>43874</v>
      </c>
      <c r="AP155" s="5">
        <v>43647</v>
      </c>
      <c r="AQ155" s="10">
        <v>21.463830000000002</v>
      </c>
      <c r="AR155" s="10">
        <v>40.426310000000001</v>
      </c>
      <c r="AS155" s="5">
        <v>43857</v>
      </c>
      <c r="AT155" s="5">
        <v>43858</v>
      </c>
      <c r="AU155" s="5" t="s">
        <v>495</v>
      </c>
      <c r="AV155" s="11">
        <v>400</v>
      </c>
      <c r="AW155" s="6">
        <v>43851</v>
      </c>
      <c r="AX155" s="5" t="s">
        <v>36</v>
      </c>
      <c r="AY155" s="4" t="s">
        <v>36</v>
      </c>
      <c r="AZ155" s="4" t="s">
        <v>544</v>
      </c>
      <c r="BA155" s="4">
        <v>505704683</v>
      </c>
      <c r="BB155" s="4">
        <v>40000</v>
      </c>
      <c r="BC155" s="10" t="s">
        <v>59</v>
      </c>
      <c r="BD155" s="4" t="s">
        <v>537</v>
      </c>
      <c r="BE155" s="6" t="s">
        <v>406</v>
      </c>
      <c r="BF155" s="6" t="s">
        <v>309</v>
      </c>
    </row>
    <row r="156" spans="1:58" ht="18.75">
      <c r="A156" s="4" t="s">
        <v>231</v>
      </c>
      <c r="B156" s="4" t="s">
        <v>30</v>
      </c>
      <c r="C156" s="4" t="s">
        <v>31</v>
      </c>
      <c r="D156" s="4" t="str">
        <f t="shared" si="7"/>
        <v>HOC</v>
      </c>
      <c r="E156" s="6" t="str">
        <f t="shared" si="8"/>
        <v>HO to CW Done</v>
      </c>
      <c r="F156" s="4" t="s">
        <v>302</v>
      </c>
      <c r="G156" s="4">
        <v>2020</v>
      </c>
      <c r="H156" s="4">
        <v>21.371420000000001</v>
      </c>
      <c r="I156" s="4">
        <v>40.288649999999997</v>
      </c>
      <c r="J156" s="4" t="s">
        <v>306</v>
      </c>
      <c r="K156" s="4" t="s">
        <v>43</v>
      </c>
      <c r="L156" s="4" t="s">
        <v>55</v>
      </c>
      <c r="M156" s="4" t="s">
        <v>47</v>
      </c>
      <c r="N156" s="4"/>
      <c r="O156" s="4" t="s">
        <v>30</v>
      </c>
      <c r="P156" s="4" t="s">
        <v>34</v>
      </c>
      <c r="Q156" s="4"/>
      <c r="R156" s="4" t="s">
        <v>32</v>
      </c>
      <c r="S156" s="4" t="s">
        <v>32</v>
      </c>
      <c r="T156" s="4" t="s">
        <v>33</v>
      </c>
      <c r="U156" s="8" t="s">
        <v>906</v>
      </c>
      <c r="V156" s="4" t="s">
        <v>907</v>
      </c>
      <c r="W156" s="4" t="s">
        <v>606</v>
      </c>
      <c r="X156" s="4" t="s">
        <v>607</v>
      </c>
      <c r="Y156" s="6">
        <v>43544</v>
      </c>
      <c r="Z156" s="5">
        <v>43547</v>
      </c>
      <c r="AA156" s="5">
        <v>43547</v>
      </c>
      <c r="AB156" s="5">
        <v>43549</v>
      </c>
      <c r="AC156" s="5" t="s">
        <v>47</v>
      </c>
      <c r="AD156" s="5" t="s">
        <v>47</v>
      </c>
      <c r="AE156" s="5">
        <v>43624</v>
      </c>
      <c r="AF156" s="5">
        <v>43631</v>
      </c>
      <c r="AG156" s="5">
        <v>43631</v>
      </c>
      <c r="AH156" s="5">
        <v>43631</v>
      </c>
      <c r="AI156" s="5">
        <v>43716</v>
      </c>
      <c r="AJ156" s="5">
        <v>43739</v>
      </c>
      <c r="AK156" s="5" t="s">
        <v>47</v>
      </c>
      <c r="AL156" s="5" t="s">
        <v>47</v>
      </c>
      <c r="AM156" s="29">
        <v>41000127</v>
      </c>
      <c r="AN156" s="5">
        <v>43739</v>
      </c>
      <c r="AO156" s="5">
        <v>43781</v>
      </c>
      <c r="AP156" s="5">
        <v>43646</v>
      </c>
      <c r="AQ156" s="10">
        <v>21.371420000000001</v>
      </c>
      <c r="AR156" s="10">
        <v>40.288649999999997</v>
      </c>
      <c r="AS156" s="5">
        <v>43653</v>
      </c>
      <c r="AT156" s="5">
        <v>43654</v>
      </c>
      <c r="AU156" s="5" t="s">
        <v>567</v>
      </c>
      <c r="AV156" s="10"/>
      <c r="AW156" s="6">
        <v>43780</v>
      </c>
      <c r="AX156" s="5" t="s">
        <v>53</v>
      </c>
      <c r="AY156" s="4" t="s">
        <v>35</v>
      </c>
      <c r="AZ156" s="4" t="s">
        <v>336</v>
      </c>
      <c r="BA156" s="4" t="s">
        <v>1088</v>
      </c>
      <c r="BB156" s="4">
        <v>30000</v>
      </c>
      <c r="BC156" s="4">
        <v>400</v>
      </c>
      <c r="BD156" s="4" t="s">
        <v>537</v>
      </c>
      <c r="BE156" s="6" t="s">
        <v>406</v>
      </c>
      <c r="BF156" s="6" t="s">
        <v>309</v>
      </c>
    </row>
    <row r="157" spans="1:58" ht="18.75">
      <c r="A157" s="4" t="s">
        <v>232</v>
      </c>
      <c r="B157" s="4" t="s">
        <v>30</v>
      </c>
      <c r="C157" s="4" t="s">
        <v>31</v>
      </c>
      <c r="D157" s="4" t="str">
        <f t="shared" si="7"/>
        <v>HOC</v>
      </c>
      <c r="E157" s="6" t="str">
        <f t="shared" si="8"/>
        <v>HO to CW Done</v>
      </c>
      <c r="F157" s="4" t="s">
        <v>302</v>
      </c>
      <c r="G157" s="4">
        <v>2020</v>
      </c>
      <c r="H157" s="4">
        <v>20.724399999999999</v>
      </c>
      <c r="I157" s="4">
        <v>40.833159999999999</v>
      </c>
      <c r="J157" s="4" t="s">
        <v>306</v>
      </c>
      <c r="K157" s="4" t="s">
        <v>43</v>
      </c>
      <c r="L157" s="4" t="s">
        <v>55</v>
      </c>
      <c r="M157" s="4" t="s">
        <v>47</v>
      </c>
      <c r="N157" s="4"/>
      <c r="O157" s="4" t="s">
        <v>30</v>
      </c>
      <c r="P157" s="4" t="s">
        <v>34</v>
      </c>
      <c r="Q157" s="4"/>
      <c r="R157" s="4" t="s">
        <v>32</v>
      </c>
      <c r="S157" s="4" t="s">
        <v>32</v>
      </c>
      <c r="T157" s="4" t="s">
        <v>33</v>
      </c>
      <c r="U157" s="8" t="s">
        <v>908</v>
      </c>
      <c r="V157" s="4" t="s">
        <v>909</v>
      </c>
      <c r="W157" s="4" t="s">
        <v>606</v>
      </c>
      <c r="X157" s="4" t="s">
        <v>607</v>
      </c>
      <c r="Y157" s="6">
        <v>43544</v>
      </c>
      <c r="Z157" s="5">
        <v>43547</v>
      </c>
      <c r="AA157" s="5">
        <v>43547</v>
      </c>
      <c r="AB157" s="5">
        <v>43549</v>
      </c>
      <c r="AC157" s="5" t="s">
        <v>47</v>
      </c>
      <c r="AD157" s="5" t="s">
        <v>47</v>
      </c>
      <c r="AE157" s="5">
        <v>43689</v>
      </c>
      <c r="AF157" s="5">
        <v>43780</v>
      </c>
      <c r="AG157" s="5">
        <v>43780</v>
      </c>
      <c r="AH157" s="5">
        <v>43780</v>
      </c>
      <c r="AI157" s="5">
        <v>43797</v>
      </c>
      <c r="AJ157" s="5">
        <v>43814</v>
      </c>
      <c r="AK157" s="5" t="s">
        <v>47</v>
      </c>
      <c r="AL157" s="5" t="s">
        <v>47</v>
      </c>
      <c r="AM157" s="29">
        <v>300370</v>
      </c>
      <c r="AN157" s="5">
        <v>43814</v>
      </c>
      <c r="AO157" s="5">
        <v>43814</v>
      </c>
      <c r="AP157" s="5">
        <v>43646</v>
      </c>
      <c r="AQ157" s="10">
        <v>20.72439</v>
      </c>
      <c r="AR157" s="10">
        <v>40.833159999999999</v>
      </c>
      <c r="AS157" s="5">
        <v>43656</v>
      </c>
      <c r="AT157" s="5">
        <v>43657</v>
      </c>
      <c r="AU157" s="5" t="s">
        <v>495</v>
      </c>
      <c r="AV157" s="10" t="s">
        <v>323</v>
      </c>
      <c r="AW157" s="6">
        <v>43814</v>
      </c>
      <c r="AX157" s="5" t="s">
        <v>53</v>
      </c>
      <c r="AY157" s="4" t="s">
        <v>35</v>
      </c>
      <c r="AZ157" s="4" t="s">
        <v>376</v>
      </c>
      <c r="BA157" s="4" t="s">
        <v>1089</v>
      </c>
      <c r="BB157" s="4">
        <v>20000</v>
      </c>
      <c r="BC157" s="4">
        <v>400</v>
      </c>
      <c r="BD157" s="4" t="s">
        <v>537</v>
      </c>
      <c r="BE157" s="6" t="s">
        <v>406</v>
      </c>
      <c r="BF157" s="6" t="s">
        <v>309</v>
      </c>
    </row>
    <row r="158" spans="1:58" ht="18.75">
      <c r="A158" s="4" t="s">
        <v>233</v>
      </c>
      <c r="B158" s="4" t="s">
        <v>30</v>
      </c>
      <c r="C158" s="4" t="s">
        <v>31</v>
      </c>
      <c r="D158" s="4" t="str">
        <f t="shared" si="7"/>
        <v>HOC</v>
      </c>
      <c r="E158" s="6" t="str">
        <f t="shared" si="8"/>
        <v>HO to CW Done</v>
      </c>
      <c r="F158" s="4" t="s">
        <v>302</v>
      </c>
      <c r="G158" s="4">
        <v>2020</v>
      </c>
      <c r="H158" s="4">
        <v>21.207689999999999</v>
      </c>
      <c r="I158" s="4">
        <v>40.356490000000001</v>
      </c>
      <c r="J158" s="4" t="s">
        <v>306</v>
      </c>
      <c r="K158" s="4" t="s">
        <v>43</v>
      </c>
      <c r="L158" s="4" t="s">
        <v>55</v>
      </c>
      <c r="M158" s="4" t="s">
        <v>47</v>
      </c>
      <c r="N158" s="4"/>
      <c r="O158" s="4" t="s">
        <v>30</v>
      </c>
      <c r="P158" s="4" t="s">
        <v>34</v>
      </c>
      <c r="Q158" s="4"/>
      <c r="R158" s="4" t="s">
        <v>32</v>
      </c>
      <c r="S158" s="4" t="s">
        <v>32</v>
      </c>
      <c r="T158" s="4" t="s">
        <v>33</v>
      </c>
      <c r="U158" s="8" t="s">
        <v>910</v>
      </c>
      <c r="V158" s="4" t="s">
        <v>911</v>
      </c>
      <c r="W158" s="4" t="s">
        <v>606</v>
      </c>
      <c r="X158" s="4" t="s">
        <v>607</v>
      </c>
      <c r="Y158" s="6">
        <v>43695</v>
      </c>
      <c r="Z158" s="5">
        <v>43698</v>
      </c>
      <c r="AA158" s="5">
        <v>43698</v>
      </c>
      <c r="AB158" s="5">
        <v>43700</v>
      </c>
      <c r="AC158" s="5" t="s">
        <v>47</v>
      </c>
      <c r="AD158" s="5" t="s">
        <v>47</v>
      </c>
      <c r="AE158" s="5">
        <v>43709</v>
      </c>
      <c r="AF158" s="5">
        <v>43716</v>
      </c>
      <c r="AG158" s="5">
        <v>43716</v>
      </c>
      <c r="AH158" s="5">
        <v>43716</v>
      </c>
      <c r="AI158" s="5">
        <v>43744</v>
      </c>
      <c r="AJ158" s="5">
        <v>43758</v>
      </c>
      <c r="AK158" s="5" t="s">
        <v>47</v>
      </c>
      <c r="AL158" s="5" t="s">
        <v>47</v>
      </c>
      <c r="AM158" s="29">
        <v>41000157</v>
      </c>
      <c r="AN158" s="5">
        <v>43758</v>
      </c>
      <c r="AO158" s="5">
        <v>43783</v>
      </c>
      <c r="AP158" s="5">
        <v>43702</v>
      </c>
      <c r="AQ158" s="10">
        <v>21.207689999999999</v>
      </c>
      <c r="AR158" s="10">
        <v>40.356490000000001</v>
      </c>
      <c r="AS158" s="5">
        <v>43747</v>
      </c>
      <c r="AT158" s="5">
        <v>43747</v>
      </c>
      <c r="AU158" s="5" t="s">
        <v>567</v>
      </c>
      <c r="AV158" s="10"/>
      <c r="AW158" s="6">
        <v>43779</v>
      </c>
      <c r="AX158" s="5" t="s">
        <v>53</v>
      </c>
      <c r="AY158" s="4" t="s">
        <v>35</v>
      </c>
      <c r="AZ158" s="4" t="s">
        <v>336</v>
      </c>
      <c r="BA158" s="4" t="s">
        <v>1090</v>
      </c>
      <c r="BB158" s="4">
        <v>30000</v>
      </c>
      <c r="BC158" s="4">
        <v>400</v>
      </c>
      <c r="BD158" s="4" t="s">
        <v>537</v>
      </c>
      <c r="BE158" s="6" t="s">
        <v>406</v>
      </c>
      <c r="BF158" s="6" t="s">
        <v>309</v>
      </c>
    </row>
    <row r="159" spans="1:58" ht="18.75">
      <c r="A159" s="4" t="s">
        <v>235</v>
      </c>
      <c r="B159" s="4" t="s">
        <v>30</v>
      </c>
      <c r="C159" s="4" t="s">
        <v>31</v>
      </c>
      <c r="D159" s="4" t="str">
        <f t="shared" si="7"/>
        <v>HOC</v>
      </c>
      <c r="E159" s="6" t="str">
        <f t="shared" si="8"/>
        <v>HO to CW Done</v>
      </c>
      <c r="F159" s="4" t="s">
        <v>302</v>
      </c>
      <c r="G159" s="4">
        <v>2020</v>
      </c>
      <c r="H159" s="4">
        <v>21.21237</v>
      </c>
      <c r="I159" s="4">
        <v>40.389919999999996</v>
      </c>
      <c r="J159" s="4" t="s">
        <v>306</v>
      </c>
      <c r="K159" s="4" t="s">
        <v>43</v>
      </c>
      <c r="L159" s="4" t="s">
        <v>55</v>
      </c>
      <c r="M159" s="4" t="s">
        <v>47</v>
      </c>
      <c r="N159" s="4"/>
      <c r="O159" s="4" t="s">
        <v>30</v>
      </c>
      <c r="P159" s="4" t="s">
        <v>34</v>
      </c>
      <c r="Q159" s="4"/>
      <c r="R159" s="4" t="s">
        <v>32</v>
      </c>
      <c r="S159" s="4" t="s">
        <v>32</v>
      </c>
      <c r="T159" s="4" t="s">
        <v>33</v>
      </c>
      <c r="U159" s="8" t="s">
        <v>912</v>
      </c>
      <c r="V159" s="4" t="s">
        <v>913</v>
      </c>
      <c r="W159" s="4" t="s">
        <v>606</v>
      </c>
      <c r="X159" s="4" t="s">
        <v>607</v>
      </c>
      <c r="Y159" s="6">
        <v>43543</v>
      </c>
      <c r="Z159" s="5">
        <v>43546</v>
      </c>
      <c r="AA159" s="5">
        <v>43546</v>
      </c>
      <c r="AB159" s="5">
        <v>43548</v>
      </c>
      <c r="AC159" s="5" t="s">
        <v>470</v>
      </c>
      <c r="AD159" s="5" t="s">
        <v>471</v>
      </c>
      <c r="AE159" s="5" t="s">
        <v>47</v>
      </c>
      <c r="AF159" s="5" t="s">
        <v>47</v>
      </c>
      <c r="AG159" s="5" t="s">
        <v>47</v>
      </c>
      <c r="AH159" s="5" t="s">
        <v>47</v>
      </c>
      <c r="AI159" s="5" t="s">
        <v>47</v>
      </c>
      <c r="AJ159" s="5" t="s">
        <v>47</v>
      </c>
      <c r="AK159" s="5">
        <v>43649</v>
      </c>
      <c r="AL159" s="5">
        <v>43611</v>
      </c>
      <c r="AM159" s="29">
        <v>0</v>
      </c>
      <c r="AN159" s="5">
        <v>43611</v>
      </c>
      <c r="AO159" s="5">
        <v>43653</v>
      </c>
      <c r="AP159" s="5">
        <v>43654</v>
      </c>
      <c r="AQ159" s="10">
        <v>21.21237</v>
      </c>
      <c r="AR159" s="10">
        <v>40.389919999999996</v>
      </c>
      <c r="AS159" s="5">
        <v>43677</v>
      </c>
      <c r="AT159" s="5">
        <v>43671</v>
      </c>
      <c r="AU159" s="5" t="s">
        <v>567</v>
      </c>
      <c r="AV159" s="10"/>
      <c r="AW159" s="6">
        <v>43678</v>
      </c>
      <c r="AX159" s="5" t="s">
        <v>36</v>
      </c>
      <c r="AY159" s="4" t="s">
        <v>36</v>
      </c>
      <c r="AZ159" s="4" t="s">
        <v>377</v>
      </c>
      <c r="BA159" s="4">
        <v>500511551</v>
      </c>
      <c r="BB159" s="4">
        <v>30000</v>
      </c>
      <c r="BC159" s="4">
        <v>400</v>
      </c>
      <c r="BD159" s="4" t="s">
        <v>537</v>
      </c>
      <c r="BE159" s="6" t="s">
        <v>406</v>
      </c>
      <c r="BF159" s="6" t="s">
        <v>309</v>
      </c>
    </row>
    <row r="160" spans="1:58" ht="18.75">
      <c r="A160" s="4" t="s">
        <v>236</v>
      </c>
      <c r="B160" s="4" t="s">
        <v>30</v>
      </c>
      <c r="C160" s="4" t="s">
        <v>31</v>
      </c>
      <c r="D160" s="4" t="str">
        <f t="shared" si="7"/>
        <v>HOC</v>
      </c>
      <c r="E160" s="6" t="str">
        <f t="shared" si="8"/>
        <v>HO to CW Done</v>
      </c>
      <c r="F160" s="4" t="s">
        <v>302</v>
      </c>
      <c r="G160" s="4">
        <v>2020</v>
      </c>
      <c r="H160" s="4">
        <v>21.220500000000001</v>
      </c>
      <c r="I160" s="4">
        <v>40.605780000000003</v>
      </c>
      <c r="J160" s="4" t="s">
        <v>306</v>
      </c>
      <c r="K160" s="4" t="s">
        <v>43</v>
      </c>
      <c r="L160" s="4" t="s">
        <v>55</v>
      </c>
      <c r="M160" s="4" t="s">
        <v>47</v>
      </c>
      <c r="N160" s="4"/>
      <c r="O160" s="4" t="s">
        <v>30</v>
      </c>
      <c r="P160" s="4" t="s">
        <v>34</v>
      </c>
      <c r="Q160" s="4"/>
      <c r="R160" s="4" t="s">
        <v>32</v>
      </c>
      <c r="S160" s="4" t="s">
        <v>32</v>
      </c>
      <c r="T160" s="4" t="s">
        <v>33</v>
      </c>
      <c r="U160" s="8" t="s">
        <v>914</v>
      </c>
      <c r="V160" s="4" t="s">
        <v>915</v>
      </c>
      <c r="W160" s="4" t="s">
        <v>606</v>
      </c>
      <c r="X160" s="4" t="s">
        <v>607</v>
      </c>
      <c r="Y160" s="6">
        <v>43542</v>
      </c>
      <c r="Z160" s="5">
        <v>43545</v>
      </c>
      <c r="AA160" s="5">
        <v>43545</v>
      </c>
      <c r="AB160" s="5">
        <v>43547</v>
      </c>
      <c r="AC160" s="5" t="s">
        <v>47</v>
      </c>
      <c r="AD160" s="5" t="s">
        <v>47</v>
      </c>
      <c r="AE160" s="5">
        <v>43625</v>
      </c>
      <c r="AF160" s="5">
        <v>43632</v>
      </c>
      <c r="AG160" s="5">
        <v>43632</v>
      </c>
      <c r="AH160" s="5">
        <v>43632</v>
      </c>
      <c r="AI160" s="5">
        <v>43636</v>
      </c>
      <c r="AJ160" s="5">
        <v>43643</v>
      </c>
      <c r="AK160" s="5" t="s">
        <v>47</v>
      </c>
      <c r="AL160" s="5" t="s">
        <v>47</v>
      </c>
      <c r="AM160" s="29">
        <v>40001166</v>
      </c>
      <c r="AN160" s="5">
        <v>43643</v>
      </c>
      <c r="AO160" s="5">
        <v>43646</v>
      </c>
      <c r="AP160" s="5">
        <v>43629</v>
      </c>
      <c r="AQ160" s="10">
        <v>21.220488</v>
      </c>
      <c r="AR160" s="10">
        <v>40.605828000000002</v>
      </c>
      <c r="AS160" s="5">
        <v>43647</v>
      </c>
      <c r="AT160" s="5">
        <v>43653</v>
      </c>
      <c r="AU160" s="5" t="s">
        <v>567</v>
      </c>
      <c r="AV160" s="10"/>
      <c r="AW160" s="6">
        <v>43683</v>
      </c>
      <c r="AX160" s="5" t="s">
        <v>53</v>
      </c>
      <c r="AY160" s="4" t="s">
        <v>35</v>
      </c>
      <c r="AZ160" s="4" t="s">
        <v>372</v>
      </c>
      <c r="BA160" s="4" t="s">
        <v>1091</v>
      </c>
      <c r="BB160" s="4">
        <v>30000</v>
      </c>
      <c r="BC160" s="4">
        <v>400</v>
      </c>
      <c r="BD160" s="4" t="s">
        <v>537</v>
      </c>
      <c r="BE160" s="6" t="s">
        <v>406</v>
      </c>
      <c r="BF160" s="6" t="s">
        <v>309</v>
      </c>
    </row>
    <row r="161" spans="1:58" ht="18.75">
      <c r="A161" s="4" t="s">
        <v>237</v>
      </c>
      <c r="B161" s="4" t="s">
        <v>30</v>
      </c>
      <c r="C161" s="4" t="s">
        <v>31</v>
      </c>
      <c r="D161" s="4" t="str">
        <f t="shared" si="7"/>
        <v>HOC</v>
      </c>
      <c r="E161" s="6" t="str">
        <f t="shared" si="8"/>
        <v>HO to CW Done</v>
      </c>
      <c r="F161" s="4" t="s">
        <v>302</v>
      </c>
      <c r="G161" s="4">
        <v>2020</v>
      </c>
      <c r="H161" s="4">
        <v>21.125139999999998</v>
      </c>
      <c r="I161" s="4">
        <v>40.83652</v>
      </c>
      <c r="J161" s="4" t="s">
        <v>306</v>
      </c>
      <c r="K161" s="4" t="s">
        <v>43</v>
      </c>
      <c r="L161" s="4" t="s">
        <v>55</v>
      </c>
      <c r="M161" s="4" t="s">
        <v>47</v>
      </c>
      <c r="N161" s="4"/>
      <c r="O161" s="4" t="s">
        <v>30</v>
      </c>
      <c r="P161" s="4" t="s">
        <v>34</v>
      </c>
      <c r="Q161" s="4"/>
      <c r="R161" s="4" t="s">
        <v>32</v>
      </c>
      <c r="S161" s="4" t="s">
        <v>32</v>
      </c>
      <c r="T161" s="4" t="s">
        <v>33</v>
      </c>
      <c r="U161" s="8" t="s">
        <v>916</v>
      </c>
      <c r="V161" s="4" t="s">
        <v>917</v>
      </c>
      <c r="W161" s="4" t="s">
        <v>606</v>
      </c>
      <c r="X161" s="4" t="s">
        <v>607</v>
      </c>
      <c r="Y161" s="6">
        <v>43542</v>
      </c>
      <c r="Z161" s="5">
        <v>43545</v>
      </c>
      <c r="AA161" s="5">
        <v>43545</v>
      </c>
      <c r="AB161" s="5">
        <v>43547</v>
      </c>
      <c r="AC161" s="5">
        <v>43739</v>
      </c>
      <c r="AD161" s="5">
        <v>43740</v>
      </c>
      <c r="AE161" s="5" t="s">
        <v>47</v>
      </c>
      <c r="AF161" s="5" t="s">
        <v>47</v>
      </c>
      <c r="AG161" s="5" t="s">
        <v>47</v>
      </c>
      <c r="AH161" s="5" t="s">
        <v>47</v>
      </c>
      <c r="AI161" s="5" t="s">
        <v>47</v>
      </c>
      <c r="AJ161" s="5" t="s">
        <v>47</v>
      </c>
      <c r="AK161" s="5">
        <v>43853</v>
      </c>
      <c r="AL161" s="5">
        <v>43858</v>
      </c>
      <c r="AM161" s="29">
        <v>0</v>
      </c>
      <c r="AN161" s="5">
        <v>43860</v>
      </c>
      <c r="AO161" s="5">
        <v>43898</v>
      </c>
      <c r="AP161" s="5">
        <v>43823</v>
      </c>
      <c r="AQ161" s="10">
        <v>21.124189999999999</v>
      </c>
      <c r="AR161" s="10">
        <v>40.83681</v>
      </c>
      <c r="AS161" s="5">
        <v>43852</v>
      </c>
      <c r="AT161" s="5">
        <v>43859</v>
      </c>
      <c r="AU161" s="5" t="s">
        <v>495</v>
      </c>
      <c r="AV161" s="10" t="s">
        <v>323</v>
      </c>
      <c r="AW161" s="6">
        <v>43858</v>
      </c>
      <c r="AX161" s="5" t="s">
        <v>36</v>
      </c>
      <c r="AY161" s="5" t="s">
        <v>36</v>
      </c>
      <c r="AZ161" s="4" t="s">
        <v>506</v>
      </c>
      <c r="BA161" s="4">
        <v>504704920</v>
      </c>
      <c r="BB161" s="4">
        <v>20000</v>
      </c>
      <c r="BC161" s="4" t="s">
        <v>559</v>
      </c>
      <c r="BD161" s="4" t="s">
        <v>537</v>
      </c>
      <c r="BE161" s="6" t="s">
        <v>406</v>
      </c>
      <c r="BF161" s="6" t="s">
        <v>309</v>
      </c>
    </row>
    <row r="162" spans="1:58" ht="18.75">
      <c r="A162" s="4" t="s">
        <v>238</v>
      </c>
      <c r="B162" s="4" t="s">
        <v>30</v>
      </c>
      <c r="C162" s="4" t="s">
        <v>31</v>
      </c>
      <c r="D162" s="4" t="str">
        <f t="shared" si="7"/>
        <v>HOC</v>
      </c>
      <c r="E162" s="6" t="str">
        <f t="shared" si="8"/>
        <v>HO to CW Done</v>
      </c>
      <c r="F162" s="4" t="s">
        <v>301</v>
      </c>
      <c r="G162" s="4">
        <v>2020</v>
      </c>
      <c r="H162" s="4">
        <v>21.431159999999998</v>
      </c>
      <c r="I162" s="4">
        <v>39.836919999999999</v>
      </c>
      <c r="J162" s="4" t="s">
        <v>306</v>
      </c>
      <c r="K162" s="4" t="s">
        <v>43</v>
      </c>
      <c r="L162" s="4" t="s">
        <v>55</v>
      </c>
      <c r="M162" s="4" t="s">
        <v>47</v>
      </c>
      <c r="N162" s="4"/>
      <c r="O162" s="4" t="s">
        <v>30</v>
      </c>
      <c r="P162" s="4" t="s">
        <v>34</v>
      </c>
      <c r="Q162" s="4"/>
      <c r="R162" s="4" t="s">
        <v>32</v>
      </c>
      <c r="S162" s="4" t="s">
        <v>32</v>
      </c>
      <c r="T162" s="4" t="s">
        <v>33</v>
      </c>
      <c r="U162" s="8" t="s">
        <v>918</v>
      </c>
      <c r="V162" s="4" t="s">
        <v>919</v>
      </c>
      <c r="W162" s="4" t="s">
        <v>606</v>
      </c>
      <c r="X162" s="4" t="s">
        <v>607</v>
      </c>
      <c r="Y162" s="6">
        <v>43538</v>
      </c>
      <c r="Z162" s="5">
        <v>43541</v>
      </c>
      <c r="AA162" s="5">
        <v>43541</v>
      </c>
      <c r="AB162" s="5">
        <v>43543</v>
      </c>
      <c r="AC162" s="5" t="s">
        <v>47</v>
      </c>
      <c r="AD162" s="5" t="s">
        <v>47</v>
      </c>
      <c r="AE162" s="5">
        <v>43550</v>
      </c>
      <c r="AF162" s="5">
        <v>44352</v>
      </c>
      <c r="AG162" s="5">
        <v>44352</v>
      </c>
      <c r="AH162" s="5">
        <v>44352</v>
      </c>
      <c r="AI162" s="5">
        <v>44352</v>
      </c>
      <c r="AJ162" s="5">
        <v>44352</v>
      </c>
      <c r="AK162" s="5" t="s">
        <v>47</v>
      </c>
      <c r="AL162" s="5" t="s">
        <v>47</v>
      </c>
      <c r="AM162" s="29">
        <v>4005513073</v>
      </c>
      <c r="AN162" s="5">
        <v>43737</v>
      </c>
      <c r="AO162" s="5">
        <v>43758</v>
      </c>
      <c r="AP162" s="5">
        <v>43753</v>
      </c>
      <c r="AQ162" s="12">
        <v>21.431159999999998</v>
      </c>
      <c r="AR162" s="10">
        <v>39.836919999999999</v>
      </c>
      <c r="AS162" s="5">
        <v>43683</v>
      </c>
      <c r="AT162" s="5">
        <v>43683</v>
      </c>
      <c r="AU162" s="5" t="s">
        <v>491</v>
      </c>
      <c r="AV162" s="10" t="s">
        <v>563</v>
      </c>
      <c r="AW162" s="6">
        <v>43759</v>
      </c>
      <c r="AX162" s="5" t="s">
        <v>53</v>
      </c>
      <c r="AY162" s="4" t="s">
        <v>35</v>
      </c>
      <c r="AZ162" s="4" t="s">
        <v>340</v>
      </c>
      <c r="BA162" s="4"/>
      <c r="BB162" s="4" t="s">
        <v>47</v>
      </c>
      <c r="BC162" s="4" t="s">
        <v>563</v>
      </c>
      <c r="BD162" s="4" t="s">
        <v>537</v>
      </c>
      <c r="BE162" s="6" t="s">
        <v>407</v>
      </c>
      <c r="BF162" s="6" t="s">
        <v>309</v>
      </c>
    </row>
    <row r="163" spans="1:58" ht="18.75">
      <c r="A163" s="4" t="s">
        <v>239</v>
      </c>
      <c r="B163" s="4" t="s">
        <v>30</v>
      </c>
      <c r="C163" s="4" t="s">
        <v>31</v>
      </c>
      <c r="D163" s="4" t="str">
        <f t="shared" si="7"/>
        <v>HOC</v>
      </c>
      <c r="E163" s="6" t="str">
        <f t="shared" si="8"/>
        <v>HO to CW Done</v>
      </c>
      <c r="F163" s="4" t="s">
        <v>299</v>
      </c>
      <c r="G163" s="4">
        <v>2019</v>
      </c>
      <c r="H163" s="4">
        <v>24.46012</v>
      </c>
      <c r="I163" s="4">
        <v>39.499400000000001</v>
      </c>
      <c r="J163" s="4" t="s">
        <v>306</v>
      </c>
      <c r="K163" s="4" t="s">
        <v>43</v>
      </c>
      <c r="L163" s="4" t="s">
        <v>55</v>
      </c>
      <c r="M163" s="4" t="s">
        <v>47</v>
      </c>
      <c r="N163" s="4"/>
      <c r="O163" s="4" t="s">
        <v>30</v>
      </c>
      <c r="P163" s="4" t="s">
        <v>34</v>
      </c>
      <c r="Q163" s="4"/>
      <c r="R163" s="4" t="s">
        <v>32</v>
      </c>
      <c r="S163" s="4" t="s">
        <v>32</v>
      </c>
      <c r="T163" s="4" t="s">
        <v>33</v>
      </c>
      <c r="U163" s="8" t="s">
        <v>920</v>
      </c>
      <c r="V163" s="4" t="s">
        <v>921</v>
      </c>
      <c r="W163" s="4" t="s">
        <v>606</v>
      </c>
      <c r="X163" s="4" t="s">
        <v>607</v>
      </c>
      <c r="Y163" s="6">
        <v>43541</v>
      </c>
      <c r="Z163" s="5">
        <v>43544</v>
      </c>
      <c r="AA163" s="5">
        <v>43544</v>
      </c>
      <c r="AB163" s="5">
        <v>43546</v>
      </c>
      <c r="AC163" s="5" t="s">
        <v>47</v>
      </c>
      <c r="AD163" s="5" t="s">
        <v>47</v>
      </c>
      <c r="AE163" s="5">
        <v>43648</v>
      </c>
      <c r="AF163" s="5">
        <v>43655</v>
      </c>
      <c r="AG163" s="5">
        <v>43655</v>
      </c>
      <c r="AH163" s="5">
        <v>43655</v>
      </c>
      <c r="AI163" s="5">
        <v>43684</v>
      </c>
      <c r="AJ163" s="5">
        <v>43751</v>
      </c>
      <c r="AK163" s="5" t="s">
        <v>47</v>
      </c>
      <c r="AL163" s="5" t="s">
        <v>47</v>
      </c>
      <c r="AM163" s="29">
        <v>410115</v>
      </c>
      <c r="AN163" s="5">
        <v>43751</v>
      </c>
      <c r="AO163" s="5">
        <v>43844</v>
      </c>
      <c r="AP163" s="5">
        <v>43652</v>
      </c>
      <c r="AQ163" s="10">
        <v>24.460318000000001</v>
      </c>
      <c r="AR163" s="10">
        <v>39.499335000000002</v>
      </c>
      <c r="AS163" s="5">
        <v>43681</v>
      </c>
      <c r="AT163" s="5">
        <v>43682</v>
      </c>
      <c r="AU163" s="5" t="s">
        <v>566</v>
      </c>
      <c r="AV163" s="10"/>
      <c r="AW163" s="6">
        <v>43752</v>
      </c>
      <c r="AX163" s="5" t="s">
        <v>53</v>
      </c>
      <c r="AY163" s="4" t="s">
        <v>35</v>
      </c>
      <c r="AZ163" s="4" t="s">
        <v>354</v>
      </c>
      <c r="BA163" s="4" t="s">
        <v>1092</v>
      </c>
      <c r="BB163" s="4">
        <v>100000</v>
      </c>
      <c r="BC163" s="4">
        <v>400</v>
      </c>
      <c r="BD163" s="4" t="s">
        <v>537</v>
      </c>
      <c r="BE163" s="6" t="s">
        <v>405</v>
      </c>
      <c r="BF163" s="6" t="s">
        <v>309</v>
      </c>
    </row>
    <row r="164" spans="1:58" ht="18.75">
      <c r="A164" s="4" t="s">
        <v>240</v>
      </c>
      <c r="B164" s="4" t="s">
        <v>30</v>
      </c>
      <c r="C164" s="4" t="s">
        <v>31</v>
      </c>
      <c r="D164" s="4" t="str">
        <f t="shared" si="7"/>
        <v>HOC</v>
      </c>
      <c r="E164" s="6" t="str">
        <f t="shared" si="8"/>
        <v>HO to CW Done</v>
      </c>
      <c r="F164" s="4" t="s">
        <v>302</v>
      </c>
      <c r="G164" s="4">
        <v>2019</v>
      </c>
      <c r="H164" s="4">
        <v>21.531759999999998</v>
      </c>
      <c r="I164" s="4">
        <v>40.606369999999998</v>
      </c>
      <c r="J164" s="4" t="s">
        <v>306</v>
      </c>
      <c r="K164" s="4" t="s">
        <v>43</v>
      </c>
      <c r="L164" s="4" t="s">
        <v>55</v>
      </c>
      <c r="M164" s="4" t="s">
        <v>47</v>
      </c>
      <c r="N164" s="4"/>
      <c r="O164" s="4" t="s">
        <v>30</v>
      </c>
      <c r="P164" s="4" t="s">
        <v>34</v>
      </c>
      <c r="Q164" s="4"/>
      <c r="R164" s="4" t="s">
        <v>32</v>
      </c>
      <c r="S164" s="4" t="s">
        <v>32</v>
      </c>
      <c r="T164" s="4" t="s">
        <v>33</v>
      </c>
      <c r="U164" s="8" t="s">
        <v>922</v>
      </c>
      <c r="V164" s="4" t="s">
        <v>923</v>
      </c>
      <c r="W164" s="4" t="s">
        <v>606</v>
      </c>
      <c r="X164" s="4" t="s">
        <v>607</v>
      </c>
      <c r="Y164" s="6">
        <v>43538</v>
      </c>
      <c r="Z164" s="5">
        <v>43541</v>
      </c>
      <c r="AA164" s="5">
        <v>43541</v>
      </c>
      <c r="AB164" s="5">
        <v>43543</v>
      </c>
      <c r="AC164" s="5" t="s">
        <v>472</v>
      </c>
      <c r="AD164" s="5" t="s">
        <v>473</v>
      </c>
      <c r="AE164" s="5" t="s">
        <v>47</v>
      </c>
      <c r="AF164" s="5" t="s">
        <v>47</v>
      </c>
      <c r="AG164" s="5" t="s">
        <v>47</v>
      </c>
      <c r="AH164" s="5" t="s">
        <v>47</v>
      </c>
      <c r="AI164" s="5" t="s">
        <v>47</v>
      </c>
      <c r="AJ164" s="5" t="s">
        <v>47</v>
      </c>
      <c r="AK164" s="5">
        <v>43649</v>
      </c>
      <c r="AL164" s="5">
        <v>43653</v>
      </c>
      <c r="AM164" s="29">
        <v>0</v>
      </c>
      <c r="AN164" s="5">
        <v>43653</v>
      </c>
      <c r="AO164" s="5">
        <v>43653</v>
      </c>
      <c r="AP164" s="5">
        <v>43657</v>
      </c>
      <c r="AQ164" s="10" t="s">
        <v>1172</v>
      </c>
      <c r="AR164" s="10">
        <v>40.606369999999998</v>
      </c>
      <c r="AS164" s="5">
        <v>43677</v>
      </c>
      <c r="AT164" s="5">
        <v>43671</v>
      </c>
      <c r="AU164" s="5" t="s">
        <v>495</v>
      </c>
      <c r="AV164" s="10"/>
      <c r="AW164" s="6">
        <v>43678</v>
      </c>
      <c r="AX164" s="5" t="s">
        <v>36</v>
      </c>
      <c r="AY164" s="4" t="s">
        <v>36</v>
      </c>
      <c r="AZ164" s="4" t="s">
        <v>378</v>
      </c>
      <c r="BA164" s="4">
        <v>555584795</v>
      </c>
      <c r="BB164" s="4">
        <v>25000</v>
      </c>
      <c r="BC164" s="4">
        <v>400</v>
      </c>
      <c r="BD164" s="4" t="s">
        <v>537</v>
      </c>
      <c r="BE164" s="6" t="s">
        <v>406</v>
      </c>
      <c r="BF164" s="6" t="s">
        <v>309</v>
      </c>
    </row>
    <row r="165" spans="1:58" ht="18.75">
      <c r="A165" s="4" t="s">
        <v>241</v>
      </c>
      <c r="B165" s="4" t="s">
        <v>30</v>
      </c>
      <c r="C165" s="4" t="s">
        <v>31</v>
      </c>
      <c r="D165" s="4" t="str">
        <f t="shared" si="7"/>
        <v>HOC</v>
      </c>
      <c r="E165" s="6" t="str">
        <f t="shared" si="8"/>
        <v>HO to CW Done</v>
      </c>
      <c r="F165" s="4" t="s">
        <v>302</v>
      </c>
      <c r="G165" s="4">
        <v>2020</v>
      </c>
      <c r="H165" s="4">
        <v>21.341480000000001</v>
      </c>
      <c r="I165" s="4">
        <v>40.56617</v>
      </c>
      <c r="J165" s="4" t="s">
        <v>306</v>
      </c>
      <c r="K165" s="4" t="s">
        <v>43</v>
      </c>
      <c r="L165" s="4" t="s">
        <v>55</v>
      </c>
      <c r="M165" s="4" t="s">
        <v>47</v>
      </c>
      <c r="N165" s="4"/>
      <c r="O165" s="4" t="s">
        <v>30</v>
      </c>
      <c r="P165" s="4" t="s">
        <v>34</v>
      </c>
      <c r="Q165" s="4"/>
      <c r="R165" s="4" t="s">
        <v>32</v>
      </c>
      <c r="S165" s="4" t="s">
        <v>32</v>
      </c>
      <c r="T165" s="4" t="s">
        <v>33</v>
      </c>
      <c r="U165" s="8" t="s">
        <v>924</v>
      </c>
      <c r="V165" s="4" t="s">
        <v>925</v>
      </c>
      <c r="W165" s="4" t="s">
        <v>606</v>
      </c>
      <c r="X165" s="4" t="s">
        <v>607</v>
      </c>
      <c r="Y165" s="6">
        <v>43531</v>
      </c>
      <c r="Z165" s="5">
        <v>43534</v>
      </c>
      <c r="AA165" s="5">
        <v>43534</v>
      </c>
      <c r="AB165" s="5">
        <v>43536</v>
      </c>
      <c r="AC165" s="5" t="s">
        <v>47</v>
      </c>
      <c r="AD165" s="5" t="s">
        <v>47</v>
      </c>
      <c r="AE165" s="5">
        <v>43642</v>
      </c>
      <c r="AF165" s="5">
        <v>43649</v>
      </c>
      <c r="AG165" s="5">
        <v>43649</v>
      </c>
      <c r="AH165" s="5">
        <v>43649</v>
      </c>
      <c r="AI165" s="5">
        <v>43649</v>
      </c>
      <c r="AJ165" s="5">
        <v>43697</v>
      </c>
      <c r="AK165" s="5" t="s">
        <v>47</v>
      </c>
      <c r="AL165" s="5" t="s">
        <v>47</v>
      </c>
      <c r="AM165" s="29">
        <v>0</v>
      </c>
      <c r="AN165" s="5">
        <v>43697</v>
      </c>
      <c r="AO165" s="5">
        <v>43627</v>
      </c>
      <c r="AP165" s="5">
        <v>43646</v>
      </c>
      <c r="AQ165" s="10">
        <v>21.341480000000001</v>
      </c>
      <c r="AR165" s="10">
        <v>40.56617</v>
      </c>
      <c r="AS165" s="5">
        <v>43653</v>
      </c>
      <c r="AT165" s="5">
        <v>43653</v>
      </c>
      <c r="AU165" s="5" t="s">
        <v>567</v>
      </c>
      <c r="AV165" s="10"/>
      <c r="AW165" s="6">
        <v>43683</v>
      </c>
      <c r="AX165" s="5" t="s">
        <v>53</v>
      </c>
      <c r="AY165" s="4" t="s">
        <v>35</v>
      </c>
      <c r="AZ165" s="4" t="s">
        <v>372</v>
      </c>
      <c r="BA165" s="4" t="s">
        <v>1093</v>
      </c>
      <c r="BB165" s="4">
        <v>30000</v>
      </c>
      <c r="BC165" s="4">
        <v>400</v>
      </c>
      <c r="BD165" s="4" t="s">
        <v>537</v>
      </c>
      <c r="BE165" s="6" t="s">
        <v>406</v>
      </c>
      <c r="BF165" s="6" t="s">
        <v>309</v>
      </c>
    </row>
    <row r="166" spans="1:58" ht="18.75">
      <c r="A166" s="4" t="s">
        <v>242</v>
      </c>
      <c r="B166" s="4" t="s">
        <v>30</v>
      </c>
      <c r="C166" s="4" t="s">
        <v>31</v>
      </c>
      <c r="D166" s="4" t="str">
        <f t="shared" si="7"/>
        <v>HOC</v>
      </c>
      <c r="E166" s="6" t="str">
        <f t="shared" si="8"/>
        <v>HO to CW Done</v>
      </c>
      <c r="F166" s="4" t="s">
        <v>302</v>
      </c>
      <c r="G166" s="4">
        <v>2019</v>
      </c>
      <c r="H166" s="4">
        <v>21.905729999999998</v>
      </c>
      <c r="I166" s="4">
        <v>42.006160000000001</v>
      </c>
      <c r="J166" s="4" t="s">
        <v>306</v>
      </c>
      <c r="K166" s="4" t="s">
        <v>43</v>
      </c>
      <c r="L166" s="4" t="s">
        <v>55</v>
      </c>
      <c r="M166" s="4" t="s">
        <v>47</v>
      </c>
      <c r="N166" s="4"/>
      <c r="O166" s="4" t="s">
        <v>30</v>
      </c>
      <c r="P166" s="4" t="s">
        <v>34</v>
      </c>
      <c r="Q166" s="4"/>
      <c r="R166" s="4" t="s">
        <v>32</v>
      </c>
      <c r="S166" s="4" t="s">
        <v>32</v>
      </c>
      <c r="T166" s="4" t="s">
        <v>33</v>
      </c>
      <c r="U166" s="8" t="s">
        <v>926</v>
      </c>
      <c r="V166" s="4" t="s">
        <v>927</v>
      </c>
      <c r="W166" s="4" t="s">
        <v>606</v>
      </c>
      <c r="X166" s="4" t="s">
        <v>607</v>
      </c>
      <c r="Y166" s="6">
        <v>43630</v>
      </c>
      <c r="Z166" s="5">
        <v>43630</v>
      </c>
      <c r="AA166" s="5">
        <v>43690</v>
      </c>
      <c r="AB166" s="5">
        <v>43690</v>
      </c>
      <c r="AC166" s="5" t="s">
        <v>47</v>
      </c>
      <c r="AD166" s="5" t="s">
        <v>47</v>
      </c>
      <c r="AE166" s="5">
        <v>43770</v>
      </c>
      <c r="AF166" s="5">
        <v>43822</v>
      </c>
      <c r="AG166" s="5">
        <v>43828</v>
      </c>
      <c r="AH166" s="5">
        <v>43835</v>
      </c>
      <c r="AI166" s="5">
        <v>43835</v>
      </c>
      <c r="AJ166" s="5">
        <v>43835</v>
      </c>
      <c r="AK166" s="5" t="s">
        <v>47</v>
      </c>
      <c r="AL166" s="5" t="s">
        <v>47</v>
      </c>
      <c r="AM166" s="29">
        <v>1191</v>
      </c>
      <c r="AN166" s="5">
        <v>43838</v>
      </c>
      <c r="AO166" s="5">
        <v>43843</v>
      </c>
      <c r="AP166" s="5">
        <v>43832</v>
      </c>
      <c r="AQ166" s="10">
        <v>21.905729999999998</v>
      </c>
      <c r="AR166" s="10">
        <v>42.006160000000001</v>
      </c>
      <c r="AS166" s="5">
        <v>43839</v>
      </c>
      <c r="AT166" s="5">
        <v>43842</v>
      </c>
      <c r="AU166" s="5" t="s">
        <v>495</v>
      </c>
      <c r="AV166" s="10" t="s">
        <v>59</v>
      </c>
      <c r="AW166" s="6">
        <v>43831</v>
      </c>
      <c r="AX166" s="5" t="s">
        <v>53</v>
      </c>
      <c r="AY166" s="4" t="s">
        <v>35</v>
      </c>
      <c r="AZ166" s="4" t="s">
        <v>552</v>
      </c>
      <c r="BA166" s="4" t="s">
        <v>242</v>
      </c>
      <c r="BB166" s="4">
        <v>20000</v>
      </c>
      <c r="BC166" s="4">
        <v>400</v>
      </c>
      <c r="BD166" s="4" t="s">
        <v>537</v>
      </c>
      <c r="BE166" s="6" t="s">
        <v>406</v>
      </c>
      <c r="BF166" s="6" t="s">
        <v>309</v>
      </c>
    </row>
    <row r="167" spans="1:58" ht="18.75">
      <c r="A167" s="4" t="s">
        <v>243</v>
      </c>
      <c r="B167" s="4" t="s">
        <v>30</v>
      </c>
      <c r="C167" s="4" t="s">
        <v>31</v>
      </c>
      <c r="D167" s="4" t="str">
        <f t="shared" si="7"/>
        <v>HOC</v>
      </c>
      <c r="E167" s="6" t="str">
        <f t="shared" si="8"/>
        <v>HO to CW Done</v>
      </c>
      <c r="F167" s="4" t="s">
        <v>302</v>
      </c>
      <c r="G167" s="4">
        <v>2020</v>
      </c>
      <c r="H167" s="4">
        <v>21.35211</v>
      </c>
      <c r="I167" s="4">
        <v>40.540909999999997</v>
      </c>
      <c r="J167" s="4" t="s">
        <v>306</v>
      </c>
      <c r="K167" s="4" t="s">
        <v>43</v>
      </c>
      <c r="L167" s="4" t="s">
        <v>55</v>
      </c>
      <c r="M167" s="4" t="s">
        <v>47</v>
      </c>
      <c r="N167" s="4"/>
      <c r="O167" s="4" t="s">
        <v>30</v>
      </c>
      <c r="P167" s="4" t="s">
        <v>34</v>
      </c>
      <c r="Q167" s="4"/>
      <c r="R167" s="4" t="s">
        <v>32</v>
      </c>
      <c r="S167" s="4" t="s">
        <v>32</v>
      </c>
      <c r="T167" s="4" t="s">
        <v>33</v>
      </c>
      <c r="U167" s="8" t="s">
        <v>928</v>
      </c>
      <c r="V167" s="4" t="s">
        <v>929</v>
      </c>
      <c r="W167" s="4" t="s">
        <v>606</v>
      </c>
      <c r="X167" s="4" t="s">
        <v>607</v>
      </c>
      <c r="Y167" s="6">
        <v>43540</v>
      </c>
      <c r="Z167" s="5">
        <v>43543</v>
      </c>
      <c r="AA167" s="5">
        <v>43543</v>
      </c>
      <c r="AB167" s="5">
        <v>43545</v>
      </c>
      <c r="AC167" s="5" t="s">
        <v>47</v>
      </c>
      <c r="AD167" s="5" t="s">
        <v>47</v>
      </c>
      <c r="AE167" s="5">
        <v>43625</v>
      </c>
      <c r="AF167" s="5">
        <v>43632</v>
      </c>
      <c r="AG167" s="5">
        <v>43632</v>
      </c>
      <c r="AH167" s="5">
        <v>43632</v>
      </c>
      <c r="AI167" s="5">
        <v>43636</v>
      </c>
      <c r="AJ167" s="5">
        <v>43643</v>
      </c>
      <c r="AK167" s="5" t="s">
        <v>47</v>
      </c>
      <c r="AL167" s="5" t="s">
        <v>47</v>
      </c>
      <c r="AM167" s="29">
        <v>40001168</v>
      </c>
      <c r="AN167" s="5">
        <v>43643</v>
      </c>
      <c r="AO167" s="5">
        <v>43646</v>
      </c>
      <c r="AP167" s="5">
        <v>43646</v>
      </c>
      <c r="AQ167" s="10" t="s">
        <v>1173</v>
      </c>
      <c r="AR167" s="10">
        <v>40.540909999999997</v>
      </c>
      <c r="AS167" s="5">
        <v>43656</v>
      </c>
      <c r="AT167" s="5">
        <v>43656</v>
      </c>
      <c r="AU167" s="5" t="s">
        <v>495</v>
      </c>
      <c r="AV167" s="10"/>
      <c r="AW167" s="6">
        <v>43696</v>
      </c>
      <c r="AX167" s="5" t="s">
        <v>53</v>
      </c>
      <c r="AY167" s="4" t="s">
        <v>35</v>
      </c>
      <c r="AZ167" s="4" t="s">
        <v>372</v>
      </c>
      <c r="BA167" s="4" t="s">
        <v>1094</v>
      </c>
      <c r="BB167" s="4">
        <v>30000</v>
      </c>
      <c r="BC167" s="4">
        <v>400</v>
      </c>
      <c r="BD167" s="4" t="s">
        <v>537</v>
      </c>
      <c r="BE167" s="6" t="s">
        <v>406</v>
      </c>
      <c r="BF167" s="6" t="s">
        <v>309</v>
      </c>
    </row>
    <row r="168" spans="1:58" ht="18.75">
      <c r="A168" s="4" t="s">
        <v>244</v>
      </c>
      <c r="B168" s="4" t="s">
        <v>30</v>
      </c>
      <c r="C168" s="4" t="s">
        <v>31</v>
      </c>
      <c r="D168" s="4" t="str">
        <f t="shared" si="7"/>
        <v>Pending LA</v>
      </c>
      <c r="E168" s="6" t="str">
        <f t="shared" si="8"/>
        <v>IBP Not Issued</v>
      </c>
      <c r="F168" s="4" t="s">
        <v>301</v>
      </c>
      <c r="G168" s="4">
        <v>2020</v>
      </c>
      <c r="H168" s="4">
        <v>21.428909999999998</v>
      </c>
      <c r="I168" s="4">
        <v>39.829320000000003</v>
      </c>
      <c r="J168" s="4" t="s">
        <v>306</v>
      </c>
      <c r="K168" s="4" t="s">
        <v>43</v>
      </c>
      <c r="L168" s="4" t="s">
        <v>55</v>
      </c>
      <c r="M168" s="4" t="s">
        <v>596</v>
      </c>
      <c r="N168" s="4"/>
      <c r="O168" s="4" t="s">
        <v>30</v>
      </c>
      <c r="P168" s="4" t="s">
        <v>34</v>
      </c>
      <c r="Q168" s="4"/>
      <c r="R168" s="4" t="s">
        <v>32</v>
      </c>
      <c r="S168" s="4" t="s">
        <v>32</v>
      </c>
      <c r="T168" s="4" t="s">
        <v>33</v>
      </c>
      <c r="U168" s="8" t="s">
        <v>930</v>
      </c>
      <c r="V168" s="4" t="s">
        <v>931</v>
      </c>
      <c r="W168" s="4" t="s">
        <v>606</v>
      </c>
      <c r="X168" s="4" t="s">
        <v>607</v>
      </c>
      <c r="Y168" s="6">
        <v>43527</v>
      </c>
      <c r="Z168" s="5">
        <v>43527</v>
      </c>
      <c r="AA168" s="5">
        <v>43527</v>
      </c>
      <c r="AB168" s="5">
        <v>43527</v>
      </c>
      <c r="AC168" s="5" t="s">
        <v>47</v>
      </c>
      <c r="AD168" s="5" t="s">
        <v>47</v>
      </c>
      <c r="AE168" s="5">
        <v>44509</v>
      </c>
      <c r="AF168" s="5"/>
      <c r="AG168" s="5"/>
      <c r="AH168" s="5"/>
      <c r="AI168" s="5"/>
      <c r="AJ168" s="5"/>
      <c r="AK168" s="5" t="s">
        <v>47</v>
      </c>
      <c r="AL168" s="5" t="s">
        <v>47</v>
      </c>
      <c r="AM168" s="29" t="s">
        <v>1278</v>
      </c>
      <c r="AN168" s="5"/>
      <c r="AO168" s="5"/>
      <c r="AP168" s="5">
        <v>44377</v>
      </c>
      <c r="AQ168" s="10">
        <v>21.429300999999999</v>
      </c>
      <c r="AR168" s="10">
        <v>39.829877000000003</v>
      </c>
      <c r="AS168" s="5">
        <v>44389</v>
      </c>
      <c r="AT168" s="5">
        <v>44402</v>
      </c>
      <c r="AU168" s="5" t="s">
        <v>490</v>
      </c>
      <c r="AV168" s="10" t="s">
        <v>64</v>
      </c>
      <c r="AW168" s="6"/>
      <c r="AX168" s="5" t="s">
        <v>53</v>
      </c>
      <c r="AY168" s="4" t="s">
        <v>35</v>
      </c>
      <c r="AZ168" s="4" t="s">
        <v>340</v>
      </c>
      <c r="BA168" s="4"/>
      <c r="BB168" s="4" t="s">
        <v>47</v>
      </c>
      <c r="BC168" s="4" t="s">
        <v>515</v>
      </c>
      <c r="BD168" s="4" t="s">
        <v>537</v>
      </c>
      <c r="BE168" s="6" t="s">
        <v>407</v>
      </c>
      <c r="BF168" s="6" t="s">
        <v>1272</v>
      </c>
    </row>
    <row r="169" spans="1:58" ht="18.75">
      <c r="A169" s="4" t="s">
        <v>245</v>
      </c>
      <c r="B169" s="4" t="s">
        <v>30</v>
      </c>
      <c r="C169" s="4" t="s">
        <v>31</v>
      </c>
      <c r="D169" s="4" t="str">
        <f t="shared" si="7"/>
        <v>HOC</v>
      </c>
      <c r="E169" s="6" t="str">
        <f t="shared" si="8"/>
        <v>HO to CW Done</v>
      </c>
      <c r="F169" s="4" t="s">
        <v>299</v>
      </c>
      <c r="G169" s="4">
        <v>2020</v>
      </c>
      <c r="H169" s="4">
        <v>24.426200000000001</v>
      </c>
      <c r="I169" s="4">
        <v>39.53022</v>
      </c>
      <c r="J169" s="4" t="s">
        <v>306</v>
      </c>
      <c r="K169" s="4" t="s">
        <v>43</v>
      </c>
      <c r="L169" s="4" t="s">
        <v>55</v>
      </c>
      <c r="M169" s="4" t="s">
        <v>47</v>
      </c>
      <c r="N169" s="4"/>
      <c r="O169" s="4" t="s">
        <v>30</v>
      </c>
      <c r="P169" s="4" t="s">
        <v>34</v>
      </c>
      <c r="Q169" s="4"/>
      <c r="R169" s="4" t="s">
        <v>32</v>
      </c>
      <c r="S169" s="4" t="s">
        <v>32</v>
      </c>
      <c r="T169" s="4" t="s">
        <v>33</v>
      </c>
      <c r="U169" s="8" t="s">
        <v>932</v>
      </c>
      <c r="V169" s="4" t="s">
        <v>933</v>
      </c>
      <c r="W169" s="4" t="s">
        <v>606</v>
      </c>
      <c r="X169" s="4" t="s">
        <v>607</v>
      </c>
      <c r="Y169" s="6">
        <v>43559</v>
      </c>
      <c r="Z169" s="5">
        <v>43562</v>
      </c>
      <c r="AA169" s="5">
        <v>43562</v>
      </c>
      <c r="AB169" s="5">
        <v>43564</v>
      </c>
      <c r="AC169" s="5" t="s">
        <v>474</v>
      </c>
      <c r="AD169" s="5" t="s">
        <v>475</v>
      </c>
      <c r="AE169" s="5" t="s">
        <v>47</v>
      </c>
      <c r="AF169" s="5" t="s">
        <v>47</v>
      </c>
      <c r="AG169" s="5" t="s">
        <v>47</v>
      </c>
      <c r="AH169" s="5" t="s">
        <v>47</v>
      </c>
      <c r="AI169" s="5" t="s">
        <v>47</v>
      </c>
      <c r="AJ169" s="5" t="s">
        <v>47</v>
      </c>
      <c r="AK169" s="5">
        <v>43748</v>
      </c>
      <c r="AL169" s="5">
        <v>43755</v>
      </c>
      <c r="AM169" s="29">
        <v>142321</v>
      </c>
      <c r="AN169" s="5">
        <v>43755</v>
      </c>
      <c r="AO169" s="5">
        <v>43793</v>
      </c>
      <c r="AP169" s="5">
        <v>43730</v>
      </c>
      <c r="AQ169" s="10">
        <v>24.426189999999998</v>
      </c>
      <c r="AR169" s="10">
        <v>39.530250000000002</v>
      </c>
      <c r="AS169" s="5">
        <v>43793</v>
      </c>
      <c r="AT169" s="5">
        <v>43793</v>
      </c>
      <c r="AU169" s="5" t="s">
        <v>490</v>
      </c>
      <c r="AV169" s="10"/>
      <c r="AW169" s="6">
        <v>43780</v>
      </c>
      <c r="AX169" s="5" t="s">
        <v>36</v>
      </c>
      <c r="AY169" s="4" t="s">
        <v>36</v>
      </c>
      <c r="AZ169" s="4" t="s">
        <v>379</v>
      </c>
      <c r="BA169" s="4">
        <v>533133398</v>
      </c>
      <c r="BB169" s="4">
        <v>40000</v>
      </c>
      <c r="BC169" s="4">
        <v>400</v>
      </c>
      <c r="BD169" s="4" t="s">
        <v>537</v>
      </c>
      <c r="BE169" s="6" t="s">
        <v>405</v>
      </c>
      <c r="BF169" s="6" t="s">
        <v>309</v>
      </c>
    </row>
    <row r="170" spans="1:58" ht="18.75">
      <c r="A170" s="4" t="s">
        <v>246</v>
      </c>
      <c r="B170" s="4" t="s">
        <v>30</v>
      </c>
      <c r="C170" s="4" t="s">
        <v>31</v>
      </c>
      <c r="D170" s="4" t="str">
        <f t="shared" si="7"/>
        <v>HOC</v>
      </c>
      <c r="E170" s="6" t="str">
        <f t="shared" si="8"/>
        <v>HO to CW Done</v>
      </c>
      <c r="F170" s="4" t="s">
        <v>302</v>
      </c>
      <c r="G170" s="4">
        <v>2019</v>
      </c>
      <c r="H170" s="4">
        <v>21.474730000000001</v>
      </c>
      <c r="I170" s="4">
        <v>40.480249999999998</v>
      </c>
      <c r="J170" s="4" t="s">
        <v>306</v>
      </c>
      <c r="K170" s="4" t="s">
        <v>43</v>
      </c>
      <c r="L170" s="4" t="s">
        <v>55</v>
      </c>
      <c r="M170" s="4" t="s">
        <v>47</v>
      </c>
      <c r="N170" s="4"/>
      <c r="O170" s="4" t="s">
        <v>30</v>
      </c>
      <c r="P170" s="4" t="s">
        <v>34</v>
      </c>
      <c r="Q170" s="4"/>
      <c r="R170" s="4" t="s">
        <v>32</v>
      </c>
      <c r="S170" s="4" t="s">
        <v>32</v>
      </c>
      <c r="T170" s="4" t="s">
        <v>33</v>
      </c>
      <c r="U170" s="8" t="s">
        <v>934</v>
      </c>
      <c r="V170" s="4" t="s">
        <v>935</v>
      </c>
      <c r="W170" s="4" t="s">
        <v>606</v>
      </c>
      <c r="X170" s="4" t="s">
        <v>607</v>
      </c>
      <c r="Y170" s="6">
        <v>43541</v>
      </c>
      <c r="Z170" s="5">
        <v>43544</v>
      </c>
      <c r="AA170" s="5">
        <v>43544</v>
      </c>
      <c r="AB170" s="5">
        <v>43546</v>
      </c>
      <c r="AC170" s="5" t="s">
        <v>476</v>
      </c>
      <c r="AD170" s="5" t="s">
        <v>477</v>
      </c>
      <c r="AE170" s="5" t="s">
        <v>47</v>
      </c>
      <c r="AF170" s="5" t="s">
        <v>47</v>
      </c>
      <c r="AG170" s="5" t="s">
        <v>47</v>
      </c>
      <c r="AH170" s="5" t="s">
        <v>47</v>
      </c>
      <c r="AI170" s="5" t="s">
        <v>47</v>
      </c>
      <c r="AJ170" s="5" t="s">
        <v>47</v>
      </c>
      <c r="AK170" s="5">
        <v>43649</v>
      </c>
      <c r="AL170" s="5">
        <v>43653</v>
      </c>
      <c r="AM170" s="29">
        <v>0</v>
      </c>
      <c r="AN170" s="5">
        <v>43653</v>
      </c>
      <c r="AO170" s="5">
        <v>43653</v>
      </c>
      <c r="AP170" s="5">
        <v>43646</v>
      </c>
      <c r="AQ170" s="10">
        <v>21.474730000000001</v>
      </c>
      <c r="AR170" s="10">
        <v>40.480249999999998</v>
      </c>
      <c r="AS170" s="5">
        <v>43653</v>
      </c>
      <c r="AT170" s="5">
        <v>43653</v>
      </c>
      <c r="AU170" s="5" t="s">
        <v>567</v>
      </c>
      <c r="AV170" s="10"/>
      <c r="AW170" s="6">
        <v>43683</v>
      </c>
      <c r="AX170" s="5" t="s">
        <v>36</v>
      </c>
      <c r="AY170" s="4" t="s">
        <v>36</v>
      </c>
      <c r="AZ170" s="4" t="s">
        <v>380</v>
      </c>
      <c r="BA170" s="4">
        <v>505705951</v>
      </c>
      <c r="BB170" s="4">
        <v>30000</v>
      </c>
      <c r="BC170" s="4">
        <v>400</v>
      </c>
      <c r="BD170" s="4" t="s">
        <v>537</v>
      </c>
      <c r="BE170" s="6" t="s">
        <v>406</v>
      </c>
      <c r="BF170" s="6" t="s">
        <v>309</v>
      </c>
    </row>
    <row r="171" spans="1:58" ht="18.75">
      <c r="A171" s="4" t="s">
        <v>247</v>
      </c>
      <c r="B171" s="4" t="s">
        <v>30</v>
      </c>
      <c r="C171" s="4" t="s">
        <v>31</v>
      </c>
      <c r="D171" s="4" t="str">
        <f t="shared" si="7"/>
        <v>HOC</v>
      </c>
      <c r="E171" s="6" t="str">
        <f t="shared" si="8"/>
        <v>HO to CW Done</v>
      </c>
      <c r="F171" s="4" t="s">
        <v>302</v>
      </c>
      <c r="G171" s="4">
        <v>2019</v>
      </c>
      <c r="H171" s="4">
        <v>21.498339999999999</v>
      </c>
      <c r="I171" s="4">
        <v>40.507300000000001</v>
      </c>
      <c r="J171" s="4" t="s">
        <v>306</v>
      </c>
      <c r="K171" s="4" t="s">
        <v>43</v>
      </c>
      <c r="L171" s="4" t="s">
        <v>55</v>
      </c>
      <c r="M171" s="4" t="s">
        <v>47</v>
      </c>
      <c r="N171" s="4"/>
      <c r="O171" s="4" t="s">
        <v>30</v>
      </c>
      <c r="P171" s="4" t="s">
        <v>34</v>
      </c>
      <c r="Q171" s="4"/>
      <c r="R171" s="4" t="s">
        <v>32</v>
      </c>
      <c r="S171" s="4" t="s">
        <v>32</v>
      </c>
      <c r="T171" s="4" t="s">
        <v>33</v>
      </c>
      <c r="U171" s="8" t="s">
        <v>936</v>
      </c>
      <c r="V171" s="4" t="s">
        <v>937</v>
      </c>
      <c r="W171" s="4" t="s">
        <v>606</v>
      </c>
      <c r="X171" s="4" t="s">
        <v>607</v>
      </c>
      <c r="Y171" s="6">
        <v>43585</v>
      </c>
      <c r="Z171" s="5">
        <v>43588</v>
      </c>
      <c r="AA171" s="5">
        <v>43588</v>
      </c>
      <c r="AB171" s="5">
        <v>43590</v>
      </c>
      <c r="AC171" s="5" t="s">
        <v>47</v>
      </c>
      <c r="AD171" s="5" t="s">
        <v>47</v>
      </c>
      <c r="AE171" s="5">
        <v>43625</v>
      </c>
      <c r="AF171" s="5">
        <v>43632</v>
      </c>
      <c r="AG171" s="5">
        <v>43632</v>
      </c>
      <c r="AH171" s="5">
        <v>43632</v>
      </c>
      <c r="AI171" s="5">
        <v>43727</v>
      </c>
      <c r="AJ171" s="5">
        <v>43739</v>
      </c>
      <c r="AK171" s="5" t="s">
        <v>47</v>
      </c>
      <c r="AL171" s="5" t="s">
        <v>47</v>
      </c>
      <c r="AM171" s="29">
        <v>41000128</v>
      </c>
      <c r="AN171" s="5">
        <v>43739</v>
      </c>
      <c r="AO171" s="5">
        <v>43781</v>
      </c>
      <c r="AP171" s="5">
        <v>43702</v>
      </c>
      <c r="AQ171" s="10">
        <v>21.498339999999999</v>
      </c>
      <c r="AR171" s="10">
        <v>40.507300000000001</v>
      </c>
      <c r="AS171" s="5">
        <v>43753</v>
      </c>
      <c r="AT171" s="5">
        <v>43754</v>
      </c>
      <c r="AU171" s="5" t="s">
        <v>495</v>
      </c>
      <c r="AV171" s="10"/>
      <c r="AW171" s="6">
        <v>43780</v>
      </c>
      <c r="AX171" s="5" t="s">
        <v>53</v>
      </c>
      <c r="AY171" s="4" t="s">
        <v>35</v>
      </c>
      <c r="AZ171" s="4" t="s">
        <v>336</v>
      </c>
      <c r="BA171" s="4" t="s">
        <v>1095</v>
      </c>
      <c r="BB171" s="4">
        <v>30000</v>
      </c>
      <c r="BC171" s="4">
        <v>400</v>
      </c>
      <c r="BD171" s="4" t="s">
        <v>537</v>
      </c>
      <c r="BE171" s="6" t="s">
        <v>406</v>
      </c>
      <c r="BF171" s="6" t="s">
        <v>309</v>
      </c>
    </row>
    <row r="172" spans="1:58" ht="18.75">
      <c r="A172" s="4" t="s">
        <v>249</v>
      </c>
      <c r="B172" s="4" t="s">
        <v>30</v>
      </c>
      <c r="C172" s="4" t="s">
        <v>31</v>
      </c>
      <c r="D172" s="4" t="str">
        <f t="shared" si="7"/>
        <v>HOC</v>
      </c>
      <c r="E172" s="6" t="str">
        <f t="shared" si="8"/>
        <v>HO to CW Done</v>
      </c>
      <c r="F172" s="4" t="s">
        <v>302</v>
      </c>
      <c r="G172" s="4">
        <v>2020</v>
      </c>
      <c r="H172" s="4">
        <v>21.474350000000001</v>
      </c>
      <c r="I172" s="4">
        <v>40.495510000000003</v>
      </c>
      <c r="J172" s="4" t="s">
        <v>306</v>
      </c>
      <c r="K172" s="4" t="s">
        <v>43</v>
      </c>
      <c r="L172" s="4" t="s">
        <v>55</v>
      </c>
      <c r="M172" s="4" t="s">
        <v>47</v>
      </c>
      <c r="N172" s="4"/>
      <c r="O172" s="4" t="s">
        <v>30</v>
      </c>
      <c r="P172" s="4" t="s">
        <v>34</v>
      </c>
      <c r="Q172" s="4"/>
      <c r="R172" s="4" t="s">
        <v>32</v>
      </c>
      <c r="S172" s="4" t="s">
        <v>32</v>
      </c>
      <c r="T172" s="4" t="s">
        <v>33</v>
      </c>
      <c r="U172" s="8" t="s">
        <v>938</v>
      </c>
      <c r="V172" s="4" t="s">
        <v>939</v>
      </c>
      <c r="W172" s="4" t="s">
        <v>606</v>
      </c>
      <c r="X172" s="4" t="s">
        <v>607</v>
      </c>
      <c r="Y172" s="6">
        <v>43537</v>
      </c>
      <c r="Z172" s="5">
        <v>43540</v>
      </c>
      <c r="AA172" s="5">
        <v>43540</v>
      </c>
      <c r="AB172" s="5">
        <v>43542</v>
      </c>
      <c r="AC172" s="5" t="s">
        <v>47</v>
      </c>
      <c r="AD172" s="5" t="s">
        <v>47</v>
      </c>
      <c r="AE172" s="5">
        <v>43625</v>
      </c>
      <c r="AF172" s="5">
        <v>43632</v>
      </c>
      <c r="AG172" s="5">
        <v>43632</v>
      </c>
      <c r="AH172" s="5">
        <v>43632</v>
      </c>
      <c r="AI172" s="5">
        <v>43636</v>
      </c>
      <c r="AJ172" s="5">
        <v>43643</v>
      </c>
      <c r="AK172" s="5" t="s">
        <v>47</v>
      </c>
      <c r="AL172" s="5" t="s">
        <v>47</v>
      </c>
      <c r="AM172" s="29">
        <v>40001167</v>
      </c>
      <c r="AN172" s="5">
        <v>43643</v>
      </c>
      <c r="AO172" s="5">
        <v>43646</v>
      </c>
      <c r="AP172" s="5">
        <v>43629</v>
      </c>
      <c r="AQ172" s="10">
        <v>21.474375999999999</v>
      </c>
      <c r="AR172" s="10">
        <v>40.495480000000001</v>
      </c>
      <c r="AS172" s="5">
        <v>43643</v>
      </c>
      <c r="AT172" s="5">
        <v>43647</v>
      </c>
      <c r="AU172" s="5" t="s">
        <v>567</v>
      </c>
      <c r="AV172" s="10"/>
      <c r="AW172" s="6">
        <v>43745</v>
      </c>
      <c r="AX172" s="5" t="s">
        <v>53</v>
      </c>
      <c r="AY172" s="4" t="s">
        <v>35</v>
      </c>
      <c r="AZ172" s="4" t="s">
        <v>372</v>
      </c>
      <c r="BA172" s="4" t="s">
        <v>1096</v>
      </c>
      <c r="BB172" s="4">
        <v>30000</v>
      </c>
      <c r="BC172" s="4" t="s">
        <v>59</v>
      </c>
      <c r="BD172" s="4" t="s">
        <v>537</v>
      </c>
      <c r="BE172" s="6" t="s">
        <v>406</v>
      </c>
      <c r="BF172" s="6" t="s">
        <v>309</v>
      </c>
    </row>
    <row r="173" spans="1:58" ht="18.75">
      <c r="A173" s="4" t="s">
        <v>250</v>
      </c>
      <c r="B173" s="4" t="s">
        <v>44</v>
      </c>
      <c r="C173" s="4" t="s">
        <v>31</v>
      </c>
      <c r="D173" s="4" t="str">
        <f t="shared" si="7"/>
        <v>HOC</v>
      </c>
      <c r="E173" s="6" t="str">
        <f t="shared" si="8"/>
        <v>HO to CW Done</v>
      </c>
      <c r="F173" s="4" t="s">
        <v>301</v>
      </c>
      <c r="G173" s="4">
        <v>2019</v>
      </c>
      <c r="H173" s="4">
        <v>21.37086</v>
      </c>
      <c r="I173" s="4">
        <v>39.989400000000003</v>
      </c>
      <c r="J173" s="4" t="s">
        <v>306</v>
      </c>
      <c r="K173" s="4" t="s">
        <v>43</v>
      </c>
      <c r="L173" s="4" t="s">
        <v>55</v>
      </c>
      <c r="M173" s="4" t="s">
        <v>596</v>
      </c>
      <c r="N173" s="4"/>
      <c r="O173" s="4" t="s">
        <v>44</v>
      </c>
      <c r="P173" s="4" t="s">
        <v>34</v>
      </c>
      <c r="Q173" s="4"/>
      <c r="R173" s="4" t="s">
        <v>32</v>
      </c>
      <c r="S173" s="4" t="s">
        <v>32</v>
      </c>
      <c r="T173" s="4" t="s">
        <v>33</v>
      </c>
      <c r="U173" s="8" t="s">
        <v>940</v>
      </c>
      <c r="V173" s="4" t="s">
        <v>941</v>
      </c>
      <c r="W173" s="4" t="s">
        <v>606</v>
      </c>
      <c r="X173" s="4" t="s">
        <v>607</v>
      </c>
      <c r="Y173" s="6">
        <v>43599</v>
      </c>
      <c r="Z173" s="5">
        <v>43602</v>
      </c>
      <c r="AA173" s="5">
        <v>43602</v>
      </c>
      <c r="AB173" s="5">
        <v>43604</v>
      </c>
      <c r="AC173" s="5" t="s">
        <v>47</v>
      </c>
      <c r="AD173" s="5" t="s">
        <v>47</v>
      </c>
      <c r="AE173" s="5">
        <v>43604</v>
      </c>
      <c r="AF173" s="5">
        <v>43604</v>
      </c>
      <c r="AG173" s="5">
        <v>43604</v>
      </c>
      <c r="AH173" s="5">
        <v>43604</v>
      </c>
      <c r="AI173" s="5">
        <v>43604</v>
      </c>
      <c r="AJ173" s="5">
        <v>43604</v>
      </c>
      <c r="AK173" s="5" t="s">
        <v>47</v>
      </c>
      <c r="AL173" s="5" t="s">
        <v>47</v>
      </c>
      <c r="AM173" s="29">
        <v>0</v>
      </c>
      <c r="AN173" s="5">
        <v>43631</v>
      </c>
      <c r="AO173" s="5">
        <v>43631</v>
      </c>
      <c r="AP173" s="5">
        <v>43628</v>
      </c>
      <c r="AQ173" s="12">
        <v>21.37086</v>
      </c>
      <c r="AR173" s="10">
        <v>39.989400000000003</v>
      </c>
      <c r="AS173" s="5">
        <v>43627</v>
      </c>
      <c r="AT173" s="5">
        <v>43627</v>
      </c>
      <c r="AU173" s="10" t="s">
        <v>502</v>
      </c>
      <c r="AV173" s="10" t="s">
        <v>517</v>
      </c>
      <c r="AW173" s="6">
        <v>43631</v>
      </c>
      <c r="AX173" s="5" t="s">
        <v>53</v>
      </c>
      <c r="AY173" s="4" t="s">
        <v>35</v>
      </c>
      <c r="AZ173" s="4" t="s">
        <v>340</v>
      </c>
      <c r="BA173" s="4"/>
      <c r="BB173" s="4" t="s">
        <v>47</v>
      </c>
      <c r="BC173" s="4" t="s">
        <v>517</v>
      </c>
      <c r="BD173" s="4" t="s">
        <v>537</v>
      </c>
      <c r="BE173" s="6" t="s">
        <v>407</v>
      </c>
      <c r="BF173" s="6" t="s">
        <v>309</v>
      </c>
    </row>
    <row r="174" spans="1:58" ht="18.75">
      <c r="A174" s="4" t="s">
        <v>251</v>
      </c>
      <c r="B174" s="4" t="s">
        <v>44</v>
      </c>
      <c r="C174" s="4" t="s">
        <v>31</v>
      </c>
      <c r="D174" s="4" t="str">
        <f t="shared" si="7"/>
        <v>HOC</v>
      </c>
      <c r="E174" s="6" t="str">
        <f t="shared" si="8"/>
        <v>HO to CW Done</v>
      </c>
      <c r="F174" s="4" t="s">
        <v>301</v>
      </c>
      <c r="G174" s="4">
        <v>2019</v>
      </c>
      <c r="H174" s="4">
        <v>21.344439999999999</v>
      </c>
      <c r="I174" s="4">
        <v>39.959389999999999</v>
      </c>
      <c r="J174" s="4" t="s">
        <v>306</v>
      </c>
      <c r="K174" s="4" t="s">
        <v>43</v>
      </c>
      <c r="L174" s="4" t="s">
        <v>55</v>
      </c>
      <c r="M174" s="4" t="s">
        <v>596</v>
      </c>
      <c r="N174" s="4"/>
      <c r="O174" s="4" t="s">
        <v>44</v>
      </c>
      <c r="P174" s="4" t="s">
        <v>34</v>
      </c>
      <c r="Q174" s="4"/>
      <c r="R174" s="4" t="s">
        <v>32</v>
      </c>
      <c r="S174" s="4" t="s">
        <v>32</v>
      </c>
      <c r="T174" s="4" t="s">
        <v>33</v>
      </c>
      <c r="U174" s="8" t="s">
        <v>942</v>
      </c>
      <c r="V174" s="4" t="s">
        <v>943</v>
      </c>
      <c r="W174" s="4" t="s">
        <v>606</v>
      </c>
      <c r="X174" s="4" t="s">
        <v>607</v>
      </c>
      <c r="Y174" s="6">
        <v>43599</v>
      </c>
      <c r="Z174" s="5">
        <v>43602</v>
      </c>
      <c r="AA174" s="5">
        <v>43602</v>
      </c>
      <c r="AB174" s="5">
        <v>43604</v>
      </c>
      <c r="AC174" s="5" t="s">
        <v>47</v>
      </c>
      <c r="AD174" s="5" t="s">
        <v>47</v>
      </c>
      <c r="AE174" s="5">
        <v>43604</v>
      </c>
      <c r="AF174" s="5">
        <v>43604</v>
      </c>
      <c r="AG174" s="5">
        <v>43604</v>
      </c>
      <c r="AH174" s="5">
        <v>43604</v>
      </c>
      <c r="AI174" s="5">
        <v>43604</v>
      </c>
      <c r="AJ174" s="5">
        <v>43604</v>
      </c>
      <c r="AK174" s="5" t="s">
        <v>47</v>
      </c>
      <c r="AL174" s="5" t="s">
        <v>47</v>
      </c>
      <c r="AM174" s="29">
        <v>0</v>
      </c>
      <c r="AN174" s="5">
        <v>43631</v>
      </c>
      <c r="AO174" s="5">
        <v>43631</v>
      </c>
      <c r="AP174" s="5">
        <v>43628</v>
      </c>
      <c r="AQ174" s="12">
        <v>21.344439999999999</v>
      </c>
      <c r="AR174" s="10">
        <v>39.959389999999999</v>
      </c>
      <c r="AS174" s="5">
        <v>43627</v>
      </c>
      <c r="AT174" s="5">
        <v>43627</v>
      </c>
      <c r="AU174" s="10" t="s">
        <v>503</v>
      </c>
      <c r="AV174" s="10" t="s">
        <v>517</v>
      </c>
      <c r="AW174" s="6">
        <v>43631</v>
      </c>
      <c r="AX174" s="5" t="s">
        <v>53</v>
      </c>
      <c r="AY174" s="4" t="s">
        <v>35</v>
      </c>
      <c r="AZ174" s="4" t="s">
        <v>340</v>
      </c>
      <c r="BA174" s="4"/>
      <c r="BB174" s="4" t="s">
        <v>47</v>
      </c>
      <c r="BC174" s="4" t="s">
        <v>517</v>
      </c>
      <c r="BD174" s="4" t="s">
        <v>537</v>
      </c>
      <c r="BE174" s="6" t="s">
        <v>407</v>
      </c>
      <c r="BF174" s="6" t="s">
        <v>309</v>
      </c>
    </row>
    <row r="175" spans="1:58" ht="18.75">
      <c r="A175" s="4" t="s">
        <v>252</v>
      </c>
      <c r="B175" s="4" t="s">
        <v>44</v>
      </c>
      <c r="C175" s="4" t="s">
        <v>31</v>
      </c>
      <c r="D175" s="4" t="str">
        <f t="shared" si="7"/>
        <v>HOC</v>
      </c>
      <c r="E175" s="6" t="str">
        <f t="shared" si="8"/>
        <v>HO to CW Done</v>
      </c>
      <c r="F175" s="4" t="s">
        <v>301</v>
      </c>
      <c r="G175" s="4">
        <v>2019</v>
      </c>
      <c r="H175" s="4">
        <v>21.342220000000001</v>
      </c>
      <c r="I175" s="4">
        <v>39.960740000000001</v>
      </c>
      <c r="J175" s="4" t="s">
        <v>306</v>
      </c>
      <c r="K175" s="4" t="s">
        <v>43</v>
      </c>
      <c r="L175" s="4" t="s">
        <v>55</v>
      </c>
      <c r="M175" s="4" t="s">
        <v>596</v>
      </c>
      <c r="N175" s="4"/>
      <c r="O175" s="4" t="s">
        <v>44</v>
      </c>
      <c r="P175" s="4" t="s">
        <v>34</v>
      </c>
      <c r="Q175" s="4"/>
      <c r="R175" s="4" t="s">
        <v>32</v>
      </c>
      <c r="S175" s="4" t="s">
        <v>32</v>
      </c>
      <c r="T175" s="4" t="s">
        <v>33</v>
      </c>
      <c r="U175" s="8" t="s">
        <v>944</v>
      </c>
      <c r="V175" s="4" t="s">
        <v>945</v>
      </c>
      <c r="W175" s="4" t="s">
        <v>606</v>
      </c>
      <c r="X175" s="4" t="s">
        <v>607</v>
      </c>
      <c r="Y175" s="6">
        <v>43599</v>
      </c>
      <c r="Z175" s="5">
        <v>43602</v>
      </c>
      <c r="AA175" s="5">
        <v>43602</v>
      </c>
      <c r="AB175" s="5">
        <v>43604</v>
      </c>
      <c r="AC175" s="5" t="s">
        <v>47</v>
      </c>
      <c r="AD175" s="5" t="s">
        <v>47</v>
      </c>
      <c r="AE175" s="5">
        <v>43604</v>
      </c>
      <c r="AF175" s="5">
        <v>43604</v>
      </c>
      <c r="AG175" s="5">
        <v>43604</v>
      </c>
      <c r="AH175" s="5">
        <v>43604</v>
      </c>
      <c r="AI175" s="5">
        <v>43604</v>
      </c>
      <c r="AJ175" s="5">
        <v>43604</v>
      </c>
      <c r="AK175" s="5" t="s">
        <v>47</v>
      </c>
      <c r="AL175" s="5" t="s">
        <v>47</v>
      </c>
      <c r="AM175" s="29">
        <v>0</v>
      </c>
      <c r="AN175" s="5">
        <v>43631</v>
      </c>
      <c r="AO175" s="5">
        <v>43631</v>
      </c>
      <c r="AP175" s="5">
        <v>43628</v>
      </c>
      <c r="AQ175" s="12">
        <v>21.342220000000001</v>
      </c>
      <c r="AR175" s="10">
        <v>39.960742099999997</v>
      </c>
      <c r="AS175" s="5">
        <v>43627</v>
      </c>
      <c r="AT175" s="5">
        <v>43627</v>
      </c>
      <c r="AU175" s="10" t="s">
        <v>504</v>
      </c>
      <c r="AV175" s="10" t="s">
        <v>517</v>
      </c>
      <c r="AW175" s="6">
        <v>43631</v>
      </c>
      <c r="AX175" s="5" t="s">
        <v>53</v>
      </c>
      <c r="AY175" s="4" t="s">
        <v>35</v>
      </c>
      <c r="AZ175" s="4" t="s">
        <v>340</v>
      </c>
      <c r="BA175" s="4"/>
      <c r="BB175" s="4" t="s">
        <v>47</v>
      </c>
      <c r="BC175" s="4" t="s">
        <v>517</v>
      </c>
      <c r="BD175" s="4" t="s">
        <v>537</v>
      </c>
      <c r="BE175" s="6" t="s">
        <v>407</v>
      </c>
      <c r="BF175" s="6" t="s">
        <v>309</v>
      </c>
    </row>
    <row r="176" spans="1:58" ht="18.75">
      <c r="A176" s="4" t="s">
        <v>253</v>
      </c>
      <c r="B176" s="4" t="s">
        <v>30</v>
      </c>
      <c r="C176" s="4" t="s">
        <v>31</v>
      </c>
      <c r="D176" s="4" t="str">
        <f t="shared" si="7"/>
        <v>HOC</v>
      </c>
      <c r="E176" s="6" t="str">
        <f t="shared" si="8"/>
        <v>HO to CW Done</v>
      </c>
      <c r="F176" s="4" t="s">
        <v>302</v>
      </c>
      <c r="G176" s="4">
        <v>2019</v>
      </c>
      <c r="H176" s="4">
        <v>21.209009999999999</v>
      </c>
      <c r="I176" s="4">
        <v>40.369540000000001</v>
      </c>
      <c r="J176" s="4" t="s">
        <v>306</v>
      </c>
      <c r="K176" s="4" t="s">
        <v>43</v>
      </c>
      <c r="L176" s="4" t="s">
        <v>55</v>
      </c>
      <c r="M176" s="4" t="s">
        <v>47</v>
      </c>
      <c r="N176" s="4"/>
      <c r="O176" s="4" t="s">
        <v>30</v>
      </c>
      <c r="P176" s="4" t="s">
        <v>34</v>
      </c>
      <c r="Q176" s="4"/>
      <c r="R176" s="4" t="s">
        <v>32</v>
      </c>
      <c r="S176" s="4" t="s">
        <v>32</v>
      </c>
      <c r="T176" s="4" t="s">
        <v>33</v>
      </c>
      <c r="U176" s="8" t="s">
        <v>946</v>
      </c>
      <c r="V176" s="4" t="s">
        <v>947</v>
      </c>
      <c r="W176" s="4" t="s">
        <v>606</v>
      </c>
      <c r="X176" s="4" t="s">
        <v>607</v>
      </c>
      <c r="Y176" s="6">
        <v>43541</v>
      </c>
      <c r="Z176" s="5">
        <v>43544</v>
      </c>
      <c r="AA176" s="5">
        <v>43544</v>
      </c>
      <c r="AB176" s="5">
        <v>43544</v>
      </c>
      <c r="AC176" s="5" t="s">
        <v>47</v>
      </c>
      <c r="AD176" s="5" t="s">
        <v>47</v>
      </c>
      <c r="AE176" s="5">
        <v>43741</v>
      </c>
      <c r="AF176" s="5">
        <v>43816</v>
      </c>
      <c r="AG176" s="5">
        <v>43816</v>
      </c>
      <c r="AH176" s="5">
        <v>43816</v>
      </c>
      <c r="AI176" s="5">
        <v>43816</v>
      </c>
      <c r="AJ176" s="5">
        <v>43816</v>
      </c>
      <c r="AK176" s="5" t="s">
        <v>47</v>
      </c>
      <c r="AL176" s="5" t="s">
        <v>47</v>
      </c>
      <c r="AM176" s="29" t="s">
        <v>1166</v>
      </c>
      <c r="AN176" s="5">
        <v>43816</v>
      </c>
      <c r="AO176" s="5">
        <v>43816</v>
      </c>
      <c r="AP176" s="5">
        <v>43702</v>
      </c>
      <c r="AQ176" s="10">
        <v>21.209009999999999</v>
      </c>
      <c r="AR176" s="10">
        <v>40.369540000000001</v>
      </c>
      <c r="AS176" s="5">
        <v>43741</v>
      </c>
      <c r="AT176" s="5">
        <v>43744</v>
      </c>
      <c r="AU176" s="5" t="s">
        <v>585</v>
      </c>
      <c r="AV176" s="10"/>
      <c r="AW176" s="6">
        <v>43816</v>
      </c>
      <c r="AX176" s="5" t="s">
        <v>53</v>
      </c>
      <c r="AY176" s="4" t="s">
        <v>1165</v>
      </c>
      <c r="AZ176" s="4" t="s">
        <v>381</v>
      </c>
      <c r="BA176" s="4" t="s">
        <v>47</v>
      </c>
      <c r="BB176" s="4" t="s">
        <v>47</v>
      </c>
      <c r="BC176" s="4" t="s">
        <v>1165</v>
      </c>
      <c r="BD176" s="4" t="s">
        <v>1165</v>
      </c>
      <c r="BE176" s="6" t="s">
        <v>406</v>
      </c>
      <c r="BF176" s="6" t="s">
        <v>309</v>
      </c>
    </row>
    <row r="177" spans="1:58" ht="18.75">
      <c r="A177" s="4" t="s">
        <v>254</v>
      </c>
      <c r="B177" s="4" t="s">
        <v>44</v>
      </c>
      <c r="C177" s="4" t="s">
        <v>31</v>
      </c>
      <c r="D177" s="4" t="str">
        <f t="shared" si="7"/>
        <v>HOC</v>
      </c>
      <c r="E177" s="6" t="str">
        <f t="shared" si="8"/>
        <v>HO to CW Done</v>
      </c>
      <c r="F177" s="4" t="s">
        <v>301</v>
      </c>
      <c r="G177" s="4">
        <v>2019</v>
      </c>
      <c r="H177" s="4">
        <v>21.34047</v>
      </c>
      <c r="I177" s="4">
        <v>39.995469999999997</v>
      </c>
      <c r="J177" s="4" t="s">
        <v>306</v>
      </c>
      <c r="K177" s="4" t="s">
        <v>43</v>
      </c>
      <c r="L177" s="4" t="s">
        <v>55</v>
      </c>
      <c r="M177" s="4" t="s">
        <v>596</v>
      </c>
      <c r="N177" s="4"/>
      <c r="O177" s="4" t="s">
        <v>44</v>
      </c>
      <c r="P177" s="4" t="s">
        <v>34</v>
      </c>
      <c r="Q177" s="4"/>
      <c r="R177" s="4" t="s">
        <v>32</v>
      </c>
      <c r="S177" s="4" t="s">
        <v>32</v>
      </c>
      <c r="T177" s="4" t="s">
        <v>33</v>
      </c>
      <c r="U177" s="8" t="s">
        <v>948</v>
      </c>
      <c r="V177" s="4" t="s">
        <v>949</v>
      </c>
      <c r="W177" s="4" t="s">
        <v>606</v>
      </c>
      <c r="X177" s="4" t="s">
        <v>607</v>
      </c>
      <c r="Y177" s="6">
        <v>43599</v>
      </c>
      <c r="Z177" s="5">
        <v>43602</v>
      </c>
      <c r="AA177" s="5">
        <v>43602</v>
      </c>
      <c r="AB177" s="5">
        <v>43604</v>
      </c>
      <c r="AC177" s="5" t="s">
        <v>47</v>
      </c>
      <c r="AD177" s="5" t="s">
        <v>47</v>
      </c>
      <c r="AE177" s="5">
        <v>43604</v>
      </c>
      <c r="AF177" s="5">
        <v>43604</v>
      </c>
      <c r="AG177" s="5">
        <v>43604</v>
      </c>
      <c r="AH177" s="5">
        <v>43604</v>
      </c>
      <c r="AI177" s="5">
        <v>43604</v>
      </c>
      <c r="AJ177" s="5">
        <v>43604</v>
      </c>
      <c r="AK177" s="5" t="s">
        <v>47</v>
      </c>
      <c r="AL177" s="5" t="s">
        <v>47</v>
      </c>
      <c r="AM177" s="29">
        <v>0</v>
      </c>
      <c r="AN177" s="5">
        <v>43631</v>
      </c>
      <c r="AO177" s="5">
        <v>43631</v>
      </c>
      <c r="AP177" s="5">
        <v>43628</v>
      </c>
      <c r="AQ177" s="12">
        <v>21.34047</v>
      </c>
      <c r="AR177" s="10">
        <v>39.995469999999997</v>
      </c>
      <c r="AS177" s="5">
        <v>43627</v>
      </c>
      <c r="AT177" s="5">
        <v>43627</v>
      </c>
      <c r="AU177" s="10" t="s">
        <v>504</v>
      </c>
      <c r="AV177" s="10" t="s">
        <v>517</v>
      </c>
      <c r="AW177" s="6">
        <v>43631</v>
      </c>
      <c r="AX177" s="5" t="s">
        <v>53</v>
      </c>
      <c r="AY177" s="4" t="s">
        <v>35</v>
      </c>
      <c r="AZ177" s="4" t="s">
        <v>340</v>
      </c>
      <c r="BA177" s="4"/>
      <c r="BB177" s="4" t="s">
        <v>47</v>
      </c>
      <c r="BC177" s="4" t="s">
        <v>517</v>
      </c>
      <c r="BD177" s="4" t="s">
        <v>537</v>
      </c>
      <c r="BE177" s="6" t="s">
        <v>407</v>
      </c>
      <c r="BF177" s="6" t="s">
        <v>309</v>
      </c>
    </row>
    <row r="178" spans="1:58" ht="18.75">
      <c r="A178" s="4" t="s">
        <v>255</v>
      </c>
      <c r="B178" s="4" t="s">
        <v>44</v>
      </c>
      <c r="C178" s="4" t="s">
        <v>31</v>
      </c>
      <c r="D178" s="4" t="str">
        <f t="shared" si="7"/>
        <v>HOC</v>
      </c>
      <c r="E178" s="6" t="str">
        <f t="shared" si="8"/>
        <v>HO to CW Done</v>
      </c>
      <c r="F178" s="4" t="s">
        <v>301</v>
      </c>
      <c r="G178" s="4">
        <v>2019</v>
      </c>
      <c r="H178" s="4">
        <v>21.376200000000001</v>
      </c>
      <c r="I178" s="4">
        <v>39.982340000000001</v>
      </c>
      <c r="J178" s="4" t="s">
        <v>306</v>
      </c>
      <c r="K178" s="4" t="s">
        <v>43</v>
      </c>
      <c r="L178" s="4" t="s">
        <v>55</v>
      </c>
      <c r="M178" s="4" t="s">
        <v>596</v>
      </c>
      <c r="N178" s="4"/>
      <c r="O178" s="4" t="s">
        <v>44</v>
      </c>
      <c r="P178" s="4" t="s">
        <v>34</v>
      </c>
      <c r="Q178" s="4"/>
      <c r="R178" s="4" t="s">
        <v>32</v>
      </c>
      <c r="S178" s="4" t="s">
        <v>32</v>
      </c>
      <c r="T178" s="4" t="s">
        <v>33</v>
      </c>
      <c r="U178" s="8" t="s">
        <v>950</v>
      </c>
      <c r="V178" s="4" t="s">
        <v>951</v>
      </c>
      <c r="W178" s="4" t="s">
        <v>606</v>
      </c>
      <c r="X178" s="4" t="s">
        <v>607</v>
      </c>
      <c r="Y178" s="6">
        <v>43599</v>
      </c>
      <c r="Z178" s="5">
        <v>43602</v>
      </c>
      <c r="AA178" s="5">
        <v>43602</v>
      </c>
      <c r="AB178" s="5">
        <v>43604</v>
      </c>
      <c r="AC178" s="5" t="s">
        <v>47</v>
      </c>
      <c r="AD178" s="5" t="s">
        <v>47</v>
      </c>
      <c r="AE178" s="5">
        <v>43604</v>
      </c>
      <c r="AF178" s="5">
        <v>43604</v>
      </c>
      <c r="AG178" s="5">
        <v>43604</v>
      </c>
      <c r="AH178" s="5">
        <v>43604</v>
      </c>
      <c r="AI178" s="5">
        <v>43604</v>
      </c>
      <c r="AJ178" s="5">
        <v>43604</v>
      </c>
      <c r="AK178" s="5" t="s">
        <v>47</v>
      </c>
      <c r="AL178" s="5" t="s">
        <v>47</v>
      </c>
      <c r="AM178" s="29">
        <v>0</v>
      </c>
      <c r="AN178" s="5">
        <v>43631</v>
      </c>
      <c r="AO178" s="5">
        <v>43631</v>
      </c>
      <c r="AP178" s="5">
        <v>43628</v>
      </c>
      <c r="AQ178" s="12">
        <v>21.376200000000001</v>
      </c>
      <c r="AR178" s="10">
        <v>39.982340000000001</v>
      </c>
      <c r="AS178" s="5">
        <v>43627</v>
      </c>
      <c r="AT178" s="5">
        <v>43627</v>
      </c>
      <c r="AU178" s="10" t="s">
        <v>502</v>
      </c>
      <c r="AV178" s="10" t="s">
        <v>517</v>
      </c>
      <c r="AW178" s="6">
        <v>43631</v>
      </c>
      <c r="AX178" s="5" t="s">
        <v>53</v>
      </c>
      <c r="AY178" s="4" t="s">
        <v>35</v>
      </c>
      <c r="AZ178" s="4" t="s">
        <v>340</v>
      </c>
      <c r="BA178" s="4"/>
      <c r="BB178" s="4" t="s">
        <v>47</v>
      </c>
      <c r="BC178" s="4" t="s">
        <v>517</v>
      </c>
      <c r="BD178" s="4" t="s">
        <v>537</v>
      </c>
      <c r="BE178" s="6" t="s">
        <v>407</v>
      </c>
      <c r="BF178" s="6" t="s">
        <v>309</v>
      </c>
    </row>
    <row r="179" spans="1:58" ht="18.75">
      <c r="A179" s="4" t="s">
        <v>257</v>
      </c>
      <c r="B179" s="4" t="s">
        <v>44</v>
      </c>
      <c r="C179" s="4" t="s">
        <v>31</v>
      </c>
      <c r="D179" s="4" t="str">
        <f t="shared" si="7"/>
        <v>HOC</v>
      </c>
      <c r="E179" s="6" t="str">
        <f t="shared" si="8"/>
        <v>HO to CW Done</v>
      </c>
      <c r="F179" s="4" t="s">
        <v>301</v>
      </c>
      <c r="G179" s="4">
        <v>2019</v>
      </c>
      <c r="H179" s="4">
        <v>21.35923</v>
      </c>
      <c r="I179" s="4">
        <v>39.973979999999997</v>
      </c>
      <c r="J179" s="4" t="s">
        <v>306</v>
      </c>
      <c r="K179" s="4" t="s">
        <v>43</v>
      </c>
      <c r="L179" s="4" t="s">
        <v>55</v>
      </c>
      <c r="M179" s="4" t="s">
        <v>596</v>
      </c>
      <c r="N179" s="4"/>
      <c r="O179" s="4" t="s">
        <v>44</v>
      </c>
      <c r="P179" s="4" t="s">
        <v>34</v>
      </c>
      <c r="Q179" s="4"/>
      <c r="R179" s="4" t="s">
        <v>32</v>
      </c>
      <c r="S179" s="4" t="s">
        <v>32</v>
      </c>
      <c r="T179" s="4" t="s">
        <v>33</v>
      </c>
      <c r="U179" s="8" t="s">
        <v>952</v>
      </c>
      <c r="V179" s="4" t="s">
        <v>953</v>
      </c>
      <c r="W179" s="4" t="s">
        <v>606</v>
      </c>
      <c r="X179" s="4" t="s">
        <v>607</v>
      </c>
      <c r="Y179" s="6">
        <v>43599</v>
      </c>
      <c r="Z179" s="5">
        <v>43602</v>
      </c>
      <c r="AA179" s="5">
        <v>43602</v>
      </c>
      <c r="AB179" s="5">
        <v>43604</v>
      </c>
      <c r="AC179" s="5" t="s">
        <v>47</v>
      </c>
      <c r="AD179" s="5" t="s">
        <v>47</v>
      </c>
      <c r="AE179" s="5">
        <v>43604</v>
      </c>
      <c r="AF179" s="5">
        <v>43604</v>
      </c>
      <c r="AG179" s="5">
        <v>43604</v>
      </c>
      <c r="AH179" s="5">
        <v>43604</v>
      </c>
      <c r="AI179" s="5">
        <v>43604</v>
      </c>
      <c r="AJ179" s="5">
        <v>43604</v>
      </c>
      <c r="AK179" s="5" t="s">
        <v>47</v>
      </c>
      <c r="AL179" s="5" t="s">
        <v>47</v>
      </c>
      <c r="AM179" s="29">
        <v>0</v>
      </c>
      <c r="AN179" s="5">
        <v>43631</v>
      </c>
      <c r="AO179" s="5">
        <v>43631</v>
      </c>
      <c r="AP179" s="5">
        <v>43628</v>
      </c>
      <c r="AQ179" s="12">
        <v>21.35923</v>
      </c>
      <c r="AR179" s="10">
        <v>39.973979999999997</v>
      </c>
      <c r="AS179" s="5">
        <v>43627</v>
      </c>
      <c r="AT179" s="5">
        <v>43627</v>
      </c>
      <c r="AU179" s="10" t="s">
        <v>502</v>
      </c>
      <c r="AV179" s="10" t="s">
        <v>517</v>
      </c>
      <c r="AW179" s="6">
        <v>43631</v>
      </c>
      <c r="AX179" s="5" t="s">
        <v>53</v>
      </c>
      <c r="AY179" s="4" t="s">
        <v>35</v>
      </c>
      <c r="AZ179" s="4" t="s">
        <v>340</v>
      </c>
      <c r="BA179" s="4"/>
      <c r="BB179" s="4" t="s">
        <v>47</v>
      </c>
      <c r="BC179" s="4" t="s">
        <v>517</v>
      </c>
      <c r="BD179" s="4" t="s">
        <v>537</v>
      </c>
      <c r="BE179" s="6" t="s">
        <v>407</v>
      </c>
      <c r="BF179" s="6" t="s">
        <v>309</v>
      </c>
    </row>
    <row r="180" spans="1:58" ht="18.75">
      <c r="A180" s="4" t="s">
        <v>139</v>
      </c>
      <c r="B180" s="4" t="s">
        <v>30</v>
      </c>
      <c r="C180" s="4" t="s">
        <v>31</v>
      </c>
      <c r="D180" s="4" t="str">
        <f t="shared" si="7"/>
        <v>HOC</v>
      </c>
      <c r="E180" s="6" t="str">
        <f t="shared" si="8"/>
        <v>HO to CW Done</v>
      </c>
      <c r="F180" s="4" t="s">
        <v>301</v>
      </c>
      <c r="G180" s="4">
        <v>2019</v>
      </c>
      <c r="H180" s="4">
        <v>21.389479999999999</v>
      </c>
      <c r="I180" s="4">
        <v>39.793770000000002</v>
      </c>
      <c r="J180" s="4" t="s">
        <v>306</v>
      </c>
      <c r="K180" s="4" t="s">
        <v>43</v>
      </c>
      <c r="L180" s="4" t="s">
        <v>55</v>
      </c>
      <c r="M180" s="4" t="s">
        <v>47</v>
      </c>
      <c r="N180" s="4"/>
      <c r="O180" s="4" t="s">
        <v>30</v>
      </c>
      <c r="P180" s="4" t="s">
        <v>34</v>
      </c>
      <c r="Q180" s="4"/>
      <c r="R180" s="4" t="s">
        <v>32</v>
      </c>
      <c r="S180" s="4" t="s">
        <v>32</v>
      </c>
      <c r="T180" s="4" t="s">
        <v>33</v>
      </c>
      <c r="U180" s="8" t="s">
        <v>954</v>
      </c>
      <c r="V180" s="4" t="s">
        <v>955</v>
      </c>
      <c r="W180" s="4" t="s">
        <v>606</v>
      </c>
      <c r="X180" s="4" t="s">
        <v>607</v>
      </c>
      <c r="Y180" s="6">
        <v>43542</v>
      </c>
      <c r="Z180" s="5">
        <v>43545</v>
      </c>
      <c r="AA180" s="5">
        <v>43545</v>
      </c>
      <c r="AB180" s="5">
        <v>43547</v>
      </c>
      <c r="AC180" s="5" t="s">
        <v>440</v>
      </c>
      <c r="AD180" s="5" t="s">
        <v>441</v>
      </c>
      <c r="AE180" s="5" t="s">
        <v>47</v>
      </c>
      <c r="AF180" s="5" t="s">
        <v>47</v>
      </c>
      <c r="AG180" s="5" t="s">
        <v>47</v>
      </c>
      <c r="AH180" s="5" t="s">
        <v>47</v>
      </c>
      <c r="AI180" s="5" t="s">
        <v>47</v>
      </c>
      <c r="AJ180" s="5" t="s">
        <v>47</v>
      </c>
      <c r="AK180" s="5">
        <v>43772</v>
      </c>
      <c r="AL180" s="5">
        <v>43779</v>
      </c>
      <c r="AM180" s="29">
        <v>0</v>
      </c>
      <c r="AN180" s="5">
        <v>43779</v>
      </c>
      <c r="AO180" s="5">
        <v>43891</v>
      </c>
      <c r="AP180" s="5">
        <v>43779</v>
      </c>
      <c r="AQ180" s="12">
        <v>21.389481</v>
      </c>
      <c r="AR180" s="10">
        <v>39.793776999999999</v>
      </c>
      <c r="AS180" s="5">
        <v>43755</v>
      </c>
      <c r="AT180" s="5">
        <v>43755</v>
      </c>
      <c r="AU180" s="5" t="s">
        <v>535</v>
      </c>
      <c r="AV180" s="10" t="s">
        <v>64</v>
      </c>
      <c r="AW180" s="6">
        <v>43793</v>
      </c>
      <c r="AX180" s="5" t="s">
        <v>36</v>
      </c>
      <c r="AY180" s="4" t="s">
        <v>36</v>
      </c>
      <c r="AZ180" s="4" t="s">
        <v>1240</v>
      </c>
      <c r="BA180" s="4">
        <v>503515913</v>
      </c>
      <c r="BB180" s="4">
        <v>35000</v>
      </c>
      <c r="BC180" s="4" t="s">
        <v>538</v>
      </c>
      <c r="BD180" s="4" t="s">
        <v>538</v>
      </c>
      <c r="BE180" s="6" t="s">
        <v>407</v>
      </c>
      <c r="BF180" s="6" t="s">
        <v>309</v>
      </c>
    </row>
    <row r="181" spans="1:58" ht="18.75">
      <c r="A181" s="4" t="s">
        <v>259</v>
      </c>
      <c r="B181" s="4" t="s">
        <v>44</v>
      </c>
      <c r="C181" s="4" t="s">
        <v>31</v>
      </c>
      <c r="D181" s="4" t="str">
        <f t="shared" si="7"/>
        <v>HOC</v>
      </c>
      <c r="E181" s="6" t="str">
        <f t="shared" si="8"/>
        <v>HO to CW Done</v>
      </c>
      <c r="F181" s="4" t="s">
        <v>301</v>
      </c>
      <c r="G181" s="4">
        <v>2019</v>
      </c>
      <c r="H181" s="4">
        <v>21.369240000000001</v>
      </c>
      <c r="I181" s="4">
        <v>39.977200000000003</v>
      </c>
      <c r="J181" s="4" t="s">
        <v>306</v>
      </c>
      <c r="K181" s="4" t="s">
        <v>43</v>
      </c>
      <c r="L181" s="4" t="s">
        <v>55</v>
      </c>
      <c r="M181" s="4" t="s">
        <v>596</v>
      </c>
      <c r="N181" s="4"/>
      <c r="O181" s="4" t="s">
        <v>44</v>
      </c>
      <c r="P181" s="4" t="s">
        <v>34</v>
      </c>
      <c r="Q181" s="4"/>
      <c r="R181" s="4" t="s">
        <v>32</v>
      </c>
      <c r="S181" s="4" t="s">
        <v>32</v>
      </c>
      <c r="T181" s="4" t="s">
        <v>33</v>
      </c>
      <c r="U181" s="8" t="s">
        <v>956</v>
      </c>
      <c r="V181" s="4" t="s">
        <v>957</v>
      </c>
      <c r="W181" s="4" t="s">
        <v>606</v>
      </c>
      <c r="X181" s="4" t="s">
        <v>607</v>
      </c>
      <c r="Y181" s="6">
        <v>43599</v>
      </c>
      <c r="Z181" s="5">
        <v>43602</v>
      </c>
      <c r="AA181" s="5">
        <v>43602</v>
      </c>
      <c r="AB181" s="5">
        <v>43604</v>
      </c>
      <c r="AC181" s="5" t="s">
        <v>47</v>
      </c>
      <c r="AD181" s="5" t="s">
        <v>47</v>
      </c>
      <c r="AE181" s="5">
        <v>43604</v>
      </c>
      <c r="AF181" s="5">
        <v>43604</v>
      </c>
      <c r="AG181" s="5">
        <v>43604</v>
      </c>
      <c r="AH181" s="5">
        <v>43604</v>
      </c>
      <c r="AI181" s="5">
        <v>43604</v>
      </c>
      <c r="AJ181" s="5">
        <v>43604</v>
      </c>
      <c r="AK181" s="5" t="s">
        <v>47</v>
      </c>
      <c r="AL181" s="5" t="s">
        <v>47</v>
      </c>
      <c r="AM181" s="29">
        <v>0</v>
      </c>
      <c r="AN181" s="5">
        <v>43631</v>
      </c>
      <c r="AO181" s="5">
        <v>43631</v>
      </c>
      <c r="AP181" s="5">
        <v>43628</v>
      </c>
      <c r="AQ181" s="12">
        <v>21.369240000000001</v>
      </c>
      <c r="AR181" s="10">
        <v>39.977200000000003</v>
      </c>
      <c r="AS181" s="5">
        <v>43627</v>
      </c>
      <c r="AT181" s="5">
        <v>43627</v>
      </c>
      <c r="AU181" s="10" t="s">
        <v>502</v>
      </c>
      <c r="AV181" s="10" t="s">
        <v>517</v>
      </c>
      <c r="AW181" s="6">
        <v>43631</v>
      </c>
      <c r="AX181" s="5" t="s">
        <v>53</v>
      </c>
      <c r="AY181" s="4" t="s">
        <v>35</v>
      </c>
      <c r="AZ181" s="4" t="s">
        <v>340</v>
      </c>
      <c r="BA181" s="4"/>
      <c r="BB181" s="4" t="s">
        <v>47</v>
      </c>
      <c r="BC181" s="4" t="s">
        <v>517</v>
      </c>
      <c r="BD181" s="4" t="s">
        <v>537</v>
      </c>
      <c r="BE181" s="6" t="s">
        <v>407</v>
      </c>
      <c r="BF181" s="6" t="s">
        <v>309</v>
      </c>
    </row>
    <row r="182" spans="1:58" ht="18.75">
      <c r="A182" s="4" t="s">
        <v>260</v>
      </c>
      <c r="B182" s="4" t="s">
        <v>30</v>
      </c>
      <c r="C182" s="4" t="s">
        <v>31</v>
      </c>
      <c r="D182" s="4" t="str">
        <f t="shared" si="7"/>
        <v>HOC</v>
      </c>
      <c r="E182" s="6" t="str">
        <f t="shared" si="8"/>
        <v>HO to CW Done</v>
      </c>
      <c r="F182" s="4" t="s">
        <v>302</v>
      </c>
      <c r="G182" s="4">
        <v>2020</v>
      </c>
      <c r="H182" s="4">
        <v>22.43629</v>
      </c>
      <c r="I182" s="4">
        <v>41.754710000000003</v>
      </c>
      <c r="J182" s="4" t="s">
        <v>306</v>
      </c>
      <c r="K182" s="4" t="s">
        <v>43</v>
      </c>
      <c r="L182" s="4" t="s">
        <v>55</v>
      </c>
      <c r="M182" s="4" t="s">
        <v>47</v>
      </c>
      <c r="N182" s="4"/>
      <c r="O182" s="4" t="s">
        <v>30</v>
      </c>
      <c r="P182" s="4" t="s">
        <v>34</v>
      </c>
      <c r="Q182" s="4"/>
      <c r="R182" s="4" t="s">
        <v>32</v>
      </c>
      <c r="S182" s="4" t="s">
        <v>32</v>
      </c>
      <c r="T182" s="4" t="s">
        <v>33</v>
      </c>
      <c r="U182" s="8" t="s">
        <v>958</v>
      </c>
      <c r="V182" s="4" t="s">
        <v>959</v>
      </c>
      <c r="W182" s="4" t="s">
        <v>606</v>
      </c>
      <c r="X182" s="4" t="s">
        <v>607</v>
      </c>
      <c r="Y182" s="6">
        <v>43547</v>
      </c>
      <c r="Z182" s="5">
        <v>43550</v>
      </c>
      <c r="AA182" s="5">
        <v>43550</v>
      </c>
      <c r="AB182" s="5">
        <v>43552</v>
      </c>
      <c r="AC182" s="5" t="s">
        <v>478</v>
      </c>
      <c r="AD182" s="5" t="s">
        <v>479</v>
      </c>
      <c r="AE182" s="5" t="s">
        <v>47</v>
      </c>
      <c r="AF182" s="5" t="s">
        <v>47</v>
      </c>
      <c r="AG182" s="5" t="s">
        <v>47</v>
      </c>
      <c r="AH182" s="5" t="s">
        <v>47</v>
      </c>
      <c r="AI182" s="5" t="s">
        <v>47</v>
      </c>
      <c r="AJ182" s="5" t="s">
        <v>47</v>
      </c>
      <c r="AK182" s="5">
        <v>43636</v>
      </c>
      <c r="AL182" s="5">
        <v>43641</v>
      </c>
      <c r="AM182" s="29">
        <v>0</v>
      </c>
      <c r="AN182" s="5">
        <v>43641</v>
      </c>
      <c r="AO182" s="5">
        <v>43640</v>
      </c>
      <c r="AP182" s="5">
        <v>43639</v>
      </c>
      <c r="AQ182" s="10">
        <v>22.43629</v>
      </c>
      <c r="AR182" s="10">
        <v>41.754710000000003</v>
      </c>
      <c r="AS182" s="5">
        <v>43643</v>
      </c>
      <c r="AT182" s="5">
        <v>43643</v>
      </c>
      <c r="AU182" s="5" t="s">
        <v>567</v>
      </c>
      <c r="AV182" s="10"/>
      <c r="AW182" s="6">
        <v>43643</v>
      </c>
      <c r="AX182" s="5" t="s">
        <v>36</v>
      </c>
      <c r="AY182" s="4" t="s">
        <v>36</v>
      </c>
      <c r="AZ182" s="4" t="s">
        <v>382</v>
      </c>
      <c r="BA182" s="4">
        <v>503416116</v>
      </c>
      <c r="BB182" s="4">
        <v>20000</v>
      </c>
      <c r="BC182" s="4">
        <v>400</v>
      </c>
      <c r="BD182" s="4" t="s">
        <v>537</v>
      </c>
      <c r="BE182" s="6" t="s">
        <v>406</v>
      </c>
      <c r="BF182" s="6" t="s">
        <v>309</v>
      </c>
    </row>
    <row r="183" spans="1:58" ht="18.75">
      <c r="A183" s="4" t="s">
        <v>261</v>
      </c>
      <c r="B183" s="4" t="s">
        <v>44</v>
      </c>
      <c r="C183" s="4" t="s">
        <v>31</v>
      </c>
      <c r="D183" s="4" t="str">
        <f t="shared" si="7"/>
        <v>HOC</v>
      </c>
      <c r="E183" s="6" t="str">
        <f t="shared" si="8"/>
        <v>HO to CW Done</v>
      </c>
      <c r="F183" s="4" t="s">
        <v>301</v>
      </c>
      <c r="G183" s="4">
        <v>2019</v>
      </c>
      <c r="H183" s="4">
        <v>21.393360000000001</v>
      </c>
      <c r="I183" s="4">
        <v>39.916629999999998</v>
      </c>
      <c r="J183" s="4" t="s">
        <v>306</v>
      </c>
      <c r="K183" s="4" t="s">
        <v>43</v>
      </c>
      <c r="L183" s="4" t="s">
        <v>55</v>
      </c>
      <c r="M183" s="4" t="s">
        <v>596</v>
      </c>
      <c r="N183" s="4"/>
      <c r="O183" s="4" t="s">
        <v>44</v>
      </c>
      <c r="P183" s="4" t="s">
        <v>34</v>
      </c>
      <c r="Q183" s="4"/>
      <c r="R183" s="4" t="s">
        <v>32</v>
      </c>
      <c r="S183" s="4" t="s">
        <v>32</v>
      </c>
      <c r="T183" s="4" t="s">
        <v>33</v>
      </c>
      <c r="U183" s="8" t="s">
        <v>960</v>
      </c>
      <c r="V183" s="4" t="s">
        <v>961</v>
      </c>
      <c r="W183" s="4" t="s">
        <v>606</v>
      </c>
      <c r="X183" s="4" t="s">
        <v>607</v>
      </c>
      <c r="Y183" s="6">
        <v>43600</v>
      </c>
      <c r="Z183" s="5">
        <v>43603</v>
      </c>
      <c r="AA183" s="5">
        <v>43603</v>
      </c>
      <c r="AB183" s="5">
        <v>43605</v>
      </c>
      <c r="AC183" s="5" t="s">
        <v>47</v>
      </c>
      <c r="AD183" s="5" t="s">
        <v>47</v>
      </c>
      <c r="AE183" s="5">
        <v>43604</v>
      </c>
      <c r="AF183" s="5">
        <v>43604</v>
      </c>
      <c r="AG183" s="5">
        <v>43604</v>
      </c>
      <c r="AH183" s="5">
        <v>43604</v>
      </c>
      <c r="AI183" s="5">
        <v>43604</v>
      </c>
      <c r="AJ183" s="5">
        <v>43604</v>
      </c>
      <c r="AK183" s="5" t="s">
        <v>47</v>
      </c>
      <c r="AL183" s="5" t="s">
        <v>47</v>
      </c>
      <c r="AM183" s="29">
        <v>0</v>
      </c>
      <c r="AN183" s="5">
        <v>43631</v>
      </c>
      <c r="AO183" s="5">
        <v>43631</v>
      </c>
      <c r="AP183" s="5">
        <v>43628</v>
      </c>
      <c r="AQ183" s="12">
        <v>21.393360000000001</v>
      </c>
      <c r="AR183" s="10">
        <v>39.916629999999998</v>
      </c>
      <c r="AS183" s="5">
        <v>43627</v>
      </c>
      <c r="AT183" s="5">
        <v>43627</v>
      </c>
      <c r="AU183" s="10" t="s">
        <v>503</v>
      </c>
      <c r="AV183" s="10" t="s">
        <v>517</v>
      </c>
      <c r="AW183" s="6">
        <v>43631</v>
      </c>
      <c r="AX183" s="5" t="s">
        <v>53</v>
      </c>
      <c r="AY183" s="4" t="s">
        <v>35</v>
      </c>
      <c r="AZ183" s="4" t="s">
        <v>340</v>
      </c>
      <c r="BA183" s="4"/>
      <c r="BB183" s="4" t="s">
        <v>47</v>
      </c>
      <c r="BC183" s="4" t="s">
        <v>517</v>
      </c>
      <c r="BD183" s="4" t="s">
        <v>537</v>
      </c>
      <c r="BE183" s="6" t="s">
        <v>407</v>
      </c>
      <c r="BF183" s="6" t="s">
        <v>309</v>
      </c>
    </row>
    <row r="184" spans="1:58" ht="18.75">
      <c r="A184" s="4" t="s">
        <v>262</v>
      </c>
      <c r="B184" s="4" t="s">
        <v>44</v>
      </c>
      <c r="C184" s="4" t="s">
        <v>31</v>
      </c>
      <c r="D184" s="4" t="str">
        <f t="shared" si="7"/>
        <v>HOC</v>
      </c>
      <c r="E184" s="6" t="str">
        <f t="shared" si="8"/>
        <v>HO to CW Done</v>
      </c>
      <c r="F184" s="4" t="s">
        <v>301</v>
      </c>
      <c r="G184" s="4">
        <v>2019</v>
      </c>
      <c r="H184" s="4">
        <v>21.391680000000001</v>
      </c>
      <c r="I184" s="4">
        <v>39.89622</v>
      </c>
      <c r="J184" s="4" t="s">
        <v>306</v>
      </c>
      <c r="K184" s="4" t="s">
        <v>43</v>
      </c>
      <c r="L184" s="4" t="s">
        <v>55</v>
      </c>
      <c r="M184" s="4" t="s">
        <v>596</v>
      </c>
      <c r="N184" s="4"/>
      <c r="O184" s="4" t="s">
        <v>44</v>
      </c>
      <c r="P184" s="4" t="s">
        <v>34</v>
      </c>
      <c r="Q184" s="4"/>
      <c r="R184" s="4" t="s">
        <v>32</v>
      </c>
      <c r="S184" s="4" t="s">
        <v>32</v>
      </c>
      <c r="T184" s="4" t="s">
        <v>33</v>
      </c>
      <c r="U184" s="8" t="s">
        <v>962</v>
      </c>
      <c r="V184" s="4" t="s">
        <v>963</v>
      </c>
      <c r="W184" s="4" t="s">
        <v>606</v>
      </c>
      <c r="X184" s="4" t="s">
        <v>607</v>
      </c>
      <c r="Y184" s="6">
        <v>43600</v>
      </c>
      <c r="Z184" s="5">
        <v>43603</v>
      </c>
      <c r="AA184" s="5">
        <v>43603</v>
      </c>
      <c r="AB184" s="5">
        <v>43605</v>
      </c>
      <c r="AC184" s="5" t="s">
        <v>47</v>
      </c>
      <c r="AD184" s="5" t="s">
        <v>47</v>
      </c>
      <c r="AE184" s="5">
        <v>43604</v>
      </c>
      <c r="AF184" s="5">
        <v>43604</v>
      </c>
      <c r="AG184" s="5">
        <v>43604</v>
      </c>
      <c r="AH184" s="5">
        <v>43604</v>
      </c>
      <c r="AI184" s="5">
        <v>43604</v>
      </c>
      <c r="AJ184" s="5">
        <v>43604</v>
      </c>
      <c r="AK184" s="5" t="s">
        <v>47</v>
      </c>
      <c r="AL184" s="5" t="s">
        <v>47</v>
      </c>
      <c r="AM184" s="29">
        <v>0</v>
      </c>
      <c r="AN184" s="5">
        <v>43631</v>
      </c>
      <c r="AO184" s="5">
        <v>43631</v>
      </c>
      <c r="AP184" s="5">
        <v>43628</v>
      </c>
      <c r="AQ184" s="12">
        <v>21.391680000000001</v>
      </c>
      <c r="AR184" s="10">
        <v>39.89622</v>
      </c>
      <c r="AS184" s="5">
        <v>43627</v>
      </c>
      <c r="AT184" s="5">
        <v>43627</v>
      </c>
      <c r="AU184" s="10" t="s">
        <v>502</v>
      </c>
      <c r="AV184" s="10" t="s">
        <v>517</v>
      </c>
      <c r="AW184" s="6">
        <v>43631</v>
      </c>
      <c r="AX184" s="5" t="s">
        <v>53</v>
      </c>
      <c r="AY184" s="4" t="s">
        <v>35</v>
      </c>
      <c r="AZ184" s="4" t="s">
        <v>340</v>
      </c>
      <c r="BA184" s="4"/>
      <c r="BB184" s="4" t="s">
        <v>47</v>
      </c>
      <c r="BC184" s="4" t="s">
        <v>517</v>
      </c>
      <c r="BD184" s="4" t="s">
        <v>537</v>
      </c>
      <c r="BE184" s="6" t="s">
        <v>407</v>
      </c>
      <c r="BF184" s="6" t="s">
        <v>309</v>
      </c>
    </row>
    <row r="185" spans="1:58" ht="18.75">
      <c r="A185" s="4" t="s">
        <v>263</v>
      </c>
      <c r="B185" s="4" t="s">
        <v>30</v>
      </c>
      <c r="C185" s="4" t="s">
        <v>31</v>
      </c>
      <c r="D185" s="4" t="str">
        <f t="shared" si="7"/>
        <v>HOC</v>
      </c>
      <c r="E185" s="6" t="str">
        <f t="shared" si="8"/>
        <v>HO to CW Done</v>
      </c>
      <c r="F185" s="4" t="s">
        <v>302</v>
      </c>
      <c r="G185" s="4">
        <v>2020</v>
      </c>
      <c r="H185" s="4">
        <v>21.30369</v>
      </c>
      <c r="I185" s="4">
        <v>40.444980000000001</v>
      </c>
      <c r="J185" s="4" t="s">
        <v>306</v>
      </c>
      <c r="K185" s="4" t="s">
        <v>43</v>
      </c>
      <c r="L185" s="4" t="s">
        <v>55</v>
      </c>
      <c r="M185" s="4" t="s">
        <v>47</v>
      </c>
      <c r="N185" s="4"/>
      <c r="O185" s="4" t="s">
        <v>30</v>
      </c>
      <c r="P185" s="4" t="s">
        <v>34</v>
      </c>
      <c r="Q185" s="4"/>
      <c r="R185" s="4" t="s">
        <v>32</v>
      </c>
      <c r="S185" s="4" t="s">
        <v>32</v>
      </c>
      <c r="T185" s="4" t="s">
        <v>33</v>
      </c>
      <c r="U185" s="8" t="s">
        <v>964</v>
      </c>
      <c r="V185" s="4" t="s">
        <v>965</v>
      </c>
      <c r="W185" s="4" t="s">
        <v>606</v>
      </c>
      <c r="X185" s="4" t="s">
        <v>607</v>
      </c>
      <c r="Y185" s="6">
        <v>43551</v>
      </c>
      <c r="Z185" s="5">
        <v>43554</v>
      </c>
      <c r="AA185" s="5">
        <v>43554</v>
      </c>
      <c r="AB185" s="5">
        <v>43556</v>
      </c>
      <c r="AC185" s="5" t="s">
        <v>47</v>
      </c>
      <c r="AD185" s="5" t="s">
        <v>47</v>
      </c>
      <c r="AE185" s="5">
        <v>43625</v>
      </c>
      <c r="AF185" s="5">
        <v>43632</v>
      </c>
      <c r="AG185" s="5">
        <v>43632</v>
      </c>
      <c r="AH185" s="5">
        <v>43632</v>
      </c>
      <c r="AI185" s="5">
        <v>43636</v>
      </c>
      <c r="AJ185" s="5">
        <v>43643</v>
      </c>
      <c r="AK185" s="5" t="s">
        <v>47</v>
      </c>
      <c r="AL185" s="5" t="s">
        <v>47</v>
      </c>
      <c r="AM185" s="29">
        <v>0</v>
      </c>
      <c r="AN185" s="5">
        <v>43643</v>
      </c>
      <c r="AO185" s="5">
        <v>43646</v>
      </c>
      <c r="AP185" s="5">
        <v>43646</v>
      </c>
      <c r="AQ185" s="10">
        <v>21.30369</v>
      </c>
      <c r="AR185" s="10">
        <v>40.444980000000001</v>
      </c>
      <c r="AS185" s="5">
        <v>43659</v>
      </c>
      <c r="AT185" s="5">
        <v>43660</v>
      </c>
      <c r="AU185" s="5" t="s">
        <v>566</v>
      </c>
      <c r="AV185" s="10"/>
      <c r="AW185" s="6">
        <v>43697</v>
      </c>
      <c r="AX185" s="5" t="s">
        <v>53</v>
      </c>
      <c r="AY185" s="4" t="s">
        <v>35</v>
      </c>
      <c r="AZ185" s="4" t="s">
        <v>372</v>
      </c>
      <c r="BA185" s="4" t="s">
        <v>1097</v>
      </c>
      <c r="BB185" s="4">
        <v>30000</v>
      </c>
      <c r="BC185" s="4">
        <v>196</v>
      </c>
      <c r="BD185" s="4" t="s">
        <v>537</v>
      </c>
      <c r="BE185" s="6" t="s">
        <v>406</v>
      </c>
      <c r="BF185" s="6" t="s">
        <v>309</v>
      </c>
    </row>
    <row r="186" spans="1:58" ht="18.75">
      <c r="A186" s="4" t="s">
        <v>264</v>
      </c>
      <c r="B186" s="4" t="s">
        <v>44</v>
      </c>
      <c r="C186" s="4" t="s">
        <v>31</v>
      </c>
      <c r="D186" s="4" t="str">
        <f t="shared" si="7"/>
        <v>HOC</v>
      </c>
      <c r="E186" s="6" t="str">
        <f t="shared" si="8"/>
        <v>HO to CW Done</v>
      </c>
      <c r="F186" s="4" t="s">
        <v>301</v>
      </c>
      <c r="G186" s="4">
        <v>2019</v>
      </c>
      <c r="H186" s="4">
        <v>21.382940000000001</v>
      </c>
      <c r="I186" s="4">
        <v>39.90448</v>
      </c>
      <c r="J186" s="4" t="s">
        <v>306</v>
      </c>
      <c r="K186" s="4" t="s">
        <v>43</v>
      </c>
      <c r="L186" s="4" t="s">
        <v>55</v>
      </c>
      <c r="M186" s="4" t="s">
        <v>596</v>
      </c>
      <c r="N186" s="4"/>
      <c r="O186" s="4" t="s">
        <v>44</v>
      </c>
      <c r="P186" s="4" t="s">
        <v>34</v>
      </c>
      <c r="Q186" s="4"/>
      <c r="R186" s="4" t="s">
        <v>32</v>
      </c>
      <c r="S186" s="4" t="s">
        <v>32</v>
      </c>
      <c r="T186" s="4" t="s">
        <v>33</v>
      </c>
      <c r="U186" s="8" t="s">
        <v>966</v>
      </c>
      <c r="V186" s="4" t="s">
        <v>967</v>
      </c>
      <c r="W186" s="4" t="s">
        <v>606</v>
      </c>
      <c r="X186" s="4" t="s">
        <v>607</v>
      </c>
      <c r="Y186" s="6">
        <v>43600</v>
      </c>
      <c r="Z186" s="5">
        <v>43603</v>
      </c>
      <c r="AA186" s="5">
        <v>43603</v>
      </c>
      <c r="AB186" s="5">
        <v>43605</v>
      </c>
      <c r="AC186" s="5" t="s">
        <v>47</v>
      </c>
      <c r="AD186" s="5" t="s">
        <v>47</v>
      </c>
      <c r="AE186" s="5">
        <v>43604</v>
      </c>
      <c r="AF186" s="5">
        <v>43604</v>
      </c>
      <c r="AG186" s="5">
        <v>43604</v>
      </c>
      <c r="AH186" s="5">
        <v>43604</v>
      </c>
      <c r="AI186" s="5">
        <v>43604</v>
      </c>
      <c r="AJ186" s="5">
        <v>43604</v>
      </c>
      <c r="AK186" s="5" t="s">
        <v>47</v>
      </c>
      <c r="AL186" s="5" t="s">
        <v>47</v>
      </c>
      <c r="AM186" s="29">
        <v>0</v>
      </c>
      <c r="AN186" s="5">
        <v>43631</v>
      </c>
      <c r="AO186" s="5">
        <v>43631</v>
      </c>
      <c r="AP186" s="5">
        <v>43628</v>
      </c>
      <c r="AQ186" s="12">
        <v>21.382940000000001</v>
      </c>
      <c r="AR186" s="10">
        <v>39.90448</v>
      </c>
      <c r="AS186" s="5">
        <v>43627</v>
      </c>
      <c r="AT186" s="5">
        <v>43627</v>
      </c>
      <c r="AU186" s="10" t="s">
        <v>502</v>
      </c>
      <c r="AV186" s="10" t="s">
        <v>517</v>
      </c>
      <c r="AW186" s="6">
        <v>43631</v>
      </c>
      <c r="AX186" s="5" t="s">
        <v>53</v>
      </c>
      <c r="AY186" s="4" t="s">
        <v>35</v>
      </c>
      <c r="AZ186" s="4" t="s">
        <v>340</v>
      </c>
      <c r="BA186" s="4"/>
      <c r="BB186" s="4" t="s">
        <v>47</v>
      </c>
      <c r="BC186" s="4" t="s">
        <v>517</v>
      </c>
      <c r="BD186" s="4" t="s">
        <v>537</v>
      </c>
      <c r="BE186" s="6" t="s">
        <v>407</v>
      </c>
      <c r="BF186" s="6" t="s">
        <v>309</v>
      </c>
    </row>
    <row r="187" spans="1:58" ht="18.75">
      <c r="A187" s="4" t="s">
        <v>265</v>
      </c>
      <c r="B187" s="4" t="s">
        <v>44</v>
      </c>
      <c r="C187" s="4" t="s">
        <v>31</v>
      </c>
      <c r="D187" s="4" t="str">
        <f t="shared" si="7"/>
        <v>HOC</v>
      </c>
      <c r="E187" s="6" t="str">
        <f t="shared" si="8"/>
        <v>HO to CW Done</v>
      </c>
      <c r="F187" s="4" t="s">
        <v>301</v>
      </c>
      <c r="G187" s="4">
        <v>2019</v>
      </c>
      <c r="H187" s="4">
        <v>21.389250000000001</v>
      </c>
      <c r="I187" s="4">
        <v>39.906939999999999</v>
      </c>
      <c r="J187" s="4" t="s">
        <v>306</v>
      </c>
      <c r="K187" s="4" t="s">
        <v>43</v>
      </c>
      <c r="L187" s="4" t="s">
        <v>55</v>
      </c>
      <c r="M187" s="4" t="s">
        <v>596</v>
      </c>
      <c r="N187" s="4"/>
      <c r="O187" s="4" t="s">
        <v>44</v>
      </c>
      <c r="P187" s="4" t="s">
        <v>34</v>
      </c>
      <c r="Q187" s="4"/>
      <c r="R187" s="4" t="s">
        <v>32</v>
      </c>
      <c r="S187" s="4" t="s">
        <v>32</v>
      </c>
      <c r="T187" s="4" t="s">
        <v>33</v>
      </c>
      <c r="U187" s="8" t="s">
        <v>968</v>
      </c>
      <c r="V187" s="4" t="s">
        <v>969</v>
      </c>
      <c r="W187" s="4" t="s">
        <v>606</v>
      </c>
      <c r="X187" s="4" t="s">
        <v>607</v>
      </c>
      <c r="Y187" s="6">
        <v>43600</v>
      </c>
      <c r="Z187" s="5">
        <v>43603</v>
      </c>
      <c r="AA187" s="5">
        <v>43603</v>
      </c>
      <c r="AB187" s="5">
        <v>43605</v>
      </c>
      <c r="AC187" s="5" t="s">
        <v>47</v>
      </c>
      <c r="AD187" s="5" t="s">
        <v>47</v>
      </c>
      <c r="AE187" s="5">
        <v>43604</v>
      </c>
      <c r="AF187" s="5">
        <v>43604</v>
      </c>
      <c r="AG187" s="5">
        <v>43604</v>
      </c>
      <c r="AH187" s="5">
        <v>43604</v>
      </c>
      <c r="AI187" s="5">
        <v>43604</v>
      </c>
      <c r="AJ187" s="5">
        <v>43604</v>
      </c>
      <c r="AK187" s="5" t="s">
        <v>47</v>
      </c>
      <c r="AL187" s="5" t="s">
        <v>47</v>
      </c>
      <c r="AM187" s="29">
        <v>0</v>
      </c>
      <c r="AN187" s="5">
        <v>43631</v>
      </c>
      <c r="AO187" s="5">
        <v>43631</v>
      </c>
      <c r="AP187" s="5">
        <v>43628</v>
      </c>
      <c r="AQ187" s="12">
        <v>21.389250000000001</v>
      </c>
      <c r="AR187" s="10">
        <v>39.906930000000003</v>
      </c>
      <c r="AS187" s="5">
        <v>43627</v>
      </c>
      <c r="AT187" s="5">
        <v>43627</v>
      </c>
      <c r="AU187" s="10" t="s">
        <v>503</v>
      </c>
      <c r="AV187" s="10" t="s">
        <v>517</v>
      </c>
      <c r="AW187" s="6">
        <v>43631</v>
      </c>
      <c r="AX187" s="5" t="s">
        <v>53</v>
      </c>
      <c r="AY187" s="4" t="s">
        <v>35</v>
      </c>
      <c r="AZ187" s="4" t="s">
        <v>340</v>
      </c>
      <c r="BA187" s="4"/>
      <c r="BB187" s="4" t="s">
        <v>47</v>
      </c>
      <c r="BC187" s="4" t="s">
        <v>517</v>
      </c>
      <c r="BD187" s="4" t="s">
        <v>537</v>
      </c>
      <c r="BE187" s="6" t="s">
        <v>407</v>
      </c>
      <c r="BF187" s="6" t="s">
        <v>309</v>
      </c>
    </row>
    <row r="188" spans="1:58" ht="18.75">
      <c r="A188" s="4" t="s">
        <v>266</v>
      </c>
      <c r="B188" s="4" t="s">
        <v>30</v>
      </c>
      <c r="C188" s="4" t="s">
        <v>31</v>
      </c>
      <c r="D188" s="4" t="str">
        <f t="shared" si="7"/>
        <v>HOC</v>
      </c>
      <c r="E188" s="6" t="str">
        <f t="shared" si="8"/>
        <v>HO to CW Done</v>
      </c>
      <c r="F188" s="4" t="s">
        <v>302</v>
      </c>
      <c r="G188" s="4">
        <v>2019</v>
      </c>
      <c r="H188" s="4">
        <v>21.34093</v>
      </c>
      <c r="I188" s="4">
        <v>40.465800000000002</v>
      </c>
      <c r="J188" s="4" t="s">
        <v>306</v>
      </c>
      <c r="K188" s="4" t="s">
        <v>43</v>
      </c>
      <c r="L188" s="4" t="s">
        <v>55</v>
      </c>
      <c r="M188" s="4" t="s">
        <v>47</v>
      </c>
      <c r="N188" s="4"/>
      <c r="O188" s="4" t="s">
        <v>30</v>
      </c>
      <c r="P188" s="4" t="s">
        <v>34</v>
      </c>
      <c r="Q188" s="4"/>
      <c r="R188" s="4" t="s">
        <v>32</v>
      </c>
      <c r="S188" s="4" t="s">
        <v>32</v>
      </c>
      <c r="T188" s="4" t="s">
        <v>33</v>
      </c>
      <c r="U188" s="8" t="s">
        <v>970</v>
      </c>
      <c r="V188" s="4" t="s">
        <v>971</v>
      </c>
      <c r="W188" s="4" t="s">
        <v>606</v>
      </c>
      <c r="X188" s="4" t="s">
        <v>607</v>
      </c>
      <c r="Y188" s="6">
        <v>43543</v>
      </c>
      <c r="Z188" s="5">
        <v>43546</v>
      </c>
      <c r="AA188" s="5">
        <v>43546</v>
      </c>
      <c r="AB188" s="5">
        <v>43548</v>
      </c>
      <c r="AC188" s="5" t="s">
        <v>480</v>
      </c>
      <c r="AD188" s="5" t="s">
        <v>481</v>
      </c>
      <c r="AE188" s="5" t="s">
        <v>47</v>
      </c>
      <c r="AF188" s="5" t="s">
        <v>47</v>
      </c>
      <c r="AG188" s="5" t="s">
        <v>47</v>
      </c>
      <c r="AH188" s="5" t="s">
        <v>47</v>
      </c>
      <c r="AI188" s="5" t="s">
        <v>47</v>
      </c>
      <c r="AJ188" s="5" t="s">
        <v>47</v>
      </c>
      <c r="AK188" s="5">
        <v>43698</v>
      </c>
      <c r="AL188" s="5">
        <v>43698</v>
      </c>
      <c r="AM188" s="29">
        <v>6180</v>
      </c>
      <c r="AN188" s="5">
        <v>43698</v>
      </c>
      <c r="AO188" s="5">
        <v>43786</v>
      </c>
      <c r="AP188" s="5">
        <v>43646</v>
      </c>
      <c r="AQ188" s="10">
        <v>21.34094</v>
      </c>
      <c r="AR188" s="10">
        <v>40.46584</v>
      </c>
      <c r="AS188" s="5">
        <v>43655</v>
      </c>
      <c r="AT188" s="5">
        <v>43655</v>
      </c>
      <c r="AU188" s="5" t="s">
        <v>495</v>
      </c>
      <c r="AV188" s="10"/>
      <c r="AW188" s="6">
        <v>43786</v>
      </c>
      <c r="AX188" s="5" t="s">
        <v>36</v>
      </c>
      <c r="AY188" s="4" t="s">
        <v>36</v>
      </c>
      <c r="AZ188" s="4" t="s">
        <v>577</v>
      </c>
      <c r="BA188" s="4">
        <v>555714103</v>
      </c>
      <c r="BB188" s="4">
        <v>28000</v>
      </c>
      <c r="BC188" s="4" t="s">
        <v>559</v>
      </c>
      <c r="BD188" s="4" t="s">
        <v>537</v>
      </c>
      <c r="BE188" s="6" t="s">
        <v>406</v>
      </c>
      <c r="BF188" s="6" t="s">
        <v>309</v>
      </c>
    </row>
    <row r="189" spans="1:58" ht="18.75">
      <c r="A189" s="4" t="s">
        <v>267</v>
      </c>
      <c r="B189" s="4" t="s">
        <v>44</v>
      </c>
      <c r="C189" s="4" t="s">
        <v>31</v>
      </c>
      <c r="D189" s="4" t="str">
        <f t="shared" si="7"/>
        <v>HOC</v>
      </c>
      <c r="E189" s="6" t="str">
        <f t="shared" si="8"/>
        <v>HO to CW Done</v>
      </c>
      <c r="F189" s="4" t="s">
        <v>301</v>
      </c>
      <c r="G189" s="4">
        <v>2019</v>
      </c>
      <c r="H189" s="4">
        <v>21.385480000000001</v>
      </c>
      <c r="I189" s="4">
        <v>39.90117</v>
      </c>
      <c r="J189" s="4" t="s">
        <v>306</v>
      </c>
      <c r="K189" s="4" t="s">
        <v>43</v>
      </c>
      <c r="L189" s="4" t="s">
        <v>55</v>
      </c>
      <c r="M189" s="4" t="s">
        <v>596</v>
      </c>
      <c r="N189" s="4"/>
      <c r="O189" s="4" t="s">
        <v>44</v>
      </c>
      <c r="P189" s="4" t="s">
        <v>34</v>
      </c>
      <c r="Q189" s="4"/>
      <c r="R189" s="4" t="s">
        <v>32</v>
      </c>
      <c r="S189" s="4" t="s">
        <v>32</v>
      </c>
      <c r="T189" s="4" t="s">
        <v>33</v>
      </c>
      <c r="U189" s="8" t="s">
        <v>972</v>
      </c>
      <c r="V189" s="4" t="s">
        <v>973</v>
      </c>
      <c r="W189" s="4" t="s">
        <v>606</v>
      </c>
      <c r="X189" s="4" t="s">
        <v>607</v>
      </c>
      <c r="Y189" s="6">
        <v>43600</v>
      </c>
      <c r="Z189" s="5">
        <v>43603</v>
      </c>
      <c r="AA189" s="5">
        <v>43603</v>
      </c>
      <c r="AB189" s="5">
        <v>43605</v>
      </c>
      <c r="AC189" s="5" t="s">
        <v>47</v>
      </c>
      <c r="AD189" s="5" t="s">
        <v>47</v>
      </c>
      <c r="AE189" s="5">
        <v>43604</v>
      </c>
      <c r="AF189" s="5">
        <v>43604</v>
      </c>
      <c r="AG189" s="5">
        <v>43604</v>
      </c>
      <c r="AH189" s="5">
        <v>43604</v>
      </c>
      <c r="AI189" s="5">
        <v>43604</v>
      </c>
      <c r="AJ189" s="5">
        <v>43604</v>
      </c>
      <c r="AK189" s="5" t="s">
        <v>47</v>
      </c>
      <c r="AL189" s="5" t="s">
        <v>47</v>
      </c>
      <c r="AM189" s="29">
        <v>0</v>
      </c>
      <c r="AN189" s="5">
        <v>43631</v>
      </c>
      <c r="AO189" s="5">
        <v>43631</v>
      </c>
      <c r="AP189" s="5">
        <v>43628</v>
      </c>
      <c r="AQ189" s="12">
        <v>21.385480000000001</v>
      </c>
      <c r="AR189" s="10">
        <v>39.90117</v>
      </c>
      <c r="AS189" s="5">
        <v>43627</v>
      </c>
      <c r="AT189" s="5">
        <v>43627</v>
      </c>
      <c r="AU189" s="10" t="s">
        <v>504</v>
      </c>
      <c r="AV189" s="10" t="s">
        <v>517</v>
      </c>
      <c r="AW189" s="6">
        <v>43631</v>
      </c>
      <c r="AX189" s="5" t="s">
        <v>53</v>
      </c>
      <c r="AY189" s="4" t="s">
        <v>35</v>
      </c>
      <c r="AZ189" s="4" t="s">
        <v>340</v>
      </c>
      <c r="BA189" s="4"/>
      <c r="BB189" s="4" t="s">
        <v>47</v>
      </c>
      <c r="BC189" s="4" t="s">
        <v>517</v>
      </c>
      <c r="BD189" s="4" t="s">
        <v>537</v>
      </c>
      <c r="BE189" s="6" t="s">
        <v>407</v>
      </c>
      <c r="BF189" s="6" t="s">
        <v>309</v>
      </c>
    </row>
    <row r="190" spans="1:58" ht="18.75">
      <c r="A190" s="4" t="s">
        <v>269</v>
      </c>
      <c r="B190" s="4" t="s">
        <v>44</v>
      </c>
      <c r="C190" s="4" t="s">
        <v>31</v>
      </c>
      <c r="D190" s="4" t="str">
        <f t="shared" si="7"/>
        <v>HOC</v>
      </c>
      <c r="E190" s="6" t="str">
        <f t="shared" si="8"/>
        <v>HO to CW Done</v>
      </c>
      <c r="F190" s="4" t="s">
        <v>301</v>
      </c>
      <c r="G190" s="4">
        <v>2019</v>
      </c>
      <c r="H190" s="4">
        <v>21.388369999999998</v>
      </c>
      <c r="I190" s="4">
        <v>39.902369999999998</v>
      </c>
      <c r="J190" s="4" t="s">
        <v>306</v>
      </c>
      <c r="K190" s="4" t="s">
        <v>43</v>
      </c>
      <c r="L190" s="4" t="s">
        <v>55</v>
      </c>
      <c r="M190" s="4" t="s">
        <v>596</v>
      </c>
      <c r="N190" s="4"/>
      <c r="O190" s="4" t="s">
        <v>44</v>
      </c>
      <c r="P190" s="4" t="s">
        <v>34</v>
      </c>
      <c r="Q190" s="4"/>
      <c r="R190" s="4" t="s">
        <v>32</v>
      </c>
      <c r="S190" s="4" t="s">
        <v>32</v>
      </c>
      <c r="T190" s="4" t="s">
        <v>33</v>
      </c>
      <c r="U190" s="8" t="s">
        <v>974</v>
      </c>
      <c r="V190" s="4" t="s">
        <v>975</v>
      </c>
      <c r="W190" s="4" t="s">
        <v>606</v>
      </c>
      <c r="X190" s="4" t="s">
        <v>607</v>
      </c>
      <c r="Y190" s="6">
        <v>43600</v>
      </c>
      <c r="Z190" s="5">
        <v>43603</v>
      </c>
      <c r="AA190" s="5">
        <v>43603</v>
      </c>
      <c r="AB190" s="5">
        <v>43605</v>
      </c>
      <c r="AC190" s="5" t="s">
        <v>47</v>
      </c>
      <c r="AD190" s="5" t="s">
        <v>47</v>
      </c>
      <c r="AE190" s="5">
        <v>43604</v>
      </c>
      <c r="AF190" s="5">
        <v>43604</v>
      </c>
      <c r="AG190" s="5">
        <v>43604</v>
      </c>
      <c r="AH190" s="5">
        <v>43604</v>
      </c>
      <c r="AI190" s="5">
        <v>43604</v>
      </c>
      <c r="AJ190" s="5">
        <v>43604</v>
      </c>
      <c r="AK190" s="5" t="s">
        <v>47</v>
      </c>
      <c r="AL190" s="5" t="s">
        <v>47</v>
      </c>
      <c r="AM190" s="29">
        <v>0</v>
      </c>
      <c r="AN190" s="5">
        <v>43631</v>
      </c>
      <c r="AO190" s="5">
        <v>43631</v>
      </c>
      <c r="AP190" s="5">
        <v>43628</v>
      </c>
      <c r="AQ190" s="12">
        <v>21.388369999999998</v>
      </c>
      <c r="AR190" s="10">
        <v>39.902369999999998</v>
      </c>
      <c r="AS190" s="5">
        <v>43627</v>
      </c>
      <c r="AT190" s="5">
        <v>43627</v>
      </c>
      <c r="AU190" s="10" t="s">
        <v>504</v>
      </c>
      <c r="AV190" s="10" t="s">
        <v>517</v>
      </c>
      <c r="AW190" s="6">
        <v>43631</v>
      </c>
      <c r="AX190" s="5" t="s">
        <v>53</v>
      </c>
      <c r="AY190" s="4" t="s">
        <v>35</v>
      </c>
      <c r="AZ190" s="4" t="s">
        <v>340</v>
      </c>
      <c r="BA190" s="4"/>
      <c r="BB190" s="4" t="s">
        <v>47</v>
      </c>
      <c r="BC190" s="4" t="s">
        <v>517</v>
      </c>
      <c r="BD190" s="4" t="s">
        <v>537</v>
      </c>
      <c r="BE190" s="6" t="s">
        <v>407</v>
      </c>
      <c r="BF190" s="6" t="s">
        <v>309</v>
      </c>
    </row>
    <row r="191" spans="1:58" ht="18.75">
      <c r="A191" s="4" t="s">
        <v>270</v>
      </c>
      <c r="B191" s="4" t="s">
        <v>44</v>
      </c>
      <c r="C191" s="4" t="s">
        <v>31</v>
      </c>
      <c r="D191" s="4" t="str">
        <f t="shared" si="7"/>
        <v>HOC</v>
      </c>
      <c r="E191" s="6" t="str">
        <f t="shared" si="8"/>
        <v>HO to CW Done</v>
      </c>
      <c r="F191" s="4" t="s">
        <v>301</v>
      </c>
      <c r="G191" s="4">
        <v>2019</v>
      </c>
      <c r="H191" s="4">
        <v>21.392029999999998</v>
      </c>
      <c r="I191" s="4">
        <v>39.903759999999998</v>
      </c>
      <c r="J191" s="4" t="s">
        <v>306</v>
      </c>
      <c r="K191" s="4" t="s">
        <v>43</v>
      </c>
      <c r="L191" s="4" t="s">
        <v>55</v>
      </c>
      <c r="M191" s="4" t="s">
        <v>596</v>
      </c>
      <c r="N191" s="4"/>
      <c r="O191" s="4" t="s">
        <v>44</v>
      </c>
      <c r="P191" s="4" t="s">
        <v>34</v>
      </c>
      <c r="Q191" s="4"/>
      <c r="R191" s="4" t="s">
        <v>32</v>
      </c>
      <c r="S191" s="4" t="s">
        <v>32</v>
      </c>
      <c r="T191" s="4" t="s">
        <v>33</v>
      </c>
      <c r="U191" s="8" t="s">
        <v>976</v>
      </c>
      <c r="V191" s="4" t="s">
        <v>977</v>
      </c>
      <c r="W191" s="4" t="s">
        <v>606</v>
      </c>
      <c r="X191" s="4" t="s">
        <v>607</v>
      </c>
      <c r="Y191" s="6">
        <v>43600</v>
      </c>
      <c r="Z191" s="5">
        <v>43603</v>
      </c>
      <c r="AA191" s="5">
        <v>43603</v>
      </c>
      <c r="AB191" s="5">
        <v>43605</v>
      </c>
      <c r="AC191" s="5" t="s">
        <v>47</v>
      </c>
      <c r="AD191" s="5" t="s">
        <v>47</v>
      </c>
      <c r="AE191" s="5">
        <v>43604</v>
      </c>
      <c r="AF191" s="5">
        <v>43604</v>
      </c>
      <c r="AG191" s="5">
        <v>43604</v>
      </c>
      <c r="AH191" s="5">
        <v>43604</v>
      </c>
      <c r="AI191" s="5">
        <v>43604</v>
      </c>
      <c r="AJ191" s="5">
        <v>43604</v>
      </c>
      <c r="AK191" s="5" t="s">
        <v>47</v>
      </c>
      <c r="AL191" s="5" t="s">
        <v>47</v>
      </c>
      <c r="AM191" s="29">
        <v>0</v>
      </c>
      <c r="AN191" s="5">
        <v>43631</v>
      </c>
      <c r="AO191" s="5">
        <v>43631</v>
      </c>
      <c r="AP191" s="5">
        <v>43628</v>
      </c>
      <c r="AQ191" s="12">
        <v>21.392032100000002</v>
      </c>
      <c r="AR191" s="10">
        <v>39.903759999999998</v>
      </c>
      <c r="AS191" s="5">
        <v>43627</v>
      </c>
      <c r="AT191" s="5">
        <v>43627</v>
      </c>
      <c r="AU191" s="10" t="s">
        <v>502</v>
      </c>
      <c r="AV191" s="10" t="s">
        <v>517</v>
      </c>
      <c r="AW191" s="6">
        <v>43631</v>
      </c>
      <c r="AX191" s="5" t="s">
        <v>53</v>
      </c>
      <c r="AY191" s="4" t="s">
        <v>35</v>
      </c>
      <c r="AZ191" s="4" t="s">
        <v>340</v>
      </c>
      <c r="BA191" s="4"/>
      <c r="BB191" s="4" t="s">
        <v>47</v>
      </c>
      <c r="BC191" s="4" t="s">
        <v>517</v>
      </c>
      <c r="BD191" s="4" t="s">
        <v>537</v>
      </c>
      <c r="BE191" s="6" t="s">
        <v>407</v>
      </c>
      <c r="BF191" s="6" t="s">
        <v>309</v>
      </c>
    </row>
    <row r="192" spans="1:58" ht="18.75">
      <c r="A192" s="4" t="s">
        <v>271</v>
      </c>
      <c r="B192" s="4" t="s">
        <v>30</v>
      </c>
      <c r="C192" s="4" t="s">
        <v>31</v>
      </c>
      <c r="D192" s="4" t="str">
        <f t="shared" si="7"/>
        <v>HOC</v>
      </c>
      <c r="E192" s="6" t="str">
        <f t="shared" si="8"/>
        <v>HO to CW Done</v>
      </c>
      <c r="F192" s="4" t="s">
        <v>302</v>
      </c>
      <c r="G192" s="4">
        <v>2019</v>
      </c>
      <c r="H192" s="4">
        <v>21.447559999999999</v>
      </c>
      <c r="I192" s="4">
        <v>40.495759999999997</v>
      </c>
      <c r="J192" s="4" t="s">
        <v>306</v>
      </c>
      <c r="K192" s="4" t="s">
        <v>43</v>
      </c>
      <c r="L192" s="4" t="s">
        <v>55</v>
      </c>
      <c r="M192" s="4" t="s">
        <v>47</v>
      </c>
      <c r="N192" s="4"/>
      <c r="O192" s="4" t="s">
        <v>30</v>
      </c>
      <c r="P192" s="4" t="s">
        <v>34</v>
      </c>
      <c r="Q192" s="4"/>
      <c r="R192" s="4" t="s">
        <v>32</v>
      </c>
      <c r="S192" s="4" t="s">
        <v>32</v>
      </c>
      <c r="T192" s="4" t="s">
        <v>33</v>
      </c>
      <c r="U192" s="8" t="s">
        <v>978</v>
      </c>
      <c r="V192" s="4" t="s">
        <v>979</v>
      </c>
      <c r="W192" s="4" t="s">
        <v>606</v>
      </c>
      <c r="X192" s="4" t="s">
        <v>607</v>
      </c>
      <c r="Y192" s="6">
        <v>43541</v>
      </c>
      <c r="Z192" s="5">
        <v>43544</v>
      </c>
      <c r="AA192" s="5">
        <v>43544</v>
      </c>
      <c r="AB192" s="5">
        <v>43546</v>
      </c>
      <c r="AC192" s="5" t="s">
        <v>47</v>
      </c>
      <c r="AD192" s="5" t="s">
        <v>47</v>
      </c>
      <c r="AE192" s="5">
        <v>43625</v>
      </c>
      <c r="AF192" s="5">
        <v>43632</v>
      </c>
      <c r="AG192" s="5">
        <v>43632</v>
      </c>
      <c r="AH192" s="5">
        <v>43632</v>
      </c>
      <c r="AI192" s="5">
        <v>43636</v>
      </c>
      <c r="AJ192" s="5">
        <v>43643</v>
      </c>
      <c r="AK192" s="5" t="s">
        <v>47</v>
      </c>
      <c r="AL192" s="5" t="s">
        <v>47</v>
      </c>
      <c r="AM192" s="29">
        <v>0</v>
      </c>
      <c r="AN192" s="5">
        <v>43643</v>
      </c>
      <c r="AO192" s="5">
        <v>43646</v>
      </c>
      <c r="AP192" s="5">
        <v>43629</v>
      </c>
      <c r="AQ192" s="10">
        <v>21.447559999999999</v>
      </c>
      <c r="AR192" s="10">
        <v>40.495759999999997</v>
      </c>
      <c r="AS192" s="5">
        <v>43643</v>
      </c>
      <c r="AT192" s="5">
        <v>43647</v>
      </c>
      <c r="AU192" s="5" t="s">
        <v>566</v>
      </c>
      <c r="AV192" s="10"/>
      <c r="AW192" s="6">
        <v>43697</v>
      </c>
      <c r="AX192" s="5" t="s">
        <v>53</v>
      </c>
      <c r="AY192" s="4" t="s">
        <v>35</v>
      </c>
      <c r="AZ192" s="4" t="s">
        <v>383</v>
      </c>
      <c r="BA192" s="4" t="s">
        <v>1098</v>
      </c>
      <c r="BB192" s="4">
        <v>30000</v>
      </c>
      <c r="BC192" s="4">
        <v>196</v>
      </c>
      <c r="BD192" s="4" t="s">
        <v>537</v>
      </c>
      <c r="BE192" s="6" t="s">
        <v>406</v>
      </c>
      <c r="BF192" s="6" t="s">
        <v>309</v>
      </c>
    </row>
    <row r="193" spans="1:58" ht="18.75">
      <c r="A193" s="4" t="s">
        <v>272</v>
      </c>
      <c r="B193" s="4" t="s">
        <v>44</v>
      </c>
      <c r="C193" s="4" t="s">
        <v>31</v>
      </c>
      <c r="D193" s="4" t="str">
        <f t="shared" si="7"/>
        <v>HOC</v>
      </c>
      <c r="E193" s="6" t="str">
        <f t="shared" si="8"/>
        <v>HO to CW Done</v>
      </c>
      <c r="F193" s="4" t="s">
        <v>301</v>
      </c>
      <c r="G193" s="4">
        <v>2019</v>
      </c>
      <c r="H193" s="4">
        <v>21.387129999999999</v>
      </c>
      <c r="I193" s="4">
        <v>39.899549999999998</v>
      </c>
      <c r="J193" s="4" t="s">
        <v>306</v>
      </c>
      <c r="K193" s="4" t="s">
        <v>43</v>
      </c>
      <c r="L193" s="4" t="s">
        <v>55</v>
      </c>
      <c r="M193" s="4" t="s">
        <v>596</v>
      </c>
      <c r="N193" s="4"/>
      <c r="O193" s="4" t="s">
        <v>44</v>
      </c>
      <c r="P193" s="4" t="s">
        <v>34</v>
      </c>
      <c r="Q193" s="4"/>
      <c r="R193" s="4" t="s">
        <v>32</v>
      </c>
      <c r="S193" s="4" t="s">
        <v>32</v>
      </c>
      <c r="T193" s="4" t="s">
        <v>33</v>
      </c>
      <c r="U193" s="8" t="s">
        <v>980</v>
      </c>
      <c r="V193" s="4" t="s">
        <v>981</v>
      </c>
      <c r="W193" s="4" t="s">
        <v>606</v>
      </c>
      <c r="X193" s="4" t="s">
        <v>607</v>
      </c>
      <c r="Y193" s="6">
        <v>43600</v>
      </c>
      <c r="Z193" s="5">
        <v>43603</v>
      </c>
      <c r="AA193" s="5">
        <v>43603</v>
      </c>
      <c r="AB193" s="5">
        <v>43605</v>
      </c>
      <c r="AC193" s="5" t="s">
        <v>47</v>
      </c>
      <c r="AD193" s="5" t="s">
        <v>47</v>
      </c>
      <c r="AE193" s="5">
        <v>43604</v>
      </c>
      <c r="AF193" s="5">
        <v>43604</v>
      </c>
      <c r="AG193" s="5">
        <v>43604</v>
      </c>
      <c r="AH193" s="5">
        <v>43604</v>
      </c>
      <c r="AI193" s="5">
        <v>43604</v>
      </c>
      <c r="AJ193" s="5">
        <v>43604</v>
      </c>
      <c r="AK193" s="5" t="s">
        <v>47</v>
      </c>
      <c r="AL193" s="5" t="s">
        <v>47</v>
      </c>
      <c r="AM193" s="29">
        <v>0</v>
      </c>
      <c r="AN193" s="5">
        <v>43631</v>
      </c>
      <c r="AO193" s="5">
        <v>43631</v>
      </c>
      <c r="AP193" s="5">
        <v>43628</v>
      </c>
      <c r="AQ193" s="12">
        <v>21.387129999999999</v>
      </c>
      <c r="AR193" s="10">
        <v>39.899549999999998</v>
      </c>
      <c r="AS193" s="5">
        <v>43627</v>
      </c>
      <c r="AT193" s="5">
        <v>43627</v>
      </c>
      <c r="AU193" s="10" t="s">
        <v>502</v>
      </c>
      <c r="AV193" s="10" t="s">
        <v>517</v>
      </c>
      <c r="AW193" s="6">
        <v>43631</v>
      </c>
      <c r="AX193" s="5" t="s">
        <v>53</v>
      </c>
      <c r="AY193" s="4" t="s">
        <v>35</v>
      </c>
      <c r="AZ193" s="4" t="s">
        <v>340</v>
      </c>
      <c r="BA193" s="4"/>
      <c r="BB193" s="4" t="s">
        <v>47</v>
      </c>
      <c r="BC193" s="4" t="s">
        <v>517</v>
      </c>
      <c r="BD193" s="4" t="s">
        <v>537</v>
      </c>
      <c r="BE193" s="6" t="s">
        <v>407</v>
      </c>
      <c r="BF193" s="6" t="s">
        <v>309</v>
      </c>
    </row>
    <row r="194" spans="1:58" ht="18.75">
      <c r="A194" s="4" t="s">
        <v>274</v>
      </c>
      <c r="B194" s="4" t="s">
        <v>30</v>
      </c>
      <c r="C194" s="4" t="s">
        <v>31</v>
      </c>
      <c r="D194" s="4" t="str">
        <f t="shared" si="7"/>
        <v>HOC</v>
      </c>
      <c r="E194" s="6" t="str">
        <f t="shared" si="8"/>
        <v>HO to CW Done</v>
      </c>
      <c r="F194" s="4" t="s">
        <v>302</v>
      </c>
      <c r="G194" s="4">
        <v>2020</v>
      </c>
      <c r="H194" s="4">
        <v>21.37452</v>
      </c>
      <c r="I194" s="4">
        <v>40.537950000000002</v>
      </c>
      <c r="J194" s="4" t="s">
        <v>306</v>
      </c>
      <c r="K194" s="4" t="s">
        <v>43</v>
      </c>
      <c r="L194" s="4" t="s">
        <v>55</v>
      </c>
      <c r="M194" s="4" t="s">
        <v>47</v>
      </c>
      <c r="N194" s="4"/>
      <c r="O194" s="4" t="s">
        <v>30</v>
      </c>
      <c r="P194" s="4" t="s">
        <v>34</v>
      </c>
      <c r="Q194" s="4"/>
      <c r="R194" s="4" t="s">
        <v>32</v>
      </c>
      <c r="S194" s="4" t="s">
        <v>32</v>
      </c>
      <c r="T194" s="4" t="s">
        <v>33</v>
      </c>
      <c r="U194" s="8" t="s">
        <v>982</v>
      </c>
      <c r="V194" s="4" t="s">
        <v>983</v>
      </c>
      <c r="W194" s="4" t="s">
        <v>606</v>
      </c>
      <c r="X194" s="4" t="s">
        <v>607</v>
      </c>
      <c r="Y194" s="6">
        <v>43540</v>
      </c>
      <c r="Z194" s="5">
        <v>43543</v>
      </c>
      <c r="AA194" s="5">
        <v>43543</v>
      </c>
      <c r="AB194" s="5">
        <v>43545</v>
      </c>
      <c r="AC194" s="5" t="s">
        <v>47</v>
      </c>
      <c r="AD194" s="5" t="s">
        <v>47</v>
      </c>
      <c r="AE194" s="5">
        <v>43625</v>
      </c>
      <c r="AF194" s="5">
        <v>43632</v>
      </c>
      <c r="AG194" s="5">
        <v>43632</v>
      </c>
      <c r="AH194" s="5">
        <v>43632</v>
      </c>
      <c r="AI194" s="5">
        <v>43636</v>
      </c>
      <c r="AJ194" s="5">
        <v>43643</v>
      </c>
      <c r="AK194" s="5" t="s">
        <v>47</v>
      </c>
      <c r="AL194" s="5" t="s">
        <v>47</v>
      </c>
      <c r="AM194" s="29">
        <v>40001169</v>
      </c>
      <c r="AN194" s="5">
        <v>43643</v>
      </c>
      <c r="AO194" s="5">
        <v>43646</v>
      </c>
      <c r="AP194" s="5">
        <v>43646</v>
      </c>
      <c r="AQ194" s="10">
        <v>21.37452</v>
      </c>
      <c r="AR194" s="10">
        <v>40.537950000000002</v>
      </c>
      <c r="AS194" s="5">
        <v>43656</v>
      </c>
      <c r="AT194" s="5">
        <v>43656</v>
      </c>
      <c r="AU194" s="5" t="s">
        <v>586</v>
      </c>
      <c r="AV194" s="10"/>
      <c r="AW194" s="6">
        <v>43753</v>
      </c>
      <c r="AX194" s="5" t="s">
        <v>53</v>
      </c>
      <c r="AY194" s="4" t="s">
        <v>35</v>
      </c>
      <c r="AZ194" s="4" t="s">
        <v>372</v>
      </c>
      <c r="BA194" s="4" t="s">
        <v>1099</v>
      </c>
      <c r="BB194" s="4">
        <v>30000</v>
      </c>
      <c r="BC194" s="4">
        <v>400</v>
      </c>
      <c r="BD194" s="4" t="s">
        <v>537</v>
      </c>
      <c r="BE194" s="6" t="s">
        <v>406</v>
      </c>
      <c r="BF194" s="6" t="s">
        <v>309</v>
      </c>
    </row>
    <row r="195" spans="1:58" ht="18.75">
      <c r="A195" s="4" t="s">
        <v>275</v>
      </c>
      <c r="B195" s="4" t="s">
        <v>30</v>
      </c>
      <c r="C195" s="4" t="s">
        <v>31</v>
      </c>
      <c r="D195" s="4" t="str">
        <f t="shared" si="7"/>
        <v>Pending FBP</v>
      </c>
      <c r="E195" s="6" t="str">
        <f t="shared" si="8"/>
        <v>FBP Not Issued</v>
      </c>
      <c r="F195" s="4" t="s">
        <v>302</v>
      </c>
      <c r="G195" s="4">
        <v>2020</v>
      </c>
      <c r="H195" s="4">
        <v>21.444389999999999</v>
      </c>
      <c r="I195" s="4">
        <v>40.433250000000001</v>
      </c>
      <c r="J195" s="4" t="s">
        <v>306</v>
      </c>
      <c r="K195" s="4" t="s">
        <v>43</v>
      </c>
      <c r="L195" s="4" t="s">
        <v>55</v>
      </c>
      <c r="M195" s="4" t="s">
        <v>47</v>
      </c>
      <c r="N195" s="4"/>
      <c r="O195" s="4" t="s">
        <v>30</v>
      </c>
      <c r="P195" s="4" t="s">
        <v>34</v>
      </c>
      <c r="Q195" s="4"/>
      <c r="R195" s="4" t="s">
        <v>32</v>
      </c>
      <c r="S195" s="4" t="s">
        <v>32</v>
      </c>
      <c r="T195" s="4" t="s">
        <v>33</v>
      </c>
      <c r="U195" s="8" t="s">
        <v>984</v>
      </c>
      <c r="V195" s="4" t="s">
        <v>985</v>
      </c>
      <c r="W195" s="4" t="s">
        <v>661</v>
      </c>
      <c r="X195" s="4" t="s">
        <v>636</v>
      </c>
      <c r="Y195" s="6">
        <v>43548</v>
      </c>
      <c r="Z195" s="5">
        <v>43548</v>
      </c>
      <c r="AA195" s="5">
        <v>43638</v>
      </c>
      <c r="AB195" s="5">
        <v>43638</v>
      </c>
      <c r="AC195" s="5" t="s">
        <v>47</v>
      </c>
      <c r="AD195" s="5" t="s">
        <v>47</v>
      </c>
      <c r="AE195" s="5">
        <v>43996</v>
      </c>
      <c r="AF195" s="5">
        <v>44151</v>
      </c>
      <c r="AG195" s="5">
        <v>44151</v>
      </c>
      <c r="AH195" s="5">
        <v>44151</v>
      </c>
      <c r="AI195" s="5">
        <v>44182</v>
      </c>
      <c r="AJ195" s="5">
        <v>44186</v>
      </c>
      <c r="AK195" s="5" t="s">
        <v>47</v>
      </c>
      <c r="AL195" s="5" t="s">
        <v>47</v>
      </c>
      <c r="AM195" s="29">
        <v>0</v>
      </c>
      <c r="AN195" s="5">
        <v>44084</v>
      </c>
      <c r="AO195" s="5"/>
      <c r="AP195" s="6">
        <v>44061</v>
      </c>
      <c r="AQ195" s="12">
        <v>21.44538</v>
      </c>
      <c r="AR195" s="12">
        <v>40.431330000000003</v>
      </c>
      <c r="AS195" s="6">
        <v>44139</v>
      </c>
      <c r="AT195" s="6">
        <v>44143</v>
      </c>
      <c r="AU195" s="5" t="s">
        <v>495</v>
      </c>
      <c r="AV195" s="10" t="s">
        <v>323</v>
      </c>
      <c r="AW195" s="6">
        <v>44061</v>
      </c>
      <c r="AX195" s="5" t="s">
        <v>53</v>
      </c>
      <c r="AY195" s="4" t="s">
        <v>35</v>
      </c>
      <c r="AZ195" s="4" t="s">
        <v>1120</v>
      </c>
      <c r="BA195" s="4"/>
      <c r="BB195" s="11">
        <v>30000</v>
      </c>
      <c r="BC195" s="4" t="s">
        <v>59</v>
      </c>
      <c r="BD195" s="4" t="s">
        <v>537</v>
      </c>
      <c r="BE195" s="6" t="s">
        <v>406</v>
      </c>
      <c r="BF195" s="6" t="s">
        <v>309</v>
      </c>
    </row>
    <row r="196" spans="1:58" ht="18.75">
      <c r="A196" s="4" t="s">
        <v>258</v>
      </c>
      <c r="B196" s="4" t="s">
        <v>30</v>
      </c>
      <c r="C196" s="4" t="s">
        <v>31</v>
      </c>
      <c r="D196" s="4" t="str">
        <f t="shared" ref="D196:D259" si="9">CONCATENATE(IF(Y196="","Pending ISS",IF(Z196="","Pending ISR",IF(AB196="","Pending ISR",IF(AP196="","Pending TSSR",IF(AS196="","Pending SAF",IF(AT196="","Pending TCC",IF(AG196="","Pending LA",IF(AI196="","Pending LA",IF(AJ196="","Pending LA",IF(AK196="","Pending LA",IF(AL196="","Pending LA",IF(AN196="","Pending FBP",IF(AO196="","Pending FBP",IF(AW196="","Pending HOC","HOC")))))))))))))))</f>
        <v>HOC</v>
      </c>
      <c r="E196" s="6" t="str">
        <f t="shared" ref="E196:E259" si="10">IF(P196="Not Doable","Not Doable",CONCATENATE(IF(R196="Approved",IF(S196="Approved",IF(W196="","NA in IGATE", IF(Z196="","ISR Not Sub to RF",IF(Z196="","ISR Not Sub to RF",IF(AA196="","ISR Not Approved By RF",IF(AB196="","ISR Not Approved By SA",IF(AC196="","MOU Not Submitted",IF(AD196="","MOU Not Approved",IF(AE196="","IBP not Applied",IF(AF196="","IBP Not Issued",IF(AG196="","Contract Not Issued",IF(AH196="","Contract Not Submitted to TAWAL",IF(AI196="","Contract Not Signed by TAWAL",IF(AJ196="","Contract Not Signed by Non-Private",IF(AK196="","Priv. Contract Not Issued From TAWAL",IF(AL196="","Priv. Contract Not Signed by Owner",IF(AN196="","FBP Not Applied",IF(AO196="","FBP Not Issued",IF(AW196="","HO Not Done","HO to CW Done")))))))))))))))))),"Under Survey"),"SSO")))</f>
        <v>HO to CW Done</v>
      </c>
      <c r="F196" s="4" t="s">
        <v>302</v>
      </c>
      <c r="G196" s="4">
        <v>2020</v>
      </c>
      <c r="H196" s="4">
        <v>21.47672</v>
      </c>
      <c r="I196" s="4">
        <v>40.449339999999999</v>
      </c>
      <c r="J196" s="4" t="s">
        <v>306</v>
      </c>
      <c r="K196" s="4" t="s">
        <v>43</v>
      </c>
      <c r="L196" s="4" t="s">
        <v>55</v>
      </c>
      <c r="M196" s="4" t="s">
        <v>47</v>
      </c>
      <c r="N196" s="4"/>
      <c r="O196" s="4" t="s">
        <v>30</v>
      </c>
      <c r="P196" s="4" t="s">
        <v>34</v>
      </c>
      <c r="Q196" s="4"/>
      <c r="R196" s="4" t="s">
        <v>32</v>
      </c>
      <c r="S196" s="4" t="s">
        <v>32</v>
      </c>
      <c r="T196" s="4" t="s">
        <v>33</v>
      </c>
      <c r="U196" s="8" t="s">
        <v>986</v>
      </c>
      <c r="V196" s="4" t="s">
        <v>987</v>
      </c>
      <c r="W196" s="4" t="s">
        <v>606</v>
      </c>
      <c r="X196" s="4" t="s">
        <v>607</v>
      </c>
      <c r="Y196" s="6">
        <v>43695</v>
      </c>
      <c r="Z196" s="5">
        <v>43698</v>
      </c>
      <c r="AA196" s="5">
        <v>43698</v>
      </c>
      <c r="AB196" s="5">
        <v>43700</v>
      </c>
      <c r="AC196" s="5" t="s">
        <v>47</v>
      </c>
      <c r="AD196" s="5" t="s">
        <v>47</v>
      </c>
      <c r="AE196" s="5">
        <v>43709</v>
      </c>
      <c r="AF196" s="5">
        <v>43716</v>
      </c>
      <c r="AG196" s="5">
        <v>43716</v>
      </c>
      <c r="AH196" s="5">
        <v>43716</v>
      </c>
      <c r="AI196" s="5">
        <v>43788</v>
      </c>
      <c r="AJ196" s="5">
        <v>43797</v>
      </c>
      <c r="AK196" s="5" t="s">
        <v>47</v>
      </c>
      <c r="AL196" s="5" t="s">
        <v>47</v>
      </c>
      <c r="AM196" s="29">
        <v>0</v>
      </c>
      <c r="AN196" s="5">
        <v>43797</v>
      </c>
      <c r="AO196" s="5">
        <v>43853</v>
      </c>
      <c r="AP196" s="5">
        <v>43696</v>
      </c>
      <c r="AQ196" s="10">
        <v>21.476728999999999</v>
      </c>
      <c r="AR196" s="10">
        <v>40.449342999999999</v>
      </c>
      <c r="AS196" s="5">
        <v>43650</v>
      </c>
      <c r="AT196" s="5">
        <v>43653</v>
      </c>
      <c r="AU196" s="5" t="s">
        <v>493</v>
      </c>
      <c r="AV196" s="10"/>
      <c r="AW196" s="6">
        <v>43786</v>
      </c>
      <c r="AX196" s="5" t="s">
        <v>53</v>
      </c>
      <c r="AY196" s="4" t="s">
        <v>35</v>
      </c>
      <c r="AZ196" s="4" t="s">
        <v>336</v>
      </c>
      <c r="BA196" s="4" t="s">
        <v>1100</v>
      </c>
      <c r="BB196" s="4">
        <v>30000</v>
      </c>
      <c r="BC196" s="4">
        <v>225</v>
      </c>
      <c r="BD196" s="4" t="s">
        <v>537</v>
      </c>
      <c r="BE196" s="6" t="s">
        <v>406</v>
      </c>
      <c r="BF196" s="6" t="s">
        <v>309</v>
      </c>
    </row>
    <row r="197" spans="1:58" ht="18.75">
      <c r="A197" s="4" t="s">
        <v>277</v>
      </c>
      <c r="B197" s="4" t="s">
        <v>30</v>
      </c>
      <c r="C197" s="4" t="s">
        <v>31</v>
      </c>
      <c r="D197" s="4" t="str">
        <f t="shared" si="9"/>
        <v>HOC</v>
      </c>
      <c r="E197" s="6" t="str">
        <f t="shared" si="10"/>
        <v>HO to CW Done</v>
      </c>
      <c r="F197" s="4" t="s">
        <v>302</v>
      </c>
      <c r="G197" s="4">
        <v>2020</v>
      </c>
      <c r="H197" s="4">
        <v>21.282879999999999</v>
      </c>
      <c r="I197" s="4">
        <v>40.373109999999997</v>
      </c>
      <c r="J197" s="4" t="s">
        <v>306</v>
      </c>
      <c r="K197" s="4" t="s">
        <v>43</v>
      </c>
      <c r="L197" s="4" t="s">
        <v>55</v>
      </c>
      <c r="M197" s="4" t="s">
        <v>47</v>
      </c>
      <c r="N197" s="4"/>
      <c r="O197" s="4" t="s">
        <v>30</v>
      </c>
      <c r="P197" s="4" t="s">
        <v>34</v>
      </c>
      <c r="Q197" s="4"/>
      <c r="R197" s="4" t="s">
        <v>32</v>
      </c>
      <c r="S197" s="4" t="s">
        <v>32</v>
      </c>
      <c r="T197" s="4" t="s">
        <v>33</v>
      </c>
      <c r="U197" s="8" t="s">
        <v>988</v>
      </c>
      <c r="V197" s="4" t="s">
        <v>989</v>
      </c>
      <c r="W197" s="4" t="s">
        <v>606</v>
      </c>
      <c r="X197" s="4" t="s">
        <v>607</v>
      </c>
      <c r="Y197" s="6">
        <v>43541</v>
      </c>
      <c r="Z197" s="5">
        <v>43544</v>
      </c>
      <c r="AA197" s="5">
        <v>43544</v>
      </c>
      <c r="AB197" s="5">
        <v>43546</v>
      </c>
      <c r="AC197" s="5" t="s">
        <v>47</v>
      </c>
      <c r="AD197" s="5" t="s">
        <v>47</v>
      </c>
      <c r="AE197" s="5">
        <v>43625</v>
      </c>
      <c r="AF197" s="5">
        <v>43632</v>
      </c>
      <c r="AG197" s="5">
        <v>43632</v>
      </c>
      <c r="AH197" s="5">
        <v>43632</v>
      </c>
      <c r="AI197" s="5">
        <v>43636</v>
      </c>
      <c r="AJ197" s="5">
        <v>43643</v>
      </c>
      <c r="AK197" s="5" t="s">
        <v>47</v>
      </c>
      <c r="AL197" s="5" t="s">
        <v>47</v>
      </c>
      <c r="AM197" s="29">
        <v>0</v>
      </c>
      <c r="AN197" s="5">
        <v>43643</v>
      </c>
      <c r="AO197" s="5">
        <v>43853</v>
      </c>
      <c r="AP197" s="5">
        <v>43629</v>
      </c>
      <c r="AQ197" s="10">
        <v>21.282879999999999</v>
      </c>
      <c r="AR197" s="10">
        <v>40.373109999999997</v>
      </c>
      <c r="AS197" s="5">
        <v>43643</v>
      </c>
      <c r="AT197" s="5">
        <v>43647</v>
      </c>
      <c r="AU197" s="5" t="s">
        <v>493</v>
      </c>
      <c r="AV197" s="10"/>
      <c r="AW197" s="6">
        <v>43697</v>
      </c>
      <c r="AX197" s="5" t="s">
        <v>53</v>
      </c>
      <c r="AY197" s="4" t="s">
        <v>35</v>
      </c>
      <c r="AZ197" s="4" t="s">
        <v>372</v>
      </c>
      <c r="BA197" s="4" t="s">
        <v>1101</v>
      </c>
      <c r="BB197" s="4">
        <v>30000</v>
      </c>
      <c r="BC197" s="4">
        <v>196</v>
      </c>
      <c r="BD197" s="4" t="s">
        <v>537</v>
      </c>
      <c r="BE197" s="6" t="s">
        <v>406</v>
      </c>
      <c r="BF197" s="6" t="s">
        <v>309</v>
      </c>
    </row>
    <row r="198" spans="1:58" ht="18.75">
      <c r="A198" s="4" t="s">
        <v>278</v>
      </c>
      <c r="B198" s="4" t="s">
        <v>30</v>
      </c>
      <c r="C198" s="4" t="s">
        <v>31</v>
      </c>
      <c r="D198" s="4" t="str">
        <f t="shared" si="9"/>
        <v>HOC</v>
      </c>
      <c r="E198" s="6" t="str">
        <f t="shared" si="10"/>
        <v>HO to CW Done</v>
      </c>
      <c r="F198" s="4" t="s">
        <v>300</v>
      </c>
      <c r="G198" s="4">
        <v>2020</v>
      </c>
      <c r="H198" s="4">
        <v>19.521850000000001</v>
      </c>
      <c r="I198" s="4">
        <v>43.542999999999999</v>
      </c>
      <c r="J198" s="4" t="s">
        <v>306</v>
      </c>
      <c r="K198" s="4" t="s">
        <v>43</v>
      </c>
      <c r="L198" s="4" t="s">
        <v>55</v>
      </c>
      <c r="M198" s="4" t="s">
        <v>47</v>
      </c>
      <c r="N198" s="4"/>
      <c r="O198" s="4" t="s">
        <v>30</v>
      </c>
      <c r="P198" s="4" t="s">
        <v>34</v>
      </c>
      <c r="Q198" s="4"/>
      <c r="R198" s="4" t="s">
        <v>32</v>
      </c>
      <c r="S198" s="4" t="s">
        <v>32</v>
      </c>
      <c r="T198" s="4" t="s">
        <v>33</v>
      </c>
      <c r="U198" s="8" t="s">
        <v>990</v>
      </c>
      <c r="V198" s="4" t="s">
        <v>991</v>
      </c>
      <c r="W198" s="4" t="s">
        <v>606</v>
      </c>
      <c r="X198" s="4" t="s">
        <v>607</v>
      </c>
      <c r="Y198" s="6">
        <v>43542</v>
      </c>
      <c r="Z198" s="5">
        <v>43545</v>
      </c>
      <c r="AA198" s="5">
        <v>43545</v>
      </c>
      <c r="AB198" s="5">
        <v>43547</v>
      </c>
      <c r="AC198" s="5" t="s">
        <v>47</v>
      </c>
      <c r="AD198" s="5" t="s">
        <v>47</v>
      </c>
      <c r="AE198" s="5">
        <v>43572</v>
      </c>
      <c r="AF198" s="5">
        <v>43586</v>
      </c>
      <c r="AG198" s="5">
        <v>43586</v>
      </c>
      <c r="AH198" s="5">
        <v>43586</v>
      </c>
      <c r="AI198" s="5">
        <v>43629</v>
      </c>
      <c r="AJ198" s="5">
        <v>43629</v>
      </c>
      <c r="AK198" s="5" t="s">
        <v>47</v>
      </c>
      <c r="AL198" s="5" t="s">
        <v>47</v>
      </c>
      <c r="AM198" s="29">
        <v>0</v>
      </c>
      <c r="AN198" s="5">
        <v>43618</v>
      </c>
      <c r="AO198" s="5">
        <v>43639</v>
      </c>
      <c r="AP198" s="5">
        <v>43583</v>
      </c>
      <c r="AQ198" s="12">
        <v>19.521830000000001</v>
      </c>
      <c r="AR198" s="10">
        <v>43.543050000000001</v>
      </c>
      <c r="AS198" s="5">
        <v>43577</v>
      </c>
      <c r="AT198" s="5">
        <v>43577</v>
      </c>
      <c r="AU198" s="5" t="s">
        <v>495</v>
      </c>
      <c r="AV198" s="10"/>
      <c r="AW198" s="6">
        <v>43641</v>
      </c>
      <c r="AX198" s="5" t="s">
        <v>53</v>
      </c>
      <c r="AY198" s="4" t="s">
        <v>35</v>
      </c>
      <c r="AZ198" s="4" t="s">
        <v>384</v>
      </c>
      <c r="BA198" s="4">
        <v>865</v>
      </c>
      <c r="BB198" s="4">
        <v>40000</v>
      </c>
      <c r="BC198" s="4">
        <v>400</v>
      </c>
      <c r="BD198" s="4" t="s">
        <v>537</v>
      </c>
      <c r="BE198" s="6" t="s">
        <v>404</v>
      </c>
      <c r="BF198" s="6" t="s">
        <v>309</v>
      </c>
    </row>
    <row r="199" spans="1:58" ht="18.75">
      <c r="A199" s="4" t="s">
        <v>279</v>
      </c>
      <c r="B199" s="4" t="s">
        <v>30</v>
      </c>
      <c r="C199" s="4" t="s">
        <v>31</v>
      </c>
      <c r="D199" s="4" t="str">
        <f t="shared" si="9"/>
        <v>HOC</v>
      </c>
      <c r="E199" s="6" t="str">
        <f t="shared" si="10"/>
        <v>HO to CW Done</v>
      </c>
      <c r="F199" s="4" t="s">
        <v>300</v>
      </c>
      <c r="G199" s="4">
        <v>2020</v>
      </c>
      <c r="H199" s="4">
        <v>19.501080000000002</v>
      </c>
      <c r="I199" s="4">
        <v>43.52431</v>
      </c>
      <c r="J199" s="4" t="s">
        <v>306</v>
      </c>
      <c r="K199" s="4" t="s">
        <v>43</v>
      </c>
      <c r="L199" s="4" t="s">
        <v>55</v>
      </c>
      <c r="M199" s="4" t="s">
        <v>47</v>
      </c>
      <c r="N199" s="4"/>
      <c r="O199" s="4" t="s">
        <v>30</v>
      </c>
      <c r="P199" s="4" t="s">
        <v>34</v>
      </c>
      <c r="Q199" s="4"/>
      <c r="R199" s="4" t="s">
        <v>32</v>
      </c>
      <c r="S199" s="4" t="s">
        <v>32</v>
      </c>
      <c r="T199" s="4" t="s">
        <v>33</v>
      </c>
      <c r="U199" s="8" t="s">
        <v>992</v>
      </c>
      <c r="V199" s="4" t="s">
        <v>993</v>
      </c>
      <c r="W199" s="4" t="s">
        <v>606</v>
      </c>
      <c r="X199" s="4" t="s">
        <v>607</v>
      </c>
      <c r="Y199" s="6">
        <v>43542</v>
      </c>
      <c r="Z199" s="5">
        <v>43545</v>
      </c>
      <c r="AA199" s="5">
        <v>43545</v>
      </c>
      <c r="AB199" s="5">
        <v>43547</v>
      </c>
      <c r="AC199" s="5" t="s">
        <v>47</v>
      </c>
      <c r="AD199" s="5" t="s">
        <v>47</v>
      </c>
      <c r="AE199" s="5">
        <v>43572</v>
      </c>
      <c r="AF199" s="5">
        <v>43586</v>
      </c>
      <c r="AG199" s="5">
        <v>43586</v>
      </c>
      <c r="AH199" s="5">
        <v>43586</v>
      </c>
      <c r="AI199" s="5">
        <v>43629</v>
      </c>
      <c r="AJ199" s="5">
        <v>43629</v>
      </c>
      <c r="AK199" s="5" t="s">
        <v>47</v>
      </c>
      <c r="AL199" s="5" t="s">
        <v>47</v>
      </c>
      <c r="AM199" s="29">
        <v>0</v>
      </c>
      <c r="AN199" s="5">
        <v>43618</v>
      </c>
      <c r="AO199" s="5">
        <v>43639</v>
      </c>
      <c r="AP199" s="5">
        <v>43583</v>
      </c>
      <c r="AQ199" s="12">
        <v>19.501059999999999</v>
      </c>
      <c r="AR199" s="10">
        <v>43.52431</v>
      </c>
      <c r="AS199" s="5">
        <v>43577</v>
      </c>
      <c r="AT199" s="5">
        <v>43577</v>
      </c>
      <c r="AU199" s="5" t="s">
        <v>495</v>
      </c>
      <c r="AV199" s="10"/>
      <c r="AW199" s="6">
        <v>43641</v>
      </c>
      <c r="AX199" s="5" t="s">
        <v>53</v>
      </c>
      <c r="AY199" s="4" t="s">
        <v>35</v>
      </c>
      <c r="AZ199" s="4" t="s">
        <v>384</v>
      </c>
      <c r="BA199" s="4">
        <v>866</v>
      </c>
      <c r="BB199" s="4">
        <v>40000</v>
      </c>
      <c r="BC199" s="4">
        <v>400</v>
      </c>
      <c r="BD199" s="4" t="s">
        <v>537</v>
      </c>
      <c r="BE199" s="6" t="s">
        <v>404</v>
      </c>
      <c r="BF199" s="6" t="s">
        <v>309</v>
      </c>
    </row>
    <row r="200" spans="1:58" ht="18.75">
      <c r="A200" s="4" t="s">
        <v>280</v>
      </c>
      <c r="B200" s="4" t="s">
        <v>42</v>
      </c>
      <c r="C200" s="4" t="s">
        <v>31</v>
      </c>
      <c r="D200" s="4" t="str">
        <f t="shared" si="9"/>
        <v>HOC</v>
      </c>
      <c r="E200" s="6" t="str">
        <f t="shared" si="10"/>
        <v>HO to CW Done</v>
      </c>
      <c r="F200" s="4" t="s">
        <v>299</v>
      </c>
      <c r="G200" s="4">
        <v>2020</v>
      </c>
      <c r="H200" s="4">
        <v>26.662369999999999</v>
      </c>
      <c r="I200" s="4">
        <v>37.907760000000003</v>
      </c>
      <c r="J200" s="4" t="s">
        <v>306</v>
      </c>
      <c r="K200" s="4" t="s">
        <v>43</v>
      </c>
      <c r="L200" s="4" t="s">
        <v>55</v>
      </c>
      <c r="M200" s="4" t="s">
        <v>47</v>
      </c>
      <c r="N200" s="4" t="s">
        <v>393</v>
      </c>
      <c r="O200" s="4" t="s">
        <v>30</v>
      </c>
      <c r="P200" s="4" t="s">
        <v>34</v>
      </c>
      <c r="Q200" s="4"/>
      <c r="R200" s="4" t="s">
        <v>32</v>
      </c>
      <c r="S200" s="4" t="s">
        <v>32</v>
      </c>
      <c r="T200" s="4" t="s">
        <v>33</v>
      </c>
      <c r="U200" s="8" t="s">
        <v>994</v>
      </c>
      <c r="V200" s="4" t="s">
        <v>995</v>
      </c>
      <c r="W200" s="4" t="s">
        <v>600</v>
      </c>
      <c r="X200" s="4" t="s">
        <v>601</v>
      </c>
      <c r="Y200" s="6">
        <v>43668</v>
      </c>
      <c r="Z200" s="5">
        <v>43668</v>
      </c>
      <c r="AA200" s="5">
        <v>43668</v>
      </c>
      <c r="AB200" s="5">
        <v>43668</v>
      </c>
      <c r="AC200" s="5" t="s">
        <v>47</v>
      </c>
      <c r="AD200" s="5" t="s">
        <v>47</v>
      </c>
      <c r="AE200" s="5">
        <v>44174</v>
      </c>
      <c r="AF200" s="5">
        <v>44201</v>
      </c>
      <c r="AG200" s="5">
        <v>44262</v>
      </c>
      <c r="AH200" s="5">
        <v>44262</v>
      </c>
      <c r="AI200" s="5">
        <v>44264</v>
      </c>
      <c r="AJ200" s="5">
        <v>44266</v>
      </c>
      <c r="AK200" s="5" t="s">
        <v>47</v>
      </c>
      <c r="AL200" s="5" t="s">
        <v>47</v>
      </c>
      <c r="AM200" s="29">
        <v>0</v>
      </c>
      <c r="AN200" s="5">
        <v>44269</v>
      </c>
      <c r="AO200" s="5">
        <v>44269</v>
      </c>
      <c r="AP200" s="5">
        <v>44266</v>
      </c>
      <c r="AQ200" s="10">
        <v>26.665600000000001</v>
      </c>
      <c r="AR200" s="10">
        <v>37.903599999999997</v>
      </c>
      <c r="AS200" s="5">
        <v>44268</v>
      </c>
      <c r="AT200" s="5">
        <v>44270</v>
      </c>
      <c r="AU200" s="5" t="s">
        <v>1134</v>
      </c>
      <c r="AV200" s="5" t="s">
        <v>59</v>
      </c>
      <c r="AW200" s="6">
        <v>44270</v>
      </c>
      <c r="AX200" s="5" t="s">
        <v>53</v>
      </c>
      <c r="AY200" s="4" t="s">
        <v>35</v>
      </c>
      <c r="AZ200" s="4" t="s">
        <v>1132</v>
      </c>
      <c r="BA200" s="4"/>
      <c r="BB200" s="4"/>
      <c r="BC200" s="4" t="s">
        <v>565</v>
      </c>
      <c r="BD200" s="4" t="s">
        <v>537</v>
      </c>
      <c r="BE200" s="6" t="s">
        <v>405</v>
      </c>
      <c r="BF200" s="6" t="s">
        <v>309</v>
      </c>
    </row>
    <row r="201" spans="1:58" ht="18.75">
      <c r="A201" s="4" t="s">
        <v>281</v>
      </c>
      <c r="B201" s="4" t="s">
        <v>42</v>
      </c>
      <c r="C201" s="4" t="s">
        <v>31</v>
      </c>
      <c r="D201" s="4" t="str">
        <f t="shared" si="9"/>
        <v>Pending FBP</v>
      </c>
      <c r="E201" s="6" t="str">
        <f t="shared" si="10"/>
        <v>FBP Not Issued</v>
      </c>
      <c r="F201" s="4" t="s">
        <v>301</v>
      </c>
      <c r="G201" s="4">
        <v>2020</v>
      </c>
      <c r="H201" s="4">
        <v>21.624420000000001</v>
      </c>
      <c r="I201" s="4">
        <v>39.698439999999998</v>
      </c>
      <c r="J201" s="4" t="s">
        <v>306</v>
      </c>
      <c r="K201" s="4" t="s">
        <v>43</v>
      </c>
      <c r="L201" s="4" t="s">
        <v>55</v>
      </c>
      <c r="M201" s="4" t="s">
        <v>47</v>
      </c>
      <c r="N201" s="4" t="s">
        <v>394</v>
      </c>
      <c r="O201" s="4" t="s">
        <v>30</v>
      </c>
      <c r="P201" s="4" t="s">
        <v>34</v>
      </c>
      <c r="Q201" s="4"/>
      <c r="R201" s="4" t="s">
        <v>32</v>
      </c>
      <c r="S201" s="4" t="s">
        <v>32</v>
      </c>
      <c r="T201" s="4" t="s">
        <v>33</v>
      </c>
      <c r="U201" s="8" t="s">
        <v>996</v>
      </c>
      <c r="V201" s="4" t="s">
        <v>997</v>
      </c>
      <c r="W201" s="4" t="s">
        <v>606</v>
      </c>
      <c r="X201" s="4" t="s">
        <v>607</v>
      </c>
      <c r="Y201" s="6">
        <v>43389</v>
      </c>
      <c r="Z201" s="5">
        <v>43392</v>
      </c>
      <c r="AA201" s="5">
        <v>43392</v>
      </c>
      <c r="AB201" s="5">
        <v>43394</v>
      </c>
      <c r="AC201" s="5" t="s">
        <v>47</v>
      </c>
      <c r="AD201" s="5" t="s">
        <v>47</v>
      </c>
      <c r="AE201" s="5">
        <v>43551</v>
      </c>
      <c r="AF201" s="5">
        <v>43818</v>
      </c>
      <c r="AG201" s="5">
        <v>43818</v>
      </c>
      <c r="AH201" s="5">
        <v>43821</v>
      </c>
      <c r="AI201" s="5">
        <v>43824</v>
      </c>
      <c r="AJ201" s="5">
        <v>43825</v>
      </c>
      <c r="AK201" s="5" t="s">
        <v>47</v>
      </c>
      <c r="AL201" s="5" t="s">
        <v>47</v>
      </c>
      <c r="AM201" s="29">
        <v>400070492</v>
      </c>
      <c r="AN201" s="5">
        <v>43831</v>
      </c>
      <c r="AO201" s="5"/>
      <c r="AP201" s="5">
        <v>43832</v>
      </c>
      <c r="AQ201" s="12">
        <v>21.624423</v>
      </c>
      <c r="AR201" s="10">
        <v>39.698445</v>
      </c>
      <c r="AS201" s="5">
        <v>43832</v>
      </c>
      <c r="AT201" s="5">
        <v>43832</v>
      </c>
      <c r="AU201" s="5" t="s">
        <v>490</v>
      </c>
      <c r="AV201" s="10" t="s">
        <v>518</v>
      </c>
      <c r="AW201" s="6">
        <v>43825</v>
      </c>
      <c r="AX201" s="5" t="s">
        <v>53</v>
      </c>
      <c r="AY201" s="4" t="s">
        <v>35</v>
      </c>
      <c r="AZ201" s="4" t="s">
        <v>346</v>
      </c>
      <c r="BA201" s="4" t="s">
        <v>1064</v>
      </c>
      <c r="BB201" s="4">
        <v>50000</v>
      </c>
      <c r="BC201" s="4" t="s">
        <v>518</v>
      </c>
      <c r="BD201" s="4" t="s">
        <v>537</v>
      </c>
      <c r="BE201" s="6" t="s">
        <v>407</v>
      </c>
      <c r="BF201" s="6" t="s">
        <v>309</v>
      </c>
    </row>
    <row r="202" spans="1:58" ht="18.75">
      <c r="A202" s="4" t="s">
        <v>282</v>
      </c>
      <c r="B202" s="4" t="s">
        <v>399</v>
      </c>
      <c r="C202" s="4" t="s">
        <v>31</v>
      </c>
      <c r="D202" s="4" t="str">
        <f t="shared" si="9"/>
        <v>HOC</v>
      </c>
      <c r="E202" s="6" t="str">
        <f t="shared" si="10"/>
        <v>HO to CW Done</v>
      </c>
      <c r="F202" s="4" t="s">
        <v>299</v>
      </c>
      <c r="G202" s="4">
        <v>2020</v>
      </c>
      <c r="H202" s="4">
        <v>24.471820000000001</v>
      </c>
      <c r="I202" s="4">
        <v>39.612409999999997</v>
      </c>
      <c r="J202" s="4" t="s">
        <v>306</v>
      </c>
      <c r="K202" s="4" t="s">
        <v>43</v>
      </c>
      <c r="L202" s="4" t="s">
        <v>55</v>
      </c>
      <c r="M202" s="4" t="s">
        <v>47</v>
      </c>
      <c r="N202" s="4" t="s">
        <v>392</v>
      </c>
      <c r="O202" s="4" t="s">
        <v>30</v>
      </c>
      <c r="P202" s="4" t="s">
        <v>34</v>
      </c>
      <c r="Q202" s="4"/>
      <c r="R202" s="4" t="s">
        <v>32</v>
      </c>
      <c r="S202" s="4" t="s">
        <v>32</v>
      </c>
      <c r="T202" s="4" t="s">
        <v>33</v>
      </c>
      <c r="U202" s="8"/>
      <c r="V202" s="8" t="s">
        <v>1112</v>
      </c>
      <c r="W202" s="4" t="s">
        <v>606</v>
      </c>
      <c r="X202" s="4" t="s">
        <v>47</v>
      </c>
      <c r="Y202" s="6">
        <v>43480</v>
      </c>
      <c r="Z202" s="6">
        <v>43480</v>
      </c>
      <c r="AA202" s="6">
        <v>43480</v>
      </c>
      <c r="AB202" s="6">
        <v>43480</v>
      </c>
      <c r="AC202" s="5">
        <v>43908</v>
      </c>
      <c r="AD202" s="5">
        <v>43908</v>
      </c>
      <c r="AE202" s="5" t="s">
        <v>47</v>
      </c>
      <c r="AF202" s="5" t="s">
        <v>47</v>
      </c>
      <c r="AG202" s="5" t="s">
        <v>47</v>
      </c>
      <c r="AH202" s="5" t="s">
        <v>47</v>
      </c>
      <c r="AI202" s="5" t="s">
        <v>47</v>
      </c>
      <c r="AJ202" s="5" t="s">
        <v>47</v>
      </c>
      <c r="AK202" s="5">
        <v>43957</v>
      </c>
      <c r="AL202" s="5">
        <v>43944</v>
      </c>
      <c r="AM202" s="29">
        <v>0</v>
      </c>
      <c r="AN202" s="5">
        <v>44021</v>
      </c>
      <c r="AO202" s="5">
        <v>44021</v>
      </c>
      <c r="AP202" s="5">
        <v>44003</v>
      </c>
      <c r="AQ202" s="10">
        <v>24.471959999999999</v>
      </c>
      <c r="AR202" s="10">
        <v>39.612479999999998</v>
      </c>
      <c r="AS202" s="5">
        <v>44019</v>
      </c>
      <c r="AT202" s="5">
        <v>44020</v>
      </c>
      <c r="AU202" s="5" t="s">
        <v>1045</v>
      </c>
      <c r="AV202" s="4"/>
      <c r="AW202" s="6">
        <v>44021</v>
      </c>
      <c r="AX202" s="5" t="s">
        <v>36</v>
      </c>
      <c r="AY202" s="4" t="s">
        <v>36</v>
      </c>
      <c r="AZ202" s="4" t="s">
        <v>1109</v>
      </c>
      <c r="BA202" s="4">
        <v>148271221</v>
      </c>
      <c r="BB202" s="4">
        <v>90000</v>
      </c>
      <c r="BC202" s="4" t="s">
        <v>1065</v>
      </c>
      <c r="BD202" s="4" t="s">
        <v>538</v>
      </c>
      <c r="BE202" s="6" t="s">
        <v>405</v>
      </c>
      <c r="BF202" s="6" t="s">
        <v>309</v>
      </c>
    </row>
    <row r="203" spans="1:58" ht="18.75">
      <c r="A203" s="4" t="s">
        <v>283</v>
      </c>
      <c r="B203" s="4" t="s">
        <v>42</v>
      </c>
      <c r="C203" s="4" t="s">
        <v>31</v>
      </c>
      <c r="D203" s="4" t="str">
        <f t="shared" si="9"/>
        <v>HOC</v>
      </c>
      <c r="E203" s="6" t="str">
        <f t="shared" si="10"/>
        <v>HO to CW Done</v>
      </c>
      <c r="F203" s="4" t="s">
        <v>299</v>
      </c>
      <c r="G203" s="4">
        <v>2020</v>
      </c>
      <c r="H203" s="4">
        <v>24.461259999999999</v>
      </c>
      <c r="I203" s="4">
        <v>39.707639999999998</v>
      </c>
      <c r="J203" s="4" t="s">
        <v>306</v>
      </c>
      <c r="K203" s="4" t="s">
        <v>43</v>
      </c>
      <c r="L203" s="4" t="s">
        <v>55</v>
      </c>
      <c r="M203" s="4" t="s">
        <v>47</v>
      </c>
      <c r="N203" s="4" t="s">
        <v>395</v>
      </c>
      <c r="O203" s="4" t="s">
        <v>30</v>
      </c>
      <c r="P203" s="4" t="s">
        <v>34</v>
      </c>
      <c r="Q203" s="4"/>
      <c r="R203" s="4" t="s">
        <v>32</v>
      </c>
      <c r="S203" s="4" t="s">
        <v>32</v>
      </c>
      <c r="T203" s="4" t="s">
        <v>488</v>
      </c>
      <c r="U203" s="8" t="s">
        <v>47</v>
      </c>
      <c r="V203" s="8" t="s">
        <v>1112</v>
      </c>
      <c r="W203" s="4" t="s">
        <v>606</v>
      </c>
      <c r="X203" s="4" t="s">
        <v>607</v>
      </c>
      <c r="Y203" s="6">
        <v>43219</v>
      </c>
      <c r="Z203" s="6">
        <v>43219</v>
      </c>
      <c r="AA203" s="6">
        <v>43219</v>
      </c>
      <c r="AB203" s="6">
        <v>43219</v>
      </c>
      <c r="AC203" s="5" t="s">
        <v>47</v>
      </c>
      <c r="AD203" s="5" t="s">
        <v>47</v>
      </c>
      <c r="AE203" s="5">
        <v>43367</v>
      </c>
      <c r="AF203" s="5">
        <v>43374</v>
      </c>
      <c r="AG203" s="5">
        <v>43374</v>
      </c>
      <c r="AH203" s="5">
        <v>43374</v>
      </c>
      <c r="AI203" s="5">
        <v>43403</v>
      </c>
      <c r="AJ203" s="5">
        <v>43403</v>
      </c>
      <c r="AK203" s="5" t="s">
        <v>47</v>
      </c>
      <c r="AL203" s="5" t="s">
        <v>47</v>
      </c>
      <c r="AM203" s="29">
        <v>0</v>
      </c>
      <c r="AN203" s="5">
        <v>43403</v>
      </c>
      <c r="AO203" s="5">
        <v>43453</v>
      </c>
      <c r="AP203" s="5">
        <v>43370</v>
      </c>
      <c r="AQ203" s="10">
        <v>24.461259999999999</v>
      </c>
      <c r="AR203" s="10">
        <v>39.707639999999998</v>
      </c>
      <c r="AS203" s="5">
        <v>43388</v>
      </c>
      <c r="AT203" s="5">
        <v>43402</v>
      </c>
      <c r="AU203" s="5" t="s">
        <v>500</v>
      </c>
      <c r="AV203" s="4"/>
      <c r="AW203" s="6">
        <v>43458</v>
      </c>
      <c r="AX203" s="5" t="s">
        <v>53</v>
      </c>
      <c r="AY203" s="4" t="s">
        <v>35</v>
      </c>
      <c r="AZ203" s="4" t="s">
        <v>354</v>
      </c>
      <c r="BA203" s="4"/>
      <c r="BB203" s="4">
        <v>100000</v>
      </c>
      <c r="BC203" s="4"/>
      <c r="BD203" s="4" t="s">
        <v>537</v>
      </c>
      <c r="BE203" s="6" t="s">
        <v>405</v>
      </c>
      <c r="BF203" s="6" t="s">
        <v>309</v>
      </c>
    </row>
    <row r="204" spans="1:58" ht="18.75" customHeight="1">
      <c r="A204" s="4" t="s">
        <v>276</v>
      </c>
      <c r="B204" s="4" t="s">
        <v>30</v>
      </c>
      <c r="C204" s="4" t="s">
        <v>31</v>
      </c>
      <c r="D204" s="4" t="str">
        <f t="shared" si="9"/>
        <v>HOC</v>
      </c>
      <c r="E204" s="6" t="str">
        <f t="shared" si="10"/>
        <v>HO to CW Done</v>
      </c>
      <c r="F204" s="4" t="s">
        <v>302</v>
      </c>
      <c r="G204" s="4">
        <v>2020</v>
      </c>
      <c r="H204" s="4">
        <v>21.338889999999999</v>
      </c>
      <c r="I204" s="4">
        <v>40.349040000000002</v>
      </c>
      <c r="J204" s="4" t="s">
        <v>306</v>
      </c>
      <c r="K204" s="4" t="s">
        <v>43</v>
      </c>
      <c r="L204" s="4" t="s">
        <v>55</v>
      </c>
      <c r="M204" s="4" t="s">
        <v>47</v>
      </c>
      <c r="N204" s="4"/>
      <c r="O204" s="4" t="s">
        <v>30</v>
      </c>
      <c r="P204" s="4" t="s">
        <v>34</v>
      </c>
      <c r="Q204" s="4"/>
      <c r="R204" s="4" t="s">
        <v>32</v>
      </c>
      <c r="S204" s="4" t="s">
        <v>32</v>
      </c>
      <c r="T204" s="4" t="s">
        <v>33</v>
      </c>
      <c r="U204" s="8" t="s">
        <v>998</v>
      </c>
      <c r="V204" s="4" t="s">
        <v>999</v>
      </c>
      <c r="W204" s="4" t="s">
        <v>606</v>
      </c>
      <c r="X204" s="4" t="s">
        <v>607</v>
      </c>
      <c r="Y204" s="6">
        <v>43540</v>
      </c>
      <c r="Z204" s="5">
        <v>43543</v>
      </c>
      <c r="AA204" s="5">
        <v>43543</v>
      </c>
      <c r="AB204" s="5">
        <v>43545</v>
      </c>
      <c r="AC204" s="5" t="s">
        <v>47</v>
      </c>
      <c r="AD204" s="5" t="s">
        <v>47</v>
      </c>
      <c r="AE204" s="5">
        <v>43709</v>
      </c>
      <c r="AF204" s="5">
        <v>43716</v>
      </c>
      <c r="AG204" s="5">
        <v>43716</v>
      </c>
      <c r="AH204" s="5">
        <v>43716</v>
      </c>
      <c r="AI204" s="5">
        <v>43788</v>
      </c>
      <c r="AJ204" s="5">
        <v>43797</v>
      </c>
      <c r="AK204" s="5" t="s">
        <v>47</v>
      </c>
      <c r="AL204" s="5" t="s">
        <v>47</v>
      </c>
      <c r="AM204" s="29" t="s">
        <v>1236</v>
      </c>
      <c r="AN204" s="5">
        <v>43797</v>
      </c>
      <c r="AO204" s="5">
        <v>44084</v>
      </c>
      <c r="AP204" s="6">
        <v>43786</v>
      </c>
      <c r="AQ204" s="12">
        <v>21.338889999999999</v>
      </c>
      <c r="AR204" s="12">
        <v>40.349040000000002</v>
      </c>
      <c r="AS204" s="5">
        <v>43752</v>
      </c>
      <c r="AT204" s="5">
        <v>43702</v>
      </c>
      <c r="AU204" s="5" t="s">
        <v>493</v>
      </c>
      <c r="AV204" s="10" t="s">
        <v>59</v>
      </c>
      <c r="AW204" s="6">
        <v>43786</v>
      </c>
      <c r="AX204" s="5" t="s">
        <v>53</v>
      </c>
      <c r="AY204" s="4" t="s">
        <v>35</v>
      </c>
      <c r="AZ204" s="4" t="s">
        <v>336</v>
      </c>
      <c r="BA204" s="4"/>
      <c r="BB204" s="4">
        <v>30000</v>
      </c>
      <c r="BC204" s="4">
        <v>400</v>
      </c>
      <c r="BD204" s="4" t="s">
        <v>537</v>
      </c>
      <c r="BE204" s="6" t="s">
        <v>406</v>
      </c>
      <c r="BF204" s="6" t="s">
        <v>309</v>
      </c>
    </row>
    <row r="205" spans="1:58" ht="18.75" customHeight="1">
      <c r="A205" s="4" t="s">
        <v>285</v>
      </c>
      <c r="B205" s="4" t="s">
        <v>30</v>
      </c>
      <c r="C205" s="4" t="s">
        <v>31</v>
      </c>
      <c r="D205" s="4" t="str">
        <f t="shared" si="9"/>
        <v>HOC</v>
      </c>
      <c r="E205" s="6" t="str">
        <f t="shared" si="10"/>
        <v>HO to CW Done</v>
      </c>
      <c r="F205" s="4" t="s">
        <v>300</v>
      </c>
      <c r="G205" s="4">
        <v>2020</v>
      </c>
      <c r="H205" s="4">
        <v>18.22336</v>
      </c>
      <c r="I205" s="4">
        <v>42.579720000000002</v>
      </c>
      <c r="J205" s="4" t="s">
        <v>306</v>
      </c>
      <c r="K205" s="4" t="s">
        <v>43</v>
      </c>
      <c r="L205" s="4" t="s">
        <v>55</v>
      </c>
      <c r="M205" s="4" t="s">
        <v>47</v>
      </c>
      <c r="N205" s="4"/>
      <c r="O205" s="4" t="s">
        <v>30</v>
      </c>
      <c r="P205" s="4" t="s">
        <v>34</v>
      </c>
      <c r="Q205" s="4"/>
      <c r="R205" s="4" t="s">
        <v>32</v>
      </c>
      <c r="S205" s="4" t="s">
        <v>32</v>
      </c>
      <c r="T205" s="4" t="s">
        <v>33</v>
      </c>
      <c r="U205" s="8" t="s">
        <v>1000</v>
      </c>
      <c r="V205" s="4" t="s">
        <v>1001</v>
      </c>
      <c r="W205" s="4" t="s">
        <v>606</v>
      </c>
      <c r="X205" s="4" t="s">
        <v>607</v>
      </c>
      <c r="Y205" s="6">
        <v>43705</v>
      </c>
      <c r="Z205" s="5">
        <v>43708</v>
      </c>
      <c r="AA205" s="5">
        <v>43708</v>
      </c>
      <c r="AB205" s="5">
        <v>43710</v>
      </c>
      <c r="AC205" s="5" t="s">
        <v>47</v>
      </c>
      <c r="AD205" s="5" t="s">
        <v>47</v>
      </c>
      <c r="AE205" s="5">
        <v>43748</v>
      </c>
      <c r="AF205" s="5">
        <v>43758</v>
      </c>
      <c r="AG205" s="5">
        <v>43758</v>
      </c>
      <c r="AH205" s="5">
        <v>43758</v>
      </c>
      <c r="AI205" s="5">
        <v>43789</v>
      </c>
      <c r="AJ205" s="5">
        <v>43789</v>
      </c>
      <c r="AK205" s="5" t="s">
        <v>47</v>
      </c>
      <c r="AL205" s="5" t="s">
        <v>47</v>
      </c>
      <c r="AM205" s="29">
        <v>0</v>
      </c>
      <c r="AN205" s="6">
        <v>43790</v>
      </c>
      <c r="AO205" s="5">
        <v>43829</v>
      </c>
      <c r="AP205" s="5">
        <v>43802</v>
      </c>
      <c r="AQ205" s="10">
        <v>18.223361000000001</v>
      </c>
      <c r="AR205" s="10">
        <v>42.579728000000003</v>
      </c>
      <c r="AS205" s="5">
        <v>43793</v>
      </c>
      <c r="AT205" s="6">
        <v>43793</v>
      </c>
      <c r="AU205" s="5" t="s">
        <v>493</v>
      </c>
      <c r="AV205" s="4"/>
      <c r="AW205" s="6">
        <v>43793</v>
      </c>
      <c r="AX205" s="5" t="s">
        <v>53</v>
      </c>
      <c r="AY205" s="4" t="s">
        <v>35</v>
      </c>
      <c r="AZ205" s="4" t="s">
        <v>314</v>
      </c>
      <c r="BA205" s="4">
        <v>4100105</v>
      </c>
      <c r="BB205" s="4">
        <v>30000</v>
      </c>
      <c r="BC205" s="4">
        <v>400</v>
      </c>
      <c r="BD205" s="4" t="s">
        <v>537</v>
      </c>
      <c r="BE205" s="6" t="s">
        <v>404</v>
      </c>
      <c r="BF205" s="6" t="s">
        <v>309</v>
      </c>
    </row>
    <row r="206" spans="1:58" ht="18.75">
      <c r="A206" s="4" t="s">
        <v>289</v>
      </c>
      <c r="B206" s="4" t="s">
        <v>30</v>
      </c>
      <c r="C206" s="4" t="s">
        <v>31</v>
      </c>
      <c r="D206" s="4" t="str">
        <f t="shared" si="9"/>
        <v>HOC</v>
      </c>
      <c r="E206" s="6" t="str">
        <f t="shared" si="10"/>
        <v>HO to CW Done</v>
      </c>
      <c r="F206" s="4" t="s">
        <v>299</v>
      </c>
      <c r="G206" s="4">
        <v>2020</v>
      </c>
      <c r="H206" s="4">
        <v>24.432759999999998</v>
      </c>
      <c r="I206" s="4">
        <v>39.475459999999998</v>
      </c>
      <c r="J206" s="4" t="s">
        <v>306</v>
      </c>
      <c r="K206" s="4" t="s">
        <v>43</v>
      </c>
      <c r="L206" s="4" t="s">
        <v>55</v>
      </c>
      <c r="M206" s="4" t="s">
        <v>47</v>
      </c>
      <c r="N206" s="4"/>
      <c r="O206" s="4" t="s">
        <v>30</v>
      </c>
      <c r="P206" s="4" t="s">
        <v>34</v>
      </c>
      <c r="Q206" s="4"/>
      <c r="R206" s="4" t="s">
        <v>32</v>
      </c>
      <c r="S206" s="4" t="s">
        <v>32</v>
      </c>
      <c r="T206" s="4" t="s">
        <v>33</v>
      </c>
      <c r="U206" s="8" t="s">
        <v>1002</v>
      </c>
      <c r="V206" s="4" t="s">
        <v>1003</v>
      </c>
      <c r="W206" s="4" t="s">
        <v>606</v>
      </c>
      <c r="X206" s="4" t="s">
        <v>607</v>
      </c>
      <c r="Y206" s="6">
        <v>43745</v>
      </c>
      <c r="Z206" s="5">
        <v>43748</v>
      </c>
      <c r="AA206" s="5">
        <v>43748</v>
      </c>
      <c r="AB206" s="5">
        <v>43750</v>
      </c>
      <c r="AC206" s="5" t="s">
        <v>482</v>
      </c>
      <c r="AD206" s="5" t="s">
        <v>483</v>
      </c>
      <c r="AE206" s="5" t="s">
        <v>47</v>
      </c>
      <c r="AF206" s="5" t="s">
        <v>47</v>
      </c>
      <c r="AG206" s="5" t="s">
        <v>47</v>
      </c>
      <c r="AH206" s="5" t="s">
        <v>47</v>
      </c>
      <c r="AI206" s="5" t="s">
        <v>47</v>
      </c>
      <c r="AJ206" s="5" t="s">
        <v>47</v>
      </c>
      <c r="AK206" s="5">
        <v>43776</v>
      </c>
      <c r="AL206" s="5">
        <v>43781</v>
      </c>
      <c r="AM206" s="29">
        <v>0</v>
      </c>
      <c r="AN206" s="5">
        <v>43781</v>
      </c>
      <c r="AO206" s="5">
        <v>43800</v>
      </c>
      <c r="AP206" s="5">
        <v>43784</v>
      </c>
      <c r="AQ206" s="10">
        <v>24.432766999999998</v>
      </c>
      <c r="AR206" s="10">
        <v>39.475467000000002</v>
      </c>
      <c r="AS206" s="5">
        <v>43793</v>
      </c>
      <c r="AT206" s="6">
        <v>43793</v>
      </c>
      <c r="AU206" s="5" t="s">
        <v>567</v>
      </c>
      <c r="AV206" s="4"/>
      <c r="AW206" s="6">
        <v>43793</v>
      </c>
      <c r="AX206" s="5" t="s">
        <v>36</v>
      </c>
      <c r="AY206" s="4" t="s">
        <v>36</v>
      </c>
      <c r="AZ206" s="4" t="s">
        <v>386</v>
      </c>
      <c r="BA206" s="4">
        <v>505329491</v>
      </c>
      <c r="BB206" s="4">
        <v>45000</v>
      </c>
      <c r="BC206" s="4">
        <v>400</v>
      </c>
      <c r="BD206" s="4" t="s">
        <v>537</v>
      </c>
      <c r="BE206" s="6" t="s">
        <v>405</v>
      </c>
      <c r="BF206" s="6" t="s">
        <v>309</v>
      </c>
    </row>
    <row r="207" spans="1:58" ht="18.75">
      <c r="A207" s="4" t="s">
        <v>290</v>
      </c>
      <c r="B207" s="4" t="s">
        <v>30</v>
      </c>
      <c r="C207" s="4" t="s">
        <v>31</v>
      </c>
      <c r="D207" s="4" t="str">
        <f t="shared" si="9"/>
        <v>HOC</v>
      </c>
      <c r="E207" s="6" t="str">
        <f t="shared" si="10"/>
        <v>HO to CW Done</v>
      </c>
      <c r="F207" s="4" t="s">
        <v>299</v>
      </c>
      <c r="G207" s="4">
        <v>2019</v>
      </c>
      <c r="H207" s="4">
        <v>24.506430000000002</v>
      </c>
      <c r="I207" s="4">
        <v>39.722140000000003</v>
      </c>
      <c r="J207" s="4" t="s">
        <v>306</v>
      </c>
      <c r="K207" s="4" t="s">
        <v>43</v>
      </c>
      <c r="L207" s="4" t="s">
        <v>55</v>
      </c>
      <c r="M207" s="4" t="s">
        <v>47</v>
      </c>
      <c r="N207" s="4"/>
      <c r="O207" s="4" t="s">
        <v>30</v>
      </c>
      <c r="P207" s="4" t="s">
        <v>34</v>
      </c>
      <c r="Q207" s="4"/>
      <c r="R207" s="4" t="s">
        <v>32</v>
      </c>
      <c r="S207" s="4" t="s">
        <v>32</v>
      </c>
      <c r="T207" s="4" t="s">
        <v>33</v>
      </c>
      <c r="U207" s="8" t="s">
        <v>1004</v>
      </c>
      <c r="V207" s="4" t="s">
        <v>1005</v>
      </c>
      <c r="W207" s="4" t="s">
        <v>606</v>
      </c>
      <c r="X207" s="4" t="s">
        <v>607</v>
      </c>
      <c r="Y207" s="6">
        <v>43761</v>
      </c>
      <c r="Z207" s="5">
        <v>43764</v>
      </c>
      <c r="AA207" s="5">
        <v>43764</v>
      </c>
      <c r="AB207" s="5">
        <v>43766</v>
      </c>
      <c r="AC207" s="5" t="s">
        <v>484</v>
      </c>
      <c r="AD207" s="5" t="s">
        <v>485</v>
      </c>
      <c r="AE207" s="5" t="s">
        <v>47</v>
      </c>
      <c r="AF207" s="5" t="s">
        <v>47</v>
      </c>
      <c r="AG207" s="5" t="s">
        <v>47</v>
      </c>
      <c r="AH207" s="5" t="s">
        <v>47</v>
      </c>
      <c r="AI207" s="5" t="s">
        <v>47</v>
      </c>
      <c r="AJ207" s="5" t="s">
        <v>47</v>
      </c>
      <c r="AK207" s="5">
        <v>43781</v>
      </c>
      <c r="AL207" s="5">
        <v>43785</v>
      </c>
      <c r="AM207" s="29">
        <v>0</v>
      </c>
      <c r="AN207" s="5">
        <v>43785</v>
      </c>
      <c r="AO207" s="5">
        <v>43795</v>
      </c>
      <c r="AP207" s="5">
        <v>43784</v>
      </c>
      <c r="AQ207" s="10">
        <v>24.506439</v>
      </c>
      <c r="AR207" s="10">
        <v>39.722144</v>
      </c>
      <c r="AS207" s="5">
        <v>43793</v>
      </c>
      <c r="AT207" s="6">
        <v>43793</v>
      </c>
      <c r="AU207" s="5" t="s">
        <v>566</v>
      </c>
      <c r="AV207" s="4"/>
      <c r="AW207" s="6">
        <v>43793</v>
      </c>
      <c r="AX207" s="5" t="s">
        <v>36</v>
      </c>
      <c r="AY207" s="4" t="s">
        <v>36</v>
      </c>
      <c r="AZ207" s="4" t="s">
        <v>387</v>
      </c>
      <c r="BA207" s="4">
        <v>504365328</v>
      </c>
      <c r="BB207" s="4">
        <v>40000</v>
      </c>
      <c r="BC207" s="4">
        <v>400</v>
      </c>
      <c r="BD207" s="4" t="s">
        <v>537</v>
      </c>
      <c r="BE207" s="6" t="s">
        <v>405</v>
      </c>
      <c r="BF207" s="6" t="s">
        <v>309</v>
      </c>
    </row>
    <row r="208" spans="1:58" ht="18.75">
      <c r="A208" s="4" t="s">
        <v>292</v>
      </c>
      <c r="B208" s="4" t="s">
        <v>30</v>
      </c>
      <c r="C208" s="4" t="s">
        <v>31</v>
      </c>
      <c r="D208" s="4" t="str">
        <f t="shared" si="9"/>
        <v>HOC</v>
      </c>
      <c r="E208" s="6" t="str">
        <f t="shared" si="10"/>
        <v>HO to CW Done</v>
      </c>
      <c r="F208" s="4" t="s">
        <v>299</v>
      </c>
      <c r="G208" s="4">
        <v>2019</v>
      </c>
      <c r="H208" s="4">
        <v>24.389500000000002</v>
      </c>
      <c r="I208" s="4">
        <v>39.60228</v>
      </c>
      <c r="J208" s="4" t="s">
        <v>306</v>
      </c>
      <c r="K208" s="4" t="s">
        <v>43</v>
      </c>
      <c r="L208" s="4" t="s">
        <v>55</v>
      </c>
      <c r="M208" s="4" t="s">
        <v>47</v>
      </c>
      <c r="N208" s="4"/>
      <c r="O208" s="4" t="s">
        <v>30</v>
      </c>
      <c r="P208" s="4" t="s">
        <v>34</v>
      </c>
      <c r="Q208" s="4"/>
      <c r="R208" s="4" t="s">
        <v>32</v>
      </c>
      <c r="S208" s="4" t="s">
        <v>32</v>
      </c>
      <c r="T208" s="4" t="s">
        <v>33</v>
      </c>
      <c r="U208" s="8" t="s">
        <v>1006</v>
      </c>
      <c r="V208" s="4" t="s">
        <v>1007</v>
      </c>
      <c r="W208" s="4" t="s">
        <v>606</v>
      </c>
      <c r="X208" s="4" t="s">
        <v>607</v>
      </c>
      <c r="Y208" s="6">
        <v>43710</v>
      </c>
      <c r="Z208" s="5">
        <v>43713</v>
      </c>
      <c r="AA208" s="5">
        <v>43713</v>
      </c>
      <c r="AB208" s="5">
        <v>43715</v>
      </c>
      <c r="AC208" s="5" t="s">
        <v>486</v>
      </c>
      <c r="AD208" s="5" t="s">
        <v>487</v>
      </c>
      <c r="AE208" s="5" t="s">
        <v>47</v>
      </c>
      <c r="AF208" s="5" t="s">
        <v>47</v>
      </c>
      <c r="AG208" s="5" t="s">
        <v>47</v>
      </c>
      <c r="AH208" s="5" t="s">
        <v>47</v>
      </c>
      <c r="AI208" s="5" t="s">
        <v>47</v>
      </c>
      <c r="AJ208" s="5" t="s">
        <v>47</v>
      </c>
      <c r="AK208" s="5">
        <v>43772</v>
      </c>
      <c r="AL208" s="5">
        <v>43776</v>
      </c>
      <c r="AM208" s="29">
        <v>0</v>
      </c>
      <c r="AN208" s="5">
        <v>43776</v>
      </c>
      <c r="AO208" s="5">
        <v>43795</v>
      </c>
      <c r="AP208" s="5">
        <v>43784</v>
      </c>
      <c r="AQ208" s="10">
        <v>24.389500000000002</v>
      </c>
      <c r="AR208" s="10">
        <v>39.60228</v>
      </c>
      <c r="AS208" s="5">
        <v>43790</v>
      </c>
      <c r="AT208" s="6">
        <v>43788</v>
      </c>
      <c r="AU208" s="5" t="s">
        <v>566</v>
      </c>
      <c r="AV208" s="4"/>
      <c r="AW208" s="6">
        <v>43786</v>
      </c>
      <c r="AX208" s="5" t="s">
        <v>36</v>
      </c>
      <c r="AY208" s="4" t="s">
        <v>36</v>
      </c>
      <c r="AZ208" s="4" t="s">
        <v>388</v>
      </c>
      <c r="BA208" s="4">
        <v>503325225</v>
      </c>
      <c r="BB208" s="4">
        <v>45000</v>
      </c>
      <c r="BC208" s="4">
        <v>400</v>
      </c>
      <c r="BD208" s="4" t="s">
        <v>537</v>
      </c>
      <c r="BE208" s="6" t="s">
        <v>405</v>
      </c>
      <c r="BF208" s="6" t="s">
        <v>309</v>
      </c>
    </row>
    <row r="209" spans="1:58" ht="18.75">
      <c r="A209" s="4" t="s">
        <v>293</v>
      </c>
      <c r="B209" s="4" t="s">
        <v>30</v>
      </c>
      <c r="C209" s="4" t="s">
        <v>31</v>
      </c>
      <c r="D209" s="4" t="str">
        <f t="shared" si="9"/>
        <v>HOC</v>
      </c>
      <c r="E209" s="6" t="str">
        <f t="shared" si="10"/>
        <v>HO to CW Done</v>
      </c>
      <c r="F209" s="4" t="s">
        <v>299</v>
      </c>
      <c r="G209" s="4">
        <v>2019</v>
      </c>
      <c r="H209" s="4">
        <v>24.464980000000001</v>
      </c>
      <c r="I209" s="4">
        <v>39.489750000000001</v>
      </c>
      <c r="J209" s="4" t="s">
        <v>306</v>
      </c>
      <c r="K209" s="4" t="s">
        <v>43</v>
      </c>
      <c r="L209" s="4" t="s">
        <v>55</v>
      </c>
      <c r="M209" s="4" t="s">
        <v>47</v>
      </c>
      <c r="N209" s="4"/>
      <c r="O209" s="4" t="s">
        <v>30</v>
      </c>
      <c r="P209" s="4" t="s">
        <v>34</v>
      </c>
      <c r="Q209" s="4"/>
      <c r="R209" s="4" t="s">
        <v>32</v>
      </c>
      <c r="S209" s="4" t="s">
        <v>32</v>
      </c>
      <c r="T209" s="4" t="s">
        <v>33</v>
      </c>
      <c r="U209" s="8" t="s">
        <v>1008</v>
      </c>
      <c r="V209" s="4" t="s">
        <v>1009</v>
      </c>
      <c r="W209" s="4" t="s">
        <v>606</v>
      </c>
      <c r="X209" s="4" t="s">
        <v>607</v>
      </c>
      <c r="Y209" s="6">
        <v>43761</v>
      </c>
      <c r="Z209" s="5">
        <v>43764</v>
      </c>
      <c r="AA209" s="5">
        <v>43764</v>
      </c>
      <c r="AB209" s="5">
        <v>43766</v>
      </c>
      <c r="AC209" s="5" t="s">
        <v>47</v>
      </c>
      <c r="AD209" s="5" t="s">
        <v>47</v>
      </c>
      <c r="AE209" s="5">
        <v>43766</v>
      </c>
      <c r="AF209" s="5">
        <v>43773</v>
      </c>
      <c r="AG209" s="5">
        <v>43773</v>
      </c>
      <c r="AH209" s="5">
        <v>43773</v>
      </c>
      <c r="AI209" s="5">
        <v>43815</v>
      </c>
      <c r="AJ209" s="5">
        <v>43836</v>
      </c>
      <c r="AK209" s="5" t="s">
        <v>47</v>
      </c>
      <c r="AL209" s="5" t="s">
        <v>47</v>
      </c>
      <c r="AM209" s="29">
        <v>0</v>
      </c>
      <c r="AN209" s="5">
        <v>43843</v>
      </c>
      <c r="AO209" s="5">
        <v>43986</v>
      </c>
      <c r="AP209" s="5">
        <v>43786</v>
      </c>
      <c r="AQ209" s="10">
        <v>24.464980000000001</v>
      </c>
      <c r="AR209" s="10">
        <v>39.489750000000001</v>
      </c>
      <c r="AS209" s="5">
        <v>43801</v>
      </c>
      <c r="AT209" s="6">
        <v>43802</v>
      </c>
      <c r="AU209" s="5" t="s">
        <v>490</v>
      </c>
      <c r="AV209" s="10" t="s">
        <v>63</v>
      </c>
      <c r="AW209" s="6">
        <v>43831</v>
      </c>
      <c r="AX209" s="5" t="s">
        <v>53</v>
      </c>
      <c r="AY209" s="4" t="s">
        <v>35</v>
      </c>
      <c r="AZ209" s="4" t="s">
        <v>1046</v>
      </c>
      <c r="BA209" s="4" t="s">
        <v>1102</v>
      </c>
      <c r="BB209" s="4">
        <v>100000</v>
      </c>
      <c r="BC209" s="4">
        <v>400</v>
      </c>
      <c r="BD209" s="4" t="s">
        <v>537</v>
      </c>
      <c r="BE209" s="6" t="s">
        <v>405</v>
      </c>
      <c r="BF209" s="6" t="s">
        <v>309</v>
      </c>
    </row>
    <row r="210" spans="1:58" ht="18.75">
      <c r="A210" s="4" t="s">
        <v>294</v>
      </c>
      <c r="B210" s="4" t="s">
        <v>30</v>
      </c>
      <c r="C210" s="4" t="s">
        <v>31</v>
      </c>
      <c r="D210" s="4" t="str">
        <f t="shared" si="9"/>
        <v>HOC</v>
      </c>
      <c r="E210" s="6" t="str">
        <f t="shared" si="10"/>
        <v>HO to CW Done</v>
      </c>
      <c r="F210" s="4" t="s">
        <v>299</v>
      </c>
      <c r="G210" s="4">
        <v>2019</v>
      </c>
      <c r="H210" s="4">
        <v>24.45363</v>
      </c>
      <c r="I210" s="4">
        <v>39.57873</v>
      </c>
      <c r="J210" s="4" t="s">
        <v>306</v>
      </c>
      <c r="K210" s="4" t="s">
        <v>43</v>
      </c>
      <c r="L210" s="4" t="s">
        <v>55</v>
      </c>
      <c r="M210" s="4" t="s">
        <v>47</v>
      </c>
      <c r="N210" s="4"/>
      <c r="O210" s="4" t="s">
        <v>30</v>
      </c>
      <c r="P210" s="4" t="s">
        <v>34</v>
      </c>
      <c r="Q210" s="4"/>
      <c r="R210" s="4" t="s">
        <v>32</v>
      </c>
      <c r="S210" s="4" t="s">
        <v>32</v>
      </c>
      <c r="T210" s="4" t="s">
        <v>33</v>
      </c>
      <c r="U210" s="8" t="s">
        <v>1010</v>
      </c>
      <c r="V210" s="4" t="s">
        <v>1011</v>
      </c>
      <c r="W210" s="4" t="s">
        <v>606</v>
      </c>
      <c r="X210" s="4" t="s">
        <v>607</v>
      </c>
      <c r="Y210" s="6">
        <v>43773</v>
      </c>
      <c r="Z210" s="5">
        <v>43776</v>
      </c>
      <c r="AA210" s="6">
        <v>43776</v>
      </c>
      <c r="AB210" s="5">
        <v>43778</v>
      </c>
      <c r="AC210" s="5" t="s">
        <v>47</v>
      </c>
      <c r="AD210" s="5" t="s">
        <v>47</v>
      </c>
      <c r="AE210" s="5">
        <v>43773</v>
      </c>
      <c r="AF210" s="5">
        <v>43780</v>
      </c>
      <c r="AG210" s="5">
        <v>43780</v>
      </c>
      <c r="AH210" s="5">
        <v>43780</v>
      </c>
      <c r="AI210" s="5">
        <v>43815</v>
      </c>
      <c r="AJ210" s="5">
        <v>43836</v>
      </c>
      <c r="AK210" s="5" t="s">
        <v>47</v>
      </c>
      <c r="AL210" s="5" t="s">
        <v>47</v>
      </c>
      <c r="AM210" s="29">
        <v>0</v>
      </c>
      <c r="AN210" s="5">
        <v>43843</v>
      </c>
      <c r="AO210" s="5">
        <v>43986</v>
      </c>
      <c r="AP210" s="5">
        <v>43786</v>
      </c>
      <c r="AQ210" s="10">
        <v>24.45363</v>
      </c>
      <c r="AR210" s="10">
        <v>39.57873</v>
      </c>
      <c r="AS210" s="5">
        <v>43801</v>
      </c>
      <c r="AT210" s="6">
        <v>43802</v>
      </c>
      <c r="AU210" s="5" t="s">
        <v>490</v>
      </c>
      <c r="AV210" s="10" t="s">
        <v>65</v>
      </c>
      <c r="AW210" s="6">
        <v>43831</v>
      </c>
      <c r="AX210" s="5" t="s">
        <v>53</v>
      </c>
      <c r="AY210" s="4" t="s">
        <v>35</v>
      </c>
      <c r="AZ210" s="4" t="s">
        <v>1046</v>
      </c>
      <c r="BA210" s="4" t="s">
        <v>1103</v>
      </c>
      <c r="BB210" s="4">
        <v>100000</v>
      </c>
      <c r="BC210" s="4">
        <v>225</v>
      </c>
      <c r="BD210" s="4" t="s">
        <v>537</v>
      </c>
      <c r="BE210" s="6" t="s">
        <v>405</v>
      </c>
      <c r="BF210" s="6" t="s">
        <v>309</v>
      </c>
    </row>
    <row r="211" spans="1:58" ht="18.75">
      <c r="A211" s="4" t="s">
        <v>295</v>
      </c>
      <c r="B211" s="4" t="s">
        <v>30</v>
      </c>
      <c r="C211" s="4" t="s">
        <v>31</v>
      </c>
      <c r="D211" s="4" t="str">
        <f t="shared" si="9"/>
        <v>HOC</v>
      </c>
      <c r="E211" s="6" t="str">
        <f t="shared" si="10"/>
        <v>HO to CW Done</v>
      </c>
      <c r="F211" s="4" t="s">
        <v>299</v>
      </c>
      <c r="G211" s="4">
        <v>2019</v>
      </c>
      <c r="H211" s="4">
        <v>24.385870000000001</v>
      </c>
      <c r="I211" s="4">
        <v>39.59102</v>
      </c>
      <c r="J211" s="4" t="s">
        <v>306</v>
      </c>
      <c r="K211" s="4" t="s">
        <v>43</v>
      </c>
      <c r="L211" s="4" t="s">
        <v>55</v>
      </c>
      <c r="M211" s="4" t="s">
        <v>47</v>
      </c>
      <c r="N211" s="4"/>
      <c r="O211" s="4" t="s">
        <v>30</v>
      </c>
      <c r="P211" s="4" t="s">
        <v>34</v>
      </c>
      <c r="Q211" s="4"/>
      <c r="R211" s="4" t="s">
        <v>32</v>
      </c>
      <c r="S211" s="4" t="s">
        <v>32</v>
      </c>
      <c r="T211" s="4" t="s">
        <v>33</v>
      </c>
      <c r="U211" s="8" t="s">
        <v>1012</v>
      </c>
      <c r="V211" s="4" t="s">
        <v>1013</v>
      </c>
      <c r="W211" s="4" t="s">
        <v>606</v>
      </c>
      <c r="X211" s="4" t="s">
        <v>607</v>
      </c>
      <c r="Y211" s="6">
        <v>43713</v>
      </c>
      <c r="Z211" s="5">
        <v>43716</v>
      </c>
      <c r="AA211" s="5">
        <v>43716</v>
      </c>
      <c r="AB211" s="5">
        <v>43718</v>
      </c>
      <c r="AC211" s="5" t="s">
        <v>47</v>
      </c>
      <c r="AD211" s="5" t="s">
        <v>47</v>
      </c>
      <c r="AE211" s="5">
        <v>43759</v>
      </c>
      <c r="AF211" s="5">
        <v>43766</v>
      </c>
      <c r="AG211" s="5">
        <v>43766</v>
      </c>
      <c r="AH211" s="5">
        <v>43766</v>
      </c>
      <c r="AI211" s="5">
        <v>43815</v>
      </c>
      <c r="AJ211" s="5">
        <v>43836</v>
      </c>
      <c r="AK211" s="5" t="s">
        <v>47</v>
      </c>
      <c r="AL211" s="5" t="s">
        <v>47</v>
      </c>
      <c r="AM211" s="29">
        <v>0</v>
      </c>
      <c r="AN211" s="5">
        <v>43843</v>
      </c>
      <c r="AO211" s="5">
        <v>43986</v>
      </c>
      <c r="AP211" s="5">
        <v>43786</v>
      </c>
      <c r="AQ211" s="10">
        <v>24.385870000000001</v>
      </c>
      <c r="AR211" s="10">
        <v>39.59102</v>
      </c>
      <c r="AS211" s="5">
        <v>43801</v>
      </c>
      <c r="AT211" s="6">
        <v>43787</v>
      </c>
      <c r="AU211" s="5" t="s">
        <v>490</v>
      </c>
      <c r="AV211" s="10" t="s">
        <v>65</v>
      </c>
      <c r="AW211" s="6">
        <v>43831</v>
      </c>
      <c r="AX211" s="5" t="s">
        <v>53</v>
      </c>
      <c r="AY211" s="4" t="s">
        <v>35</v>
      </c>
      <c r="AZ211" s="4" t="s">
        <v>1046</v>
      </c>
      <c r="BA211" s="4" t="s">
        <v>1104</v>
      </c>
      <c r="BB211" s="4">
        <v>100000</v>
      </c>
      <c r="BC211" s="4">
        <v>225</v>
      </c>
      <c r="BD211" s="4" t="s">
        <v>537</v>
      </c>
      <c r="BE211" s="6" t="s">
        <v>405</v>
      </c>
      <c r="BF211" s="6" t="s">
        <v>309</v>
      </c>
    </row>
    <row r="212" spans="1:58" ht="18.75">
      <c r="A212" s="4" t="s">
        <v>296</v>
      </c>
      <c r="B212" s="4" t="s">
        <v>42</v>
      </c>
      <c r="C212" s="4" t="s">
        <v>31</v>
      </c>
      <c r="D212" s="4" t="str">
        <f t="shared" si="9"/>
        <v>HOC</v>
      </c>
      <c r="E212" s="6" t="str">
        <f t="shared" si="10"/>
        <v>HO to CW Done</v>
      </c>
      <c r="F212" s="4" t="s">
        <v>301</v>
      </c>
      <c r="G212" s="4">
        <v>2020</v>
      </c>
      <c r="H212" s="4">
        <v>21.283280000000001</v>
      </c>
      <c r="I212" s="4">
        <v>39.677019999999999</v>
      </c>
      <c r="J212" s="4" t="s">
        <v>306</v>
      </c>
      <c r="K212" s="4" t="s">
        <v>43</v>
      </c>
      <c r="L212" s="4" t="s">
        <v>55</v>
      </c>
      <c r="M212" s="4" t="s">
        <v>47</v>
      </c>
      <c r="N212" s="4" t="s">
        <v>396</v>
      </c>
      <c r="O212" s="4" t="s">
        <v>30</v>
      </c>
      <c r="P212" s="4" t="s">
        <v>34</v>
      </c>
      <c r="Q212" s="4"/>
      <c r="R212" s="4" t="s">
        <v>32</v>
      </c>
      <c r="S212" s="4" t="s">
        <v>32</v>
      </c>
      <c r="T212" s="4" t="s">
        <v>33</v>
      </c>
      <c r="U212" s="8"/>
      <c r="V212" s="8" t="s">
        <v>1112</v>
      </c>
      <c r="W212" s="4" t="s">
        <v>606</v>
      </c>
      <c r="X212" s="4" t="s">
        <v>607</v>
      </c>
      <c r="Y212" s="6">
        <v>43760</v>
      </c>
      <c r="Z212" s="6">
        <v>43760</v>
      </c>
      <c r="AA212" s="6">
        <v>43760</v>
      </c>
      <c r="AB212" s="6">
        <v>43760</v>
      </c>
      <c r="AC212" s="5" t="s">
        <v>47</v>
      </c>
      <c r="AD212" s="5" t="s">
        <v>47</v>
      </c>
      <c r="AE212" s="5">
        <v>43763</v>
      </c>
      <c r="AF212" s="5">
        <v>36892</v>
      </c>
      <c r="AG212" s="5">
        <v>36892</v>
      </c>
      <c r="AH212" s="5">
        <v>36892</v>
      </c>
      <c r="AI212" s="5">
        <v>36892</v>
      </c>
      <c r="AJ212" s="5">
        <v>36892</v>
      </c>
      <c r="AK212" s="5" t="s">
        <v>47</v>
      </c>
      <c r="AL212" s="5" t="s">
        <v>47</v>
      </c>
      <c r="AM212" s="29">
        <v>4105503905</v>
      </c>
      <c r="AN212" s="5">
        <v>36892</v>
      </c>
      <c r="AO212" s="6">
        <v>44495</v>
      </c>
      <c r="AP212" s="5">
        <v>43838</v>
      </c>
      <c r="AQ212" s="10">
        <v>21.282800000000002</v>
      </c>
      <c r="AR212" s="10">
        <v>39.676699999999997</v>
      </c>
      <c r="AS212" s="5" t="s">
        <v>1033</v>
      </c>
      <c r="AT212" s="6">
        <v>44370</v>
      </c>
      <c r="AU212" s="5" t="s">
        <v>495</v>
      </c>
      <c r="AV212" s="4" t="s">
        <v>59</v>
      </c>
      <c r="AW212" s="6">
        <v>44496</v>
      </c>
      <c r="AX212" s="5" t="s">
        <v>53</v>
      </c>
      <c r="AY212" s="4" t="s">
        <v>35</v>
      </c>
      <c r="AZ212" s="4" t="s">
        <v>340</v>
      </c>
      <c r="BA212" s="4"/>
      <c r="BB212" s="4"/>
      <c r="BC212" s="4" t="s">
        <v>59</v>
      </c>
      <c r="BD212" s="4" t="s">
        <v>537</v>
      </c>
      <c r="BE212" s="6" t="s">
        <v>407</v>
      </c>
      <c r="BF212" s="6" t="s">
        <v>309</v>
      </c>
    </row>
    <row r="213" spans="1:58" ht="18.75">
      <c r="A213" s="4" t="s">
        <v>297</v>
      </c>
      <c r="B213" s="4" t="s">
        <v>399</v>
      </c>
      <c r="C213" s="4" t="s">
        <v>31</v>
      </c>
      <c r="D213" s="4" t="str">
        <f t="shared" si="9"/>
        <v>HOC</v>
      </c>
      <c r="E213" s="6" t="str">
        <f t="shared" si="10"/>
        <v>HO to CW Done</v>
      </c>
      <c r="F213" s="4" t="s">
        <v>301</v>
      </c>
      <c r="G213" s="4">
        <v>2020</v>
      </c>
      <c r="H213" s="4">
        <v>21.382059999999999</v>
      </c>
      <c r="I213" s="4">
        <v>39.721159999999998</v>
      </c>
      <c r="J213" s="4" t="s">
        <v>306</v>
      </c>
      <c r="K213" s="4" t="s">
        <v>43</v>
      </c>
      <c r="L213" s="4" t="s">
        <v>55</v>
      </c>
      <c r="M213" s="4" t="s">
        <v>47</v>
      </c>
      <c r="N213" s="4" t="s">
        <v>392</v>
      </c>
      <c r="O213" s="4" t="s">
        <v>30</v>
      </c>
      <c r="P213" s="4" t="s">
        <v>34</v>
      </c>
      <c r="Q213" s="4"/>
      <c r="R213" s="4" t="s">
        <v>32</v>
      </c>
      <c r="S213" s="4" t="s">
        <v>32</v>
      </c>
      <c r="T213" s="4" t="s">
        <v>488</v>
      </c>
      <c r="U213" s="8" t="s">
        <v>47</v>
      </c>
      <c r="V213" s="8" t="s">
        <v>1112</v>
      </c>
      <c r="W213" s="4" t="s">
        <v>606</v>
      </c>
      <c r="X213" s="4" t="s">
        <v>607</v>
      </c>
      <c r="Y213" s="6">
        <v>42479</v>
      </c>
      <c r="Z213" s="6">
        <v>42479</v>
      </c>
      <c r="AA213" s="6">
        <v>42479</v>
      </c>
      <c r="AB213" s="6">
        <v>42479</v>
      </c>
      <c r="AC213" s="5">
        <v>44497</v>
      </c>
      <c r="AD213" s="5">
        <v>44502</v>
      </c>
      <c r="AE213" s="5" t="s">
        <v>47</v>
      </c>
      <c r="AF213" s="5" t="s">
        <v>47</v>
      </c>
      <c r="AG213" s="5" t="s">
        <v>47</v>
      </c>
      <c r="AH213" s="5" t="s">
        <v>47</v>
      </c>
      <c r="AI213" s="5" t="s">
        <v>47</v>
      </c>
      <c r="AJ213" s="5" t="s">
        <v>47</v>
      </c>
      <c r="AK213" s="5">
        <v>44502</v>
      </c>
      <c r="AL213" s="5">
        <v>44503</v>
      </c>
      <c r="AM213" s="29"/>
      <c r="AN213" s="5">
        <v>44503</v>
      </c>
      <c r="AO213" s="5">
        <v>44518</v>
      </c>
      <c r="AP213" s="5">
        <v>44204</v>
      </c>
      <c r="AQ213" s="12">
        <v>21.381260000000001</v>
      </c>
      <c r="AR213" s="27">
        <v>39.722320000000003</v>
      </c>
      <c r="AS213" s="5" t="s">
        <v>1033</v>
      </c>
      <c r="AT213" s="5">
        <v>44518</v>
      </c>
      <c r="AU213" s="5" t="s">
        <v>495</v>
      </c>
      <c r="AV213" s="11">
        <v>400</v>
      </c>
      <c r="AW213" s="6">
        <v>44521</v>
      </c>
      <c r="AX213" s="5" t="s">
        <v>36</v>
      </c>
      <c r="AY213" s="4" t="s">
        <v>36</v>
      </c>
      <c r="AZ213" s="4" t="s">
        <v>1270</v>
      </c>
      <c r="BA213" s="4">
        <v>504535657</v>
      </c>
      <c r="BB213" s="4">
        <v>80000</v>
      </c>
      <c r="BC213" s="4">
        <v>400</v>
      </c>
      <c r="BD213" s="4" t="s">
        <v>537</v>
      </c>
      <c r="BE213" s="6" t="s">
        <v>407</v>
      </c>
      <c r="BF213" s="6" t="s">
        <v>309</v>
      </c>
    </row>
    <row r="214" spans="1:58" ht="18.75">
      <c r="A214" s="4" t="s">
        <v>298</v>
      </c>
      <c r="B214" s="4" t="s">
        <v>42</v>
      </c>
      <c r="C214" s="4" t="s">
        <v>31</v>
      </c>
      <c r="D214" s="4" t="str">
        <f t="shared" si="9"/>
        <v>HOC</v>
      </c>
      <c r="E214" s="6" t="str">
        <f t="shared" si="10"/>
        <v>HO to CW Done</v>
      </c>
      <c r="F214" s="4" t="s">
        <v>301</v>
      </c>
      <c r="G214" s="4"/>
      <c r="H214" s="4">
        <v>21.403949999999998</v>
      </c>
      <c r="I214" s="4">
        <v>39.875219999999999</v>
      </c>
      <c r="J214" s="4" t="s">
        <v>306</v>
      </c>
      <c r="K214" s="4" t="s">
        <v>43</v>
      </c>
      <c r="L214" s="4" t="s">
        <v>55</v>
      </c>
      <c r="M214" s="4" t="s">
        <v>47</v>
      </c>
      <c r="N214" s="4" t="s">
        <v>397</v>
      </c>
      <c r="O214" s="4" t="s">
        <v>30</v>
      </c>
      <c r="P214" s="4" t="s">
        <v>34</v>
      </c>
      <c r="Q214" s="4"/>
      <c r="R214" s="4" t="s">
        <v>32</v>
      </c>
      <c r="S214" s="4" t="s">
        <v>32</v>
      </c>
      <c r="T214" s="4" t="s">
        <v>33</v>
      </c>
      <c r="U214" s="8" t="s">
        <v>1014</v>
      </c>
      <c r="V214" s="4" t="s">
        <v>1015</v>
      </c>
      <c r="W214" s="4" t="s">
        <v>606</v>
      </c>
      <c r="X214" s="4" t="s">
        <v>607</v>
      </c>
      <c r="Y214" s="6">
        <v>43787</v>
      </c>
      <c r="Z214" s="6">
        <v>43787</v>
      </c>
      <c r="AA214" s="6">
        <v>43787</v>
      </c>
      <c r="AB214" s="6">
        <v>43787</v>
      </c>
      <c r="AC214" s="5">
        <v>44013</v>
      </c>
      <c r="AD214" s="5">
        <v>44013</v>
      </c>
      <c r="AE214" s="5" t="s">
        <v>47</v>
      </c>
      <c r="AF214" s="5" t="s">
        <v>47</v>
      </c>
      <c r="AG214" s="5" t="s">
        <v>47</v>
      </c>
      <c r="AH214" s="5" t="s">
        <v>47</v>
      </c>
      <c r="AI214" s="5" t="s">
        <v>47</v>
      </c>
      <c r="AJ214" s="5" t="s">
        <v>47</v>
      </c>
      <c r="AK214" s="5">
        <v>43853</v>
      </c>
      <c r="AL214" s="5">
        <v>43860</v>
      </c>
      <c r="AM214" s="29">
        <v>0</v>
      </c>
      <c r="AN214" s="5">
        <v>43860</v>
      </c>
      <c r="AO214" s="5">
        <v>43901</v>
      </c>
      <c r="AP214" s="5">
        <v>43857</v>
      </c>
      <c r="AQ214" s="10">
        <v>21.403949999999998</v>
      </c>
      <c r="AR214" s="10">
        <v>39.875219999999999</v>
      </c>
      <c r="AS214" s="5">
        <v>43866</v>
      </c>
      <c r="AT214" s="5">
        <v>43864</v>
      </c>
      <c r="AU214" s="5" t="s">
        <v>535</v>
      </c>
      <c r="AV214" s="4"/>
      <c r="AW214" s="6">
        <v>43902</v>
      </c>
      <c r="AX214" s="5" t="s">
        <v>36</v>
      </c>
      <c r="AY214" s="4" t="s">
        <v>36</v>
      </c>
      <c r="AZ214" s="4" t="s">
        <v>558</v>
      </c>
      <c r="BA214" s="4">
        <v>555621835</v>
      </c>
      <c r="BB214" s="4">
        <v>60000</v>
      </c>
      <c r="BC214" s="4" t="s">
        <v>592</v>
      </c>
      <c r="BD214" s="4" t="s">
        <v>538</v>
      </c>
      <c r="BE214" s="6" t="s">
        <v>407</v>
      </c>
      <c r="BF214" s="6" t="s">
        <v>309</v>
      </c>
    </row>
    <row r="215" spans="1:58" ht="18.75">
      <c r="A215" s="4" t="s">
        <v>390</v>
      </c>
      <c r="B215" s="4" t="s">
        <v>399</v>
      </c>
      <c r="C215" s="4" t="s">
        <v>31</v>
      </c>
      <c r="D215" s="4" t="str">
        <f t="shared" si="9"/>
        <v>HOC</v>
      </c>
      <c r="E215" s="6" t="str">
        <f t="shared" si="10"/>
        <v>HO to CW Done</v>
      </c>
      <c r="F215" s="4" t="s">
        <v>301</v>
      </c>
      <c r="G215" s="4"/>
      <c r="H215" s="4">
        <v>21.694590000000002</v>
      </c>
      <c r="I215" s="4">
        <v>39.581020000000002</v>
      </c>
      <c r="J215" s="4" t="s">
        <v>306</v>
      </c>
      <c r="K215" s="4" t="s">
        <v>43</v>
      </c>
      <c r="L215" s="4" t="s">
        <v>55</v>
      </c>
      <c r="M215" s="4" t="s">
        <v>47</v>
      </c>
      <c r="N215" s="4" t="s">
        <v>398</v>
      </c>
      <c r="O215" s="4" t="s">
        <v>30</v>
      </c>
      <c r="P215" s="4" t="s">
        <v>34</v>
      </c>
      <c r="Q215" s="4"/>
      <c r="R215" s="4" t="s">
        <v>32</v>
      </c>
      <c r="S215" s="4" t="s">
        <v>32</v>
      </c>
      <c r="T215" s="4" t="s">
        <v>488</v>
      </c>
      <c r="U215" s="6" t="s">
        <v>47</v>
      </c>
      <c r="V215" s="8" t="s">
        <v>1112</v>
      </c>
      <c r="W215" s="4" t="s">
        <v>606</v>
      </c>
      <c r="X215" s="4" t="s">
        <v>607</v>
      </c>
      <c r="Y215" s="6">
        <v>36526</v>
      </c>
      <c r="Z215" s="6">
        <v>36526</v>
      </c>
      <c r="AA215" s="6">
        <v>36526</v>
      </c>
      <c r="AB215" s="6">
        <v>36526</v>
      </c>
      <c r="AC215" s="6" t="s">
        <v>47</v>
      </c>
      <c r="AD215" s="6" t="s">
        <v>47</v>
      </c>
      <c r="AE215" s="6">
        <v>36526</v>
      </c>
      <c r="AF215" s="6">
        <v>36526</v>
      </c>
      <c r="AG215" s="6">
        <v>36526</v>
      </c>
      <c r="AH215" s="6">
        <v>36526</v>
      </c>
      <c r="AI215" s="6">
        <v>36526</v>
      </c>
      <c r="AJ215" s="6">
        <v>36526</v>
      </c>
      <c r="AK215" s="6" t="s">
        <v>47</v>
      </c>
      <c r="AL215" s="6" t="s">
        <v>47</v>
      </c>
      <c r="AM215" s="29">
        <v>0</v>
      </c>
      <c r="AN215" s="6">
        <v>36892</v>
      </c>
      <c r="AO215" s="6">
        <v>36892</v>
      </c>
      <c r="AP215" s="6" t="s">
        <v>47</v>
      </c>
      <c r="AQ215" s="10">
        <v>21.694590000000002</v>
      </c>
      <c r="AR215" s="10">
        <v>39.581020000000002</v>
      </c>
      <c r="AS215" s="5" t="s">
        <v>47</v>
      </c>
      <c r="AT215" s="6" t="s">
        <v>47</v>
      </c>
      <c r="AU215" s="5" t="s">
        <v>495</v>
      </c>
      <c r="AV215" s="6"/>
      <c r="AW215" s="6">
        <v>43804</v>
      </c>
      <c r="AX215" s="5" t="s">
        <v>53</v>
      </c>
      <c r="AY215" s="4" t="s">
        <v>35</v>
      </c>
      <c r="AZ215" s="4" t="s">
        <v>47</v>
      </c>
      <c r="BA215" s="4"/>
      <c r="BB215" s="4" t="s">
        <v>47</v>
      </c>
      <c r="BC215" s="4"/>
      <c r="BD215" s="4" t="s">
        <v>537</v>
      </c>
      <c r="BE215" s="6" t="s">
        <v>407</v>
      </c>
      <c r="BF215" s="6" t="s">
        <v>309</v>
      </c>
    </row>
    <row r="216" spans="1:58" ht="18.75">
      <c r="A216" s="4" t="s">
        <v>391</v>
      </c>
      <c r="B216" s="4" t="s">
        <v>30</v>
      </c>
      <c r="C216" s="4" t="s">
        <v>31</v>
      </c>
      <c r="D216" s="4" t="str">
        <f t="shared" si="9"/>
        <v>HOC</v>
      </c>
      <c r="E216" s="6" t="str">
        <f t="shared" si="10"/>
        <v>HO to CW Done</v>
      </c>
      <c r="F216" s="4" t="s">
        <v>299</v>
      </c>
      <c r="G216" s="4"/>
      <c r="H216" s="4">
        <v>24.525500000000001</v>
      </c>
      <c r="I216" s="4">
        <v>39.646340000000002</v>
      </c>
      <c r="J216" s="4" t="s">
        <v>306</v>
      </c>
      <c r="K216" s="4" t="s">
        <v>43</v>
      </c>
      <c r="L216" s="4" t="s">
        <v>55</v>
      </c>
      <c r="M216" s="4" t="s">
        <v>47</v>
      </c>
      <c r="N216" s="4"/>
      <c r="O216" s="4" t="s">
        <v>30</v>
      </c>
      <c r="P216" s="4" t="s">
        <v>34</v>
      </c>
      <c r="Q216" s="4"/>
      <c r="R216" s="4" t="s">
        <v>32</v>
      </c>
      <c r="S216" s="4" t="s">
        <v>32</v>
      </c>
      <c r="T216" s="4" t="s">
        <v>33</v>
      </c>
      <c r="U216" s="8" t="s">
        <v>1016</v>
      </c>
      <c r="V216" s="4" t="s">
        <v>1017</v>
      </c>
      <c r="W216" s="4" t="s">
        <v>606</v>
      </c>
      <c r="X216" s="4" t="s">
        <v>607</v>
      </c>
      <c r="Y216" s="6">
        <v>43771</v>
      </c>
      <c r="Z216" s="6">
        <v>43771</v>
      </c>
      <c r="AA216" s="6">
        <v>43771</v>
      </c>
      <c r="AB216" s="6">
        <v>43771</v>
      </c>
      <c r="AC216" s="5" t="s">
        <v>47</v>
      </c>
      <c r="AD216" s="5" t="s">
        <v>47</v>
      </c>
      <c r="AE216" s="5">
        <v>43766</v>
      </c>
      <c r="AF216" s="5">
        <v>43773</v>
      </c>
      <c r="AG216" s="5">
        <v>43773</v>
      </c>
      <c r="AH216" s="5">
        <v>43773</v>
      </c>
      <c r="AI216" s="5">
        <v>43815</v>
      </c>
      <c r="AJ216" s="5">
        <v>43836</v>
      </c>
      <c r="AK216" s="5" t="s">
        <v>47</v>
      </c>
      <c r="AL216" s="5" t="s">
        <v>47</v>
      </c>
      <c r="AM216" s="29">
        <v>0</v>
      </c>
      <c r="AN216" s="5">
        <v>43843</v>
      </c>
      <c r="AO216" s="5">
        <v>44111</v>
      </c>
      <c r="AP216" s="5">
        <v>43786</v>
      </c>
      <c r="AQ216" s="10">
        <v>24.525500000000001</v>
      </c>
      <c r="AR216" s="10">
        <v>39.646340000000002</v>
      </c>
      <c r="AS216" s="5">
        <v>43821</v>
      </c>
      <c r="AT216" s="6">
        <v>43789</v>
      </c>
      <c r="AU216" s="5" t="s">
        <v>490</v>
      </c>
      <c r="AV216" s="10" t="s">
        <v>560</v>
      </c>
      <c r="AW216" s="6">
        <v>43831</v>
      </c>
      <c r="AX216" s="5" t="s">
        <v>53</v>
      </c>
      <c r="AY216" s="4" t="s">
        <v>35</v>
      </c>
      <c r="AZ216" s="4" t="s">
        <v>1046</v>
      </c>
      <c r="BA216" s="4" t="s">
        <v>1105</v>
      </c>
      <c r="BB216" s="4">
        <v>100000</v>
      </c>
      <c r="BC216" s="4">
        <v>100</v>
      </c>
      <c r="BD216" s="4" t="s">
        <v>537</v>
      </c>
      <c r="BE216" s="6" t="s">
        <v>405</v>
      </c>
      <c r="BF216" s="6" t="s">
        <v>309</v>
      </c>
    </row>
    <row r="217" spans="1:58" ht="18.75">
      <c r="A217" s="4" t="s">
        <v>554</v>
      </c>
      <c r="B217" s="4" t="s">
        <v>42</v>
      </c>
      <c r="C217" s="4" t="s">
        <v>31</v>
      </c>
      <c r="D217" s="4" t="str">
        <f t="shared" si="9"/>
        <v>HOC</v>
      </c>
      <c r="E217" s="6" t="str">
        <f t="shared" si="10"/>
        <v>HO to CW Done</v>
      </c>
      <c r="F217" s="4" t="s">
        <v>302</v>
      </c>
      <c r="G217" s="4"/>
      <c r="H217" s="4">
        <v>21.317769999999999</v>
      </c>
      <c r="I217" s="4">
        <v>40.434220000000003</v>
      </c>
      <c r="J217" s="4" t="s">
        <v>306</v>
      </c>
      <c r="K217" s="4" t="s">
        <v>43</v>
      </c>
      <c r="L217" s="4" t="s">
        <v>55</v>
      </c>
      <c r="M217" s="4" t="s">
        <v>47</v>
      </c>
      <c r="N217" s="4" t="s">
        <v>556</v>
      </c>
      <c r="O217" s="4" t="s">
        <v>30</v>
      </c>
      <c r="P217" s="4" t="s">
        <v>34</v>
      </c>
      <c r="Q217" s="4"/>
      <c r="R217" s="4" t="s">
        <v>32</v>
      </c>
      <c r="S217" s="4" t="s">
        <v>32</v>
      </c>
      <c r="T217" s="4" t="s">
        <v>33</v>
      </c>
      <c r="U217" s="8" t="s">
        <v>47</v>
      </c>
      <c r="V217" s="8" t="s">
        <v>1112</v>
      </c>
      <c r="W217" s="4" t="s">
        <v>606</v>
      </c>
      <c r="X217" s="4" t="s">
        <v>607</v>
      </c>
      <c r="Y217" s="6">
        <v>43829</v>
      </c>
      <c r="Z217" s="6">
        <v>43829</v>
      </c>
      <c r="AA217" s="6">
        <v>43899</v>
      </c>
      <c r="AB217" s="6">
        <v>43899</v>
      </c>
      <c r="AC217" s="5" t="s">
        <v>47</v>
      </c>
      <c r="AD217" s="5" t="s">
        <v>47</v>
      </c>
      <c r="AE217" s="5">
        <v>43899</v>
      </c>
      <c r="AF217" s="5">
        <v>43899</v>
      </c>
      <c r="AG217" s="5">
        <v>43899</v>
      </c>
      <c r="AH217" s="5">
        <v>43902</v>
      </c>
      <c r="AI217" s="5">
        <v>43906</v>
      </c>
      <c r="AJ217" s="5">
        <v>43906</v>
      </c>
      <c r="AK217" s="5" t="s">
        <v>47</v>
      </c>
      <c r="AL217" s="5" t="s">
        <v>47</v>
      </c>
      <c r="AM217" s="29">
        <v>0</v>
      </c>
      <c r="AN217" s="5">
        <v>43906</v>
      </c>
      <c r="AO217" s="5">
        <v>43912</v>
      </c>
      <c r="AP217" s="5">
        <v>43902</v>
      </c>
      <c r="AQ217" s="10">
        <v>21.317769999999999</v>
      </c>
      <c r="AR217" s="10">
        <v>40.434220000000003</v>
      </c>
      <c r="AS217" s="5">
        <v>43905</v>
      </c>
      <c r="AT217" s="5">
        <v>43912</v>
      </c>
      <c r="AU217" s="5" t="s">
        <v>493</v>
      </c>
      <c r="AV217" s="5"/>
      <c r="AW217" s="6">
        <v>43913</v>
      </c>
      <c r="AX217" s="5" t="s">
        <v>53</v>
      </c>
      <c r="AY217" s="4" t="s">
        <v>508</v>
      </c>
      <c r="AZ217" s="4" t="s">
        <v>353</v>
      </c>
      <c r="BA217" s="4" t="s">
        <v>554</v>
      </c>
      <c r="BB217" s="4">
        <v>40000</v>
      </c>
      <c r="BC217" s="4">
        <v>400</v>
      </c>
      <c r="BD217" s="4" t="s">
        <v>537</v>
      </c>
      <c r="BE217" s="6" t="s">
        <v>406</v>
      </c>
      <c r="BF217" s="6" t="s">
        <v>309</v>
      </c>
    </row>
    <row r="218" spans="1:58" ht="18.75">
      <c r="A218" s="4" t="s">
        <v>569</v>
      </c>
      <c r="B218" s="4" t="s">
        <v>30</v>
      </c>
      <c r="C218" s="4" t="s">
        <v>31</v>
      </c>
      <c r="D218" s="4" t="str">
        <f t="shared" si="9"/>
        <v>HOC</v>
      </c>
      <c r="E218" s="6" t="str">
        <f t="shared" si="10"/>
        <v>HO to CW Done</v>
      </c>
      <c r="F218" s="4" t="s">
        <v>299</v>
      </c>
      <c r="G218" s="4"/>
      <c r="H218" s="4">
        <v>24.41395</v>
      </c>
      <c r="I218" s="4">
        <v>39.671729999999997</v>
      </c>
      <c r="J218" s="4" t="s">
        <v>306</v>
      </c>
      <c r="K218" s="4" t="s">
        <v>43</v>
      </c>
      <c r="L218" s="4" t="s">
        <v>55</v>
      </c>
      <c r="M218" s="4" t="s">
        <v>47</v>
      </c>
      <c r="N218" s="4"/>
      <c r="O218" s="4" t="s">
        <v>30</v>
      </c>
      <c r="P218" s="4" t="s">
        <v>34</v>
      </c>
      <c r="Q218" s="4"/>
      <c r="R218" s="4" t="s">
        <v>32</v>
      </c>
      <c r="S218" s="4" t="s">
        <v>32</v>
      </c>
      <c r="T218" s="4" t="s">
        <v>33</v>
      </c>
      <c r="U218" s="8" t="s">
        <v>1018</v>
      </c>
      <c r="V218" s="4" t="s">
        <v>1019</v>
      </c>
      <c r="W218" s="4" t="s">
        <v>606</v>
      </c>
      <c r="X218" s="4" t="s">
        <v>607</v>
      </c>
      <c r="Y218" s="6">
        <v>43849</v>
      </c>
      <c r="Z218" s="6">
        <v>43849</v>
      </c>
      <c r="AA218" s="6">
        <v>43849</v>
      </c>
      <c r="AB218" s="6">
        <v>43864</v>
      </c>
      <c r="AC218" s="5" t="s">
        <v>47</v>
      </c>
      <c r="AD218" s="5" t="s">
        <v>47</v>
      </c>
      <c r="AE218" s="5">
        <v>43849</v>
      </c>
      <c r="AF218" s="5">
        <v>43849</v>
      </c>
      <c r="AG218" s="5">
        <v>43849</v>
      </c>
      <c r="AH218" s="5">
        <v>43866</v>
      </c>
      <c r="AI218" s="5">
        <v>43880</v>
      </c>
      <c r="AJ218" s="5">
        <v>43901</v>
      </c>
      <c r="AK218" s="5" t="s">
        <v>47</v>
      </c>
      <c r="AL218" s="5" t="s">
        <v>47</v>
      </c>
      <c r="AM218" s="29">
        <v>0</v>
      </c>
      <c r="AN218" s="5">
        <v>43901</v>
      </c>
      <c r="AO218" s="5">
        <v>44112</v>
      </c>
      <c r="AP218" s="5">
        <v>43865</v>
      </c>
      <c r="AQ218" s="10">
        <v>24.41395</v>
      </c>
      <c r="AR218" s="10">
        <v>39.671729999999997</v>
      </c>
      <c r="AS218" s="5">
        <v>43885</v>
      </c>
      <c r="AT218" s="5">
        <v>43888</v>
      </c>
      <c r="AU218" s="5" t="s">
        <v>490</v>
      </c>
      <c r="AV218" s="5"/>
      <c r="AW218" s="6">
        <v>43902</v>
      </c>
      <c r="AX218" s="5" t="s">
        <v>53</v>
      </c>
      <c r="AY218" s="4" t="s">
        <v>35</v>
      </c>
      <c r="AZ218" s="4" t="s">
        <v>1046</v>
      </c>
      <c r="BA218" s="4" t="s">
        <v>1106</v>
      </c>
      <c r="BB218" s="4">
        <v>100000</v>
      </c>
      <c r="BC218" s="4">
        <v>100</v>
      </c>
      <c r="BD218" s="4" t="s">
        <v>537</v>
      </c>
      <c r="BE218" s="6" t="s">
        <v>405</v>
      </c>
      <c r="BF218" s="6" t="s">
        <v>309</v>
      </c>
    </row>
    <row r="219" spans="1:58" ht="18.75">
      <c r="A219" s="4" t="s">
        <v>570</v>
      </c>
      <c r="B219" s="4" t="s">
        <v>30</v>
      </c>
      <c r="C219" s="4" t="s">
        <v>31</v>
      </c>
      <c r="D219" s="4" t="str">
        <f t="shared" si="9"/>
        <v>HOC</v>
      </c>
      <c r="E219" s="6" t="str">
        <f t="shared" si="10"/>
        <v>HO to CW Done</v>
      </c>
      <c r="F219" s="4" t="s">
        <v>301</v>
      </c>
      <c r="G219" s="4"/>
      <c r="H219" s="4">
        <v>21.47279</v>
      </c>
      <c r="I219" s="4">
        <v>39.88691</v>
      </c>
      <c r="J219" s="4" t="s">
        <v>306</v>
      </c>
      <c r="K219" s="4" t="s">
        <v>43</v>
      </c>
      <c r="L219" s="4" t="s">
        <v>55</v>
      </c>
      <c r="M219" s="4" t="s">
        <v>47</v>
      </c>
      <c r="N219" s="4"/>
      <c r="O219" s="4" t="s">
        <v>30</v>
      </c>
      <c r="P219" s="4" t="s">
        <v>34</v>
      </c>
      <c r="Q219" s="4"/>
      <c r="R219" s="4" t="s">
        <v>32</v>
      </c>
      <c r="S219" s="4" t="s">
        <v>32</v>
      </c>
      <c r="T219" s="4" t="s">
        <v>33</v>
      </c>
      <c r="U219" s="8" t="s">
        <v>1020</v>
      </c>
      <c r="V219" s="4" t="s">
        <v>1021</v>
      </c>
      <c r="W219" s="4" t="s">
        <v>606</v>
      </c>
      <c r="X219" s="4" t="s">
        <v>607</v>
      </c>
      <c r="Y219" s="6">
        <v>43851</v>
      </c>
      <c r="Z219" s="6">
        <v>43851</v>
      </c>
      <c r="AA219" s="6">
        <v>43851</v>
      </c>
      <c r="AB219" s="6">
        <v>43851</v>
      </c>
      <c r="AC219" s="5" t="s">
        <v>47</v>
      </c>
      <c r="AD219" s="5" t="s">
        <v>47</v>
      </c>
      <c r="AE219" s="5">
        <v>43902</v>
      </c>
      <c r="AF219" s="5">
        <v>36892</v>
      </c>
      <c r="AG219" s="5">
        <v>36892</v>
      </c>
      <c r="AH219" s="5">
        <v>36892</v>
      </c>
      <c r="AI219" s="5">
        <v>36892</v>
      </c>
      <c r="AJ219" s="5">
        <v>36892</v>
      </c>
      <c r="AK219" s="5" t="s">
        <v>47</v>
      </c>
      <c r="AL219" s="5" t="s">
        <v>47</v>
      </c>
      <c r="AM219" s="29">
        <v>0</v>
      </c>
      <c r="AN219" s="5">
        <v>36892</v>
      </c>
      <c r="AO219" s="5">
        <v>44095</v>
      </c>
      <c r="AP219" s="5">
        <v>43941</v>
      </c>
      <c r="AQ219" s="10">
        <v>21.472560000000001</v>
      </c>
      <c r="AR219" s="10">
        <v>39.88823</v>
      </c>
      <c r="AS219" s="5">
        <v>43942</v>
      </c>
      <c r="AT219" s="5">
        <v>44095</v>
      </c>
      <c r="AU219" s="5" t="s">
        <v>1042</v>
      </c>
      <c r="AV219" s="5" t="s">
        <v>541</v>
      </c>
      <c r="AW219" s="6">
        <v>44101</v>
      </c>
      <c r="AX219" s="5" t="s">
        <v>36</v>
      </c>
      <c r="AY219" s="5" t="s">
        <v>36</v>
      </c>
      <c r="AZ219" s="4" t="s">
        <v>1121</v>
      </c>
      <c r="BA219" s="4">
        <v>555546832</v>
      </c>
      <c r="BB219" s="4">
        <v>46000</v>
      </c>
      <c r="BC219" s="4" t="s">
        <v>541</v>
      </c>
      <c r="BD219" s="4" t="s">
        <v>538</v>
      </c>
      <c r="BE219" s="6" t="s">
        <v>407</v>
      </c>
      <c r="BF219" s="6" t="s">
        <v>309</v>
      </c>
    </row>
    <row r="220" spans="1:58" ht="18.75">
      <c r="A220" s="4" t="s">
        <v>571</v>
      </c>
      <c r="B220" s="4" t="s">
        <v>30</v>
      </c>
      <c r="C220" s="4" t="s">
        <v>31</v>
      </c>
      <c r="D220" s="4" t="str">
        <f t="shared" si="9"/>
        <v>HOC</v>
      </c>
      <c r="E220" s="6" t="str">
        <f t="shared" si="10"/>
        <v>HO to CW Done</v>
      </c>
      <c r="F220" s="4" t="s">
        <v>299</v>
      </c>
      <c r="G220" s="4"/>
      <c r="H220" s="4">
        <v>24.491530000000001</v>
      </c>
      <c r="I220" s="4">
        <v>39.657029999999999</v>
      </c>
      <c r="J220" s="4" t="s">
        <v>306</v>
      </c>
      <c r="K220" s="4" t="s">
        <v>43</v>
      </c>
      <c r="L220" s="4" t="s">
        <v>55</v>
      </c>
      <c r="M220" s="4" t="s">
        <v>47</v>
      </c>
      <c r="N220" s="4"/>
      <c r="O220" s="4" t="s">
        <v>30</v>
      </c>
      <c r="P220" s="4" t="s">
        <v>34</v>
      </c>
      <c r="Q220" s="4"/>
      <c r="R220" s="4" t="s">
        <v>32</v>
      </c>
      <c r="S220" s="4" t="s">
        <v>32</v>
      </c>
      <c r="T220" s="4" t="s">
        <v>33</v>
      </c>
      <c r="U220" s="8" t="s">
        <v>47</v>
      </c>
      <c r="V220" s="8" t="s">
        <v>1112</v>
      </c>
      <c r="W220" s="4" t="s">
        <v>606</v>
      </c>
      <c r="X220" s="4" t="s">
        <v>607</v>
      </c>
      <c r="Y220" s="5">
        <v>43881</v>
      </c>
      <c r="Z220" s="5">
        <v>43881</v>
      </c>
      <c r="AA220" s="5">
        <v>43881</v>
      </c>
      <c r="AB220" s="5">
        <v>43881</v>
      </c>
      <c r="AC220" s="5" t="s">
        <v>47</v>
      </c>
      <c r="AD220" s="5" t="s">
        <v>47</v>
      </c>
      <c r="AE220" s="5">
        <v>43881</v>
      </c>
      <c r="AF220" s="5">
        <v>43881</v>
      </c>
      <c r="AG220" s="5">
        <v>43881</v>
      </c>
      <c r="AH220" s="5">
        <v>43885</v>
      </c>
      <c r="AI220" s="5">
        <v>43892</v>
      </c>
      <c r="AJ220" s="5">
        <v>43901</v>
      </c>
      <c r="AK220" s="5" t="s">
        <v>47</v>
      </c>
      <c r="AL220" s="5" t="s">
        <v>47</v>
      </c>
      <c r="AM220" s="29">
        <v>0</v>
      </c>
      <c r="AN220" s="5">
        <v>43901</v>
      </c>
      <c r="AO220" s="5">
        <v>44112</v>
      </c>
      <c r="AP220" s="5">
        <v>43898</v>
      </c>
      <c r="AQ220" s="10">
        <v>24.491530000000001</v>
      </c>
      <c r="AR220" s="10">
        <v>39.657029999999999</v>
      </c>
      <c r="AS220" s="5">
        <v>43901</v>
      </c>
      <c r="AT220" s="5">
        <v>43901</v>
      </c>
      <c r="AU220" s="5" t="s">
        <v>490</v>
      </c>
      <c r="AV220" s="5"/>
      <c r="AW220" s="6">
        <v>43902</v>
      </c>
      <c r="AX220" s="5" t="s">
        <v>53</v>
      </c>
      <c r="AY220" s="4" t="s">
        <v>35</v>
      </c>
      <c r="AZ220" s="4" t="s">
        <v>1046</v>
      </c>
      <c r="BA220" s="4" t="s">
        <v>1107</v>
      </c>
      <c r="BB220" s="4">
        <v>100000</v>
      </c>
      <c r="BC220" s="4">
        <v>24.5</v>
      </c>
      <c r="BD220" s="4" t="s">
        <v>537</v>
      </c>
      <c r="BE220" s="6" t="s">
        <v>405</v>
      </c>
      <c r="BF220" s="6" t="s">
        <v>309</v>
      </c>
    </row>
    <row r="221" spans="1:58" ht="18.75">
      <c r="A221" s="4" t="s">
        <v>593</v>
      </c>
      <c r="B221" s="4" t="s">
        <v>1129</v>
      </c>
      <c r="C221" s="4" t="s">
        <v>31</v>
      </c>
      <c r="D221" s="4" t="str">
        <f t="shared" si="9"/>
        <v>HOC</v>
      </c>
      <c r="E221" s="6" t="str">
        <f t="shared" si="10"/>
        <v>HO to CW Done</v>
      </c>
      <c r="F221" s="4" t="s">
        <v>299</v>
      </c>
      <c r="G221" s="4"/>
      <c r="H221" s="4">
        <v>24.469270000000002</v>
      </c>
      <c r="I221" s="4">
        <v>39.628129999999999</v>
      </c>
      <c r="J221" s="4" t="s">
        <v>306</v>
      </c>
      <c r="K221" s="4" t="s">
        <v>43</v>
      </c>
      <c r="L221" s="4" t="s">
        <v>55</v>
      </c>
      <c r="M221" s="4" t="s">
        <v>47</v>
      </c>
      <c r="N221" s="4" t="s">
        <v>1032</v>
      </c>
      <c r="O221" s="4" t="s">
        <v>30</v>
      </c>
      <c r="P221" s="4" t="s">
        <v>34</v>
      </c>
      <c r="Q221" s="4"/>
      <c r="R221" s="4" t="s">
        <v>32</v>
      </c>
      <c r="S221" s="4" t="s">
        <v>32</v>
      </c>
      <c r="T221" s="4" t="s">
        <v>33</v>
      </c>
      <c r="U221" s="8" t="s">
        <v>1022</v>
      </c>
      <c r="V221" s="4" t="s">
        <v>1023</v>
      </c>
      <c r="W221" s="4" t="s">
        <v>606</v>
      </c>
      <c r="X221" s="4" t="s">
        <v>607</v>
      </c>
      <c r="Y221" s="6">
        <v>43864</v>
      </c>
      <c r="Z221" s="6">
        <v>43864</v>
      </c>
      <c r="AA221" s="6">
        <v>43864</v>
      </c>
      <c r="AB221" s="6">
        <v>43864</v>
      </c>
      <c r="AC221" s="5" t="s">
        <v>47</v>
      </c>
      <c r="AD221" s="5" t="s">
        <v>47</v>
      </c>
      <c r="AE221" s="5">
        <v>43864</v>
      </c>
      <c r="AF221" s="5">
        <v>43864</v>
      </c>
      <c r="AG221" s="5">
        <v>43864</v>
      </c>
      <c r="AH221" s="5">
        <v>43866</v>
      </c>
      <c r="AI221" s="5">
        <v>43873</v>
      </c>
      <c r="AJ221" s="5">
        <v>43902</v>
      </c>
      <c r="AK221" s="5" t="s">
        <v>47</v>
      </c>
      <c r="AL221" s="5" t="s">
        <v>47</v>
      </c>
      <c r="AM221" s="29">
        <v>410536</v>
      </c>
      <c r="AN221" s="5">
        <v>43902</v>
      </c>
      <c r="AO221" s="5" t="s">
        <v>47</v>
      </c>
      <c r="AP221" s="5">
        <v>43878</v>
      </c>
      <c r="AQ221" s="10">
        <v>24.469277999999999</v>
      </c>
      <c r="AR221" s="10">
        <v>39.628135</v>
      </c>
      <c r="AS221" s="5">
        <v>43880</v>
      </c>
      <c r="AT221" s="5">
        <v>43880</v>
      </c>
      <c r="AU221" s="5" t="s">
        <v>490</v>
      </c>
      <c r="AV221" s="5"/>
      <c r="AW221" s="6">
        <v>43884</v>
      </c>
      <c r="AX221" s="5" t="s">
        <v>53</v>
      </c>
      <c r="AY221" s="4" t="s">
        <v>35</v>
      </c>
      <c r="AZ221" s="4" t="s">
        <v>1046</v>
      </c>
      <c r="BA221" s="4" t="s">
        <v>1108</v>
      </c>
      <c r="BB221" s="4">
        <v>120000</v>
      </c>
      <c r="BC221" s="4">
        <v>24.5</v>
      </c>
      <c r="BD221" s="4" t="s">
        <v>537</v>
      </c>
      <c r="BE221" s="6" t="s">
        <v>405</v>
      </c>
      <c r="BF221" s="6" t="s">
        <v>309</v>
      </c>
    </row>
    <row r="222" spans="1:58" ht="18.75">
      <c r="A222" s="4" t="s">
        <v>1028</v>
      </c>
      <c r="B222" s="4" t="s">
        <v>30</v>
      </c>
      <c r="C222" s="4" t="s">
        <v>31</v>
      </c>
      <c r="D222" s="4" t="str">
        <f t="shared" si="9"/>
        <v>HOC</v>
      </c>
      <c r="E222" s="6" t="str">
        <f t="shared" si="10"/>
        <v>HO to CW Done</v>
      </c>
      <c r="F222" s="4" t="s">
        <v>301</v>
      </c>
      <c r="G222" s="4"/>
      <c r="H222" s="4">
        <v>21.36964</v>
      </c>
      <c r="I222" s="4">
        <v>39.821579999999997</v>
      </c>
      <c r="J222" s="4" t="s">
        <v>306</v>
      </c>
      <c r="K222" s="4" t="s">
        <v>43</v>
      </c>
      <c r="L222" s="4" t="s">
        <v>55</v>
      </c>
      <c r="M222" s="4" t="s">
        <v>47</v>
      </c>
      <c r="N222" s="4"/>
      <c r="O222" s="4" t="s">
        <v>30</v>
      </c>
      <c r="P222" s="4" t="s">
        <v>34</v>
      </c>
      <c r="Q222" s="4"/>
      <c r="R222" s="4" t="s">
        <v>32</v>
      </c>
      <c r="S222" s="4" t="s">
        <v>32</v>
      </c>
      <c r="T222" s="4" t="s">
        <v>33</v>
      </c>
      <c r="U222" s="8"/>
      <c r="V222" s="8" t="s">
        <v>1112</v>
      </c>
      <c r="W222" s="4" t="s">
        <v>606</v>
      </c>
      <c r="X222" s="4" t="s">
        <v>47</v>
      </c>
      <c r="Y222" s="6">
        <v>43888</v>
      </c>
      <c r="Z222" s="6">
        <v>43888</v>
      </c>
      <c r="AA222" s="6">
        <v>43888</v>
      </c>
      <c r="AB222" s="6">
        <v>43888</v>
      </c>
      <c r="AC222" s="6">
        <v>43888</v>
      </c>
      <c r="AD222" s="5">
        <v>43906</v>
      </c>
      <c r="AE222" s="5" t="s">
        <v>47</v>
      </c>
      <c r="AF222" s="5" t="s">
        <v>47</v>
      </c>
      <c r="AG222" s="5" t="s">
        <v>47</v>
      </c>
      <c r="AH222" s="5" t="s">
        <v>47</v>
      </c>
      <c r="AI222" s="5" t="s">
        <v>47</v>
      </c>
      <c r="AJ222" s="5" t="s">
        <v>47</v>
      </c>
      <c r="AK222" s="5">
        <v>43906</v>
      </c>
      <c r="AL222" s="5">
        <v>43915</v>
      </c>
      <c r="AM222" s="29">
        <v>0</v>
      </c>
      <c r="AN222" s="5">
        <v>43915</v>
      </c>
      <c r="AO222" s="5">
        <v>44007</v>
      </c>
      <c r="AP222" s="5">
        <v>44007</v>
      </c>
      <c r="AQ222" s="10">
        <v>21.36964</v>
      </c>
      <c r="AR222" s="10">
        <v>39.821579999999997</v>
      </c>
      <c r="AS222" s="5">
        <v>43944</v>
      </c>
      <c r="AT222" s="5">
        <v>43948</v>
      </c>
      <c r="AU222" s="5" t="s">
        <v>1042</v>
      </c>
      <c r="AV222" s="5"/>
      <c r="AW222" s="6">
        <v>44007</v>
      </c>
      <c r="AX222" s="4" t="s">
        <v>36</v>
      </c>
      <c r="AY222" s="4" t="s">
        <v>36</v>
      </c>
      <c r="AZ222" s="4" t="s">
        <v>1035</v>
      </c>
      <c r="BA222" s="4">
        <v>503781278</v>
      </c>
      <c r="BB222" s="4">
        <v>50000</v>
      </c>
      <c r="BC222" s="4" t="s">
        <v>592</v>
      </c>
      <c r="BD222" s="4" t="s">
        <v>538</v>
      </c>
      <c r="BE222" s="6" t="s">
        <v>407</v>
      </c>
      <c r="BF222" s="6" t="s">
        <v>309</v>
      </c>
    </row>
    <row r="223" spans="1:58" ht="18.75">
      <c r="A223" s="4" t="s">
        <v>1034</v>
      </c>
      <c r="B223" s="4" t="s">
        <v>30</v>
      </c>
      <c r="C223" s="4" t="s">
        <v>31</v>
      </c>
      <c r="D223" s="4" t="str">
        <f t="shared" si="9"/>
        <v>Pending LA</v>
      </c>
      <c r="E223" s="6" t="str">
        <f t="shared" si="10"/>
        <v>IBP Not Issued</v>
      </c>
      <c r="F223" s="4" t="s">
        <v>301</v>
      </c>
      <c r="G223" s="4"/>
      <c r="H223" s="4">
        <v>21.35144</v>
      </c>
      <c r="I223" s="4">
        <v>39.595979999999997</v>
      </c>
      <c r="J223" s="4" t="s">
        <v>306</v>
      </c>
      <c r="K223" s="4" t="s">
        <v>43</v>
      </c>
      <c r="L223" s="4" t="s">
        <v>55</v>
      </c>
      <c r="M223" s="4" t="s">
        <v>596</v>
      </c>
      <c r="N223" s="4"/>
      <c r="O223" s="4" t="s">
        <v>30</v>
      </c>
      <c r="P223" s="4" t="s">
        <v>34</v>
      </c>
      <c r="Q223" s="4"/>
      <c r="R223" s="4" t="s">
        <v>32</v>
      </c>
      <c r="S223" s="4" t="s">
        <v>32</v>
      </c>
      <c r="T223" s="4" t="s">
        <v>33</v>
      </c>
      <c r="U223" s="8"/>
      <c r="V223" s="8" t="s">
        <v>1112</v>
      </c>
      <c r="W223" s="4" t="s">
        <v>600</v>
      </c>
      <c r="X223" s="4" t="s">
        <v>601</v>
      </c>
      <c r="Y223" s="6">
        <v>43894</v>
      </c>
      <c r="Z223" s="6">
        <v>43894</v>
      </c>
      <c r="AA223" s="6">
        <v>43894</v>
      </c>
      <c r="AB223" s="6">
        <v>43894</v>
      </c>
      <c r="AC223" s="5" t="s">
        <v>47</v>
      </c>
      <c r="AD223" s="5" t="s">
        <v>47</v>
      </c>
      <c r="AE223" s="5">
        <v>43894</v>
      </c>
      <c r="AF223" s="5"/>
      <c r="AG223" s="5"/>
      <c r="AH223" s="5"/>
      <c r="AI223" s="5"/>
      <c r="AJ223" s="5"/>
      <c r="AK223" s="5"/>
      <c r="AL223" s="5"/>
      <c r="AM223" s="29" t="s">
        <v>1237</v>
      </c>
      <c r="AN223" s="5"/>
      <c r="AO223" s="5"/>
      <c r="AP223" s="5">
        <v>44018</v>
      </c>
      <c r="AQ223" s="10">
        <v>21.351230000000001</v>
      </c>
      <c r="AR223" s="10">
        <v>39.597389999999997</v>
      </c>
      <c r="AS223" s="6">
        <v>44312</v>
      </c>
      <c r="AT223" s="5">
        <v>44370</v>
      </c>
      <c r="AU223" s="5" t="s">
        <v>495</v>
      </c>
      <c r="AV223" s="5" t="s">
        <v>1165</v>
      </c>
      <c r="AW223" s="6"/>
      <c r="AX223" s="5" t="s">
        <v>53</v>
      </c>
      <c r="AY223" s="4" t="s">
        <v>1165</v>
      </c>
      <c r="AZ223" s="4" t="s">
        <v>381</v>
      </c>
      <c r="BA223" s="4" t="s">
        <v>47</v>
      </c>
      <c r="BB223" s="4" t="s">
        <v>47</v>
      </c>
      <c r="BC223" s="4" t="s">
        <v>1165</v>
      </c>
      <c r="BD223" s="4" t="s">
        <v>1165</v>
      </c>
      <c r="BE223" s="6" t="s">
        <v>407</v>
      </c>
      <c r="BF223" s="6" t="s">
        <v>1268</v>
      </c>
    </row>
    <row r="224" spans="1:58" ht="18.75">
      <c r="A224" s="4" t="s">
        <v>1036</v>
      </c>
      <c r="B224" s="4" t="s">
        <v>30</v>
      </c>
      <c r="C224" s="4" t="s">
        <v>31</v>
      </c>
      <c r="D224" s="4" t="str">
        <f t="shared" si="9"/>
        <v>HOC</v>
      </c>
      <c r="E224" s="6" t="str">
        <f t="shared" si="10"/>
        <v>HO to CW Done</v>
      </c>
      <c r="F224" s="4" t="s">
        <v>299</v>
      </c>
      <c r="G224" s="4"/>
      <c r="H224" s="4">
        <v>24.46857</v>
      </c>
      <c r="I224" s="4">
        <v>39.607349999999997</v>
      </c>
      <c r="J224" s="4" t="s">
        <v>306</v>
      </c>
      <c r="K224" s="4" t="s">
        <v>43</v>
      </c>
      <c r="L224" s="4" t="s">
        <v>55</v>
      </c>
      <c r="M224" s="4" t="s">
        <v>47</v>
      </c>
      <c r="N224" s="4"/>
      <c r="O224" s="4" t="s">
        <v>30</v>
      </c>
      <c r="P224" s="4" t="s">
        <v>34</v>
      </c>
      <c r="Q224" s="4"/>
      <c r="R224" s="4" t="s">
        <v>32</v>
      </c>
      <c r="S224" s="4" t="s">
        <v>32</v>
      </c>
      <c r="T224" s="4" t="s">
        <v>33</v>
      </c>
      <c r="U224" s="8"/>
      <c r="V224" s="8" t="s">
        <v>1112</v>
      </c>
      <c r="W224" s="4" t="s">
        <v>600</v>
      </c>
      <c r="X224" s="4" t="s">
        <v>601</v>
      </c>
      <c r="Y224" s="6">
        <v>43901</v>
      </c>
      <c r="Z224" s="6">
        <v>43901</v>
      </c>
      <c r="AA224" s="6">
        <v>43901</v>
      </c>
      <c r="AB224" s="6">
        <v>43901</v>
      </c>
      <c r="AC224" s="5">
        <v>44073</v>
      </c>
      <c r="AD224" s="5">
        <v>44102</v>
      </c>
      <c r="AE224" s="5" t="s">
        <v>47</v>
      </c>
      <c r="AF224" s="5" t="s">
        <v>47</v>
      </c>
      <c r="AG224" s="5" t="s">
        <v>47</v>
      </c>
      <c r="AH224" s="5" t="s">
        <v>47</v>
      </c>
      <c r="AI224" s="5" t="s">
        <v>47</v>
      </c>
      <c r="AJ224" s="5" t="s">
        <v>47</v>
      </c>
      <c r="AK224" s="5">
        <v>44102</v>
      </c>
      <c r="AL224" s="5">
        <v>44108</v>
      </c>
      <c r="AM224" s="29">
        <v>0</v>
      </c>
      <c r="AN224" s="5">
        <v>44108</v>
      </c>
      <c r="AO224" s="5">
        <v>44171</v>
      </c>
      <c r="AP224" s="5">
        <v>44075</v>
      </c>
      <c r="AQ224" s="10">
        <v>24.469038999999999</v>
      </c>
      <c r="AR224" s="10">
        <v>39.604596000000001</v>
      </c>
      <c r="AS224" s="5">
        <v>44094</v>
      </c>
      <c r="AT224" s="5">
        <v>44094</v>
      </c>
      <c r="AU224" s="5" t="s">
        <v>535</v>
      </c>
      <c r="AV224" s="5"/>
      <c r="AW224" s="6">
        <v>44104</v>
      </c>
      <c r="AX224" s="5" t="s">
        <v>36</v>
      </c>
      <c r="AY224" s="5" t="s">
        <v>36</v>
      </c>
      <c r="AZ224" s="4" t="s">
        <v>1157</v>
      </c>
      <c r="BA224" s="4"/>
      <c r="BB224" s="4"/>
      <c r="BC224" s="4"/>
      <c r="BD224" s="4" t="s">
        <v>538</v>
      </c>
      <c r="BE224" s="6" t="s">
        <v>405</v>
      </c>
      <c r="BF224" s="6" t="s">
        <v>309</v>
      </c>
    </row>
    <row r="225" spans="1:58" ht="18.75">
      <c r="A225" s="4" t="s">
        <v>1031</v>
      </c>
      <c r="B225" s="4" t="s">
        <v>399</v>
      </c>
      <c r="C225" s="4" t="s">
        <v>31</v>
      </c>
      <c r="D225" s="4" t="str">
        <f t="shared" si="9"/>
        <v>HOC</v>
      </c>
      <c r="E225" s="6" t="str">
        <f t="shared" si="10"/>
        <v>HO to CW Done</v>
      </c>
      <c r="F225" s="4" t="s">
        <v>299</v>
      </c>
      <c r="G225" s="4"/>
      <c r="H225" s="4">
        <v>24.531669999999998</v>
      </c>
      <c r="I225" s="4">
        <v>39.571669999999997</v>
      </c>
      <c r="J225" s="4" t="s">
        <v>306</v>
      </c>
      <c r="K225" s="4" t="s">
        <v>43</v>
      </c>
      <c r="L225" s="4" t="s">
        <v>55</v>
      </c>
      <c r="M225" s="4"/>
      <c r="N225" s="4"/>
      <c r="O225" s="4" t="s">
        <v>30</v>
      </c>
      <c r="P225" s="4" t="s">
        <v>34</v>
      </c>
      <c r="Q225" s="4"/>
      <c r="R225" s="4" t="s">
        <v>32</v>
      </c>
      <c r="S225" s="4" t="s">
        <v>32</v>
      </c>
      <c r="T225" s="4" t="s">
        <v>488</v>
      </c>
      <c r="U225" s="8" t="s">
        <v>47</v>
      </c>
      <c r="V225" s="8" t="s">
        <v>1112</v>
      </c>
      <c r="W225" s="4" t="s">
        <v>606</v>
      </c>
      <c r="X225" s="4" t="s">
        <v>607</v>
      </c>
      <c r="Y225" s="6">
        <v>36526</v>
      </c>
      <c r="Z225" s="6">
        <v>36526</v>
      </c>
      <c r="AA225" s="6">
        <v>36526</v>
      </c>
      <c r="AB225" s="6">
        <v>36526</v>
      </c>
      <c r="AC225" s="5" t="s">
        <v>47</v>
      </c>
      <c r="AD225" s="5" t="s">
        <v>47</v>
      </c>
      <c r="AE225" s="6">
        <v>36526</v>
      </c>
      <c r="AF225" s="6">
        <v>36526</v>
      </c>
      <c r="AG225" s="6">
        <v>36526</v>
      </c>
      <c r="AH225" s="6">
        <v>36526</v>
      </c>
      <c r="AI225" s="6">
        <v>36526</v>
      </c>
      <c r="AJ225" s="6">
        <v>36526</v>
      </c>
      <c r="AK225" s="5" t="s">
        <v>47</v>
      </c>
      <c r="AL225" s="5" t="s">
        <v>47</v>
      </c>
      <c r="AM225" s="29">
        <v>0</v>
      </c>
      <c r="AN225" s="5">
        <v>36892</v>
      </c>
      <c r="AO225" s="5">
        <v>36892</v>
      </c>
      <c r="AP225" s="5" t="s">
        <v>47</v>
      </c>
      <c r="AQ225" s="10" t="s">
        <v>47</v>
      </c>
      <c r="AR225" s="10" t="s">
        <v>47</v>
      </c>
      <c r="AS225" s="5" t="s">
        <v>47</v>
      </c>
      <c r="AT225" s="5" t="s">
        <v>47</v>
      </c>
      <c r="AU225" s="5" t="s">
        <v>47</v>
      </c>
      <c r="AV225" s="5"/>
      <c r="AW225" s="6">
        <v>43969</v>
      </c>
      <c r="AX225" s="5" t="s">
        <v>53</v>
      </c>
      <c r="AY225" s="4" t="s">
        <v>35</v>
      </c>
      <c r="AZ225" s="4" t="s">
        <v>47</v>
      </c>
      <c r="BA225" s="4"/>
      <c r="BB225" s="4" t="s">
        <v>47</v>
      </c>
      <c r="BC225" s="4" t="s">
        <v>47</v>
      </c>
      <c r="BD225" s="4" t="s">
        <v>537</v>
      </c>
      <c r="BE225" s="6" t="s">
        <v>405</v>
      </c>
      <c r="BF225" s="6" t="s">
        <v>309</v>
      </c>
    </row>
    <row r="226" spans="1:58" ht="18.75">
      <c r="A226" s="4" t="s">
        <v>1116</v>
      </c>
      <c r="B226" s="4" t="s">
        <v>1129</v>
      </c>
      <c r="C226" s="4" t="s">
        <v>31</v>
      </c>
      <c r="D226" s="4" t="str">
        <f t="shared" si="9"/>
        <v>HOC</v>
      </c>
      <c r="E226" s="6" t="str">
        <f t="shared" si="10"/>
        <v>HO to CW Done</v>
      </c>
      <c r="F226" s="4" t="s">
        <v>301</v>
      </c>
      <c r="G226" s="4"/>
      <c r="H226" s="4">
        <v>21.416540000000001</v>
      </c>
      <c r="I226" s="4">
        <v>39.854799999999997</v>
      </c>
      <c r="J226" s="4" t="s">
        <v>306</v>
      </c>
      <c r="K226" s="4" t="s">
        <v>43</v>
      </c>
      <c r="L226" s="4" t="s">
        <v>55</v>
      </c>
      <c r="M226" s="4"/>
      <c r="N226" s="4" t="s">
        <v>1130</v>
      </c>
      <c r="O226" s="4" t="s">
        <v>30</v>
      </c>
      <c r="P226" s="4" t="s">
        <v>34</v>
      </c>
      <c r="Q226" s="4"/>
      <c r="R226" s="4" t="s">
        <v>32</v>
      </c>
      <c r="S226" s="4" t="s">
        <v>32</v>
      </c>
      <c r="T226" s="4" t="s">
        <v>33</v>
      </c>
      <c r="U226" s="8"/>
      <c r="V226" s="8" t="s">
        <v>1112</v>
      </c>
      <c r="W226" s="4" t="s">
        <v>600</v>
      </c>
      <c r="X226" s="4" t="s">
        <v>601</v>
      </c>
      <c r="Y226" s="6">
        <v>44060</v>
      </c>
      <c r="Z226" s="6">
        <v>44060</v>
      </c>
      <c r="AA226" s="6">
        <v>44060</v>
      </c>
      <c r="AB226" s="6">
        <v>44060</v>
      </c>
      <c r="AC226" s="5">
        <v>44234</v>
      </c>
      <c r="AD226" s="5">
        <v>44250</v>
      </c>
      <c r="AE226" s="6" t="s">
        <v>47</v>
      </c>
      <c r="AF226" s="6" t="s">
        <v>47</v>
      </c>
      <c r="AG226" s="6" t="s">
        <v>47</v>
      </c>
      <c r="AH226" s="6" t="s">
        <v>47</v>
      </c>
      <c r="AI226" s="6" t="s">
        <v>47</v>
      </c>
      <c r="AJ226" s="6" t="s">
        <v>47</v>
      </c>
      <c r="AK226" s="5">
        <v>44250</v>
      </c>
      <c r="AL226" s="5">
        <v>44276</v>
      </c>
      <c r="AM226" s="29">
        <v>42055177654</v>
      </c>
      <c r="AN226" s="5">
        <v>44461</v>
      </c>
      <c r="AO226" s="5">
        <v>44502</v>
      </c>
      <c r="AP226" s="5">
        <v>44279</v>
      </c>
      <c r="AQ226" s="10">
        <v>21.415990000000001</v>
      </c>
      <c r="AR226" s="10">
        <v>39.854849999999999</v>
      </c>
      <c r="AS226" s="5">
        <v>44423</v>
      </c>
      <c r="AT226" s="5">
        <v>44369</v>
      </c>
      <c r="AU226" s="5" t="s">
        <v>535</v>
      </c>
      <c r="AV226" s="5" t="s">
        <v>64</v>
      </c>
      <c r="AW226" s="5">
        <v>44502</v>
      </c>
      <c r="AX226" s="5" t="s">
        <v>36</v>
      </c>
      <c r="AY226" s="5" t="s">
        <v>36</v>
      </c>
      <c r="AZ226" s="4" t="s">
        <v>1242</v>
      </c>
      <c r="BA226" s="4">
        <v>504517174</v>
      </c>
      <c r="BB226" s="4">
        <v>75000</v>
      </c>
      <c r="BC226" s="4" t="s">
        <v>538</v>
      </c>
      <c r="BD226" s="4" t="s">
        <v>538</v>
      </c>
      <c r="BE226" s="6" t="s">
        <v>407</v>
      </c>
      <c r="BF226" s="6" t="s">
        <v>309</v>
      </c>
    </row>
    <row r="227" spans="1:58" ht="18.75">
      <c r="A227" s="4" t="s">
        <v>1123</v>
      </c>
      <c r="B227" s="4" t="s">
        <v>42</v>
      </c>
      <c r="C227" s="4" t="s">
        <v>31</v>
      </c>
      <c r="D227" s="4" t="str">
        <f t="shared" si="9"/>
        <v>HOC</v>
      </c>
      <c r="E227" s="6" t="str">
        <f t="shared" si="10"/>
        <v>HO to CW Done</v>
      </c>
      <c r="F227" s="4" t="s">
        <v>301</v>
      </c>
      <c r="G227" s="4"/>
      <c r="H227" s="4">
        <v>21.424299999999999</v>
      </c>
      <c r="I227" s="4">
        <v>39.8063</v>
      </c>
      <c r="J227" s="4" t="s">
        <v>306</v>
      </c>
      <c r="K227" s="4" t="s">
        <v>43</v>
      </c>
      <c r="L227" s="4" t="s">
        <v>55</v>
      </c>
      <c r="M227" s="4"/>
      <c r="N227" s="4" t="s">
        <v>1118</v>
      </c>
      <c r="O227" s="4" t="s">
        <v>30</v>
      </c>
      <c r="P227" s="4" t="s">
        <v>34</v>
      </c>
      <c r="Q227" s="4"/>
      <c r="R227" s="4" t="s">
        <v>32</v>
      </c>
      <c r="S227" s="4" t="s">
        <v>32</v>
      </c>
      <c r="T227" s="4" t="s">
        <v>33</v>
      </c>
      <c r="U227" s="8"/>
      <c r="V227" s="8" t="s">
        <v>1112</v>
      </c>
      <c r="W227" s="4" t="s">
        <v>600</v>
      </c>
      <c r="X227" s="4" t="s">
        <v>601</v>
      </c>
      <c r="Y227" s="5">
        <v>44055</v>
      </c>
      <c r="Z227" s="5">
        <v>44055</v>
      </c>
      <c r="AA227" s="5">
        <v>44055</v>
      </c>
      <c r="AB227" s="5">
        <v>44055</v>
      </c>
      <c r="AC227" s="5">
        <v>44055</v>
      </c>
      <c r="AD227" s="5">
        <v>44055</v>
      </c>
      <c r="AE227" s="5" t="s">
        <v>47</v>
      </c>
      <c r="AF227" s="5" t="s">
        <v>47</v>
      </c>
      <c r="AG227" s="5" t="s">
        <v>47</v>
      </c>
      <c r="AH227" s="5" t="s">
        <v>47</v>
      </c>
      <c r="AI227" s="5" t="s">
        <v>47</v>
      </c>
      <c r="AJ227" s="5" t="s">
        <v>47</v>
      </c>
      <c r="AK227" s="5">
        <v>44055</v>
      </c>
      <c r="AL227" s="5">
        <v>44055</v>
      </c>
      <c r="AM227" s="29" t="s">
        <v>1263</v>
      </c>
      <c r="AN227" s="5">
        <v>44461</v>
      </c>
      <c r="AO227" s="5">
        <v>44502</v>
      </c>
      <c r="AP227" s="5">
        <v>44082</v>
      </c>
      <c r="AQ227" s="10">
        <v>21.42455</v>
      </c>
      <c r="AR227" s="10">
        <v>39.807015999999997</v>
      </c>
      <c r="AS227" s="5">
        <v>44158</v>
      </c>
      <c r="AT227" s="5">
        <v>44157</v>
      </c>
      <c r="AU227" s="5" t="s">
        <v>535</v>
      </c>
      <c r="AV227" s="5" t="s">
        <v>64</v>
      </c>
      <c r="AW227" s="5">
        <v>44502</v>
      </c>
      <c r="AX227" s="5" t="s">
        <v>36</v>
      </c>
      <c r="AY227" s="5" t="s">
        <v>36</v>
      </c>
      <c r="AZ227" s="4" t="s">
        <v>1131</v>
      </c>
      <c r="BA227" s="4">
        <v>569333797</v>
      </c>
      <c r="BB227" s="4">
        <v>40000</v>
      </c>
      <c r="BC227" s="4" t="s">
        <v>538</v>
      </c>
      <c r="BD227" s="4" t="s">
        <v>538</v>
      </c>
      <c r="BE227" s="6" t="s">
        <v>407</v>
      </c>
      <c r="BF227" s="6" t="s">
        <v>309</v>
      </c>
    </row>
    <row r="228" spans="1:58" ht="18.75">
      <c r="A228" s="4" t="s">
        <v>1124</v>
      </c>
      <c r="B228" s="4" t="s">
        <v>30</v>
      </c>
      <c r="C228" s="4" t="s">
        <v>31</v>
      </c>
      <c r="D228" s="4" t="str">
        <f t="shared" si="9"/>
        <v>Pending FBP</v>
      </c>
      <c r="E228" s="6" t="str">
        <f t="shared" si="10"/>
        <v>FBP Not Applied</v>
      </c>
      <c r="F228" s="4" t="s">
        <v>300</v>
      </c>
      <c r="G228" s="4"/>
      <c r="H228" s="4">
        <v>18.32405</v>
      </c>
      <c r="I228" s="4">
        <v>42.614640000000001</v>
      </c>
      <c r="J228" s="4" t="s">
        <v>306</v>
      </c>
      <c r="K228" s="4" t="s">
        <v>43</v>
      </c>
      <c r="L228" s="4" t="s">
        <v>55</v>
      </c>
      <c r="M228" s="4"/>
      <c r="N228" s="4"/>
      <c r="O228" s="4" t="s">
        <v>30</v>
      </c>
      <c r="P228" s="4" t="s">
        <v>34</v>
      </c>
      <c r="Q228" s="4"/>
      <c r="R228" s="4" t="s">
        <v>32</v>
      </c>
      <c r="S228" s="4" t="s">
        <v>32</v>
      </c>
      <c r="T228" s="4" t="s">
        <v>33</v>
      </c>
      <c r="U228" s="8"/>
      <c r="V228" s="8" t="s">
        <v>1112</v>
      </c>
      <c r="W228" s="4" t="s">
        <v>600</v>
      </c>
      <c r="X228" s="4" t="s">
        <v>601</v>
      </c>
      <c r="Y228" s="6">
        <v>44025</v>
      </c>
      <c r="Z228" s="6">
        <v>44025</v>
      </c>
      <c r="AA228" s="6">
        <v>44025</v>
      </c>
      <c r="AB228" s="6">
        <v>44025</v>
      </c>
      <c r="AC228" s="5" t="s">
        <v>47</v>
      </c>
      <c r="AD228" s="5" t="s">
        <v>47</v>
      </c>
      <c r="AE228" s="6">
        <v>44025</v>
      </c>
      <c r="AF228" s="6">
        <v>44068</v>
      </c>
      <c r="AG228" s="6">
        <v>44138</v>
      </c>
      <c r="AH228" s="6">
        <v>44138</v>
      </c>
      <c r="AI228" s="6">
        <v>44144</v>
      </c>
      <c r="AJ228" s="6">
        <v>44168</v>
      </c>
      <c r="AK228" s="5" t="s">
        <v>47</v>
      </c>
      <c r="AL228" s="5" t="s">
        <v>47</v>
      </c>
      <c r="AM228" s="29">
        <v>0</v>
      </c>
      <c r="AN228" s="5"/>
      <c r="AO228" s="5"/>
      <c r="AP228" s="5">
        <v>44070</v>
      </c>
      <c r="AQ228" s="10">
        <v>18.319220000000001</v>
      </c>
      <c r="AR228" s="10">
        <v>42.621699999999997</v>
      </c>
      <c r="AS228" s="5">
        <v>44073</v>
      </c>
      <c r="AT228" s="5">
        <v>44073</v>
      </c>
      <c r="AU228" s="5" t="s">
        <v>493</v>
      </c>
      <c r="AV228" s="5"/>
      <c r="AW228" s="6">
        <v>44074</v>
      </c>
      <c r="AX228" s="5" t="s">
        <v>53</v>
      </c>
      <c r="AY228" s="4" t="s">
        <v>35</v>
      </c>
      <c r="AZ228" s="4" t="s">
        <v>314</v>
      </c>
      <c r="BA228" s="4"/>
      <c r="BB228" s="4"/>
      <c r="BC228" s="4" t="s">
        <v>1177</v>
      </c>
      <c r="BD228" s="4" t="s">
        <v>537</v>
      </c>
      <c r="BE228" s="6" t="s">
        <v>404</v>
      </c>
      <c r="BF228" s="6" t="s">
        <v>309</v>
      </c>
    </row>
    <row r="229" spans="1:58" ht="18.75">
      <c r="A229" s="4" t="s">
        <v>1126</v>
      </c>
      <c r="B229" s="4" t="s">
        <v>30</v>
      </c>
      <c r="C229" s="4" t="s">
        <v>31</v>
      </c>
      <c r="D229" s="4" t="str">
        <f t="shared" si="9"/>
        <v>HOC</v>
      </c>
      <c r="E229" s="6" t="str">
        <f t="shared" si="10"/>
        <v>HO to CW Done</v>
      </c>
      <c r="F229" s="4" t="s">
        <v>302</v>
      </c>
      <c r="G229" s="4"/>
      <c r="H229" s="4">
        <v>21.273959999999999</v>
      </c>
      <c r="I229" s="4">
        <v>40.440510000000003</v>
      </c>
      <c r="J229" s="4" t="s">
        <v>306</v>
      </c>
      <c r="K229" s="4" t="s">
        <v>43</v>
      </c>
      <c r="L229" s="4" t="s">
        <v>55</v>
      </c>
      <c r="M229" s="4"/>
      <c r="N229" s="4"/>
      <c r="O229" s="4" t="s">
        <v>30</v>
      </c>
      <c r="P229" s="4" t="s">
        <v>34</v>
      </c>
      <c r="Q229" s="4"/>
      <c r="R229" s="4" t="s">
        <v>32</v>
      </c>
      <c r="S229" s="4" t="s">
        <v>32</v>
      </c>
      <c r="T229" s="4" t="s">
        <v>33</v>
      </c>
      <c r="U229" s="8"/>
      <c r="V229" s="8" t="s">
        <v>1112</v>
      </c>
      <c r="W229" s="4" t="s">
        <v>600</v>
      </c>
      <c r="X229" s="4" t="s">
        <v>601</v>
      </c>
      <c r="Y229" s="6">
        <v>44056</v>
      </c>
      <c r="Z229" s="6">
        <v>44056</v>
      </c>
      <c r="AA229" s="6">
        <v>44056</v>
      </c>
      <c r="AB229" s="6">
        <v>44056</v>
      </c>
      <c r="AC229" s="5" t="s">
        <v>47</v>
      </c>
      <c r="AD229" s="5" t="s">
        <v>47</v>
      </c>
      <c r="AE229" s="6">
        <v>44056</v>
      </c>
      <c r="AF229" s="5">
        <v>44075</v>
      </c>
      <c r="AG229" s="5">
        <v>44075</v>
      </c>
      <c r="AH229" s="5">
        <v>44075</v>
      </c>
      <c r="AI229" s="5">
        <v>44080</v>
      </c>
      <c r="AJ229" s="5">
        <v>44084</v>
      </c>
      <c r="AK229" s="5" t="s">
        <v>47</v>
      </c>
      <c r="AL229" s="5" t="s">
        <v>47</v>
      </c>
      <c r="AM229" s="29">
        <v>0</v>
      </c>
      <c r="AN229" s="5">
        <v>44084</v>
      </c>
      <c r="AO229" s="5">
        <v>44130</v>
      </c>
      <c r="AP229" s="5">
        <v>44060</v>
      </c>
      <c r="AQ229" s="10">
        <v>21.272680000000001</v>
      </c>
      <c r="AR229" s="10">
        <v>40.440429999999999</v>
      </c>
      <c r="AS229" s="5">
        <v>44077</v>
      </c>
      <c r="AT229" s="5">
        <v>44077</v>
      </c>
      <c r="AU229" s="5" t="s">
        <v>490</v>
      </c>
      <c r="AV229" s="5" t="s">
        <v>59</v>
      </c>
      <c r="AW229" s="6">
        <v>44077</v>
      </c>
      <c r="AX229" s="5" t="s">
        <v>53</v>
      </c>
      <c r="AY229" s="4" t="s">
        <v>35</v>
      </c>
      <c r="AZ229" s="4" t="s">
        <v>336</v>
      </c>
      <c r="BA229" s="4"/>
      <c r="BB229" s="4"/>
      <c r="BC229" s="5" t="s">
        <v>59</v>
      </c>
      <c r="BD229" s="4" t="s">
        <v>537</v>
      </c>
      <c r="BE229" s="6" t="s">
        <v>406</v>
      </c>
      <c r="BF229" s="6" t="s">
        <v>309</v>
      </c>
    </row>
    <row r="230" spans="1:58" ht="18.75">
      <c r="A230" s="4" t="s">
        <v>1125</v>
      </c>
      <c r="B230" s="4" t="s">
        <v>30</v>
      </c>
      <c r="C230" s="4" t="s">
        <v>31</v>
      </c>
      <c r="D230" s="4" t="str">
        <f t="shared" si="9"/>
        <v>HOC</v>
      </c>
      <c r="E230" s="6" t="str">
        <f t="shared" si="10"/>
        <v>HO to CW Done</v>
      </c>
      <c r="F230" s="4" t="s">
        <v>302</v>
      </c>
      <c r="G230" s="4"/>
      <c r="H230" s="4">
        <v>21.49361</v>
      </c>
      <c r="I230" s="4">
        <v>40.471670000000003</v>
      </c>
      <c r="J230" s="4" t="s">
        <v>306</v>
      </c>
      <c r="K230" s="4" t="s">
        <v>43</v>
      </c>
      <c r="L230" s="4" t="s">
        <v>55</v>
      </c>
      <c r="M230" s="4"/>
      <c r="N230" s="4"/>
      <c r="O230" s="4" t="s">
        <v>30</v>
      </c>
      <c r="P230" s="4" t="s">
        <v>34</v>
      </c>
      <c r="Q230" s="4"/>
      <c r="R230" s="4" t="s">
        <v>32</v>
      </c>
      <c r="S230" s="4" t="s">
        <v>32</v>
      </c>
      <c r="T230" s="4" t="s">
        <v>33</v>
      </c>
      <c r="U230" s="8"/>
      <c r="V230" s="8" t="s">
        <v>1112</v>
      </c>
      <c r="W230" s="4" t="s">
        <v>600</v>
      </c>
      <c r="X230" s="4" t="s">
        <v>601</v>
      </c>
      <c r="Y230" s="6">
        <v>44056</v>
      </c>
      <c r="Z230" s="6">
        <v>44056</v>
      </c>
      <c r="AA230" s="6">
        <v>44056</v>
      </c>
      <c r="AB230" s="6">
        <v>44056</v>
      </c>
      <c r="AC230" s="5" t="s">
        <v>47</v>
      </c>
      <c r="AD230" s="5" t="s">
        <v>47</v>
      </c>
      <c r="AE230" s="6">
        <v>44056</v>
      </c>
      <c r="AF230" s="6">
        <v>44056</v>
      </c>
      <c r="AG230" s="6">
        <v>44056</v>
      </c>
      <c r="AH230" s="6">
        <v>44056</v>
      </c>
      <c r="AI230" s="5">
        <v>44066</v>
      </c>
      <c r="AJ230" s="5">
        <v>44074</v>
      </c>
      <c r="AK230" s="5" t="s">
        <v>47</v>
      </c>
      <c r="AL230" s="5" t="s">
        <v>47</v>
      </c>
      <c r="AM230" s="29">
        <v>0</v>
      </c>
      <c r="AN230" s="5">
        <v>44074</v>
      </c>
      <c r="AO230" s="5">
        <v>44129</v>
      </c>
      <c r="AP230" s="5">
        <v>44060</v>
      </c>
      <c r="AQ230" s="10">
        <v>21.493729999999999</v>
      </c>
      <c r="AR230" s="10">
        <v>40.471670000000003</v>
      </c>
      <c r="AS230" s="5">
        <v>44069</v>
      </c>
      <c r="AT230" s="5">
        <v>44069</v>
      </c>
      <c r="AU230" s="5" t="s">
        <v>493</v>
      </c>
      <c r="AV230" s="5" t="s">
        <v>59</v>
      </c>
      <c r="AW230" s="6">
        <v>44074</v>
      </c>
      <c r="AX230" s="5" t="s">
        <v>53</v>
      </c>
      <c r="AY230" s="4" t="s">
        <v>35</v>
      </c>
      <c r="AZ230" s="4" t="s">
        <v>336</v>
      </c>
      <c r="BA230" s="4"/>
      <c r="BB230" s="4"/>
      <c r="BC230" s="5" t="s">
        <v>59</v>
      </c>
      <c r="BD230" s="4" t="s">
        <v>537</v>
      </c>
      <c r="BE230" s="6" t="s">
        <v>406</v>
      </c>
      <c r="BF230" s="6" t="s">
        <v>309</v>
      </c>
    </row>
    <row r="231" spans="1:58" ht="18.75">
      <c r="A231" s="4" t="s">
        <v>1127</v>
      </c>
      <c r="B231" s="4" t="s">
        <v>30</v>
      </c>
      <c r="C231" s="4" t="s">
        <v>31</v>
      </c>
      <c r="D231" s="4" t="str">
        <f t="shared" si="9"/>
        <v>Pending FBP</v>
      </c>
      <c r="E231" s="6" t="str">
        <f t="shared" si="10"/>
        <v>FBP Not Applied</v>
      </c>
      <c r="F231" s="4" t="s">
        <v>300</v>
      </c>
      <c r="G231" s="4"/>
      <c r="H231" s="4">
        <v>18.2407</v>
      </c>
      <c r="I231" s="4">
        <v>42.639400000000002</v>
      </c>
      <c r="J231" s="4" t="s">
        <v>306</v>
      </c>
      <c r="K231" s="4" t="s">
        <v>43</v>
      </c>
      <c r="L231" s="4" t="s">
        <v>55</v>
      </c>
      <c r="M231" s="4"/>
      <c r="N231" s="4"/>
      <c r="O231" s="4" t="s">
        <v>30</v>
      </c>
      <c r="P231" s="4" t="s">
        <v>34</v>
      </c>
      <c r="Q231" s="4"/>
      <c r="R231" s="4" t="s">
        <v>32</v>
      </c>
      <c r="S231" s="4" t="s">
        <v>32</v>
      </c>
      <c r="T231" s="4" t="s">
        <v>33</v>
      </c>
      <c r="U231" s="8"/>
      <c r="V231" s="8" t="s">
        <v>1112</v>
      </c>
      <c r="W231" s="4" t="s">
        <v>600</v>
      </c>
      <c r="X231" s="4" t="s">
        <v>601</v>
      </c>
      <c r="Y231" s="6">
        <v>44056</v>
      </c>
      <c r="Z231" s="6">
        <v>44056</v>
      </c>
      <c r="AA231" s="6">
        <v>44056</v>
      </c>
      <c r="AB231" s="6">
        <v>44056</v>
      </c>
      <c r="AC231" s="5" t="s">
        <v>47</v>
      </c>
      <c r="AD231" s="5" t="s">
        <v>47</v>
      </c>
      <c r="AE231" s="6">
        <v>44056</v>
      </c>
      <c r="AF231" s="6">
        <v>44068</v>
      </c>
      <c r="AG231" s="6">
        <v>44138</v>
      </c>
      <c r="AH231" s="6">
        <v>44138</v>
      </c>
      <c r="AI231" s="5">
        <v>44144</v>
      </c>
      <c r="AJ231" s="6">
        <v>44168</v>
      </c>
      <c r="AK231" s="5" t="s">
        <v>47</v>
      </c>
      <c r="AL231" s="5" t="s">
        <v>47</v>
      </c>
      <c r="AM231" s="29">
        <v>0</v>
      </c>
      <c r="AN231" s="5"/>
      <c r="AO231" s="5"/>
      <c r="AP231" s="5">
        <v>44070</v>
      </c>
      <c r="AQ231" s="4">
        <v>18.241070000000001</v>
      </c>
      <c r="AR231" s="10">
        <v>42.638820000000003</v>
      </c>
      <c r="AS231" s="5">
        <v>44070</v>
      </c>
      <c r="AT231" s="5">
        <v>44073</v>
      </c>
      <c r="AU231" s="5" t="s">
        <v>490</v>
      </c>
      <c r="AV231" s="5" t="s">
        <v>64</v>
      </c>
      <c r="AW231" s="6">
        <v>44074</v>
      </c>
      <c r="AX231" s="5" t="s">
        <v>53</v>
      </c>
      <c r="AY231" s="4" t="s">
        <v>35</v>
      </c>
      <c r="AZ231" s="4" t="s">
        <v>314</v>
      </c>
      <c r="BA231" s="4"/>
      <c r="BB231" s="4"/>
      <c r="BC231" s="5" t="s">
        <v>64</v>
      </c>
      <c r="BD231" s="4" t="s">
        <v>537</v>
      </c>
      <c r="BE231" s="6" t="s">
        <v>404</v>
      </c>
      <c r="BF231" s="6" t="s">
        <v>309</v>
      </c>
    </row>
    <row r="232" spans="1:58" ht="18.75">
      <c r="A232" s="4" t="s">
        <v>248</v>
      </c>
      <c r="B232" s="4" t="s">
        <v>30</v>
      </c>
      <c r="C232" s="4" t="s">
        <v>31</v>
      </c>
      <c r="D232" s="4" t="str">
        <f t="shared" si="9"/>
        <v>HOC</v>
      </c>
      <c r="E232" s="6" t="str">
        <f t="shared" si="10"/>
        <v>HO to CW Done</v>
      </c>
      <c r="F232" s="4" t="s">
        <v>299</v>
      </c>
      <c r="G232" s="4"/>
      <c r="H232" s="4">
        <v>26.604959999999998</v>
      </c>
      <c r="I232" s="4">
        <v>37.948999999999998</v>
      </c>
      <c r="J232" s="4" t="s">
        <v>306</v>
      </c>
      <c r="K232" s="4" t="s">
        <v>43</v>
      </c>
      <c r="L232" s="4" t="s">
        <v>55</v>
      </c>
      <c r="M232" s="4"/>
      <c r="N232" s="4"/>
      <c r="O232" s="4" t="s">
        <v>30</v>
      </c>
      <c r="P232" s="4" t="s">
        <v>34</v>
      </c>
      <c r="Q232" s="4"/>
      <c r="R232" s="4" t="s">
        <v>32</v>
      </c>
      <c r="S232" s="4" t="s">
        <v>32</v>
      </c>
      <c r="T232" s="4" t="s">
        <v>33</v>
      </c>
      <c r="U232" s="8"/>
      <c r="V232" s="8" t="s">
        <v>1112</v>
      </c>
      <c r="W232" s="4" t="s">
        <v>600</v>
      </c>
      <c r="X232" s="4" t="s">
        <v>601</v>
      </c>
      <c r="Y232" s="6">
        <v>44056</v>
      </c>
      <c r="Z232" s="6">
        <v>44056</v>
      </c>
      <c r="AA232" s="6">
        <v>44056</v>
      </c>
      <c r="AB232" s="6">
        <v>44056</v>
      </c>
      <c r="AC232" s="5" t="s">
        <v>47</v>
      </c>
      <c r="AD232" s="5" t="s">
        <v>47</v>
      </c>
      <c r="AE232" s="6">
        <v>44056</v>
      </c>
      <c r="AF232" s="5">
        <v>44201</v>
      </c>
      <c r="AG232" s="5">
        <v>44262</v>
      </c>
      <c r="AH232" s="5">
        <v>44262</v>
      </c>
      <c r="AI232" s="5">
        <v>44264</v>
      </c>
      <c r="AJ232" s="5">
        <v>44266</v>
      </c>
      <c r="AK232" s="5" t="s">
        <v>47</v>
      </c>
      <c r="AL232" s="5" t="s">
        <v>47</v>
      </c>
      <c r="AM232" s="29">
        <v>5179</v>
      </c>
      <c r="AN232" s="5">
        <v>44269</v>
      </c>
      <c r="AO232" s="5">
        <v>44269</v>
      </c>
      <c r="AP232" s="5">
        <v>44095</v>
      </c>
      <c r="AQ232" s="10">
        <v>26.60023</v>
      </c>
      <c r="AR232" s="10">
        <v>37.94847</v>
      </c>
      <c r="AS232" s="5">
        <v>44095</v>
      </c>
      <c r="AT232" s="5">
        <v>44095</v>
      </c>
      <c r="AU232" s="5" t="s">
        <v>1134</v>
      </c>
      <c r="AV232" s="5" t="s">
        <v>59</v>
      </c>
      <c r="AW232" s="6">
        <v>44269</v>
      </c>
      <c r="AX232" s="5" t="s">
        <v>53</v>
      </c>
      <c r="AY232" s="4" t="s">
        <v>35</v>
      </c>
      <c r="AZ232" s="4" t="s">
        <v>1132</v>
      </c>
      <c r="BA232" s="4"/>
      <c r="BB232" s="4"/>
      <c r="BC232" s="5" t="s">
        <v>59</v>
      </c>
      <c r="BD232" s="4" t="s">
        <v>537</v>
      </c>
      <c r="BE232" s="6" t="s">
        <v>405</v>
      </c>
      <c r="BF232" s="6" t="s">
        <v>309</v>
      </c>
    </row>
    <row r="233" spans="1:58" ht="18.75">
      <c r="A233" s="4" t="s">
        <v>256</v>
      </c>
      <c r="B233" s="4" t="s">
        <v>30</v>
      </c>
      <c r="C233" s="4" t="s">
        <v>31</v>
      </c>
      <c r="D233" s="4" t="str">
        <f t="shared" si="9"/>
        <v>HOC</v>
      </c>
      <c r="E233" s="6" t="str">
        <f t="shared" si="10"/>
        <v>HO to CW Done</v>
      </c>
      <c r="F233" s="4" t="s">
        <v>299</v>
      </c>
      <c r="G233" s="4"/>
      <c r="H233" s="4">
        <v>26.589739999999999</v>
      </c>
      <c r="I233" s="4">
        <v>37.938589999999998</v>
      </c>
      <c r="J233" s="4" t="s">
        <v>306</v>
      </c>
      <c r="K233" s="4" t="s">
        <v>43</v>
      </c>
      <c r="L233" s="4" t="s">
        <v>55</v>
      </c>
      <c r="M233" s="4"/>
      <c r="N233" s="4"/>
      <c r="O233" s="4" t="s">
        <v>30</v>
      </c>
      <c r="P233" s="4" t="s">
        <v>34</v>
      </c>
      <c r="Q233" s="4"/>
      <c r="R233" s="4" t="s">
        <v>32</v>
      </c>
      <c r="S233" s="4" t="s">
        <v>32</v>
      </c>
      <c r="T233" s="4" t="s">
        <v>33</v>
      </c>
      <c r="U233" s="8"/>
      <c r="V233" s="8" t="s">
        <v>1112</v>
      </c>
      <c r="W233" s="4" t="s">
        <v>600</v>
      </c>
      <c r="X233" s="4" t="s">
        <v>601</v>
      </c>
      <c r="Y233" s="6">
        <v>44056</v>
      </c>
      <c r="Z233" s="6">
        <v>44056</v>
      </c>
      <c r="AA233" s="6">
        <v>44056</v>
      </c>
      <c r="AB233" s="6">
        <v>44056</v>
      </c>
      <c r="AC233" s="6">
        <v>44056</v>
      </c>
      <c r="AD233" s="6">
        <v>44056</v>
      </c>
      <c r="AE233" s="5" t="s">
        <v>47</v>
      </c>
      <c r="AF233" s="5" t="s">
        <v>47</v>
      </c>
      <c r="AG233" s="5" t="s">
        <v>47</v>
      </c>
      <c r="AH233" s="5" t="s">
        <v>47</v>
      </c>
      <c r="AI233" s="5" t="s">
        <v>47</v>
      </c>
      <c r="AJ233" s="5" t="s">
        <v>47</v>
      </c>
      <c r="AK233" s="6">
        <v>44056</v>
      </c>
      <c r="AL233" s="6">
        <v>44056</v>
      </c>
      <c r="AM233" s="29" t="s">
        <v>1238</v>
      </c>
      <c r="AN233" s="6">
        <v>44056</v>
      </c>
      <c r="AO233" s="5">
        <v>44063</v>
      </c>
      <c r="AP233" s="5">
        <v>44063</v>
      </c>
      <c r="AQ233" s="10">
        <v>26.588968000000001</v>
      </c>
      <c r="AR233" s="10">
        <v>37.942836</v>
      </c>
      <c r="AS233" s="5">
        <v>44066</v>
      </c>
      <c r="AT233" s="5">
        <v>44066</v>
      </c>
      <c r="AU233" s="5" t="s">
        <v>1134</v>
      </c>
      <c r="AV233" s="5" t="s">
        <v>64</v>
      </c>
      <c r="AW233" s="6">
        <v>44067</v>
      </c>
      <c r="AX233" s="5" t="s">
        <v>36</v>
      </c>
      <c r="AY233" s="5" t="s">
        <v>36</v>
      </c>
      <c r="AZ233" s="4" t="s">
        <v>1133</v>
      </c>
      <c r="BA233" s="4"/>
      <c r="BB233" s="4" t="s">
        <v>1038</v>
      </c>
      <c r="BC233" s="5" t="s">
        <v>64</v>
      </c>
      <c r="BD233" s="4" t="s">
        <v>537</v>
      </c>
      <c r="BE233" s="6" t="s">
        <v>405</v>
      </c>
      <c r="BF233" s="6" t="s">
        <v>309</v>
      </c>
    </row>
    <row r="234" spans="1:58" ht="18.75">
      <c r="A234" s="4" t="s">
        <v>268</v>
      </c>
      <c r="B234" s="4" t="s">
        <v>30</v>
      </c>
      <c r="C234" s="4" t="s">
        <v>31</v>
      </c>
      <c r="D234" s="4" t="str">
        <f t="shared" si="9"/>
        <v>HOC</v>
      </c>
      <c r="E234" s="6" t="str">
        <f t="shared" si="10"/>
        <v>HO to CW Done</v>
      </c>
      <c r="F234" s="4" t="s">
        <v>299</v>
      </c>
      <c r="G234" s="4"/>
      <c r="H234" s="4">
        <v>26.53201</v>
      </c>
      <c r="I234" s="4">
        <v>37.976480000000002</v>
      </c>
      <c r="J234" s="4" t="s">
        <v>306</v>
      </c>
      <c r="K234" s="4" t="s">
        <v>43</v>
      </c>
      <c r="L234" s="4" t="s">
        <v>55</v>
      </c>
      <c r="M234" s="4"/>
      <c r="N234" s="4"/>
      <c r="O234" s="4" t="s">
        <v>30</v>
      </c>
      <c r="P234" s="4" t="s">
        <v>34</v>
      </c>
      <c r="Q234" s="4"/>
      <c r="R234" s="4" t="s">
        <v>32</v>
      </c>
      <c r="S234" s="4" t="s">
        <v>32</v>
      </c>
      <c r="T234" s="4" t="s">
        <v>33</v>
      </c>
      <c r="U234" s="8"/>
      <c r="V234" s="8" t="s">
        <v>1112</v>
      </c>
      <c r="W234" s="4" t="s">
        <v>600</v>
      </c>
      <c r="X234" s="4" t="s">
        <v>601</v>
      </c>
      <c r="Y234" s="6">
        <v>44056</v>
      </c>
      <c r="Z234" s="6">
        <v>44056</v>
      </c>
      <c r="AA234" s="6">
        <v>44056</v>
      </c>
      <c r="AB234" s="6">
        <v>44056</v>
      </c>
      <c r="AC234" s="5" t="s">
        <v>47</v>
      </c>
      <c r="AD234" s="5" t="s">
        <v>47</v>
      </c>
      <c r="AE234" s="6">
        <v>44056</v>
      </c>
      <c r="AF234" s="5">
        <v>44201</v>
      </c>
      <c r="AG234" s="5">
        <v>44262</v>
      </c>
      <c r="AH234" s="5">
        <v>44262</v>
      </c>
      <c r="AI234" s="5">
        <v>44264</v>
      </c>
      <c r="AJ234" s="5">
        <v>44266</v>
      </c>
      <c r="AK234" s="5" t="s">
        <v>47</v>
      </c>
      <c r="AL234" s="5" t="s">
        <v>47</v>
      </c>
      <c r="AM234" s="29" t="s">
        <v>1238</v>
      </c>
      <c r="AN234" s="5">
        <v>44269</v>
      </c>
      <c r="AO234" s="5">
        <v>44269</v>
      </c>
      <c r="AP234" s="5">
        <v>44095</v>
      </c>
      <c r="AQ234" s="10">
        <v>26.53201</v>
      </c>
      <c r="AR234" s="10">
        <v>37.976469999999999</v>
      </c>
      <c r="AS234" s="5">
        <v>44095</v>
      </c>
      <c r="AT234" s="5">
        <v>44095</v>
      </c>
      <c r="AU234" s="5" t="s">
        <v>1134</v>
      </c>
      <c r="AV234" s="5" t="s">
        <v>59</v>
      </c>
      <c r="AW234" s="6">
        <v>44269</v>
      </c>
      <c r="AX234" s="5" t="s">
        <v>53</v>
      </c>
      <c r="AY234" s="4" t="s">
        <v>35</v>
      </c>
      <c r="AZ234" s="4" t="s">
        <v>1132</v>
      </c>
      <c r="BA234" s="4"/>
      <c r="BB234" s="4"/>
      <c r="BC234" s="5" t="s">
        <v>59</v>
      </c>
      <c r="BD234" s="4" t="s">
        <v>537</v>
      </c>
      <c r="BE234" s="6" t="s">
        <v>405</v>
      </c>
      <c r="BF234" s="6" t="s">
        <v>309</v>
      </c>
    </row>
    <row r="235" spans="1:58" ht="18.75">
      <c r="A235" s="4" t="s">
        <v>273</v>
      </c>
      <c r="B235" s="4" t="s">
        <v>30</v>
      </c>
      <c r="C235" s="4" t="s">
        <v>31</v>
      </c>
      <c r="D235" s="4" t="str">
        <f t="shared" si="9"/>
        <v>HOC</v>
      </c>
      <c r="E235" s="6" t="str">
        <f t="shared" si="10"/>
        <v>HO to CW Done</v>
      </c>
      <c r="F235" s="4" t="s">
        <v>299</v>
      </c>
      <c r="G235" s="4"/>
      <c r="H235" s="4">
        <v>18.2407</v>
      </c>
      <c r="I235" s="4">
        <v>42.639400000000002</v>
      </c>
      <c r="J235" s="4" t="s">
        <v>306</v>
      </c>
      <c r="K235" s="4" t="s">
        <v>43</v>
      </c>
      <c r="L235" s="4" t="s">
        <v>55</v>
      </c>
      <c r="M235" s="4"/>
      <c r="N235" s="4"/>
      <c r="O235" s="4" t="s">
        <v>30</v>
      </c>
      <c r="P235" s="4" t="s">
        <v>34</v>
      </c>
      <c r="Q235" s="4"/>
      <c r="R235" s="4" t="s">
        <v>32</v>
      </c>
      <c r="S235" s="4" t="s">
        <v>32</v>
      </c>
      <c r="T235" s="4" t="s">
        <v>33</v>
      </c>
      <c r="U235" s="8"/>
      <c r="V235" s="8" t="s">
        <v>1112</v>
      </c>
      <c r="W235" s="4" t="s">
        <v>600</v>
      </c>
      <c r="X235" s="4" t="s">
        <v>601</v>
      </c>
      <c r="Y235" s="6">
        <v>44056</v>
      </c>
      <c r="Z235" s="6">
        <v>44056</v>
      </c>
      <c r="AA235" s="6">
        <v>44056</v>
      </c>
      <c r="AB235" s="6">
        <v>44056</v>
      </c>
      <c r="AC235" s="5" t="s">
        <v>47</v>
      </c>
      <c r="AD235" s="5" t="s">
        <v>47</v>
      </c>
      <c r="AE235" s="6">
        <v>44056</v>
      </c>
      <c r="AF235" s="5">
        <v>44201</v>
      </c>
      <c r="AG235" s="5">
        <v>44262</v>
      </c>
      <c r="AH235" s="5">
        <v>44262</v>
      </c>
      <c r="AI235" s="5">
        <v>44264</v>
      </c>
      <c r="AJ235" s="5">
        <v>44266</v>
      </c>
      <c r="AK235" s="5" t="s">
        <v>47</v>
      </c>
      <c r="AL235" s="5" t="s">
        <v>47</v>
      </c>
      <c r="AM235" s="29" t="s">
        <v>1238</v>
      </c>
      <c r="AN235" s="5">
        <v>44269</v>
      </c>
      <c r="AO235" s="5">
        <v>44269</v>
      </c>
      <c r="AP235" s="5">
        <v>44095</v>
      </c>
      <c r="AQ235" s="10">
        <v>26.549019999999999</v>
      </c>
      <c r="AR235" s="10">
        <v>37.956049999999998</v>
      </c>
      <c r="AS235" s="5">
        <v>44095</v>
      </c>
      <c r="AT235" s="5">
        <v>44095</v>
      </c>
      <c r="AU235" s="5" t="s">
        <v>1134</v>
      </c>
      <c r="AV235" s="5" t="s">
        <v>59</v>
      </c>
      <c r="AW235" s="6">
        <v>44269</v>
      </c>
      <c r="AX235" s="5" t="s">
        <v>53</v>
      </c>
      <c r="AY235" s="4" t="s">
        <v>35</v>
      </c>
      <c r="AZ235" s="4" t="s">
        <v>1132</v>
      </c>
      <c r="BA235" s="4"/>
      <c r="BB235" s="4"/>
      <c r="BC235" s="5" t="s">
        <v>59</v>
      </c>
      <c r="BD235" s="4" t="s">
        <v>537</v>
      </c>
      <c r="BE235" s="6" t="s">
        <v>405</v>
      </c>
      <c r="BF235" s="6" t="s">
        <v>309</v>
      </c>
    </row>
    <row r="236" spans="1:58" ht="18.75">
      <c r="A236" s="4" t="s">
        <v>234</v>
      </c>
      <c r="B236" s="4" t="s">
        <v>30</v>
      </c>
      <c r="C236" s="4" t="s">
        <v>31</v>
      </c>
      <c r="D236" s="4" t="str">
        <f t="shared" si="9"/>
        <v>HOC</v>
      </c>
      <c r="E236" s="6" t="str">
        <f t="shared" si="10"/>
        <v>HO to CW Done</v>
      </c>
      <c r="F236" s="4" t="s">
        <v>299</v>
      </c>
      <c r="G236" s="4"/>
      <c r="H236" s="4">
        <v>24.46442</v>
      </c>
      <c r="I236" s="4">
        <v>39.518239999999999</v>
      </c>
      <c r="J236" s="4" t="s">
        <v>306</v>
      </c>
      <c r="K236" s="4" t="s">
        <v>43</v>
      </c>
      <c r="L236" s="4" t="s">
        <v>55</v>
      </c>
      <c r="M236" s="4"/>
      <c r="N236" s="4"/>
      <c r="O236" s="4" t="s">
        <v>30</v>
      </c>
      <c r="P236" s="4" t="s">
        <v>34</v>
      </c>
      <c r="Q236" s="4"/>
      <c r="R236" s="4" t="s">
        <v>32</v>
      </c>
      <c r="S236" s="4" t="s">
        <v>32</v>
      </c>
      <c r="T236" s="4" t="s">
        <v>33</v>
      </c>
      <c r="U236" s="8"/>
      <c r="V236" s="8" t="s">
        <v>1112</v>
      </c>
      <c r="W236" s="4" t="s">
        <v>600</v>
      </c>
      <c r="X236" s="4" t="s">
        <v>601</v>
      </c>
      <c r="Y236" s="6">
        <v>44355</v>
      </c>
      <c r="Z236" s="6">
        <v>44355</v>
      </c>
      <c r="AA236" s="6">
        <v>44356</v>
      </c>
      <c r="AB236" s="6">
        <v>44356</v>
      </c>
      <c r="AC236" s="6" t="s">
        <v>47</v>
      </c>
      <c r="AD236" s="6" t="s">
        <v>47</v>
      </c>
      <c r="AE236" s="5">
        <v>44357</v>
      </c>
      <c r="AF236" s="5">
        <v>44384</v>
      </c>
      <c r="AG236" s="5">
        <v>44385</v>
      </c>
      <c r="AH236" s="5">
        <v>44389</v>
      </c>
      <c r="AI236" s="5">
        <v>44416</v>
      </c>
      <c r="AJ236" s="5">
        <v>44425</v>
      </c>
      <c r="AK236" s="6" t="s">
        <v>47</v>
      </c>
      <c r="AL236" s="6" t="s">
        <v>47</v>
      </c>
      <c r="AM236" s="29">
        <v>4200774484</v>
      </c>
      <c r="AN236" s="5">
        <v>44509</v>
      </c>
      <c r="AO236" s="5">
        <v>44531</v>
      </c>
      <c r="AP236" s="5">
        <v>44367</v>
      </c>
      <c r="AQ236" s="10">
        <v>24.463979999999999</v>
      </c>
      <c r="AR236" s="10">
        <v>39.516599999999997</v>
      </c>
      <c r="AS236" s="5">
        <v>44382</v>
      </c>
      <c r="AT236" s="5">
        <v>44383</v>
      </c>
      <c r="AU236" s="5" t="s">
        <v>490</v>
      </c>
      <c r="AV236" s="5" t="s">
        <v>1176</v>
      </c>
      <c r="AW236" s="6">
        <v>44389</v>
      </c>
      <c r="AX236" s="5" t="s">
        <v>53</v>
      </c>
      <c r="AY236" s="5" t="s">
        <v>35</v>
      </c>
      <c r="AZ236" s="4" t="s">
        <v>354</v>
      </c>
      <c r="BA236" s="4"/>
      <c r="BB236" s="4"/>
      <c r="BC236" s="4" t="s">
        <v>1176</v>
      </c>
      <c r="BD236" s="4" t="s">
        <v>537</v>
      </c>
      <c r="BE236" s="6" t="s">
        <v>405</v>
      </c>
      <c r="BF236" s="6" t="s">
        <v>309</v>
      </c>
    </row>
    <row r="237" spans="1:58" ht="18.75">
      <c r="A237" s="4" t="s">
        <v>194</v>
      </c>
      <c r="B237" s="4" t="s">
        <v>30</v>
      </c>
      <c r="C237" s="4" t="s">
        <v>31</v>
      </c>
      <c r="D237" s="4" t="str">
        <f t="shared" si="9"/>
        <v>HOC</v>
      </c>
      <c r="E237" s="6" t="str">
        <f t="shared" si="10"/>
        <v>HO to CW Done</v>
      </c>
      <c r="F237" s="4" t="s">
        <v>301</v>
      </c>
      <c r="G237" s="4"/>
      <c r="H237" s="4">
        <v>22.831219999999998</v>
      </c>
      <c r="I237" s="4">
        <v>39.026850000000003</v>
      </c>
      <c r="J237" s="4" t="s">
        <v>306</v>
      </c>
      <c r="K237" s="4" t="s">
        <v>43</v>
      </c>
      <c r="L237" s="4" t="s">
        <v>55</v>
      </c>
      <c r="M237" s="4"/>
      <c r="N237" s="4"/>
      <c r="O237" s="4" t="s">
        <v>30</v>
      </c>
      <c r="P237" s="4" t="s">
        <v>34</v>
      </c>
      <c r="Q237" s="4"/>
      <c r="R237" s="4" t="s">
        <v>32</v>
      </c>
      <c r="S237" s="4" t="s">
        <v>32</v>
      </c>
      <c r="T237" s="4" t="s">
        <v>33</v>
      </c>
      <c r="U237" s="8"/>
      <c r="V237" s="8" t="s">
        <v>1112</v>
      </c>
      <c r="W237" s="4" t="s">
        <v>600</v>
      </c>
      <c r="X237" s="4" t="s">
        <v>601</v>
      </c>
      <c r="Y237" s="6">
        <v>44095</v>
      </c>
      <c r="Z237" s="6">
        <v>44095</v>
      </c>
      <c r="AA237" s="6">
        <v>44095</v>
      </c>
      <c r="AB237" s="6">
        <v>44095</v>
      </c>
      <c r="AC237" s="6">
        <v>44095</v>
      </c>
      <c r="AD237" s="6">
        <v>44095</v>
      </c>
      <c r="AE237" s="5" t="s">
        <v>47</v>
      </c>
      <c r="AF237" s="5" t="s">
        <v>47</v>
      </c>
      <c r="AG237" s="5" t="s">
        <v>47</v>
      </c>
      <c r="AH237" s="5" t="s">
        <v>47</v>
      </c>
      <c r="AI237" s="5" t="s">
        <v>47</v>
      </c>
      <c r="AJ237" s="5" t="s">
        <v>47</v>
      </c>
      <c r="AK237" s="5">
        <v>44095</v>
      </c>
      <c r="AL237" s="5">
        <v>44095</v>
      </c>
      <c r="AM237" s="29">
        <v>1440007615</v>
      </c>
      <c r="AN237" s="5">
        <v>44108</v>
      </c>
      <c r="AO237" s="5">
        <v>44515</v>
      </c>
      <c r="AP237" s="5">
        <v>44095</v>
      </c>
      <c r="AQ237" s="10">
        <v>22.829499999999999</v>
      </c>
      <c r="AR237" s="10">
        <v>39.027470000000001</v>
      </c>
      <c r="AS237" s="5">
        <v>44094</v>
      </c>
      <c r="AT237" s="5">
        <v>44374</v>
      </c>
      <c r="AU237" s="5" t="s">
        <v>493</v>
      </c>
      <c r="AV237" s="5" t="s">
        <v>65</v>
      </c>
      <c r="AW237" s="6">
        <v>44501</v>
      </c>
      <c r="AX237" s="5" t="s">
        <v>36</v>
      </c>
      <c r="AY237" s="5" t="s">
        <v>36</v>
      </c>
      <c r="AZ237" s="4" t="s">
        <v>1174</v>
      </c>
      <c r="BA237" s="4"/>
      <c r="BB237" s="4"/>
      <c r="BC237" s="4" t="s">
        <v>65</v>
      </c>
      <c r="BD237" s="4" t="s">
        <v>537</v>
      </c>
      <c r="BE237" s="6" t="s">
        <v>407</v>
      </c>
      <c r="BF237" s="6" t="s">
        <v>309</v>
      </c>
    </row>
    <row r="238" spans="1:58" ht="18.75">
      <c r="A238" s="4" t="s">
        <v>291</v>
      </c>
      <c r="B238" s="4" t="s">
        <v>30</v>
      </c>
      <c r="C238" s="4" t="s">
        <v>31</v>
      </c>
      <c r="D238" s="4" t="str">
        <f t="shared" si="9"/>
        <v>HOC</v>
      </c>
      <c r="E238" s="6" t="str">
        <f t="shared" si="10"/>
        <v>HO to CW Done</v>
      </c>
      <c r="F238" s="4" t="s">
        <v>299</v>
      </c>
      <c r="G238" s="4"/>
      <c r="H238" s="4">
        <v>24.498449999999998</v>
      </c>
      <c r="I238" s="4">
        <v>39.565669999999997</v>
      </c>
      <c r="J238" s="4" t="s">
        <v>306</v>
      </c>
      <c r="K238" s="4" t="s">
        <v>43</v>
      </c>
      <c r="L238" s="4" t="s">
        <v>55</v>
      </c>
      <c r="M238" s="4"/>
      <c r="N238" s="4"/>
      <c r="O238" s="4" t="s">
        <v>30</v>
      </c>
      <c r="P238" s="4" t="s">
        <v>34</v>
      </c>
      <c r="Q238" s="4"/>
      <c r="R238" s="4" t="s">
        <v>32</v>
      </c>
      <c r="S238" s="4" t="s">
        <v>32</v>
      </c>
      <c r="T238" s="4" t="s">
        <v>33</v>
      </c>
      <c r="U238" s="8"/>
      <c r="V238" s="8" t="s">
        <v>1112</v>
      </c>
      <c r="W238" s="4" t="s">
        <v>600</v>
      </c>
      <c r="X238" s="4" t="s">
        <v>601</v>
      </c>
      <c r="Y238" s="6">
        <v>44095</v>
      </c>
      <c r="Z238" s="6">
        <v>44095</v>
      </c>
      <c r="AA238" s="6">
        <v>44095</v>
      </c>
      <c r="AB238" s="6">
        <v>44095</v>
      </c>
      <c r="AC238" s="5" t="s">
        <v>47</v>
      </c>
      <c r="AD238" s="5" t="s">
        <v>47</v>
      </c>
      <c r="AE238" s="6">
        <v>44095</v>
      </c>
      <c r="AF238" s="6">
        <v>44095</v>
      </c>
      <c r="AG238" s="6">
        <v>44095</v>
      </c>
      <c r="AH238" s="6">
        <v>44095</v>
      </c>
      <c r="AI238" s="6">
        <v>44095</v>
      </c>
      <c r="AJ238" s="5">
        <v>44271</v>
      </c>
      <c r="AK238" s="5" t="s">
        <v>47</v>
      </c>
      <c r="AL238" s="5" t="s">
        <v>47</v>
      </c>
      <c r="AM238" s="29">
        <v>0</v>
      </c>
      <c r="AN238" s="5">
        <v>44271</v>
      </c>
      <c r="AO238" s="5">
        <v>44271</v>
      </c>
      <c r="AP238" s="5">
        <v>44102</v>
      </c>
      <c r="AQ238" s="10">
        <v>24.496510000000001</v>
      </c>
      <c r="AR238" s="10">
        <v>39.564709999999998</v>
      </c>
      <c r="AS238" s="5">
        <v>44132</v>
      </c>
      <c r="AT238" s="5">
        <v>44271</v>
      </c>
      <c r="AU238" s="5" t="s">
        <v>490</v>
      </c>
      <c r="AV238" s="5" t="s">
        <v>59</v>
      </c>
      <c r="AW238" s="6">
        <v>44271</v>
      </c>
      <c r="AX238" s="5" t="s">
        <v>53</v>
      </c>
      <c r="AY238" s="4" t="s">
        <v>1027</v>
      </c>
      <c r="AZ238" s="4" t="s">
        <v>1136</v>
      </c>
      <c r="BA238" s="4"/>
      <c r="BB238" s="4">
        <v>46000</v>
      </c>
      <c r="BC238" s="5" t="s">
        <v>59</v>
      </c>
      <c r="BD238" s="4" t="s">
        <v>537</v>
      </c>
      <c r="BE238" s="6" t="s">
        <v>405</v>
      </c>
      <c r="BF238" s="6" t="s">
        <v>309</v>
      </c>
    </row>
    <row r="239" spans="1:58" ht="18.75">
      <c r="A239" s="4" t="s">
        <v>1156</v>
      </c>
      <c r="B239" s="4" t="s">
        <v>399</v>
      </c>
      <c r="C239" s="4" t="s">
        <v>31</v>
      </c>
      <c r="D239" s="4" t="str">
        <f t="shared" si="9"/>
        <v>HOC</v>
      </c>
      <c r="E239" s="6" t="str">
        <f t="shared" si="10"/>
        <v>HO to CW Done</v>
      </c>
      <c r="F239" s="4" t="s">
        <v>299</v>
      </c>
      <c r="G239" s="4"/>
      <c r="H239" s="4">
        <v>24.451229999999999</v>
      </c>
      <c r="I239" s="4">
        <v>39.501690000000004</v>
      </c>
      <c r="J239" s="4" t="s">
        <v>306</v>
      </c>
      <c r="K239" s="4" t="s">
        <v>43</v>
      </c>
      <c r="L239" s="4" t="s">
        <v>55</v>
      </c>
      <c r="M239" s="4"/>
      <c r="N239" s="4"/>
      <c r="O239" s="4" t="s">
        <v>30</v>
      </c>
      <c r="P239" s="4" t="s">
        <v>34</v>
      </c>
      <c r="Q239" s="4"/>
      <c r="R239" s="4" t="s">
        <v>32</v>
      </c>
      <c r="S239" s="4" t="s">
        <v>32</v>
      </c>
      <c r="T239" s="4" t="s">
        <v>33</v>
      </c>
      <c r="U239" s="8"/>
      <c r="V239" s="8" t="s">
        <v>1112</v>
      </c>
      <c r="W239" s="4" t="s">
        <v>600</v>
      </c>
      <c r="X239" s="4" t="s">
        <v>601</v>
      </c>
      <c r="Y239" s="6">
        <v>44103</v>
      </c>
      <c r="Z239" s="6">
        <v>44103</v>
      </c>
      <c r="AA239" s="6">
        <v>44103</v>
      </c>
      <c r="AB239" s="6">
        <v>44103</v>
      </c>
      <c r="AC239" s="5" t="s">
        <v>47</v>
      </c>
      <c r="AD239" s="5" t="s">
        <v>47</v>
      </c>
      <c r="AE239" s="6">
        <v>44103</v>
      </c>
      <c r="AF239" s="6">
        <v>44103</v>
      </c>
      <c r="AG239" s="6">
        <v>44103</v>
      </c>
      <c r="AH239" s="6">
        <v>44103</v>
      </c>
      <c r="AI239" s="6">
        <v>44126</v>
      </c>
      <c r="AJ239" s="5">
        <v>44132</v>
      </c>
      <c r="AK239" s="5" t="s">
        <v>47</v>
      </c>
      <c r="AL239" s="5" t="s">
        <v>47</v>
      </c>
      <c r="AM239" s="29">
        <v>420233</v>
      </c>
      <c r="AN239" s="5">
        <v>44132</v>
      </c>
      <c r="AO239" s="5">
        <v>44412</v>
      </c>
      <c r="AP239" s="5" t="s">
        <v>47</v>
      </c>
      <c r="AQ239" s="10">
        <v>24.451690500000002</v>
      </c>
      <c r="AR239" s="10">
        <v>39.501559999999998</v>
      </c>
      <c r="AS239" s="5">
        <v>44146</v>
      </c>
      <c r="AT239" s="5">
        <v>44146</v>
      </c>
      <c r="AU239" s="5" t="s">
        <v>490</v>
      </c>
      <c r="AV239" s="5" t="s">
        <v>1223</v>
      </c>
      <c r="AW239" s="6">
        <v>44151</v>
      </c>
      <c r="AX239" s="5" t="s">
        <v>53</v>
      </c>
      <c r="AY239" s="4" t="s">
        <v>35</v>
      </c>
      <c r="AZ239" s="4" t="s">
        <v>1046</v>
      </c>
      <c r="BA239" s="4"/>
      <c r="BB239" s="4"/>
      <c r="BC239" s="4" t="s">
        <v>1223</v>
      </c>
      <c r="BD239" s="4" t="s">
        <v>537</v>
      </c>
      <c r="BE239" s="6" t="s">
        <v>405</v>
      </c>
      <c r="BF239" s="6" t="s">
        <v>309</v>
      </c>
    </row>
    <row r="240" spans="1:58" ht="18.75">
      <c r="A240" s="4" t="s">
        <v>1158</v>
      </c>
      <c r="B240" s="4" t="s">
        <v>399</v>
      </c>
      <c r="C240" s="4" t="s">
        <v>31</v>
      </c>
      <c r="D240" s="4" t="str">
        <f t="shared" si="9"/>
        <v>HOC</v>
      </c>
      <c r="E240" s="6" t="str">
        <f t="shared" si="10"/>
        <v>HO to CW Done</v>
      </c>
      <c r="F240" s="4" t="s">
        <v>301</v>
      </c>
      <c r="G240" s="4"/>
      <c r="H240" s="4">
        <v>21.422339999999998</v>
      </c>
      <c r="I240" s="4">
        <v>39.78434</v>
      </c>
      <c r="J240" s="4" t="s">
        <v>306</v>
      </c>
      <c r="K240" s="4" t="s">
        <v>43</v>
      </c>
      <c r="L240" s="4" t="s">
        <v>55</v>
      </c>
      <c r="M240" s="4"/>
      <c r="N240" s="4"/>
      <c r="O240" s="4" t="s">
        <v>30</v>
      </c>
      <c r="P240" s="4" t="s">
        <v>34</v>
      </c>
      <c r="Q240" s="4"/>
      <c r="R240" s="4" t="s">
        <v>32</v>
      </c>
      <c r="S240" s="4" t="s">
        <v>32</v>
      </c>
      <c r="T240" s="4" t="s">
        <v>488</v>
      </c>
      <c r="U240" s="8" t="s">
        <v>47</v>
      </c>
      <c r="V240" s="8" t="s">
        <v>1112</v>
      </c>
      <c r="W240" s="4" t="s">
        <v>606</v>
      </c>
      <c r="X240" s="4" t="s">
        <v>607</v>
      </c>
      <c r="Y240" s="6">
        <v>36526</v>
      </c>
      <c r="Z240" s="6">
        <v>36526</v>
      </c>
      <c r="AA240" s="6">
        <v>36526</v>
      </c>
      <c r="AB240" s="6">
        <v>36526</v>
      </c>
      <c r="AC240" s="5" t="s">
        <v>47</v>
      </c>
      <c r="AD240" s="5" t="s">
        <v>47</v>
      </c>
      <c r="AE240" s="6">
        <v>36526</v>
      </c>
      <c r="AF240" s="6">
        <v>36526</v>
      </c>
      <c r="AG240" s="6">
        <v>36526</v>
      </c>
      <c r="AH240" s="6">
        <v>36526</v>
      </c>
      <c r="AI240" s="6">
        <v>36526</v>
      </c>
      <c r="AJ240" s="6">
        <v>36526</v>
      </c>
      <c r="AK240" s="5" t="s">
        <v>47</v>
      </c>
      <c r="AL240" s="5" t="s">
        <v>47</v>
      </c>
      <c r="AM240" s="29">
        <v>0</v>
      </c>
      <c r="AN240" s="6">
        <v>36526</v>
      </c>
      <c r="AO240" s="6">
        <v>36526</v>
      </c>
      <c r="AP240" s="5" t="s">
        <v>47</v>
      </c>
      <c r="AQ240" s="5" t="s">
        <v>47</v>
      </c>
      <c r="AR240" s="5" t="s">
        <v>47</v>
      </c>
      <c r="AS240" s="5" t="s">
        <v>47</v>
      </c>
      <c r="AT240" s="5" t="s">
        <v>47</v>
      </c>
      <c r="AU240" s="5" t="s">
        <v>47</v>
      </c>
      <c r="AV240" s="5"/>
      <c r="AW240" s="5">
        <v>44165</v>
      </c>
      <c r="AX240" s="5" t="s">
        <v>36</v>
      </c>
      <c r="AY240" s="5" t="s">
        <v>36</v>
      </c>
      <c r="AZ240" s="4" t="s">
        <v>1159</v>
      </c>
      <c r="BA240" s="4"/>
      <c r="BB240" s="4" t="s">
        <v>47</v>
      </c>
      <c r="BC240" s="4" t="s">
        <v>47</v>
      </c>
      <c r="BD240" s="4" t="s">
        <v>538</v>
      </c>
      <c r="BE240" s="6" t="s">
        <v>407</v>
      </c>
      <c r="BF240" s="6" t="s">
        <v>309</v>
      </c>
    </row>
    <row r="241" spans="1:58" ht="18.75">
      <c r="A241" s="4" t="s">
        <v>1160</v>
      </c>
      <c r="B241" s="4" t="s">
        <v>42</v>
      </c>
      <c r="C241" s="4" t="s">
        <v>31</v>
      </c>
      <c r="D241" s="4" t="str">
        <f t="shared" si="9"/>
        <v>HOC</v>
      </c>
      <c r="E241" s="6" t="str">
        <f t="shared" si="10"/>
        <v>HO to CW Done</v>
      </c>
      <c r="F241" s="4" t="s">
        <v>299</v>
      </c>
      <c r="G241" s="4"/>
      <c r="H241" s="4" t="s">
        <v>47</v>
      </c>
      <c r="I241" s="4" t="s">
        <v>47</v>
      </c>
      <c r="J241" s="4" t="s">
        <v>306</v>
      </c>
      <c r="K241" s="4" t="s">
        <v>43</v>
      </c>
      <c r="L241" s="4" t="s">
        <v>55</v>
      </c>
      <c r="M241" s="4"/>
      <c r="N241" s="4"/>
      <c r="O241" s="4" t="s">
        <v>30</v>
      </c>
      <c r="P241" s="4" t="s">
        <v>34</v>
      </c>
      <c r="Q241" s="4"/>
      <c r="R241" s="4" t="s">
        <v>32</v>
      </c>
      <c r="S241" s="4" t="s">
        <v>32</v>
      </c>
      <c r="T241" s="4" t="s">
        <v>33</v>
      </c>
      <c r="U241" s="8"/>
      <c r="V241" s="8" t="s">
        <v>1112</v>
      </c>
      <c r="W241" s="4" t="s">
        <v>600</v>
      </c>
      <c r="X241" s="4" t="s">
        <v>601</v>
      </c>
      <c r="Y241" s="6">
        <v>36526</v>
      </c>
      <c r="Z241" s="6">
        <v>36526</v>
      </c>
      <c r="AA241" s="6">
        <v>36526</v>
      </c>
      <c r="AB241" s="6">
        <v>36526</v>
      </c>
      <c r="AC241" s="5" t="s">
        <v>47</v>
      </c>
      <c r="AD241" s="5" t="s">
        <v>47</v>
      </c>
      <c r="AE241" s="6">
        <v>36526</v>
      </c>
      <c r="AF241" s="6">
        <v>36526</v>
      </c>
      <c r="AG241" s="6">
        <v>36526</v>
      </c>
      <c r="AH241" s="6">
        <v>36526</v>
      </c>
      <c r="AI241" s="6">
        <v>36526</v>
      </c>
      <c r="AJ241" s="6">
        <v>36526</v>
      </c>
      <c r="AK241" s="5" t="s">
        <v>47</v>
      </c>
      <c r="AL241" s="5" t="s">
        <v>47</v>
      </c>
      <c r="AM241" s="29">
        <v>0</v>
      </c>
      <c r="AN241" s="6">
        <v>36526</v>
      </c>
      <c r="AO241" s="6">
        <v>36526</v>
      </c>
      <c r="AP241" s="5" t="s">
        <v>47</v>
      </c>
      <c r="AQ241" s="5" t="s">
        <v>47</v>
      </c>
      <c r="AR241" s="5" t="s">
        <v>47</v>
      </c>
      <c r="AS241" s="5" t="s">
        <v>47</v>
      </c>
      <c r="AT241" s="5" t="s">
        <v>47</v>
      </c>
      <c r="AU241" s="5" t="s">
        <v>47</v>
      </c>
      <c r="AV241" s="4" t="s">
        <v>47</v>
      </c>
      <c r="AW241" s="6">
        <v>44158</v>
      </c>
      <c r="AX241" s="4" t="s">
        <v>47</v>
      </c>
      <c r="AY241" s="4" t="s">
        <v>47</v>
      </c>
      <c r="AZ241" s="4" t="s">
        <v>47</v>
      </c>
      <c r="BA241" s="4" t="s">
        <v>47</v>
      </c>
      <c r="BB241" s="4" t="s">
        <v>47</v>
      </c>
      <c r="BC241" s="4" t="s">
        <v>47</v>
      </c>
      <c r="BD241" s="4" t="s">
        <v>47</v>
      </c>
      <c r="BE241" s="4" t="s">
        <v>47</v>
      </c>
      <c r="BF241" s="6" t="s">
        <v>309</v>
      </c>
    </row>
    <row r="242" spans="1:58" ht="18.75">
      <c r="A242" s="4" t="s">
        <v>1161</v>
      </c>
      <c r="B242" s="4" t="s">
        <v>42</v>
      </c>
      <c r="C242" s="4" t="s">
        <v>31</v>
      </c>
      <c r="D242" s="4" t="str">
        <f t="shared" si="9"/>
        <v>HOC</v>
      </c>
      <c r="E242" s="6" t="str">
        <f t="shared" si="10"/>
        <v>HO to CW Done</v>
      </c>
      <c r="F242" s="4" t="s">
        <v>303</v>
      </c>
      <c r="G242" s="4"/>
      <c r="H242" s="4">
        <v>24.08128</v>
      </c>
      <c r="I242" s="4">
        <v>38.0413</v>
      </c>
      <c r="J242" s="4" t="s">
        <v>306</v>
      </c>
      <c r="K242" s="4" t="s">
        <v>43</v>
      </c>
      <c r="L242" s="4" t="s">
        <v>55</v>
      </c>
      <c r="M242" s="4"/>
      <c r="N242" s="4" t="s">
        <v>1163</v>
      </c>
      <c r="O242" s="4" t="s">
        <v>30</v>
      </c>
      <c r="P242" s="4" t="s">
        <v>34</v>
      </c>
      <c r="Q242" s="4"/>
      <c r="R242" s="4" t="s">
        <v>32</v>
      </c>
      <c r="S242" s="4" t="s">
        <v>32</v>
      </c>
      <c r="T242" s="4" t="s">
        <v>33</v>
      </c>
      <c r="U242" s="8"/>
      <c r="V242" s="8" t="s">
        <v>1112</v>
      </c>
      <c r="W242" s="4" t="s">
        <v>600</v>
      </c>
      <c r="X242" s="4" t="s">
        <v>601</v>
      </c>
      <c r="Y242" s="6">
        <v>44158</v>
      </c>
      <c r="Z242" s="6">
        <v>44158</v>
      </c>
      <c r="AA242" s="6">
        <v>44171</v>
      </c>
      <c r="AB242" s="6">
        <v>44171</v>
      </c>
      <c r="AC242" s="6" t="s">
        <v>47</v>
      </c>
      <c r="AD242" s="6" t="s">
        <v>47</v>
      </c>
      <c r="AE242" s="6">
        <v>44171</v>
      </c>
      <c r="AF242" s="6">
        <v>44406</v>
      </c>
      <c r="AG242" s="6">
        <v>44406</v>
      </c>
      <c r="AH242" s="6">
        <v>44411</v>
      </c>
      <c r="AI242" s="6">
        <v>44416</v>
      </c>
      <c r="AJ242" s="6">
        <v>44418</v>
      </c>
      <c r="AK242" s="5" t="s">
        <v>47</v>
      </c>
      <c r="AL242" s="5" t="s">
        <v>47</v>
      </c>
      <c r="AM242" s="29">
        <v>0</v>
      </c>
      <c r="AN242" s="4" t="s">
        <v>47</v>
      </c>
      <c r="AO242" s="4" t="s">
        <v>47</v>
      </c>
      <c r="AP242" s="6">
        <v>44405</v>
      </c>
      <c r="AQ242" s="4">
        <v>24.081644000000001</v>
      </c>
      <c r="AR242" s="4">
        <v>38.041997000000002</v>
      </c>
      <c r="AS242" s="6">
        <v>44409</v>
      </c>
      <c r="AT242" s="6">
        <v>44410</v>
      </c>
      <c r="AU242" s="5" t="s">
        <v>490</v>
      </c>
      <c r="AV242" s="4" t="s">
        <v>1176</v>
      </c>
      <c r="AW242" s="6">
        <v>44423</v>
      </c>
      <c r="AX242" s="5" t="s">
        <v>53</v>
      </c>
      <c r="AY242" s="4" t="s">
        <v>35</v>
      </c>
      <c r="AZ242" s="4" t="s">
        <v>1175</v>
      </c>
      <c r="BA242" s="4"/>
      <c r="BB242" s="4"/>
      <c r="BC242" s="4" t="s">
        <v>1176</v>
      </c>
      <c r="BD242" s="4" t="s">
        <v>537</v>
      </c>
      <c r="BE242" s="6" t="s">
        <v>405</v>
      </c>
      <c r="BF242" s="6" t="s">
        <v>309</v>
      </c>
    </row>
    <row r="243" spans="1:58" ht="18.75">
      <c r="A243" s="4" t="s">
        <v>1162</v>
      </c>
      <c r="B243" s="4" t="s">
        <v>42</v>
      </c>
      <c r="C243" s="4" t="s">
        <v>31</v>
      </c>
      <c r="D243" s="4" t="str">
        <f t="shared" si="9"/>
        <v>Pending LA</v>
      </c>
      <c r="E243" s="6" t="str">
        <f t="shared" si="10"/>
        <v>IBP Not Issued</v>
      </c>
      <c r="F243" s="4" t="s">
        <v>301</v>
      </c>
      <c r="G243" s="4"/>
      <c r="H243" s="4">
        <v>21.51688</v>
      </c>
      <c r="I243" s="4">
        <v>39.781280000000002</v>
      </c>
      <c r="J243" s="4" t="s">
        <v>306</v>
      </c>
      <c r="K243" s="4" t="s">
        <v>43</v>
      </c>
      <c r="L243" s="4" t="s">
        <v>55</v>
      </c>
      <c r="M243" s="4"/>
      <c r="N243" s="4" t="s">
        <v>1164</v>
      </c>
      <c r="O243" s="4" t="s">
        <v>30</v>
      </c>
      <c r="P243" s="4" t="s">
        <v>34</v>
      </c>
      <c r="Q243" s="4"/>
      <c r="R243" s="4" t="s">
        <v>32</v>
      </c>
      <c r="S243" s="4" t="s">
        <v>32</v>
      </c>
      <c r="T243" s="4" t="s">
        <v>33</v>
      </c>
      <c r="U243" s="8"/>
      <c r="V243" s="8" t="s">
        <v>1112</v>
      </c>
      <c r="W243" s="4" t="s">
        <v>600</v>
      </c>
      <c r="X243" s="4" t="s">
        <v>601</v>
      </c>
      <c r="Y243" s="6">
        <v>44158</v>
      </c>
      <c r="Z243" s="6">
        <v>44158</v>
      </c>
      <c r="AA243" s="6">
        <v>44160</v>
      </c>
      <c r="AB243" s="6">
        <v>44160</v>
      </c>
      <c r="AC243" s="6" t="s">
        <v>47</v>
      </c>
      <c r="AD243" s="6" t="s">
        <v>47</v>
      </c>
      <c r="AE243" s="5">
        <v>44509</v>
      </c>
      <c r="AF243" s="4"/>
      <c r="AG243" s="4"/>
      <c r="AH243" s="4"/>
      <c r="AI243" s="4"/>
      <c r="AJ243" s="4"/>
      <c r="AK243" s="4" t="s">
        <v>47</v>
      </c>
      <c r="AL243" s="4" t="s">
        <v>47</v>
      </c>
      <c r="AM243" s="29" t="s">
        <v>1276</v>
      </c>
      <c r="AN243" s="4"/>
      <c r="AO243" s="4"/>
      <c r="AP243" s="6">
        <v>44187</v>
      </c>
      <c r="AQ243" s="4">
        <v>21.51698</v>
      </c>
      <c r="AR243" s="4">
        <v>39.783340000000003</v>
      </c>
      <c r="AS243" s="6">
        <v>44364</v>
      </c>
      <c r="AT243" s="4" t="s">
        <v>1264</v>
      </c>
      <c r="AU243" s="5" t="s">
        <v>495</v>
      </c>
      <c r="AV243" s="4" t="s">
        <v>65</v>
      </c>
      <c r="AW243" s="4"/>
      <c r="AX243" s="5" t="s">
        <v>53</v>
      </c>
      <c r="AY243" s="4" t="s">
        <v>35</v>
      </c>
      <c r="AZ243" s="4" t="s">
        <v>340</v>
      </c>
      <c r="BA243" s="4"/>
      <c r="BB243" s="4"/>
      <c r="BC243" s="4" t="s">
        <v>65</v>
      </c>
      <c r="BD243" s="4" t="s">
        <v>537</v>
      </c>
      <c r="BE243" s="6" t="s">
        <v>407</v>
      </c>
      <c r="BF243" s="6" t="s">
        <v>1272</v>
      </c>
    </row>
    <row r="244" spans="1:58" ht="18.75">
      <c r="A244" s="4" t="s">
        <v>1167</v>
      </c>
      <c r="B244" s="4" t="s">
        <v>1169</v>
      </c>
      <c r="C244" s="4" t="s">
        <v>31</v>
      </c>
      <c r="D244" s="4" t="str">
        <f t="shared" si="9"/>
        <v>HOC</v>
      </c>
      <c r="E244" s="6" t="str">
        <f t="shared" si="10"/>
        <v>HO to CW Done</v>
      </c>
      <c r="F244" s="4" t="s">
        <v>301</v>
      </c>
      <c r="G244" s="4"/>
      <c r="H244" s="4" t="s">
        <v>47</v>
      </c>
      <c r="I244" s="4" t="s">
        <v>47</v>
      </c>
      <c r="J244" s="4" t="s">
        <v>306</v>
      </c>
      <c r="K244" s="4" t="s">
        <v>43</v>
      </c>
      <c r="L244" s="4" t="s">
        <v>55</v>
      </c>
      <c r="M244" s="4"/>
      <c r="N244" s="4"/>
      <c r="O244" s="4" t="s">
        <v>30</v>
      </c>
      <c r="P244" s="4" t="s">
        <v>34</v>
      </c>
      <c r="Q244" s="4"/>
      <c r="R244" s="4" t="s">
        <v>32</v>
      </c>
      <c r="S244" s="4" t="s">
        <v>32</v>
      </c>
      <c r="T244" s="4" t="s">
        <v>33</v>
      </c>
      <c r="U244" s="8"/>
      <c r="V244" s="8" t="s">
        <v>1112</v>
      </c>
      <c r="W244" s="4" t="s">
        <v>600</v>
      </c>
      <c r="X244" s="4" t="s">
        <v>601</v>
      </c>
      <c r="Y244" s="6">
        <v>36526</v>
      </c>
      <c r="Z244" s="6">
        <v>36526</v>
      </c>
      <c r="AA244" s="6">
        <v>36526</v>
      </c>
      <c r="AB244" s="6">
        <v>36526</v>
      </c>
      <c r="AC244" s="5" t="s">
        <v>47</v>
      </c>
      <c r="AD244" s="5" t="s">
        <v>47</v>
      </c>
      <c r="AE244" s="6">
        <v>36526</v>
      </c>
      <c r="AF244" s="6">
        <v>36526</v>
      </c>
      <c r="AG244" s="6">
        <v>36526</v>
      </c>
      <c r="AH244" s="6">
        <v>36526</v>
      </c>
      <c r="AI244" s="6">
        <v>36526</v>
      </c>
      <c r="AJ244" s="6">
        <v>36526</v>
      </c>
      <c r="AK244" s="5" t="s">
        <v>47</v>
      </c>
      <c r="AL244" s="5" t="s">
        <v>47</v>
      </c>
      <c r="AM244" s="29">
        <v>0</v>
      </c>
      <c r="AN244" s="6">
        <v>36526</v>
      </c>
      <c r="AO244" s="6">
        <v>36526</v>
      </c>
      <c r="AP244" s="5" t="s">
        <v>47</v>
      </c>
      <c r="AQ244" s="5" t="s">
        <v>47</v>
      </c>
      <c r="AR244" s="5" t="s">
        <v>47</v>
      </c>
      <c r="AS244" s="5" t="s">
        <v>47</v>
      </c>
      <c r="AT244" s="5" t="s">
        <v>47</v>
      </c>
      <c r="AU244" s="5" t="s">
        <v>47</v>
      </c>
      <c r="AV244" s="4" t="s">
        <v>47</v>
      </c>
      <c r="AW244" s="6">
        <v>44158</v>
      </c>
      <c r="AX244" s="5" t="s">
        <v>47</v>
      </c>
      <c r="AY244" s="4" t="s">
        <v>47</v>
      </c>
      <c r="AZ244" s="4" t="s">
        <v>47</v>
      </c>
      <c r="BA244" s="4" t="s">
        <v>47</v>
      </c>
      <c r="BB244" s="4" t="s">
        <v>47</v>
      </c>
      <c r="BC244" s="4" t="s">
        <v>47</v>
      </c>
      <c r="BD244" s="4" t="s">
        <v>47</v>
      </c>
      <c r="BE244" s="6" t="s">
        <v>47</v>
      </c>
      <c r="BF244" s="6" t="s">
        <v>309</v>
      </c>
    </row>
    <row r="245" spans="1:58" ht="18.75">
      <c r="A245" s="4" t="s">
        <v>1168</v>
      </c>
      <c r="B245" s="4" t="s">
        <v>1169</v>
      </c>
      <c r="C245" s="4" t="s">
        <v>31</v>
      </c>
      <c r="D245" s="4" t="str">
        <f t="shared" si="9"/>
        <v>HOC</v>
      </c>
      <c r="E245" s="6" t="str">
        <f t="shared" si="10"/>
        <v>HO to CW Done</v>
      </c>
      <c r="F245" s="4" t="s">
        <v>301</v>
      </c>
      <c r="G245" s="4"/>
      <c r="H245" s="4" t="s">
        <v>47</v>
      </c>
      <c r="I245" s="4" t="s">
        <v>47</v>
      </c>
      <c r="J245" s="4" t="s">
        <v>306</v>
      </c>
      <c r="K245" s="4" t="s">
        <v>43</v>
      </c>
      <c r="L245" s="4" t="s">
        <v>55</v>
      </c>
      <c r="M245" s="4"/>
      <c r="N245" s="4"/>
      <c r="O245" s="4" t="s">
        <v>30</v>
      </c>
      <c r="P245" s="4" t="s">
        <v>34</v>
      </c>
      <c r="Q245" s="4"/>
      <c r="R245" s="4" t="s">
        <v>32</v>
      </c>
      <c r="S245" s="4" t="s">
        <v>32</v>
      </c>
      <c r="T245" s="4" t="s">
        <v>33</v>
      </c>
      <c r="U245" s="8"/>
      <c r="V245" s="8" t="s">
        <v>1112</v>
      </c>
      <c r="W245" s="4" t="s">
        <v>600</v>
      </c>
      <c r="X245" s="4" t="s">
        <v>601</v>
      </c>
      <c r="Y245" s="6">
        <v>36526</v>
      </c>
      <c r="Z245" s="6">
        <v>36526</v>
      </c>
      <c r="AA245" s="6">
        <v>36526</v>
      </c>
      <c r="AB245" s="6">
        <v>36526</v>
      </c>
      <c r="AC245" s="5" t="s">
        <v>47</v>
      </c>
      <c r="AD245" s="5" t="s">
        <v>47</v>
      </c>
      <c r="AE245" s="6">
        <v>36526</v>
      </c>
      <c r="AF245" s="6">
        <v>36526</v>
      </c>
      <c r="AG245" s="6">
        <v>36526</v>
      </c>
      <c r="AH245" s="6">
        <v>36526</v>
      </c>
      <c r="AI245" s="6">
        <v>36526</v>
      </c>
      <c r="AJ245" s="6">
        <v>36526</v>
      </c>
      <c r="AK245" s="5" t="s">
        <v>47</v>
      </c>
      <c r="AL245" s="5" t="s">
        <v>47</v>
      </c>
      <c r="AM245" s="29">
        <v>0</v>
      </c>
      <c r="AN245" s="6">
        <v>36526</v>
      </c>
      <c r="AO245" s="6">
        <v>36526</v>
      </c>
      <c r="AP245" s="5" t="s">
        <v>47</v>
      </c>
      <c r="AQ245" s="5" t="s">
        <v>47</v>
      </c>
      <c r="AR245" s="5" t="s">
        <v>47</v>
      </c>
      <c r="AS245" s="5" t="s">
        <v>47</v>
      </c>
      <c r="AT245" s="5" t="s">
        <v>47</v>
      </c>
      <c r="AU245" s="5" t="s">
        <v>47</v>
      </c>
      <c r="AV245" s="4" t="s">
        <v>47</v>
      </c>
      <c r="AW245" s="6">
        <v>44158</v>
      </c>
      <c r="AX245" s="5" t="s">
        <v>47</v>
      </c>
      <c r="AY245" s="4" t="s">
        <v>47</v>
      </c>
      <c r="AZ245" s="4" t="s">
        <v>47</v>
      </c>
      <c r="BA245" s="4" t="s">
        <v>47</v>
      </c>
      <c r="BB245" s="4" t="s">
        <v>47</v>
      </c>
      <c r="BC245" s="4" t="s">
        <v>47</v>
      </c>
      <c r="BD245" s="4" t="s">
        <v>47</v>
      </c>
      <c r="BE245" s="6" t="s">
        <v>47</v>
      </c>
      <c r="BF245" s="6" t="s">
        <v>309</v>
      </c>
    </row>
    <row r="246" spans="1:58" ht="18.75">
      <c r="A246" s="4" t="s">
        <v>1170</v>
      </c>
      <c r="B246" s="4" t="s">
        <v>42</v>
      </c>
      <c r="C246" s="4" t="s">
        <v>31</v>
      </c>
      <c r="D246" s="4" t="str">
        <f t="shared" si="9"/>
        <v>HOC</v>
      </c>
      <c r="E246" s="6" t="str">
        <f t="shared" si="10"/>
        <v>HO to CW Done</v>
      </c>
      <c r="F246" s="4" t="s">
        <v>301</v>
      </c>
      <c r="G246" s="4"/>
      <c r="H246" s="4">
        <v>21.540459999999999</v>
      </c>
      <c r="I246" s="4">
        <v>39.948889999999999</v>
      </c>
      <c r="J246" s="4" t="s">
        <v>306</v>
      </c>
      <c r="K246" s="4" t="s">
        <v>43</v>
      </c>
      <c r="L246" s="4" t="s">
        <v>55</v>
      </c>
      <c r="M246" s="4"/>
      <c r="N246" s="4" t="s">
        <v>1171</v>
      </c>
      <c r="O246" s="4" t="s">
        <v>30</v>
      </c>
      <c r="P246" s="4" t="s">
        <v>34</v>
      </c>
      <c r="Q246" s="4"/>
      <c r="R246" s="4" t="s">
        <v>32</v>
      </c>
      <c r="S246" s="4" t="s">
        <v>32</v>
      </c>
      <c r="T246" s="4" t="s">
        <v>33</v>
      </c>
      <c r="U246" s="8"/>
      <c r="V246" s="8" t="s">
        <v>1112</v>
      </c>
      <c r="W246" s="4" t="s">
        <v>600</v>
      </c>
      <c r="X246" s="4" t="s">
        <v>601</v>
      </c>
      <c r="Y246" s="6">
        <v>44354</v>
      </c>
      <c r="Z246" s="6">
        <v>44355</v>
      </c>
      <c r="AA246" s="6">
        <v>44360</v>
      </c>
      <c r="AB246" s="6">
        <v>44360</v>
      </c>
      <c r="AC246" s="6">
        <v>44461</v>
      </c>
      <c r="AD246" s="6">
        <v>44461</v>
      </c>
      <c r="AE246" s="4" t="s">
        <v>47</v>
      </c>
      <c r="AF246" s="4" t="s">
        <v>47</v>
      </c>
      <c r="AG246" s="4" t="s">
        <v>47</v>
      </c>
      <c r="AH246" s="4" t="s">
        <v>47</v>
      </c>
      <c r="AI246" s="4" t="s">
        <v>47</v>
      </c>
      <c r="AJ246" s="4" t="s">
        <v>47</v>
      </c>
      <c r="AK246" s="6">
        <v>44461</v>
      </c>
      <c r="AL246" s="6">
        <v>44461</v>
      </c>
      <c r="AM246" s="29">
        <v>0</v>
      </c>
      <c r="AN246" s="5">
        <v>44461</v>
      </c>
      <c r="AO246" s="5">
        <v>44502</v>
      </c>
      <c r="AP246" s="6">
        <v>44461</v>
      </c>
      <c r="AQ246" s="4">
        <v>21.54176</v>
      </c>
      <c r="AR246" s="4">
        <v>39.947980000000001</v>
      </c>
      <c r="AS246" s="6">
        <v>44481</v>
      </c>
      <c r="AT246" s="6">
        <v>44503</v>
      </c>
      <c r="AU246" s="5" t="s">
        <v>495</v>
      </c>
      <c r="AV246" s="4" t="s">
        <v>65</v>
      </c>
      <c r="AW246" s="5">
        <v>44502</v>
      </c>
      <c r="AX246" s="5" t="s">
        <v>36</v>
      </c>
      <c r="AY246" s="5" t="s">
        <v>36</v>
      </c>
      <c r="AZ246" s="4" t="s">
        <v>1261</v>
      </c>
      <c r="BA246" s="4"/>
      <c r="BB246" s="4"/>
      <c r="BC246" s="4" t="s">
        <v>65</v>
      </c>
      <c r="BD246" s="4" t="s">
        <v>537</v>
      </c>
      <c r="BE246" s="6" t="s">
        <v>407</v>
      </c>
      <c r="BF246" s="6" t="s">
        <v>309</v>
      </c>
    </row>
    <row r="247" spans="1:58" ht="18.75">
      <c r="A247" s="4" t="s">
        <v>1178</v>
      </c>
      <c r="B247" s="4" t="s">
        <v>30</v>
      </c>
      <c r="C247" s="4" t="s">
        <v>31</v>
      </c>
      <c r="D247" s="4" t="str">
        <f t="shared" si="9"/>
        <v>Pending LA</v>
      </c>
      <c r="E247" s="6" t="str">
        <f t="shared" si="10"/>
        <v>IBP Not Issued</v>
      </c>
      <c r="F247" s="4" t="s">
        <v>301</v>
      </c>
      <c r="G247" s="4"/>
      <c r="H247" s="4">
        <v>21.249300000000002</v>
      </c>
      <c r="I247" s="4">
        <v>39.831609999999998</v>
      </c>
      <c r="J247" s="4" t="s">
        <v>306</v>
      </c>
      <c r="K247" s="4" t="s">
        <v>43</v>
      </c>
      <c r="L247" s="4" t="s">
        <v>55</v>
      </c>
      <c r="M247" s="4"/>
      <c r="N247" s="4"/>
      <c r="O247" s="4" t="s">
        <v>30</v>
      </c>
      <c r="P247" s="4" t="s">
        <v>34</v>
      </c>
      <c r="Q247" s="4"/>
      <c r="R247" s="4" t="s">
        <v>32</v>
      </c>
      <c r="S247" s="4" t="s">
        <v>32</v>
      </c>
      <c r="T247" s="4" t="s">
        <v>33</v>
      </c>
      <c r="U247" s="8"/>
      <c r="V247" s="8" t="s">
        <v>1112</v>
      </c>
      <c r="W247" s="4" t="s">
        <v>600</v>
      </c>
      <c r="X247" s="4" t="s">
        <v>601</v>
      </c>
      <c r="Y247" s="6">
        <v>44201</v>
      </c>
      <c r="Z247" s="6">
        <v>44201</v>
      </c>
      <c r="AA247" s="6">
        <v>44201</v>
      </c>
      <c r="AB247" s="6">
        <v>44201</v>
      </c>
      <c r="AC247" s="4" t="s">
        <v>47</v>
      </c>
      <c r="AD247" s="4" t="s">
        <v>47</v>
      </c>
      <c r="AE247" s="5">
        <v>44509</v>
      </c>
      <c r="AF247" s="4"/>
      <c r="AG247" s="4"/>
      <c r="AH247" s="4"/>
      <c r="AI247" s="4"/>
      <c r="AJ247" s="4"/>
      <c r="AK247" s="4" t="s">
        <v>47</v>
      </c>
      <c r="AL247" s="4" t="s">
        <v>47</v>
      </c>
      <c r="AM247" s="29" t="s">
        <v>1279</v>
      </c>
      <c r="AN247" s="4"/>
      <c r="AO247" s="4"/>
      <c r="AP247" s="6">
        <v>44202</v>
      </c>
      <c r="AQ247" s="4">
        <v>21.251159999999999</v>
      </c>
      <c r="AR247" s="4">
        <v>39.828389999999999</v>
      </c>
      <c r="AS247" s="6">
        <v>44348</v>
      </c>
      <c r="AT247" s="32">
        <v>44376</v>
      </c>
      <c r="AU247" s="5" t="s">
        <v>493</v>
      </c>
      <c r="AV247" s="4" t="s">
        <v>65</v>
      </c>
      <c r="AW247" s="4"/>
      <c r="AX247" s="5" t="s">
        <v>53</v>
      </c>
      <c r="AY247" s="4" t="s">
        <v>35</v>
      </c>
      <c r="AZ247" s="4" t="s">
        <v>340</v>
      </c>
      <c r="BA247" s="4"/>
      <c r="BB247" s="4"/>
      <c r="BC247" s="4" t="s">
        <v>65</v>
      </c>
      <c r="BD247" s="4" t="s">
        <v>537</v>
      </c>
      <c r="BE247" s="6" t="s">
        <v>407</v>
      </c>
      <c r="BF247" s="6" t="s">
        <v>1272</v>
      </c>
    </row>
    <row r="248" spans="1:58" ht="18.75">
      <c r="A248" s="4" t="s">
        <v>1179</v>
      </c>
      <c r="B248" s="4" t="s">
        <v>30</v>
      </c>
      <c r="C248" s="4" t="s">
        <v>31</v>
      </c>
      <c r="D248" s="4" t="str">
        <f t="shared" si="9"/>
        <v>HOC</v>
      </c>
      <c r="E248" s="6" t="str">
        <f t="shared" si="10"/>
        <v>HO to CW Done</v>
      </c>
      <c r="F248" s="4" t="s">
        <v>301</v>
      </c>
      <c r="G248" s="4"/>
      <c r="H248" s="4">
        <v>21.309360000000002</v>
      </c>
      <c r="I248" s="4">
        <v>39.704059999999998</v>
      </c>
      <c r="J248" s="4" t="s">
        <v>306</v>
      </c>
      <c r="K248" s="4" t="s">
        <v>43</v>
      </c>
      <c r="L248" s="4" t="s">
        <v>55</v>
      </c>
      <c r="M248" s="4"/>
      <c r="N248" s="4"/>
      <c r="O248" s="4" t="s">
        <v>30</v>
      </c>
      <c r="P248" s="4" t="s">
        <v>34</v>
      </c>
      <c r="Q248" s="4"/>
      <c r="R248" s="4" t="s">
        <v>32</v>
      </c>
      <c r="S248" s="4" t="s">
        <v>32</v>
      </c>
      <c r="T248" s="4" t="s">
        <v>33</v>
      </c>
      <c r="U248" s="8"/>
      <c r="V248" s="8" t="s">
        <v>1112</v>
      </c>
      <c r="W248" s="4" t="s">
        <v>600</v>
      </c>
      <c r="X248" s="4" t="s">
        <v>601</v>
      </c>
      <c r="Y248" s="6">
        <v>44207</v>
      </c>
      <c r="Z248" s="6">
        <v>44207</v>
      </c>
      <c r="AA248" s="6">
        <v>44207</v>
      </c>
      <c r="AB248" s="6">
        <v>44207</v>
      </c>
      <c r="AC248" s="6">
        <v>44207</v>
      </c>
      <c r="AD248" s="6">
        <v>44207</v>
      </c>
      <c r="AE248" s="25" t="s">
        <v>47</v>
      </c>
      <c r="AF248" s="25" t="s">
        <v>47</v>
      </c>
      <c r="AG248" s="25" t="s">
        <v>47</v>
      </c>
      <c r="AH248" s="25" t="s">
        <v>47</v>
      </c>
      <c r="AI248" s="25" t="s">
        <v>47</v>
      </c>
      <c r="AJ248" s="25" t="s">
        <v>47</v>
      </c>
      <c r="AK248" s="6">
        <v>44214</v>
      </c>
      <c r="AL248" s="6">
        <v>44216</v>
      </c>
      <c r="AM248" s="29" t="s">
        <v>1262</v>
      </c>
      <c r="AN248" s="5">
        <v>44461</v>
      </c>
      <c r="AO248" s="5">
        <v>44502</v>
      </c>
      <c r="AP248" s="6">
        <v>44241</v>
      </c>
      <c r="AQ248" s="4">
        <v>21.31118</v>
      </c>
      <c r="AR248" s="4">
        <v>39.704180000000001</v>
      </c>
      <c r="AS248" s="6">
        <v>44340</v>
      </c>
      <c r="AT248" s="4" t="s">
        <v>1264</v>
      </c>
      <c r="AU248" s="5" t="s">
        <v>493</v>
      </c>
      <c r="AV248" s="4" t="s">
        <v>65</v>
      </c>
      <c r="AW248" s="5">
        <v>44502</v>
      </c>
      <c r="AX248" s="5" t="s">
        <v>36</v>
      </c>
      <c r="AY248" s="5" t="s">
        <v>36</v>
      </c>
      <c r="AZ248" s="4" t="s">
        <v>1182</v>
      </c>
      <c r="BA248" s="4">
        <v>507222069</v>
      </c>
      <c r="BB248" s="4">
        <v>50000</v>
      </c>
      <c r="BC248" s="4" t="s">
        <v>65</v>
      </c>
      <c r="BD248" s="4" t="s">
        <v>537</v>
      </c>
      <c r="BE248" s="6" t="s">
        <v>407</v>
      </c>
      <c r="BF248" s="6" t="s">
        <v>309</v>
      </c>
    </row>
    <row r="249" spans="1:58" ht="18.75">
      <c r="A249" s="4" t="s">
        <v>1181</v>
      </c>
      <c r="B249" s="4" t="s">
        <v>30</v>
      </c>
      <c r="C249" s="4" t="s">
        <v>31</v>
      </c>
      <c r="D249" s="4" t="str">
        <f t="shared" si="9"/>
        <v>HOC</v>
      </c>
      <c r="E249" s="6" t="str">
        <f t="shared" si="10"/>
        <v>HO to CW Done</v>
      </c>
      <c r="F249" s="4" t="s">
        <v>301</v>
      </c>
      <c r="G249" s="4"/>
      <c r="H249" s="4">
        <v>21.36007</v>
      </c>
      <c r="I249" s="4">
        <v>39.8279</v>
      </c>
      <c r="J249" s="4" t="s">
        <v>306</v>
      </c>
      <c r="K249" s="4" t="s">
        <v>43</v>
      </c>
      <c r="L249" s="4" t="s">
        <v>55</v>
      </c>
      <c r="M249" s="4"/>
      <c r="N249" s="4"/>
      <c r="O249" s="4" t="s">
        <v>30</v>
      </c>
      <c r="P249" s="4" t="s">
        <v>34</v>
      </c>
      <c r="Q249" s="4"/>
      <c r="R249" s="4" t="s">
        <v>32</v>
      </c>
      <c r="S249" s="4" t="s">
        <v>32</v>
      </c>
      <c r="T249" s="4" t="s">
        <v>33</v>
      </c>
      <c r="U249" s="8"/>
      <c r="V249" s="8" t="s">
        <v>1112</v>
      </c>
      <c r="W249" s="4" t="s">
        <v>600</v>
      </c>
      <c r="X249" s="4" t="s">
        <v>601</v>
      </c>
      <c r="Y249" s="6">
        <v>44207</v>
      </c>
      <c r="Z249" s="6">
        <v>44207</v>
      </c>
      <c r="AA249" s="6">
        <v>44207</v>
      </c>
      <c r="AB249" s="6">
        <v>44207</v>
      </c>
      <c r="AC249" s="6">
        <v>44207</v>
      </c>
      <c r="AD249" s="6">
        <v>44207</v>
      </c>
      <c r="AE249" s="25" t="s">
        <v>47</v>
      </c>
      <c r="AF249" s="25" t="s">
        <v>47</v>
      </c>
      <c r="AG249" s="25" t="s">
        <v>47</v>
      </c>
      <c r="AH249" s="25" t="s">
        <v>47</v>
      </c>
      <c r="AI249" s="25" t="s">
        <v>47</v>
      </c>
      <c r="AJ249" s="25" t="s">
        <v>47</v>
      </c>
      <c r="AK249" s="6">
        <v>44214</v>
      </c>
      <c r="AL249" s="6">
        <v>44216</v>
      </c>
      <c r="AM249" s="29">
        <v>4201506855</v>
      </c>
      <c r="AN249" s="6">
        <v>44216</v>
      </c>
      <c r="AO249" s="25">
        <v>44385</v>
      </c>
      <c r="AP249" s="6">
        <v>44241</v>
      </c>
      <c r="AQ249" s="4">
        <v>21.36035</v>
      </c>
      <c r="AR249" s="4">
        <v>39.827480000000001</v>
      </c>
      <c r="AS249" s="6">
        <v>44320</v>
      </c>
      <c r="AT249" s="25">
        <v>44370</v>
      </c>
      <c r="AU249" s="5" t="s">
        <v>493</v>
      </c>
      <c r="AV249" s="4" t="s">
        <v>65</v>
      </c>
      <c r="AW249" s="6">
        <v>44385</v>
      </c>
      <c r="AX249" s="5" t="s">
        <v>36</v>
      </c>
      <c r="AY249" s="5" t="s">
        <v>36</v>
      </c>
      <c r="AZ249" s="4" t="s">
        <v>1183</v>
      </c>
      <c r="BA249" s="4">
        <v>555536114</v>
      </c>
      <c r="BB249" s="4">
        <v>90000</v>
      </c>
      <c r="BC249" s="4" t="s">
        <v>65</v>
      </c>
      <c r="BD249" s="4" t="s">
        <v>537</v>
      </c>
      <c r="BE249" s="6" t="s">
        <v>407</v>
      </c>
      <c r="BF249" s="6" t="s">
        <v>309</v>
      </c>
    </row>
    <row r="250" spans="1:58" ht="18.75">
      <c r="A250" s="4" t="s">
        <v>1180</v>
      </c>
      <c r="B250" s="4" t="s">
        <v>30</v>
      </c>
      <c r="C250" s="4" t="s">
        <v>31</v>
      </c>
      <c r="D250" s="4" t="str">
        <f t="shared" si="9"/>
        <v>HOC</v>
      </c>
      <c r="E250" s="6" t="str">
        <f t="shared" si="10"/>
        <v>HO to CW Done</v>
      </c>
      <c r="F250" s="4" t="s">
        <v>301</v>
      </c>
      <c r="G250" s="4"/>
      <c r="H250" s="4">
        <v>21.354320000000001</v>
      </c>
      <c r="I250" s="4">
        <v>39.834899999999998</v>
      </c>
      <c r="J250" s="4" t="s">
        <v>306</v>
      </c>
      <c r="K250" s="4" t="s">
        <v>43</v>
      </c>
      <c r="L250" s="4" t="s">
        <v>55</v>
      </c>
      <c r="M250" s="4"/>
      <c r="N250" s="4"/>
      <c r="O250" s="4" t="s">
        <v>30</v>
      </c>
      <c r="P250" s="4" t="s">
        <v>34</v>
      </c>
      <c r="Q250" s="4"/>
      <c r="R250" s="4" t="s">
        <v>32</v>
      </c>
      <c r="S250" s="4" t="s">
        <v>32</v>
      </c>
      <c r="T250" s="4" t="s">
        <v>33</v>
      </c>
      <c r="U250" s="8"/>
      <c r="V250" s="8" t="s">
        <v>1112</v>
      </c>
      <c r="W250" s="4" t="s">
        <v>600</v>
      </c>
      <c r="X250" s="4" t="s">
        <v>601</v>
      </c>
      <c r="Y250" s="6">
        <v>44207</v>
      </c>
      <c r="Z250" s="6">
        <v>44207</v>
      </c>
      <c r="AA250" s="6">
        <v>44207</v>
      </c>
      <c r="AB250" s="6">
        <v>44207</v>
      </c>
      <c r="AC250" s="6">
        <v>44207</v>
      </c>
      <c r="AD250" s="6">
        <v>44207</v>
      </c>
      <c r="AE250" s="25" t="s">
        <v>47</v>
      </c>
      <c r="AF250" s="25" t="s">
        <v>47</v>
      </c>
      <c r="AG250" s="25" t="s">
        <v>47</v>
      </c>
      <c r="AH250" s="25" t="s">
        <v>47</v>
      </c>
      <c r="AI250" s="25" t="s">
        <v>47</v>
      </c>
      <c r="AJ250" s="25" t="s">
        <v>47</v>
      </c>
      <c r="AK250" s="6">
        <v>44214</v>
      </c>
      <c r="AL250" s="6">
        <v>44216</v>
      </c>
      <c r="AM250" s="29">
        <v>4201506866</v>
      </c>
      <c r="AN250" s="6">
        <v>44216</v>
      </c>
      <c r="AO250" s="25">
        <v>44385</v>
      </c>
      <c r="AP250" s="6">
        <v>44241</v>
      </c>
      <c r="AQ250" s="4">
        <v>21.35501</v>
      </c>
      <c r="AR250" s="4">
        <v>39.835799999999999</v>
      </c>
      <c r="AS250" s="6">
        <v>44340</v>
      </c>
      <c r="AT250" s="6">
        <v>44361</v>
      </c>
      <c r="AU250" s="5" t="s">
        <v>493</v>
      </c>
      <c r="AV250" s="4" t="s">
        <v>65</v>
      </c>
      <c r="AW250" s="6">
        <v>44385</v>
      </c>
      <c r="AX250" s="5" t="s">
        <v>36</v>
      </c>
      <c r="AY250" s="5" t="s">
        <v>36</v>
      </c>
      <c r="AZ250" s="4" t="s">
        <v>1184</v>
      </c>
      <c r="BA250" s="4">
        <v>555501570</v>
      </c>
      <c r="BB250" s="4">
        <v>80000</v>
      </c>
      <c r="BC250" s="4" t="s">
        <v>65</v>
      </c>
      <c r="BD250" s="4" t="s">
        <v>537</v>
      </c>
      <c r="BE250" s="6" t="s">
        <v>407</v>
      </c>
      <c r="BF250" s="6" t="s">
        <v>309</v>
      </c>
    </row>
    <row r="251" spans="1:58" ht="18.75">
      <c r="A251" s="4" t="s">
        <v>1185</v>
      </c>
      <c r="B251" s="4" t="s">
        <v>30</v>
      </c>
      <c r="C251" s="4" t="s">
        <v>31</v>
      </c>
      <c r="D251" s="4" t="str">
        <f t="shared" si="9"/>
        <v>HOC</v>
      </c>
      <c r="E251" s="6" t="str">
        <f t="shared" si="10"/>
        <v>HO to CW Done</v>
      </c>
      <c r="F251" s="4" t="s">
        <v>299</v>
      </c>
      <c r="G251" s="4"/>
      <c r="H251" s="4">
        <v>24.500599999999999</v>
      </c>
      <c r="I251" s="4">
        <v>39.590600000000002</v>
      </c>
      <c r="J251" s="4" t="s">
        <v>306</v>
      </c>
      <c r="K251" s="4" t="s">
        <v>43</v>
      </c>
      <c r="L251" s="4" t="s">
        <v>55</v>
      </c>
      <c r="M251" s="4"/>
      <c r="N251" s="4"/>
      <c r="O251" s="4" t="s">
        <v>30</v>
      </c>
      <c r="P251" s="4" t="s">
        <v>34</v>
      </c>
      <c r="Q251" s="4"/>
      <c r="R251" s="4" t="s">
        <v>32</v>
      </c>
      <c r="S251" s="4" t="s">
        <v>32</v>
      </c>
      <c r="T251" s="4" t="s">
        <v>33</v>
      </c>
      <c r="U251" s="8"/>
      <c r="V251" s="8" t="s">
        <v>1112</v>
      </c>
      <c r="W251" s="4" t="s">
        <v>600</v>
      </c>
      <c r="X251" s="4" t="s">
        <v>601</v>
      </c>
      <c r="Y251" s="6">
        <v>44207</v>
      </c>
      <c r="Z251" s="6">
        <v>44207</v>
      </c>
      <c r="AA251" s="6">
        <v>44207</v>
      </c>
      <c r="AB251" s="6">
        <v>44207</v>
      </c>
      <c r="AC251" s="6" t="s">
        <v>47</v>
      </c>
      <c r="AD251" s="6" t="s">
        <v>47</v>
      </c>
      <c r="AE251" s="6">
        <v>44207</v>
      </c>
      <c r="AF251" s="6">
        <v>44213</v>
      </c>
      <c r="AG251" s="6">
        <v>44343</v>
      </c>
      <c r="AH251" s="6">
        <v>44349</v>
      </c>
      <c r="AI251" s="6">
        <v>44356</v>
      </c>
      <c r="AJ251" s="6">
        <v>44362</v>
      </c>
      <c r="AK251" s="25" t="s">
        <v>47</v>
      </c>
      <c r="AL251" s="25" t="s">
        <v>47</v>
      </c>
      <c r="AM251" s="29">
        <v>420920</v>
      </c>
      <c r="AN251" s="25">
        <v>44367</v>
      </c>
      <c r="AO251" s="6">
        <v>44518</v>
      </c>
      <c r="AP251" s="6">
        <v>44220</v>
      </c>
      <c r="AQ251" s="4">
        <v>24.499479999999998</v>
      </c>
      <c r="AR251" s="4">
        <v>39.59028</v>
      </c>
      <c r="AS251" s="6">
        <v>44325</v>
      </c>
      <c r="AT251" s="25">
        <v>44368</v>
      </c>
      <c r="AU251" s="5" t="s">
        <v>566</v>
      </c>
      <c r="AV251" s="4" t="s">
        <v>64</v>
      </c>
      <c r="AW251" s="6">
        <v>44369</v>
      </c>
      <c r="AX251" s="5" t="s">
        <v>53</v>
      </c>
      <c r="AY251" s="5" t="s">
        <v>35</v>
      </c>
      <c r="AZ251" s="4" t="s">
        <v>1046</v>
      </c>
      <c r="BA251" s="4"/>
      <c r="BB251" s="4"/>
      <c r="BC251" s="4" t="s">
        <v>64</v>
      </c>
      <c r="BD251" s="4" t="s">
        <v>537</v>
      </c>
      <c r="BE251" s="6" t="s">
        <v>405</v>
      </c>
      <c r="BF251" s="6" t="s">
        <v>309</v>
      </c>
    </row>
    <row r="252" spans="1:58" ht="18.75">
      <c r="A252" s="4" t="s">
        <v>1186</v>
      </c>
      <c r="B252" s="4" t="s">
        <v>42</v>
      </c>
      <c r="C252" s="4" t="s">
        <v>31</v>
      </c>
      <c r="D252" s="4" t="str">
        <f t="shared" si="9"/>
        <v>Pending FBP</v>
      </c>
      <c r="E252" s="6" t="str">
        <f t="shared" si="10"/>
        <v>FBP Not Issued</v>
      </c>
      <c r="F252" s="4" t="s">
        <v>299</v>
      </c>
      <c r="G252" s="4"/>
      <c r="H252" s="4">
        <v>24.477906999999998</v>
      </c>
      <c r="I252" s="4">
        <v>39.620676000000003</v>
      </c>
      <c r="J252" s="4" t="s">
        <v>306</v>
      </c>
      <c r="K252" s="4" t="s">
        <v>43</v>
      </c>
      <c r="L252" s="4" t="s">
        <v>55</v>
      </c>
      <c r="M252" s="4"/>
      <c r="N252" s="4" t="s">
        <v>1187</v>
      </c>
      <c r="O252" s="4" t="s">
        <v>30</v>
      </c>
      <c r="P252" s="4" t="s">
        <v>34</v>
      </c>
      <c r="Q252" s="4"/>
      <c r="R252" s="4" t="s">
        <v>32</v>
      </c>
      <c r="S252" s="4" t="s">
        <v>32</v>
      </c>
      <c r="T252" s="4" t="s">
        <v>33</v>
      </c>
      <c r="U252" s="8"/>
      <c r="V252" s="8" t="s">
        <v>1112</v>
      </c>
      <c r="W252" s="4" t="s">
        <v>600</v>
      </c>
      <c r="X252" s="4" t="s">
        <v>601</v>
      </c>
      <c r="Y252" s="6">
        <v>44214</v>
      </c>
      <c r="Z252" s="6">
        <v>44214</v>
      </c>
      <c r="AA252" s="6">
        <v>44214</v>
      </c>
      <c r="AB252" s="6">
        <v>44214</v>
      </c>
      <c r="AC252" s="6" t="s">
        <v>47</v>
      </c>
      <c r="AD252" s="6" t="s">
        <v>47</v>
      </c>
      <c r="AE252" s="6">
        <v>44221</v>
      </c>
      <c r="AF252" s="6">
        <v>44273</v>
      </c>
      <c r="AG252" s="6">
        <v>44343</v>
      </c>
      <c r="AH252" s="6">
        <v>44349</v>
      </c>
      <c r="AI252" s="6">
        <v>44356</v>
      </c>
      <c r="AJ252" s="25">
        <v>44375</v>
      </c>
      <c r="AK252" s="25" t="s">
        <v>47</v>
      </c>
      <c r="AL252" s="25" t="s">
        <v>47</v>
      </c>
      <c r="AM252" s="29">
        <v>0</v>
      </c>
      <c r="AN252" s="6">
        <v>44375</v>
      </c>
      <c r="AO252" s="4"/>
      <c r="AP252" s="6">
        <v>44354</v>
      </c>
      <c r="AQ252" s="4">
        <v>24.478760000000001</v>
      </c>
      <c r="AR252" s="4">
        <v>39.623260000000002</v>
      </c>
      <c r="AS252" s="25">
        <v>44369</v>
      </c>
      <c r="AT252" s="6">
        <v>44357</v>
      </c>
      <c r="AU252" s="5" t="s">
        <v>490</v>
      </c>
      <c r="AV252" s="4" t="s">
        <v>1176</v>
      </c>
      <c r="AW252" s="6">
        <v>44369</v>
      </c>
      <c r="AX252" s="5" t="s">
        <v>53</v>
      </c>
      <c r="AY252" s="5" t="s">
        <v>35</v>
      </c>
      <c r="AZ252" s="4" t="s">
        <v>1046</v>
      </c>
      <c r="BA252" s="4"/>
      <c r="BB252" s="4"/>
      <c r="BC252" s="4" t="s">
        <v>1176</v>
      </c>
      <c r="BD252" s="4" t="s">
        <v>537</v>
      </c>
      <c r="BE252" s="6" t="s">
        <v>405</v>
      </c>
      <c r="BF252" s="6" t="s">
        <v>309</v>
      </c>
    </row>
    <row r="253" spans="1:58" ht="18.75">
      <c r="A253" s="4" t="s">
        <v>1188</v>
      </c>
      <c r="B253" s="4" t="s">
        <v>30</v>
      </c>
      <c r="C253" s="4" t="s">
        <v>31</v>
      </c>
      <c r="D253" s="4" t="str">
        <f t="shared" si="9"/>
        <v>HOC</v>
      </c>
      <c r="E253" s="6" t="str">
        <f t="shared" si="10"/>
        <v>HO to CW Done</v>
      </c>
      <c r="F253" s="4" t="s">
        <v>299</v>
      </c>
      <c r="G253" s="4"/>
      <c r="H253" s="4">
        <v>24.387250000000002</v>
      </c>
      <c r="I253" s="4">
        <v>39.654730000000001</v>
      </c>
      <c r="J253" s="4" t="s">
        <v>306</v>
      </c>
      <c r="K253" s="4" t="s">
        <v>43</v>
      </c>
      <c r="L253" s="4" t="s">
        <v>55</v>
      </c>
      <c r="M253" s="4"/>
      <c r="N253" s="4"/>
      <c r="O253" s="4" t="s">
        <v>30</v>
      </c>
      <c r="P253" s="4" t="s">
        <v>34</v>
      </c>
      <c r="Q253" s="4"/>
      <c r="R253" s="4" t="s">
        <v>32</v>
      </c>
      <c r="S253" s="4" t="s">
        <v>32</v>
      </c>
      <c r="T253" s="4" t="s">
        <v>33</v>
      </c>
      <c r="U253" s="8"/>
      <c r="V253" s="8" t="s">
        <v>1112</v>
      </c>
      <c r="W253" s="4" t="s">
        <v>600</v>
      </c>
      <c r="X253" s="4" t="s">
        <v>601</v>
      </c>
      <c r="Y253" s="6">
        <v>44216</v>
      </c>
      <c r="Z253" s="6">
        <v>44216</v>
      </c>
      <c r="AA253" s="6">
        <v>44216</v>
      </c>
      <c r="AB253" s="6">
        <v>44216</v>
      </c>
      <c r="AC253" s="6" t="s">
        <v>47</v>
      </c>
      <c r="AD253" s="6" t="s">
        <v>47</v>
      </c>
      <c r="AE253" s="6">
        <v>44220</v>
      </c>
      <c r="AF253" s="6">
        <v>44234</v>
      </c>
      <c r="AG253" s="6">
        <v>44343</v>
      </c>
      <c r="AH253" s="6">
        <v>44349</v>
      </c>
      <c r="AI253" s="6">
        <v>44356</v>
      </c>
      <c r="AJ253" s="6">
        <v>44362</v>
      </c>
      <c r="AK253" s="25" t="s">
        <v>47</v>
      </c>
      <c r="AL253" s="25" t="s">
        <v>47</v>
      </c>
      <c r="AM253" s="29">
        <v>420918</v>
      </c>
      <c r="AN253" s="6">
        <v>44367</v>
      </c>
      <c r="AO253" s="6">
        <v>44427</v>
      </c>
      <c r="AP253" s="5">
        <v>44247</v>
      </c>
      <c r="AQ253" s="10">
        <v>24.38899</v>
      </c>
      <c r="AR253" s="10">
        <v>39.657470000000004</v>
      </c>
      <c r="AS253" s="5">
        <v>44361</v>
      </c>
      <c r="AT253" s="6">
        <v>44367</v>
      </c>
      <c r="AU253" s="5" t="s">
        <v>1197</v>
      </c>
      <c r="AV253" s="4" t="s">
        <v>64</v>
      </c>
      <c r="AW253" s="6">
        <v>44369</v>
      </c>
      <c r="AX253" s="5" t="s">
        <v>53</v>
      </c>
      <c r="AY253" s="5" t="s">
        <v>35</v>
      </c>
      <c r="AZ253" s="4" t="s">
        <v>354</v>
      </c>
      <c r="BA253" s="4"/>
      <c r="BB253" s="4"/>
      <c r="BC253" s="4" t="s">
        <v>64</v>
      </c>
      <c r="BD253" s="6" t="s">
        <v>537</v>
      </c>
      <c r="BE253" s="6" t="s">
        <v>405</v>
      </c>
      <c r="BF253" s="6" t="s">
        <v>309</v>
      </c>
    </row>
    <row r="254" spans="1:58" ht="18.75">
      <c r="A254" s="4" t="s">
        <v>1189</v>
      </c>
      <c r="B254" s="4" t="s">
        <v>30</v>
      </c>
      <c r="C254" s="4" t="s">
        <v>31</v>
      </c>
      <c r="D254" s="4" t="str">
        <f t="shared" si="9"/>
        <v>Pending FBP</v>
      </c>
      <c r="E254" s="6" t="str">
        <f t="shared" si="10"/>
        <v>FBP Not Issued</v>
      </c>
      <c r="F254" s="4" t="s">
        <v>299</v>
      </c>
      <c r="G254" s="4"/>
      <c r="H254" s="4">
        <v>24.449059999999999</v>
      </c>
      <c r="I254" s="4">
        <v>39.630310000000001</v>
      </c>
      <c r="J254" s="4" t="s">
        <v>306</v>
      </c>
      <c r="K254" s="4" t="s">
        <v>43</v>
      </c>
      <c r="L254" s="4" t="s">
        <v>55</v>
      </c>
      <c r="M254" s="4"/>
      <c r="N254" s="4"/>
      <c r="O254" s="4" t="s">
        <v>30</v>
      </c>
      <c r="P254" s="4" t="s">
        <v>34</v>
      </c>
      <c r="Q254" s="4"/>
      <c r="R254" s="4" t="s">
        <v>32</v>
      </c>
      <c r="S254" s="4" t="s">
        <v>32</v>
      </c>
      <c r="T254" s="4" t="s">
        <v>33</v>
      </c>
      <c r="U254" s="8"/>
      <c r="V254" s="8" t="s">
        <v>1112</v>
      </c>
      <c r="W254" s="4" t="s">
        <v>600</v>
      </c>
      <c r="X254" s="4" t="s">
        <v>601</v>
      </c>
      <c r="Y254" s="6">
        <v>44216</v>
      </c>
      <c r="Z254" s="6">
        <v>44216</v>
      </c>
      <c r="AA254" s="6">
        <v>44216</v>
      </c>
      <c r="AB254" s="6">
        <v>44216</v>
      </c>
      <c r="AC254" s="6" t="s">
        <v>47</v>
      </c>
      <c r="AD254" s="6" t="s">
        <v>47</v>
      </c>
      <c r="AE254" s="6">
        <v>44231</v>
      </c>
      <c r="AF254" s="6">
        <v>44298</v>
      </c>
      <c r="AG254" s="6">
        <v>44343</v>
      </c>
      <c r="AH254" s="6">
        <v>44349</v>
      </c>
      <c r="AI254" s="6">
        <v>44356</v>
      </c>
      <c r="AJ254" s="6">
        <v>44375</v>
      </c>
      <c r="AK254" s="25" t="s">
        <v>47</v>
      </c>
      <c r="AL254" s="25" t="s">
        <v>47</v>
      </c>
      <c r="AM254" s="29">
        <v>0</v>
      </c>
      <c r="AN254" s="6">
        <v>44375</v>
      </c>
      <c r="AO254" s="6"/>
      <c r="AP254" s="5">
        <v>44247</v>
      </c>
      <c r="AQ254" s="10">
        <v>24.448418</v>
      </c>
      <c r="AR254" s="10">
        <v>39.629083999999999</v>
      </c>
      <c r="AS254" s="5">
        <v>44361</v>
      </c>
      <c r="AT254" s="6">
        <v>44362</v>
      </c>
      <c r="AU254" s="5" t="s">
        <v>566</v>
      </c>
      <c r="AV254" s="4" t="s">
        <v>64</v>
      </c>
      <c r="AW254" s="6">
        <v>44369</v>
      </c>
      <c r="AX254" s="5" t="s">
        <v>53</v>
      </c>
      <c r="AY254" s="5" t="s">
        <v>35</v>
      </c>
      <c r="AZ254" s="4" t="s">
        <v>354</v>
      </c>
      <c r="BA254" s="4"/>
      <c r="BB254" s="4"/>
      <c r="BC254" s="4" t="s">
        <v>64</v>
      </c>
      <c r="BD254" s="6" t="s">
        <v>537</v>
      </c>
      <c r="BE254" s="6" t="s">
        <v>405</v>
      </c>
      <c r="BF254" s="6" t="s">
        <v>309</v>
      </c>
    </row>
    <row r="255" spans="1:58" ht="18.75">
      <c r="A255" s="4" t="s">
        <v>1190</v>
      </c>
      <c r="B255" s="4" t="s">
        <v>30</v>
      </c>
      <c r="C255" s="4" t="s">
        <v>31</v>
      </c>
      <c r="D255" s="4" t="str">
        <f t="shared" si="9"/>
        <v>HOC</v>
      </c>
      <c r="E255" s="6" t="str">
        <f t="shared" si="10"/>
        <v>HO to CW Done</v>
      </c>
      <c r="F255" s="4" t="s">
        <v>299</v>
      </c>
      <c r="G255" s="4"/>
      <c r="H255" s="4">
        <v>24.352679999999999</v>
      </c>
      <c r="I255" s="4">
        <v>39.52534</v>
      </c>
      <c r="J255" s="4" t="s">
        <v>306</v>
      </c>
      <c r="K255" s="4" t="s">
        <v>43</v>
      </c>
      <c r="L255" s="4" t="s">
        <v>55</v>
      </c>
      <c r="M255" s="4"/>
      <c r="N255" s="4"/>
      <c r="O255" s="4" t="s">
        <v>30</v>
      </c>
      <c r="P255" s="4" t="s">
        <v>34</v>
      </c>
      <c r="Q255" s="4"/>
      <c r="R255" s="4" t="s">
        <v>32</v>
      </c>
      <c r="S255" s="4" t="s">
        <v>32</v>
      </c>
      <c r="T255" s="4" t="s">
        <v>33</v>
      </c>
      <c r="U255" s="8"/>
      <c r="V255" s="8" t="s">
        <v>1112</v>
      </c>
      <c r="W255" s="4" t="s">
        <v>600</v>
      </c>
      <c r="X255" s="4" t="s">
        <v>601</v>
      </c>
      <c r="Y255" s="6">
        <v>44340</v>
      </c>
      <c r="Z255" s="6">
        <v>44342</v>
      </c>
      <c r="AA255" s="6">
        <v>44342</v>
      </c>
      <c r="AB255" s="6">
        <v>44342</v>
      </c>
      <c r="AC255" s="6" t="s">
        <v>47</v>
      </c>
      <c r="AD255" s="6" t="s">
        <v>47</v>
      </c>
      <c r="AE255" s="6">
        <v>44342</v>
      </c>
      <c r="AF255" s="6">
        <v>44342</v>
      </c>
      <c r="AG255" s="6">
        <v>44343</v>
      </c>
      <c r="AH255" s="46">
        <v>44349</v>
      </c>
      <c r="AI255" s="46">
        <v>44361</v>
      </c>
      <c r="AJ255" s="46">
        <v>44388</v>
      </c>
      <c r="AK255" s="25" t="s">
        <v>47</v>
      </c>
      <c r="AL255" s="25" t="s">
        <v>47</v>
      </c>
      <c r="AM255" s="29">
        <v>0</v>
      </c>
      <c r="AN255" s="6">
        <v>44369</v>
      </c>
      <c r="AO255" s="6">
        <v>44447</v>
      </c>
      <c r="AP255" s="5">
        <v>44367</v>
      </c>
      <c r="AQ255" s="10">
        <v>24.356750999999999</v>
      </c>
      <c r="AR255" s="10">
        <v>39.525176000000002</v>
      </c>
      <c r="AS255" s="5">
        <v>44369</v>
      </c>
      <c r="AT255" s="6">
        <v>44369</v>
      </c>
      <c r="AU255" s="5" t="s">
        <v>1197</v>
      </c>
      <c r="AV255" s="4" t="s">
        <v>64</v>
      </c>
      <c r="AW255" s="6">
        <v>44369</v>
      </c>
      <c r="AX255" s="5" t="s">
        <v>53</v>
      </c>
      <c r="AY255" s="5" t="s">
        <v>35</v>
      </c>
      <c r="AZ255" s="4" t="s">
        <v>354</v>
      </c>
      <c r="BA255" s="4"/>
      <c r="BB255" s="4"/>
      <c r="BC255" s="4" t="s">
        <v>64</v>
      </c>
      <c r="BD255" s="6" t="s">
        <v>537</v>
      </c>
      <c r="BE255" s="6" t="s">
        <v>405</v>
      </c>
      <c r="BF255" s="6" t="s">
        <v>309</v>
      </c>
    </row>
    <row r="256" spans="1:58" ht="18.75">
      <c r="A256" s="4" t="s">
        <v>1191</v>
      </c>
      <c r="B256" s="4" t="s">
        <v>30</v>
      </c>
      <c r="C256" s="4" t="s">
        <v>31</v>
      </c>
      <c r="D256" s="4" t="str">
        <f t="shared" si="9"/>
        <v>HOC</v>
      </c>
      <c r="E256" s="6" t="str">
        <f t="shared" si="10"/>
        <v>HO to CW Done</v>
      </c>
      <c r="F256" s="4" t="s">
        <v>299</v>
      </c>
      <c r="G256" s="4"/>
      <c r="H256" s="4">
        <v>24.5214</v>
      </c>
      <c r="I256" s="4">
        <v>39.690840000000001</v>
      </c>
      <c r="J256" s="4" t="s">
        <v>306</v>
      </c>
      <c r="K256" s="4" t="s">
        <v>43</v>
      </c>
      <c r="L256" s="4" t="s">
        <v>55</v>
      </c>
      <c r="M256" s="4"/>
      <c r="N256" s="4"/>
      <c r="O256" s="4" t="s">
        <v>30</v>
      </c>
      <c r="P256" s="4" t="s">
        <v>34</v>
      </c>
      <c r="Q256" s="4"/>
      <c r="R256" s="4" t="s">
        <v>32</v>
      </c>
      <c r="S256" s="4" t="s">
        <v>32</v>
      </c>
      <c r="T256" s="4" t="s">
        <v>33</v>
      </c>
      <c r="U256" s="8"/>
      <c r="V256" s="8" t="s">
        <v>1112</v>
      </c>
      <c r="W256" s="4" t="s">
        <v>600</v>
      </c>
      <c r="X256" s="4" t="s">
        <v>601</v>
      </c>
      <c r="Y256" s="6">
        <v>44216</v>
      </c>
      <c r="Z256" s="6">
        <v>44216</v>
      </c>
      <c r="AA256" s="6">
        <v>44216</v>
      </c>
      <c r="AB256" s="6">
        <v>44216</v>
      </c>
      <c r="AC256" s="6" t="s">
        <v>47</v>
      </c>
      <c r="AD256" s="6" t="s">
        <v>47</v>
      </c>
      <c r="AE256" s="6">
        <v>44220</v>
      </c>
      <c r="AF256" s="6">
        <v>44234</v>
      </c>
      <c r="AG256" s="6">
        <v>44343</v>
      </c>
      <c r="AH256" s="6">
        <v>44349</v>
      </c>
      <c r="AI256" s="6">
        <v>44356</v>
      </c>
      <c r="AJ256" s="6">
        <v>44362</v>
      </c>
      <c r="AK256" s="25" t="s">
        <v>47</v>
      </c>
      <c r="AL256" s="25" t="s">
        <v>47</v>
      </c>
      <c r="AM256" s="29">
        <v>420919</v>
      </c>
      <c r="AN256" s="6">
        <v>44367</v>
      </c>
      <c r="AO256" s="5">
        <v>44531</v>
      </c>
      <c r="AP256" s="5">
        <v>44247</v>
      </c>
      <c r="AQ256" s="10">
        <v>24.52047</v>
      </c>
      <c r="AR256" s="10">
        <v>39.690869999999997</v>
      </c>
      <c r="AS256" s="5">
        <v>44336</v>
      </c>
      <c r="AT256" s="6">
        <v>44367</v>
      </c>
      <c r="AU256" s="5" t="s">
        <v>566</v>
      </c>
      <c r="AV256" s="4" t="s">
        <v>64</v>
      </c>
      <c r="AW256" s="6">
        <v>44369</v>
      </c>
      <c r="AX256" s="5" t="s">
        <v>53</v>
      </c>
      <c r="AY256" s="5" t="s">
        <v>35</v>
      </c>
      <c r="AZ256" s="4" t="s">
        <v>354</v>
      </c>
      <c r="BA256" s="4"/>
      <c r="BB256" s="4"/>
      <c r="BC256" s="4" t="s">
        <v>64</v>
      </c>
      <c r="BD256" s="6" t="s">
        <v>537</v>
      </c>
      <c r="BE256" s="6" t="s">
        <v>405</v>
      </c>
      <c r="BF256" s="6" t="s">
        <v>309</v>
      </c>
    </row>
    <row r="257" spans="1:58" ht="18.75">
      <c r="A257" s="4" t="s">
        <v>1195</v>
      </c>
      <c r="B257" s="4" t="s">
        <v>30</v>
      </c>
      <c r="C257" s="4" t="s">
        <v>31</v>
      </c>
      <c r="D257" s="4" t="str">
        <f t="shared" si="9"/>
        <v>HOC</v>
      </c>
      <c r="E257" s="6" t="str">
        <f t="shared" si="10"/>
        <v>HO to CW Done</v>
      </c>
      <c r="F257" s="4" t="s">
        <v>299</v>
      </c>
      <c r="G257" s="4"/>
      <c r="H257" s="4">
        <v>24.49475</v>
      </c>
      <c r="I257" s="4">
        <v>39.708649999999999</v>
      </c>
      <c r="J257" s="4" t="s">
        <v>306</v>
      </c>
      <c r="K257" s="4" t="s">
        <v>43</v>
      </c>
      <c r="L257" s="4" t="s">
        <v>55</v>
      </c>
      <c r="M257" s="4"/>
      <c r="N257" s="4"/>
      <c r="O257" s="4" t="s">
        <v>30</v>
      </c>
      <c r="P257" s="4" t="s">
        <v>34</v>
      </c>
      <c r="Q257" s="4"/>
      <c r="R257" s="4" t="s">
        <v>32</v>
      </c>
      <c r="S257" s="4" t="s">
        <v>32</v>
      </c>
      <c r="T257" s="4" t="s">
        <v>33</v>
      </c>
      <c r="U257" s="8"/>
      <c r="V257" s="8" t="s">
        <v>1112</v>
      </c>
      <c r="W257" s="4" t="s">
        <v>600</v>
      </c>
      <c r="X257" s="4" t="s">
        <v>601</v>
      </c>
      <c r="Y257" s="6">
        <v>44216</v>
      </c>
      <c r="Z257" s="6">
        <v>44216</v>
      </c>
      <c r="AA257" s="6">
        <v>44216</v>
      </c>
      <c r="AB257" s="6">
        <v>44216</v>
      </c>
      <c r="AC257" s="6" t="s">
        <v>47</v>
      </c>
      <c r="AD257" s="6" t="s">
        <v>47</v>
      </c>
      <c r="AE257" s="6">
        <v>44231</v>
      </c>
      <c r="AF257" s="6">
        <v>44298</v>
      </c>
      <c r="AG257" s="6">
        <v>44343</v>
      </c>
      <c r="AH257" s="6">
        <v>44349</v>
      </c>
      <c r="AI257" s="6">
        <v>44356</v>
      </c>
      <c r="AJ257" s="6">
        <v>44362</v>
      </c>
      <c r="AK257" s="25" t="s">
        <v>47</v>
      </c>
      <c r="AL257" s="25" t="s">
        <v>47</v>
      </c>
      <c r="AM257" s="29">
        <v>420917</v>
      </c>
      <c r="AN257" s="6">
        <v>44367</v>
      </c>
      <c r="AO257" s="6">
        <v>44426</v>
      </c>
      <c r="AP257" s="5">
        <v>44247</v>
      </c>
      <c r="AQ257" s="10">
        <v>24.4941</v>
      </c>
      <c r="AR257" s="10">
        <v>39.707819999999998</v>
      </c>
      <c r="AS257" s="5">
        <v>44355</v>
      </c>
      <c r="AT257" s="6">
        <v>44369</v>
      </c>
      <c r="AU257" s="5" t="s">
        <v>566</v>
      </c>
      <c r="AV257" s="4" t="s">
        <v>64</v>
      </c>
      <c r="AW257" s="6">
        <v>44369</v>
      </c>
      <c r="AX257" s="5" t="s">
        <v>53</v>
      </c>
      <c r="AY257" s="5" t="s">
        <v>35</v>
      </c>
      <c r="AZ257" s="4" t="s">
        <v>354</v>
      </c>
      <c r="BA257" s="4"/>
      <c r="BB257" s="4"/>
      <c r="BC257" s="4" t="s">
        <v>64</v>
      </c>
      <c r="BD257" s="6" t="s">
        <v>537</v>
      </c>
      <c r="BE257" s="6" t="s">
        <v>405</v>
      </c>
      <c r="BF257" s="6" t="s">
        <v>309</v>
      </c>
    </row>
    <row r="258" spans="1:58" ht="18.75">
      <c r="A258" s="4" t="s">
        <v>1114</v>
      </c>
      <c r="B258" s="4" t="s">
        <v>30</v>
      </c>
      <c r="C258" s="4" t="s">
        <v>31</v>
      </c>
      <c r="D258" s="4" t="str">
        <f t="shared" si="9"/>
        <v>HOC</v>
      </c>
      <c r="E258" s="6" t="str">
        <f t="shared" si="10"/>
        <v>HO to CW Done</v>
      </c>
      <c r="F258" s="4" t="s">
        <v>299</v>
      </c>
      <c r="G258" s="4"/>
      <c r="H258" s="4">
        <v>24.545400000000001</v>
      </c>
      <c r="I258" s="4">
        <v>39.686430000000001</v>
      </c>
      <c r="J258" s="4" t="s">
        <v>306</v>
      </c>
      <c r="K258" s="4" t="s">
        <v>43</v>
      </c>
      <c r="L258" s="4" t="s">
        <v>55</v>
      </c>
      <c r="M258" s="4"/>
      <c r="N258" s="4"/>
      <c r="O258" s="4" t="s">
        <v>30</v>
      </c>
      <c r="P258" s="4" t="s">
        <v>34</v>
      </c>
      <c r="Q258" s="4"/>
      <c r="R258" s="4" t="s">
        <v>32</v>
      </c>
      <c r="S258" s="4" t="s">
        <v>32</v>
      </c>
      <c r="T258" s="4" t="s">
        <v>33</v>
      </c>
      <c r="U258" s="8"/>
      <c r="V258" s="8" t="s">
        <v>1112</v>
      </c>
      <c r="W258" s="4" t="s">
        <v>600</v>
      </c>
      <c r="X258" s="4" t="s">
        <v>601</v>
      </c>
      <c r="Y258" s="6">
        <v>44216</v>
      </c>
      <c r="Z258" s="6">
        <v>44216</v>
      </c>
      <c r="AA258" s="6">
        <v>44216</v>
      </c>
      <c r="AB258" s="6">
        <v>44216</v>
      </c>
      <c r="AC258" s="6" t="s">
        <v>47</v>
      </c>
      <c r="AD258" s="6" t="s">
        <v>47</v>
      </c>
      <c r="AE258" s="6">
        <v>44231</v>
      </c>
      <c r="AF258" s="6">
        <v>44298</v>
      </c>
      <c r="AG258" s="6">
        <v>44343</v>
      </c>
      <c r="AH258" s="6">
        <v>44349</v>
      </c>
      <c r="AI258" s="6">
        <v>44356</v>
      </c>
      <c r="AJ258" s="6">
        <v>44362</v>
      </c>
      <c r="AK258" s="25" t="s">
        <v>47</v>
      </c>
      <c r="AL258" s="25" t="s">
        <v>47</v>
      </c>
      <c r="AM258" s="29">
        <v>420921</v>
      </c>
      <c r="AN258" s="6">
        <v>44367</v>
      </c>
      <c r="AO258" s="6">
        <v>44486</v>
      </c>
      <c r="AP258" s="5">
        <v>44247</v>
      </c>
      <c r="AQ258" s="10">
        <v>24.545480000000001</v>
      </c>
      <c r="AR258" s="27">
        <v>39.687010000000001</v>
      </c>
      <c r="AS258" s="5">
        <v>44336</v>
      </c>
      <c r="AT258" s="6">
        <v>44367</v>
      </c>
      <c r="AU258" s="5" t="s">
        <v>566</v>
      </c>
      <c r="AV258" s="4" t="s">
        <v>1176</v>
      </c>
      <c r="AW258" s="6">
        <v>44369</v>
      </c>
      <c r="AX258" s="5" t="s">
        <v>53</v>
      </c>
      <c r="AY258" s="5" t="s">
        <v>35</v>
      </c>
      <c r="AZ258" s="4" t="s">
        <v>354</v>
      </c>
      <c r="BA258" s="4"/>
      <c r="BB258" s="4"/>
      <c r="BC258" s="4" t="s">
        <v>64</v>
      </c>
      <c r="BD258" s="6" t="s">
        <v>537</v>
      </c>
      <c r="BE258" s="6" t="s">
        <v>405</v>
      </c>
      <c r="BF258" s="6" t="s">
        <v>309</v>
      </c>
    </row>
    <row r="259" spans="1:58" ht="18.75">
      <c r="A259" s="4" t="s">
        <v>1194</v>
      </c>
      <c r="B259" s="4" t="s">
        <v>30</v>
      </c>
      <c r="C259" s="4" t="s">
        <v>31</v>
      </c>
      <c r="D259" s="4" t="str">
        <f t="shared" si="9"/>
        <v>HOC</v>
      </c>
      <c r="E259" s="6" t="str">
        <f t="shared" si="10"/>
        <v>HO to CW Done</v>
      </c>
      <c r="F259" s="4" t="s">
        <v>299</v>
      </c>
      <c r="G259" s="4"/>
      <c r="H259" s="4">
        <v>24.5016</v>
      </c>
      <c r="I259" s="4">
        <v>39.682139999999997</v>
      </c>
      <c r="J259" s="4" t="s">
        <v>306</v>
      </c>
      <c r="K259" s="4" t="s">
        <v>43</v>
      </c>
      <c r="L259" s="4" t="s">
        <v>55</v>
      </c>
      <c r="M259" s="4"/>
      <c r="N259" s="4"/>
      <c r="O259" s="4" t="s">
        <v>30</v>
      </c>
      <c r="P259" s="4" t="s">
        <v>34</v>
      </c>
      <c r="Q259" s="4"/>
      <c r="R259" s="4" t="s">
        <v>32</v>
      </c>
      <c r="S259" s="4" t="s">
        <v>32</v>
      </c>
      <c r="T259" s="4" t="s">
        <v>33</v>
      </c>
      <c r="U259" s="8"/>
      <c r="V259" s="8" t="s">
        <v>1112</v>
      </c>
      <c r="W259" s="4" t="s">
        <v>600</v>
      </c>
      <c r="X259" s="4" t="s">
        <v>601</v>
      </c>
      <c r="Y259" s="6">
        <v>44355</v>
      </c>
      <c r="Z259" s="6">
        <v>44355</v>
      </c>
      <c r="AA259" s="6">
        <v>44356</v>
      </c>
      <c r="AB259" s="6">
        <v>44356</v>
      </c>
      <c r="AC259" s="6" t="s">
        <v>47</v>
      </c>
      <c r="AD259" s="6" t="s">
        <v>47</v>
      </c>
      <c r="AE259" s="6">
        <v>44357</v>
      </c>
      <c r="AF259" s="6">
        <v>44384</v>
      </c>
      <c r="AG259" s="6">
        <v>44385</v>
      </c>
      <c r="AH259" s="6">
        <v>44389</v>
      </c>
      <c r="AI259" s="5">
        <v>44416</v>
      </c>
      <c r="AJ259" s="5">
        <v>44425</v>
      </c>
      <c r="AK259" s="6" t="s">
        <v>47</v>
      </c>
      <c r="AL259" s="6" t="s">
        <v>47</v>
      </c>
      <c r="AM259" s="29">
        <v>4200774549</v>
      </c>
      <c r="AN259" s="6">
        <v>44470</v>
      </c>
      <c r="AO259" s="6">
        <v>44486</v>
      </c>
      <c r="AP259" s="5">
        <v>44367</v>
      </c>
      <c r="AQ259" s="27">
        <v>24.500969999999999</v>
      </c>
      <c r="AR259" s="10">
        <v>39.682560000000002</v>
      </c>
      <c r="AS259" s="5">
        <v>44370</v>
      </c>
      <c r="AT259" s="6">
        <v>44374</v>
      </c>
      <c r="AU259" s="5" t="s">
        <v>490</v>
      </c>
      <c r="AV259" s="4" t="s">
        <v>560</v>
      </c>
      <c r="AW259" s="6">
        <v>44385</v>
      </c>
      <c r="AX259" s="5" t="s">
        <v>53</v>
      </c>
      <c r="AY259" s="5" t="s">
        <v>35</v>
      </c>
      <c r="AZ259" s="4" t="s">
        <v>354</v>
      </c>
      <c r="BA259" s="4"/>
      <c r="BB259" s="4"/>
      <c r="BC259" s="4" t="s">
        <v>560</v>
      </c>
      <c r="BD259" s="6" t="s">
        <v>537</v>
      </c>
      <c r="BE259" s="6" t="s">
        <v>405</v>
      </c>
      <c r="BF259" s="6" t="s">
        <v>309</v>
      </c>
    </row>
    <row r="260" spans="1:58" ht="18.75">
      <c r="A260" s="4" t="s">
        <v>1192</v>
      </c>
      <c r="B260" s="4" t="s">
        <v>30</v>
      </c>
      <c r="C260" s="4" t="s">
        <v>31</v>
      </c>
      <c r="D260" s="4" t="str">
        <f t="shared" ref="D260:D277" si="11">CONCATENATE(IF(Y260="","Pending ISS",IF(Z260="","Pending ISR",IF(AB260="","Pending ISR",IF(AP260="","Pending TSSR",IF(AS260="","Pending SAF",IF(AT260="","Pending TCC",IF(AG260="","Pending LA",IF(AI260="","Pending LA",IF(AJ260="","Pending LA",IF(AK260="","Pending LA",IF(AL260="","Pending LA",IF(AN260="","Pending FBP",IF(AO260="","Pending FBP",IF(AW260="","Pending HOC","HOC")))))))))))))))</f>
        <v>HOC</v>
      </c>
      <c r="E260" s="6" t="str">
        <f t="shared" ref="E260:E277" si="12">IF(P260="Not Doable","Not Doable",CONCATENATE(IF(R260="Approved",IF(S260="Approved",IF(W260="","NA in IGATE", IF(Z260="","ISR Not Sub to RF",IF(Z260="","ISR Not Sub to RF",IF(AA260="","ISR Not Approved By RF",IF(AB260="","ISR Not Approved By SA",IF(AC260="","MOU Not Submitted",IF(AD260="","MOU Not Approved",IF(AE260="","IBP not Applied",IF(AF260="","IBP Not Issued",IF(AG260="","Contract Not Issued",IF(AH260="","Contract Not Submitted to TAWAL",IF(AI260="","Contract Not Signed by TAWAL",IF(AJ260="","Contract Not Signed by Non-Private",IF(AK260="","Priv. Contract Not Issued From TAWAL",IF(AL260="","Priv. Contract Not Signed by Owner",IF(AN260="","FBP Not Applied",IF(AO260="","FBP Not Issued",IF(AW260="","HO Not Done","HO to CW Done")))))))))))))))))),"Under Survey"),"SSO")))</f>
        <v>HO to CW Done</v>
      </c>
      <c r="F260" s="4" t="s">
        <v>299</v>
      </c>
      <c r="G260" s="4"/>
      <c r="H260" s="4">
        <v>24.383420000000001</v>
      </c>
      <c r="I260" s="4">
        <v>39.604959999999998</v>
      </c>
      <c r="J260" s="4" t="s">
        <v>306</v>
      </c>
      <c r="K260" s="4" t="s">
        <v>43</v>
      </c>
      <c r="L260" s="4" t="s">
        <v>55</v>
      </c>
      <c r="M260" s="4"/>
      <c r="N260" s="4"/>
      <c r="O260" s="4" t="s">
        <v>30</v>
      </c>
      <c r="P260" s="4" t="s">
        <v>34</v>
      </c>
      <c r="Q260" s="4"/>
      <c r="R260" s="4" t="s">
        <v>32</v>
      </c>
      <c r="S260" s="4" t="s">
        <v>32</v>
      </c>
      <c r="T260" s="4" t="s">
        <v>33</v>
      </c>
      <c r="U260" s="8"/>
      <c r="V260" s="8" t="s">
        <v>1112</v>
      </c>
      <c r="W260" s="4" t="s">
        <v>600</v>
      </c>
      <c r="X260" s="4" t="s">
        <v>601</v>
      </c>
      <c r="Y260" s="6">
        <v>44216</v>
      </c>
      <c r="Z260" s="6">
        <v>44216</v>
      </c>
      <c r="AA260" s="6">
        <v>44216</v>
      </c>
      <c r="AB260" s="6">
        <v>44216</v>
      </c>
      <c r="AC260" s="5">
        <v>44231</v>
      </c>
      <c r="AD260" s="5">
        <v>44252</v>
      </c>
      <c r="AE260" s="6" t="s">
        <v>47</v>
      </c>
      <c r="AF260" s="6" t="s">
        <v>47</v>
      </c>
      <c r="AG260" s="6" t="s">
        <v>47</v>
      </c>
      <c r="AH260" s="6" t="s">
        <v>47</v>
      </c>
      <c r="AI260" s="6" t="s">
        <v>47</v>
      </c>
      <c r="AJ260" s="6" t="s">
        <v>47</v>
      </c>
      <c r="AK260" s="5">
        <v>44252</v>
      </c>
      <c r="AL260" s="5">
        <v>44257</v>
      </c>
      <c r="AM260" s="29">
        <v>420878</v>
      </c>
      <c r="AN260" s="6">
        <v>44347</v>
      </c>
      <c r="AO260" s="6">
        <v>44457</v>
      </c>
      <c r="AP260" s="5">
        <v>44247</v>
      </c>
      <c r="AQ260" s="10">
        <v>24.38316</v>
      </c>
      <c r="AR260" s="10">
        <v>39.604179999999999</v>
      </c>
      <c r="AS260" s="5">
        <v>44320</v>
      </c>
      <c r="AT260" s="6">
        <v>44368</v>
      </c>
      <c r="AU260" s="5" t="s">
        <v>566</v>
      </c>
      <c r="AV260" s="4" t="s">
        <v>59</v>
      </c>
      <c r="AW260" s="6">
        <v>44458</v>
      </c>
      <c r="AX260" s="5" t="s">
        <v>36</v>
      </c>
      <c r="AY260" s="5" t="s">
        <v>36</v>
      </c>
      <c r="AZ260" s="4" t="s">
        <v>1198</v>
      </c>
      <c r="BA260" s="4">
        <v>590700055</v>
      </c>
      <c r="BB260" s="4">
        <v>48000</v>
      </c>
      <c r="BC260" s="4" t="s">
        <v>1224</v>
      </c>
      <c r="BD260" s="6" t="s">
        <v>537</v>
      </c>
      <c r="BE260" s="6" t="s">
        <v>405</v>
      </c>
      <c r="BF260" s="6" t="s">
        <v>309</v>
      </c>
    </row>
    <row r="261" spans="1:58" ht="18.75">
      <c r="A261" s="4" t="s">
        <v>1193</v>
      </c>
      <c r="B261" s="4" t="s">
        <v>30</v>
      </c>
      <c r="C261" s="4" t="s">
        <v>31</v>
      </c>
      <c r="D261" s="4" t="str">
        <f t="shared" si="11"/>
        <v>HOC</v>
      </c>
      <c r="E261" s="6" t="str">
        <f t="shared" si="12"/>
        <v>HO to CW Done</v>
      </c>
      <c r="F261" s="4" t="s">
        <v>299</v>
      </c>
      <c r="G261" s="4"/>
      <c r="H261" s="4">
        <v>24.501539999999999</v>
      </c>
      <c r="I261" s="4">
        <v>39.584229999999998</v>
      </c>
      <c r="J261" s="4" t="s">
        <v>306</v>
      </c>
      <c r="K261" s="4" t="s">
        <v>43</v>
      </c>
      <c r="L261" s="4" t="s">
        <v>55</v>
      </c>
      <c r="M261" s="4"/>
      <c r="N261" s="4"/>
      <c r="O261" s="4" t="s">
        <v>30</v>
      </c>
      <c r="P261" s="4" t="s">
        <v>34</v>
      </c>
      <c r="Q261" s="4"/>
      <c r="R261" s="4" t="s">
        <v>32</v>
      </c>
      <c r="S261" s="4" t="s">
        <v>32</v>
      </c>
      <c r="T261" s="4" t="s">
        <v>33</v>
      </c>
      <c r="U261" s="8"/>
      <c r="V261" s="8" t="s">
        <v>1112</v>
      </c>
      <c r="W261" s="4" t="s">
        <v>600</v>
      </c>
      <c r="X261" s="4" t="s">
        <v>601</v>
      </c>
      <c r="Y261" s="6">
        <v>44216</v>
      </c>
      <c r="Z261" s="6">
        <v>44216</v>
      </c>
      <c r="AA261" s="6">
        <v>44216</v>
      </c>
      <c r="AB261" s="6">
        <v>44216</v>
      </c>
      <c r="AC261" s="5">
        <v>44231</v>
      </c>
      <c r="AD261" s="5">
        <v>44248</v>
      </c>
      <c r="AE261" s="6" t="s">
        <v>47</v>
      </c>
      <c r="AF261" s="6" t="s">
        <v>47</v>
      </c>
      <c r="AG261" s="6" t="s">
        <v>47</v>
      </c>
      <c r="AH261" s="6" t="s">
        <v>47</v>
      </c>
      <c r="AI261" s="6" t="s">
        <v>47</v>
      </c>
      <c r="AJ261" s="6" t="s">
        <v>47</v>
      </c>
      <c r="AK261" s="5">
        <v>44248</v>
      </c>
      <c r="AL261" s="5">
        <v>44249</v>
      </c>
      <c r="AM261" s="29">
        <v>0</v>
      </c>
      <c r="AN261" s="6">
        <v>44347</v>
      </c>
      <c r="AO261" s="6">
        <v>44431</v>
      </c>
      <c r="AP261" s="5">
        <v>44247</v>
      </c>
      <c r="AQ261" s="10">
        <v>24.502520000000001</v>
      </c>
      <c r="AR261" s="10">
        <v>39.584200000000003</v>
      </c>
      <c r="AS261" s="5">
        <v>44336</v>
      </c>
      <c r="AT261" s="6">
        <v>44367</v>
      </c>
      <c r="AU261" s="5" t="s">
        <v>1197</v>
      </c>
      <c r="AV261" s="4" t="s">
        <v>59</v>
      </c>
      <c r="AW261" s="6">
        <v>44432</v>
      </c>
      <c r="AX261" s="5" t="s">
        <v>36</v>
      </c>
      <c r="AY261" s="5" t="s">
        <v>36</v>
      </c>
      <c r="AZ261" s="4" t="s">
        <v>1199</v>
      </c>
      <c r="BA261" s="4">
        <v>507013335</v>
      </c>
      <c r="BB261" s="4">
        <v>45000</v>
      </c>
      <c r="BC261" s="4" t="s">
        <v>59</v>
      </c>
      <c r="BD261" s="6" t="s">
        <v>537</v>
      </c>
      <c r="BE261" s="6" t="s">
        <v>405</v>
      </c>
      <c r="BF261" s="6" t="s">
        <v>309</v>
      </c>
    </row>
    <row r="262" spans="1:58" ht="18.75">
      <c r="A262" s="4" t="s">
        <v>1196</v>
      </c>
      <c r="B262" s="4" t="s">
        <v>399</v>
      </c>
      <c r="C262" s="4" t="s">
        <v>31</v>
      </c>
      <c r="D262" s="4" t="str">
        <f t="shared" si="11"/>
        <v>HOC</v>
      </c>
      <c r="E262" s="6" t="str">
        <f t="shared" si="12"/>
        <v>HO to CW Done</v>
      </c>
      <c r="F262" s="4" t="s">
        <v>301</v>
      </c>
      <c r="G262" s="4"/>
      <c r="H262" s="4">
        <v>21.423999999999999</v>
      </c>
      <c r="I262" s="4">
        <v>39.82161</v>
      </c>
      <c r="J262" s="4" t="s">
        <v>306</v>
      </c>
      <c r="K262" s="4" t="s">
        <v>43</v>
      </c>
      <c r="L262" s="4" t="s">
        <v>55</v>
      </c>
      <c r="M262" s="4"/>
      <c r="N262" s="4"/>
      <c r="O262" s="4" t="s">
        <v>30</v>
      </c>
      <c r="P262" s="4" t="s">
        <v>34</v>
      </c>
      <c r="Q262" s="4"/>
      <c r="R262" s="4" t="s">
        <v>32</v>
      </c>
      <c r="S262" s="4" t="s">
        <v>32</v>
      </c>
      <c r="T262" s="4" t="s">
        <v>33</v>
      </c>
      <c r="U262" s="8"/>
      <c r="V262" s="8" t="s">
        <v>1112</v>
      </c>
      <c r="W262" s="4" t="s">
        <v>600</v>
      </c>
      <c r="X262" s="4" t="s">
        <v>601</v>
      </c>
      <c r="Y262" s="6">
        <v>36526</v>
      </c>
      <c r="Z262" s="6">
        <v>36526</v>
      </c>
      <c r="AA262" s="6">
        <v>36526</v>
      </c>
      <c r="AB262" s="6">
        <v>36526</v>
      </c>
      <c r="AC262" s="6">
        <v>36526</v>
      </c>
      <c r="AD262" s="6">
        <v>36526</v>
      </c>
      <c r="AE262" s="6">
        <v>36526</v>
      </c>
      <c r="AF262" s="6">
        <v>36526</v>
      </c>
      <c r="AG262" s="6">
        <v>36526</v>
      </c>
      <c r="AH262" s="6">
        <v>36526</v>
      </c>
      <c r="AI262" s="6">
        <v>36526</v>
      </c>
      <c r="AJ262" s="6">
        <v>36526</v>
      </c>
      <c r="AK262" s="6" t="s">
        <v>47</v>
      </c>
      <c r="AL262" s="6" t="s">
        <v>47</v>
      </c>
      <c r="AM262" s="29">
        <v>0</v>
      </c>
      <c r="AN262" s="6" t="s">
        <v>47</v>
      </c>
      <c r="AO262" s="6" t="s">
        <v>47</v>
      </c>
      <c r="AP262" s="6" t="s">
        <v>47</v>
      </c>
      <c r="AQ262" s="6" t="s">
        <v>47</v>
      </c>
      <c r="AR262" s="6" t="s">
        <v>47</v>
      </c>
      <c r="AS262" s="6" t="s">
        <v>47</v>
      </c>
      <c r="AT262" s="6" t="s">
        <v>47</v>
      </c>
      <c r="AU262" s="6" t="s">
        <v>47</v>
      </c>
      <c r="AV262" s="4"/>
      <c r="AW262" s="6">
        <v>44257</v>
      </c>
      <c r="AX262" s="5" t="s">
        <v>53</v>
      </c>
      <c r="AY262" s="5" t="s">
        <v>1027</v>
      </c>
      <c r="AZ262" s="4" t="s">
        <v>1115</v>
      </c>
      <c r="BA262" s="4"/>
      <c r="BB262" s="4" t="s">
        <v>47</v>
      </c>
      <c r="BC262" s="4"/>
      <c r="BD262" s="6" t="s">
        <v>537</v>
      </c>
      <c r="BE262" s="6" t="s">
        <v>407</v>
      </c>
      <c r="BF262" s="6" t="s">
        <v>309</v>
      </c>
    </row>
    <row r="263" spans="1:58" ht="18.75">
      <c r="A263" s="4" t="s">
        <v>1206</v>
      </c>
      <c r="B263" s="4" t="s">
        <v>42</v>
      </c>
      <c r="C263" s="4" t="s">
        <v>31</v>
      </c>
      <c r="D263" s="4" t="str">
        <f t="shared" si="11"/>
        <v>HOC</v>
      </c>
      <c r="E263" s="6" t="str">
        <f t="shared" si="12"/>
        <v>HO to CW Done</v>
      </c>
      <c r="F263" s="4" t="s">
        <v>299</v>
      </c>
      <c r="G263" s="4"/>
      <c r="H263" s="4">
        <v>24.4132</v>
      </c>
      <c r="I263" s="4">
        <v>39.540520000000001</v>
      </c>
      <c r="J263" s="4" t="s">
        <v>306</v>
      </c>
      <c r="K263" s="4" t="s">
        <v>43</v>
      </c>
      <c r="L263" s="4" t="s">
        <v>55</v>
      </c>
      <c r="M263" s="4"/>
      <c r="N263" s="4" t="s">
        <v>1220</v>
      </c>
      <c r="O263" s="4" t="s">
        <v>30</v>
      </c>
      <c r="P263" s="4" t="s">
        <v>34</v>
      </c>
      <c r="Q263" s="4"/>
      <c r="R263" s="4" t="s">
        <v>32</v>
      </c>
      <c r="S263" s="4" t="s">
        <v>32</v>
      </c>
      <c r="T263" s="4" t="s">
        <v>33</v>
      </c>
      <c r="U263" s="8"/>
      <c r="V263" s="8" t="s">
        <v>1112</v>
      </c>
      <c r="W263" s="4" t="s">
        <v>600</v>
      </c>
      <c r="X263" s="4" t="s">
        <v>601</v>
      </c>
      <c r="Y263" s="6">
        <v>44270</v>
      </c>
      <c r="Z263" s="6">
        <v>44270</v>
      </c>
      <c r="AA263" s="6">
        <v>44273</v>
      </c>
      <c r="AB263" s="6">
        <v>44273</v>
      </c>
      <c r="AC263" s="6" t="s">
        <v>47</v>
      </c>
      <c r="AD263" s="6" t="s">
        <v>47</v>
      </c>
      <c r="AE263" s="6">
        <v>44276</v>
      </c>
      <c r="AF263" s="6">
        <v>44374</v>
      </c>
      <c r="AG263" s="6">
        <v>44374</v>
      </c>
      <c r="AH263" s="6">
        <v>44389</v>
      </c>
      <c r="AI263" s="5">
        <v>44416</v>
      </c>
      <c r="AJ263" s="5">
        <v>44425</v>
      </c>
      <c r="AK263" s="6" t="s">
        <v>47</v>
      </c>
      <c r="AL263" s="6" t="s">
        <v>47</v>
      </c>
      <c r="AM263" s="29">
        <v>4200722608</v>
      </c>
      <c r="AN263" s="6">
        <v>44470</v>
      </c>
      <c r="AO263" s="6">
        <v>44486</v>
      </c>
      <c r="AP263" s="6">
        <v>44350</v>
      </c>
      <c r="AQ263" s="10">
        <v>24.415762000000001</v>
      </c>
      <c r="AR263" s="10">
        <v>39.542842999999998</v>
      </c>
      <c r="AS263" s="6">
        <v>44369</v>
      </c>
      <c r="AT263" s="6">
        <v>44370</v>
      </c>
      <c r="AU263" s="6" t="s">
        <v>1134</v>
      </c>
      <c r="AV263" s="4" t="s">
        <v>1176</v>
      </c>
      <c r="AW263" s="32">
        <v>44376</v>
      </c>
      <c r="AX263" s="5" t="s">
        <v>53</v>
      </c>
      <c r="AY263" s="5" t="s">
        <v>35</v>
      </c>
      <c r="AZ263" s="4" t="s">
        <v>354</v>
      </c>
      <c r="BA263" s="6"/>
      <c r="BB263" s="6"/>
      <c r="BC263" s="4" t="s">
        <v>1176</v>
      </c>
      <c r="BD263" s="6" t="s">
        <v>537</v>
      </c>
      <c r="BE263" s="6" t="s">
        <v>405</v>
      </c>
      <c r="BF263" s="6" t="s">
        <v>309</v>
      </c>
    </row>
    <row r="264" spans="1:58" ht="18.75">
      <c r="A264" s="4" t="s">
        <v>1207</v>
      </c>
      <c r="B264" s="4" t="s">
        <v>30</v>
      </c>
      <c r="C264" s="4" t="s">
        <v>31</v>
      </c>
      <c r="D264" s="4" t="str">
        <f t="shared" si="11"/>
        <v>HOC</v>
      </c>
      <c r="E264" s="6" t="str">
        <f t="shared" si="12"/>
        <v>HO to CW Done</v>
      </c>
      <c r="F264" s="4" t="s">
        <v>301</v>
      </c>
      <c r="G264" s="4"/>
      <c r="H264" s="4">
        <v>22.149329999999999</v>
      </c>
      <c r="I264" s="4">
        <v>39.313249999999996</v>
      </c>
      <c r="J264" s="4" t="s">
        <v>306</v>
      </c>
      <c r="K264" s="4" t="s">
        <v>43</v>
      </c>
      <c r="L264" s="4" t="s">
        <v>55</v>
      </c>
      <c r="M264" s="4"/>
      <c r="N264" s="4"/>
      <c r="O264" s="4" t="s">
        <v>30</v>
      </c>
      <c r="P264" s="4" t="s">
        <v>34</v>
      </c>
      <c r="Q264" s="4"/>
      <c r="R264" s="4" t="s">
        <v>32</v>
      </c>
      <c r="S264" s="4" t="s">
        <v>32</v>
      </c>
      <c r="T264" s="4" t="s">
        <v>33</v>
      </c>
      <c r="U264" s="8"/>
      <c r="V264" s="8" t="s">
        <v>1112</v>
      </c>
      <c r="W264" s="4" t="s">
        <v>600</v>
      </c>
      <c r="X264" s="4" t="s">
        <v>601</v>
      </c>
      <c r="Y264" s="6">
        <v>44235</v>
      </c>
      <c r="Z264" s="6">
        <v>44276</v>
      </c>
      <c r="AA264" s="6">
        <v>44276</v>
      </c>
      <c r="AB264" s="6">
        <v>44276</v>
      </c>
      <c r="AC264" s="6">
        <v>44237</v>
      </c>
      <c r="AD264" s="6">
        <v>44297</v>
      </c>
      <c r="AE264" s="6" t="s">
        <v>47</v>
      </c>
      <c r="AF264" s="6" t="s">
        <v>47</v>
      </c>
      <c r="AG264" s="6" t="s">
        <v>47</v>
      </c>
      <c r="AH264" s="6" t="s">
        <v>47</v>
      </c>
      <c r="AI264" s="6" t="s">
        <v>47</v>
      </c>
      <c r="AJ264" s="6" t="s">
        <v>47</v>
      </c>
      <c r="AK264" s="6">
        <v>44297</v>
      </c>
      <c r="AL264" s="6">
        <v>44338</v>
      </c>
      <c r="AM264" s="29">
        <v>0</v>
      </c>
      <c r="AN264" s="6">
        <v>44480</v>
      </c>
      <c r="AO264" s="6">
        <v>44508</v>
      </c>
      <c r="AP264" s="6">
        <v>44341</v>
      </c>
      <c r="AQ264" s="10">
        <v>22.083369999999999</v>
      </c>
      <c r="AR264" s="10">
        <v>39.314909999999998</v>
      </c>
      <c r="AS264" s="6">
        <v>44364</v>
      </c>
      <c r="AT264" s="6">
        <v>44378</v>
      </c>
      <c r="AU264" s="6" t="s">
        <v>495</v>
      </c>
      <c r="AV264" s="4" t="s">
        <v>59</v>
      </c>
      <c r="AW264" s="6">
        <v>44501</v>
      </c>
      <c r="AX264" s="5" t="s">
        <v>36</v>
      </c>
      <c r="AY264" s="5" t="s">
        <v>36</v>
      </c>
      <c r="AZ264" s="4" t="s">
        <v>1241</v>
      </c>
      <c r="BA264" s="4">
        <v>503837851</v>
      </c>
      <c r="BB264" s="11">
        <v>30000</v>
      </c>
      <c r="BC264" s="6" t="s">
        <v>59</v>
      </c>
      <c r="BD264" s="6" t="s">
        <v>537</v>
      </c>
      <c r="BE264" s="6" t="s">
        <v>407</v>
      </c>
      <c r="BF264" s="6" t="s">
        <v>309</v>
      </c>
    </row>
    <row r="265" spans="1:58" ht="18.75">
      <c r="A265" s="4" t="s">
        <v>1113</v>
      </c>
      <c r="B265" s="4" t="s">
        <v>30</v>
      </c>
      <c r="C265" s="4" t="s">
        <v>31</v>
      </c>
      <c r="D265" s="4" t="str">
        <f t="shared" si="11"/>
        <v>HOC</v>
      </c>
      <c r="E265" s="6" t="str">
        <f t="shared" si="12"/>
        <v>HO to CW Done</v>
      </c>
      <c r="F265" s="4" t="s">
        <v>299</v>
      </c>
      <c r="G265" s="4"/>
      <c r="H265" s="4">
        <v>24.437629999999999</v>
      </c>
      <c r="I265" s="4">
        <v>39.481560000000002</v>
      </c>
      <c r="J265" s="4" t="s">
        <v>306</v>
      </c>
      <c r="K265" s="4" t="s">
        <v>43</v>
      </c>
      <c r="L265" s="4" t="s">
        <v>55</v>
      </c>
      <c r="M265" s="4"/>
      <c r="N265" s="4"/>
      <c r="O265" s="4" t="s">
        <v>30</v>
      </c>
      <c r="P265" s="4" t="s">
        <v>34</v>
      </c>
      <c r="Q265" s="4"/>
      <c r="R265" s="4" t="s">
        <v>32</v>
      </c>
      <c r="S265" s="4" t="s">
        <v>32</v>
      </c>
      <c r="T265" s="4" t="s">
        <v>33</v>
      </c>
      <c r="U265" s="8"/>
      <c r="V265" s="8" t="s">
        <v>1112</v>
      </c>
      <c r="W265" s="4" t="s">
        <v>600</v>
      </c>
      <c r="X265" s="4" t="s">
        <v>601</v>
      </c>
      <c r="Y265" s="6">
        <v>44219</v>
      </c>
      <c r="Z265" s="6">
        <v>44277</v>
      </c>
      <c r="AA265" s="6">
        <v>44277</v>
      </c>
      <c r="AB265" s="6">
        <v>44277</v>
      </c>
      <c r="AC265" s="6">
        <v>44277</v>
      </c>
      <c r="AD265" s="6">
        <v>44322</v>
      </c>
      <c r="AE265" s="6" t="s">
        <v>47</v>
      </c>
      <c r="AF265" s="6" t="s">
        <v>47</v>
      </c>
      <c r="AG265" s="6" t="s">
        <v>47</v>
      </c>
      <c r="AH265" s="6" t="s">
        <v>47</v>
      </c>
      <c r="AI265" s="6" t="s">
        <v>47</v>
      </c>
      <c r="AJ265" s="6" t="s">
        <v>47</v>
      </c>
      <c r="AK265" s="6">
        <v>44322</v>
      </c>
      <c r="AL265" s="6">
        <v>44326</v>
      </c>
      <c r="AM265" s="29">
        <v>0</v>
      </c>
      <c r="AN265" s="6">
        <v>44347</v>
      </c>
      <c r="AO265" s="6">
        <v>44432</v>
      </c>
      <c r="AP265" s="6">
        <v>44354</v>
      </c>
      <c r="AQ265" s="10">
        <v>24.43619</v>
      </c>
      <c r="AR265" s="10">
        <v>39.482909999999997</v>
      </c>
      <c r="AS265" s="6">
        <v>44367</v>
      </c>
      <c r="AT265" s="6">
        <v>44357</v>
      </c>
      <c r="AU265" s="6" t="s">
        <v>1197</v>
      </c>
      <c r="AV265" s="10" t="s">
        <v>559</v>
      </c>
      <c r="AW265" s="25">
        <v>44432</v>
      </c>
      <c r="AX265" s="5" t="s">
        <v>36</v>
      </c>
      <c r="AY265" s="5" t="s">
        <v>36</v>
      </c>
      <c r="AZ265" s="4" t="s">
        <v>1209</v>
      </c>
      <c r="BA265" s="4">
        <v>560596517</v>
      </c>
      <c r="BB265" s="11">
        <v>40000</v>
      </c>
      <c r="BC265" s="6" t="s">
        <v>59</v>
      </c>
      <c r="BD265" s="6" t="s">
        <v>537</v>
      </c>
      <c r="BE265" s="6" t="s">
        <v>405</v>
      </c>
      <c r="BF265" s="6" t="s">
        <v>309</v>
      </c>
    </row>
    <row r="266" spans="1:58" ht="18.75">
      <c r="A266" s="4" t="s">
        <v>1208</v>
      </c>
      <c r="B266" s="4" t="s">
        <v>30</v>
      </c>
      <c r="C266" s="4" t="s">
        <v>31</v>
      </c>
      <c r="D266" s="4" t="str">
        <f t="shared" si="11"/>
        <v>HOC</v>
      </c>
      <c r="E266" s="6" t="str">
        <f t="shared" si="12"/>
        <v>HO to CW Done</v>
      </c>
      <c r="F266" s="4" t="s">
        <v>299</v>
      </c>
      <c r="G266" s="4"/>
      <c r="H266" s="4">
        <v>24.483699999999999</v>
      </c>
      <c r="I266" s="4">
        <v>39.608339999999998</v>
      </c>
      <c r="J266" s="4" t="s">
        <v>306</v>
      </c>
      <c r="K266" s="4" t="s">
        <v>43</v>
      </c>
      <c r="L266" s="4" t="s">
        <v>55</v>
      </c>
      <c r="M266" s="4"/>
      <c r="N266" s="4"/>
      <c r="O266" s="4" t="s">
        <v>30</v>
      </c>
      <c r="P266" s="4" t="s">
        <v>34</v>
      </c>
      <c r="Q266" s="4"/>
      <c r="R266" s="4" t="s">
        <v>32</v>
      </c>
      <c r="S266" s="4" t="s">
        <v>32</v>
      </c>
      <c r="T266" s="4" t="s">
        <v>33</v>
      </c>
      <c r="U266" s="8"/>
      <c r="V266" s="8" t="s">
        <v>1112</v>
      </c>
      <c r="W266" s="4" t="s">
        <v>600</v>
      </c>
      <c r="X266" s="4" t="s">
        <v>601</v>
      </c>
      <c r="Y266" s="6">
        <v>44219</v>
      </c>
      <c r="Z266" s="6">
        <v>44277</v>
      </c>
      <c r="AA266" s="6">
        <v>44277</v>
      </c>
      <c r="AB266" s="6">
        <v>44277</v>
      </c>
      <c r="AC266" s="6">
        <v>44277</v>
      </c>
      <c r="AD266" s="6">
        <v>44322</v>
      </c>
      <c r="AE266" s="6" t="s">
        <v>47</v>
      </c>
      <c r="AF266" s="6" t="s">
        <v>47</v>
      </c>
      <c r="AG266" s="6" t="s">
        <v>47</v>
      </c>
      <c r="AH266" s="6" t="s">
        <v>47</v>
      </c>
      <c r="AI266" s="6" t="s">
        <v>47</v>
      </c>
      <c r="AJ266" s="6" t="s">
        <v>47</v>
      </c>
      <c r="AK266" s="6">
        <v>44322</v>
      </c>
      <c r="AL266" s="6">
        <v>44343</v>
      </c>
      <c r="AM266" s="29">
        <v>0</v>
      </c>
      <c r="AN266" s="6">
        <v>44347</v>
      </c>
      <c r="AO266" s="6">
        <v>44430</v>
      </c>
      <c r="AP266" s="6">
        <v>44354</v>
      </c>
      <c r="AQ266" s="10">
        <v>24.484860000000001</v>
      </c>
      <c r="AR266" s="10">
        <v>39.607984999999999</v>
      </c>
      <c r="AS266" s="6">
        <v>44423</v>
      </c>
      <c r="AT266" s="25">
        <v>44430</v>
      </c>
      <c r="AU266" s="6" t="s">
        <v>1212</v>
      </c>
      <c r="AV266" s="4" t="s">
        <v>1273</v>
      </c>
      <c r="AW266" s="25">
        <v>44430</v>
      </c>
      <c r="AX266" s="5" t="s">
        <v>36</v>
      </c>
      <c r="AY266" s="5" t="s">
        <v>36</v>
      </c>
      <c r="AZ266" s="4" t="s">
        <v>1210</v>
      </c>
      <c r="BA266" s="4">
        <v>505306773</v>
      </c>
      <c r="BB266" s="11">
        <v>70000</v>
      </c>
      <c r="BC266" s="6" t="s">
        <v>1211</v>
      </c>
      <c r="BD266" s="6" t="s">
        <v>538</v>
      </c>
      <c r="BE266" s="6" t="s">
        <v>405</v>
      </c>
      <c r="BF266" s="6" t="s">
        <v>309</v>
      </c>
    </row>
    <row r="267" spans="1:58" ht="18.75">
      <c r="A267" s="4" t="s">
        <v>1213</v>
      </c>
      <c r="B267" s="4" t="s">
        <v>30</v>
      </c>
      <c r="C267" s="4" t="s">
        <v>31</v>
      </c>
      <c r="D267" s="4" t="str">
        <f t="shared" si="11"/>
        <v>HOC</v>
      </c>
      <c r="E267" s="6" t="str">
        <f t="shared" si="12"/>
        <v>HO to CW Done</v>
      </c>
      <c r="F267" s="4" t="s">
        <v>302</v>
      </c>
      <c r="G267" s="4"/>
      <c r="H267" s="4">
        <v>21.368600000000001</v>
      </c>
      <c r="I267" s="4">
        <v>40.473399999999998</v>
      </c>
      <c r="J267" s="4" t="s">
        <v>306</v>
      </c>
      <c r="K267" s="4" t="s">
        <v>43</v>
      </c>
      <c r="L267" s="4" t="s">
        <v>55</v>
      </c>
      <c r="M267" s="4"/>
      <c r="N267" s="4"/>
      <c r="O267" s="4" t="s">
        <v>30</v>
      </c>
      <c r="P267" s="4" t="s">
        <v>34</v>
      </c>
      <c r="Q267" s="4"/>
      <c r="R267" s="4" t="s">
        <v>32</v>
      </c>
      <c r="S267" s="4" t="s">
        <v>32</v>
      </c>
      <c r="T267" s="4" t="s">
        <v>33</v>
      </c>
      <c r="U267" s="8"/>
      <c r="V267" s="8" t="s">
        <v>1112</v>
      </c>
      <c r="W267" s="4" t="s">
        <v>600</v>
      </c>
      <c r="X267" s="4" t="s">
        <v>601</v>
      </c>
      <c r="Y267" s="6">
        <v>44276</v>
      </c>
      <c r="Z267" s="6">
        <v>44276</v>
      </c>
      <c r="AA267" s="6">
        <v>44280</v>
      </c>
      <c r="AB267" s="6">
        <v>44280</v>
      </c>
      <c r="AC267" s="6" t="s">
        <v>47</v>
      </c>
      <c r="AD267" s="6" t="s">
        <v>47</v>
      </c>
      <c r="AE267" s="6" t="s">
        <v>47</v>
      </c>
      <c r="AF267" s="6" t="s">
        <v>47</v>
      </c>
      <c r="AG267" s="6" t="s">
        <v>47</v>
      </c>
      <c r="AH267" s="6" t="s">
        <v>47</v>
      </c>
      <c r="AI267" s="6" t="s">
        <v>47</v>
      </c>
      <c r="AJ267" s="6" t="s">
        <v>47</v>
      </c>
      <c r="AK267" s="6" t="s">
        <v>47</v>
      </c>
      <c r="AL267" s="6" t="s">
        <v>47</v>
      </c>
      <c r="AM267" s="29">
        <v>0</v>
      </c>
      <c r="AN267" s="6" t="s">
        <v>47</v>
      </c>
      <c r="AO267" s="6" t="s">
        <v>47</v>
      </c>
      <c r="AP267" s="6">
        <v>44280</v>
      </c>
      <c r="AQ267" s="10">
        <v>21.36814</v>
      </c>
      <c r="AR267" s="10">
        <v>40.476959999999998</v>
      </c>
      <c r="AS267" s="6">
        <v>44284</v>
      </c>
      <c r="AT267" s="25">
        <v>44284</v>
      </c>
      <c r="AU267" s="6" t="s">
        <v>1214</v>
      </c>
      <c r="AV267" s="4" t="s">
        <v>537</v>
      </c>
      <c r="AW267" s="6">
        <v>44286</v>
      </c>
      <c r="AX267" s="5" t="s">
        <v>53</v>
      </c>
      <c r="AY267" s="5" t="s">
        <v>1027</v>
      </c>
      <c r="AZ267" s="4" t="s">
        <v>1215</v>
      </c>
      <c r="BA267" s="4"/>
      <c r="BB267" s="11" t="s">
        <v>1110</v>
      </c>
      <c r="BC267" s="6" t="s">
        <v>64</v>
      </c>
      <c r="BD267" s="6" t="s">
        <v>537</v>
      </c>
      <c r="BE267" s="6" t="s">
        <v>406</v>
      </c>
      <c r="BF267" s="6" t="s">
        <v>309</v>
      </c>
    </row>
    <row r="268" spans="1:58" ht="18.75">
      <c r="A268" s="4" t="s">
        <v>1216</v>
      </c>
      <c r="B268" s="4" t="s">
        <v>30</v>
      </c>
      <c r="C268" s="4" t="s">
        <v>31</v>
      </c>
      <c r="D268" s="4" t="str">
        <f t="shared" si="11"/>
        <v>Pending FBP</v>
      </c>
      <c r="E268" s="6" t="str">
        <f t="shared" si="12"/>
        <v>FBP Not Applied</v>
      </c>
      <c r="F268" s="4" t="s">
        <v>302</v>
      </c>
      <c r="G268" s="4"/>
      <c r="H268" s="4">
        <v>21.215900000000001</v>
      </c>
      <c r="I268" s="4">
        <v>40.4634</v>
      </c>
      <c r="J268" s="4" t="s">
        <v>306</v>
      </c>
      <c r="K268" s="4" t="s">
        <v>43</v>
      </c>
      <c r="L268" s="4" t="s">
        <v>55</v>
      </c>
      <c r="M268" s="4"/>
      <c r="N268" s="4"/>
      <c r="O268" s="4" t="s">
        <v>30</v>
      </c>
      <c r="P268" s="4" t="s">
        <v>34</v>
      </c>
      <c r="Q268" s="4"/>
      <c r="R268" s="4" t="s">
        <v>32</v>
      </c>
      <c r="S268" s="4" t="s">
        <v>32</v>
      </c>
      <c r="T268" s="4" t="s">
        <v>33</v>
      </c>
      <c r="U268" s="8"/>
      <c r="V268" s="8" t="s">
        <v>1112</v>
      </c>
      <c r="W268" s="4" t="s">
        <v>600</v>
      </c>
      <c r="X268" s="4" t="s">
        <v>601</v>
      </c>
      <c r="Y268" s="6">
        <v>44279</v>
      </c>
      <c r="Z268" s="6">
        <v>44279</v>
      </c>
      <c r="AA268" s="6">
        <v>44279</v>
      </c>
      <c r="AB268" s="6">
        <v>44279</v>
      </c>
      <c r="AC268" s="6" t="s">
        <v>47</v>
      </c>
      <c r="AD268" s="6" t="s">
        <v>47</v>
      </c>
      <c r="AE268" s="6">
        <v>44283</v>
      </c>
      <c r="AF268" s="6">
        <v>44291</v>
      </c>
      <c r="AG268" s="6">
        <v>44361</v>
      </c>
      <c r="AH268" s="6">
        <v>44363</v>
      </c>
      <c r="AI268" s="6">
        <v>44369</v>
      </c>
      <c r="AJ268" s="6">
        <v>44370</v>
      </c>
      <c r="AK268" s="6" t="s">
        <v>47</v>
      </c>
      <c r="AL268" s="6" t="s">
        <v>47</v>
      </c>
      <c r="AM268" s="29">
        <v>0</v>
      </c>
      <c r="AN268" s="6"/>
      <c r="AO268" s="6"/>
      <c r="AP268" s="6">
        <v>44285</v>
      </c>
      <c r="AQ268" s="10">
        <v>21.21575</v>
      </c>
      <c r="AR268" s="10">
        <v>40.463320000000003</v>
      </c>
      <c r="AS268" s="6">
        <v>44298</v>
      </c>
      <c r="AT268" s="25">
        <v>44342</v>
      </c>
      <c r="AU268" s="6" t="s">
        <v>493</v>
      </c>
      <c r="AV268" s="4" t="s">
        <v>59</v>
      </c>
      <c r="AW268" s="6">
        <v>44370</v>
      </c>
      <c r="AX268" s="5" t="s">
        <v>53</v>
      </c>
      <c r="AY268" s="5" t="s">
        <v>35</v>
      </c>
      <c r="AZ268" s="4" t="s">
        <v>1120</v>
      </c>
      <c r="BA268" s="4"/>
      <c r="BB268" s="11"/>
      <c r="BC268" s="4" t="s">
        <v>59</v>
      </c>
      <c r="BD268" s="6" t="s">
        <v>537</v>
      </c>
      <c r="BE268" s="6" t="s">
        <v>406</v>
      </c>
      <c r="BF268" s="6" t="s">
        <v>309</v>
      </c>
    </row>
    <row r="269" spans="1:58" ht="18.75">
      <c r="A269" s="4" t="s">
        <v>1250</v>
      </c>
      <c r="B269" s="4" t="s">
        <v>30</v>
      </c>
      <c r="C269" s="4" t="s">
        <v>31</v>
      </c>
      <c r="D269" s="4" t="str">
        <f t="shared" si="11"/>
        <v>HOC</v>
      </c>
      <c r="E269" s="6" t="str">
        <f t="shared" si="12"/>
        <v>HO to CW Done</v>
      </c>
      <c r="F269" s="4" t="s">
        <v>299</v>
      </c>
      <c r="G269" s="4"/>
      <c r="H269" s="4">
        <v>24.09226</v>
      </c>
      <c r="I269" s="4">
        <v>39.596600000000002</v>
      </c>
      <c r="J269" s="4" t="s">
        <v>306</v>
      </c>
      <c r="K269" s="4" t="s">
        <v>43</v>
      </c>
      <c r="L269" s="4" t="s">
        <v>55</v>
      </c>
      <c r="M269" s="4"/>
      <c r="N269" s="4"/>
      <c r="O269" s="4" t="s">
        <v>30</v>
      </c>
      <c r="P269" s="4" t="s">
        <v>34</v>
      </c>
      <c r="Q269" s="4"/>
      <c r="R269" s="4" t="s">
        <v>32</v>
      </c>
      <c r="S269" s="4" t="s">
        <v>32</v>
      </c>
      <c r="T269" s="4" t="s">
        <v>33</v>
      </c>
      <c r="U269" s="8"/>
      <c r="V269" s="8" t="s">
        <v>1112</v>
      </c>
      <c r="W269" s="4" t="s">
        <v>600</v>
      </c>
      <c r="X269" s="4" t="s">
        <v>601</v>
      </c>
      <c r="Y269" s="6">
        <v>44293</v>
      </c>
      <c r="Z269" s="6">
        <v>44293</v>
      </c>
      <c r="AA269" s="6">
        <v>44294</v>
      </c>
      <c r="AB269" s="6">
        <v>44294</v>
      </c>
      <c r="AC269" s="6" t="s">
        <v>47</v>
      </c>
      <c r="AD269" s="6" t="s">
        <v>47</v>
      </c>
      <c r="AE269" s="6">
        <v>44375</v>
      </c>
      <c r="AF269" s="6">
        <v>44375</v>
      </c>
      <c r="AG269" s="6">
        <v>44375</v>
      </c>
      <c r="AH269" s="6">
        <v>44375</v>
      </c>
      <c r="AI269" s="6">
        <v>44419</v>
      </c>
      <c r="AJ269" s="6">
        <v>44438</v>
      </c>
      <c r="AK269" s="6" t="s">
        <v>47</v>
      </c>
      <c r="AL269" s="6" t="s">
        <v>47</v>
      </c>
      <c r="AM269" s="29">
        <v>0</v>
      </c>
      <c r="AN269" s="6">
        <v>44438</v>
      </c>
      <c r="AO269" s="6">
        <v>44438</v>
      </c>
      <c r="AP269" s="6">
        <v>44406</v>
      </c>
      <c r="AQ269" s="10">
        <v>24.546880000000002</v>
      </c>
      <c r="AR269" s="10">
        <v>40.019440000000003</v>
      </c>
      <c r="AS269" s="6">
        <v>44445</v>
      </c>
      <c r="AT269" s="6">
        <v>44445</v>
      </c>
      <c r="AU269" s="6" t="s">
        <v>1197</v>
      </c>
      <c r="AV269" s="4" t="s">
        <v>65</v>
      </c>
      <c r="AW269" s="6">
        <v>44438</v>
      </c>
      <c r="AX269" s="5" t="s">
        <v>53</v>
      </c>
      <c r="AY269" s="5" t="s">
        <v>1027</v>
      </c>
      <c r="AZ269" s="4" t="s">
        <v>1249</v>
      </c>
      <c r="BA269" s="4"/>
      <c r="BB269" s="11"/>
      <c r="BC269" s="4" t="s">
        <v>65</v>
      </c>
      <c r="BD269" s="6" t="s">
        <v>537</v>
      </c>
      <c r="BE269" s="6" t="s">
        <v>405</v>
      </c>
      <c r="BF269" s="6" t="s">
        <v>309</v>
      </c>
    </row>
    <row r="270" spans="1:58" ht="18.75">
      <c r="A270" s="4" t="s">
        <v>1251</v>
      </c>
      <c r="B270" s="4" t="s">
        <v>30</v>
      </c>
      <c r="C270" s="4" t="s">
        <v>31</v>
      </c>
      <c r="D270" s="4" t="str">
        <f t="shared" si="11"/>
        <v>HOC</v>
      </c>
      <c r="E270" s="6" t="str">
        <f t="shared" si="12"/>
        <v>HO to CW Done</v>
      </c>
      <c r="F270" s="4" t="s">
        <v>299</v>
      </c>
      <c r="G270" s="4"/>
      <c r="H270" s="4">
        <v>24.546769999999999</v>
      </c>
      <c r="I270" s="4">
        <v>40.020319999999998</v>
      </c>
      <c r="J270" s="4" t="s">
        <v>306</v>
      </c>
      <c r="K270" s="4" t="s">
        <v>43</v>
      </c>
      <c r="L270" s="4" t="s">
        <v>55</v>
      </c>
      <c r="M270" s="4"/>
      <c r="N270" s="4"/>
      <c r="O270" s="4" t="s">
        <v>30</v>
      </c>
      <c r="P270" s="4" t="s">
        <v>34</v>
      </c>
      <c r="Q270" s="4"/>
      <c r="R270" s="4" t="s">
        <v>32</v>
      </c>
      <c r="S270" s="4" t="s">
        <v>32</v>
      </c>
      <c r="T270" s="4" t="s">
        <v>33</v>
      </c>
      <c r="U270" s="8"/>
      <c r="V270" s="8" t="s">
        <v>1112</v>
      </c>
      <c r="W270" s="4" t="s">
        <v>600</v>
      </c>
      <c r="X270" s="4" t="s">
        <v>601</v>
      </c>
      <c r="Y270" s="6">
        <v>44293</v>
      </c>
      <c r="Z270" s="6">
        <v>44293</v>
      </c>
      <c r="AA270" s="6">
        <v>44294</v>
      </c>
      <c r="AB270" s="6">
        <v>44294</v>
      </c>
      <c r="AC270" s="6" t="s">
        <v>47</v>
      </c>
      <c r="AD270" s="6" t="s">
        <v>47</v>
      </c>
      <c r="AE270" s="6">
        <v>44375</v>
      </c>
      <c r="AF270" s="6">
        <v>44375</v>
      </c>
      <c r="AG270" s="6">
        <v>44375</v>
      </c>
      <c r="AH270" s="6">
        <v>44375</v>
      </c>
      <c r="AI270" s="6">
        <v>44419</v>
      </c>
      <c r="AJ270" s="6">
        <v>44438</v>
      </c>
      <c r="AK270" s="6" t="s">
        <v>47</v>
      </c>
      <c r="AL270" s="6" t="s">
        <v>47</v>
      </c>
      <c r="AM270" s="29">
        <v>0</v>
      </c>
      <c r="AN270" s="6">
        <v>44438</v>
      </c>
      <c r="AO270" s="6">
        <v>44438</v>
      </c>
      <c r="AP270" s="6">
        <v>44406</v>
      </c>
      <c r="AQ270" s="10">
        <v>24.0928</v>
      </c>
      <c r="AR270" s="10">
        <v>39.595419999999997</v>
      </c>
      <c r="AS270" s="6">
        <v>44445</v>
      </c>
      <c r="AT270" s="6">
        <v>44445</v>
      </c>
      <c r="AU270" s="6" t="s">
        <v>1197</v>
      </c>
      <c r="AV270" s="4" t="s">
        <v>65</v>
      </c>
      <c r="AW270" s="6">
        <v>44438</v>
      </c>
      <c r="AX270" s="5" t="s">
        <v>53</v>
      </c>
      <c r="AY270" s="5" t="s">
        <v>1027</v>
      </c>
      <c r="AZ270" s="4" t="s">
        <v>1249</v>
      </c>
      <c r="BA270" s="4"/>
      <c r="BB270" s="11"/>
      <c r="BC270" s="4" t="s">
        <v>65</v>
      </c>
      <c r="BD270" s="6" t="s">
        <v>537</v>
      </c>
      <c r="BE270" s="6" t="s">
        <v>405</v>
      </c>
      <c r="BF270" s="6" t="s">
        <v>309</v>
      </c>
    </row>
    <row r="271" spans="1:58" ht="18.75">
      <c r="A271" s="4" t="s">
        <v>1218</v>
      </c>
      <c r="B271" s="4" t="s">
        <v>42</v>
      </c>
      <c r="C271" s="4" t="s">
        <v>31</v>
      </c>
      <c r="D271" s="4" t="str">
        <f t="shared" si="11"/>
        <v>Pending FBP</v>
      </c>
      <c r="E271" s="6" t="str">
        <f t="shared" si="12"/>
        <v>FBP Not Applied</v>
      </c>
      <c r="F271" s="4" t="s">
        <v>302</v>
      </c>
      <c r="G271" s="4"/>
      <c r="H271" s="4">
        <v>21.23236</v>
      </c>
      <c r="I271" s="4">
        <v>40.41048</v>
      </c>
      <c r="J271" s="4" t="s">
        <v>306</v>
      </c>
      <c r="K271" s="4" t="s">
        <v>43</v>
      </c>
      <c r="L271" s="4" t="s">
        <v>55</v>
      </c>
      <c r="M271" s="4"/>
      <c r="N271" s="4" t="s">
        <v>1219</v>
      </c>
      <c r="O271" s="4" t="s">
        <v>30</v>
      </c>
      <c r="P271" s="4" t="s">
        <v>34</v>
      </c>
      <c r="Q271" s="4"/>
      <c r="R271" s="4" t="s">
        <v>32</v>
      </c>
      <c r="S271" s="4" t="s">
        <v>32</v>
      </c>
      <c r="T271" s="4" t="s">
        <v>33</v>
      </c>
      <c r="U271" s="8"/>
      <c r="V271" s="8" t="s">
        <v>1112</v>
      </c>
      <c r="W271" s="4" t="s">
        <v>600</v>
      </c>
      <c r="X271" s="4" t="s">
        <v>601</v>
      </c>
      <c r="Y271" s="6">
        <v>44308</v>
      </c>
      <c r="Z271" s="6">
        <v>44308</v>
      </c>
      <c r="AA271" s="6">
        <v>44318</v>
      </c>
      <c r="AB271" s="6">
        <v>44318</v>
      </c>
      <c r="AC271" s="6" t="s">
        <v>47</v>
      </c>
      <c r="AD271" s="6" t="s">
        <v>47</v>
      </c>
      <c r="AE271" s="6">
        <v>44347</v>
      </c>
      <c r="AF271" s="6">
        <v>44361</v>
      </c>
      <c r="AG271" s="6">
        <v>44361</v>
      </c>
      <c r="AH271" s="6">
        <v>44363</v>
      </c>
      <c r="AI271" s="6">
        <v>44369</v>
      </c>
      <c r="AJ271" s="6">
        <v>44370</v>
      </c>
      <c r="AK271" s="6" t="s">
        <v>47</v>
      </c>
      <c r="AL271" s="6" t="s">
        <v>47</v>
      </c>
      <c r="AM271" s="29">
        <v>0</v>
      </c>
      <c r="AN271" s="6"/>
      <c r="AO271" s="6"/>
      <c r="AP271" s="6">
        <v>44327</v>
      </c>
      <c r="AQ271" s="10" t="s">
        <v>1221</v>
      </c>
      <c r="AR271" s="10">
        <v>40.408769999999997</v>
      </c>
      <c r="AS271" s="6">
        <v>44343</v>
      </c>
      <c r="AT271" s="6">
        <v>44350</v>
      </c>
      <c r="AU271" s="5" t="s">
        <v>566</v>
      </c>
      <c r="AV271" s="4" t="s">
        <v>64</v>
      </c>
      <c r="AW271" s="6">
        <v>44370</v>
      </c>
      <c r="AX271" s="5" t="s">
        <v>53</v>
      </c>
      <c r="AY271" s="5" t="s">
        <v>35</v>
      </c>
      <c r="AZ271" s="4" t="s">
        <v>1120</v>
      </c>
      <c r="BA271" s="4"/>
      <c r="BB271" s="11"/>
      <c r="BC271" s="6" t="s">
        <v>64</v>
      </c>
      <c r="BD271" s="6" t="s">
        <v>537</v>
      </c>
      <c r="BE271" s="6" t="s">
        <v>406</v>
      </c>
      <c r="BF271" s="6" t="s">
        <v>309</v>
      </c>
    </row>
    <row r="272" spans="1:58" ht="18.75">
      <c r="A272" s="4" t="s">
        <v>1252</v>
      </c>
      <c r="B272" s="4" t="s">
        <v>30</v>
      </c>
      <c r="C272" s="4" t="s">
        <v>31</v>
      </c>
      <c r="D272" s="4" t="str">
        <f t="shared" si="11"/>
        <v>HOC</v>
      </c>
      <c r="E272" s="6" t="str">
        <f t="shared" si="12"/>
        <v>HO to CW Done</v>
      </c>
      <c r="F272" s="4" t="s">
        <v>303</v>
      </c>
      <c r="G272" s="4"/>
      <c r="H272" s="4">
        <v>24.025110000000002</v>
      </c>
      <c r="I272" s="4">
        <v>38.188740000000003</v>
      </c>
      <c r="J272" s="4" t="s">
        <v>306</v>
      </c>
      <c r="K272" s="4" t="s">
        <v>43</v>
      </c>
      <c r="L272" s="4" t="s">
        <v>55</v>
      </c>
      <c r="M272" s="4"/>
      <c r="N272" s="4"/>
      <c r="O272" s="4" t="s">
        <v>30</v>
      </c>
      <c r="P272" s="4" t="s">
        <v>34</v>
      </c>
      <c r="Q272" s="4"/>
      <c r="R272" s="4" t="s">
        <v>32</v>
      </c>
      <c r="S272" s="4" t="s">
        <v>32</v>
      </c>
      <c r="T272" s="4" t="s">
        <v>33</v>
      </c>
      <c r="U272" s="8"/>
      <c r="V272" s="8" t="s">
        <v>1112</v>
      </c>
      <c r="W272" s="4" t="s">
        <v>600</v>
      </c>
      <c r="X272" s="4" t="s">
        <v>601</v>
      </c>
      <c r="Y272" s="6">
        <v>44452</v>
      </c>
      <c r="Z272" s="6">
        <v>44452</v>
      </c>
      <c r="AA272" s="6">
        <v>44452</v>
      </c>
      <c r="AB272" s="6">
        <v>44452</v>
      </c>
      <c r="AC272" s="6" t="s">
        <v>47</v>
      </c>
      <c r="AD272" s="6" t="s">
        <v>47</v>
      </c>
      <c r="AE272" s="6">
        <v>44452</v>
      </c>
      <c r="AF272" s="6">
        <v>44452</v>
      </c>
      <c r="AG272" s="6">
        <v>44452</v>
      </c>
      <c r="AH272" s="6">
        <v>44452</v>
      </c>
      <c r="AI272" s="6">
        <v>44452</v>
      </c>
      <c r="AJ272" s="6">
        <v>44452</v>
      </c>
      <c r="AK272" s="6" t="s">
        <v>47</v>
      </c>
      <c r="AL272" s="6" t="s">
        <v>47</v>
      </c>
      <c r="AM272" s="29"/>
      <c r="AN272" s="6">
        <v>44452</v>
      </c>
      <c r="AO272" s="6">
        <v>44452</v>
      </c>
      <c r="AP272" s="6">
        <v>44452</v>
      </c>
      <c r="AQ272" s="10">
        <v>24.025569999999998</v>
      </c>
      <c r="AR272" s="10">
        <v>38.19021</v>
      </c>
      <c r="AS272" s="6">
        <v>44454</v>
      </c>
      <c r="AT272" s="6">
        <v>44454</v>
      </c>
      <c r="AU272" s="5" t="s">
        <v>1266</v>
      </c>
      <c r="AV272" s="6" t="s">
        <v>1257</v>
      </c>
      <c r="AW272" s="6">
        <v>44453</v>
      </c>
      <c r="AX272" s="5" t="s">
        <v>53</v>
      </c>
      <c r="AY272" s="5" t="s">
        <v>1027</v>
      </c>
      <c r="AZ272" s="4" t="s">
        <v>1259</v>
      </c>
      <c r="BA272" s="4"/>
      <c r="BB272" s="11"/>
      <c r="BC272" s="6" t="s">
        <v>1257</v>
      </c>
      <c r="BD272" s="6" t="s">
        <v>537</v>
      </c>
      <c r="BE272" s="6" t="s">
        <v>405</v>
      </c>
      <c r="BF272" s="6" t="s">
        <v>309</v>
      </c>
    </row>
    <row r="273" spans="1:58" ht="18.75">
      <c r="A273" s="4" t="s">
        <v>1253</v>
      </c>
      <c r="B273" s="4" t="s">
        <v>30</v>
      </c>
      <c r="C273" s="4" t="s">
        <v>31</v>
      </c>
      <c r="D273" s="4" t="str">
        <f t="shared" si="11"/>
        <v>HOC</v>
      </c>
      <c r="E273" s="6" t="str">
        <f t="shared" si="12"/>
        <v>HO to CW Done</v>
      </c>
      <c r="F273" s="4" t="s">
        <v>303</v>
      </c>
      <c r="G273" s="4"/>
      <c r="H273" s="4">
        <v>24.009810000000002</v>
      </c>
      <c r="I273" s="4">
        <v>38.2179</v>
      </c>
      <c r="J273" s="4" t="s">
        <v>306</v>
      </c>
      <c r="K273" s="4" t="s">
        <v>43</v>
      </c>
      <c r="L273" s="4" t="s">
        <v>55</v>
      </c>
      <c r="M273" s="4"/>
      <c r="N273" s="4"/>
      <c r="O273" s="4" t="s">
        <v>30</v>
      </c>
      <c r="P273" s="4" t="s">
        <v>34</v>
      </c>
      <c r="Q273" s="4"/>
      <c r="R273" s="4" t="s">
        <v>32</v>
      </c>
      <c r="S273" s="4" t="s">
        <v>32</v>
      </c>
      <c r="T273" s="4" t="s">
        <v>33</v>
      </c>
      <c r="U273" s="8"/>
      <c r="V273" s="8" t="s">
        <v>1112</v>
      </c>
      <c r="W273" s="4" t="s">
        <v>600</v>
      </c>
      <c r="X273" s="4" t="s">
        <v>601</v>
      </c>
      <c r="Y273" s="6">
        <v>44452</v>
      </c>
      <c r="Z273" s="6">
        <v>44452</v>
      </c>
      <c r="AA273" s="6">
        <v>44452</v>
      </c>
      <c r="AB273" s="6">
        <v>44452</v>
      </c>
      <c r="AC273" s="6" t="s">
        <v>47</v>
      </c>
      <c r="AD273" s="6" t="s">
        <v>47</v>
      </c>
      <c r="AE273" s="6">
        <v>44452</v>
      </c>
      <c r="AF273" s="6">
        <v>44452</v>
      </c>
      <c r="AG273" s="6">
        <v>44452</v>
      </c>
      <c r="AH273" s="6">
        <v>44452</v>
      </c>
      <c r="AI273" s="6">
        <v>44452</v>
      </c>
      <c r="AJ273" s="6">
        <v>44452</v>
      </c>
      <c r="AK273" s="6" t="s">
        <v>47</v>
      </c>
      <c r="AL273" s="6" t="s">
        <v>47</v>
      </c>
      <c r="AM273" s="29"/>
      <c r="AN273" s="6">
        <v>44452</v>
      </c>
      <c r="AO273" s="6">
        <v>44452</v>
      </c>
      <c r="AP273" s="6">
        <v>44452</v>
      </c>
      <c r="AQ273" s="10">
        <v>24.01078</v>
      </c>
      <c r="AR273" s="10">
        <v>38.217689999999997</v>
      </c>
      <c r="AS273" s="6">
        <v>44454</v>
      </c>
      <c r="AT273" s="6">
        <v>44454</v>
      </c>
      <c r="AU273" s="5" t="s">
        <v>1266</v>
      </c>
      <c r="AV273" s="6" t="s">
        <v>1258</v>
      </c>
      <c r="AW273" s="6">
        <v>44453</v>
      </c>
      <c r="AX273" s="5" t="s">
        <v>53</v>
      </c>
      <c r="AY273" s="5" t="s">
        <v>1027</v>
      </c>
      <c r="AZ273" s="4" t="s">
        <v>1259</v>
      </c>
      <c r="BA273" s="4"/>
      <c r="BB273" s="11"/>
      <c r="BC273" s="6" t="s">
        <v>1258</v>
      </c>
      <c r="BD273" s="6" t="s">
        <v>537</v>
      </c>
      <c r="BE273" s="6" t="s">
        <v>405</v>
      </c>
      <c r="BF273" s="6" t="s">
        <v>309</v>
      </c>
    </row>
    <row r="274" spans="1:58" ht="18.75">
      <c r="A274" s="4" t="s">
        <v>1254</v>
      </c>
      <c r="B274" s="4" t="s">
        <v>30</v>
      </c>
      <c r="C274" s="4" t="s">
        <v>31</v>
      </c>
      <c r="D274" s="4" t="str">
        <f t="shared" si="11"/>
        <v>HOC</v>
      </c>
      <c r="E274" s="6" t="str">
        <f t="shared" si="12"/>
        <v>HO to CW Done</v>
      </c>
      <c r="F274" s="4" t="s">
        <v>303</v>
      </c>
      <c r="G274" s="4"/>
      <c r="H274" s="4">
        <v>24.031099999999999</v>
      </c>
      <c r="I274" s="4">
        <v>38.169629999999998</v>
      </c>
      <c r="J274" s="4" t="s">
        <v>306</v>
      </c>
      <c r="K274" s="4" t="s">
        <v>43</v>
      </c>
      <c r="L274" s="4" t="s">
        <v>55</v>
      </c>
      <c r="M274" s="4"/>
      <c r="N274" s="4"/>
      <c r="O274" s="4" t="s">
        <v>30</v>
      </c>
      <c r="P274" s="4" t="s">
        <v>34</v>
      </c>
      <c r="Q274" s="4"/>
      <c r="R274" s="4" t="s">
        <v>32</v>
      </c>
      <c r="S274" s="4" t="s">
        <v>32</v>
      </c>
      <c r="T274" s="4" t="s">
        <v>33</v>
      </c>
      <c r="U274" s="8"/>
      <c r="V274" s="8" t="s">
        <v>1112</v>
      </c>
      <c r="W274" s="4" t="s">
        <v>600</v>
      </c>
      <c r="X274" s="4" t="s">
        <v>601</v>
      </c>
      <c r="Y274" s="6">
        <v>44452</v>
      </c>
      <c r="Z274" s="6">
        <v>44452</v>
      </c>
      <c r="AA274" s="6">
        <v>44452</v>
      </c>
      <c r="AB274" s="6">
        <v>44452</v>
      </c>
      <c r="AC274" s="6" t="s">
        <v>47</v>
      </c>
      <c r="AD274" s="6" t="s">
        <v>47</v>
      </c>
      <c r="AE274" s="6">
        <v>44452</v>
      </c>
      <c r="AF274" s="6">
        <v>44452</v>
      </c>
      <c r="AG274" s="6">
        <v>44452</v>
      </c>
      <c r="AH274" s="6">
        <v>44452</v>
      </c>
      <c r="AI274" s="6">
        <v>44452</v>
      </c>
      <c r="AJ274" s="6">
        <v>44452</v>
      </c>
      <c r="AK274" s="6" t="s">
        <v>47</v>
      </c>
      <c r="AL274" s="6" t="s">
        <v>47</v>
      </c>
      <c r="AM274" s="29"/>
      <c r="AN274" s="6">
        <v>44452</v>
      </c>
      <c r="AO274" s="6">
        <v>44452</v>
      </c>
      <c r="AP274" s="6">
        <v>44452</v>
      </c>
      <c r="AQ274" s="10">
        <v>24.031970000000001</v>
      </c>
      <c r="AR274" s="10">
        <v>38.170250000000003</v>
      </c>
      <c r="AS274" s="6">
        <v>44454</v>
      </c>
      <c r="AT274" s="6">
        <v>44454</v>
      </c>
      <c r="AU274" s="5" t="s">
        <v>1266</v>
      </c>
      <c r="AV274" s="6" t="s">
        <v>1257</v>
      </c>
      <c r="AW274" s="6">
        <v>44453</v>
      </c>
      <c r="AX274" s="5" t="s">
        <v>53</v>
      </c>
      <c r="AY274" s="5" t="s">
        <v>1027</v>
      </c>
      <c r="AZ274" s="4" t="s">
        <v>1259</v>
      </c>
      <c r="BA274" s="4"/>
      <c r="BB274" s="11"/>
      <c r="BC274" s="6" t="s">
        <v>1257</v>
      </c>
      <c r="BD274" s="6" t="s">
        <v>537</v>
      </c>
      <c r="BE274" s="6" t="s">
        <v>405</v>
      </c>
      <c r="BF274" s="6" t="s">
        <v>309</v>
      </c>
    </row>
    <row r="275" spans="1:58" ht="18.75">
      <c r="A275" s="4" t="s">
        <v>1255</v>
      </c>
      <c r="B275" s="4" t="s">
        <v>30</v>
      </c>
      <c r="C275" s="4" t="s">
        <v>31</v>
      </c>
      <c r="D275" s="4" t="str">
        <f t="shared" si="11"/>
        <v>HOC</v>
      </c>
      <c r="E275" s="6" t="str">
        <f t="shared" si="12"/>
        <v>HO to CW Done</v>
      </c>
      <c r="F275" s="4" t="s">
        <v>303</v>
      </c>
      <c r="G275" s="4"/>
      <c r="H275" s="4">
        <v>24.030529999999999</v>
      </c>
      <c r="I275" s="4">
        <v>38.138080000000002</v>
      </c>
      <c r="J275" s="4" t="s">
        <v>306</v>
      </c>
      <c r="K275" s="4" t="s">
        <v>43</v>
      </c>
      <c r="L275" s="4" t="s">
        <v>55</v>
      </c>
      <c r="M275" s="4"/>
      <c r="N275" s="4"/>
      <c r="O275" s="4" t="s">
        <v>30</v>
      </c>
      <c r="P275" s="4" t="s">
        <v>34</v>
      </c>
      <c r="Q275" s="4"/>
      <c r="R275" s="4" t="s">
        <v>32</v>
      </c>
      <c r="S275" s="4" t="s">
        <v>32</v>
      </c>
      <c r="T275" s="4" t="s">
        <v>33</v>
      </c>
      <c r="U275" s="8"/>
      <c r="V275" s="8" t="s">
        <v>1112</v>
      </c>
      <c r="W275" s="4" t="s">
        <v>600</v>
      </c>
      <c r="X275" s="4" t="s">
        <v>601</v>
      </c>
      <c r="Y275" s="6">
        <v>44452</v>
      </c>
      <c r="Z275" s="6">
        <v>44452</v>
      </c>
      <c r="AA275" s="6">
        <v>44452</v>
      </c>
      <c r="AB275" s="6">
        <v>44452</v>
      </c>
      <c r="AC275" s="6" t="s">
        <v>47</v>
      </c>
      <c r="AD275" s="6" t="s">
        <v>47</v>
      </c>
      <c r="AE275" s="6">
        <v>44452</v>
      </c>
      <c r="AF275" s="6">
        <v>44452</v>
      </c>
      <c r="AG275" s="6">
        <v>44452</v>
      </c>
      <c r="AH275" s="6">
        <v>44452</v>
      </c>
      <c r="AI275" s="6">
        <v>44452</v>
      </c>
      <c r="AJ275" s="6">
        <v>44452</v>
      </c>
      <c r="AK275" s="6" t="s">
        <v>47</v>
      </c>
      <c r="AL275" s="6" t="s">
        <v>47</v>
      </c>
      <c r="AM275" s="29"/>
      <c r="AN275" s="6">
        <v>44452</v>
      </c>
      <c r="AO275" s="6">
        <v>44452</v>
      </c>
      <c r="AP275" s="6">
        <v>44452</v>
      </c>
      <c r="AQ275" s="10">
        <v>24.028199999999998</v>
      </c>
      <c r="AR275" s="10">
        <v>38.142229999999998</v>
      </c>
      <c r="AS275" s="6">
        <v>44454</v>
      </c>
      <c r="AT275" s="6">
        <v>44454</v>
      </c>
      <c r="AU275" s="5" t="s">
        <v>1266</v>
      </c>
      <c r="AV275" s="6" t="s">
        <v>1258</v>
      </c>
      <c r="AW275" s="6">
        <v>44453</v>
      </c>
      <c r="AX275" s="5" t="s">
        <v>53</v>
      </c>
      <c r="AY275" s="5" t="s">
        <v>1027</v>
      </c>
      <c r="AZ275" s="4" t="s">
        <v>1259</v>
      </c>
      <c r="BA275" s="4"/>
      <c r="BB275" s="11"/>
      <c r="BC275" s="6" t="s">
        <v>1258</v>
      </c>
      <c r="BD275" s="6" t="s">
        <v>537</v>
      </c>
      <c r="BE275" s="6" t="s">
        <v>405</v>
      </c>
      <c r="BF275" s="6" t="s">
        <v>309</v>
      </c>
    </row>
    <row r="276" spans="1:58" ht="18.75">
      <c r="A276" s="4" t="s">
        <v>1256</v>
      </c>
      <c r="B276" s="4" t="s">
        <v>30</v>
      </c>
      <c r="C276" s="4" t="s">
        <v>31</v>
      </c>
      <c r="D276" s="4" t="str">
        <f t="shared" si="11"/>
        <v>Pending FBP</v>
      </c>
      <c r="E276" s="6" t="str">
        <f t="shared" si="12"/>
        <v>FBP Not Issued</v>
      </c>
      <c r="F276" s="4" t="s">
        <v>300</v>
      </c>
      <c r="G276" s="4"/>
      <c r="H276" s="4">
        <v>18.352250000000002</v>
      </c>
      <c r="I276" s="4">
        <v>42.758609999999997</v>
      </c>
      <c r="J276" s="4" t="s">
        <v>306</v>
      </c>
      <c r="K276" s="4" t="s">
        <v>43</v>
      </c>
      <c r="L276" s="4" t="s">
        <v>55</v>
      </c>
      <c r="M276" s="4"/>
      <c r="N276" s="4"/>
      <c r="O276" s="4" t="s">
        <v>30</v>
      </c>
      <c r="P276" s="4" t="s">
        <v>34</v>
      </c>
      <c r="Q276" s="4"/>
      <c r="R276" s="4" t="s">
        <v>32</v>
      </c>
      <c r="S276" s="4" t="s">
        <v>32</v>
      </c>
      <c r="T276" s="4" t="s">
        <v>33</v>
      </c>
      <c r="U276" s="8"/>
      <c r="V276" s="8" t="s">
        <v>1112</v>
      </c>
      <c r="W276" s="4" t="s">
        <v>600</v>
      </c>
      <c r="X276" s="4" t="s">
        <v>601</v>
      </c>
      <c r="Y276" s="6">
        <v>44452</v>
      </c>
      <c r="Z276" s="6">
        <v>44452</v>
      </c>
      <c r="AA276" s="6">
        <v>44452</v>
      </c>
      <c r="AB276" s="6">
        <v>44452</v>
      </c>
      <c r="AC276" s="6" t="s">
        <v>47</v>
      </c>
      <c r="AD276" s="6" t="s">
        <v>47</v>
      </c>
      <c r="AE276" s="6">
        <v>44475</v>
      </c>
      <c r="AF276" s="6">
        <v>44495</v>
      </c>
      <c r="AG276" s="6">
        <v>44495</v>
      </c>
      <c r="AH276" s="6">
        <v>44495</v>
      </c>
      <c r="AI276" s="6">
        <v>44502</v>
      </c>
      <c r="AJ276" s="6">
        <v>44510</v>
      </c>
      <c r="AK276" s="6" t="s">
        <v>47</v>
      </c>
      <c r="AL276" s="6" t="s">
        <v>47</v>
      </c>
      <c r="AM276" s="29"/>
      <c r="AN276" s="6">
        <v>44515</v>
      </c>
      <c r="AO276" s="6"/>
      <c r="AP276" s="6">
        <v>44488</v>
      </c>
      <c r="AQ276" s="10">
        <v>18.353470000000002</v>
      </c>
      <c r="AR276" s="10">
        <v>42.756610000000002</v>
      </c>
      <c r="AS276" s="6">
        <v>44504</v>
      </c>
      <c r="AT276" s="6">
        <v>44490</v>
      </c>
      <c r="AU276" s="5" t="s">
        <v>1134</v>
      </c>
      <c r="AV276" s="6" t="s">
        <v>64</v>
      </c>
      <c r="AW276" s="6">
        <v>44501</v>
      </c>
      <c r="AX276" s="5" t="s">
        <v>53</v>
      </c>
      <c r="AY276" s="4" t="s">
        <v>35</v>
      </c>
      <c r="AZ276" s="4" t="s">
        <v>1260</v>
      </c>
      <c r="BA276" s="4"/>
      <c r="BB276" s="11"/>
      <c r="BC276" s="6" t="s">
        <v>64</v>
      </c>
      <c r="BD276" s="6" t="s">
        <v>537</v>
      </c>
      <c r="BE276" s="6" t="s">
        <v>404</v>
      </c>
      <c r="BF276" s="6" t="s">
        <v>309</v>
      </c>
    </row>
    <row r="277" spans="1:58" ht="18.75">
      <c r="A277" s="4" t="s">
        <v>1265</v>
      </c>
      <c r="B277" s="4" t="s">
        <v>30</v>
      </c>
      <c r="C277" s="4" t="s">
        <v>31</v>
      </c>
      <c r="D277" s="4" t="str">
        <f t="shared" si="11"/>
        <v>Pending FBP</v>
      </c>
      <c r="E277" s="6" t="str">
        <f t="shared" si="12"/>
        <v>FBP Not Issued</v>
      </c>
      <c r="F277" s="4" t="s">
        <v>299</v>
      </c>
      <c r="G277" s="4"/>
      <c r="H277" s="4">
        <v>24.394390000000001</v>
      </c>
      <c r="I277" s="4">
        <v>39.673459999999999</v>
      </c>
      <c r="J277" s="4" t="s">
        <v>306</v>
      </c>
      <c r="K277" s="4" t="s">
        <v>43</v>
      </c>
      <c r="L277" s="4" t="s">
        <v>55</v>
      </c>
      <c r="M277" s="4"/>
      <c r="N277" s="4"/>
      <c r="O277" s="4" t="s">
        <v>30</v>
      </c>
      <c r="P277" s="4" t="s">
        <v>34</v>
      </c>
      <c r="Q277" s="4"/>
      <c r="R277" s="4" t="s">
        <v>32</v>
      </c>
      <c r="S277" s="4" t="s">
        <v>32</v>
      </c>
      <c r="T277" s="4" t="s">
        <v>33</v>
      </c>
      <c r="U277" s="8"/>
      <c r="V277" s="8" t="s">
        <v>1112</v>
      </c>
      <c r="W277" s="4" t="s">
        <v>600</v>
      </c>
      <c r="X277" s="4" t="s">
        <v>601</v>
      </c>
      <c r="Y277" s="6">
        <v>44447</v>
      </c>
      <c r="Z277" s="6">
        <v>44447</v>
      </c>
      <c r="AA277" s="6">
        <v>44447</v>
      </c>
      <c r="AB277" s="6">
        <v>44447</v>
      </c>
      <c r="AC277" s="6" t="s">
        <v>47</v>
      </c>
      <c r="AD277" s="6" t="s">
        <v>47</v>
      </c>
      <c r="AE277" s="6">
        <v>44466</v>
      </c>
      <c r="AF277" s="6">
        <v>44490</v>
      </c>
      <c r="AG277" s="6">
        <v>44490</v>
      </c>
      <c r="AH277" s="6">
        <v>44490</v>
      </c>
      <c r="AI277" s="6">
        <v>44496</v>
      </c>
      <c r="AJ277" s="6">
        <v>44518</v>
      </c>
      <c r="AK277" s="6" t="s">
        <v>47</v>
      </c>
      <c r="AL277" s="6" t="s">
        <v>47</v>
      </c>
      <c r="AM277" s="6"/>
      <c r="AN277" s="6">
        <v>44518</v>
      </c>
      <c r="AO277" s="6"/>
      <c r="AP277" s="6">
        <v>44488</v>
      </c>
      <c r="AQ277" s="10">
        <v>24.394749999999998</v>
      </c>
      <c r="AR277" s="10">
        <v>39.673389999999998</v>
      </c>
      <c r="AS277" s="6">
        <v>44500</v>
      </c>
      <c r="AT277" s="6">
        <v>44496</v>
      </c>
      <c r="AU277" s="5" t="s">
        <v>1134</v>
      </c>
      <c r="AV277" s="4" t="s">
        <v>1176</v>
      </c>
      <c r="AW277" s="6">
        <v>44494</v>
      </c>
      <c r="AX277" s="5" t="s">
        <v>53</v>
      </c>
      <c r="AY277" s="4" t="s">
        <v>35</v>
      </c>
      <c r="AZ277" s="4" t="s">
        <v>354</v>
      </c>
      <c r="BA277" s="4"/>
      <c r="BB277" s="11"/>
      <c r="BC277" s="6" t="s">
        <v>1176</v>
      </c>
      <c r="BD277" s="6" t="s">
        <v>537</v>
      </c>
      <c r="BE277" s="6" t="s">
        <v>405</v>
      </c>
      <c r="BF277" s="6" t="s">
        <v>309</v>
      </c>
    </row>
    <row r="278" spans="1:58" ht="18.75">
      <c r="A278" s="4" t="s">
        <v>1267</v>
      </c>
      <c r="B278" s="4" t="s">
        <v>30</v>
      </c>
      <c r="C278" s="4" t="s">
        <v>31</v>
      </c>
      <c r="D278" s="4" t="str">
        <f>CONCATENATE(IF(Y278="","Pending ISS",IF(Z278="","Pending ISR",IF(AB278="","Pending ISR",IF(AP278="","Pending TSSR",IF(AS278="","Pending SAF",IF(AT278="","Pending TCC",IF(AG278="","Pending LA",IF(AI278="","Pending LA",IF(AJ278="","Pending LA",IF(AK278="","Pending LA",IF(AL278="","Pending LA",IF(AN278="","Pending FBP",IF(AO278="","Pending FBP",IF(AW278="","Pending HOC","HOC")))))))))))))))</f>
        <v>HOC</v>
      </c>
      <c r="E278" s="6" t="str">
        <f>IF(P278="Not Doable","Not Doable",CONCATENATE(IF(R278="Approved",IF(S278="Approved",IF(W278="","NA in IGATE", IF(Z278="","ISR Not Sub to RF",IF(Z278="","ISR Not Sub to RF",IF(AA278="","ISR Not Approved By RF",IF(AB278="","ISR Not Approved By SA",IF(AC278="","MOU Not Submitted",IF(AD278="","MOU Not Approved",IF(AE278="","IBP not Applied",IF(AF278="","IBP Not Issued",IF(AG278="","Contract Not Issued",IF(AH278="","Contract Not Submitted to TAWAL",IF(AI278="","Contract Not Signed by TAWAL",IF(AJ278="","Contract Not Signed by Non-Private",IF(AK278="","Priv. Contract Not Issued From TAWAL",IF(AL278="","Priv. Contract Not Signed by Owner",IF(AN278="","FBP Not Applied",IF(AO278="","FBP Not Issued",IF(AW278="","HO Not Done","HO to CW Done")))))))))))))))))),"Under Survey"),"SSO")))</f>
        <v>HO to CW Done</v>
      </c>
      <c r="F278" s="4" t="s">
        <v>303</v>
      </c>
      <c r="G278" s="4"/>
      <c r="H278" s="4">
        <v>24.026900000000001</v>
      </c>
      <c r="I278" s="4">
        <v>38.200600000000001</v>
      </c>
      <c r="J278" s="4" t="s">
        <v>306</v>
      </c>
      <c r="K278" s="4" t="s">
        <v>43</v>
      </c>
      <c r="L278" s="4" t="s">
        <v>55</v>
      </c>
      <c r="M278" s="4"/>
      <c r="N278" s="4"/>
      <c r="O278" s="4" t="s">
        <v>30</v>
      </c>
      <c r="P278" s="4" t="s">
        <v>34</v>
      </c>
      <c r="Q278" s="4"/>
      <c r="R278" s="4" t="s">
        <v>32</v>
      </c>
      <c r="S278" s="4" t="s">
        <v>32</v>
      </c>
      <c r="T278" s="4" t="s">
        <v>33</v>
      </c>
      <c r="U278" s="8"/>
      <c r="V278" s="8" t="s">
        <v>1112</v>
      </c>
      <c r="W278" s="4" t="s">
        <v>600</v>
      </c>
      <c r="X278" s="4" t="s">
        <v>601</v>
      </c>
      <c r="Y278" s="6">
        <v>44447</v>
      </c>
      <c r="Z278" s="6">
        <v>44448</v>
      </c>
      <c r="AA278" s="6">
        <v>44448</v>
      </c>
      <c r="AB278" s="6">
        <v>44448</v>
      </c>
      <c r="AC278" s="6" t="s">
        <v>47</v>
      </c>
      <c r="AD278" s="6" t="s">
        <v>47</v>
      </c>
      <c r="AE278" s="6">
        <v>44469</v>
      </c>
      <c r="AF278" s="6">
        <v>44469</v>
      </c>
      <c r="AG278" s="6">
        <v>44469</v>
      </c>
      <c r="AH278" s="6">
        <v>44469</v>
      </c>
      <c r="AI278" s="6">
        <v>44469</v>
      </c>
      <c r="AJ278" s="6">
        <v>44469</v>
      </c>
      <c r="AK278" s="6" t="s">
        <v>47</v>
      </c>
      <c r="AL278" s="6" t="s">
        <v>47</v>
      </c>
      <c r="AM278" s="29"/>
      <c r="AN278" s="6">
        <v>44469</v>
      </c>
      <c r="AO278" s="6">
        <v>44469</v>
      </c>
      <c r="AP278" s="6">
        <v>44467</v>
      </c>
      <c r="AQ278" s="10">
        <v>24.027267999999999</v>
      </c>
      <c r="AR278" s="10">
        <v>38.201565000000002</v>
      </c>
      <c r="AS278" s="6">
        <v>44473</v>
      </c>
      <c r="AT278" s="6">
        <v>44476</v>
      </c>
      <c r="AU278" s="5" t="s">
        <v>1266</v>
      </c>
      <c r="AV278" s="4" t="s">
        <v>1258</v>
      </c>
      <c r="AW278" s="6">
        <v>44469</v>
      </c>
      <c r="AX278" s="5" t="s">
        <v>53</v>
      </c>
      <c r="AY278" s="4" t="s">
        <v>508</v>
      </c>
      <c r="AZ278" s="4" t="s">
        <v>1259</v>
      </c>
      <c r="BA278" s="4"/>
      <c r="BB278" s="11"/>
      <c r="BC278" s="6" t="s">
        <v>1258</v>
      </c>
      <c r="BD278" s="6" t="s">
        <v>537</v>
      </c>
      <c r="BE278" s="6" t="s">
        <v>405</v>
      </c>
      <c r="BF278" s="6" t="s">
        <v>309</v>
      </c>
    </row>
    <row r="281" spans="1:58">
      <c r="A281" s="48" t="s">
        <v>593</v>
      </c>
    </row>
    <row r="282" spans="1:58">
      <c r="A282" s="49" t="s">
        <v>85</v>
      </c>
    </row>
    <row r="283" spans="1:58">
      <c r="A283" s="49" t="s">
        <v>281</v>
      </c>
    </row>
    <row r="284" spans="1:58">
      <c r="A284" s="49" t="s">
        <v>141</v>
      </c>
    </row>
    <row r="285" spans="1:58">
      <c r="A285" s="49" t="s">
        <v>148</v>
      </c>
    </row>
    <row r="286" spans="1:58">
      <c r="A286" s="49" t="s">
        <v>170</v>
      </c>
    </row>
    <row r="287" spans="1:58">
      <c r="A287" s="49" t="s">
        <v>162</v>
      </c>
    </row>
    <row r="288" spans="1:58">
      <c r="A288" s="49" t="s">
        <v>127</v>
      </c>
    </row>
    <row r="289" spans="1:1">
      <c r="A289" s="49" t="s">
        <v>110</v>
      </c>
    </row>
    <row r="290" spans="1:1">
      <c r="A290" s="49" t="s">
        <v>122</v>
      </c>
    </row>
    <row r="291" spans="1:1">
      <c r="A291" s="49" t="s">
        <v>91</v>
      </c>
    </row>
    <row r="292" spans="1:1">
      <c r="A292" s="49" t="s">
        <v>275</v>
      </c>
    </row>
    <row r="293" spans="1:1">
      <c r="A293" s="49" t="s">
        <v>1124</v>
      </c>
    </row>
    <row r="294" spans="1:1">
      <c r="A294" s="49" t="s">
        <v>1127</v>
      </c>
    </row>
    <row r="295" spans="1:1">
      <c r="A295" s="49" t="s">
        <v>1216</v>
      </c>
    </row>
    <row r="296" spans="1:1">
      <c r="A296" s="49" t="s">
        <v>1218</v>
      </c>
    </row>
    <row r="297" spans="1:1">
      <c r="A297" s="49" t="s">
        <v>1189</v>
      </c>
    </row>
    <row r="298" spans="1:1">
      <c r="A298" s="49" t="s">
        <v>1186</v>
      </c>
    </row>
    <row r="299" spans="1:1">
      <c r="A299" s="49" t="s">
        <v>1161</v>
      </c>
    </row>
    <row r="300" spans="1:1">
      <c r="A300" s="49" t="s">
        <v>1265</v>
      </c>
    </row>
    <row r="301" spans="1:1">
      <c r="A301" s="49" t="s">
        <v>1256</v>
      </c>
    </row>
  </sheetData>
  <autoFilter ref="A3:BF278" xr:uid="{6B5169B8-2214-444F-A15F-6C6D1949F0CB}"/>
  <conditionalFormatting sqref="BA66">
    <cfRule type="duplicateValues" dxfId="145" priority="926"/>
  </conditionalFormatting>
  <conditionalFormatting sqref="BA66">
    <cfRule type="duplicateValues" dxfId="144" priority="930"/>
    <cfRule type="duplicateValues" dxfId="143" priority="931"/>
  </conditionalFormatting>
  <conditionalFormatting sqref="A229:A235">
    <cfRule type="duplicateValues" dxfId="142" priority="835"/>
  </conditionalFormatting>
  <conditionalFormatting sqref="AQ231">
    <cfRule type="duplicateValues" dxfId="141" priority="819"/>
  </conditionalFormatting>
  <conditionalFormatting sqref="A239">
    <cfRule type="duplicateValues" dxfId="140" priority="808"/>
  </conditionalFormatting>
  <conditionalFormatting sqref="A240">
    <cfRule type="duplicateValues" dxfId="139" priority="795"/>
  </conditionalFormatting>
  <conditionalFormatting sqref="A241">
    <cfRule type="duplicateValues" dxfId="138" priority="779"/>
  </conditionalFormatting>
  <conditionalFormatting sqref="A242:A243">
    <cfRule type="duplicateValues" dxfId="137" priority="754"/>
  </conditionalFormatting>
  <conditionalFormatting sqref="A246">
    <cfRule type="duplicateValues" dxfId="136" priority="740"/>
  </conditionalFormatting>
  <conditionalFormatting sqref="A247">
    <cfRule type="duplicateValues" dxfId="135" priority="731"/>
  </conditionalFormatting>
  <conditionalFormatting sqref="A248">
    <cfRule type="duplicateValues" dxfId="134" priority="723"/>
  </conditionalFormatting>
  <conditionalFormatting sqref="A249:A250">
    <cfRule type="duplicateValues" dxfId="133" priority="716"/>
  </conditionalFormatting>
  <conditionalFormatting sqref="A251">
    <cfRule type="duplicateValues" dxfId="132" priority="709"/>
  </conditionalFormatting>
  <conditionalFormatting sqref="A252">
    <cfRule type="duplicateValues" dxfId="131" priority="702"/>
  </conditionalFormatting>
  <conditionalFormatting sqref="A253:A261">
    <cfRule type="duplicateValues" dxfId="130" priority="674"/>
  </conditionalFormatting>
  <conditionalFormatting sqref="A262">
    <cfRule type="duplicateValues" dxfId="129" priority="662"/>
  </conditionalFormatting>
  <conditionalFormatting sqref="A263">
    <cfRule type="duplicateValues" dxfId="128" priority="586"/>
  </conditionalFormatting>
  <conditionalFormatting sqref="A264:A266">
    <cfRule type="duplicateValues" dxfId="127" priority="397"/>
  </conditionalFormatting>
  <conditionalFormatting sqref="A264:A266">
    <cfRule type="duplicateValues" dxfId="126" priority="381"/>
    <cfRule type="duplicateValues" dxfId="125" priority="382"/>
  </conditionalFormatting>
  <conditionalFormatting sqref="A267">
    <cfRule type="duplicateValues" dxfId="124" priority="379"/>
  </conditionalFormatting>
  <conditionalFormatting sqref="A267">
    <cfRule type="duplicateValues" dxfId="123" priority="363"/>
    <cfRule type="duplicateValues" dxfId="122" priority="364"/>
  </conditionalFormatting>
  <conditionalFormatting sqref="A236:A238">
    <cfRule type="duplicateValues" dxfId="121" priority="1834"/>
  </conditionalFormatting>
  <conditionalFormatting sqref="A268">
    <cfRule type="duplicateValues" dxfId="120" priority="339"/>
  </conditionalFormatting>
  <conditionalFormatting sqref="A268">
    <cfRule type="duplicateValues" dxfId="119" priority="323"/>
    <cfRule type="duplicateValues" dxfId="118" priority="324"/>
  </conditionalFormatting>
  <conditionalFormatting sqref="A269:A270">
    <cfRule type="duplicateValues" dxfId="117" priority="318"/>
  </conditionalFormatting>
  <conditionalFormatting sqref="A269:A270">
    <cfRule type="duplicateValues" dxfId="116" priority="302"/>
    <cfRule type="duplicateValues" dxfId="115" priority="303"/>
  </conditionalFormatting>
  <conditionalFormatting sqref="A271">
    <cfRule type="duplicateValues" dxfId="114" priority="296"/>
  </conditionalFormatting>
  <conditionalFormatting sqref="A271">
    <cfRule type="duplicateValues" dxfId="113" priority="280"/>
    <cfRule type="duplicateValues" dxfId="112" priority="281"/>
  </conditionalFormatting>
  <conditionalFormatting sqref="A244:A245">
    <cfRule type="duplicateValues" dxfId="111" priority="2049"/>
  </conditionalFormatting>
  <conditionalFormatting sqref="A272:A276">
    <cfRule type="duplicateValues" dxfId="110" priority="206"/>
  </conditionalFormatting>
  <conditionalFormatting sqref="A272:A276">
    <cfRule type="duplicateValues" dxfId="109" priority="191"/>
    <cfRule type="duplicateValues" dxfId="108" priority="192"/>
  </conditionalFormatting>
  <conditionalFormatting sqref="A272:A276">
    <cfRule type="duplicateValues" dxfId="107" priority="208"/>
    <cfRule type="timePeriod" dxfId="106" priority="209" timePeriod="yesterday">
      <formula>FLOOR(A272,1)=TODAY()-1</formula>
    </cfRule>
  </conditionalFormatting>
  <conditionalFormatting sqref="A262:A268">
    <cfRule type="duplicateValues" dxfId="105" priority="2333"/>
  </conditionalFormatting>
  <conditionalFormatting sqref="A277">
    <cfRule type="duplicateValues" dxfId="104" priority="133"/>
  </conditionalFormatting>
  <conditionalFormatting sqref="A277">
    <cfRule type="duplicateValues" dxfId="103" priority="132"/>
  </conditionalFormatting>
  <conditionalFormatting sqref="A277">
    <cfRule type="duplicateValues" dxfId="102" priority="131"/>
  </conditionalFormatting>
  <conditionalFormatting sqref="A277">
    <cfRule type="duplicateValues" dxfId="101" priority="130"/>
  </conditionalFormatting>
  <conditionalFormatting sqref="A277">
    <cfRule type="duplicateValues" dxfId="100" priority="129"/>
  </conditionalFormatting>
  <conditionalFormatting sqref="A277">
    <cfRule type="duplicateValues" dxfId="99" priority="128"/>
  </conditionalFormatting>
  <conditionalFormatting sqref="A277">
    <cfRule type="duplicateValues" dxfId="98" priority="127"/>
  </conditionalFormatting>
  <conditionalFormatting sqref="A277">
    <cfRule type="duplicateValues" dxfId="97" priority="126"/>
  </conditionalFormatting>
  <conditionalFormatting sqref="A277">
    <cfRule type="duplicateValues" dxfId="96" priority="125"/>
  </conditionalFormatting>
  <conditionalFormatting sqref="A277">
    <cfRule type="duplicateValues" dxfId="95" priority="124"/>
  </conditionalFormatting>
  <conditionalFormatting sqref="A277">
    <cfRule type="duplicateValues" dxfId="94" priority="123"/>
  </conditionalFormatting>
  <conditionalFormatting sqref="A277">
    <cfRule type="duplicateValues" dxfId="93" priority="122"/>
  </conditionalFormatting>
  <conditionalFormatting sqref="A277">
    <cfRule type="duplicateValues" dxfId="92" priority="121"/>
  </conditionalFormatting>
  <conditionalFormatting sqref="A277">
    <cfRule type="duplicateValues" dxfId="91" priority="117"/>
  </conditionalFormatting>
  <conditionalFormatting sqref="A277">
    <cfRule type="duplicateValues" dxfId="90" priority="116"/>
  </conditionalFormatting>
  <conditionalFormatting sqref="A277">
    <cfRule type="duplicateValues" dxfId="89" priority="115"/>
  </conditionalFormatting>
  <conditionalFormatting sqref="A277">
    <cfRule type="duplicateValues" dxfId="88" priority="114"/>
  </conditionalFormatting>
  <conditionalFormatting sqref="A277">
    <cfRule type="duplicateValues" dxfId="87" priority="134"/>
  </conditionalFormatting>
  <conditionalFormatting sqref="A277">
    <cfRule type="duplicateValues" dxfId="86" priority="113"/>
  </conditionalFormatting>
  <conditionalFormatting sqref="A277">
    <cfRule type="duplicateValues" dxfId="85" priority="119"/>
    <cfRule type="duplicateValues" dxfId="84" priority="120"/>
  </conditionalFormatting>
  <conditionalFormatting sqref="A277">
    <cfRule type="duplicateValues" dxfId="83" priority="118"/>
  </conditionalFormatting>
  <conditionalFormatting sqref="A277">
    <cfRule type="duplicateValues" dxfId="82" priority="135"/>
  </conditionalFormatting>
  <conditionalFormatting sqref="A277">
    <cfRule type="duplicateValues" dxfId="81" priority="136"/>
    <cfRule type="timePeriod" dxfId="80" priority="137" timePeriod="yesterday">
      <formula>FLOOR(A277,1)=TODAY()-1</formula>
    </cfRule>
  </conditionalFormatting>
  <conditionalFormatting sqref="B2:BF2">
    <cfRule type="duplicateValues" dxfId="79" priority="2505"/>
  </conditionalFormatting>
  <conditionalFormatting sqref="B2:BF2">
    <cfRule type="duplicateValues" dxfId="78" priority="2509"/>
    <cfRule type="timePeriod" dxfId="77" priority="2510" timePeriod="yesterday">
      <formula>FLOOR(B2,1)=TODAY()-1</formula>
    </cfRule>
  </conditionalFormatting>
  <conditionalFormatting sqref="A278">
    <cfRule type="duplicateValues" dxfId="76" priority="107"/>
  </conditionalFormatting>
  <conditionalFormatting sqref="A278">
    <cfRule type="duplicateValues" dxfId="75" priority="106"/>
  </conditionalFormatting>
  <conditionalFormatting sqref="A278">
    <cfRule type="duplicateValues" dxfId="74" priority="105"/>
  </conditionalFormatting>
  <conditionalFormatting sqref="A278">
    <cfRule type="duplicateValues" dxfId="73" priority="104"/>
  </conditionalFormatting>
  <conditionalFormatting sqref="A278">
    <cfRule type="duplicateValues" dxfId="72" priority="103"/>
  </conditionalFormatting>
  <conditionalFormatting sqref="A278">
    <cfRule type="duplicateValues" dxfId="71" priority="102"/>
  </conditionalFormatting>
  <conditionalFormatting sqref="A278">
    <cfRule type="duplicateValues" dxfId="70" priority="101"/>
  </conditionalFormatting>
  <conditionalFormatting sqref="A278">
    <cfRule type="duplicateValues" dxfId="69" priority="100"/>
  </conditionalFormatting>
  <conditionalFormatting sqref="A278">
    <cfRule type="duplicateValues" dxfId="68" priority="99"/>
  </conditionalFormatting>
  <conditionalFormatting sqref="A278">
    <cfRule type="duplicateValues" dxfId="67" priority="98"/>
  </conditionalFormatting>
  <conditionalFormatting sqref="A278">
    <cfRule type="duplicateValues" dxfId="66" priority="97"/>
  </conditionalFormatting>
  <conditionalFormatting sqref="A278">
    <cfRule type="duplicateValues" dxfId="65" priority="96"/>
  </conditionalFormatting>
  <conditionalFormatting sqref="A278">
    <cfRule type="duplicateValues" dxfId="64" priority="95"/>
  </conditionalFormatting>
  <conditionalFormatting sqref="A278">
    <cfRule type="duplicateValues" dxfId="63" priority="91"/>
  </conditionalFormatting>
  <conditionalFormatting sqref="A278">
    <cfRule type="duplicateValues" dxfId="62" priority="90"/>
  </conditionalFormatting>
  <conditionalFormatting sqref="A278">
    <cfRule type="duplicateValues" dxfId="61" priority="89"/>
  </conditionalFormatting>
  <conditionalFormatting sqref="A278">
    <cfRule type="duplicateValues" dxfId="60" priority="88"/>
  </conditionalFormatting>
  <conditionalFormatting sqref="A278">
    <cfRule type="duplicateValues" dxfId="59" priority="108"/>
  </conditionalFormatting>
  <conditionalFormatting sqref="A278">
    <cfRule type="duplicateValues" dxfId="58" priority="87"/>
  </conditionalFormatting>
  <conditionalFormatting sqref="A278">
    <cfRule type="duplicateValues" dxfId="57" priority="93"/>
    <cfRule type="duplicateValues" dxfId="56" priority="94"/>
  </conditionalFormatting>
  <conditionalFormatting sqref="A278">
    <cfRule type="duplicateValues" dxfId="55" priority="92"/>
  </conditionalFormatting>
  <conditionalFormatting sqref="A278">
    <cfRule type="duplicateValues" dxfId="54" priority="109"/>
  </conditionalFormatting>
  <conditionalFormatting sqref="A278">
    <cfRule type="duplicateValues" dxfId="53" priority="110"/>
    <cfRule type="timePeriod" dxfId="52" priority="111" timePeriod="yesterday">
      <formula>FLOOR(A278,1)=TODAY()-1</formula>
    </cfRule>
  </conditionalFormatting>
  <conditionalFormatting sqref="A278">
    <cfRule type="duplicateValues" dxfId="51" priority="86"/>
  </conditionalFormatting>
  <conditionalFormatting sqref="A1:A280 A302:A1048576">
    <cfRule type="duplicateValues" dxfId="50" priority="57"/>
  </conditionalFormatting>
  <conditionalFormatting sqref="A302:A1048576">
    <cfRule type="duplicateValues" dxfId="49" priority="2718"/>
  </conditionalFormatting>
  <conditionalFormatting sqref="A279:A280 A302:A1048576">
    <cfRule type="duplicateValues" dxfId="48" priority="2721"/>
  </conditionalFormatting>
  <conditionalFormatting sqref="A3:A228 A279:A280 A302:A1048576">
    <cfRule type="duplicateValues" dxfId="47" priority="2724"/>
  </conditionalFormatting>
  <conditionalFormatting sqref="A3:A235 A279:A280 A302:A1048576">
    <cfRule type="duplicateValues" dxfId="46" priority="2728"/>
  </conditionalFormatting>
  <conditionalFormatting sqref="A3:A238 A279:A280 A302:A1048576">
    <cfRule type="duplicateValues" dxfId="45" priority="2732"/>
  </conditionalFormatting>
  <conditionalFormatting sqref="A3:A239 A279:A280 A302:A1048576">
    <cfRule type="duplicateValues" dxfId="44" priority="2736"/>
  </conditionalFormatting>
  <conditionalFormatting sqref="A3:A241 A279:A280 A302:A1048576">
    <cfRule type="duplicateValues" dxfId="43" priority="2740"/>
  </conditionalFormatting>
  <conditionalFormatting sqref="A3:A243 A279:A280 A302:A1048576">
    <cfRule type="duplicateValues" dxfId="42" priority="2744"/>
  </conditionalFormatting>
  <conditionalFormatting sqref="A3:A245 A279:A280 A302:A1048576">
    <cfRule type="duplicateValues" dxfId="41" priority="2748"/>
  </conditionalFormatting>
  <conditionalFormatting sqref="A1:A276 A1:BF2 A279:A280 A302:A1048576">
    <cfRule type="duplicateValues" dxfId="40" priority="2752"/>
  </conditionalFormatting>
  <conditionalFormatting sqref="A1:A271 A1:BF2 A279:A280 A302:A1048576">
    <cfRule type="duplicateValues" dxfId="39" priority="2757"/>
  </conditionalFormatting>
  <conditionalFormatting sqref="A1:A271 A1:BF2 A279:A280 A302:A1048576">
    <cfRule type="duplicateValues" dxfId="38" priority="2762"/>
    <cfRule type="timePeriod" dxfId="37" priority="2763" timePeriod="yesterday">
      <formula>FLOOR(A1,1)=TODAY()-1</formula>
    </cfRule>
  </conditionalFormatting>
  <conditionalFormatting sqref="A1:A270 A1:BF2 A279:A280 A302:A1048576">
    <cfRule type="duplicateValues" dxfId="36" priority="2772"/>
  </conditionalFormatting>
  <conditionalFormatting sqref="A1:A252 A1:BF2 A279:A280 A302:A1048576">
    <cfRule type="duplicateValues" dxfId="35" priority="2777"/>
  </conditionalFormatting>
  <conditionalFormatting sqref="A1:A261 A1:BF2 A279:A280 A302:A1048576">
    <cfRule type="duplicateValues" dxfId="34" priority="2782"/>
  </conditionalFormatting>
  <conditionalFormatting sqref="A1:A262 A1:BF2 A279:A280 A302:A1048576">
    <cfRule type="duplicateValues" dxfId="33" priority="2787"/>
  </conditionalFormatting>
  <conditionalFormatting sqref="A1:A268 A1:BF2 A279:A280 A302:A1048576">
    <cfRule type="duplicateValues" dxfId="32" priority="2792"/>
    <cfRule type="duplicateValues" dxfId="31" priority="2793"/>
  </conditionalFormatting>
  <conditionalFormatting sqref="A1:A268 A1:BF2 A279:A280 A302:A1048576">
    <cfRule type="duplicateValues" dxfId="30" priority="2802"/>
  </conditionalFormatting>
  <conditionalFormatting sqref="A2:BF2 A1:A277 A279:A280 A302:A1048576">
    <cfRule type="duplicateValues" dxfId="29" priority="2807"/>
  </conditionalFormatting>
  <conditionalFormatting sqref="A280 A302:A1048576">
    <cfRule type="duplicateValues" dxfId="28" priority="2812"/>
  </conditionalFormatting>
  <conditionalFormatting sqref="A302:A1048576">
    <cfRule type="duplicateValues" dxfId="27" priority="2815"/>
  </conditionalFormatting>
  <conditionalFormatting sqref="A302:A1048576">
    <cfRule type="duplicateValues" dxfId="26" priority="53"/>
  </conditionalFormatting>
  <conditionalFormatting sqref="A1:A280 A302:A1048576">
    <cfRule type="duplicateValues" dxfId="25" priority="23"/>
  </conditionalFormatting>
  <conditionalFormatting sqref="A290">
    <cfRule type="duplicateValues" dxfId="24" priority="20"/>
  </conditionalFormatting>
  <conditionalFormatting sqref="A290">
    <cfRule type="duplicateValues" dxfId="23" priority="19"/>
  </conditionalFormatting>
  <conditionalFormatting sqref="A291:A292">
    <cfRule type="duplicateValues" dxfId="22" priority="17"/>
  </conditionalFormatting>
  <conditionalFormatting sqref="A291:A292">
    <cfRule type="duplicateValues" dxfId="21" priority="18"/>
  </conditionalFormatting>
  <conditionalFormatting sqref="A293">
    <cfRule type="duplicateValues" dxfId="20" priority="15"/>
  </conditionalFormatting>
  <conditionalFormatting sqref="A293">
    <cfRule type="duplicateValues" dxfId="19" priority="16"/>
  </conditionalFormatting>
  <conditionalFormatting sqref="A294">
    <cfRule type="duplicateValues" dxfId="18" priority="13"/>
  </conditionalFormatting>
  <conditionalFormatting sqref="A294">
    <cfRule type="duplicateValues" dxfId="17" priority="14"/>
  </conditionalFormatting>
  <conditionalFormatting sqref="A281:A298">
    <cfRule type="duplicateValues" dxfId="16" priority="12"/>
  </conditionalFormatting>
  <conditionalFormatting sqref="A299">
    <cfRule type="duplicateValues" dxfId="15" priority="10"/>
  </conditionalFormatting>
  <conditionalFormatting sqref="A299">
    <cfRule type="duplicateValues" dxfId="14" priority="11"/>
  </conditionalFormatting>
  <conditionalFormatting sqref="A299">
    <cfRule type="duplicateValues" dxfId="13" priority="9"/>
  </conditionalFormatting>
  <conditionalFormatting sqref="A300">
    <cfRule type="duplicateValues" dxfId="12" priority="7"/>
  </conditionalFormatting>
  <conditionalFormatting sqref="A300">
    <cfRule type="duplicateValues" dxfId="11" priority="8"/>
  </conditionalFormatting>
  <conditionalFormatting sqref="A300">
    <cfRule type="duplicateValues" dxfId="10" priority="6"/>
  </conditionalFormatting>
  <conditionalFormatting sqref="A281:A288">
    <cfRule type="duplicateValues" dxfId="9" priority="21"/>
  </conditionalFormatting>
  <conditionalFormatting sqref="A301">
    <cfRule type="duplicateValues" dxfId="8" priority="4"/>
  </conditionalFormatting>
  <conditionalFormatting sqref="A301">
    <cfRule type="duplicateValues" dxfId="7" priority="5"/>
  </conditionalFormatting>
  <conditionalFormatting sqref="A301">
    <cfRule type="duplicateValues" dxfId="6" priority="3"/>
  </conditionalFormatting>
  <conditionalFormatting sqref="A281:A301">
    <cfRule type="duplicateValues" dxfId="5" priority="2"/>
  </conditionalFormatting>
  <conditionalFormatting sqref="A295:A298">
    <cfRule type="duplicateValues" dxfId="4" priority="22"/>
  </conditionalFormatting>
  <conditionalFormatting sqref="A1:A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4FE3-96F7-4BD1-A863-AC5CAE094CE1}">
  <dimension ref="A1:J26"/>
  <sheetViews>
    <sheetView workbookViewId="0">
      <selection activeCell="A13" sqref="A13"/>
    </sheetView>
  </sheetViews>
  <sheetFormatPr defaultColWidth="9.19140625" defaultRowHeight="13.5"/>
  <cols>
    <col min="1" max="1" width="8.703125" style="45" bestFit="1" customWidth="1"/>
    <col min="2" max="2" width="21.453125" style="45" bestFit="1" customWidth="1"/>
    <col min="3" max="3" width="8.3359375" style="45" bestFit="1" customWidth="1"/>
    <col min="4" max="4" width="10.41796875" style="45" bestFit="1" customWidth="1"/>
    <col min="5" max="5" width="13.60546875" style="45" bestFit="1" customWidth="1"/>
    <col min="6" max="6" width="11.27734375" style="45" bestFit="1" customWidth="1"/>
    <col min="7" max="7" width="11.3984375" style="45" bestFit="1" customWidth="1"/>
    <col min="8" max="8" width="9.68359375" style="45" bestFit="1" customWidth="1"/>
    <col min="9" max="9" width="9.55859375" style="45" bestFit="1" customWidth="1"/>
    <col min="10" max="10" width="21.94140625" style="45" bestFit="1" customWidth="1"/>
    <col min="11" max="16384" width="9.19140625" style="45"/>
  </cols>
  <sheetData>
    <row r="1" spans="1:10" ht="15.75" thickBot="1">
      <c r="A1" s="43" t="s">
        <v>0</v>
      </c>
      <c r="B1" s="44" t="s">
        <v>1</v>
      </c>
      <c r="C1" s="44" t="s">
        <v>3</v>
      </c>
      <c r="D1" s="44" t="s">
        <v>2</v>
      </c>
      <c r="E1" s="44" t="s">
        <v>534</v>
      </c>
      <c r="F1" s="44" t="s">
        <v>66</v>
      </c>
      <c r="G1" s="44" t="s">
        <v>67</v>
      </c>
      <c r="H1" s="44" t="s">
        <v>57</v>
      </c>
      <c r="I1" s="44" t="s">
        <v>58</v>
      </c>
      <c r="J1" s="44" t="s">
        <v>489</v>
      </c>
    </row>
    <row r="2" spans="1:10" ht="15.75" thickBot="1">
      <c r="A2" s="33" t="s">
        <v>169</v>
      </c>
      <c r="B2" s="34" t="s">
        <v>30</v>
      </c>
      <c r="C2" s="34" t="s">
        <v>301</v>
      </c>
      <c r="D2" s="34" t="s">
        <v>31</v>
      </c>
      <c r="E2" s="34" t="s">
        <v>1243</v>
      </c>
      <c r="F2" s="34">
        <v>21.353929999999998</v>
      </c>
      <c r="G2" s="34">
        <v>39.891641999999997</v>
      </c>
      <c r="H2" s="34" t="s">
        <v>1244</v>
      </c>
      <c r="I2" s="34" t="s">
        <v>1244</v>
      </c>
      <c r="J2" s="34" t="s">
        <v>584</v>
      </c>
    </row>
    <row r="3" spans="1:10" ht="15.75" thickBot="1">
      <c r="A3" s="33" t="s">
        <v>171</v>
      </c>
      <c r="B3" s="34" t="s">
        <v>30</v>
      </c>
      <c r="C3" s="34" t="s">
        <v>301</v>
      </c>
      <c r="D3" s="34" t="s">
        <v>31</v>
      </c>
      <c r="E3" s="34" t="s">
        <v>1243</v>
      </c>
      <c r="F3" s="34">
        <v>21.391269999999999</v>
      </c>
      <c r="G3" s="34">
        <v>39.807630000000003</v>
      </c>
      <c r="H3" s="34" t="s">
        <v>1244</v>
      </c>
      <c r="I3" s="34" t="s">
        <v>1244</v>
      </c>
      <c r="J3" s="34" t="s">
        <v>490</v>
      </c>
    </row>
    <row r="4" spans="1:10" ht="15.75" thickBot="1">
      <c r="A4" s="33" t="s">
        <v>144</v>
      </c>
      <c r="B4" s="34" t="s">
        <v>30</v>
      </c>
      <c r="C4" s="34" t="s">
        <v>301</v>
      </c>
      <c r="D4" s="34" t="s">
        <v>31</v>
      </c>
      <c r="E4" s="34" t="s">
        <v>1245</v>
      </c>
      <c r="F4" s="34">
        <v>21.404119999999999</v>
      </c>
      <c r="G4" s="34">
        <v>39.900019999999998</v>
      </c>
      <c r="H4" s="34" t="s">
        <v>1244</v>
      </c>
      <c r="I4" s="34" t="s">
        <v>1244</v>
      </c>
      <c r="J4" s="34" t="s">
        <v>545</v>
      </c>
    </row>
    <row r="5" spans="1:10" ht="15.75" thickBot="1">
      <c r="A5" s="33" t="s">
        <v>147</v>
      </c>
      <c r="B5" s="34" t="s">
        <v>30</v>
      </c>
      <c r="C5" s="34" t="s">
        <v>301</v>
      </c>
      <c r="D5" s="34" t="s">
        <v>31</v>
      </c>
      <c r="E5" s="34" t="s">
        <v>1245</v>
      </c>
      <c r="F5" s="34">
        <v>21.396090000000001</v>
      </c>
      <c r="G5" s="34">
        <v>39.907249999999998</v>
      </c>
      <c r="H5" s="34" t="s">
        <v>1244</v>
      </c>
      <c r="I5" s="34" t="s">
        <v>1244</v>
      </c>
      <c r="J5" s="34" t="s">
        <v>545</v>
      </c>
    </row>
    <row r="6" spans="1:10" ht="15.75" thickBot="1">
      <c r="A6" s="33" t="s">
        <v>151</v>
      </c>
      <c r="B6" s="34" t="s">
        <v>30</v>
      </c>
      <c r="C6" s="34" t="s">
        <v>301</v>
      </c>
      <c r="D6" s="34" t="s">
        <v>31</v>
      </c>
      <c r="E6" s="34" t="s">
        <v>1245</v>
      </c>
      <c r="F6" s="34">
        <v>21.424869999999999</v>
      </c>
      <c r="G6" s="34">
        <v>39.874670000000002</v>
      </c>
      <c r="H6" s="34" t="s">
        <v>1244</v>
      </c>
      <c r="I6" s="34" t="s">
        <v>1244</v>
      </c>
      <c r="J6" s="34" t="s">
        <v>535</v>
      </c>
    </row>
    <row r="7" spans="1:10" ht="15.75" thickBot="1">
      <c r="A7" s="33" t="s">
        <v>154</v>
      </c>
      <c r="B7" s="34" t="s">
        <v>30</v>
      </c>
      <c r="C7" s="34" t="s">
        <v>301</v>
      </c>
      <c r="D7" s="34" t="s">
        <v>31</v>
      </c>
      <c r="E7" s="34" t="s">
        <v>1245</v>
      </c>
      <c r="F7" s="34">
        <v>21.422190000000001</v>
      </c>
      <c r="G7" s="34">
        <v>39.893599999999999</v>
      </c>
      <c r="H7" s="34" t="s">
        <v>1244</v>
      </c>
      <c r="I7" s="34" t="s">
        <v>1244</v>
      </c>
      <c r="J7" s="34" t="s">
        <v>545</v>
      </c>
    </row>
    <row r="8" spans="1:10" ht="15.75" thickBot="1">
      <c r="A8" s="33" t="s">
        <v>155</v>
      </c>
      <c r="B8" s="34" t="s">
        <v>30</v>
      </c>
      <c r="C8" s="34" t="s">
        <v>301</v>
      </c>
      <c r="D8" s="34" t="s">
        <v>31</v>
      </c>
      <c r="E8" s="34" t="s">
        <v>1245</v>
      </c>
      <c r="F8" s="34">
        <v>21.33886</v>
      </c>
      <c r="G8" s="34">
        <v>39.967640000000003</v>
      </c>
      <c r="H8" s="34" t="s">
        <v>1244</v>
      </c>
      <c r="I8" s="34" t="s">
        <v>1244</v>
      </c>
      <c r="J8" s="34" t="s">
        <v>545</v>
      </c>
    </row>
    <row r="9" spans="1:10" ht="15.75" thickBot="1">
      <c r="A9" s="33" t="s">
        <v>143</v>
      </c>
      <c r="B9" s="34" t="s">
        <v>30</v>
      </c>
      <c r="C9" s="34" t="s">
        <v>301</v>
      </c>
      <c r="D9" s="34" t="s">
        <v>31</v>
      </c>
      <c r="E9" s="34" t="s">
        <v>1243</v>
      </c>
      <c r="F9" s="34">
        <v>21.378413999999999</v>
      </c>
      <c r="G9" s="34">
        <v>39.794549000000004</v>
      </c>
      <c r="H9" s="34" t="s">
        <v>1244</v>
      </c>
      <c r="I9" s="34" t="s">
        <v>1244</v>
      </c>
      <c r="J9" s="34" t="s">
        <v>1042</v>
      </c>
    </row>
    <row r="10" spans="1:10" ht="15.75" thickBot="1">
      <c r="A10" s="33" t="s">
        <v>1123</v>
      </c>
      <c r="B10" s="34" t="s">
        <v>42</v>
      </c>
      <c r="C10" s="34" t="s">
        <v>301</v>
      </c>
      <c r="D10" s="34" t="s">
        <v>31</v>
      </c>
      <c r="E10" s="34" t="s">
        <v>1243</v>
      </c>
      <c r="F10" s="34">
        <v>21.42455</v>
      </c>
      <c r="G10" s="34">
        <v>39.807015999999997</v>
      </c>
      <c r="H10" s="34" t="s">
        <v>1244</v>
      </c>
      <c r="I10" s="34" t="s">
        <v>1244</v>
      </c>
      <c r="J10" s="34" t="s">
        <v>535</v>
      </c>
    </row>
    <row r="11" spans="1:10" ht="15.75" thickBot="1">
      <c r="A11" s="33" t="s">
        <v>1180</v>
      </c>
      <c r="B11" s="34" t="s">
        <v>30</v>
      </c>
      <c r="C11" s="34" t="s">
        <v>301</v>
      </c>
      <c r="D11" s="34" t="s">
        <v>31</v>
      </c>
      <c r="E11" s="34" t="s">
        <v>1243</v>
      </c>
      <c r="F11" s="34">
        <v>21.35501</v>
      </c>
      <c r="G11" s="34">
        <v>39.835799999999999</v>
      </c>
      <c r="H11" s="34" t="s">
        <v>1244</v>
      </c>
      <c r="I11" s="34" t="s">
        <v>1244</v>
      </c>
      <c r="J11" s="34" t="s">
        <v>493</v>
      </c>
    </row>
    <row r="12" spans="1:10" ht="15.75" thickBot="1">
      <c r="A12" s="33" t="s">
        <v>1034</v>
      </c>
      <c r="B12" s="34" t="s">
        <v>30</v>
      </c>
      <c r="C12" s="34" t="s">
        <v>301</v>
      </c>
      <c r="D12" s="34" t="s">
        <v>31</v>
      </c>
      <c r="E12" s="34" t="s">
        <v>1245</v>
      </c>
      <c r="F12" s="34">
        <v>21.351230000000001</v>
      </c>
      <c r="G12" s="34">
        <v>39.597389999999997</v>
      </c>
      <c r="H12" s="34" t="s">
        <v>1244</v>
      </c>
      <c r="I12" s="34" t="s">
        <v>1244</v>
      </c>
      <c r="J12" s="34" t="s">
        <v>495</v>
      </c>
    </row>
    <row r="13" spans="1:10" ht="15.75" thickBot="1">
      <c r="A13" s="33" t="s">
        <v>1181</v>
      </c>
      <c r="B13" s="34" t="s">
        <v>30</v>
      </c>
      <c r="C13" s="34" t="s">
        <v>301</v>
      </c>
      <c r="D13" s="34" t="s">
        <v>31</v>
      </c>
      <c r="E13" s="34" t="s">
        <v>1243</v>
      </c>
      <c r="F13" s="34">
        <v>21.36035</v>
      </c>
      <c r="G13" s="34">
        <v>39.827480000000001</v>
      </c>
      <c r="H13" s="34" t="s">
        <v>1244</v>
      </c>
      <c r="I13" s="34" t="s">
        <v>1244</v>
      </c>
      <c r="J13" s="34" t="s">
        <v>493</v>
      </c>
    </row>
    <row r="14" spans="1:10" ht="15.75" thickBot="1">
      <c r="A14" s="33" t="s">
        <v>138</v>
      </c>
      <c r="B14" s="34" t="s">
        <v>30</v>
      </c>
      <c r="C14" s="34" t="s">
        <v>301</v>
      </c>
      <c r="D14" s="34" t="s">
        <v>31</v>
      </c>
      <c r="E14" s="34" t="s">
        <v>1243</v>
      </c>
      <c r="F14" s="34">
        <v>21.461729999999999</v>
      </c>
      <c r="G14" s="34">
        <v>39.721179999999997</v>
      </c>
      <c r="H14" s="34" t="s">
        <v>1244</v>
      </c>
      <c r="I14" s="34" t="s">
        <v>1244</v>
      </c>
      <c r="J14" s="34" t="s">
        <v>495</v>
      </c>
    </row>
    <row r="15" spans="1:10" ht="15.75" thickBot="1">
      <c r="A15" s="33" t="s">
        <v>296</v>
      </c>
      <c r="B15" s="34" t="s">
        <v>42</v>
      </c>
      <c r="C15" s="34" t="s">
        <v>301</v>
      </c>
      <c r="D15" s="34" t="s">
        <v>31</v>
      </c>
      <c r="E15" s="34" t="s">
        <v>1243</v>
      </c>
      <c r="F15" s="34">
        <v>21.282800000000002</v>
      </c>
      <c r="G15" s="34">
        <v>39.676699999999997</v>
      </c>
      <c r="H15" s="34" t="s">
        <v>1244</v>
      </c>
      <c r="I15" s="34" t="s">
        <v>1244</v>
      </c>
      <c r="J15" s="34" t="s">
        <v>495</v>
      </c>
    </row>
    <row r="16" spans="1:10" ht="15.75" thickBot="1">
      <c r="A16" s="35" t="s">
        <v>194</v>
      </c>
      <c r="B16" s="36" t="s">
        <v>30</v>
      </c>
      <c r="C16" s="36" t="s">
        <v>301</v>
      </c>
      <c r="D16" s="36" t="s">
        <v>31</v>
      </c>
      <c r="E16" s="36" t="s">
        <v>1246</v>
      </c>
      <c r="F16" s="36">
        <v>22.829499999999999</v>
      </c>
      <c r="G16" s="36">
        <v>39.027470000000001</v>
      </c>
      <c r="H16" s="36" t="s">
        <v>1244</v>
      </c>
      <c r="I16" s="36"/>
      <c r="J16" s="36" t="s">
        <v>493</v>
      </c>
    </row>
    <row r="17" spans="1:10" ht="15.75" thickBot="1">
      <c r="A17" s="35" t="s">
        <v>192</v>
      </c>
      <c r="B17" s="36" t="s">
        <v>30</v>
      </c>
      <c r="C17" s="36" t="s">
        <v>301</v>
      </c>
      <c r="D17" s="36" t="s">
        <v>31</v>
      </c>
      <c r="E17" s="36" t="s">
        <v>1246</v>
      </c>
      <c r="F17" s="36">
        <v>21.490100000000002</v>
      </c>
      <c r="G17" s="36">
        <v>39.738770000000002</v>
      </c>
      <c r="H17" s="36" t="s">
        <v>1244</v>
      </c>
      <c r="I17" s="36"/>
      <c r="J17" s="36" t="s">
        <v>495</v>
      </c>
    </row>
    <row r="18" spans="1:10" ht="15.75" thickBot="1">
      <c r="A18" s="35" t="s">
        <v>1179</v>
      </c>
      <c r="B18" s="36" t="s">
        <v>30</v>
      </c>
      <c r="C18" s="36" t="s">
        <v>301</v>
      </c>
      <c r="D18" s="36" t="s">
        <v>31</v>
      </c>
      <c r="E18" s="36" t="s">
        <v>1246</v>
      </c>
      <c r="F18" s="36">
        <v>21.31118</v>
      </c>
      <c r="G18" s="36">
        <v>39.704180000000001</v>
      </c>
      <c r="H18" s="36" t="s">
        <v>1244</v>
      </c>
      <c r="I18" s="36"/>
      <c r="J18" s="36" t="s">
        <v>493</v>
      </c>
    </row>
    <row r="19" spans="1:10" ht="15.75" thickBot="1">
      <c r="A19" s="35" t="s">
        <v>1178</v>
      </c>
      <c r="B19" s="36" t="s">
        <v>30</v>
      </c>
      <c r="C19" s="36" t="s">
        <v>301</v>
      </c>
      <c r="D19" s="36" t="s">
        <v>31</v>
      </c>
      <c r="E19" s="36" t="s">
        <v>1246</v>
      </c>
      <c r="F19" s="36">
        <v>21.251159999999999</v>
      </c>
      <c r="G19" s="36">
        <v>39.828389999999999</v>
      </c>
      <c r="H19" s="36" t="s">
        <v>1244</v>
      </c>
      <c r="I19" s="36"/>
      <c r="J19" s="36" t="s">
        <v>493</v>
      </c>
    </row>
    <row r="20" spans="1:10" ht="15.75" thickBot="1">
      <c r="A20" s="35" t="s">
        <v>1162</v>
      </c>
      <c r="B20" s="36" t="s">
        <v>42</v>
      </c>
      <c r="C20" s="36" t="s">
        <v>301</v>
      </c>
      <c r="D20" s="36" t="s">
        <v>31</v>
      </c>
      <c r="E20" s="36" t="s">
        <v>1246</v>
      </c>
      <c r="F20" s="36">
        <v>21.51698</v>
      </c>
      <c r="G20" s="36">
        <v>39.783340000000003</v>
      </c>
      <c r="H20" s="36" t="s">
        <v>1244</v>
      </c>
      <c r="I20" s="36"/>
      <c r="J20" s="36" t="s">
        <v>495</v>
      </c>
    </row>
    <row r="21" spans="1:10" ht="15.75" thickBot="1">
      <c r="A21" s="35" t="s">
        <v>1207</v>
      </c>
      <c r="B21" s="36" t="s">
        <v>30</v>
      </c>
      <c r="C21" s="36" t="s">
        <v>301</v>
      </c>
      <c r="D21" s="36" t="s">
        <v>31</v>
      </c>
      <c r="E21" s="36" t="s">
        <v>1246</v>
      </c>
      <c r="F21" s="36">
        <v>22.083369999999999</v>
      </c>
      <c r="G21" s="36">
        <v>39.314909999999998</v>
      </c>
      <c r="H21" s="36" t="s">
        <v>1244</v>
      </c>
      <c r="I21" s="36"/>
      <c r="J21" s="36" t="s">
        <v>495</v>
      </c>
    </row>
    <row r="22" spans="1:10" ht="15.75" thickBot="1">
      <c r="A22" s="37" t="s">
        <v>297</v>
      </c>
      <c r="B22" s="38" t="s">
        <v>399</v>
      </c>
      <c r="C22" s="38" t="s">
        <v>301</v>
      </c>
      <c r="D22" s="38" t="s">
        <v>31</v>
      </c>
      <c r="E22" s="38" t="s">
        <v>1247</v>
      </c>
      <c r="F22" s="38">
        <v>21.381260000000001</v>
      </c>
      <c r="G22" s="38">
        <v>39.722320000000003</v>
      </c>
      <c r="H22" s="38"/>
      <c r="I22" s="38"/>
      <c r="J22" s="38" t="s">
        <v>495</v>
      </c>
    </row>
    <row r="23" spans="1:10" ht="15.75" thickBot="1">
      <c r="A23" s="37" t="s">
        <v>1116</v>
      </c>
      <c r="B23" s="38" t="s">
        <v>1129</v>
      </c>
      <c r="C23" s="38" t="s">
        <v>301</v>
      </c>
      <c r="D23" s="38" t="s">
        <v>31</v>
      </c>
      <c r="E23" s="38" t="s">
        <v>1247</v>
      </c>
      <c r="F23" s="38">
        <v>21.415990000000001</v>
      </c>
      <c r="G23" s="38">
        <v>39.854849999999999</v>
      </c>
      <c r="H23" s="38"/>
      <c r="I23" s="38" t="s">
        <v>1244</v>
      </c>
      <c r="J23" s="38" t="s">
        <v>535</v>
      </c>
    </row>
    <row r="24" spans="1:10" ht="15.75" thickBot="1">
      <c r="A24" s="39" t="s">
        <v>163</v>
      </c>
      <c r="B24" s="40" t="s">
        <v>30</v>
      </c>
      <c r="C24" s="40" t="s">
        <v>301</v>
      </c>
      <c r="D24" s="40" t="s">
        <v>31</v>
      </c>
      <c r="E24" s="40" t="s">
        <v>1248</v>
      </c>
      <c r="F24" s="40">
        <v>21.52778</v>
      </c>
      <c r="G24" s="40">
        <v>40.042319999999997</v>
      </c>
      <c r="H24" s="40"/>
      <c r="I24" s="40"/>
      <c r="J24" s="40" t="s">
        <v>495</v>
      </c>
    </row>
    <row r="25" spans="1:10" ht="15.75" thickBot="1">
      <c r="A25" s="39" t="s">
        <v>244</v>
      </c>
      <c r="B25" s="40" t="s">
        <v>30</v>
      </c>
      <c r="C25" s="40" t="s">
        <v>301</v>
      </c>
      <c r="D25" s="40" t="s">
        <v>31</v>
      </c>
      <c r="E25" s="40" t="s">
        <v>1248</v>
      </c>
      <c r="F25" s="40">
        <v>21.429300999999999</v>
      </c>
      <c r="G25" s="40">
        <v>39.829877000000003</v>
      </c>
      <c r="H25" s="40"/>
      <c r="I25" s="40"/>
      <c r="J25" s="40" t="s">
        <v>490</v>
      </c>
    </row>
    <row r="26" spans="1:10" ht="15.75" thickBot="1">
      <c r="A26" s="41" t="s">
        <v>1170</v>
      </c>
      <c r="B26" s="42" t="s">
        <v>42</v>
      </c>
      <c r="C26" s="42" t="s">
        <v>301</v>
      </c>
      <c r="D26" s="42" t="s">
        <v>31</v>
      </c>
      <c r="E26" s="42" t="s">
        <v>1248</v>
      </c>
      <c r="F26" s="42">
        <v>21.53885</v>
      </c>
      <c r="G26" s="42">
        <v>39.95044</v>
      </c>
      <c r="H26" s="42"/>
      <c r="I26" s="42"/>
      <c r="J26" s="42" t="s">
        <v>495</v>
      </c>
    </row>
  </sheetData>
  <autoFilter ref="A1:L1" xr:uid="{BB574FE3-96F7-4BD1-A863-AC5CAE094CE1}">
    <sortState xmlns:xlrd2="http://schemas.microsoft.com/office/spreadsheetml/2017/richdata2" ref="A2:L26">
      <sortCondition sortBy="cellColor" ref="B1" dxfId="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O295"/>
  <sheetViews>
    <sheetView tabSelected="1" topLeftCell="D1" zoomScale="85" zoomScaleNormal="85" workbookViewId="0">
      <selection activeCell="E24" sqref="E24"/>
    </sheetView>
  </sheetViews>
  <sheetFormatPr defaultColWidth="10.54296875" defaultRowHeight="13.5"/>
  <cols>
    <col min="1" max="1" width="3.796875" style="14" bestFit="1" customWidth="1"/>
    <col min="2" max="3" width="10.91015625" style="14" customWidth="1"/>
    <col min="4" max="4" width="5.0234375" style="14" bestFit="1" customWidth="1"/>
    <col min="5" max="5" width="10.91015625" style="14" customWidth="1"/>
    <col min="6" max="6" width="10.05078125" style="14" customWidth="1"/>
    <col min="7" max="7" width="12.74609375" style="14" customWidth="1"/>
    <col min="8" max="8" width="10.91015625" style="14" customWidth="1"/>
    <col min="9" max="9" width="10.171875" style="14" customWidth="1"/>
    <col min="10" max="10" width="10.91015625" style="14" customWidth="1"/>
    <col min="11" max="11" width="8.82421875" style="14" customWidth="1"/>
    <col min="12" max="12" width="10.41796875" style="14" bestFit="1" customWidth="1"/>
    <col min="13" max="13" width="10.91015625" style="14" customWidth="1"/>
    <col min="14" max="14" width="11.03125" style="14" customWidth="1"/>
    <col min="15" max="15" width="9.68359375" style="14" customWidth="1"/>
    <col min="16" max="16" width="9.55859375" style="14" customWidth="1"/>
    <col min="17" max="17" width="10.171875" style="14" customWidth="1"/>
    <col min="18" max="18" width="10.05078125" style="14" customWidth="1"/>
    <col min="19" max="19" width="7.84375" style="14" customWidth="1"/>
    <col min="20" max="20" width="5.76171875" style="14" bestFit="1" customWidth="1"/>
    <col min="21" max="64" width="10.54296875" style="14"/>
    <col min="65" max="67" width="10.54296875" style="21"/>
    <col min="68" max="16384" width="10.54296875" style="14"/>
  </cols>
  <sheetData>
    <row r="1" spans="1:67" ht="14.25" thickBot="1">
      <c r="A1" s="21"/>
      <c r="B1" s="21"/>
      <c r="C1" s="21"/>
      <c r="D1" s="21"/>
      <c r="E1" s="21"/>
      <c r="F1" s="21"/>
      <c r="G1" s="21"/>
      <c r="H1" s="53" t="s">
        <v>520</v>
      </c>
      <c r="I1" s="54"/>
      <c r="J1" s="54"/>
      <c r="K1" s="54"/>
      <c r="L1" s="55"/>
      <c r="M1" s="53" t="s">
        <v>521</v>
      </c>
      <c r="N1" s="54"/>
      <c r="O1" s="54"/>
      <c r="P1" s="54"/>
      <c r="Q1" s="55"/>
      <c r="R1" s="21"/>
      <c r="S1" s="21"/>
      <c r="T1" s="21"/>
    </row>
    <row r="2" spans="1:67" ht="24.75" customHeight="1" thickBot="1">
      <c r="A2" s="50" t="s">
        <v>522</v>
      </c>
      <c r="B2" s="15" t="s">
        <v>46</v>
      </c>
      <c r="C2" s="15" t="s">
        <v>68</v>
      </c>
      <c r="D2" s="15" t="s">
        <v>523</v>
      </c>
      <c r="E2" s="15" t="s">
        <v>524</v>
      </c>
      <c r="F2" s="15" t="s">
        <v>532</v>
      </c>
      <c r="G2" s="15" t="s">
        <v>533</v>
      </c>
      <c r="H2" s="16" t="s">
        <v>304</v>
      </c>
      <c r="I2" s="15" t="s">
        <v>305</v>
      </c>
      <c r="J2" s="15" t="s">
        <v>525</v>
      </c>
      <c r="K2" s="15" t="s">
        <v>526</v>
      </c>
      <c r="L2" s="15" t="s">
        <v>527</v>
      </c>
      <c r="M2" s="16" t="s">
        <v>528</v>
      </c>
      <c r="N2" s="16" t="s">
        <v>529</v>
      </c>
      <c r="O2" s="16" t="s">
        <v>526</v>
      </c>
      <c r="P2" s="16" t="s">
        <v>530</v>
      </c>
      <c r="Q2" s="16" t="s">
        <v>527</v>
      </c>
      <c r="R2" s="15" t="s">
        <v>531</v>
      </c>
      <c r="S2" s="15" t="s">
        <v>403</v>
      </c>
      <c r="T2" s="15" t="s">
        <v>309</v>
      </c>
    </row>
    <row r="3" spans="1:67" ht="14.25" thickBot="1">
      <c r="A3" s="51"/>
      <c r="B3" s="13" t="s">
        <v>38</v>
      </c>
      <c r="C3" s="13">
        <f>C4-C4</f>
        <v>0</v>
      </c>
      <c r="D3" s="13">
        <f>C4-D4</f>
        <v>0</v>
      </c>
      <c r="E3" s="13">
        <f>D4-E4</f>
        <v>0</v>
      </c>
      <c r="F3" s="13">
        <f>E4-F4</f>
        <v>0</v>
      </c>
      <c r="G3" s="13">
        <f>F4-G4</f>
        <v>0</v>
      </c>
      <c r="H3" s="13"/>
      <c r="I3" s="13">
        <f>H4-I4</f>
        <v>7</v>
      </c>
      <c r="J3" s="13">
        <f>I4-J4</f>
        <v>0</v>
      </c>
      <c r="K3" s="13">
        <f>J4-K4</f>
        <v>0</v>
      </c>
      <c r="L3" s="13">
        <f>K4-L4</f>
        <v>0</v>
      </c>
      <c r="M3" s="13"/>
      <c r="N3" s="13">
        <f>M4-N4</f>
        <v>0</v>
      </c>
      <c r="O3" s="13">
        <f>N4-O4</f>
        <v>0</v>
      </c>
      <c r="P3" s="13">
        <f>O4-P4</f>
        <v>0</v>
      </c>
      <c r="Q3" s="13">
        <f>P4-Q4</f>
        <v>0</v>
      </c>
      <c r="R3" s="13">
        <f>R4-R4</f>
        <v>0</v>
      </c>
      <c r="S3" s="13">
        <f>R4-S4</f>
        <v>11</v>
      </c>
      <c r="T3" s="13">
        <f>T4-T4</f>
        <v>0</v>
      </c>
      <c r="BM3" s="21" t="s">
        <v>1200</v>
      </c>
      <c r="BN3" s="21" t="s">
        <v>1201</v>
      </c>
      <c r="BO3" s="21" t="s">
        <v>1202</v>
      </c>
    </row>
    <row r="4" spans="1:67" ht="14.25" thickBot="1">
      <c r="A4" s="51"/>
      <c r="B4" s="17" t="s">
        <v>40</v>
      </c>
      <c r="C4" s="17">
        <f>C13</f>
        <v>275</v>
      </c>
      <c r="D4" s="17">
        <f t="shared" ref="D4:T4" si="0">D13</f>
        <v>275</v>
      </c>
      <c r="E4" s="17">
        <f t="shared" si="0"/>
        <v>275</v>
      </c>
      <c r="F4" s="17">
        <f t="shared" si="0"/>
        <v>275</v>
      </c>
      <c r="G4" s="17">
        <f t="shared" si="0"/>
        <v>275</v>
      </c>
      <c r="H4" s="17">
        <f t="shared" si="0"/>
        <v>192</v>
      </c>
      <c r="I4" s="17">
        <f t="shared" si="0"/>
        <v>185</v>
      </c>
      <c r="J4" s="17">
        <f t="shared" si="0"/>
        <v>185</v>
      </c>
      <c r="K4" s="17">
        <f t="shared" si="0"/>
        <v>185</v>
      </c>
      <c r="L4" s="17">
        <f t="shared" si="0"/>
        <v>185</v>
      </c>
      <c r="M4" s="17">
        <f t="shared" si="0"/>
        <v>57</v>
      </c>
      <c r="N4" s="17">
        <f t="shared" si="0"/>
        <v>57</v>
      </c>
      <c r="O4" s="17">
        <f t="shared" si="0"/>
        <v>57</v>
      </c>
      <c r="P4" s="17">
        <f t="shared" si="0"/>
        <v>57</v>
      </c>
      <c r="Q4" s="17">
        <f t="shared" si="0"/>
        <v>57</v>
      </c>
      <c r="R4" s="17">
        <f t="shared" si="0"/>
        <v>261</v>
      </c>
      <c r="S4" s="17">
        <f t="shared" si="0"/>
        <v>250</v>
      </c>
      <c r="T4" s="17">
        <f t="shared" si="0"/>
        <v>268</v>
      </c>
      <c r="BM4" s="21" t="e">
        <v>#N/A</v>
      </c>
      <c r="BN4" s="21" t="e">
        <v>#N/A</v>
      </c>
      <c r="BO4" s="21" t="e">
        <v>#N/A</v>
      </c>
    </row>
    <row r="5" spans="1:67" ht="14.25" thickBot="1">
      <c r="A5" s="5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BM5" s="21" t="e">
        <v>#N/A</v>
      </c>
      <c r="BN5" s="21" t="e">
        <v>#N/A</v>
      </c>
      <c r="BO5" s="21" t="e">
        <v>#N/A</v>
      </c>
    </row>
    <row r="6" spans="1:67" ht="24.75" customHeight="1" thickBot="1">
      <c r="A6" s="51"/>
      <c r="B6" s="15" t="s">
        <v>3</v>
      </c>
      <c r="C6" s="15" t="s">
        <v>39</v>
      </c>
      <c r="D6" s="15" t="s">
        <v>523</v>
      </c>
      <c r="E6" s="15" t="s">
        <v>402</v>
      </c>
      <c r="F6" s="15" t="s">
        <v>532</v>
      </c>
      <c r="G6" s="15" t="s">
        <v>533</v>
      </c>
      <c r="H6" s="15" t="s">
        <v>304</v>
      </c>
      <c r="I6" s="15" t="s">
        <v>305</v>
      </c>
      <c r="J6" s="15" t="s">
        <v>525</v>
      </c>
      <c r="K6" s="15" t="s">
        <v>526</v>
      </c>
      <c r="L6" s="15" t="s">
        <v>527</v>
      </c>
      <c r="M6" s="15" t="s">
        <v>528</v>
      </c>
      <c r="N6" s="15" t="s">
        <v>529</v>
      </c>
      <c r="O6" s="15" t="s">
        <v>526</v>
      </c>
      <c r="P6" s="15" t="s">
        <v>530</v>
      </c>
      <c r="Q6" s="15" t="s">
        <v>527</v>
      </c>
      <c r="R6" s="15" t="s">
        <v>531</v>
      </c>
      <c r="S6" s="15" t="s">
        <v>403</v>
      </c>
      <c r="T6" s="15" t="s">
        <v>309</v>
      </c>
      <c r="BM6" s="21" t="e">
        <v>#N/A</v>
      </c>
      <c r="BN6" s="21" t="e">
        <v>#N/A</v>
      </c>
      <c r="BO6" s="21" t="e">
        <v>#N/A</v>
      </c>
    </row>
    <row r="7" spans="1:67" ht="14.25" thickBot="1">
      <c r="A7" s="51"/>
      <c r="B7" s="18" t="s">
        <v>300</v>
      </c>
      <c r="C7" s="19">
        <f>COUNTIFS(DataBase!K:K,"New Site",DataBase!F:F,B7)</f>
        <v>65</v>
      </c>
      <c r="D7" s="19">
        <f>COUNTIFS(DataBase!K:K,"New Site",DataBase!F:F,B7,DataBase!Y:Y,"&gt;0")</f>
        <v>65</v>
      </c>
      <c r="E7" s="19">
        <f>COUNTIFS(DataBase!K:K,"New Site",DataBase!F:F,B7,DataBase!Y:Y,"&gt;0",DataBase!Z:Z,"&gt;0")</f>
        <v>65</v>
      </c>
      <c r="F7" s="19">
        <f>COUNTIFS(DataBase!K:K,"New Site",DataBase!F:F,B7,DataBase!Y:Y,"&gt;0",DataBase!Z:Z,"&gt;0",DataBase!AA:AA,"&gt;0")</f>
        <v>65</v>
      </c>
      <c r="G7" s="19">
        <f>COUNTIFS(DataBase!K:K,"New Site",DataBase!F:F,B7,DataBase!Y:Y,"&gt;0",DataBase!Z:Z,"&gt;0",DataBase!AA:AA,"&gt;0",DataBase!AB:AB,"&gt;0")</f>
        <v>65</v>
      </c>
      <c r="H7" s="19">
        <f>COUNTIFS(DataBase!K:K,"New Site",DataBase!F:F,B7,DataBase!S:S,"Approved",DataBase!V:V,"*",DataBase!W:W,"SNR_I",DataBase!AX:AX,"Non-Private",DataBase!AE:AE,"&gt;0",DataBase!AE:AE,"&gt;0")+COUNTIFS(DataBase!K:K,"New Site",DataBase!F:F,B7,DataBase!S:S,"Approved",DataBase!V:V,"*",DataBase!W:W,"SNR_F",DataBase!AX:AX,"Non-Private",DataBase!AE:AE,"&gt;0")+COUNTIFS(DataBase!K:K,"New Site",DataBase!F:F,B7,DataBase!S:S,"Approved",DataBase!V:V,"*",DataBase!W:W,"SNR_G",DataBase!AX:AX,"Non-Private",DataBase!AE:AE,"&gt;0")+COUNTIFS(DataBase!K:K,"New Site",DataBase!F:F,B7,DataBase!S:S,"Approved",DataBase!V:V,"*",DataBase!W:W,"SNR_H",DataBase!AX:AX,"Non-Private",DataBase!AE:AE,"&gt;0")+COUNTIFS(DataBase!K:K,"New Site",DataBase!F:F,B7,DataBase!S:S,"Approved",DataBase!V:V,"*",DataBase!W:W,"SNR_J",DataBase!AX:AX,"Non-Private",DataBase!AE:AE,"&gt;0")+COUNTIFS(DataBase!K:K,"New Site",DataBase!F:F,B7,DataBase!S:S,"Approved",DataBase!V:V,"*",DataBase!W:W,"SNR_K",DataBase!AX:AX,"Non-Private",DataBase!AE:AE,"&gt;0")+COUNTIFS(DataBase!K:K,"New Site",DataBase!F:F,B7,DataBase!S:S,"Approved",DataBase!V:V,"*",DataBase!W:W,"SNR_L",DataBase!AX:AX,"Non-Private",DataBase!AE:AE,"&gt;0")+COUNTIFS(DataBase!K:K,"New Site",DataBase!F:F,B7,DataBase!S:S,"Approved",DataBase!V:V,"*",DataBase!W:W,"SNR_M",DataBase!AX:AX,"Non-Private",DataBase!AE:AE,"&gt;0")+COUNTIFS(DataBase!K:K,"New Site",DataBase!F:F,B7,DataBase!S:S,"Approved",DataBase!V:V,"*",DataBase!W:W,"SNR_N",DataBase!AX:AX,"Non-Private",DataBase!AE:AE,"&gt;0")+COUNTIFS(DataBase!K:K,"New Site",DataBase!F:F,B7,DataBase!S:S,"Approved",DataBase!V:V,"*",DataBase!W:W,"SNR_O",DataBase!AX:AX,"Non-Private",DataBase!AE:AE,"&gt;0")+COUNTIFS(DataBase!K:K,"New Site",DataBase!F:F,B7,DataBase!S:S,"Approved",DataBase!V:V,"*",DataBase!W:W,"SNR_P",DataBase!AX:AX,"Non-Private",DataBase!AE:AE,"&gt;0")+COUNTIFS(DataBase!K:K,"New Site",DataBase!F:F,B7,DataBase!S:S,"Approved",DataBase!V:V,"*",DataBase!W:W,"SNR_R",DataBase!AX:AX,"Non-Private",DataBase!AE:AE,"&gt;0")+COUNTIFS(DataBase!K:K,"New Site",DataBase!F:F,B7,DataBase!S:S,"Approved",DataBase!V:V,"*",DataBase!W:W,"SNR_S",DataBase!AX:AX,"Non-Private",DataBase!AE:AE,"&gt;0")+COUNTIFS(DataBase!K:K,"New Site",DataBase!F:F,B7,DataBase!S:S,"Approved",DataBase!V:V,"*",DataBase!W:W,"SNR_T",DataBase!AX:AX,"Non-Private",DataBase!AE:AE,"&gt;0")+COUNTIFS(DataBase!K:K,"New Site",DataBase!F:F,B7,DataBase!S:S,"Approved",DataBase!V:V,"*",DataBase!W:W,"SNR_U",DataBase!AX:AX,"Non-Private",DataBase!AE:AE,"&gt;0")+COUNTIFS(DataBase!K:K,"New Site",DataBase!F:F,B7,DataBase!S:S,"Approved",DataBase!V:V,"*",DataBase!W:W,"SNR_V",DataBase!AX:AX,"Non-Private",DataBase!AE:AE,"&gt;0")+COUNTIFS(DataBase!K:K,"New Site",DataBase!F:F,B7,DataBase!S:S,"Approved",DataBase!V:V,"*",DataBase!W:W,"SNR_W",DataBase!AX:AX,"Non-Private",DataBase!AE:AE,"&gt;0")+COUNTIFS(DataBase!K:K,"New Site",DataBase!F:F,B7,DataBase!S:S,"Approved",DataBase!V:V,"*",DataBase!W:W,"SNR_E",DataBase!AX:AX,"Non-Private",DataBase!AE:AE,"&gt;0")+ COUNTIFS(DataBase!K:K,"New Site",DataBase!F:F,B7,DataBase!S:S,"Approved",DataBase!V:V,"*",DataBase!W:W,"SNR_Q",DataBase!AX:AX,"Non-Private",DataBase!AE:AE,"&gt;0")+ COUNTIFS(DataBase!K:K,"New Site",DataBase!F:F,B7,DataBase!S:S,"Approved",DataBase!V:V,"*",DataBase!X:X,"ACCEPTED",DataBase!AX:AX,"Non-Private",DataBase!AE:AE,"&gt;0")</f>
        <v>44</v>
      </c>
      <c r="I7" s="19">
        <f>COUNTIFS(DataBase!K:K,"New Site",DataBase!F:F,B7,DataBase!S:S,"Approved",DataBase!V:V,"*",DataBase!W:W,"SNR_I",DataBase!AX:AX,"Non-Private",DataBase!AE:AE,"&gt;0",DataBase!AE:AE,"&gt;0",DataBase!AF:AF,"&gt;0")+COUNTIFS(DataBase!K:K,"New Site",DataBase!F:F,B7,DataBase!S:S,"Approved",DataBase!V:V,"*",DataBase!W:W,"SNR_F",DataBase!AX:AX,"Non-Private",DataBase!AE:AE,"&gt;0",DataBase!AF:AF,"&gt;0")+COUNTIFS(DataBase!K:K,"New Site",DataBase!F:F,B7,DataBase!S:S,"Approved",DataBase!V:V,"*",DataBase!W:W,"SNR_G",DataBase!AX:AX,"Non-Private",DataBase!AE:AE,"&gt;0",DataBase!AF:AF,"&gt;0")+COUNTIFS(DataBase!K:K,"New Site",DataBase!F:F,B7,DataBase!S:S,"Approved",DataBase!V:V,"*",DataBase!W:W,"SNR_H",DataBase!AX:AX,"Non-Private",DataBase!AE:AE,"&gt;0",DataBase!AF:AF,"&gt;0")+COUNTIFS(DataBase!K:K,"New Site",DataBase!F:F,B7,DataBase!S:S,"Approved",DataBase!V:V,"*",DataBase!W:W,"SNR_J",DataBase!AX:AX,"Non-Private",DataBase!AE:AE,"&gt;0",DataBase!AF:AF,"&gt;0")+COUNTIFS(DataBase!K:K,"New Site",DataBase!F:F,B7,DataBase!S:S,"Approved",DataBase!V:V,"*",DataBase!W:W,"SNR_K",DataBase!AX:AX,"Non-Private",DataBase!AE:AE,"&gt;0",DataBase!AF:AF,"&gt;0")+COUNTIFS(DataBase!K:K,"New Site",DataBase!F:F,B7,DataBase!S:S,"Approved",DataBase!V:V,"*",DataBase!W:W,"SNR_L",DataBase!AX:AX,"Non-Private",DataBase!AE:AE,"&gt;0",DataBase!AF:AF,"&gt;0")+COUNTIFS(DataBase!K:K,"New Site",DataBase!F:F,B7,DataBase!S:S,"Approved",DataBase!V:V,"*",DataBase!W:W,"SNR_M",DataBase!AX:AX,"Non-Private",DataBase!AE:AE,"&gt;0",DataBase!AF:AF,"&gt;0")+COUNTIFS(DataBase!K:K,"New Site",DataBase!F:F,B7,DataBase!S:S,"Approved",DataBase!V:V,"*",DataBase!W:W,"SNR_N",DataBase!AX:AX,"Non-Private",DataBase!AE:AE,"&gt;0",DataBase!AF:AF,"&gt;0")+COUNTIFS(DataBase!K:K,"New Site",DataBase!F:F,B7,DataBase!S:S,"Approved",DataBase!V:V,"*",DataBase!W:W,"SNR_O",DataBase!AX:AX,"Non-Private",DataBase!AE:AE,"&gt;0",DataBase!AF:AF,"&gt;0")+COUNTIFS(DataBase!K:K,"New Site",DataBase!F:F,B7,DataBase!S:S,"Approved",DataBase!V:V,"*",DataBase!W:W,"SNR_P",DataBase!AX:AX,"Non-Private",DataBase!AE:AE,"&gt;0",DataBase!AF:AF,"&gt;0")+COUNTIFS(DataBase!K:K,"New Site",DataBase!F:F,B7,DataBase!S:S,"Approved",DataBase!V:V,"*",DataBase!W:W,"SNR_R",DataBase!AX:AX,"Non-Private",DataBase!AE:AE,"&gt;0",DataBase!AF:AF,"&gt;0")+COUNTIFS(DataBase!K:K,"New Site",DataBase!F:F,B7,DataBase!S:S,"Approved",DataBase!V:V,"*",DataBase!W:W,"SNR_S",DataBase!AX:AX,"Non-Private",DataBase!AE:AE,"&gt;0",DataBase!AF:AF,"&gt;0")+COUNTIFS(DataBase!K:K,"New Site",DataBase!F:F,B7,DataBase!S:S,"Approved",DataBase!V:V,"*",DataBase!W:W,"SNR_T",DataBase!AX:AX,"Non-Private",DataBase!AE:AE,"&gt;0",DataBase!AF:AF,"&gt;0")+COUNTIFS(DataBase!K:K,"New Site",DataBase!F:F,B7,DataBase!S:S,"Approved",DataBase!V:V,"*",DataBase!W:W,"SNR_U",DataBase!AX:AX,"Non-Private",DataBase!AE:AE,"&gt;0",DataBase!AF:AF,"&gt;0")+COUNTIFS(DataBase!K:K,"New Site",DataBase!F:F,B7,DataBase!S:S,"Approved",DataBase!V:V,"*",DataBase!W:W,"SNR_V",DataBase!AX:AX,"Non-Private",DataBase!AE:AE,"&gt;0",DataBase!AF:AF,"&gt;0")+COUNTIFS(DataBase!K:K,"New Site",DataBase!F:F,B7,DataBase!S:S,"Approved",DataBase!V:V,"*",DataBase!W:W,"SNR_W",DataBase!AX:AX,"Non-Private",DataBase!AE:AE,"&gt;0",DataBase!AF:AF,"&gt;0")+COUNTIFS(DataBase!K:K,"New Site",DataBase!F:F,B7,DataBase!S:S,"Approved",DataBase!V:V,"*",DataBase!W:W,"SNR_E",DataBase!AX:AX,"Non-Private",DataBase!AE:AE,"&gt;0",DataBase!AF:AF,"&gt;0")+ COUNTIFS(DataBase!K:K,"New Site",DataBase!F:F,B7,DataBase!S:S,"Approved",DataBase!V:V,"*",DataBase!W:W,"SNR_Q",DataBase!AX:AX,"Non-Private",DataBase!AE:AE,"&gt;0",DataBase!AF:AF,"&gt;0")+ COUNTIFS(DataBase!K:K,"New Site",DataBase!F:F,B7,DataBase!S:S,"Approved",DataBase!V:V,"*",DataBase!X:X,"ACCEPTED",DataBase!AX:AX,"Non-Private",DataBase!AE:AE,"&gt;0",DataBase!AF:AF,"&gt;0")</f>
        <v>44</v>
      </c>
      <c r="J7" s="19">
        <f>COUNTIFS(DataBase!K:K,"New Site",DataBase!F:F,B7,DataBase!S:S,"Approved",DataBase!V:V,"*",DataBase!W:W,"SNR_I",DataBase!AX:AX,"Non-Private",DataBase!AE:AE,"&gt;0",DataBase!AH:AH,"&gt;0",DataBase!AE:AE,"&gt;0",DataBase!AH:AH,"&gt;0")+COUNTIFS(DataBase!K:K,"New Site",DataBase!F:F,B7,DataBase!S:S,"Approved",DataBase!V:V,"*",DataBase!W:W,"SNR_F",DataBase!AX:AX,"Non-Private",DataBase!AE:AE,"&gt;0",DataBase!AH:AH,"&gt;0")+COUNTIFS(DataBase!K:K,"New Site",DataBase!F:F,B7,DataBase!S:S,"Approved",DataBase!V:V,"*",DataBase!W:W,"SNR_G",DataBase!AX:AX,"Non-Private",DataBase!AE:AE,"&gt;0",DataBase!AH:AH,"&gt;0")+COUNTIFS(DataBase!K:K,"New Site",DataBase!F:F,B7,DataBase!S:S,"Approved",DataBase!V:V,"*",DataBase!W:W,"SNR_H",DataBase!AX:AX,"Non-Private",DataBase!AE:AE,"&gt;0",DataBase!AH:AH,"&gt;0")+COUNTIFS(DataBase!K:K,"New Site",DataBase!F:F,B7,DataBase!S:S,"Approved",DataBase!V:V,"*",DataBase!W:W,"SNR_J",DataBase!AX:AX,"Non-Private",DataBase!AE:AE,"&gt;0",DataBase!AH:AH,"&gt;0")+COUNTIFS(DataBase!K:K,"New Site",DataBase!F:F,B7,DataBase!S:S,"Approved",DataBase!V:V,"*",DataBase!W:W,"SNR_K",DataBase!AX:AX,"Non-Private",DataBase!AE:AE,"&gt;0",DataBase!AH:AH,"&gt;0")+COUNTIFS(DataBase!K:K,"New Site",DataBase!F:F,B7,DataBase!S:S,"Approved",DataBase!V:V,"*",DataBase!W:W,"SNR_L",DataBase!AX:AX,"Non-Private",DataBase!AE:AE,"&gt;0",DataBase!AH:AH,"&gt;0")+COUNTIFS(DataBase!K:K,"New Site",DataBase!F:F,B7,DataBase!S:S,"Approved",DataBase!V:V,"*",DataBase!W:W,"SNR_M",DataBase!AX:AX,"Non-Private",DataBase!AE:AE,"&gt;0",DataBase!AH:AH,"&gt;0")+COUNTIFS(DataBase!K:K,"New Site",DataBase!F:F,B7,DataBase!S:S,"Approved",DataBase!V:V,"*",DataBase!W:W,"SNR_N",DataBase!AX:AX,"Non-Private",DataBase!AE:AE,"&gt;0",DataBase!AH:AH,"&gt;0")+COUNTIFS(DataBase!K:K,"New Site",DataBase!F:F,B7,DataBase!S:S,"Approved",DataBase!V:V,"*",DataBase!W:W,"SNR_O",DataBase!AX:AX,"Non-Private",DataBase!AE:AE,"&gt;0",DataBase!AH:AH,"&gt;0")+COUNTIFS(DataBase!K:K,"New Site",DataBase!F:F,B7,DataBase!S:S,"Approved",DataBase!V:V,"*",DataBase!W:W,"SNR_P",DataBase!AX:AX,"Non-Private",DataBase!AE:AE,"&gt;0",DataBase!AH:AH,"&gt;0")+COUNTIFS(DataBase!K:K,"New Site",DataBase!F:F,B7,DataBase!S:S,"Approved",DataBase!V:V,"*",DataBase!W:W,"SNR_R",DataBase!AX:AX,"Non-Private",DataBase!AE:AE,"&gt;0",DataBase!AH:AH,"&gt;0")+COUNTIFS(DataBase!K:K,"New Site",DataBase!F:F,B7,DataBase!S:S,"Approved",DataBase!V:V,"*",DataBase!W:W,"SNR_S",DataBase!AX:AX,"Non-Private",DataBase!AE:AE,"&gt;0",DataBase!AH:AH,"&gt;0")+COUNTIFS(DataBase!K:K,"New Site",DataBase!F:F,B7,DataBase!S:S,"Approved",DataBase!V:V,"*",DataBase!W:W,"SNR_T",DataBase!AX:AX,"Non-Private",DataBase!AE:AE,"&gt;0",DataBase!AH:AH,"&gt;0")+COUNTIFS(DataBase!K:K,"New Site",DataBase!F:F,B7,DataBase!S:S,"Approved",DataBase!V:V,"*",DataBase!W:W,"SNR_U",DataBase!AX:AX,"Non-Private",DataBase!AE:AE,"&gt;0",DataBase!AH:AH,"&gt;0")+COUNTIFS(DataBase!K:K,"New Site",DataBase!F:F,B7,DataBase!S:S,"Approved",DataBase!V:V,"*",DataBase!W:W,"SNR_V",DataBase!AX:AX,"Non-Private",DataBase!AE:AE,"&gt;0",DataBase!AH:AH,"&gt;0")+COUNTIFS(DataBase!K:K,"New Site",DataBase!F:F,B7,DataBase!S:S,"Approved",DataBase!V:V,"*",DataBase!W:W,"SNR_W",DataBase!AX:AX,"Non-Private",DataBase!AE:AE,"&gt;0",DataBase!AH:AH,"&gt;0")+COUNTIFS(DataBase!K:K,"New Site",DataBase!F:F,B7,DataBase!S:S,"Approved",DataBase!V:V,"*",DataBase!W:W,"SNR_E",DataBase!AX:AX,"Non-Private",DataBase!AE:AE,"&gt;0",DataBase!AH:AH,"&gt;0")+ COUNTIFS(DataBase!K:K,"New Site",DataBase!F:F,B7,DataBase!S:S,"Approved",DataBase!V:V,"*",DataBase!W:W,"SNR_Q",DataBase!AX:AX,"Non-Private",DataBase!AE:AE,"&gt;0",DataBase!AH:AH,"&gt;0")+ COUNTIFS(DataBase!K:K,"New Site",DataBase!F:F,B7,DataBase!S:S,"Approved",DataBase!V:V,"*",DataBase!X:X,"ACCEPTED",DataBase!AX:AX,"Non-Private",DataBase!AE:AE,"&gt;0",DataBase!AH:AH,"&gt;0")</f>
        <v>44</v>
      </c>
      <c r="K7" s="19">
        <f>COUNTIFS(DataBase!K:K,"New Site",DataBase!F:F,B7,DataBase!S:S,"Approved",DataBase!V:V,"*",DataBase!W:W,"SNR_I",DataBase!AX:AX,"Non-Private",DataBase!AE:AE,"&gt;0",DataBase!AH:AH,"&gt;0",DataBase!AI:AI,"&gt;0")+COUNTIFS(DataBase!K:K,"New Site",DataBase!F:F,B7,DataBase!S:S,"Approved",DataBase!V:V,"*",DataBase!W:W,"SNR_F",DataBase!AX:AX,"Non-Private",DataBase!AE:AE,"&gt;0",DataBase!AH:AH,"&gt;0",DataBase!AI:AI,"&gt;0")+COUNTIFS(DataBase!K:K,"New Site",DataBase!F:F,B7,DataBase!S:S,"Approved",DataBase!V:V,"*",DataBase!W:W,"SNR_G",DataBase!AX:AX,"Non-Private",DataBase!AE:AE,"&gt;0",DataBase!AH:AH,,DataBase!AI:AI,"&gt;0")+COUNTIFS(DataBase!K:K,"New Site",DataBase!F:F,B7,DataBase!S:S,"Approved",DataBase!V:V,"*",DataBase!W:W,"SNR_H",DataBase!AX:AX,"Non-Private",DataBase!AE:AE,"&gt;0",DataBase!AH:AH,,DataBase!AI:AI,"&gt;0")+COUNTIFS(DataBase!K:K,"New Site",DataBase!F:F,B7,DataBase!S:S,"Approved",DataBase!V:V,"*",DataBase!W:W,"SNR_J",DataBase!AX:AX,"Non-Private",DataBase!AE:AE,"&gt;0",DataBase!AH:AH,"&gt;0",DataBase!AI:AI,"&gt;0")+COUNTIFS(DataBase!K:K,"New Site",DataBase!F:F,B7,DataBase!S:S,"Approved",DataBase!V:V,"*",DataBase!W:W,"SNR_K",DataBase!AX:AX,"Non-Private",DataBase!AE:AE,"&gt;0",DataBase!AH:AH,"&gt;0",DataBase!AI:AI,"&gt;0")+COUNTIFS(DataBase!K:K,"New Site",DataBase!F:F,B7,DataBase!S:S,"Approved",DataBase!V:V,"*",DataBase!W:W,"SNR_L",DataBase!AX:AX,"Non-Private",DataBase!AE:AE,"&gt;0",DataBase!AH:AH,"&gt;0",DataBase!AI:AI,"&gt;0")+COUNTIFS(DataBase!K:K,"New Site",DataBase!F:F,B7,DataBase!S:S,"Approved",DataBase!V:V,"*",DataBase!W:W,"SNR_M",DataBase!AX:AX,"Non-Private",DataBase!AE:AE,"&gt;0",DataBase!AH:AH,"&gt;0",DataBase!AI:AI,"&gt;0")+COUNTIFS(DataBase!K:K,"New Site",DataBase!F:F,B7,DataBase!S:S,"Approved",DataBase!V:V,"*",DataBase!W:W,"SNR_N",DataBase!AX:AX,"Non-Private",DataBase!AE:AE,"&gt;0",DataBase!AH:AH,"&gt;0",DataBase!AI:AI,"&gt;0")+COUNTIFS(DataBase!K:K,"New Site",DataBase!F:F,B7,DataBase!S:S,"Approved",DataBase!V:V,"*",DataBase!W:W,"SNR_O",DataBase!AX:AX,"Non-Private",DataBase!AE:AE,"&gt;0",DataBase!AH:AH,"&gt;0",DataBase!AI:AI,"&gt;0")+COUNTIFS(DataBase!K:K,"New Site",DataBase!F:F,B7,DataBase!S:S,"Approved",DataBase!V:V,"*",DataBase!W:W,"SNR_P",DataBase!AX:AX,"Non-Private",DataBase!AE:AE,"&gt;0",DataBase!AH:AH,"&gt;0",DataBase!AI:AI,"&gt;0")+COUNTIFS(DataBase!K:K,"New Site",DataBase!F:F,B7,DataBase!S:S,"Approved",DataBase!V:V,"*",DataBase!W:W,"SNR_R",DataBase!AX:AX,"Non-Private",DataBase!AE:AE,"&gt;0",DataBase!AH:AH,"&gt;0",DataBase!AI:AI,"&gt;0")+COUNTIFS(DataBase!K:K,"New Site",DataBase!F:F,B7,DataBase!S:S,"Approved",DataBase!V:V,"*",DataBase!W:W,"SNR_S",DataBase!AX:AX,"Non-Private",DataBase!AE:AE,"&gt;0",DataBase!AH:AH,"&gt;0",DataBase!AI:AI,"&gt;0")+COUNTIFS(DataBase!K:K,"New Site",DataBase!F:F,B7,DataBase!S:S,"Approved",DataBase!V:V,"*",DataBase!W:W,"SNR_T",DataBase!AX:AX,"Non-Private",DataBase!AE:AE,"&gt;0",DataBase!AH:AH,"&gt;0",DataBase!AI:AI,"&gt;0")+COUNTIFS(DataBase!K:K,"New Site",DataBase!F:F,B7,DataBase!S:S,"Approved",DataBase!V:V,"*",DataBase!W:W,"SNR_U",DataBase!AX:AX,"Non-Private",DataBase!AE:AE,"&gt;0",DataBase!AH:AH,"&gt;0",DataBase!AI:AI,"&gt;0")+COUNTIFS(DataBase!K:K,"New Site",DataBase!F:F,B7,DataBase!S:S,"Approved",DataBase!V:V,"*",DataBase!W:W,"SNR_V",DataBase!AX:AX,"Non-Private",DataBase!AE:AE,"&gt;0",DataBase!AH:AH,"&gt;0",DataBase!AI:AI,"&gt;0")+COUNTIFS(DataBase!K:K,"New Site",DataBase!F:F,B7,DataBase!S:S,"Approved",DataBase!V:V,"*",DataBase!W:W,"SNR_W",DataBase!AX:AX,"Non-Private",DataBase!AE:AE,"&gt;0",DataBase!AH:AH,"&gt;0",DataBase!AI:AI,"&gt;0")+COUNTIFS(DataBase!K:K,"New Site",DataBase!F:F,B7,DataBase!S:S,"Approved",DataBase!V:V,"*",DataBase!W:W,"SNR_E",DataBase!AX:AX,"Non-Private",DataBase!AE:AE,"&gt;0",DataBase!AH:AH,"&gt;0",DataBase!AI:AI,"&gt;0")+ COUNTIFS(DataBase!K:K,"New Site",DataBase!F:F,B7,DataBase!S:S,"Approved",DataBase!V:V,"*",DataBase!W:W,"SNR_Q",DataBase!AX:AX,"Non-Private",DataBase!AE:AE,"&gt;0",DataBase!AH:AH,"&gt;0",DataBase!AI:AI,"&gt;0")+ COUNTIFS(DataBase!K:K,"New Site",DataBase!F:F,B7,DataBase!S:S,"Approved",DataBase!V:V,"*",DataBase!X:X,"ACCEPTED",DataBase!AX:AX,"Non-Private",DataBase!AE:AE,"&gt;0",DataBase!AH:AH,"&gt;0",DataBase!AI:AI,"&gt;0",DataBase!AX:AX,"Non-Private",DataBase!AE:AE,"&gt;0")</f>
        <v>44</v>
      </c>
      <c r="L7" s="19">
        <f>COUNTIFS(DataBase!K:K,"New Site",DataBase!F:F,B7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Site",DataBase!F:F,B7,DataBase!S:S,"Approved",DataBase!V:V,"*",DataBase!W:W,"SNR_F",DataBase!AX:AX,"Non-Private",DataBase!AE:AE,"&gt;0",DataBase!AH:AH,"&gt;0",DataBase!AI:AI,"&gt;0",DataBase!AJ:AJ,"&gt;0")+COUNTIFS(DataBase!K:K,"New Site",DataBase!F:F,B7,DataBase!S:S,"Approved",DataBase!V:V,"*",DataBase!W:W,"SNR_G",DataBase!AX:AX,"Non-Private",DataBase!AE:AE,"&gt;0",DataBase!AH:AH,"&gt;0",DataBase!AI:AI,"&gt;0",DataBase!AJ:AJ,"&gt;0")+COUNTIFS(DataBase!K:K,"New Site",DataBase!F:F,B7,DataBase!S:S,"Approved",DataBase!V:V,"*",DataBase!W:W,"SNR_H",DataBase!AX:AX,"Non-Private",DataBase!AE:AE,"&gt;0",DataBase!AH:AH,"&gt;0",DataBase!AI:AI,"&gt;0",DataBase!AJ:AJ,"&gt;0")+COUNTIFS(DataBase!K:K,"New Site",DataBase!F:F,B7,DataBase!S:S,"Approved",DataBase!V:V,"*",DataBase!W:W,"SNR_J",DataBase!AX:AX,"Non-Private",DataBase!AE:AE,"&gt;0",DataBase!AH:AH,"&gt;0",DataBase!AI:AI,"&gt;0",DataBase!AJ:AJ,"&gt;0")+COUNTIFS(DataBase!K:K,"New Site",DataBase!F:F,B7,DataBase!S:S,"Approved",DataBase!V:V,"*",DataBase!W:W,"SNR_K",DataBase!AX:AX,"Non-Private",DataBase!AE:AE,"&gt;0",DataBase!AH:AH,"&gt;0",DataBase!AI:AI,"&gt;0",DataBase!AJ:AJ,"&gt;0")+COUNTIFS(DataBase!K:K,"New Site",DataBase!F:F,B7,DataBase!S:S,"Approved",DataBase!V:V,"*",DataBase!W:W,"SNR_L",DataBase!AX:AX,"Non-Private",DataBase!AE:AE,"&gt;0",DataBase!AH:AH,"&gt;0",DataBase!AI:AI,"&gt;0",DataBase!AJ:AJ,"&gt;0")+COUNTIFS(DataBase!K:K,"New Site",DataBase!F:F,B7,DataBase!S:S,"Approved",DataBase!V:V,"*",DataBase!W:W,"SNR_M",DataBase!AX:AX,"Non-Private",DataBase!AE:AE,"&gt;0",DataBase!AH:AH,"&gt;0",DataBase!AI:AI,"&gt;0",DataBase!AJ:AJ,"&gt;0")+COUNTIFS(DataBase!K:K,"New Site",DataBase!F:F,B7,DataBase!S:S,"Approved",DataBase!V:V,"*",DataBase!W:W,"SNR_N",DataBase!AX:AX,"Non-Private",DataBase!AE:AE,"&gt;0",DataBase!AH:AH,"&gt;0",DataBase!AI:AI,"&gt;0",DataBase!AJ:AJ,"&gt;0")+COUNTIFS(DataBase!K:K,"New Site",DataBase!F:F,B7,DataBase!S:S,"Approved",DataBase!V:V,"*",DataBase!W:W,"SNR_O",DataBase!AX:AX,"Non-Private",DataBase!AE:AE,"&gt;0",DataBase!AH:AH,"&gt;0",DataBase!AI:AI,"&gt;0",DataBase!AJ:AJ,"&gt;0")+COUNTIFS(DataBase!K:K,"New Site",DataBase!F:F,B7,DataBase!S:S,"Approved",DataBase!V:V,"*",DataBase!W:W,"SNR_P",DataBase!AX:AX,"Non-Private",DataBase!AE:AE,"&gt;0",DataBase!AH:AH,"&gt;0",DataBase!AI:AI,"&gt;0",DataBase!AJ:AJ,"&gt;0")+COUNTIFS(DataBase!K:K,"New Site",DataBase!F:F,B7,DataBase!S:S,"Approved",DataBase!V:V,"*",DataBase!W:W,"SNR_R",DataBase!AX:AX,"Non-Private",DataBase!AE:AE,"&gt;0",DataBase!AH:AH,"&gt;0",DataBase!AI:AI,"&gt;0",DataBase!AJ:AJ,"&gt;0")+COUNTIFS(DataBase!K:K,"New Site",DataBase!F:F,B7,DataBase!S:S,"Approved",DataBase!V:V,"*",DataBase!W:W,"SNR_S",DataBase!AX:AX,"Non-Private",DataBase!AE:AE,"&gt;0",DataBase!AH:AH,"&gt;0",DataBase!AI:AI,"&gt;0",DataBase!AJ:AJ,"&gt;0")+COUNTIFS(DataBase!K:K,"New Site",DataBase!F:F,B7,DataBase!S:S,"Approved",DataBase!V:V,"*",DataBase!W:W,"SNR_T",DataBase!AX:AX,"Non-Private",DataBase!AE:AE,"&gt;0",DataBase!AH:AH,"&gt;0",DataBase!AI:AI,"&gt;0",DataBase!AJ:AJ,"&gt;0")+COUNTIFS(DataBase!K:K,"New Site",DataBase!F:F,B7,DataBase!S:S,"Approved",DataBase!V:V,"*",DataBase!W:W,"SNR_U",DataBase!AX:AX,"Non-Private",DataBase!AE:AE,"&gt;0",DataBase!AH:AH,"&gt;0",DataBase!AI:AI,"&gt;0",DataBase!AJ:AJ,"&gt;0")+COUNTIFS(DataBase!K:K,"New Site",DataBase!F:F,B7,DataBase!S:S,"Approved",DataBase!V:V,"*",DataBase!W:W,"SNR_V",DataBase!AX:AX,"Non-Private",DataBase!AE:AE,"&gt;0",DataBase!AH:AH,"&gt;0",DataBase!AI:AI,"&gt;0",DataBase!AJ:AJ,"&gt;0")+COUNTIFS(DataBase!K:K,"New Site",DataBase!F:F,B7,DataBase!S:S,"Approved",DataBase!V:V,"*",DataBase!W:W,"SNR_W",DataBase!AX:AX,"Non-Private",DataBase!AE:AE,"&gt;0",DataBase!AH:AH,"&gt;0",DataBase!AI:AI,"&gt;0",DataBase!AJ:AJ,"&gt;0")+COUNTIFS(DataBase!K:K,"New Site",DataBase!F:F,B7,DataBase!S:S,"Approved",DataBase!V:V,"*",DataBase!W:W,"SNR_E",DataBase!AX:AX,"Non-Private",DataBase!AE:AE,"&gt;0",DataBase!AH:AH,"&gt;0",DataBase!AI:AI,"&gt;0",DataBase!AJ:AJ,"&gt;0")+ COUNTIFS(DataBase!K:K,"New Site",DataBase!F:F,B7,DataBase!S:S,"Approved",DataBase!V:V,"*",DataBase!W:W,"SNR_Q",DataBase!AX:AX,"Non-Private",DataBase!AE:AE,"&gt;0",DataBase!AH:AH,"&gt;0",DataBase!AI:AI,"&gt;0",DataBase!AJ:AJ,"&gt;0")+ COUNTIFS(DataBase!K:K,"New Site",DataBase!F:F,B7,DataBase!S:S,"Approved",DataBase!V:V,"*",DataBase!X:X,"ACCEPTED",DataBase!AX:AX,"Non-Private",DataBase!AE:AE,"&gt;0",DataBase!AH:AH,"&gt;0",DataBase!AI:AI,"&gt;0",DataBase!AJ:AJ,"&gt;0")</f>
        <v>44</v>
      </c>
      <c r="M7" s="19">
        <f>COUNTIFS(DataBase!K:K,"New Site",DataBase!F:F,B7,DataBase!S:S,"Approved",DataBase!V:V,"*",DataBase!W:W,"SNR_J",DataBase!AY:AY,"Private")+COUNTIFS(DataBase!K:K,"New Site",DataBase!F:F,B7,DataBase!S:S,"Approved",DataBase!V:V,"*",DataBase!W:W,"SNR_K",DataBase!AY:AY,"Private")+COUNTIFS(DataBase!K:K,"New Site",DataBase!F:F,B7,DataBase!S:S,"Approved",DataBase!V:V,"*",DataBase!W:W,"SNR_L",DataBase!AY:AY,"Private")+COUNTIFS(DataBase!K:K,"New Site",DataBase!F:F,B7,DataBase!S:S,"Approved",DataBase!V:V,"*",DataBase!W:W,"SNR_M",DataBase!AY:AY,"Private")+COUNTIFS(DataBase!K:K,"New Site",DataBase!F:F,B7,DataBase!S:S,"Approved",DataBase!V:V,"*",DataBase!W:W,"SNR_N",DataBase!AY:AY,"Private")+COUNTIFS(DataBase!K:K,"New Site",DataBase!F:F,B7,DataBase!S:S,"Approved",DataBase!V:V,"*",DataBase!W:W,"SNR_O",DataBase!AY:AY,"Private")+COUNTIFS(DataBase!K:K,"New Site",DataBase!F:F,B7,DataBase!S:S,"Approved",DataBase!V:V,"*",DataBase!W:W,"SNR_P",DataBase!AY:AY,"Private")+COUNTIFS(DataBase!K:K,"New Site",DataBase!F:F,B7,DataBase!S:S,"Approved",DataBase!V:V,"*",DataBase!W:W,"SNR_Q",DataBase!AY:AY,"Private")+COUNTIFS(DataBase!K:K,"New Site",DataBase!F:F,B7,DataBase!S:S,"Approved",DataBase!V:V,"*",DataBase!W:W,"SNR_R",DataBase!AY:AY,"Private")+COUNTIFS(DataBase!K:K,"New Site",DataBase!F:F,B7,DataBase!S:S,"Approved",DataBase!V:V,"*",DataBase!W:W,"SNR_S",DataBase!AY:AY,"Private")+COUNTIFS(DataBase!K:K,"New Site",DataBase!F:F,B7,DataBase!S:S,"Approved",DataBase!V:V,"*",DataBase!W:W,"SNR_T",DataBase!AY:AY,"Private")+COUNTIFS(DataBase!K:K,"New Site",DataBase!F:F,B7,DataBase!S:S,"Approved",DataBase!V:V,"*",DataBase!W:W,"SNR_U",DataBase!AY:AY,"Private")+COUNTIFS(DataBase!K:K,"New Site",DataBase!F:F,B7,DataBase!S:S,"Approved",DataBase!V:V,"*",DataBase!W:W,"SNR_V",DataBase!AY:AY,"Private")+COUNTIFS(DataBase!K:K,"New Site",DataBase!F:F,B7,DataBase!S:S,"Approved",DataBase!V:V,"*",DataBase!W:W,"SNR_W",DataBase!AY:AY,"Private")+COUNTIFS(DataBase!K:K,"New Site",DataBase!F:F,B7,DataBase!S:S,"Approved",DataBase!V:V,"*",DataBase!X:X,"ACCEPTED",DataBase!AY:AY,"Private")+COUNTIFS(DataBase!K:K,"New Site",DataBase!F:F,B7,DataBase!S:S,"Approved",DataBase!V:V,"*",DataBase!W:W,"SNR_F",DataBase!AY:AY,"Private")</f>
        <v>20</v>
      </c>
      <c r="N7" s="19">
        <f>COUNTIFS(DataBase!K:K,"New Site",DataBase!F:F,B7,DataBase!S:S,"Approved",DataBase!V:V,"*",DataBase!W:W,"SNR_J",DataBase!AY:AY,"Private",DataBase!AK:AK,"&lt;&gt;")+COUNTIFS(DataBase!K:K,"New Site",DataBase!F:F,B7,DataBase!S:S,"Approved",DataBase!V:V,"*",DataBase!W:W,"SNR_K",DataBase!AY:AY,"Private",DataBase!AK:AK,"&lt;&gt;")+COUNTIFS(DataBase!K:K,"New Site",DataBase!F:F,B7,DataBase!S:S,"Approved",DataBase!V:V,"*",DataBase!W:W,"SNR_L",DataBase!AY:AY,"Private",DataBase!AK:AK,"&lt;&gt;")+COUNTIFS(DataBase!K:K,"New Site",DataBase!F:F,B7,DataBase!S:S,"Approved",DataBase!V:V,"*",DataBase!W:W,"SNR_M",DataBase!AY:AY,"Private",DataBase!AK:AK,"&lt;&gt;")+COUNTIFS(DataBase!K:K,"New Site",DataBase!F:F,B7,DataBase!S:S,"Approved",DataBase!V:V,"*",DataBase!W:W,"SNR_N",DataBase!AY:AY,"Private",DataBase!AK:AK,"&lt;&gt;")+COUNTIFS(DataBase!K:K,"New Site",DataBase!F:F,B7,DataBase!S:S,"Approved",DataBase!V:V,"*",DataBase!W:W,"SNR_O",DataBase!AY:AY,"Private",DataBase!AK:AK,"&lt;&gt;")+COUNTIFS(DataBase!K:K,"New Site",DataBase!F:F,B7,DataBase!S:S,"Approved",DataBase!V:V,"*",DataBase!W:W,"SNR_P",DataBase!AY:AY,"Private",DataBase!AK:AK,"&lt;&gt;")+COUNTIFS(DataBase!K:K,"New Site",DataBase!F:F,B7,DataBase!S:S,"Approved",DataBase!V:V,"*",DataBase!W:W,"SNR_Q",DataBase!AY:AY,"Private",DataBase!AK:AK,"&lt;&gt;")+COUNTIFS(DataBase!K:K,"New Site",DataBase!F:F,B7,DataBase!S:S,"Approved",DataBase!V:V,"*",DataBase!W:W,"SNR_R",DataBase!AY:AY,"Private",DataBase!AK:AK,"&lt;&gt;")+COUNTIFS(DataBase!K:K,"New Site",DataBase!F:F,B7,DataBase!S:S,"Approved",DataBase!V:V,"*",DataBase!W:W,"SNR_S",DataBase!AY:AY,"Private",DataBase!AK:AK,"&lt;&gt;")+COUNTIFS(DataBase!K:K,"New Site",DataBase!F:F,B7,DataBase!S:S,"Approved",DataBase!V:V,"*",DataBase!W:W,"SNR_T",DataBase!AY:AY,"Private",DataBase!AK:AK,"&lt;&gt;")+COUNTIFS(DataBase!K:K,"New Site",DataBase!F:F,B7,DataBase!S:S,"Approved",DataBase!V:V,"*",DataBase!W:W,"SNR_U",DataBase!AY:AY,"Private",DataBase!AK:AK,"&lt;&gt;")+COUNTIFS(DataBase!K:K,"New Site",DataBase!F:F,B7,DataBase!S:S,"Approved",DataBase!V:V,"*",DataBase!W:W,"SNR_V",DataBase!AY:AY,"Private",DataBase!AK:AK,"&lt;&gt;")+COUNTIFS(DataBase!K:K,"New Site",DataBase!F:F,B7,DataBase!S:S,"Approved",DataBase!V:V,"*",DataBase!W:W,"SNR_W",DataBase!AY:AY,"Private",DataBase!AK:AK,"&lt;&gt;")+COUNTIFS(DataBase!K:K,"New Site",DataBase!F:F,B7,DataBase!S:S,"Approved",DataBase!V:V,"*",DataBase!X:X,"ACCEPTED",DataBase!AY:AY,"Private",DataBase!AK:AK,"&lt;&gt;")+COUNTIFS(DataBase!K:K,"New Site",DataBase!F:F,B7,DataBase!S:S,"Approved",DataBase!V:V,"*",DataBase!W:W,"SNR_F",DataBase!AY:AY,"Private",DataBase!AK:AK,"&lt;&gt;")</f>
        <v>20</v>
      </c>
      <c r="O7" s="19">
        <f t="shared" ref="O7:O12" si="1">N7</f>
        <v>20</v>
      </c>
      <c r="P7" s="19">
        <f>COUNTIFS(DataBase!K:K,"New Site",DataBase!F:F,B7,DataBase!S:S,"Approved",DataBase!V:V,"*",DataBase!W:W,"SNR_J",DataBase!AY:AY,"Private",DataBase!AK:AK,"&lt;&gt;",DataBase!AL:AL,"&lt;&gt;")+COUNTIFS(DataBase!K:K,"New Site",DataBase!F:F,B7,DataBase!S:S,"Approved",DataBase!V:V,"*",DataBase!W:W,"SNR_K",DataBase!AY:AY,"Private",DataBase!AK:AK,"&lt;&gt;",DataBase!AL:AL,"&lt;&gt;")+COUNTIFS(DataBase!K:K,"New Site",DataBase!F:F,B7,DataBase!S:S,"Approved",DataBase!V:V,"*",DataBase!W:W,"SNR_L",DataBase!AY:AY,"Private",DataBase!AK:AK,"&lt;&gt;",DataBase!AL:AL,"&lt;&gt;")+COUNTIFS(DataBase!K:K,"New Site",DataBase!F:F,B7,DataBase!S:S,"Approved",DataBase!V:V,"*",DataBase!W:W,"SNR_M",DataBase!AY:AY,"Private",DataBase!AK:AK,"&lt;&gt;",DataBase!AL:AL,"&lt;&gt;")+COUNTIFS(DataBase!K:K,"New Site",DataBase!F:F,B7,DataBase!S:S,"Approved",DataBase!V:V,"*",DataBase!W:W,"SNR_N",DataBase!AY:AY,"Private",DataBase!AK:AK,"&lt;&gt;",DataBase!AL:AL,"&lt;&gt;")+COUNTIFS(DataBase!K:K,"New Site",DataBase!F:F,B7,DataBase!S:S,"Approved",DataBase!V:V,"*",DataBase!W:W,"SNR_O",DataBase!AY:AY,"Private",DataBase!AK:AK,"&lt;&gt;",DataBase!AL:AL,"&lt;&gt;")+COUNTIFS(DataBase!K:K,"New Site",DataBase!F:F,B7,DataBase!S:S,"Approved",DataBase!V:V,"*",DataBase!W:W,"SNR_P",DataBase!AY:AY,"Private",DataBase!AK:AK,"&lt;&gt;",DataBase!AL:AL,"&lt;&gt;")+COUNTIFS(DataBase!K:K,"New Site",DataBase!F:F,B7,DataBase!S:S,"Approved",DataBase!V:V,"*",DataBase!W:W,"SNR_Q",DataBase!AY:AY,"Private",DataBase!AK:AK,"&lt;&gt;",DataBase!AL:AL,"&lt;&gt;")+COUNTIFS(DataBase!K:K,"New Site",DataBase!F:F,B7,DataBase!S:S,"Approved",DataBase!V:V,"*",DataBase!W:W,"SNR_R",DataBase!AY:AY,"Private",DataBase!AK:AK,"&lt;&gt;",DataBase!AL:AL,"&lt;&gt;")+COUNTIFS(DataBase!K:K,"New Site",DataBase!F:F,B7,DataBase!S:S,"Approved",DataBase!V:V,"*",DataBase!W:W,"SNR_S",DataBase!AY:AY,"Private",DataBase!AK:AK,"&lt;&gt;",DataBase!AL:AL,"&lt;&gt;")+COUNTIFS(DataBase!K:K,"New Site",DataBase!F:F,B7,DataBase!S:S,"Approved",DataBase!V:V,"*",DataBase!W:W,"SNR_T",DataBase!AY:AY,"Private",DataBase!AK:AK,"&lt;&gt;",DataBase!AL:AL,"&lt;&gt;")+COUNTIFS(DataBase!K:K,"New Site",DataBase!F:F,B7,DataBase!S:S,"Approved",DataBase!V:V,"*",DataBase!W:W,"SNR_U",DataBase!AY:AY,"Private",DataBase!AK:AK,"&lt;&gt;",DataBase!AL:AL,"&lt;&gt;")+COUNTIFS(DataBase!K:K,"New Site",DataBase!F:F,B7,DataBase!S:S,"Approved",DataBase!V:V,"*",DataBase!W:W,"SNR_V",DataBase!AY:AY,"Private",DataBase!AK:AK,"&lt;&gt;",DataBase!AL:AL,"&lt;&gt;")+COUNTIFS(DataBase!K:K,"New Site",DataBase!F:F,B7,DataBase!S:S,"Approved",DataBase!V:V,"*",DataBase!W:W,"SNR_W",DataBase!AY:AY,"Private",DataBase!AK:AK,"&lt;&gt;",DataBase!AL:AL,"&lt;&gt;")+COUNTIFS(DataBase!K:K,"New Site",DataBase!F:F,B7,DataBase!S:S,"Approved",DataBase!V:V,"*",DataBase!X:X,"ACCEPTED",DataBase!AY:AY,"Private",DataBase!AK:AK,"&lt;&gt;",DataBase!AL:AL,"&lt;&gt;")+COUNTIFS(DataBase!K:K,"New Site",DataBase!F:F,B7,DataBase!S:S,"Approved",DataBase!V:V,"*",DataBase!W:W,"SNR_F",DataBase!AY:AY,"Private",DataBase!AK:AK,"&lt;&gt;",DataBase!AL:AL,"&lt;&gt;")</f>
        <v>20</v>
      </c>
      <c r="Q7" s="19">
        <f t="shared" ref="Q7:Q12" si="2">P7</f>
        <v>20</v>
      </c>
      <c r="R7" s="19">
        <f>COUNTIFS(DataBase!K:K,"New Site",DataBase!F:F,B7,DataBase!AN:AN,"&gt;0")+COUNTIFS(DataBase!K:K,"Newly Added",DataBase!AN:AN,"&gt;0")</f>
        <v>63</v>
      </c>
      <c r="S7" s="19">
        <f>COUNTIFS(DataBase!K:K,"New Site",DataBase!F:F,B7,DataBase!AO:AO,"&gt;0")+COUNTIFS(DataBase!K:K,"Newly Added",DataBase!AO:AO,"&gt;0")+COUNTIFS(DataBase!K:K,"New Site",DataBase!F:F,B7,DataBase!AO:AO,"NA")</f>
        <v>61</v>
      </c>
      <c r="T7" s="19">
        <f>COUNTIFS(DataBase!K:K,"New Site",DataBase!F:F,B7,DataBase!AW:AW,"&gt;0")+COUNTIFS(DataBase!K:K,"Newly Added",DataBase!AW:AW,"&gt;0")+COUNTIFS(DataBase!K:K,"COW Newly Added",DataBase!AW:AW,"&gt;0")</f>
        <v>65</v>
      </c>
      <c r="BM7" s="21" t="e">
        <v>#N/A</v>
      </c>
      <c r="BN7" s="21" t="e">
        <v>#N/A</v>
      </c>
      <c r="BO7" s="21" t="e">
        <v>#N/A</v>
      </c>
    </row>
    <row r="8" spans="1:67" ht="14.25" thickBot="1">
      <c r="A8" s="51"/>
      <c r="B8" s="18" t="s">
        <v>299</v>
      </c>
      <c r="C8" s="19">
        <f>COUNTIFS(DataBase!K:K,"New Site",DataBase!F:F,B8)</f>
        <v>79</v>
      </c>
      <c r="D8" s="19">
        <f>COUNTIFS(DataBase!K:K,"New Site",DataBase!F:F,B8,DataBase!Y:Y,"&gt;0")</f>
        <v>79</v>
      </c>
      <c r="E8" s="19">
        <f>COUNTIFS(DataBase!K:K,"New Site",DataBase!F:F,B8,DataBase!Y:Y,"&gt;0",DataBase!Z:Z,"&gt;0")</f>
        <v>79</v>
      </c>
      <c r="F8" s="19">
        <f>COUNTIFS(DataBase!K:K,"New Site",DataBase!F:F,B8,DataBase!Y:Y,"&gt;0",DataBase!Z:Z,"&gt;0",DataBase!AA:AA,"&gt;0")</f>
        <v>79</v>
      </c>
      <c r="G8" s="19">
        <f>COUNTIFS(DataBase!K:K,"New Site",DataBase!F:F,B8,DataBase!Y:Y,"&gt;0",DataBase!Z:Z,"&gt;0",DataBase!AA:AA,"&gt;0",DataBase!AB:AB,"&gt;0")</f>
        <v>79</v>
      </c>
      <c r="H8" s="19">
        <f>COUNTIFS(DataBase!K:K,"New Site",DataBase!F:F,B8,DataBase!S:S,"Approved",DataBase!V:V,"*",DataBase!W:W,"SNR_I",DataBase!AX:AX,"Non-Private",DataBase!AE:AE,"&gt;0",DataBase!AE:AE,"&gt;0")+COUNTIFS(DataBase!K:K,"New Site",DataBase!F:F,B8,DataBase!S:S,"Approved",DataBase!V:V,"*",DataBase!W:W,"SNR_F",DataBase!AX:AX,"Non-Private",DataBase!AE:AE,"&gt;0")+COUNTIFS(DataBase!K:K,"New Site",DataBase!F:F,B8,DataBase!S:S,"Approved",DataBase!V:V,"*",DataBase!W:W,"SNR_G",DataBase!AX:AX,"Non-Private",DataBase!AE:AE,"&gt;0")+COUNTIFS(DataBase!K:K,"New Site",DataBase!F:F,B8,DataBase!S:S,"Approved",DataBase!V:V,"*",DataBase!W:W,"SNR_H",DataBase!AX:AX,"Non-Private",DataBase!AE:AE,"&gt;0")+COUNTIFS(DataBase!K:K,"New Site",DataBase!F:F,B8,DataBase!S:S,"Approved",DataBase!V:V,"*",DataBase!W:W,"SNR_J",DataBase!AX:AX,"Non-Private",DataBase!AE:AE,"&gt;0")+COUNTIFS(DataBase!K:K,"New Site",DataBase!F:F,B8,DataBase!S:S,"Approved",DataBase!V:V,"*",DataBase!W:W,"SNR_K",DataBase!AX:AX,"Non-Private",DataBase!AE:AE,"&gt;0")+COUNTIFS(DataBase!K:K,"New Site",DataBase!F:F,B8,DataBase!S:S,"Approved",DataBase!V:V,"*",DataBase!W:W,"SNR_L",DataBase!AX:AX,"Non-Private",DataBase!AE:AE,"&gt;0")+COUNTIFS(DataBase!K:K,"New Site",DataBase!F:F,B8,DataBase!S:S,"Approved",DataBase!V:V,"*",DataBase!W:W,"SNR_M",DataBase!AX:AX,"Non-Private",DataBase!AE:AE,"&gt;0")+COUNTIFS(DataBase!K:K,"New Site",DataBase!F:F,B8,DataBase!S:S,"Approved",DataBase!V:V,"*",DataBase!W:W,"SNR_N",DataBase!AX:AX,"Non-Private",DataBase!AE:AE,"&gt;0")+COUNTIFS(DataBase!K:K,"New Site",DataBase!F:F,B8,DataBase!S:S,"Approved",DataBase!V:V,"*",DataBase!W:W,"SNR_O",DataBase!AX:AX,"Non-Private",DataBase!AE:AE,"&gt;0")+COUNTIFS(DataBase!K:K,"New Site",DataBase!F:F,B8,DataBase!S:S,"Approved",DataBase!V:V,"*",DataBase!W:W,"SNR_P",DataBase!AX:AX,"Non-Private",DataBase!AE:AE,"&gt;0")+COUNTIFS(DataBase!K:K,"New Site",DataBase!F:F,B8,DataBase!S:S,"Approved",DataBase!V:V,"*",DataBase!W:W,"SNR_R",DataBase!AX:AX,"Non-Private",DataBase!AE:AE,"&gt;0")+COUNTIFS(DataBase!K:K,"New Site",DataBase!F:F,B8,DataBase!S:S,"Approved",DataBase!V:V,"*",DataBase!W:W,"SNR_S",DataBase!AX:AX,"Non-Private",DataBase!AE:AE,"&gt;0")+COUNTIFS(DataBase!K:K,"New Site",DataBase!F:F,B8,DataBase!S:S,"Approved",DataBase!V:V,"*",DataBase!W:W,"SNR_T",DataBase!AX:AX,"Non-Private",DataBase!AE:AE,"&gt;0")+COUNTIFS(DataBase!K:K,"New Site",DataBase!F:F,B8,DataBase!S:S,"Approved",DataBase!V:V,"*",DataBase!W:W,"SNR_U",DataBase!AX:AX,"Non-Private",DataBase!AE:AE,"&gt;0")+COUNTIFS(DataBase!K:K,"New Site",DataBase!F:F,B8,DataBase!S:S,"Approved",DataBase!V:V,"*",DataBase!W:W,"SNR_V",DataBase!AX:AX,"Non-Private",DataBase!AE:AE,"&gt;0")+COUNTIFS(DataBase!K:K,"New Site",DataBase!F:F,B8,DataBase!S:S,"Approved",DataBase!V:V,"*",DataBase!W:W,"SNR_W",DataBase!AX:AX,"Non-Private",DataBase!AE:AE,"&gt;0")+COUNTIFS(DataBase!K:K,"New Site",DataBase!F:F,B8,DataBase!S:S,"Approved",DataBase!V:V,"*",DataBase!W:W,"SNR_E",DataBase!AX:AX,"Non-Private",DataBase!AE:AE,"&gt;0")+ COUNTIFS(DataBase!K:K,"New Site",DataBase!F:F,B8,DataBase!S:S,"Approved",DataBase!V:V,"*",DataBase!W:W,"SNR_Q",DataBase!AX:AX,"Non-Private",DataBase!AE:AE,"&gt;0")+ COUNTIFS(DataBase!K:K,"New Site",DataBase!F:F,B8,DataBase!S:S,"Approved",DataBase!V:V,"*",DataBase!X:X,"ACCEPTED",DataBase!AX:AX,"Non-Private",DataBase!AE:AE,"&gt;0")</f>
        <v>55</v>
      </c>
      <c r="I8" s="19">
        <f>COUNTIFS(DataBase!K:K,"New Site",DataBase!F:F,B8,DataBase!S:S,"Approved",DataBase!V:V,"*",DataBase!W:W,"SNR_I",DataBase!AX:AX,"Non-Private",DataBase!AE:AE,"&gt;0",DataBase!AE:AE,"&gt;0",DataBase!AF:AF,"&gt;0")+COUNTIFS(DataBase!K:K,"New Site",DataBase!F:F,B8,DataBase!S:S,"Approved",DataBase!V:V,"*",DataBase!W:W,"SNR_F",DataBase!AX:AX,"Non-Private",DataBase!AE:AE,"&gt;0",DataBase!AF:AF,"&gt;0")+COUNTIFS(DataBase!K:K,"New Site",DataBase!F:F,B8,DataBase!S:S,"Approved",DataBase!V:V,"*",DataBase!W:W,"SNR_G",DataBase!AX:AX,"Non-Private",DataBase!AE:AE,"&gt;0",DataBase!AF:AF,"&gt;0")+COUNTIFS(DataBase!K:K,"New Site",DataBase!F:F,B8,DataBase!S:S,"Approved",DataBase!V:V,"*",DataBase!W:W,"SNR_H",DataBase!AX:AX,"Non-Private",DataBase!AE:AE,"&gt;0",DataBase!AF:AF,"&gt;0")+COUNTIFS(DataBase!K:K,"New Site",DataBase!F:F,B8,DataBase!S:S,"Approved",DataBase!V:V,"*",DataBase!W:W,"SNR_J",DataBase!AX:AX,"Non-Private",DataBase!AE:AE,"&gt;0",DataBase!AF:AF,"&gt;0")+COUNTIFS(DataBase!K:K,"New Site",DataBase!F:F,B8,DataBase!S:S,"Approved",DataBase!V:V,"*",DataBase!W:W,"SNR_K",DataBase!AX:AX,"Non-Private",DataBase!AE:AE,"&gt;0",DataBase!AF:AF,"&gt;0")+COUNTIFS(DataBase!K:K,"New Site",DataBase!F:F,B8,DataBase!S:S,"Approved",DataBase!V:V,"*",DataBase!W:W,"SNR_L",DataBase!AX:AX,"Non-Private",DataBase!AE:AE,"&gt;0",DataBase!AF:AF,"&gt;0")+COUNTIFS(DataBase!K:K,"New Site",DataBase!F:F,B8,DataBase!S:S,"Approved",DataBase!V:V,"*",DataBase!W:W,"SNR_M",DataBase!AX:AX,"Non-Private",DataBase!AE:AE,"&gt;0",DataBase!AF:AF,"&gt;0")+COUNTIFS(DataBase!K:K,"New Site",DataBase!F:F,B8,DataBase!S:S,"Approved",DataBase!V:V,"*",DataBase!W:W,"SNR_N",DataBase!AX:AX,"Non-Private",DataBase!AE:AE,"&gt;0",DataBase!AF:AF,"&gt;0")+COUNTIFS(DataBase!K:K,"New Site",DataBase!F:F,B8,DataBase!S:S,"Approved",DataBase!V:V,"*",DataBase!W:W,"SNR_O",DataBase!AX:AX,"Non-Private",DataBase!AE:AE,"&gt;0",DataBase!AF:AF,"&gt;0")+COUNTIFS(DataBase!K:K,"New Site",DataBase!F:F,B8,DataBase!S:S,"Approved",DataBase!V:V,"*",DataBase!W:W,"SNR_P",DataBase!AX:AX,"Non-Private",DataBase!AE:AE,"&gt;0",DataBase!AF:AF,"&gt;0")+COUNTIFS(DataBase!K:K,"New Site",DataBase!F:F,B8,DataBase!S:S,"Approved",DataBase!V:V,"*",DataBase!W:W,"SNR_R",DataBase!AX:AX,"Non-Private",DataBase!AE:AE,"&gt;0",DataBase!AF:AF,"&gt;0")+COUNTIFS(DataBase!K:K,"New Site",DataBase!F:F,B8,DataBase!S:S,"Approved",DataBase!V:V,"*",DataBase!W:W,"SNR_S",DataBase!AX:AX,"Non-Private",DataBase!AE:AE,"&gt;0",DataBase!AF:AF,"&gt;0")+COUNTIFS(DataBase!K:K,"New Site",DataBase!F:F,B8,DataBase!S:S,"Approved",DataBase!V:V,"*",DataBase!W:W,"SNR_T",DataBase!AX:AX,"Non-Private",DataBase!AE:AE,"&gt;0",DataBase!AF:AF,"&gt;0")+COUNTIFS(DataBase!K:K,"New Site",DataBase!F:F,B8,DataBase!S:S,"Approved",DataBase!V:V,"*",DataBase!W:W,"SNR_U",DataBase!AX:AX,"Non-Private",DataBase!AE:AE,"&gt;0",DataBase!AF:AF,"&gt;0")+COUNTIFS(DataBase!K:K,"New Site",DataBase!F:F,B8,DataBase!S:S,"Approved",DataBase!V:V,"*",DataBase!W:W,"SNR_V",DataBase!AX:AX,"Non-Private",DataBase!AE:AE,"&gt;0",DataBase!AF:AF,"&gt;0")+COUNTIFS(DataBase!K:K,"New Site",DataBase!F:F,B8,DataBase!S:S,"Approved",DataBase!V:V,"*",DataBase!W:W,"SNR_W",DataBase!AX:AX,"Non-Private",DataBase!AE:AE,"&gt;0",DataBase!AF:AF,"&gt;0")+COUNTIFS(DataBase!K:K,"New Site",DataBase!F:F,B8,DataBase!S:S,"Approved",DataBase!V:V,"*",DataBase!W:W,"SNR_E",DataBase!AX:AX,"Non-Private",DataBase!AE:AE,"&gt;0",DataBase!AF:AF,"&gt;0")+ COUNTIFS(DataBase!K:K,"New Site",DataBase!F:F,B8,DataBase!S:S,"Approved",DataBase!V:V,"*",DataBase!W:W,"SNR_Q",DataBase!AX:AX,"Non-Private",DataBase!AE:AE,"&gt;0",DataBase!AF:AF,"&gt;0")+ COUNTIFS(DataBase!K:K,"New Site",DataBase!F:F,B8,DataBase!S:S,"Approved",DataBase!V:V,"*",DataBase!X:X,"ACCEPTED",DataBase!AX:AX,"Non-Private",DataBase!AE:AE,"&gt;0",DataBase!AF:AF,"&gt;0")</f>
        <v>55</v>
      </c>
      <c r="J8" s="19">
        <f>COUNTIFS(DataBase!K:K,"New Site",DataBase!F:F,B8,DataBase!S:S,"Approved",DataBase!V:V,"*",DataBase!W:W,"SNR_I",DataBase!AX:AX,"Non-Private",DataBase!AE:AE,"&gt;0",DataBase!AH:AH,"&gt;0",DataBase!AE:AE,"&gt;0",DataBase!AH:AH,"&gt;0")+COUNTIFS(DataBase!K:K,"New Site",DataBase!F:F,B8,DataBase!S:S,"Approved",DataBase!V:V,"*",DataBase!W:W,"SNR_F",DataBase!AX:AX,"Non-Private",DataBase!AE:AE,"&gt;0",DataBase!AH:AH,"&gt;0")+COUNTIFS(DataBase!K:K,"New Site",DataBase!F:F,B8,DataBase!S:S,"Approved",DataBase!V:V,"*",DataBase!W:W,"SNR_G",DataBase!AX:AX,"Non-Private",DataBase!AE:AE,"&gt;0",DataBase!AH:AH,"&gt;0")+COUNTIFS(DataBase!K:K,"New Site",DataBase!F:F,B8,DataBase!S:S,"Approved",DataBase!V:V,"*",DataBase!W:W,"SNR_H",DataBase!AX:AX,"Non-Private",DataBase!AE:AE,"&gt;0",DataBase!AH:AH,"&gt;0")+COUNTIFS(DataBase!K:K,"New Site",DataBase!F:F,B8,DataBase!S:S,"Approved",DataBase!V:V,"*",DataBase!W:W,"SNR_J",DataBase!AX:AX,"Non-Private",DataBase!AE:AE,"&gt;0",DataBase!AH:AH,"&gt;0")+COUNTIFS(DataBase!K:K,"New Site",DataBase!F:F,B8,DataBase!S:S,"Approved",DataBase!V:V,"*",DataBase!W:W,"SNR_K",DataBase!AX:AX,"Non-Private",DataBase!AE:AE,"&gt;0",DataBase!AH:AH,"&gt;0")+COUNTIFS(DataBase!K:K,"New Site",DataBase!F:F,B8,DataBase!S:S,"Approved",DataBase!V:V,"*",DataBase!W:W,"SNR_L",DataBase!AX:AX,"Non-Private",DataBase!AE:AE,"&gt;0",DataBase!AH:AH,"&gt;0")+COUNTIFS(DataBase!K:K,"New Site",DataBase!F:F,B8,DataBase!S:S,"Approved",DataBase!V:V,"*",DataBase!W:W,"SNR_M",DataBase!AX:AX,"Non-Private",DataBase!AE:AE,"&gt;0",DataBase!AH:AH,"&gt;0")+COUNTIFS(DataBase!K:K,"New Site",DataBase!F:F,B8,DataBase!S:S,"Approved",DataBase!V:V,"*",DataBase!W:W,"SNR_N",DataBase!AX:AX,"Non-Private",DataBase!AE:AE,"&gt;0",DataBase!AH:AH,"&gt;0")+COUNTIFS(DataBase!K:K,"New Site",DataBase!F:F,B8,DataBase!S:S,"Approved",DataBase!V:V,"*",DataBase!W:W,"SNR_O",DataBase!AX:AX,"Non-Private",DataBase!AE:AE,"&gt;0",DataBase!AH:AH,"&gt;0")+COUNTIFS(DataBase!K:K,"New Site",DataBase!F:F,B8,DataBase!S:S,"Approved",DataBase!V:V,"*",DataBase!W:W,"SNR_P",DataBase!AX:AX,"Non-Private",DataBase!AE:AE,"&gt;0",DataBase!AH:AH,"&gt;0")+COUNTIFS(DataBase!K:K,"New Site",DataBase!F:F,B8,DataBase!S:S,"Approved",DataBase!V:V,"*",DataBase!W:W,"SNR_R",DataBase!AX:AX,"Non-Private",DataBase!AE:AE,"&gt;0",DataBase!AH:AH,"&gt;0")+COUNTIFS(DataBase!K:K,"New Site",DataBase!F:F,B8,DataBase!S:S,"Approved",DataBase!V:V,"*",DataBase!W:W,"SNR_S",DataBase!AX:AX,"Non-Private",DataBase!AE:AE,"&gt;0",DataBase!AH:AH,"&gt;0")+COUNTIFS(DataBase!K:K,"New Site",DataBase!F:F,B8,DataBase!S:S,"Approved",DataBase!V:V,"*",DataBase!W:W,"SNR_T",DataBase!AX:AX,"Non-Private",DataBase!AE:AE,"&gt;0",DataBase!AH:AH,"&gt;0")+COUNTIFS(DataBase!K:K,"New Site",DataBase!F:F,B8,DataBase!S:S,"Approved",DataBase!V:V,"*",DataBase!W:W,"SNR_U",DataBase!AX:AX,"Non-Private",DataBase!AE:AE,"&gt;0",DataBase!AH:AH,"&gt;0")+COUNTIFS(DataBase!K:K,"New Site",DataBase!F:F,B8,DataBase!S:S,"Approved",DataBase!V:V,"*",DataBase!W:W,"SNR_V",DataBase!AX:AX,"Non-Private",DataBase!AE:AE,"&gt;0",DataBase!AH:AH,"&gt;0")+COUNTIFS(DataBase!K:K,"New Site",DataBase!F:F,B8,DataBase!S:S,"Approved",DataBase!V:V,"*",DataBase!W:W,"SNR_W",DataBase!AX:AX,"Non-Private",DataBase!AE:AE,"&gt;0",DataBase!AH:AH,"&gt;0")+COUNTIFS(DataBase!K:K,"New Site",DataBase!F:F,B8,DataBase!S:S,"Approved",DataBase!V:V,"*",DataBase!W:W,"SNR_E",DataBase!AX:AX,"Non-Private",DataBase!AE:AE,"&gt;0",DataBase!AH:AH,"&gt;0")+ COUNTIFS(DataBase!K:K,"New Site",DataBase!F:F,B8,DataBase!S:S,"Approved",DataBase!V:V,"*",DataBase!W:W,"SNR_Q",DataBase!AX:AX,"Non-Private",DataBase!AE:AE,"&gt;0",DataBase!AH:AH,"&gt;0")+ COUNTIFS(DataBase!K:K,"New Site",DataBase!F:F,B8,DataBase!S:S,"Approved",DataBase!V:V,"*",DataBase!X:X,"ACCEPTED",DataBase!AX:AX,"Non-Private",DataBase!AE:AE,"&gt;0",DataBase!AH:AH,"&gt;0")</f>
        <v>55</v>
      </c>
      <c r="K8" s="19">
        <f>COUNTIFS(DataBase!K:K,"New Site",DataBase!F:F,B8,DataBase!S:S,"Approved",DataBase!V:V,"*",DataBase!W:W,"SNR_I",DataBase!AX:AX,"Non-Private",DataBase!AE:AE,"&gt;0",DataBase!AH:AH,"&gt;0",DataBase!AI:AI,"&gt;0")+COUNTIFS(DataBase!K:K,"New Site",DataBase!F:F,B8,DataBase!S:S,"Approved",DataBase!V:V,"*",DataBase!W:W,"SNR_F",DataBase!AX:AX,"Non-Private",DataBase!AE:AE,"&gt;0",DataBase!AH:AH,"&gt;0",DataBase!AI:AI,"&gt;0")+COUNTIFS(DataBase!K:K,"New Site",DataBase!F:F,B8,DataBase!S:S,"Approved",DataBase!V:V,"*",DataBase!W:W,"SNR_G",DataBase!AX:AX,"Non-Private",DataBase!AE:AE,"&gt;0",DataBase!AH:AH,,DataBase!AI:AI,"&gt;0")+COUNTIFS(DataBase!K:K,"New Site",DataBase!F:F,B8,DataBase!S:S,"Approved",DataBase!V:V,"*",DataBase!W:W,"SNR_H",DataBase!AX:AX,"Non-Private",DataBase!AE:AE,"&gt;0",DataBase!AH:AH,,DataBase!AI:AI,"&gt;0")+COUNTIFS(DataBase!K:K,"New Site",DataBase!F:F,B8,DataBase!S:S,"Approved",DataBase!V:V,"*",DataBase!W:W,"SNR_J",DataBase!AX:AX,"Non-Private",DataBase!AE:AE,"&gt;0",DataBase!AH:AH,"&gt;0",DataBase!AI:AI,"&gt;0")+COUNTIFS(DataBase!K:K,"New Site",DataBase!F:F,B8,DataBase!S:S,"Approved",DataBase!V:V,"*",DataBase!W:W,"SNR_K",DataBase!AX:AX,"Non-Private",DataBase!AE:AE,"&gt;0",DataBase!AH:AH,"&gt;0",DataBase!AI:AI,"&gt;0")+COUNTIFS(DataBase!K:K,"New Site",DataBase!F:F,B8,DataBase!S:S,"Approved",DataBase!V:V,"*",DataBase!W:W,"SNR_L",DataBase!AX:AX,"Non-Private",DataBase!AE:AE,"&gt;0",DataBase!AH:AH,"&gt;0",DataBase!AI:AI,"&gt;0")+COUNTIFS(DataBase!K:K,"New Site",DataBase!F:F,B8,DataBase!S:S,"Approved",DataBase!V:V,"*",DataBase!W:W,"SNR_M",DataBase!AX:AX,"Non-Private",DataBase!AE:AE,"&gt;0",DataBase!AH:AH,"&gt;0",DataBase!AI:AI,"&gt;0")+COUNTIFS(DataBase!K:K,"New Site",DataBase!F:F,B8,DataBase!S:S,"Approved",DataBase!V:V,"*",DataBase!W:W,"SNR_N",DataBase!AX:AX,"Non-Private",DataBase!AE:AE,"&gt;0",DataBase!AH:AH,"&gt;0",DataBase!AI:AI,"&gt;0")+COUNTIFS(DataBase!K:K,"New Site",DataBase!F:F,B8,DataBase!S:S,"Approved",DataBase!V:V,"*",DataBase!W:W,"SNR_O",DataBase!AX:AX,"Non-Private",DataBase!AE:AE,"&gt;0",DataBase!AH:AH,"&gt;0",DataBase!AI:AI,"&gt;0")+COUNTIFS(DataBase!K:K,"New Site",DataBase!F:F,B8,DataBase!S:S,"Approved",DataBase!V:V,"*",DataBase!W:W,"SNR_P",DataBase!AX:AX,"Non-Private",DataBase!AE:AE,"&gt;0",DataBase!AH:AH,"&gt;0",DataBase!AI:AI,"&gt;0")+COUNTIFS(DataBase!K:K,"New Site",DataBase!F:F,B8,DataBase!S:S,"Approved",DataBase!V:V,"*",DataBase!W:W,"SNR_R",DataBase!AX:AX,"Non-Private",DataBase!AE:AE,"&gt;0",DataBase!AH:AH,"&gt;0",DataBase!AI:AI,"&gt;0")+COUNTIFS(DataBase!K:K,"New Site",DataBase!F:F,B8,DataBase!S:S,"Approved",DataBase!V:V,"*",DataBase!W:W,"SNR_S",DataBase!AX:AX,"Non-Private",DataBase!AE:AE,"&gt;0",DataBase!AH:AH,"&gt;0",DataBase!AI:AI,"&gt;0")+COUNTIFS(DataBase!K:K,"New Site",DataBase!F:F,B8,DataBase!S:S,"Approved",DataBase!V:V,"*",DataBase!W:W,"SNR_T",DataBase!AX:AX,"Non-Private",DataBase!AE:AE,"&gt;0",DataBase!AH:AH,"&gt;0",DataBase!AI:AI,"&gt;0")+COUNTIFS(DataBase!K:K,"New Site",DataBase!F:F,B8,DataBase!S:S,"Approved",DataBase!V:V,"*",DataBase!W:W,"SNR_U",DataBase!AX:AX,"Non-Private",DataBase!AE:AE,"&gt;0",DataBase!AH:AH,"&gt;0",DataBase!AI:AI,"&gt;0")+COUNTIFS(DataBase!K:K,"New Site",DataBase!F:F,B8,DataBase!S:S,"Approved",DataBase!V:V,"*",DataBase!W:W,"SNR_V",DataBase!AX:AX,"Non-Private",DataBase!AE:AE,"&gt;0",DataBase!AH:AH,"&gt;0",DataBase!AI:AI,"&gt;0")+COUNTIFS(DataBase!K:K,"New Site",DataBase!F:F,B8,DataBase!S:S,"Approved",DataBase!V:V,"*",DataBase!W:W,"SNR_W",DataBase!AX:AX,"Non-Private",DataBase!AE:AE,"&gt;0",DataBase!AH:AH,"&gt;0",DataBase!AI:AI,"&gt;0")+COUNTIFS(DataBase!K:K,"New Site",DataBase!F:F,B8,DataBase!S:S,"Approved",DataBase!V:V,"*",DataBase!W:W,"SNR_E",DataBase!AX:AX,"Non-Private",DataBase!AE:AE,"&gt;0",DataBase!AH:AH,"&gt;0",DataBase!AI:AI,"&gt;0")+ COUNTIFS(DataBase!K:K,"New Site",DataBase!F:F,B8,DataBase!S:S,"Approved",DataBase!V:V,"*",DataBase!W:W,"SNR_Q",DataBase!AX:AX,"Non-Private",DataBase!AE:AE,"&gt;0",DataBase!AH:AH,"&gt;0",DataBase!AI:AI,"&gt;0")+ COUNTIFS(DataBase!K:K,"New Site",DataBase!F:F,B8,DataBase!S:S,"Approved",DataBase!V:V,"*",DataBase!X:X,"ACCEPTED",DataBase!AX:AX,"Non-Private",DataBase!AE:AE,"&gt;0",DataBase!AH:AH,"&gt;0",DataBase!AI:AI,"&gt;0",DataBase!AX:AX,"Non-Private",DataBase!AE:AE,"&gt;0")</f>
        <v>55</v>
      </c>
      <c r="L8" s="19">
        <f>COUNTIFS(DataBase!K:K,"New Site",DataBase!F:F,B8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Site",DataBase!F:F,B8,DataBase!S:S,"Approved",DataBase!V:V,"*",DataBase!W:W,"SNR_F",DataBase!AX:AX,"Non-Private",DataBase!AE:AE,"&gt;0",DataBase!AH:AH,"&gt;0",DataBase!AI:AI,"&gt;0",DataBase!AJ:AJ,"&gt;0")+COUNTIFS(DataBase!K:K,"New Site",DataBase!F:F,B8,DataBase!S:S,"Approved",DataBase!V:V,"*",DataBase!W:W,"SNR_G",DataBase!AX:AX,"Non-Private",DataBase!AE:AE,"&gt;0",DataBase!AH:AH,"&gt;0",DataBase!AI:AI,"&gt;0",DataBase!AJ:AJ,"&gt;0")+COUNTIFS(DataBase!K:K,"New Site",DataBase!F:F,B8,DataBase!S:S,"Approved",DataBase!V:V,"*",DataBase!W:W,"SNR_H",DataBase!AX:AX,"Non-Private",DataBase!AE:AE,"&gt;0",DataBase!AH:AH,"&gt;0",DataBase!AI:AI,"&gt;0",DataBase!AJ:AJ,"&gt;0")+COUNTIFS(DataBase!K:K,"New Site",DataBase!F:F,B8,DataBase!S:S,"Approved",DataBase!V:V,"*",DataBase!W:W,"SNR_J",DataBase!AX:AX,"Non-Private",DataBase!AE:AE,"&gt;0",DataBase!AH:AH,"&gt;0",DataBase!AI:AI,"&gt;0",DataBase!AJ:AJ,"&gt;0")+COUNTIFS(DataBase!K:K,"New Site",DataBase!F:F,B8,DataBase!S:S,"Approved",DataBase!V:V,"*",DataBase!W:W,"SNR_K",DataBase!AX:AX,"Non-Private",DataBase!AE:AE,"&gt;0",DataBase!AH:AH,"&gt;0",DataBase!AI:AI,"&gt;0",DataBase!AJ:AJ,"&gt;0")+COUNTIFS(DataBase!K:K,"New Site",DataBase!F:F,B8,DataBase!S:S,"Approved",DataBase!V:V,"*",DataBase!W:W,"SNR_L",DataBase!AX:AX,"Non-Private",DataBase!AE:AE,"&gt;0",DataBase!AH:AH,"&gt;0",DataBase!AI:AI,"&gt;0",DataBase!AJ:AJ,"&gt;0")+COUNTIFS(DataBase!K:K,"New Site",DataBase!F:F,B8,DataBase!S:S,"Approved",DataBase!V:V,"*",DataBase!W:W,"SNR_M",DataBase!AX:AX,"Non-Private",DataBase!AE:AE,"&gt;0",DataBase!AH:AH,"&gt;0",DataBase!AI:AI,"&gt;0",DataBase!AJ:AJ,"&gt;0")+COUNTIFS(DataBase!K:K,"New Site",DataBase!F:F,B8,DataBase!S:S,"Approved",DataBase!V:V,"*",DataBase!W:W,"SNR_N",DataBase!AX:AX,"Non-Private",DataBase!AE:AE,"&gt;0",DataBase!AH:AH,"&gt;0",DataBase!AI:AI,"&gt;0",DataBase!AJ:AJ,"&gt;0")+COUNTIFS(DataBase!K:K,"New Site",DataBase!F:F,B8,DataBase!S:S,"Approved",DataBase!V:V,"*",DataBase!W:W,"SNR_O",DataBase!AX:AX,"Non-Private",DataBase!AE:AE,"&gt;0",DataBase!AH:AH,"&gt;0",DataBase!AI:AI,"&gt;0",DataBase!AJ:AJ,"&gt;0")+COUNTIFS(DataBase!K:K,"New Site",DataBase!F:F,B8,DataBase!S:S,"Approved",DataBase!V:V,"*",DataBase!W:W,"SNR_P",DataBase!AX:AX,"Non-Private",DataBase!AE:AE,"&gt;0",DataBase!AH:AH,"&gt;0",DataBase!AI:AI,"&gt;0",DataBase!AJ:AJ,"&gt;0")+COUNTIFS(DataBase!K:K,"New Site",DataBase!F:F,B8,DataBase!S:S,"Approved",DataBase!V:V,"*",DataBase!W:W,"SNR_R",DataBase!AX:AX,"Non-Private",DataBase!AE:AE,"&gt;0",DataBase!AH:AH,"&gt;0",DataBase!AI:AI,"&gt;0",DataBase!AJ:AJ,"&gt;0")+COUNTIFS(DataBase!K:K,"New Site",DataBase!F:F,B8,DataBase!S:S,"Approved",DataBase!V:V,"*",DataBase!W:W,"SNR_S",DataBase!AX:AX,"Non-Private",DataBase!AE:AE,"&gt;0",DataBase!AH:AH,"&gt;0",DataBase!AI:AI,"&gt;0",DataBase!AJ:AJ,"&gt;0")+COUNTIFS(DataBase!K:K,"New Site",DataBase!F:F,B8,DataBase!S:S,"Approved",DataBase!V:V,"*",DataBase!W:W,"SNR_T",DataBase!AX:AX,"Non-Private",DataBase!AE:AE,"&gt;0",DataBase!AH:AH,"&gt;0",DataBase!AI:AI,"&gt;0",DataBase!AJ:AJ,"&gt;0")+COUNTIFS(DataBase!K:K,"New Site",DataBase!F:F,B8,DataBase!S:S,"Approved",DataBase!V:V,"*",DataBase!W:W,"SNR_U",DataBase!AX:AX,"Non-Private",DataBase!AE:AE,"&gt;0",DataBase!AH:AH,"&gt;0",DataBase!AI:AI,"&gt;0",DataBase!AJ:AJ,"&gt;0")+COUNTIFS(DataBase!K:K,"New Site",DataBase!F:F,B8,DataBase!S:S,"Approved",DataBase!V:V,"*",DataBase!W:W,"SNR_V",DataBase!AX:AX,"Non-Private",DataBase!AE:AE,"&gt;0",DataBase!AH:AH,"&gt;0",DataBase!AI:AI,"&gt;0",DataBase!AJ:AJ,"&gt;0")+COUNTIFS(DataBase!K:K,"New Site",DataBase!F:F,B8,DataBase!S:S,"Approved",DataBase!V:V,"*",DataBase!W:W,"SNR_W",DataBase!AX:AX,"Non-Private",DataBase!AE:AE,"&gt;0",DataBase!AH:AH,"&gt;0",DataBase!AI:AI,"&gt;0",DataBase!AJ:AJ,"&gt;0")+COUNTIFS(DataBase!K:K,"New Site",DataBase!F:F,B8,DataBase!S:S,"Approved",DataBase!V:V,"*",DataBase!W:W,"SNR_E",DataBase!AX:AX,"Non-Private",DataBase!AE:AE,"&gt;0",DataBase!AH:AH,"&gt;0",DataBase!AI:AI,"&gt;0",DataBase!AJ:AJ,"&gt;0")+ COUNTIFS(DataBase!K:K,"New Site",DataBase!F:F,B8,DataBase!S:S,"Approved",DataBase!V:V,"*",DataBase!W:W,"SNR_Q",DataBase!AX:AX,"Non-Private",DataBase!AE:AE,"&gt;0",DataBase!AH:AH,"&gt;0",DataBase!AI:AI,"&gt;0",DataBase!AJ:AJ,"&gt;0")+ COUNTIFS(DataBase!K:K,"New Site",DataBase!F:F,B8,DataBase!S:S,"Approved",DataBase!V:V,"*",DataBase!X:X,"ACCEPTED",DataBase!AX:AX,"Non-Private",DataBase!AE:AE,"&gt;0",DataBase!AH:AH,"&gt;0",DataBase!AI:AI,"&gt;0",DataBase!AJ:AJ,"&gt;0")</f>
        <v>55</v>
      </c>
      <c r="M8" s="19">
        <f>COUNTIFS(DataBase!K:K,"New Site",DataBase!F:F,B8,DataBase!S:S,"Approved",DataBase!V:V,"*",DataBase!W:W,"SNR_J",DataBase!AY:AY,"Private")+COUNTIFS(DataBase!K:K,"New Site",DataBase!F:F,B8,DataBase!S:S,"Approved",DataBase!V:V,"*",DataBase!W:W,"SNR_K",DataBase!AY:AY,"Private")+COUNTIFS(DataBase!K:K,"New Site",DataBase!F:F,B8,DataBase!S:S,"Approved",DataBase!V:V,"*",DataBase!W:W,"SNR_L",DataBase!AY:AY,"Private")+COUNTIFS(DataBase!K:K,"New Site",DataBase!F:F,B8,DataBase!S:S,"Approved",DataBase!V:V,"*",DataBase!W:W,"SNR_M",DataBase!AY:AY,"Private")+COUNTIFS(DataBase!K:K,"New Site",DataBase!F:F,B8,DataBase!S:S,"Approved",DataBase!V:V,"*",DataBase!W:W,"SNR_N",DataBase!AY:AY,"Private")+COUNTIFS(DataBase!K:K,"New Site",DataBase!F:F,B8,DataBase!S:S,"Approved",DataBase!V:V,"*",DataBase!W:W,"SNR_O",DataBase!AY:AY,"Private")+COUNTIFS(DataBase!K:K,"New Site",DataBase!F:F,B8,DataBase!S:S,"Approved",DataBase!V:V,"*",DataBase!W:W,"SNR_P",DataBase!AY:AY,"Private")+COUNTIFS(DataBase!K:K,"New Site",DataBase!F:F,B8,DataBase!S:S,"Approved",DataBase!V:V,"*",DataBase!W:W,"SNR_Q",DataBase!AY:AY,"Private")+COUNTIFS(DataBase!K:K,"New Site",DataBase!F:F,B8,DataBase!S:S,"Approved",DataBase!V:V,"*",DataBase!W:W,"SNR_R",DataBase!AY:AY,"Private")+COUNTIFS(DataBase!K:K,"New Site",DataBase!F:F,B8,DataBase!S:S,"Approved",DataBase!V:V,"*",DataBase!W:W,"SNR_S",DataBase!AY:AY,"Private")+COUNTIFS(DataBase!K:K,"New Site",DataBase!F:F,B8,DataBase!S:S,"Approved",DataBase!V:V,"*",DataBase!W:W,"SNR_T",DataBase!AY:AY,"Private")+COUNTIFS(DataBase!K:K,"New Site",DataBase!F:F,B8,DataBase!S:S,"Approved",DataBase!V:V,"*",DataBase!W:W,"SNR_U",DataBase!AY:AY,"Private")+COUNTIFS(DataBase!K:K,"New Site",DataBase!F:F,B8,DataBase!S:S,"Approved",DataBase!V:V,"*",DataBase!W:W,"SNR_V",DataBase!AY:AY,"Private")+COUNTIFS(DataBase!K:K,"New Site",DataBase!F:F,B8,DataBase!S:S,"Approved",DataBase!V:V,"*",DataBase!W:W,"SNR_W",DataBase!AY:AY,"Private")+COUNTIFS(DataBase!K:K,"New Site",DataBase!F:F,B8,DataBase!S:S,"Approved",DataBase!V:V,"*",DataBase!X:X,"ACCEPTED",DataBase!AY:AY,"Private")+COUNTIFS(DataBase!K:K,"New Site",DataBase!F:F,B8,DataBase!S:S,"Approved",DataBase!V:V,"*",DataBase!W:W,"SNR_F",DataBase!AY:AY,"Private")</f>
        <v>16</v>
      </c>
      <c r="N8" s="19">
        <f>COUNTIFS(DataBase!K:K,"New Site",DataBase!F:F,B8,DataBase!S:S,"Approved",DataBase!V:V,"*",DataBase!W:W,"SNR_J",DataBase!AY:AY,"Private",DataBase!AK:AK,"&lt;&gt;")+COUNTIFS(DataBase!K:K,"New Site",DataBase!F:F,B8,DataBase!S:S,"Approved",DataBase!V:V,"*",DataBase!W:W,"SNR_K",DataBase!AY:AY,"Private",DataBase!AK:AK,"&lt;&gt;")+COUNTIFS(DataBase!K:K,"New Site",DataBase!F:F,B8,DataBase!S:S,"Approved",DataBase!V:V,"*",DataBase!W:W,"SNR_L",DataBase!AY:AY,"Private",DataBase!AK:AK,"&lt;&gt;")+COUNTIFS(DataBase!K:K,"New Site",DataBase!F:F,B8,DataBase!S:S,"Approved",DataBase!V:V,"*",DataBase!W:W,"SNR_M",DataBase!AY:AY,"Private",DataBase!AK:AK,"&lt;&gt;")+COUNTIFS(DataBase!K:K,"New Site",DataBase!F:F,B8,DataBase!S:S,"Approved",DataBase!V:V,"*",DataBase!W:W,"SNR_N",DataBase!AY:AY,"Private",DataBase!AK:AK,"&lt;&gt;")+COUNTIFS(DataBase!K:K,"New Site",DataBase!F:F,B8,DataBase!S:S,"Approved",DataBase!V:V,"*",DataBase!W:W,"SNR_O",DataBase!AY:AY,"Private",DataBase!AK:AK,"&lt;&gt;")+COUNTIFS(DataBase!K:K,"New Site",DataBase!F:F,B8,DataBase!S:S,"Approved",DataBase!V:V,"*",DataBase!W:W,"SNR_P",DataBase!AY:AY,"Private",DataBase!AK:AK,"&lt;&gt;")+COUNTIFS(DataBase!K:K,"New Site",DataBase!F:F,B8,DataBase!S:S,"Approved",DataBase!V:V,"*",DataBase!W:W,"SNR_Q",DataBase!AY:AY,"Private",DataBase!AK:AK,"&lt;&gt;")+COUNTIFS(DataBase!K:K,"New Site",DataBase!F:F,B8,DataBase!S:S,"Approved",DataBase!V:V,"*",DataBase!W:W,"SNR_R",DataBase!AY:AY,"Private",DataBase!AK:AK,"&lt;&gt;")+COUNTIFS(DataBase!K:K,"New Site",DataBase!F:F,B8,DataBase!S:S,"Approved",DataBase!V:V,"*",DataBase!W:W,"SNR_S",DataBase!AY:AY,"Private",DataBase!AK:AK,"&lt;&gt;")+COUNTIFS(DataBase!K:K,"New Site",DataBase!F:F,B8,DataBase!S:S,"Approved",DataBase!V:V,"*",DataBase!W:W,"SNR_T",DataBase!AY:AY,"Private",DataBase!AK:AK,"&lt;&gt;")+COUNTIFS(DataBase!K:K,"New Site",DataBase!F:F,B8,DataBase!S:S,"Approved",DataBase!V:V,"*",DataBase!W:W,"SNR_U",DataBase!AY:AY,"Private",DataBase!AK:AK,"&lt;&gt;")+COUNTIFS(DataBase!K:K,"New Site",DataBase!F:F,B8,DataBase!S:S,"Approved",DataBase!V:V,"*",DataBase!W:W,"SNR_V",DataBase!AY:AY,"Private",DataBase!AK:AK,"&lt;&gt;")+COUNTIFS(DataBase!K:K,"New Site",DataBase!F:F,B8,DataBase!S:S,"Approved",DataBase!V:V,"*",DataBase!W:W,"SNR_W",DataBase!AY:AY,"Private",DataBase!AK:AK,"&lt;&gt;")+COUNTIFS(DataBase!K:K,"New Site",DataBase!F:F,B8,DataBase!S:S,"Approved",DataBase!V:V,"*",DataBase!X:X,"ACCEPTED",DataBase!AY:AY,"Private",DataBase!AK:AK,"&lt;&gt;")+COUNTIFS(DataBase!K:K,"New Site",DataBase!F:F,B8,DataBase!S:S,"Approved",DataBase!V:V,"*",DataBase!W:W,"SNR_F",DataBase!AY:AY,"Private",DataBase!AK:AK,"&lt;&gt;")</f>
        <v>16</v>
      </c>
      <c r="O8" s="19">
        <f t="shared" si="1"/>
        <v>16</v>
      </c>
      <c r="P8" s="19">
        <f>COUNTIFS(DataBase!K:K,"New Site",DataBase!F:F,B8,DataBase!S:S,"Approved",DataBase!V:V,"*",DataBase!W:W,"SNR_J",DataBase!AY:AY,"Private",DataBase!AK:AK,"&lt;&gt;",DataBase!AL:AL,"&lt;&gt;")+COUNTIFS(DataBase!K:K,"New Site",DataBase!F:F,B8,DataBase!S:S,"Approved",DataBase!V:V,"*",DataBase!W:W,"SNR_K",DataBase!AY:AY,"Private",DataBase!AK:AK,"&lt;&gt;",DataBase!AL:AL,"&lt;&gt;")+COUNTIFS(DataBase!K:K,"New Site",DataBase!F:F,B8,DataBase!S:S,"Approved",DataBase!V:V,"*",DataBase!W:W,"SNR_L",DataBase!AY:AY,"Private",DataBase!AK:AK,"&lt;&gt;",DataBase!AL:AL,"&lt;&gt;")+COUNTIFS(DataBase!K:K,"New Site",DataBase!F:F,B8,DataBase!S:S,"Approved",DataBase!V:V,"*",DataBase!W:W,"SNR_M",DataBase!AY:AY,"Private",DataBase!AK:AK,"&lt;&gt;",DataBase!AL:AL,"&lt;&gt;")+COUNTIFS(DataBase!K:K,"New Site",DataBase!F:F,B8,DataBase!S:S,"Approved",DataBase!V:V,"*",DataBase!W:W,"SNR_N",DataBase!AY:AY,"Private",DataBase!AK:AK,"&lt;&gt;",DataBase!AL:AL,"&lt;&gt;")+COUNTIFS(DataBase!K:K,"New Site",DataBase!F:F,B8,DataBase!S:S,"Approved",DataBase!V:V,"*",DataBase!W:W,"SNR_O",DataBase!AY:AY,"Private",DataBase!AK:AK,"&lt;&gt;",DataBase!AL:AL,"&lt;&gt;")+COUNTIFS(DataBase!K:K,"New Site",DataBase!F:F,B8,DataBase!S:S,"Approved",DataBase!V:V,"*",DataBase!W:W,"SNR_P",DataBase!AY:AY,"Private",DataBase!AK:AK,"&lt;&gt;",DataBase!AL:AL,"&lt;&gt;")+COUNTIFS(DataBase!K:K,"New Site",DataBase!F:F,B8,DataBase!S:S,"Approved",DataBase!V:V,"*",DataBase!W:W,"SNR_Q",DataBase!AY:AY,"Private",DataBase!AK:AK,"&lt;&gt;",DataBase!AL:AL,"&lt;&gt;")+COUNTIFS(DataBase!K:K,"New Site",DataBase!F:F,B8,DataBase!S:S,"Approved",DataBase!V:V,"*",DataBase!W:W,"SNR_R",DataBase!AY:AY,"Private",DataBase!AK:AK,"&lt;&gt;",DataBase!AL:AL,"&lt;&gt;")+COUNTIFS(DataBase!K:K,"New Site",DataBase!F:F,B8,DataBase!S:S,"Approved",DataBase!V:V,"*",DataBase!W:W,"SNR_S",DataBase!AY:AY,"Private",DataBase!AK:AK,"&lt;&gt;",DataBase!AL:AL,"&lt;&gt;")+COUNTIFS(DataBase!K:K,"New Site",DataBase!F:F,B8,DataBase!S:S,"Approved",DataBase!V:V,"*",DataBase!W:W,"SNR_T",DataBase!AY:AY,"Private",DataBase!AK:AK,"&lt;&gt;",DataBase!AL:AL,"&lt;&gt;")+COUNTIFS(DataBase!K:K,"New Site",DataBase!F:F,B8,DataBase!S:S,"Approved",DataBase!V:V,"*",DataBase!W:W,"SNR_U",DataBase!AY:AY,"Private",DataBase!AK:AK,"&lt;&gt;",DataBase!AL:AL,"&lt;&gt;")+COUNTIFS(DataBase!K:K,"New Site",DataBase!F:F,B8,DataBase!S:S,"Approved",DataBase!V:V,"*",DataBase!W:W,"SNR_V",DataBase!AY:AY,"Private",DataBase!AK:AK,"&lt;&gt;",DataBase!AL:AL,"&lt;&gt;")+COUNTIFS(DataBase!K:K,"New Site",DataBase!F:F,B8,DataBase!S:S,"Approved",DataBase!V:V,"*",DataBase!W:W,"SNR_W",DataBase!AY:AY,"Private",DataBase!AK:AK,"&lt;&gt;",DataBase!AL:AL,"&lt;&gt;")+COUNTIFS(DataBase!K:K,"New Site",DataBase!F:F,B8,DataBase!S:S,"Approved",DataBase!V:V,"*",DataBase!X:X,"ACCEPTED",DataBase!AY:AY,"Private",DataBase!AK:AK,"&lt;&gt;",DataBase!AL:AL,"&lt;&gt;")+COUNTIFS(DataBase!K:K,"New Site",DataBase!F:F,B8,DataBase!S:S,"Approved",DataBase!V:V,"*",DataBase!W:W,"SNR_F",DataBase!AY:AY,"Private",DataBase!AK:AK,"&lt;&gt;",DataBase!AL:AL,"&lt;&gt;")</f>
        <v>16</v>
      </c>
      <c r="Q8" s="19">
        <f t="shared" si="2"/>
        <v>16</v>
      </c>
      <c r="R8" s="19">
        <f>COUNTIFS(DataBase!K:K,"New Site",DataBase!F:F,B8,DataBase!AN:AN,"&gt;0")+COUNTIFS(DataBase!K:K,"Newly Added",DataBase!AN:AN,"&gt;0")</f>
        <v>79</v>
      </c>
      <c r="S8" s="19">
        <f>COUNTIFS(DataBase!K:K,"New Site",DataBase!F:F,B8,DataBase!AO:AO,"&gt;0")+COUNTIFS(DataBase!K:K,"Newly Added",DataBase!AO:AO,"&gt;0")+COUNTIFS(DataBase!K:K,"New Site",DataBase!F:F,B8,DataBase!AO:AO,"NA")</f>
        <v>76</v>
      </c>
      <c r="T8" s="19">
        <f>COUNTIFS(DataBase!K:K,"New Site",DataBase!F:F,B8,DataBase!AW:AW,"&gt;0")+COUNTIFS(DataBase!K:K,"Newly Added",DataBase!AW:AW,"&gt;0")+COUNTIFS(DataBase!K:K,"COW Newly Added",DataBase!AW:AW,"&gt;0")</f>
        <v>79</v>
      </c>
      <c r="BM8" s="21" t="e">
        <v>#N/A</v>
      </c>
      <c r="BN8" s="21" t="e">
        <v>#N/A</v>
      </c>
      <c r="BO8" s="21" t="e">
        <v>#N/A</v>
      </c>
    </row>
    <row r="9" spans="1:67" ht="14.25" thickBot="1">
      <c r="A9" s="51"/>
      <c r="B9" s="18" t="s">
        <v>301</v>
      </c>
      <c r="C9" s="19">
        <f>COUNTIFS(DataBase!K:K,"New Site",DataBase!F:F,B9)</f>
        <v>81</v>
      </c>
      <c r="D9" s="19">
        <f>COUNTIFS(DataBase!K:K,"New Site",DataBase!F:F,B9,DataBase!Y:Y,"&gt;0")</f>
        <v>81</v>
      </c>
      <c r="E9" s="19">
        <f>COUNTIFS(DataBase!K:K,"New Site",DataBase!F:F,B9,DataBase!Y:Y,"&gt;0",DataBase!Z:Z,"&gt;0")</f>
        <v>81</v>
      </c>
      <c r="F9" s="19">
        <f>COUNTIFS(DataBase!K:K,"New Site",DataBase!F:F,B9,DataBase!Y:Y,"&gt;0",DataBase!Z:Z,"&gt;0",DataBase!AA:AA,"&gt;0")</f>
        <v>81</v>
      </c>
      <c r="G9" s="19">
        <f>COUNTIFS(DataBase!K:K,"New Site",DataBase!F:F,B9,DataBase!Y:Y,"&gt;0",DataBase!Z:Z,"&gt;0",DataBase!AA:AA,"&gt;0",DataBase!AB:AB,"&gt;0")</f>
        <v>81</v>
      </c>
      <c r="H9" s="19">
        <f>COUNTIFS(DataBase!K:K,"New Site",DataBase!F:F,B9,DataBase!S:S,"Approved",DataBase!V:V,"*",DataBase!W:W,"SNR_I",DataBase!AX:AX,"Non-Private",DataBase!AE:AE,"&gt;0",DataBase!AE:AE,"&gt;0")+COUNTIFS(DataBase!K:K,"New Site",DataBase!F:F,B9,DataBase!S:S,"Approved",DataBase!V:V,"*",DataBase!W:W,"SNR_F",DataBase!AX:AX,"Non-Private",DataBase!AE:AE,"&gt;0")+COUNTIFS(DataBase!K:K,"New Site",DataBase!F:F,B9,DataBase!S:S,"Approved",DataBase!V:V,"*",DataBase!W:W,"SNR_G",DataBase!AX:AX,"Non-Private",DataBase!AE:AE,"&gt;0")+COUNTIFS(DataBase!K:K,"New Site",DataBase!F:F,B9,DataBase!S:S,"Approved",DataBase!V:V,"*",DataBase!W:W,"SNR_H",DataBase!AX:AX,"Non-Private",DataBase!AE:AE,"&gt;0")+COUNTIFS(DataBase!K:K,"New Site",DataBase!F:F,B9,DataBase!S:S,"Approved",DataBase!V:V,"*",DataBase!W:W,"SNR_J",DataBase!AX:AX,"Non-Private",DataBase!AE:AE,"&gt;0")+COUNTIFS(DataBase!K:K,"New Site",DataBase!F:F,B9,DataBase!S:S,"Approved",DataBase!V:V,"*",DataBase!W:W,"SNR_K",DataBase!AX:AX,"Non-Private",DataBase!AE:AE,"&gt;0")+COUNTIFS(DataBase!K:K,"New Site",DataBase!F:F,B9,DataBase!S:S,"Approved",DataBase!V:V,"*",DataBase!W:W,"SNR_L",DataBase!AX:AX,"Non-Private",DataBase!AE:AE,"&gt;0")+COUNTIFS(DataBase!K:K,"New Site",DataBase!F:F,B9,DataBase!S:S,"Approved",DataBase!V:V,"*",DataBase!W:W,"SNR_M",DataBase!AX:AX,"Non-Private",DataBase!AE:AE,"&gt;0")+COUNTIFS(DataBase!K:K,"New Site",DataBase!F:F,B9,DataBase!S:S,"Approved",DataBase!V:V,"*",DataBase!W:W,"SNR_N",DataBase!AX:AX,"Non-Private",DataBase!AE:AE,"&gt;0")+COUNTIFS(DataBase!K:K,"New Site",DataBase!F:F,B9,DataBase!S:S,"Approved",DataBase!V:V,"*",DataBase!W:W,"SNR_O",DataBase!AX:AX,"Non-Private",DataBase!AE:AE,"&gt;0")+COUNTIFS(DataBase!K:K,"New Site",DataBase!F:F,B9,DataBase!S:S,"Approved",DataBase!V:V,"*",DataBase!W:W,"SNR_P",DataBase!AX:AX,"Non-Private",DataBase!AE:AE,"&gt;0")+COUNTIFS(DataBase!K:K,"New Site",DataBase!F:F,B9,DataBase!S:S,"Approved",DataBase!V:V,"*",DataBase!W:W,"SNR_R",DataBase!AX:AX,"Non-Private",DataBase!AE:AE,"&gt;0")+COUNTIFS(DataBase!K:K,"New Site",DataBase!F:F,B9,DataBase!S:S,"Approved",DataBase!V:V,"*",DataBase!W:W,"SNR_S",DataBase!AX:AX,"Non-Private",DataBase!AE:AE,"&gt;0")+COUNTIFS(DataBase!K:K,"New Site",DataBase!F:F,B9,DataBase!S:S,"Approved",DataBase!V:V,"*",DataBase!W:W,"SNR_T",DataBase!AX:AX,"Non-Private",DataBase!AE:AE,"&gt;0")+COUNTIFS(DataBase!K:K,"New Site",DataBase!F:F,B9,DataBase!S:S,"Approved",DataBase!V:V,"*",DataBase!W:W,"SNR_U",DataBase!AX:AX,"Non-Private",DataBase!AE:AE,"&gt;0")+COUNTIFS(DataBase!K:K,"New Site",DataBase!F:F,B9,DataBase!S:S,"Approved",DataBase!V:V,"*",DataBase!W:W,"SNR_V",DataBase!AX:AX,"Non-Private",DataBase!AE:AE,"&gt;0")+COUNTIFS(DataBase!K:K,"New Site",DataBase!F:F,B9,DataBase!S:S,"Approved",DataBase!V:V,"*",DataBase!W:W,"SNR_W",DataBase!AX:AX,"Non-Private",DataBase!AE:AE,"&gt;0")+COUNTIFS(DataBase!K:K,"New Site",DataBase!F:F,B9,DataBase!S:S,"Approved",DataBase!V:V,"*",DataBase!W:W,"SNR_E",DataBase!AX:AX,"Non-Private",DataBase!AE:AE,"&gt;0")+ COUNTIFS(DataBase!K:K,"New Site",DataBase!F:F,B9,DataBase!S:S,"Approved",DataBase!V:V,"*",DataBase!W:W,"SNR_Q",DataBase!AX:AX,"Non-Private",DataBase!AE:AE,"&gt;0")+ COUNTIFS(DataBase!K:K,"New Site",DataBase!F:F,B9,DataBase!S:S,"Approved",DataBase!V:V,"*",DataBase!X:X,"ACCEPTED",DataBase!AX:AX,"Non-Private",DataBase!AE:AE,"&gt;0")</f>
        <v>52</v>
      </c>
      <c r="I9" s="19">
        <f>COUNTIFS(DataBase!K:K,"New Site",DataBase!F:F,B9,DataBase!S:S,"Approved",DataBase!V:V,"*",DataBase!W:W,"SNR_I",DataBase!AX:AX,"Non-Private",DataBase!AE:AE,"&gt;0",DataBase!AE:AE,"&gt;0",DataBase!AF:AF,"&gt;0")+COUNTIFS(DataBase!K:K,"New Site",DataBase!F:F,B9,DataBase!S:S,"Approved",DataBase!V:V,"*",DataBase!W:W,"SNR_F",DataBase!AX:AX,"Non-Private",DataBase!AE:AE,"&gt;0",DataBase!AF:AF,"&gt;0")+COUNTIFS(DataBase!K:K,"New Site",DataBase!F:F,B9,DataBase!S:S,"Approved",DataBase!V:V,"*",DataBase!W:W,"SNR_G",DataBase!AX:AX,"Non-Private",DataBase!AE:AE,"&gt;0",DataBase!AF:AF,"&gt;0")+COUNTIFS(DataBase!K:K,"New Site",DataBase!F:F,B9,DataBase!S:S,"Approved",DataBase!V:V,"*",DataBase!W:W,"SNR_H",DataBase!AX:AX,"Non-Private",DataBase!AE:AE,"&gt;0",DataBase!AF:AF,"&gt;0")+COUNTIFS(DataBase!K:K,"New Site",DataBase!F:F,B9,DataBase!S:S,"Approved",DataBase!V:V,"*",DataBase!W:W,"SNR_J",DataBase!AX:AX,"Non-Private",DataBase!AE:AE,"&gt;0",DataBase!AF:AF,"&gt;0")+COUNTIFS(DataBase!K:K,"New Site",DataBase!F:F,B9,DataBase!S:S,"Approved",DataBase!V:V,"*",DataBase!W:W,"SNR_K",DataBase!AX:AX,"Non-Private",DataBase!AE:AE,"&gt;0",DataBase!AF:AF,"&gt;0")+COUNTIFS(DataBase!K:K,"New Site",DataBase!F:F,B9,DataBase!S:S,"Approved",DataBase!V:V,"*",DataBase!W:W,"SNR_L",DataBase!AX:AX,"Non-Private",DataBase!AE:AE,"&gt;0",DataBase!AF:AF,"&gt;0")+COUNTIFS(DataBase!K:K,"New Site",DataBase!F:F,B9,DataBase!S:S,"Approved",DataBase!V:V,"*",DataBase!W:W,"SNR_M",DataBase!AX:AX,"Non-Private",DataBase!AE:AE,"&gt;0",DataBase!AF:AF,"&gt;0")+COUNTIFS(DataBase!K:K,"New Site",DataBase!F:F,B9,DataBase!S:S,"Approved",DataBase!V:V,"*",DataBase!W:W,"SNR_N",DataBase!AX:AX,"Non-Private",DataBase!AE:AE,"&gt;0",DataBase!AF:AF,"&gt;0")+COUNTIFS(DataBase!K:K,"New Site",DataBase!F:F,B9,DataBase!S:S,"Approved",DataBase!V:V,"*",DataBase!W:W,"SNR_O",DataBase!AX:AX,"Non-Private",DataBase!AE:AE,"&gt;0",DataBase!AF:AF,"&gt;0")+COUNTIFS(DataBase!K:K,"New Site",DataBase!F:F,B9,DataBase!S:S,"Approved",DataBase!V:V,"*",DataBase!W:W,"SNR_P",DataBase!AX:AX,"Non-Private",DataBase!AE:AE,"&gt;0",DataBase!AF:AF,"&gt;0")+COUNTIFS(DataBase!K:K,"New Site",DataBase!F:F,B9,DataBase!S:S,"Approved",DataBase!V:V,"*",DataBase!W:W,"SNR_R",DataBase!AX:AX,"Non-Private",DataBase!AE:AE,"&gt;0",DataBase!AF:AF,"&gt;0")+COUNTIFS(DataBase!K:K,"New Site",DataBase!F:F,B9,DataBase!S:S,"Approved",DataBase!V:V,"*",DataBase!W:W,"SNR_S",DataBase!AX:AX,"Non-Private",DataBase!AE:AE,"&gt;0",DataBase!AF:AF,"&gt;0")+COUNTIFS(DataBase!K:K,"New Site",DataBase!F:F,B9,DataBase!S:S,"Approved",DataBase!V:V,"*",DataBase!W:W,"SNR_T",DataBase!AX:AX,"Non-Private",DataBase!AE:AE,"&gt;0",DataBase!AF:AF,"&gt;0")+COUNTIFS(DataBase!K:K,"New Site",DataBase!F:F,B9,DataBase!S:S,"Approved",DataBase!V:V,"*",DataBase!W:W,"SNR_U",DataBase!AX:AX,"Non-Private",DataBase!AE:AE,"&gt;0",DataBase!AF:AF,"&gt;0")+COUNTIFS(DataBase!K:K,"New Site",DataBase!F:F,B9,DataBase!S:S,"Approved",DataBase!V:V,"*",DataBase!W:W,"SNR_V",DataBase!AX:AX,"Non-Private",DataBase!AE:AE,"&gt;0",DataBase!AF:AF,"&gt;0")+COUNTIFS(DataBase!K:K,"New Site",DataBase!F:F,B9,DataBase!S:S,"Approved",DataBase!V:V,"*",DataBase!W:W,"SNR_W",DataBase!AX:AX,"Non-Private",DataBase!AE:AE,"&gt;0",DataBase!AF:AF,"&gt;0")+COUNTIFS(DataBase!K:K,"New Site",DataBase!F:F,B9,DataBase!S:S,"Approved",DataBase!V:V,"*",DataBase!W:W,"SNR_E",DataBase!AX:AX,"Non-Private",DataBase!AE:AE,"&gt;0",DataBase!AF:AF,"&gt;0")+ COUNTIFS(DataBase!K:K,"New Site",DataBase!F:F,B9,DataBase!S:S,"Approved",DataBase!V:V,"*",DataBase!W:W,"SNR_Q",DataBase!AX:AX,"Non-Private",DataBase!AE:AE,"&gt;0",DataBase!AF:AF,"&gt;0")+ COUNTIFS(DataBase!K:K,"New Site",DataBase!F:F,B9,DataBase!S:S,"Approved",DataBase!V:V,"*",DataBase!X:X,"ACCEPTED",DataBase!AX:AX,"Non-Private",DataBase!AE:AE,"&gt;0",DataBase!AF:AF,"&gt;0")</f>
        <v>45</v>
      </c>
      <c r="J9" s="19">
        <f>COUNTIFS(DataBase!K:K,"New Site",DataBase!F:F,B9,DataBase!S:S,"Approved",DataBase!V:V,"*",DataBase!W:W,"SNR_I",DataBase!AX:AX,"Non-Private",DataBase!AE:AE,"&gt;0",DataBase!AH:AH,"&gt;0",DataBase!AE:AE,"&gt;0",DataBase!AH:AH,"&gt;0")+COUNTIFS(DataBase!K:K,"New Site",DataBase!F:F,B9,DataBase!S:S,"Approved",DataBase!V:V,"*",DataBase!W:W,"SNR_F",DataBase!AX:AX,"Non-Private",DataBase!AE:AE,"&gt;0",DataBase!AH:AH,"&gt;0")+COUNTIFS(DataBase!K:K,"New Site",DataBase!F:F,B9,DataBase!S:S,"Approved",DataBase!V:V,"*",DataBase!W:W,"SNR_G",DataBase!AX:AX,"Non-Private",DataBase!AE:AE,"&gt;0",DataBase!AH:AH,"&gt;0")+COUNTIFS(DataBase!K:K,"New Site",DataBase!F:F,B9,DataBase!S:S,"Approved",DataBase!V:V,"*",DataBase!W:W,"SNR_H",DataBase!AX:AX,"Non-Private",DataBase!AE:AE,"&gt;0",DataBase!AH:AH,"&gt;0")+COUNTIFS(DataBase!K:K,"New Site",DataBase!F:F,B9,DataBase!S:S,"Approved",DataBase!V:V,"*",DataBase!W:W,"SNR_J",DataBase!AX:AX,"Non-Private",DataBase!AE:AE,"&gt;0",DataBase!AH:AH,"&gt;0")+COUNTIFS(DataBase!K:K,"New Site",DataBase!F:F,B9,DataBase!S:S,"Approved",DataBase!V:V,"*",DataBase!W:W,"SNR_K",DataBase!AX:AX,"Non-Private",DataBase!AE:AE,"&gt;0",DataBase!AH:AH,"&gt;0")+COUNTIFS(DataBase!K:K,"New Site",DataBase!F:F,B9,DataBase!S:S,"Approved",DataBase!V:V,"*",DataBase!W:W,"SNR_L",DataBase!AX:AX,"Non-Private",DataBase!AE:AE,"&gt;0",DataBase!AH:AH,"&gt;0")+COUNTIFS(DataBase!K:K,"New Site",DataBase!F:F,B9,DataBase!S:S,"Approved",DataBase!V:V,"*",DataBase!W:W,"SNR_M",DataBase!AX:AX,"Non-Private",DataBase!AE:AE,"&gt;0",DataBase!AH:AH,"&gt;0")+COUNTIFS(DataBase!K:K,"New Site",DataBase!F:F,B9,DataBase!S:S,"Approved",DataBase!V:V,"*",DataBase!W:W,"SNR_N",DataBase!AX:AX,"Non-Private",DataBase!AE:AE,"&gt;0",DataBase!AH:AH,"&gt;0")+COUNTIFS(DataBase!K:K,"New Site",DataBase!F:F,B9,DataBase!S:S,"Approved",DataBase!V:V,"*",DataBase!W:W,"SNR_O",DataBase!AX:AX,"Non-Private",DataBase!AE:AE,"&gt;0",DataBase!AH:AH,"&gt;0")+COUNTIFS(DataBase!K:K,"New Site",DataBase!F:F,B9,DataBase!S:S,"Approved",DataBase!V:V,"*",DataBase!W:W,"SNR_P",DataBase!AX:AX,"Non-Private",DataBase!AE:AE,"&gt;0",DataBase!AH:AH,"&gt;0")+COUNTIFS(DataBase!K:K,"New Site",DataBase!F:F,B9,DataBase!S:S,"Approved",DataBase!V:V,"*",DataBase!W:W,"SNR_R",DataBase!AX:AX,"Non-Private",DataBase!AE:AE,"&gt;0",DataBase!AH:AH,"&gt;0")+COUNTIFS(DataBase!K:K,"New Site",DataBase!F:F,B9,DataBase!S:S,"Approved",DataBase!V:V,"*",DataBase!W:W,"SNR_S",DataBase!AX:AX,"Non-Private",DataBase!AE:AE,"&gt;0",DataBase!AH:AH,"&gt;0")+COUNTIFS(DataBase!K:K,"New Site",DataBase!F:F,B9,DataBase!S:S,"Approved",DataBase!V:V,"*",DataBase!W:W,"SNR_T",DataBase!AX:AX,"Non-Private",DataBase!AE:AE,"&gt;0",DataBase!AH:AH,"&gt;0")+COUNTIFS(DataBase!K:K,"New Site",DataBase!F:F,B9,DataBase!S:S,"Approved",DataBase!V:V,"*",DataBase!W:W,"SNR_U",DataBase!AX:AX,"Non-Private",DataBase!AE:AE,"&gt;0",DataBase!AH:AH,"&gt;0")+COUNTIFS(DataBase!K:K,"New Site",DataBase!F:F,B9,DataBase!S:S,"Approved",DataBase!V:V,"*",DataBase!W:W,"SNR_V",DataBase!AX:AX,"Non-Private",DataBase!AE:AE,"&gt;0",DataBase!AH:AH,"&gt;0")+COUNTIFS(DataBase!K:K,"New Site",DataBase!F:F,B9,DataBase!S:S,"Approved",DataBase!V:V,"*",DataBase!W:W,"SNR_W",DataBase!AX:AX,"Non-Private",DataBase!AE:AE,"&gt;0",DataBase!AH:AH,"&gt;0")+COUNTIFS(DataBase!K:K,"New Site",DataBase!F:F,B9,DataBase!S:S,"Approved",DataBase!V:V,"*",DataBase!W:W,"SNR_E",DataBase!AX:AX,"Non-Private",DataBase!AE:AE,"&gt;0",DataBase!AH:AH,"&gt;0")+ COUNTIFS(DataBase!K:K,"New Site",DataBase!F:F,B9,DataBase!S:S,"Approved",DataBase!V:V,"*",DataBase!W:W,"SNR_Q",DataBase!AX:AX,"Non-Private",DataBase!AE:AE,"&gt;0",DataBase!AH:AH,"&gt;0")+ COUNTIFS(DataBase!K:K,"New Site",DataBase!F:F,B9,DataBase!S:S,"Approved",DataBase!V:V,"*",DataBase!X:X,"ACCEPTED",DataBase!AX:AX,"Non-Private",DataBase!AE:AE,"&gt;0",DataBase!AH:AH,"&gt;0")</f>
        <v>45</v>
      </c>
      <c r="K9" s="19">
        <f>COUNTIFS(DataBase!K:K,"New Site",DataBase!F:F,B9,DataBase!S:S,"Approved",DataBase!V:V,"*",DataBase!W:W,"SNR_I",DataBase!AX:AX,"Non-Private",DataBase!AE:AE,"&gt;0",DataBase!AH:AH,"&gt;0",DataBase!AI:AI,"&gt;0")+COUNTIFS(DataBase!K:K,"New Site",DataBase!F:F,B9,DataBase!S:S,"Approved",DataBase!V:V,"*",DataBase!W:W,"SNR_F",DataBase!AX:AX,"Non-Private",DataBase!AE:AE,"&gt;0",DataBase!AH:AH,"&gt;0",DataBase!AI:AI,"&gt;0")+COUNTIFS(DataBase!K:K,"New Site",DataBase!F:F,B9,DataBase!S:S,"Approved",DataBase!V:V,"*",DataBase!W:W,"SNR_G",DataBase!AX:AX,"Non-Private",DataBase!AE:AE,"&gt;0",DataBase!AH:AH,,DataBase!AI:AI,"&gt;0")+COUNTIFS(DataBase!K:K,"New Site",DataBase!F:F,B9,DataBase!S:S,"Approved",DataBase!V:V,"*",DataBase!W:W,"SNR_H",DataBase!AX:AX,"Non-Private",DataBase!AE:AE,"&gt;0",DataBase!AH:AH,,DataBase!AI:AI,"&gt;0")+COUNTIFS(DataBase!K:K,"New Site",DataBase!F:F,B9,DataBase!S:S,"Approved",DataBase!V:V,"*",DataBase!W:W,"SNR_J",DataBase!AX:AX,"Non-Private",DataBase!AE:AE,"&gt;0",DataBase!AH:AH,"&gt;0",DataBase!AI:AI,"&gt;0")+COUNTIFS(DataBase!K:K,"New Site",DataBase!F:F,B9,DataBase!S:S,"Approved",DataBase!V:V,"*",DataBase!W:W,"SNR_K",DataBase!AX:AX,"Non-Private",DataBase!AE:AE,"&gt;0",DataBase!AH:AH,"&gt;0",DataBase!AI:AI,"&gt;0")+COUNTIFS(DataBase!K:K,"New Site",DataBase!F:F,B9,DataBase!S:S,"Approved",DataBase!V:V,"*",DataBase!W:W,"SNR_L",DataBase!AX:AX,"Non-Private",DataBase!AE:AE,"&gt;0",DataBase!AH:AH,"&gt;0",DataBase!AI:AI,"&gt;0")+COUNTIFS(DataBase!K:K,"New Site",DataBase!F:F,B9,DataBase!S:S,"Approved",DataBase!V:V,"*",DataBase!W:W,"SNR_M",DataBase!AX:AX,"Non-Private",DataBase!AE:AE,"&gt;0",DataBase!AH:AH,"&gt;0",DataBase!AI:AI,"&gt;0")+COUNTIFS(DataBase!K:K,"New Site",DataBase!F:F,B9,DataBase!S:S,"Approved",DataBase!V:V,"*",DataBase!W:W,"SNR_N",DataBase!AX:AX,"Non-Private",DataBase!AE:AE,"&gt;0",DataBase!AH:AH,"&gt;0",DataBase!AI:AI,"&gt;0")+COUNTIFS(DataBase!K:K,"New Site",DataBase!F:F,B9,DataBase!S:S,"Approved",DataBase!V:V,"*",DataBase!W:W,"SNR_O",DataBase!AX:AX,"Non-Private",DataBase!AE:AE,"&gt;0",DataBase!AH:AH,"&gt;0",DataBase!AI:AI,"&gt;0")+COUNTIFS(DataBase!K:K,"New Site",DataBase!F:F,B9,DataBase!S:S,"Approved",DataBase!V:V,"*",DataBase!W:W,"SNR_P",DataBase!AX:AX,"Non-Private",DataBase!AE:AE,"&gt;0",DataBase!AH:AH,"&gt;0",DataBase!AI:AI,"&gt;0")+COUNTIFS(DataBase!K:K,"New Site",DataBase!F:F,B9,DataBase!S:S,"Approved",DataBase!V:V,"*",DataBase!W:W,"SNR_R",DataBase!AX:AX,"Non-Private",DataBase!AE:AE,"&gt;0",DataBase!AH:AH,"&gt;0",DataBase!AI:AI,"&gt;0")+COUNTIFS(DataBase!K:K,"New Site",DataBase!F:F,B9,DataBase!S:S,"Approved",DataBase!V:V,"*",DataBase!W:W,"SNR_S",DataBase!AX:AX,"Non-Private",DataBase!AE:AE,"&gt;0",DataBase!AH:AH,"&gt;0",DataBase!AI:AI,"&gt;0")+COUNTIFS(DataBase!K:K,"New Site",DataBase!F:F,B9,DataBase!S:S,"Approved",DataBase!V:V,"*",DataBase!W:W,"SNR_T",DataBase!AX:AX,"Non-Private",DataBase!AE:AE,"&gt;0",DataBase!AH:AH,"&gt;0",DataBase!AI:AI,"&gt;0")+COUNTIFS(DataBase!K:K,"New Site",DataBase!F:F,B9,DataBase!S:S,"Approved",DataBase!V:V,"*",DataBase!W:W,"SNR_U",DataBase!AX:AX,"Non-Private",DataBase!AE:AE,"&gt;0",DataBase!AH:AH,"&gt;0",DataBase!AI:AI,"&gt;0")+COUNTIFS(DataBase!K:K,"New Site",DataBase!F:F,B9,DataBase!S:S,"Approved",DataBase!V:V,"*",DataBase!W:W,"SNR_V",DataBase!AX:AX,"Non-Private",DataBase!AE:AE,"&gt;0",DataBase!AH:AH,"&gt;0",DataBase!AI:AI,"&gt;0")+COUNTIFS(DataBase!K:K,"New Site",DataBase!F:F,B9,DataBase!S:S,"Approved",DataBase!V:V,"*",DataBase!W:W,"SNR_W",DataBase!AX:AX,"Non-Private",DataBase!AE:AE,"&gt;0",DataBase!AH:AH,"&gt;0",DataBase!AI:AI,"&gt;0")+COUNTIFS(DataBase!K:K,"New Site",DataBase!F:F,B9,DataBase!S:S,"Approved",DataBase!V:V,"*",DataBase!W:W,"SNR_E",DataBase!AX:AX,"Non-Private",DataBase!AE:AE,"&gt;0",DataBase!AH:AH,"&gt;0",DataBase!AI:AI,"&gt;0")+ COUNTIFS(DataBase!K:K,"New Site",DataBase!F:F,B9,DataBase!S:S,"Approved",DataBase!V:V,"*",DataBase!W:W,"SNR_Q",DataBase!AX:AX,"Non-Private",DataBase!AE:AE,"&gt;0",DataBase!AH:AH,"&gt;0",DataBase!AI:AI,"&gt;0")+ COUNTIFS(DataBase!K:K,"New Site",DataBase!F:F,B9,DataBase!S:S,"Approved",DataBase!V:V,"*",DataBase!X:X,"ACCEPTED",DataBase!AX:AX,"Non-Private",DataBase!AE:AE,"&gt;0",DataBase!AH:AH,"&gt;0",DataBase!AI:AI,"&gt;0",DataBase!AX:AX,"Non-Private",DataBase!AE:AE,"&gt;0")</f>
        <v>45</v>
      </c>
      <c r="L9" s="19">
        <f>COUNTIFS(DataBase!K:K,"New Site",DataBase!F:F,B9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Site",DataBase!F:F,B9,DataBase!S:S,"Approved",DataBase!V:V,"*",DataBase!W:W,"SNR_F",DataBase!AX:AX,"Non-Private",DataBase!AE:AE,"&gt;0",DataBase!AH:AH,"&gt;0",DataBase!AI:AI,"&gt;0",DataBase!AJ:AJ,"&gt;0")+COUNTIFS(DataBase!K:K,"New Site",DataBase!F:F,B9,DataBase!S:S,"Approved",DataBase!V:V,"*",DataBase!W:W,"SNR_G",DataBase!AX:AX,"Non-Private",DataBase!AE:AE,"&gt;0",DataBase!AH:AH,"&gt;0",DataBase!AI:AI,"&gt;0",DataBase!AJ:AJ,"&gt;0")+COUNTIFS(DataBase!K:K,"New Site",DataBase!F:F,B9,DataBase!S:S,"Approved",DataBase!V:V,"*",DataBase!W:W,"SNR_H",DataBase!AX:AX,"Non-Private",DataBase!AE:AE,"&gt;0",DataBase!AH:AH,"&gt;0",DataBase!AI:AI,"&gt;0",DataBase!AJ:AJ,"&gt;0")+COUNTIFS(DataBase!K:K,"New Site",DataBase!F:F,B9,DataBase!S:S,"Approved",DataBase!V:V,"*",DataBase!W:W,"SNR_J",DataBase!AX:AX,"Non-Private",DataBase!AE:AE,"&gt;0",DataBase!AH:AH,"&gt;0",DataBase!AI:AI,"&gt;0",DataBase!AJ:AJ,"&gt;0")+COUNTIFS(DataBase!K:K,"New Site",DataBase!F:F,B9,DataBase!S:S,"Approved",DataBase!V:V,"*",DataBase!W:W,"SNR_K",DataBase!AX:AX,"Non-Private",DataBase!AE:AE,"&gt;0",DataBase!AH:AH,"&gt;0",DataBase!AI:AI,"&gt;0",DataBase!AJ:AJ,"&gt;0")+COUNTIFS(DataBase!K:K,"New Site",DataBase!F:F,B9,DataBase!S:S,"Approved",DataBase!V:V,"*",DataBase!W:W,"SNR_L",DataBase!AX:AX,"Non-Private",DataBase!AE:AE,"&gt;0",DataBase!AH:AH,"&gt;0",DataBase!AI:AI,"&gt;0",DataBase!AJ:AJ,"&gt;0")+COUNTIFS(DataBase!K:K,"New Site",DataBase!F:F,B9,DataBase!S:S,"Approved",DataBase!V:V,"*",DataBase!W:W,"SNR_M",DataBase!AX:AX,"Non-Private",DataBase!AE:AE,"&gt;0",DataBase!AH:AH,"&gt;0",DataBase!AI:AI,"&gt;0",DataBase!AJ:AJ,"&gt;0")+COUNTIFS(DataBase!K:K,"New Site",DataBase!F:F,B9,DataBase!S:S,"Approved",DataBase!V:V,"*",DataBase!W:W,"SNR_N",DataBase!AX:AX,"Non-Private",DataBase!AE:AE,"&gt;0",DataBase!AH:AH,"&gt;0",DataBase!AI:AI,"&gt;0",DataBase!AJ:AJ,"&gt;0")+COUNTIFS(DataBase!K:K,"New Site",DataBase!F:F,B9,DataBase!S:S,"Approved",DataBase!V:V,"*",DataBase!W:W,"SNR_O",DataBase!AX:AX,"Non-Private",DataBase!AE:AE,"&gt;0",DataBase!AH:AH,"&gt;0",DataBase!AI:AI,"&gt;0",DataBase!AJ:AJ,"&gt;0")+COUNTIFS(DataBase!K:K,"New Site",DataBase!F:F,B9,DataBase!S:S,"Approved",DataBase!V:V,"*",DataBase!W:W,"SNR_P",DataBase!AX:AX,"Non-Private",DataBase!AE:AE,"&gt;0",DataBase!AH:AH,"&gt;0",DataBase!AI:AI,"&gt;0",DataBase!AJ:AJ,"&gt;0")+COUNTIFS(DataBase!K:K,"New Site",DataBase!F:F,B9,DataBase!S:S,"Approved",DataBase!V:V,"*",DataBase!W:W,"SNR_R",DataBase!AX:AX,"Non-Private",DataBase!AE:AE,"&gt;0",DataBase!AH:AH,"&gt;0",DataBase!AI:AI,"&gt;0",DataBase!AJ:AJ,"&gt;0")+COUNTIFS(DataBase!K:K,"New Site",DataBase!F:F,B9,DataBase!S:S,"Approved",DataBase!V:V,"*",DataBase!W:W,"SNR_S",DataBase!AX:AX,"Non-Private",DataBase!AE:AE,"&gt;0",DataBase!AH:AH,"&gt;0",DataBase!AI:AI,"&gt;0",DataBase!AJ:AJ,"&gt;0")+COUNTIFS(DataBase!K:K,"New Site",DataBase!F:F,B9,DataBase!S:S,"Approved",DataBase!V:V,"*",DataBase!W:W,"SNR_T",DataBase!AX:AX,"Non-Private",DataBase!AE:AE,"&gt;0",DataBase!AH:AH,"&gt;0",DataBase!AI:AI,"&gt;0",DataBase!AJ:AJ,"&gt;0")+COUNTIFS(DataBase!K:K,"New Site",DataBase!F:F,B9,DataBase!S:S,"Approved",DataBase!V:V,"*",DataBase!W:W,"SNR_U",DataBase!AX:AX,"Non-Private",DataBase!AE:AE,"&gt;0",DataBase!AH:AH,"&gt;0",DataBase!AI:AI,"&gt;0",DataBase!AJ:AJ,"&gt;0")+COUNTIFS(DataBase!K:K,"New Site",DataBase!F:F,B9,DataBase!S:S,"Approved",DataBase!V:V,"*",DataBase!W:W,"SNR_V",DataBase!AX:AX,"Non-Private",DataBase!AE:AE,"&gt;0",DataBase!AH:AH,"&gt;0",DataBase!AI:AI,"&gt;0",DataBase!AJ:AJ,"&gt;0")+COUNTIFS(DataBase!K:K,"New Site",DataBase!F:F,B9,DataBase!S:S,"Approved",DataBase!V:V,"*",DataBase!W:W,"SNR_W",DataBase!AX:AX,"Non-Private",DataBase!AE:AE,"&gt;0",DataBase!AH:AH,"&gt;0",DataBase!AI:AI,"&gt;0",DataBase!AJ:AJ,"&gt;0")+COUNTIFS(DataBase!K:K,"New Site",DataBase!F:F,B9,DataBase!S:S,"Approved",DataBase!V:V,"*",DataBase!W:W,"SNR_E",DataBase!AX:AX,"Non-Private",DataBase!AE:AE,"&gt;0",DataBase!AH:AH,"&gt;0",DataBase!AI:AI,"&gt;0",DataBase!AJ:AJ,"&gt;0")+ COUNTIFS(DataBase!K:K,"New Site",DataBase!F:F,B9,DataBase!S:S,"Approved",DataBase!V:V,"*",DataBase!W:W,"SNR_Q",DataBase!AX:AX,"Non-Private",DataBase!AE:AE,"&gt;0",DataBase!AH:AH,"&gt;0",DataBase!AI:AI,"&gt;0",DataBase!AJ:AJ,"&gt;0")+ COUNTIFS(DataBase!K:K,"New Site",DataBase!F:F,B9,DataBase!S:S,"Approved",DataBase!V:V,"*",DataBase!X:X,"ACCEPTED",DataBase!AX:AX,"Non-Private",DataBase!AE:AE,"&gt;0",DataBase!AH:AH,"&gt;0",DataBase!AI:AI,"&gt;0",DataBase!AJ:AJ,"&gt;0")</f>
        <v>45</v>
      </c>
      <c r="M9" s="19">
        <f>COUNTIFS(DataBase!K:K,"New Site",DataBase!F:F,B9,DataBase!S:S,"Approved",DataBase!V:V,"*",DataBase!W:W,"SNR_J",DataBase!AY:AY,"Private")+COUNTIFS(DataBase!K:K,"New Site",DataBase!F:F,B9,DataBase!S:S,"Approved",DataBase!V:V,"*",DataBase!W:W,"SNR_K",DataBase!AY:AY,"Private")+COUNTIFS(DataBase!K:K,"New Site",DataBase!F:F,B9,DataBase!S:S,"Approved",DataBase!V:V,"*",DataBase!W:W,"SNR_L",DataBase!AY:AY,"Private")+COUNTIFS(DataBase!K:K,"New Site",DataBase!F:F,B9,DataBase!S:S,"Approved",DataBase!V:V,"*",DataBase!W:W,"SNR_M",DataBase!AY:AY,"Private")+COUNTIFS(DataBase!K:K,"New Site",DataBase!F:F,B9,DataBase!S:S,"Approved",DataBase!V:V,"*",DataBase!W:W,"SNR_N",DataBase!AY:AY,"Private")+COUNTIFS(DataBase!K:K,"New Site",DataBase!F:F,B9,DataBase!S:S,"Approved",DataBase!V:V,"*",DataBase!W:W,"SNR_O",DataBase!AY:AY,"Private")+COUNTIFS(DataBase!K:K,"New Site",DataBase!F:F,B9,DataBase!S:S,"Approved",DataBase!V:V,"*",DataBase!W:W,"SNR_P",DataBase!AY:AY,"Private")+COUNTIFS(DataBase!K:K,"New Site",DataBase!F:F,B9,DataBase!S:S,"Approved",DataBase!V:V,"*",DataBase!W:W,"SNR_Q",DataBase!AY:AY,"Private")+COUNTIFS(DataBase!K:K,"New Site",DataBase!F:F,B9,DataBase!S:S,"Approved",DataBase!V:V,"*",DataBase!W:W,"SNR_R",DataBase!AY:AY,"Private")+COUNTIFS(DataBase!K:K,"New Site",DataBase!F:F,B9,DataBase!S:S,"Approved",DataBase!V:V,"*",DataBase!W:W,"SNR_S",DataBase!AY:AY,"Private")+COUNTIFS(DataBase!K:K,"New Site",DataBase!F:F,B9,DataBase!S:S,"Approved",DataBase!V:V,"*",DataBase!W:W,"SNR_T",DataBase!AY:AY,"Private")+COUNTIFS(DataBase!K:K,"New Site",DataBase!F:F,B9,DataBase!S:S,"Approved",DataBase!V:V,"*",DataBase!W:W,"SNR_U",DataBase!AY:AY,"Private")+COUNTIFS(DataBase!K:K,"New Site",DataBase!F:F,B9,DataBase!S:S,"Approved",DataBase!V:V,"*",DataBase!W:W,"SNR_V",DataBase!AY:AY,"Private")+COUNTIFS(DataBase!K:K,"New Site",DataBase!F:F,B9,DataBase!S:S,"Approved",DataBase!V:V,"*",DataBase!W:W,"SNR_W",DataBase!AY:AY,"Private")+COUNTIFS(DataBase!K:K,"New Site",DataBase!F:F,B9,DataBase!S:S,"Approved",DataBase!V:V,"*",DataBase!X:X,"ACCEPTED",DataBase!AY:AY,"Private")+COUNTIFS(DataBase!K:K,"New Site",DataBase!F:F,B9,DataBase!S:S,"Approved",DataBase!V:V,"*",DataBase!W:W,"SNR_F",DataBase!AY:AY,"Private")</f>
        <v>13</v>
      </c>
      <c r="N9" s="19">
        <f>COUNTIFS(DataBase!K:K,"New Site",DataBase!F:F,B9,DataBase!S:S,"Approved",DataBase!V:V,"*",DataBase!W:W,"SNR_J",DataBase!AY:AY,"Private",DataBase!AK:AK,"&lt;&gt;")+COUNTIFS(DataBase!K:K,"New Site",DataBase!F:F,B9,DataBase!S:S,"Approved",DataBase!V:V,"*",DataBase!W:W,"SNR_K",DataBase!AY:AY,"Private",DataBase!AK:AK,"&lt;&gt;")+COUNTIFS(DataBase!K:K,"New Site",DataBase!F:F,B9,DataBase!S:S,"Approved",DataBase!V:V,"*",DataBase!W:W,"SNR_L",DataBase!AY:AY,"Private",DataBase!AK:AK,"&lt;&gt;")+COUNTIFS(DataBase!K:K,"New Site",DataBase!F:F,B9,DataBase!S:S,"Approved",DataBase!V:V,"*",DataBase!W:W,"SNR_M",DataBase!AY:AY,"Private",DataBase!AK:AK,"&lt;&gt;")+COUNTIFS(DataBase!K:K,"New Site",DataBase!F:F,B9,DataBase!S:S,"Approved",DataBase!V:V,"*",DataBase!W:W,"SNR_N",DataBase!AY:AY,"Private",DataBase!AK:AK,"&lt;&gt;")+COUNTIFS(DataBase!K:K,"New Site",DataBase!F:F,B9,DataBase!S:S,"Approved",DataBase!V:V,"*",DataBase!W:W,"SNR_O",DataBase!AY:AY,"Private",DataBase!AK:AK,"&lt;&gt;")+COUNTIFS(DataBase!K:K,"New Site",DataBase!F:F,B9,DataBase!S:S,"Approved",DataBase!V:V,"*",DataBase!W:W,"SNR_P",DataBase!AY:AY,"Private",DataBase!AK:AK,"&lt;&gt;")+COUNTIFS(DataBase!K:K,"New Site",DataBase!F:F,B9,DataBase!S:S,"Approved",DataBase!V:V,"*",DataBase!W:W,"SNR_Q",DataBase!AY:AY,"Private",DataBase!AK:AK,"&lt;&gt;")+COUNTIFS(DataBase!K:K,"New Site",DataBase!F:F,B9,DataBase!S:S,"Approved",DataBase!V:V,"*",DataBase!W:W,"SNR_R",DataBase!AY:AY,"Private",DataBase!AK:AK,"&lt;&gt;")+COUNTIFS(DataBase!K:K,"New Site",DataBase!F:F,B9,DataBase!S:S,"Approved",DataBase!V:V,"*",DataBase!W:W,"SNR_S",DataBase!AY:AY,"Private",DataBase!AK:AK,"&lt;&gt;")+COUNTIFS(DataBase!K:K,"New Site",DataBase!F:F,B9,DataBase!S:S,"Approved",DataBase!V:V,"*",DataBase!W:W,"SNR_T",DataBase!AY:AY,"Private",DataBase!AK:AK,"&lt;&gt;")+COUNTIFS(DataBase!K:K,"New Site",DataBase!F:F,B9,DataBase!S:S,"Approved",DataBase!V:V,"*",DataBase!W:W,"SNR_U",DataBase!AY:AY,"Private",DataBase!AK:AK,"&lt;&gt;")+COUNTIFS(DataBase!K:K,"New Site",DataBase!F:F,B9,DataBase!S:S,"Approved",DataBase!V:V,"*",DataBase!W:W,"SNR_V",DataBase!AY:AY,"Private",DataBase!AK:AK,"&lt;&gt;")+COUNTIFS(DataBase!K:K,"New Site",DataBase!F:F,B9,DataBase!S:S,"Approved",DataBase!V:V,"*",DataBase!W:W,"SNR_W",DataBase!AY:AY,"Private",DataBase!AK:AK,"&lt;&gt;")+COUNTIFS(DataBase!K:K,"New Site",DataBase!F:F,B9,DataBase!S:S,"Approved",DataBase!V:V,"*",DataBase!X:X,"ACCEPTED",DataBase!AY:AY,"Private",DataBase!AK:AK,"&lt;&gt;")+COUNTIFS(DataBase!K:K,"New Site",DataBase!F:F,B9,DataBase!S:S,"Approved",DataBase!V:V,"*",DataBase!W:W,"SNR_F",DataBase!AY:AY,"Private",DataBase!AK:AK,"&lt;&gt;")</f>
        <v>13</v>
      </c>
      <c r="O9" s="19">
        <f t="shared" si="1"/>
        <v>13</v>
      </c>
      <c r="P9" s="19">
        <f>COUNTIFS(DataBase!K:K,"New Site",DataBase!F:F,B9,DataBase!S:S,"Approved",DataBase!V:V,"*",DataBase!W:W,"SNR_J",DataBase!AY:AY,"Private",DataBase!AK:AK,"&lt;&gt;",DataBase!AL:AL,"&lt;&gt;")+COUNTIFS(DataBase!K:K,"New Site",DataBase!F:F,B9,DataBase!S:S,"Approved",DataBase!V:V,"*",DataBase!W:W,"SNR_K",DataBase!AY:AY,"Private",DataBase!AK:AK,"&lt;&gt;",DataBase!AL:AL,"&lt;&gt;")+COUNTIFS(DataBase!K:K,"New Site",DataBase!F:F,B9,DataBase!S:S,"Approved",DataBase!V:V,"*",DataBase!W:W,"SNR_L",DataBase!AY:AY,"Private",DataBase!AK:AK,"&lt;&gt;",DataBase!AL:AL,"&lt;&gt;")+COUNTIFS(DataBase!K:K,"New Site",DataBase!F:F,B9,DataBase!S:S,"Approved",DataBase!V:V,"*",DataBase!W:W,"SNR_M",DataBase!AY:AY,"Private",DataBase!AK:AK,"&lt;&gt;",DataBase!AL:AL,"&lt;&gt;")+COUNTIFS(DataBase!K:K,"New Site",DataBase!F:F,B9,DataBase!S:S,"Approved",DataBase!V:V,"*",DataBase!W:W,"SNR_N",DataBase!AY:AY,"Private",DataBase!AK:AK,"&lt;&gt;",DataBase!AL:AL,"&lt;&gt;")+COUNTIFS(DataBase!K:K,"New Site",DataBase!F:F,B9,DataBase!S:S,"Approved",DataBase!V:V,"*",DataBase!W:W,"SNR_O",DataBase!AY:AY,"Private",DataBase!AK:AK,"&lt;&gt;",DataBase!AL:AL,"&lt;&gt;")+COUNTIFS(DataBase!K:K,"New Site",DataBase!F:F,B9,DataBase!S:S,"Approved",DataBase!V:V,"*",DataBase!W:W,"SNR_P",DataBase!AY:AY,"Private",DataBase!AK:AK,"&lt;&gt;",DataBase!AL:AL,"&lt;&gt;")+COUNTIFS(DataBase!K:K,"New Site",DataBase!F:F,B9,DataBase!S:S,"Approved",DataBase!V:V,"*",DataBase!W:W,"SNR_Q",DataBase!AY:AY,"Private",DataBase!AK:AK,"&lt;&gt;",DataBase!AL:AL,"&lt;&gt;")+COUNTIFS(DataBase!K:K,"New Site",DataBase!F:F,B9,DataBase!S:S,"Approved",DataBase!V:V,"*",DataBase!W:W,"SNR_R",DataBase!AY:AY,"Private",DataBase!AK:AK,"&lt;&gt;",DataBase!AL:AL,"&lt;&gt;")+COUNTIFS(DataBase!K:K,"New Site",DataBase!F:F,B9,DataBase!S:S,"Approved",DataBase!V:V,"*",DataBase!W:W,"SNR_S",DataBase!AY:AY,"Private",DataBase!AK:AK,"&lt;&gt;",DataBase!AL:AL,"&lt;&gt;")+COUNTIFS(DataBase!K:K,"New Site",DataBase!F:F,B9,DataBase!S:S,"Approved",DataBase!V:V,"*",DataBase!W:W,"SNR_T",DataBase!AY:AY,"Private",DataBase!AK:AK,"&lt;&gt;",DataBase!AL:AL,"&lt;&gt;")+COUNTIFS(DataBase!K:K,"New Site",DataBase!F:F,B9,DataBase!S:S,"Approved",DataBase!V:V,"*",DataBase!W:W,"SNR_U",DataBase!AY:AY,"Private",DataBase!AK:AK,"&lt;&gt;",DataBase!AL:AL,"&lt;&gt;")+COUNTIFS(DataBase!K:K,"New Site",DataBase!F:F,B9,DataBase!S:S,"Approved",DataBase!V:V,"*",DataBase!W:W,"SNR_V",DataBase!AY:AY,"Private",DataBase!AK:AK,"&lt;&gt;",DataBase!AL:AL,"&lt;&gt;")+COUNTIFS(DataBase!K:K,"New Site",DataBase!F:F,B9,DataBase!S:S,"Approved",DataBase!V:V,"*",DataBase!W:W,"SNR_W",DataBase!AY:AY,"Private",DataBase!AK:AK,"&lt;&gt;",DataBase!AL:AL,"&lt;&gt;")+COUNTIFS(DataBase!K:K,"New Site",DataBase!F:F,B9,DataBase!S:S,"Approved",DataBase!V:V,"*",DataBase!X:X,"ACCEPTED",DataBase!AY:AY,"Private",DataBase!AK:AK,"&lt;&gt;",DataBase!AL:AL,"&lt;&gt;")+COUNTIFS(DataBase!K:K,"New Site",DataBase!F:F,B9,DataBase!S:S,"Approved",DataBase!V:V,"*",DataBase!W:W,"SNR_F",DataBase!AY:AY,"Private",DataBase!AK:AK,"&lt;&gt;",DataBase!AL:AL,"&lt;&gt;")</f>
        <v>13</v>
      </c>
      <c r="Q9" s="19">
        <f t="shared" si="2"/>
        <v>13</v>
      </c>
      <c r="R9" s="19">
        <f>COUNTIFS(DataBase!K:K,"New Site",DataBase!F:F,B9,DataBase!AN:AN,"&gt;0")+COUNTIFS(DataBase!K:K,"Newly Added",DataBase!AN:AN,"&gt;0")</f>
        <v>73</v>
      </c>
      <c r="S9" s="19">
        <f>COUNTIFS(DataBase!K:K,"New Site",DataBase!F:F,B9,DataBase!AO:AO,"&gt;0")+COUNTIFS(DataBase!K:K,"Newly Added",DataBase!AO:AO,"&gt;0")+COUNTIFS(DataBase!K:K,"New Site",DataBase!F:F,B9,DataBase!AO:AO,"NA")</f>
        <v>68</v>
      </c>
      <c r="T9" s="19">
        <f>COUNTIFS(DataBase!K:K,"New Site",DataBase!F:F,B9,DataBase!AW:AW,"&gt;0")+COUNTIFS(DataBase!K:K,"Newly Added",DataBase!AW:AW,"&gt;0")+COUNTIFS(DataBase!K:K,"COW Newly Added",DataBase!AW:AW,"&gt;0")</f>
        <v>74</v>
      </c>
      <c r="BM9" s="21" t="e">
        <v>#N/A</v>
      </c>
      <c r="BN9" s="21" t="e">
        <v>#N/A</v>
      </c>
      <c r="BO9" s="21" t="e">
        <v>#N/A</v>
      </c>
    </row>
    <row r="10" spans="1:67" ht="14.25" thickBot="1">
      <c r="A10" s="51"/>
      <c r="B10" s="18" t="s">
        <v>37</v>
      </c>
      <c r="C10" s="19">
        <f>COUNTIFS(DataBase!K:K,"New Site",DataBase!F:F,B10)</f>
        <v>3</v>
      </c>
      <c r="D10" s="19">
        <f>COUNTIFS(DataBase!K:K,"New Site",DataBase!F:F,B10,DataBase!Y:Y,"&gt;0")</f>
        <v>3</v>
      </c>
      <c r="E10" s="19">
        <f>COUNTIFS(DataBase!K:K,"New Site",DataBase!F:F,B10,DataBase!Y:Y,"&gt;0",DataBase!Z:Z,"&gt;0")</f>
        <v>3</v>
      </c>
      <c r="F10" s="19">
        <f>COUNTIFS(DataBase!K:K,"New Site",DataBase!F:F,B10,DataBase!Y:Y,"&gt;0",DataBase!Z:Z,"&gt;0",DataBase!AA:AA,"&gt;0")</f>
        <v>3</v>
      </c>
      <c r="G10" s="19">
        <f>COUNTIFS(DataBase!K:K,"New Site",DataBase!F:F,B10,DataBase!Y:Y,"&gt;0",DataBase!Z:Z,"&gt;0",DataBase!AA:AA,"&gt;0",DataBase!AB:AB,"&gt;0")</f>
        <v>3</v>
      </c>
      <c r="H10" s="19">
        <f>COUNTIFS(DataBase!K:K,"New Site",DataBase!F:F,B10,DataBase!S:S,"Approved",DataBase!V:V,"*",DataBase!W:W,"SNR_I",DataBase!AX:AX,"Non-Private",DataBase!AE:AE,"&gt;0",DataBase!AE:AE,"&gt;0")+COUNTIFS(DataBase!K:K,"New Site",DataBase!F:F,B10,DataBase!S:S,"Approved",DataBase!V:V,"*",DataBase!W:W,"SNR_F",DataBase!AX:AX,"Non-Private",DataBase!AE:AE,"&gt;0")+COUNTIFS(DataBase!K:K,"New Site",DataBase!F:F,B10,DataBase!S:S,"Approved",DataBase!V:V,"*",DataBase!W:W,"SNR_G",DataBase!AX:AX,"Non-Private",DataBase!AE:AE,"&gt;0")+COUNTIFS(DataBase!K:K,"New Site",DataBase!F:F,B10,DataBase!S:S,"Approved",DataBase!V:V,"*",DataBase!W:W,"SNR_H",DataBase!AX:AX,"Non-Private",DataBase!AE:AE,"&gt;0")+COUNTIFS(DataBase!K:K,"New Site",DataBase!F:F,B10,DataBase!S:S,"Approved",DataBase!V:V,"*",DataBase!W:W,"SNR_J",DataBase!AX:AX,"Non-Private",DataBase!AE:AE,"&gt;0")+COUNTIFS(DataBase!K:K,"New Site",DataBase!F:F,B10,DataBase!S:S,"Approved",DataBase!V:V,"*",DataBase!W:W,"SNR_K",DataBase!AX:AX,"Non-Private",DataBase!AE:AE,"&gt;0")+COUNTIFS(DataBase!K:K,"New Site",DataBase!F:F,B10,DataBase!S:S,"Approved",DataBase!V:V,"*",DataBase!W:W,"SNR_L",DataBase!AX:AX,"Non-Private",DataBase!AE:AE,"&gt;0")+COUNTIFS(DataBase!K:K,"New Site",DataBase!F:F,B10,DataBase!S:S,"Approved",DataBase!V:V,"*",DataBase!W:W,"SNR_M",DataBase!AX:AX,"Non-Private",DataBase!AE:AE,"&gt;0")+COUNTIFS(DataBase!K:K,"New Site",DataBase!F:F,B10,DataBase!S:S,"Approved",DataBase!V:V,"*",DataBase!W:W,"SNR_N",DataBase!AX:AX,"Non-Private",DataBase!AE:AE,"&gt;0")+COUNTIFS(DataBase!K:K,"New Site",DataBase!F:F,B10,DataBase!S:S,"Approved",DataBase!V:V,"*",DataBase!W:W,"SNR_O",DataBase!AX:AX,"Non-Private",DataBase!AE:AE,"&gt;0")+COUNTIFS(DataBase!K:K,"New Site",DataBase!F:F,B10,DataBase!S:S,"Approved",DataBase!V:V,"*",DataBase!W:W,"SNR_P",DataBase!AX:AX,"Non-Private",DataBase!AE:AE,"&gt;0")+COUNTIFS(DataBase!K:K,"New Site",DataBase!F:F,B10,DataBase!S:S,"Approved",DataBase!V:V,"*",DataBase!W:W,"SNR_R",DataBase!AX:AX,"Non-Private",DataBase!AE:AE,"&gt;0")+COUNTIFS(DataBase!K:K,"New Site",DataBase!F:F,B10,DataBase!S:S,"Approved",DataBase!V:V,"*",DataBase!W:W,"SNR_S",DataBase!AX:AX,"Non-Private",DataBase!AE:AE,"&gt;0")+COUNTIFS(DataBase!K:K,"New Site",DataBase!F:F,B10,DataBase!S:S,"Approved",DataBase!V:V,"*",DataBase!W:W,"SNR_T",DataBase!AX:AX,"Non-Private",DataBase!AE:AE,"&gt;0")+COUNTIFS(DataBase!K:K,"New Site",DataBase!F:F,B10,DataBase!S:S,"Approved",DataBase!V:V,"*",DataBase!W:W,"SNR_U",DataBase!AX:AX,"Non-Private",DataBase!AE:AE,"&gt;0")+COUNTIFS(DataBase!K:K,"New Site",DataBase!F:F,B10,DataBase!S:S,"Approved",DataBase!V:V,"*",DataBase!W:W,"SNR_V",DataBase!AX:AX,"Non-Private",DataBase!AE:AE,"&gt;0")+COUNTIFS(DataBase!K:K,"New Site",DataBase!F:F,B10,DataBase!S:S,"Approved",DataBase!V:V,"*",DataBase!W:W,"SNR_W",DataBase!AX:AX,"Non-Private",DataBase!AE:AE,"&gt;0")+COUNTIFS(DataBase!K:K,"New Site",DataBase!F:F,B10,DataBase!S:S,"Approved",DataBase!V:V,"*",DataBase!W:W,"SNR_E",DataBase!AX:AX,"Non-Private",DataBase!AE:AE,"&gt;0")+ COUNTIFS(DataBase!K:K,"New Site",DataBase!F:F,B10,DataBase!S:S,"Approved",DataBase!V:V,"*",DataBase!W:W,"SNR_Q",DataBase!AX:AX,"Non-Private",DataBase!AE:AE,"&gt;0")+ COUNTIFS(DataBase!K:K,"New Site",DataBase!F:F,B10,DataBase!S:S,"Approved",DataBase!V:V,"*",DataBase!X:X,"ACCEPTED",DataBase!AX:AX,"Non-Private",DataBase!AE:AE,"&gt;0")</f>
        <v>2</v>
      </c>
      <c r="I10" s="19">
        <f>COUNTIFS(DataBase!K:K,"New Site",DataBase!F:F,B10,DataBase!S:S,"Approved",DataBase!V:V,"*",DataBase!W:W,"SNR_I",DataBase!AX:AX,"Non-Private",DataBase!AE:AE,"&gt;0",DataBase!AE:AE,"&gt;0",DataBase!AF:AF,"&gt;0")+COUNTIFS(DataBase!K:K,"New Site",DataBase!F:F,B10,DataBase!S:S,"Approved",DataBase!V:V,"*",DataBase!W:W,"SNR_F",DataBase!AX:AX,"Non-Private",DataBase!AE:AE,"&gt;0",DataBase!AF:AF,"&gt;0")+COUNTIFS(DataBase!K:K,"New Site",DataBase!F:F,B10,DataBase!S:S,"Approved",DataBase!V:V,"*",DataBase!W:W,"SNR_G",DataBase!AX:AX,"Non-Private",DataBase!AE:AE,"&gt;0",DataBase!AF:AF,"&gt;0")+COUNTIFS(DataBase!K:K,"New Site",DataBase!F:F,B10,DataBase!S:S,"Approved",DataBase!V:V,"*",DataBase!W:W,"SNR_H",DataBase!AX:AX,"Non-Private",DataBase!AE:AE,"&gt;0",DataBase!AF:AF,"&gt;0")+COUNTIFS(DataBase!K:K,"New Site",DataBase!F:F,B10,DataBase!S:S,"Approved",DataBase!V:V,"*",DataBase!W:W,"SNR_J",DataBase!AX:AX,"Non-Private",DataBase!AE:AE,"&gt;0",DataBase!AF:AF,"&gt;0")+COUNTIFS(DataBase!K:K,"New Site",DataBase!F:F,B10,DataBase!S:S,"Approved",DataBase!V:V,"*",DataBase!W:W,"SNR_K",DataBase!AX:AX,"Non-Private",DataBase!AE:AE,"&gt;0",DataBase!AF:AF,"&gt;0")+COUNTIFS(DataBase!K:K,"New Site",DataBase!F:F,B10,DataBase!S:S,"Approved",DataBase!V:V,"*",DataBase!W:W,"SNR_L",DataBase!AX:AX,"Non-Private",DataBase!AE:AE,"&gt;0",DataBase!AF:AF,"&gt;0")+COUNTIFS(DataBase!K:K,"New Site",DataBase!F:F,B10,DataBase!S:S,"Approved",DataBase!V:V,"*",DataBase!W:W,"SNR_M",DataBase!AX:AX,"Non-Private",DataBase!AE:AE,"&gt;0",DataBase!AF:AF,"&gt;0")+COUNTIFS(DataBase!K:K,"New Site",DataBase!F:F,B10,DataBase!S:S,"Approved",DataBase!V:V,"*",DataBase!W:W,"SNR_N",DataBase!AX:AX,"Non-Private",DataBase!AE:AE,"&gt;0",DataBase!AF:AF,"&gt;0")+COUNTIFS(DataBase!K:K,"New Site",DataBase!F:F,B10,DataBase!S:S,"Approved",DataBase!V:V,"*",DataBase!W:W,"SNR_O",DataBase!AX:AX,"Non-Private",DataBase!AE:AE,"&gt;0",DataBase!AF:AF,"&gt;0")+COUNTIFS(DataBase!K:K,"New Site",DataBase!F:F,B10,DataBase!S:S,"Approved",DataBase!V:V,"*",DataBase!W:W,"SNR_P",DataBase!AX:AX,"Non-Private",DataBase!AE:AE,"&gt;0",DataBase!AF:AF,"&gt;0")+COUNTIFS(DataBase!K:K,"New Site",DataBase!F:F,B10,DataBase!S:S,"Approved",DataBase!V:V,"*",DataBase!W:W,"SNR_R",DataBase!AX:AX,"Non-Private",DataBase!AE:AE,"&gt;0",DataBase!AF:AF,"&gt;0")+COUNTIFS(DataBase!K:K,"New Site",DataBase!F:F,B10,DataBase!S:S,"Approved",DataBase!V:V,"*",DataBase!W:W,"SNR_S",DataBase!AX:AX,"Non-Private",DataBase!AE:AE,"&gt;0",DataBase!AF:AF,"&gt;0")+COUNTIFS(DataBase!K:K,"New Site",DataBase!F:F,B10,DataBase!S:S,"Approved",DataBase!V:V,"*",DataBase!W:W,"SNR_T",DataBase!AX:AX,"Non-Private",DataBase!AE:AE,"&gt;0",DataBase!AF:AF,"&gt;0")+COUNTIFS(DataBase!K:K,"New Site",DataBase!F:F,B10,DataBase!S:S,"Approved",DataBase!V:V,"*",DataBase!W:W,"SNR_U",DataBase!AX:AX,"Non-Private",DataBase!AE:AE,"&gt;0",DataBase!AF:AF,"&gt;0")+COUNTIFS(DataBase!K:K,"New Site",DataBase!F:F,B10,DataBase!S:S,"Approved",DataBase!V:V,"*",DataBase!W:W,"SNR_V",DataBase!AX:AX,"Non-Private",DataBase!AE:AE,"&gt;0",DataBase!AF:AF,"&gt;0")+COUNTIFS(DataBase!K:K,"New Site",DataBase!F:F,B10,DataBase!S:S,"Approved",DataBase!V:V,"*",DataBase!W:W,"SNR_W",DataBase!AX:AX,"Non-Private",DataBase!AE:AE,"&gt;0",DataBase!AF:AF,"&gt;0")+COUNTIFS(DataBase!K:K,"New Site",DataBase!F:F,B10,DataBase!S:S,"Approved",DataBase!V:V,"*",DataBase!W:W,"SNR_E",DataBase!AX:AX,"Non-Private",DataBase!AE:AE,"&gt;0",DataBase!AF:AF,"&gt;0")+ COUNTIFS(DataBase!K:K,"New Site",DataBase!F:F,B10,DataBase!S:S,"Approved",DataBase!V:V,"*",DataBase!W:W,"SNR_Q",DataBase!AX:AX,"Non-Private",DataBase!AE:AE,"&gt;0",DataBase!AF:AF,"&gt;0")+ COUNTIFS(DataBase!K:K,"New Site",DataBase!F:F,B10,DataBase!S:S,"Approved",DataBase!V:V,"*",DataBase!X:X,"ACCEPTED",DataBase!AX:AX,"Non-Private",DataBase!AE:AE,"&gt;0",DataBase!AF:AF,"&gt;0")</f>
        <v>2</v>
      </c>
      <c r="J10" s="19">
        <f>COUNTIFS(DataBase!K:K,"New Site",DataBase!F:F,B10,DataBase!S:S,"Approved",DataBase!V:V,"*",DataBase!W:W,"SNR_I",DataBase!AX:AX,"Non-Private",DataBase!AE:AE,"&gt;0",DataBase!AH:AH,"&gt;0",DataBase!AE:AE,"&gt;0",DataBase!AH:AH,"&gt;0")+COUNTIFS(DataBase!K:K,"New Site",DataBase!F:F,B10,DataBase!S:S,"Approved",DataBase!V:V,"*",DataBase!W:W,"SNR_F",DataBase!AX:AX,"Non-Private",DataBase!AE:AE,"&gt;0",DataBase!AH:AH,"&gt;0")+COUNTIFS(DataBase!K:K,"New Site",DataBase!F:F,B10,DataBase!S:S,"Approved",DataBase!V:V,"*",DataBase!W:W,"SNR_G",DataBase!AX:AX,"Non-Private",DataBase!AE:AE,"&gt;0",DataBase!AH:AH,"&gt;0")+COUNTIFS(DataBase!K:K,"New Site",DataBase!F:F,B10,DataBase!S:S,"Approved",DataBase!V:V,"*",DataBase!W:W,"SNR_H",DataBase!AX:AX,"Non-Private",DataBase!AE:AE,"&gt;0",DataBase!AH:AH,"&gt;0")+COUNTIFS(DataBase!K:K,"New Site",DataBase!F:F,B10,DataBase!S:S,"Approved",DataBase!V:V,"*",DataBase!W:W,"SNR_J",DataBase!AX:AX,"Non-Private",DataBase!AE:AE,"&gt;0",DataBase!AH:AH,"&gt;0")+COUNTIFS(DataBase!K:K,"New Site",DataBase!F:F,B10,DataBase!S:S,"Approved",DataBase!V:V,"*",DataBase!W:W,"SNR_K",DataBase!AX:AX,"Non-Private",DataBase!AE:AE,"&gt;0",DataBase!AH:AH,"&gt;0")+COUNTIFS(DataBase!K:K,"New Site",DataBase!F:F,B10,DataBase!S:S,"Approved",DataBase!V:V,"*",DataBase!W:W,"SNR_L",DataBase!AX:AX,"Non-Private",DataBase!AE:AE,"&gt;0",DataBase!AH:AH,"&gt;0")+COUNTIFS(DataBase!K:K,"New Site",DataBase!F:F,B10,DataBase!S:S,"Approved",DataBase!V:V,"*",DataBase!W:W,"SNR_M",DataBase!AX:AX,"Non-Private",DataBase!AE:AE,"&gt;0",DataBase!AH:AH,"&gt;0")+COUNTIFS(DataBase!K:K,"New Site",DataBase!F:F,B10,DataBase!S:S,"Approved",DataBase!V:V,"*",DataBase!W:W,"SNR_N",DataBase!AX:AX,"Non-Private",DataBase!AE:AE,"&gt;0",DataBase!AH:AH,"&gt;0")+COUNTIFS(DataBase!K:K,"New Site",DataBase!F:F,B10,DataBase!S:S,"Approved",DataBase!V:V,"*",DataBase!W:W,"SNR_O",DataBase!AX:AX,"Non-Private",DataBase!AE:AE,"&gt;0",DataBase!AH:AH,"&gt;0")+COUNTIFS(DataBase!K:K,"New Site",DataBase!F:F,B10,DataBase!S:S,"Approved",DataBase!V:V,"*",DataBase!W:W,"SNR_P",DataBase!AX:AX,"Non-Private",DataBase!AE:AE,"&gt;0",DataBase!AH:AH,"&gt;0")+COUNTIFS(DataBase!K:K,"New Site",DataBase!F:F,B10,DataBase!S:S,"Approved",DataBase!V:V,"*",DataBase!W:W,"SNR_R",DataBase!AX:AX,"Non-Private",DataBase!AE:AE,"&gt;0",DataBase!AH:AH,"&gt;0")+COUNTIFS(DataBase!K:K,"New Site",DataBase!F:F,B10,DataBase!S:S,"Approved",DataBase!V:V,"*",DataBase!W:W,"SNR_S",DataBase!AX:AX,"Non-Private",DataBase!AE:AE,"&gt;0",DataBase!AH:AH,"&gt;0")+COUNTIFS(DataBase!K:K,"New Site",DataBase!F:F,B10,DataBase!S:S,"Approved",DataBase!V:V,"*",DataBase!W:W,"SNR_T",DataBase!AX:AX,"Non-Private",DataBase!AE:AE,"&gt;0",DataBase!AH:AH,"&gt;0")+COUNTIFS(DataBase!K:K,"New Site",DataBase!F:F,B10,DataBase!S:S,"Approved",DataBase!V:V,"*",DataBase!W:W,"SNR_U",DataBase!AX:AX,"Non-Private",DataBase!AE:AE,"&gt;0",DataBase!AH:AH,"&gt;0")+COUNTIFS(DataBase!K:K,"New Site",DataBase!F:F,B10,DataBase!S:S,"Approved",DataBase!V:V,"*",DataBase!W:W,"SNR_V",DataBase!AX:AX,"Non-Private",DataBase!AE:AE,"&gt;0",DataBase!AH:AH,"&gt;0")+COUNTIFS(DataBase!K:K,"New Site",DataBase!F:F,B10,DataBase!S:S,"Approved",DataBase!V:V,"*",DataBase!W:W,"SNR_W",DataBase!AX:AX,"Non-Private",DataBase!AE:AE,"&gt;0",DataBase!AH:AH,"&gt;0")+COUNTIFS(DataBase!K:K,"New Site",DataBase!F:F,B10,DataBase!S:S,"Approved",DataBase!V:V,"*",DataBase!W:W,"SNR_E",DataBase!AX:AX,"Non-Private",DataBase!AE:AE,"&gt;0",DataBase!AH:AH,"&gt;0")+ COUNTIFS(DataBase!K:K,"New Site",DataBase!F:F,B10,DataBase!S:S,"Approved",DataBase!V:V,"*",DataBase!W:W,"SNR_Q",DataBase!AX:AX,"Non-Private",DataBase!AE:AE,"&gt;0",DataBase!AH:AH,"&gt;0")+ COUNTIFS(DataBase!K:K,"New Site",DataBase!F:F,B10,DataBase!S:S,"Approved",DataBase!V:V,"*",DataBase!X:X,"ACCEPTED",DataBase!AX:AX,"Non-Private",DataBase!AE:AE,"&gt;0",DataBase!AH:AH,"&gt;0")</f>
        <v>2</v>
      </c>
      <c r="K10" s="19">
        <f>COUNTIFS(DataBase!K:K,"New Site",DataBase!F:F,B10,DataBase!S:S,"Approved",DataBase!V:V,"*",DataBase!W:W,"SNR_I",DataBase!AX:AX,"Non-Private",DataBase!AE:AE,"&gt;0",DataBase!AH:AH,"&gt;0",DataBase!AI:AI,"&gt;0")+COUNTIFS(DataBase!K:K,"New Site",DataBase!F:F,B10,DataBase!S:S,"Approved",DataBase!V:V,"*",DataBase!W:W,"SNR_F",DataBase!AX:AX,"Non-Private",DataBase!AE:AE,"&gt;0",DataBase!AH:AH,"&gt;0",DataBase!AI:AI,"&gt;0")+COUNTIFS(DataBase!K:K,"New Site",DataBase!F:F,B10,DataBase!S:S,"Approved",DataBase!V:V,"*",DataBase!W:W,"SNR_G",DataBase!AX:AX,"Non-Private",DataBase!AE:AE,"&gt;0",DataBase!AH:AH,,DataBase!AI:AI,"&gt;0")+COUNTIFS(DataBase!K:K,"New Site",DataBase!F:F,B10,DataBase!S:S,"Approved",DataBase!V:V,"*",DataBase!W:W,"SNR_H",DataBase!AX:AX,"Non-Private",DataBase!AE:AE,"&gt;0",DataBase!AH:AH,,DataBase!AI:AI,"&gt;0")+COUNTIFS(DataBase!K:K,"New Site",DataBase!F:F,B10,DataBase!S:S,"Approved",DataBase!V:V,"*",DataBase!W:W,"SNR_J",DataBase!AX:AX,"Non-Private",DataBase!AE:AE,"&gt;0",DataBase!AH:AH,"&gt;0",DataBase!AI:AI,"&gt;0")+COUNTIFS(DataBase!K:K,"New Site",DataBase!F:F,B10,DataBase!S:S,"Approved",DataBase!V:V,"*",DataBase!W:W,"SNR_K",DataBase!AX:AX,"Non-Private",DataBase!AE:AE,"&gt;0",DataBase!AH:AH,"&gt;0",DataBase!AI:AI,"&gt;0")+COUNTIFS(DataBase!K:K,"New Site",DataBase!F:F,B10,DataBase!S:S,"Approved",DataBase!V:V,"*",DataBase!W:W,"SNR_L",DataBase!AX:AX,"Non-Private",DataBase!AE:AE,"&gt;0",DataBase!AH:AH,"&gt;0",DataBase!AI:AI,"&gt;0")+COUNTIFS(DataBase!K:K,"New Site",DataBase!F:F,B10,DataBase!S:S,"Approved",DataBase!V:V,"*",DataBase!W:W,"SNR_M",DataBase!AX:AX,"Non-Private",DataBase!AE:AE,"&gt;0",DataBase!AH:AH,"&gt;0",DataBase!AI:AI,"&gt;0")+COUNTIFS(DataBase!K:K,"New Site",DataBase!F:F,B10,DataBase!S:S,"Approved",DataBase!V:V,"*",DataBase!W:W,"SNR_N",DataBase!AX:AX,"Non-Private",DataBase!AE:AE,"&gt;0",DataBase!AH:AH,"&gt;0",DataBase!AI:AI,"&gt;0")+COUNTIFS(DataBase!K:K,"New Site",DataBase!F:F,B10,DataBase!S:S,"Approved",DataBase!V:V,"*",DataBase!W:W,"SNR_O",DataBase!AX:AX,"Non-Private",DataBase!AE:AE,"&gt;0",DataBase!AH:AH,"&gt;0",DataBase!AI:AI,"&gt;0")+COUNTIFS(DataBase!K:K,"New Site",DataBase!F:F,B10,DataBase!S:S,"Approved",DataBase!V:V,"*",DataBase!W:W,"SNR_P",DataBase!AX:AX,"Non-Private",DataBase!AE:AE,"&gt;0",DataBase!AH:AH,"&gt;0",DataBase!AI:AI,"&gt;0")+COUNTIFS(DataBase!K:K,"New Site",DataBase!F:F,B10,DataBase!S:S,"Approved",DataBase!V:V,"*",DataBase!W:W,"SNR_R",DataBase!AX:AX,"Non-Private",DataBase!AE:AE,"&gt;0",DataBase!AH:AH,"&gt;0",DataBase!AI:AI,"&gt;0")+COUNTIFS(DataBase!K:K,"New Site",DataBase!F:F,B10,DataBase!S:S,"Approved",DataBase!V:V,"*",DataBase!W:W,"SNR_S",DataBase!AX:AX,"Non-Private",DataBase!AE:AE,"&gt;0",DataBase!AH:AH,"&gt;0",DataBase!AI:AI,"&gt;0")+COUNTIFS(DataBase!K:K,"New Site",DataBase!F:F,B10,DataBase!S:S,"Approved",DataBase!V:V,"*",DataBase!W:W,"SNR_T",DataBase!AX:AX,"Non-Private",DataBase!AE:AE,"&gt;0",DataBase!AH:AH,"&gt;0",DataBase!AI:AI,"&gt;0")+COUNTIFS(DataBase!K:K,"New Site",DataBase!F:F,B10,DataBase!S:S,"Approved",DataBase!V:V,"*",DataBase!W:W,"SNR_U",DataBase!AX:AX,"Non-Private",DataBase!AE:AE,"&gt;0",DataBase!AH:AH,"&gt;0",DataBase!AI:AI,"&gt;0")+COUNTIFS(DataBase!K:K,"New Site",DataBase!F:F,B10,DataBase!S:S,"Approved",DataBase!V:V,"*",DataBase!W:W,"SNR_V",DataBase!AX:AX,"Non-Private",DataBase!AE:AE,"&gt;0",DataBase!AH:AH,"&gt;0",DataBase!AI:AI,"&gt;0")+COUNTIFS(DataBase!K:K,"New Site",DataBase!F:F,B10,DataBase!S:S,"Approved",DataBase!V:V,"*",DataBase!W:W,"SNR_W",DataBase!AX:AX,"Non-Private",DataBase!AE:AE,"&gt;0",DataBase!AH:AH,"&gt;0",DataBase!AI:AI,"&gt;0")+COUNTIFS(DataBase!K:K,"New Site",DataBase!F:F,B10,DataBase!S:S,"Approved",DataBase!V:V,"*",DataBase!W:W,"SNR_E",DataBase!AX:AX,"Non-Private",DataBase!AE:AE,"&gt;0",DataBase!AH:AH,"&gt;0",DataBase!AI:AI,"&gt;0")+ COUNTIFS(DataBase!K:K,"New Site",DataBase!F:F,B10,DataBase!S:S,"Approved",DataBase!V:V,"*",DataBase!W:W,"SNR_Q",DataBase!AX:AX,"Non-Private",DataBase!AE:AE,"&gt;0",DataBase!AH:AH,"&gt;0",DataBase!AI:AI,"&gt;0")+ COUNTIFS(DataBase!K:K,"New Site",DataBase!F:F,B10,DataBase!S:S,"Approved",DataBase!V:V,"*",DataBase!X:X,"ACCEPTED",DataBase!AX:AX,"Non-Private",DataBase!AE:AE,"&gt;0",DataBase!AH:AH,"&gt;0",DataBase!AI:AI,"&gt;0",DataBase!AX:AX,"Non-Private",DataBase!AE:AE,"&gt;0")</f>
        <v>2</v>
      </c>
      <c r="L10" s="19">
        <f>COUNTIFS(DataBase!K:K,"New Site",DataBase!F:F,B10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Site",DataBase!F:F,B10,DataBase!S:S,"Approved",DataBase!V:V,"*",DataBase!W:W,"SNR_F",DataBase!AX:AX,"Non-Private",DataBase!AE:AE,"&gt;0",DataBase!AH:AH,"&gt;0",DataBase!AI:AI,"&gt;0",DataBase!AJ:AJ,"&gt;0")+COUNTIFS(DataBase!K:K,"New Site",DataBase!F:F,B10,DataBase!S:S,"Approved",DataBase!V:V,"*",DataBase!W:W,"SNR_G",DataBase!AX:AX,"Non-Private",DataBase!AE:AE,"&gt;0",DataBase!AH:AH,"&gt;0",DataBase!AI:AI,"&gt;0",DataBase!AJ:AJ,"&gt;0")+COUNTIFS(DataBase!K:K,"New Site",DataBase!F:F,B10,DataBase!S:S,"Approved",DataBase!V:V,"*",DataBase!W:W,"SNR_H",DataBase!AX:AX,"Non-Private",DataBase!AE:AE,"&gt;0",DataBase!AH:AH,"&gt;0",DataBase!AI:AI,"&gt;0",DataBase!AJ:AJ,"&gt;0")+COUNTIFS(DataBase!K:K,"New Site",DataBase!F:F,B10,DataBase!S:S,"Approved",DataBase!V:V,"*",DataBase!W:W,"SNR_J",DataBase!AX:AX,"Non-Private",DataBase!AE:AE,"&gt;0",DataBase!AH:AH,"&gt;0",DataBase!AI:AI,"&gt;0",DataBase!AJ:AJ,"&gt;0")+COUNTIFS(DataBase!K:K,"New Site",DataBase!F:F,B10,DataBase!S:S,"Approved",DataBase!V:V,"*",DataBase!W:W,"SNR_K",DataBase!AX:AX,"Non-Private",DataBase!AE:AE,"&gt;0",DataBase!AH:AH,"&gt;0",DataBase!AI:AI,"&gt;0",DataBase!AJ:AJ,"&gt;0")+COUNTIFS(DataBase!K:K,"New Site",DataBase!F:F,B10,DataBase!S:S,"Approved",DataBase!V:V,"*",DataBase!W:W,"SNR_L",DataBase!AX:AX,"Non-Private",DataBase!AE:AE,"&gt;0",DataBase!AH:AH,"&gt;0",DataBase!AI:AI,"&gt;0",DataBase!AJ:AJ,"&gt;0")+COUNTIFS(DataBase!K:K,"New Site",DataBase!F:F,B10,DataBase!S:S,"Approved",DataBase!V:V,"*",DataBase!W:W,"SNR_M",DataBase!AX:AX,"Non-Private",DataBase!AE:AE,"&gt;0",DataBase!AH:AH,"&gt;0",DataBase!AI:AI,"&gt;0",DataBase!AJ:AJ,"&gt;0")+COUNTIFS(DataBase!K:K,"New Site",DataBase!F:F,B10,DataBase!S:S,"Approved",DataBase!V:V,"*",DataBase!W:W,"SNR_N",DataBase!AX:AX,"Non-Private",DataBase!AE:AE,"&gt;0",DataBase!AH:AH,"&gt;0",DataBase!AI:AI,"&gt;0",DataBase!AJ:AJ,"&gt;0")+COUNTIFS(DataBase!K:K,"New Site",DataBase!F:F,B10,DataBase!S:S,"Approved",DataBase!V:V,"*",DataBase!W:W,"SNR_O",DataBase!AX:AX,"Non-Private",DataBase!AE:AE,"&gt;0",DataBase!AH:AH,"&gt;0",DataBase!AI:AI,"&gt;0",DataBase!AJ:AJ,"&gt;0")+COUNTIFS(DataBase!K:K,"New Site",DataBase!F:F,B10,DataBase!S:S,"Approved",DataBase!V:V,"*",DataBase!W:W,"SNR_P",DataBase!AX:AX,"Non-Private",DataBase!AE:AE,"&gt;0",DataBase!AH:AH,"&gt;0",DataBase!AI:AI,"&gt;0",DataBase!AJ:AJ,"&gt;0")+COUNTIFS(DataBase!K:K,"New Site",DataBase!F:F,B10,DataBase!S:S,"Approved",DataBase!V:V,"*",DataBase!W:W,"SNR_R",DataBase!AX:AX,"Non-Private",DataBase!AE:AE,"&gt;0",DataBase!AH:AH,"&gt;0",DataBase!AI:AI,"&gt;0",DataBase!AJ:AJ,"&gt;0")+COUNTIFS(DataBase!K:K,"New Site",DataBase!F:F,B10,DataBase!S:S,"Approved",DataBase!V:V,"*",DataBase!W:W,"SNR_S",DataBase!AX:AX,"Non-Private",DataBase!AE:AE,"&gt;0",DataBase!AH:AH,"&gt;0",DataBase!AI:AI,"&gt;0",DataBase!AJ:AJ,"&gt;0")+COUNTIFS(DataBase!K:K,"New Site",DataBase!F:F,B10,DataBase!S:S,"Approved",DataBase!V:V,"*",DataBase!W:W,"SNR_T",DataBase!AX:AX,"Non-Private",DataBase!AE:AE,"&gt;0",DataBase!AH:AH,"&gt;0",DataBase!AI:AI,"&gt;0",DataBase!AJ:AJ,"&gt;0")+COUNTIFS(DataBase!K:K,"New Site",DataBase!F:F,B10,DataBase!S:S,"Approved",DataBase!V:V,"*",DataBase!W:W,"SNR_U",DataBase!AX:AX,"Non-Private",DataBase!AE:AE,"&gt;0",DataBase!AH:AH,"&gt;0",DataBase!AI:AI,"&gt;0",DataBase!AJ:AJ,"&gt;0")+COUNTIFS(DataBase!K:K,"New Site",DataBase!F:F,B10,DataBase!S:S,"Approved",DataBase!V:V,"*",DataBase!W:W,"SNR_V",DataBase!AX:AX,"Non-Private",DataBase!AE:AE,"&gt;0",DataBase!AH:AH,"&gt;0",DataBase!AI:AI,"&gt;0",DataBase!AJ:AJ,"&gt;0")+COUNTIFS(DataBase!K:K,"New Site",DataBase!F:F,B10,DataBase!S:S,"Approved",DataBase!V:V,"*",DataBase!W:W,"SNR_W",DataBase!AX:AX,"Non-Private",DataBase!AE:AE,"&gt;0",DataBase!AH:AH,"&gt;0",DataBase!AI:AI,"&gt;0",DataBase!AJ:AJ,"&gt;0")+COUNTIFS(DataBase!K:K,"New Site",DataBase!F:F,B10,DataBase!S:S,"Approved",DataBase!V:V,"*",DataBase!W:W,"SNR_E",DataBase!AX:AX,"Non-Private",DataBase!AE:AE,"&gt;0",DataBase!AH:AH,"&gt;0",DataBase!AI:AI,"&gt;0",DataBase!AJ:AJ,"&gt;0")+ COUNTIFS(DataBase!K:K,"New Site",DataBase!F:F,B10,DataBase!S:S,"Approved",DataBase!V:V,"*",DataBase!W:W,"SNR_Q",DataBase!AX:AX,"Non-Private",DataBase!AE:AE,"&gt;0",DataBase!AH:AH,"&gt;0",DataBase!AI:AI,"&gt;0",DataBase!AJ:AJ,"&gt;0")+ COUNTIFS(DataBase!K:K,"New Site",DataBase!F:F,B10,DataBase!S:S,"Approved",DataBase!V:V,"*",DataBase!X:X,"ACCEPTED",DataBase!AX:AX,"Non-Private",DataBase!AE:AE,"&gt;0",DataBase!AH:AH,"&gt;0",DataBase!AI:AI,"&gt;0",DataBase!AJ:AJ,"&gt;0")</f>
        <v>2</v>
      </c>
      <c r="M10" s="19">
        <f>COUNTIFS(DataBase!K:K,"New Site",DataBase!F:F,B10,DataBase!S:S,"Approved",DataBase!V:V,"*",DataBase!W:W,"SNR_J",DataBase!AY:AY,"Private")+COUNTIFS(DataBase!K:K,"New Site",DataBase!F:F,B10,DataBase!S:S,"Approved",DataBase!V:V,"*",DataBase!W:W,"SNR_K",DataBase!AY:AY,"Private")+COUNTIFS(DataBase!K:K,"New Site",DataBase!F:F,B10,DataBase!S:S,"Approved",DataBase!V:V,"*",DataBase!W:W,"SNR_L",DataBase!AY:AY,"Private")+COUNTIFS(DataBase!K:K,"New Site",DataBase!F:F,B10,DataBase!S:S,"Approved",DataBase!V:V,"*",DataBase!W:W,"SNR_M",DataBase!AY:AY,"Private")+COUNTIFS(DataBase!K:K,"New Site",DataBase!F:F,B10,DataBase!S:S,"Approved",DataBase!V:V,"*",DataBase!W:W,"SNR_N",DataBase!AY:AY,"Private")+COUNTIFS(DataBase!K:K,"New Site",DataBase!F:F,B10,DataBase!S:S,"Approved",DataBase!V:V,"*",DataBase!W:W,"SNR_O",DataBase!AY:AY,"Private")+COUNTIFS(DataBase!K:K,"New Site",DataBase!F:F,B10,DataBase!S:S,"Approved",DataBase!V:V,"*",DataBase!W:W,"SNR_P",DataBase!AY:AY,"Private")+COUNTIFS(DataBase!K:K,"New Site",DataBase!F:F,B10,DataBase!S:S,"Approved",DataBase!V:V,"*",DataBase!W:W,"SNR_Q",DataBase!AY:AY,"Private")+COUNTIFS(DataBase!K:K,"New Site",DataBase!F:F,B10,DataBase!S:S,"Approved",DataBase!V:V,"*",DataBase!W:W,"SNR_R",DataBase!AY:AY,"Private")+COUNTIFS(DataBase!K:K,"New Site",DataBase!F:F,B10,DataBase!S:S,"Approved",DataBase!V:V,"*",DataBase!W:W,"SNR_S",DataBase!AY:AY,"Private")+COUNTIFS(DataBase!K:K,"New Site",DataBase!F:F,B10,DataBase!S:S,"Approved",DataBase!V:V,"*",DataBase!W:W,"SNR_T",DataBase!AY:AY,"Private")+COUNTIFS(DataBase!K:K,"New Site",DataBase!F:F,B10,DataBase!S:S,"Approved",DataBase!V:V,"*",DataBase!W:W,"SNR_U",DataBase!AY:AY,"Private")+COUNTIFS(DataBase!K:K,"New Site",DataBase!F:F,B10,DataBase!S:S,"Approved",DataBase!V:V,"*",DataBase!W:W,"SNR_V",DataBase!AY:AY,"Private")+COUNTIFS(DataBase!K:K,"New Site",DataBase!F:F,B10,DataBase!S:S,"Approved",DataBase!V:V,"*",DataBase!W:W,"SNR_W",DataBase!AY:AY,"Private")+COUNTIFS(DataBase!K:K,"New Site",DataBase!F:F,B10,DataBase!S:S,"Approved",DataBase!V:V,"*",DataBase!X:X,"ACCEPTED",DataBase!AY:AY,"Private")+COUNTIFS(DataBase!K:K,"New Site",DataBase!F:F,B10,DataBase!S:S,"Approved",DataBase!V:V,"*",DataBase!W:W,"SNR_F",DataBase!AY:AY,"Private")</f>
        <v>1</v>
      </c>
      <c r="N10" s="19">
        <f>COUNTIFS(DataBase!K:K,"New Site",DataBase!F:F,B10,DataBase!S:S,"Approved",DataBase!V:V,"*",DataBase!W:W,"SNR_J",DataBase!AY:AY,"Private",DataBase!AK:AK,"&lt;&gt;")+COUNTIFS(DataBase!K:K,"New Site",DataBase!F:F,B10,DataBase!S:S,"Approved",DataBase!V:V,"*",DataBase!W:W,"SNR_K",DataBase!AY:AY,"Private",DataBase!AK:AK,"&lt;&gt;")+COUNTIFS(DataBase!K:K,"New Site",DataBase!F:F,B10,DataBase!S:S,"Approved",DataBase!V:V,"*",DataBase!W:W,"SNR_L",DataBase!AY:AY,"Private",DataBase!AK:AK,"&lt;&gt;")+COUNTIFS(DataBase!K:K,"New Site",DataBase!F:F,B10,DataBase!S:S,"Approved",DataBase!V:V,"*",DataBase!W:W,"SNR_M",DataBase!AY:AY,"Private",DataBase!AK:AK,"&lt;&gt;")+COUNTIFS(DataBase!K:K,"New Site",DataBase!F:F,B10,DataBase!S:S,"Approved",DataBase!V:V,"*",DataBase!W:W,"SNR_N",DataBase!AY:AY,"Private",DataBase!AK:AK,"&lt;&gt;")+COUNTIFS(DataBase!K:K,"New Site",DataBase!F:F,B10,DataBase!S:S,"Approved",DataBase!V:V,"*",DataBase!W:W,"SNR_O",DataBase!AY:AY,"Private",DataBase!AK:AK,"&lt;&gt;")+COUNTIFS(DataBase!K:K,"New Site",DataBase!F:F,B10,DataBase!S:S,"Approved",DataBase!V:V,"*",DataBase!W:W,"SNR_P",DataBase!AY:AY,"Private",DataBase!AK:AK,"&lt;&gt;")+COUNTIFS(DataBase!K:K,"New Site",DataBase!F:F,B10,DataBase!S:S,"Approved",DataBase!V:V,"*",DataBase!W:W,"SNR_Q",DataBase!AY:AY,"Private",DataBase!AK:AK,"&lt;&gt;")+COUNTIFS(DataBase!K:K,"New Site",DataBase!F:F,B10,DataBase!S:S,"Approved",DataBase!V:V,"*",DataBase!W:W,"SNR_R",DataBase!AY:AY,"Private",DataBase!AK:AK,"&lt;&gt;")+COUNTIFS(DataBase!K:K,"New Site",DataBase!F:F,B10,DataBase!S:S,"Approved",DataBase!V:V,"*",DataBase!W:W,"SNR_S",DataBase!AY:AY,"Private",DataBase!AK:AK,"&lt;&gt;")+COUNTIFS(DataBase!K:K,"New Site",DataBase!F:F,B10,DataBase!S:S,"Approved",DataBase!V:V,"*",DataBase!W:W,"SNR_T",DataBase!AY:AY,"Private",DataBase!AK:AK,"&lt;&gt;")+COUNTIFS(DataBase!K:K,"New Site",DataBase!F:F,B10,DataBase!S:S,"Approved",DataBase!V:V,"*",DataBase!W:W,"SNR_U",DataBase!AY:AY,"Private",DataBase!AK:AK,"&lt;&gt;")+COUNTIFS(DataBase!K:K,"New Site",DataBase!F:F,B10,DataBase!S:S,"Approved",DataBase!V:V,"*",DataBase!W:W,"SNR_V",DataBase!AY:AY,"Private",DataBase!AK:AK,"&lt;&gt;")+COUNTIFS(DataBase!K:K,"New Site",DataBase!F:F,B10,DataBase!S:S,"Approved",DataBase!V:V,"*",DataBase!W:W,"SNR_W",DataBase!AY:AY,"Private",DataBase!AK:AK,"&lt;&gt;")+COUNTIFS(DataBase!K:K,"New Site",DataBase!F:F,B10,DataBase!S:S,"Approved",DataBase!V:V,"*",DataBase!X:X,"ACCEPTED",DataBase!AY:AY,"Private",DataBase!AK:AK,"&lt;&gt;")+COUNTIFS(DataBase!K:K,"New Site",DataBase!F:F,B10,DataBase!S:S,"Approved",DataBase!V:V,"*",DataBase!W:W,"SNR_F",DataBase!AY:AY,"Private",DataBase!AK:AK,"&lt;&gt;")</f>
        <v>1</v>
      </c>
      <c r="O10" s="19">
        <f t="shared" si="1"/>
        <v>1</v>
      </c>
      <c r="P10" s="19">
        <f>COUNTIFS(DataBase!K:K,"New Site",DataBase!F:F,B10,DataBase!S:S,"Approved",DataBase!V:V,"*",DataBase!W:W,"SNR_J",DataBase!AY:AY,"Private",DataBase!AK:AK,"&lt;&gt;",DataBase!AL:AL,"&lt;&gt;")+COUNTIFS(DataBase!K:K,"New Site",DataBase!F:F,B10,DataBase!S:S,"Approved",DataBase!V:V,"*",DataBase!W:W,"SNR_K",DataBase!AY:AY,"Private",DataBase!AK:AK,"&lt;&gt;",DataBase!AL:AL,"&lt;&gt;")+COUNTIFS(DataBase!K:K,"New Site",DataBase!F:F,B10,DataBase!S:S,"Approved",DataBase!V:V,"*",DataBase!W:W,"SNR_L",DataBase!AY:AY,"Private",DataBase!AK:AK,"&lt;&gt;",DataBase!AL:AL,"&lt;&gt;")+COUNTIFS(DataBase!K:K,"New Site",DataBase!F:F,B10,DataBase!S:S,"Approved",DataBase!V:V,"*",DataBase!W:W,"SNR_M",DataBase!AY:AY,"Private",DataBase!AK:AK,"&lt;&gt;",DataBase!AL:AL,"&lt;&gt;")+COUNTIFS(DataBase!K:K,"New Site",DataBase!F:F,B10,DataBase!S:S,"Approved",DataBase!V:V,"*",DataBase!W:W,"SNR_N",DataBase!AY:AY,"Private",DataBase!AK:AK,"&lt;&gt;",DataBase!AL:AL,"&lt;&gt;")+COUNTIFS(DataBase!K:K,"New Site",DataBase!F:F,B10,DataBase!S:S,"Approved",DataBase!V:V,"*",DataBase!W:W,"SNR_O",DataBase!AY:AY,"Private",DataBase!AK:AK,"&lt;&gt;",DataBase!AL:AL,"&lt;&gt;")+COUNTIFS(DataBase!K:K,"New Site",DataBase!F:F,B10,DataBase!S:S,"Approved",DataBase!V:V,"*",DataBase!W:W,"SNR_P",DataBase!AY:AY,"Private",DataBase!AK:AK,"&lt;&gt;",DataBase!AL:AL,"&lt;&gt;")+COUNTIFS(DataBase!K:K,"New Site",DataBase!F:F,B10,DataBase!S:S,"Approved",DataBase!V:V,"*",DataBase!W:W,"SNR_Q",DataBase!AY:AY,"Private",DataBase!AK:AK,"&lt;&gt;",DataBase!AL:AL,"&lt;&gt;")+COUNTIFS(DataBase!K:K,"New Site",DataBase!F:F,B10,DataBase!S:S,"Approved",DataBase!V:V,"*",DataBase!W:W,"SNR_R",DataBase!AY:AY,"Private",DataBase!AK:AK,"&lt;&gt;",DataBase!AL:AL,"&lt;&gt;")+COUNTIFS(DataBase!K:K,"New Site",DataBase!F:F,B10,DataBase!S:S,"Approved",DataBase!V:V,"*",DataBase!W:W,"SNR_S",DataBase!AY:AY,"Private",DataBase!AK:AK,"&lt;&gt;",DataBase!AL:AL,"&lt;&gt;")+COUNTIFS(DataBase!K:K,"New Site",DataBase!F:F,B10,DataBase!S:S,"Approved",DataBase!V:V,"*",DataBase!W:W,"SNR_T",DataBase!AY:AY,"Private",DataBase!AK:AK,"&lt;&gt;",DataBase!AL:AL,"&lt;&gt;")+COUNTIFS(DataBase!K:K,"New Site",DataBase!F:F,B10,DataBase!S:S,"Approved",DataBase!V:V,"*",DataBase!W:W,"SNR_U",DataBase!AY:AY,"Private",DataBase!AK:AK,"&lt;&gt;",DataBase!AL:AL,"&lt;&gt;")+COUNTIFS(DataBase!K:K,"New Site",DataBase!F:F,B10,DataBase!S:S,"Approved",DataBase!V:V,"*",DataBase!W:W,"SNR_V",DataBase!AY:AY,"Private",DataBase!AK:AK,"&lt;&gt;",DataBase!AL:AL,"&lt;&gt;")+COUNTIFS(DataBase!K:K,"New Site",DataBase!F:F,B10,DataBase!S:S,"Approved",DataBase!V:V,"*",DataBase!W:W,"SNR_W",DataBase!AY:AY,"Private",DataBase!AK:AK,"&lt;&gt;",DataBase!AL:AL,"&lt;&gt;")+COUNTIFS(DataBase!K:K,"New Site",DataBase!F:F,B10,DataBase!S:S,"Approved",DataBase!V:V,"*",DataBase!X:X,"ACCEPTED",DataBase!AY:AY,"Private",DataBase!AK:AK,"&lt;&gt;",DataBase!AL:AL,"&lt;&gt;")+COUNTIFS(DataBase!K:K,"New Site",DataBase!F:F,B10,DataBase!S:S,"Approved",DataBase!V:V,"*",DataBase!W:W,"SNR_F",DataBase!AY:AY,"Private",DataBase!AK:AK,"&lt;&gt;",DataBase!AL:AL,"&lt;&gt;")</f>
        <v>1</v>
      </c>
      <c r="Q10" s="19">
        <f t="shared" si="2"/>
        <v>1</v>
      </c>
      <c r="R10" s="19">
        <f>COUNTIFS(DataBase!K:K,"New Site",DataBase!F:F,B10,DataBase!AN:AN,"&gt;0")+COUNTIFS(DataBase!K:K,"Newly Added",DataBase!AN:AN,"&gt;0")</f>
        <v>3</v>
      </c>
      <c r="S10" s="19">
        <f>COUNTIFS(DataBase!K:K,"New Site",DataBase!F:F,B10,DataBase!AO:AO,"&gt;0")+COUNTIFS(DataBase!K:K,"Newly Added",DataBase!AO:AO,"&gt;0")+COUNTIFS(DataBase!K:K,"New Site",DataBase!F:F,B10,DataBase!AO:AO,"NA")</f>
        <v>2</v>
      </c>
      <c r="T10" s="19">
        <f>COUNTIFS(DataBase!K:K,"New Site",DataBase!F:F,B10,DataBase!AW:AW,"&gt;0")+COUNTIFS(DataBase!K:K,"Newly Added",DataBase!AW:AW,"&gt;0")+COUNTIFS(DataBase!K:K,"COW Newly Added",DataBase!AW:AW,"&gt;0")</f>
        <v>3</v>
      </c>
      <c r="BM10" s="21" t="e">
        <v>#N/A</v>
      </c>
      <c r="BN10" s="21" t="e">
        <v>#N/A</v>
      </c>
      <c r="BO10" s="21" t="e">
        <v>#N/A</v>
      </c>
    </row>
    <row r="11" spans="1:67" ht="14.25" thickBot="1">
      <c r="A11" s="51"/>
      <c r="B11" s="18" t="s">
        <v>302</v>
      </c>
      <c r="C11" s="19">
        <f>COUNTIFS(DataBase!K:K,"New Site",DataBase!F:F,B11)</f>
        <v>41</v>
      </c>
      <c r="D11" s="19">
        <f>COUNTIFS(DataBase!K:K,"New Site",DataBase!F:F,B11,DataBase!Y:Y,"&gt;0")</f>
        <v>41</v>
      </c>
      <c r="E11" s="19">
        <f>COUNTIFS(DataBase!K:K,"New Site",DataBase!F:F,B11,DataBase!Y:Y,"&gt;0",DataBase!Z:Z,"&gt;0")</f>
        <v>41</v>
      </c>
      <c r="F11" s="19">
        <f>COUNTIFS(DataBase!K:K,"New Site",DataBase!F:F,B11,DataBase!Y:Y,"&gt;0",DataBase!Z:Z,"&gt;0",DataBase!AA:AA,"&gt;0")</f>
        <v>41</v>
      </c>
      <c r="G11" s="19">
        <f>COUNTIFS(DataBase!K:K,"New Site",DataBase!F:F,B11,DataBase!Y:Y,"&gt;0",DataBase!Z:Z,"&gt;0",DataBase!AA:AA,"&gt;0",DataBase!AB:AB,"&gt;0")</f>
        <v>41</v>
      </c>
      <c r="H11" s="19">
        <f>COUNTIFS(DataBase!K:K,"New Site",DataBase!F:F,B11,DataBase!S:S,"Approved",DataBase!V:V,"*",DataBase!W:W,"SNR_I",DataBase!AX:AX,"Non-Private",DataBase!AE:AE,"&gt;0",DataBase!AE:AE,"&gt;0")+COUNTIFS(DataBase!K:K,"New Site",DataBase!F:F,B11,DataBase!S:S,"Approved",DataBase!V:V,"*",DataBase!W:W,"SNR_F",DataBase!AX:AX,"Non-Private",DataBase!AE:AE,"&gt;0")+COUNTIFS(DataBase!K:K,"New Site",DataBase!F:F,B11,DataBase!S:S,"Approved",DataBase!V:V,"*",DataBase!W:W,"SNR_G",DataBase!AX:AX,"Non-Private",DataBase!AE:AE,"&gt;0")+COUNTIFS(DataBase!K:K,"New Site",DataBase!F:F,B11,DataBase!S:S,"Approved",DataBase!V:V,"*",DataBase!W:W,"SNR_H",DataBase!AX:AX,"Non-Private",DataBase!AE:AE,"&gt;0")+COUNTIFS(DataBase!K:K,"New Site",DataBase!F:F,B11,DataBase!S:S,"Approved",DataBase!V:V,"*",DataBase!W:W,"SNR_J",DataBase!AX:AX,"Non-Private",DataBase!AE:AE,"&gt;0")+COUNTIFS(DataBase!K:K,"New Site",DataBase!F:F,B11,DataBase!S:S,"Approved",DataBase!V:V,"*",DataBase!W:W,"SNR_K",DataBase!AX:AX,"Non-Private",DataBase!AE:AE,"&gt;0")+COUNTIFS(DataBase!K:K,"New Site",DataBase!F:F,B11,DataBase!S:S,"Approved",DataBase!V:V,"*",DataBase!W:W,"SNR_L",DataBase!AX:AX,"Non-Private",DataBase!AE:AE,"&gt;0")+COUNTIFS(DataBase!K:K,"New Site",DataBase!F:F,B11,DataBase!S:S,"Approved",DataBase!V:V,"*",DataBase!W:W,"SNR_M",DataBase!AX:AX,"Non-Private",DataBase!AE:AE,"&gt;0")+COUNTIFS(DataBase!K:K,"New Site",DataBase!F:F,B11,DataBase!S:S,"Approved",DataBase!V:V,"*",DataBase!W:W,"SNR_N",DataBase!AX:AX,"Non-Private",DataBase!AE:AE,"&gt;0")+COUNTIFS(DataBase!K:K,"New Site",DataBase!F:F,B11,DataBase!S:S,"Approved",DataBase!V:V,"*",DataBase!W:W,"SNR_O",DataBase!AX:AX,"Non-Private",DataBase!AE:AE,"&gt;0")+COUNTIFS(DataBase!K:K,"New Site",DataBase!F:F,B11,DataBase!S:S,"Approved",DataBase!V:V,"*",DataBase!W:W,"SNR_P",DataBase!AX:AX,"Non-Private",DataBase!AE:AE,"&gt;0")+COUNTIFS(DataBase!K:K,"New Site",DataBase!F:F,B11,DataBase!S:S,"Approved",DataBase!V:V,"*",DataBase!W:W,"SNR_R",DataBase!AX:AX,"Non-Private",DataBase!AE:AE,"&gt;0")+COUNTIFS(DataBase!K:K,"New Site",DataBase!F:F,B11,DataBase!S:S,"Approved",DataBase!V:V,"*",DataBase!W:W,"SNR_S",DataBase!AX:AX,"Non-Private",DataBase!AE:AE,"&gt;0")+COUNTIFS(DataBase!K:K,"New Site",DataBase!F:F,B11,DataBase!S:S,"Approved",DataBase!V:V,"*",DataBase!W:W,"SNR_T",DataBase!AX:AX,"Non-Private",DataBase!AE:AE,"&gt;0")+COUNTIFS(DataBase!K:K,"New Site",DataBase!F:F,B11,DataBase!S:S,"Approved",DataBase!V:V,"*",DataBase!W:W,"SNR_U",DataBase!AX:AX,"Non-Private",DataBase!AE:AE,"&gt;0")+COUNTIFS(DataBase!K:K,"New Site",DataBase!F:F,B11,DataBase!S:S,"Approved",DataBase!V:V,"*",DataBase!W:W,"SNR_V",DataBase!AX:AX,"Non-Private",DataBase!AE:AE,"&gt;0")+COUNTIFS(DataBase!K:K,"New Site",DataBase!F:F,B11,DataBase!S:S,"Approved",DataBase!V:V,"*",DataBase!W:W,"SNR_W",DataBase!AX:AX,"Non-Private",DataBase!AE:AE,"&gt;0")+COUNTIFS(DataBase!K:K,"New Site",DataBase!F:F,B11,DataBase!S:S,"Approved",DataBase!V:V,"*",DataBase!W:W,"SNR_E",DataBase!AX:AX,"Non-Private",DataBase!AE:AE,"&gt;0")+ COUNTIFS(DataBase!K:K,"New Site",DataBase!F:F,B11,DataBase!S:S,"Approved",DataBase!V:V,"*",DataBase!W:W,"SNR_Q",DataBase!AX:AX,"Non-Private",DataBase!AE:AE,"&gt;0")+ COUNTIFS(DataBase!K:K,"New Site",DataBase!F:F,B11,DataBase!S:S,"Approved",DataBase!V:V,"*",DataBase!X:X,"ACCEPTED",DataBase!AX:AX,"Non-Private",DataBase!AE:AE,"&gt;0")</f>
        <v>33</v>
      </c>
      <c r="I11" s="19">
        <f>COUNTIFS(DataBase!K:K,"New Site",DataBase!F:F,B11,DataBase!S:S,"Approved",DataBase!V:V,"*",DataBase!W:W,"SNR_I",DataBase!AX:AX,"Non-Private",DataBase!AE:AE,"&gt;0",DataBase!AE:AE,"&gt;0",DataBase!AF:AF,"&gt;0")+COUNTIFS(DataBase!K:K,"New Site",DataBase!F:F,B11,DataBase!S:S,"Approved",DataBase!V:V,"*",DataBase!W:W,"SNR_F",DataBase!AX:AX,"Non-Private",DataBase!AE:AE,"&gt;0",DataBase!AF:AF,"&gt;0")+COUNTIFS(DataBase!K:K,"New Site",DataBase!F:F,B11,DataBase!S:S,"Approved",DataBase!V:V,"*",DataBase!W:W,"SNR_G",DataBase!AX:AX,"Non-Private",DataBase!AE:AE,"&gt;0",DataBase!AF:AF,"&gt;0")+COUNTIFS(DataBase!K:K,"New Site",DataBase!F:F,B11,DataBase!S:S,"Approved",DataBase!V:V,"*",DataBase!W:W,"SNR_H",DataBase!AX:AX,"Non-Private",DataBase!AE:AE,"&gt;0",DataBase!AF:AF,"&gt;0")+COUNTIFS(DataBase!K:K,"New Site",DataBase!F:F,B11,DataBase!S:S,"Approved",DataBase!V:V,"*",DataBase!W:W,"SNR_J",DataBase!AX:AX,"Non-Private",DataBase!AE:AE,"&gt;0",DataBase!AF:AF,"&gt;0")+COUNTIFS(DataBase!K:K,"New Site",DataBase!F:F,B11,DataBase!S:S,"Approved",DataBase!V:V,"*",DataBase!W:W,"SNR_K",DataBase!AX:AX,"Non-Private",DataBase!AE:AE,"&gt;0",DataBase!AF:AF,"&gt;0")+COUNTIFS(DataBase!K:K,"New Site",DataBase!F:F,B11,DataBase!S:S,"Approved",DataBase!V:V,"*",DataBase!W:W,"SNR_L",DataBase!AX:AX,"Non-Private",DataBase!AE:AE,"&gt;0",DataBase!AF:AF,"&gt;0")+COUNTIFS(DataBase!K:K,"New Site",DataBase!F:F,B11,DataBase!S:S,"Approved",DataBase!V:V,"*",DataBase!W:W,"SNR_M",DataBase!AX:AX,"Non-Private",DataBase!AE:AE,"&gt;0",DataBase!AF:AF,"&gt;0")+COUNTIFS(DataBase!K:K,"New Site",DataBase!F:F,B11,DataBase!S:S,"Approved",DataBase!V:V,"*",DataBase!W:W,"SNR_N",DataBase!AX:AX,"Non-Private",DataBase!AE:AE,"&gt;0",DataBase!AF:AF,"&gt;0")+COUNTIFS(DataBase!K:K,"New Site",DataBase!F:F,B11,DataBase!S:S,"Approved",DataBase!V:V,"*",DataBase!W:W,"SNR_O",DataBase!AX:AX,"Non-Private",DataBase!AE:AE,"&gt;0",DataBase!AF:AF,"&gt;0")+COUNTIFS(DataBase!K:K,"New Site",DataBase!F:F,B11,DataBase!S:S,"Approved",DataBase!V:V,"*",DataBase!W:W,"SNR_P",DataBase!AX:AX,"Non-Private",DataBase!AE:AE,"&gt;0",DataBase!AF:AF,"&gt;0")+COUNTIFS(DataBase!K:K,"New Site",DataBase!F:F,B11,DataBase!S:S,"Approved",DataBase!V:V,"*",DataBase!W:W,"SNR_R",DataBase!AX:AX,"Non-Private",DataBase!AE:AE,"&gt;0",DataBase!AF:AF,"&gt;0")+COUNTIFS(DataBase!K:K,"New Site",DataBase!F:F,B11,DataBase!S:S,"Approved",DataBase!V:V,"*",DataBase!W:W,"SNR_S",DataBase!AX:AX,"Non-Private",DataBase!AE:AE,"&gt;0",DataBase!AF:AF,"&gt;0")+COUNTIFS(DataBase!K:K,"New Site",DataBase!F:F,B11,DataBase!S:S,"Approved",DataBase!V:V,"*",DataBase!W:W,"SNR_T",DataBase!AX:AX,"Non-Private",DataBase!AE:AE,"&gt;0",DataBase!AF:AF,"&gt;0")+COUNTIFS(DataBase!K:K,"New Site",DataBase!F:F,B11,DataBase!S:S,"Approved",DataBase!V:V,"*",DataBase!W:W,"SNR_U",DataBase!AX:AX,"Non-Private",DataBase!AE:AE,"&gt;0",DataBase!AF:AF,"&gt;0")+COUNTIFS(DataBase!K:K,"New Site",DataBase!F:F,B11,DataBase!S:S,"Approved",DataBase!V:V,"*",DataBase!W:W,"SNR_V",DataBase!AX:AX,"Non-Private",DataBase!AE:AE,"&gt;0",DataBase!AF:AF,"&gt;0")+COUNTIFS(DataBase!K:K,"New Site",DataBase!F:F,B11,DataBase!S:S,"Approved",DataBase!V:V,"*",DataBase!W:W,"SNR_W",DataBase!AX:AX,"Non-Private",DataBase!AE:AE,"&gt;0",DataBase!AF:AF,"&gt;0")+COUNTIFS(DataBase!K:K,"New Site",DataBase!F:F,B11,DataBase!S:S,"Approved",DataBase!V:V,"*",DataBase!W:W,"SNR_E",DataBase!AX:AX,"Non-Private",DataBase!AE:AE,"&gt;0",DataBase!AF:AF,"&gt;0")+ COUNTIFS(DataBase!K:K,"New Site",DataBase!F:F,B11,DataBase!S:S,"Approved",DataBase!V:V,"*",DataBase!W:W,"SNR_Q",DataBase!AX:AX,"Non-Private",DataBase!AE:AE,"&gt;0",DataBase!AF:AF,"&gt;0")+ COUNTIFS(DataBase!K:K,"New Site",DataBase!F:F,B11,DataBase!S:S,"Approved",DataBase!V:V,"*",DataBase!X:X,"ACCEPTED",DataBase!AX:AX,"Non-Private",DataBase!AE:AE,"&gt;0",DataBase!AF:AF,"&gt;0")</f>
        <v>33</v>
      </c>
      <c r="J11" s="19">
        <f>COUNTIFS(DataBase!K:K,"New Site",DataBase!F:F,B11,DataBase!S:S,"Approved",DataBase!V:V,"*",DataBase!W:W,"SNR_I",DataBase!AX:AX,"Non-Private",DataBase!AE:AE,"&gt;0",DataBase!AH:AH,"&gt;0",DataBase!AE:AE,"&gt;0",DataBase!AH:AH,"&gt;0")+COUNTIFS(DataBase!K:K,"New Site",DataBase!F:F,B11,DataBase!S:S,"Approved",DataBase!V:V,"*",DataBase!W:W,"SNR_F",DataBase!AX:AX,"Non-Private",DataBase!AE:AE,"&gt;0",DataBase!AH:AH,"&gt;0")+COUNTIFS(DataBase!K:K,"New Site",DataBase!F:F,B11,DataBase!S:S,"Approved",DataBase!V:V,"*",DataBase!W:W,"SNR_G",DataBase!AX:AX,"Non-Private",DataBase!AE:AE,"&gt;0",DataBase!AH:AH,"&gt;0")+COUNTIFS(DataBase!K:K,"New Site",DataBase!F:F,B11,DataBase!S:S,"Approved",DataBase!V:V,"*",DataBase!W:W,"SNR_H",DataBase!AX:AX,"Non-Private",DataBase!AE:AE,"&gt;0",DataBase!AH:AH,"&gt;0")+COUNTIFS(DataBase!K:K,"New Site",DataBase!F:F,B11,DataBase!S:S,"Approved",DataBase!V:V,"*",DataBase!W:W,"SNR_J",DataBase!AX:AX,"Non-Private",DataBase!AE:AE,"&gt;0",DataBase!AH:AH,"&gt;0")+COUNTIFS(DataBase!K:K,"New Site",DataBase!F:F,B11,DataBase!S:S,"Approved",DataBase!V:V,"*",DataBase!W:W,"SNR_K",DataBase!AX:AX,"Non-Private",DataBase!AE:AE,"&gt;0",DataBase!AH:AH,"&gt;0")+COUNTIFS(DataBase!K:K,"New Site",DataBase!F:F,B11,DataBase!S:S,"Approved",DataBase!V:V,"*",DataBase!W:W,"SNR_L",DataBase!AX:AX,"Non-Private",DataBase!AE:AE,"&gt;0",DataBase!AH:AH,"&gt;0")+COUNTIFS(DataBase!K:K,"New Site",DataBase!F:F,B11,DataBase!S:S,"Approved",DataBase!V:V,"*",DataBase!W:W,"SNR_M",DataBase!AX:AX,"Non-Private",DataBase!AE:AE,"&gt;0",DataBase!AH:AH,"&gt;0")+COUNTIFS(DataBase!K:K,"New Site",DataBase!F:F,B11,DataBase!S:S,"Approved",DataBase!V:V,"*",DataBase!W:W,"SNR_N",DataBase!AX:AX,"Non-Private",DataBase!AE:AE,"&gt;0",DataBase!AH:AH,"&gt;0")+COUNTIFS(DataBase!K:K,"New Site",DataBase!F:F,B11,DataBase!S:S,"Approved",DataBase!V:V,"*",DataBase!W:W,"SNR_O",DataBase!AX:AX,"Non-Private",DataBase!AE:AE,"&gt;0",DataBase!AH:AH,"&gt;0")+COUNTIFS(DataBase!K:K,"New Site",DataBase!F:F,B11,DataBase!S:S,"Approved",DataBase!V:V,"*",DataBase!W:W,"SNR_P",DataBase!AX:AX,"Non-Private",DataBase!AE:AE,"&gt;0",DataBase!AH:AH,"&gt;0")+COUNTIFS(DataBase!K:K,"New Site",DataBase!F:F,B11,DataBase!S:S,"Approved",DataBase!V:V,"*",DataBase!W:W,"SNR_R",DataBase!AX:AX,"Non-Private",DataBase!AE:AE,"&gt;0",DataBase!AH:AH,"&gt;0")+COUNTIFS(DataBase!K:K,"New Site",DataBase!F:F,B11,DataBase!S:S,"Approved",DataBase!V:V,"*",DataBase!W:W,"SNR_S",DataBase!AX:AX,"Non-Private",DataBase!AE:AE,"&gt;0",DataBase!AH:AH,"&gt;0")+COUNTIFS(DataBase!K:K,"New Site",DataBase!F:F,B11,DataBase!S:S,"Approved",DataBase!V:V,"*",DataBase!W:W,"SNR_T",DataBase!AX:AX,"Non-Private",DataBase!AE:AE,"&gt;0",DataBase!AH:AH,"&gt;0")+COUNTIFS(DataBase!K:K,"New Site",DataBase!F:F,B11,DataBase!S:S,"Approved",DataBase!V:V,"*",DataBase!W:W,"SNR_U",DataBase!AX:AX,"Non-Private",DataBase!AE:AE,"&gt;0",DataBase!AH:AH,"&gt;0")+COUNTIFS(DataBase!K:K,"New Site",DataBase!F:F,B11,DataBase!S:S,"Approved",DataBase!V:V,"*",DataBase!W:W,"SNR_V",DataBase!AX:AX,"Non-Private",DataBase!AE:AE,"&gt;0",DataBase!AH:AH,"&gt;0")+COUNTIFS(DataBase!K:K,"New Site",DataBase!F:F,B11,DataBase!S:S,"Approved",DataBase!V:V,"*",DataBase!W:W,"SNR_W",DataBase!AX:AX,"Non-Private",DataBase!AE:AE,"&gt;0",DataBase!AH:AH,"&gt;0")+COUNTIFS(DataBase!K:K,"New Site",DataBase!F:F,B11,DataBase!S:S,"Approved",DataBase!V:V,"*",DataBase!W:W,"SNR_E",DataBase!AX:AX,"Non-Private",DataBase!AE:AE,"&gt;0",DataBase!AH:AH,"&gt;0")+ COUNTIFS(DataBase!K:K,"New Site",DataBase!F:F,B11,DataBase!S:S,"Approved",DataBase!V:V,"*",DataBase!W:W,"SNR_Q",DataBase!AX:AX,"Non-Private",DataBase!AE:AE,"&gt;0",DataBase!AH:AH,"&gt;0")+ COUNTIFS(DataBase!K:K,"New Site",DataBase!F:F,B11,DataBase!S:S,"Approved",DataBase!V:V,"*",DataBase!X:X,"ACCEPTED",DataBase!AX:AX,"Non-Private",DataBase!AE:AE,"&gt;0",DataBase!AH:AH,"&gt;0")</f>
        <v>33</v>
      </c>
      <c r="K11" s="19">
        <f>COUNTIFS(DataBase!K:K,"New Site",DataBase!F:F,B11,DataBase!S:S,"Approved",DataBase!V:V,"*",DataBase!W:W,"SNR_I",DataBase!AX:AX,"Non-Private",DataBase!AE:AE,"&gt;0",DataBase!AH:AH,"&gt;0",DataBase!AI:AI,"&gt;0")+COUNTIFS(DataBase!K:K,"New Site",DataBase!F:F,B11,DataBase!S:S,"Approved",DataBase!V:V,"*",DataBase!W:W,"SNR_F",DataBase!AX:AX,"Non-Private",DataBase!AE:AE,"&gt;0",DataBase!AH:AH,"&gt;0",DataBase!AI:AI,"&gt;0")+COUNTIFS(DataBase!K:K,"New Site",DataBase!F:F,B11,DataBase!S:S,"Approved",DataBase!V:V,"*",DataBase!W:W,"SNR_G",DataBase!AX:AX,"Non-Private",DataBase!AE:AE,"&gt;0",DataBase!AH:AH,,DataBase!AI:AI,"&gt;0")+COUNTIFS(DataBase!K:K,"New Site",DataBase!F:F,B11,DataBase!S:S,"Approved",DataBase!V:V,"*",DataBase!W:W,"SNR_H",DataBase!AX:AX,"Non-Private",DataBase!AE:AE,"&gt;0",DataBase!AH:AH,,DataBase!AI:AI,"&gt;0")+COUNTIFS(DataBase!K:K,"New Site",DataBase!F:F,B11,DataBase!S:S,"Approved",DataBase!V:V,"*",DataBase!W:W,"SNR_J",DataBase!AX:AX,"Non-Private",DataBase!AE:AE,"&gt;0",DataBase!AH:AH,"&gt;0",DataBase!AI:AI,"&gt;0")+COUNTIFS(DataBase!K:K,"New Site",DataBase!F:F,B11,DataBase!S:S,"Approved",DataBase!V:V,"*",DataBase!W:W,"SNR_K",DataBase!AX:AX,"Non-Private",DataBase!AE:AE,"&gt;0",DataBase!AH:AH,"&gt;0",DataBase!AI:AI,"&gt;0")+COUNTIFS(DataBase!K:K,"New Site",DataBase!F:F,B11,DataBase!S:S,"Approved",DataBase!V:V,"*",DataBase!W:W,"SNR_L",DataBase!AX:AX,"Non-Private",DataBase!AE:AE,"&gt;0",DataBase!AH:AH,"&gt;0",DataBase!AI:AI,"&gt;0")+COUNTIFS(DataBase!K:K,"New Site",DataBase!F:F,B11,DataBase!S:S,"Approved",DataBase!V:V,"*",DataBase!W:W,"SNR_M",DataBase!AX:AX,"Non-Private",DataBase!AE:AE,"&gt;0",DataBase!AH:AH,"&gt;0",DataBase!AI:AI,"&gt;0")+COUNTIFS(DataBase!K:K,"New Site",DataBase!F:F,B11,DataBase!S:S,"Approved",DataBase!V:V,"*",DataBase!W:W,"SNR_N",DataBase!AX:AX,"Non-Private",DataBase!AE:AE,"&gt;0",DataBase!AH:AH,"&gt;0",DataBase!AI:AI,"&gt;0")+COUNTIFS(DataBase!K:K,"New Site",DataBase!F:F,B11,DataBase!S:S,"Approved",DataBase!V:V,"*",DataBase!W:W,"SNR_O",DataBase!AX:AX,"Non-Private",DataBase!AE:AE,"&gt;0",DataBase!AH:AH,"&gt;0",DataBase!AI:AI,"&gt;0")+COUNTIFS(DataBase!K:K,"New Site",DataBase!F:F,B11,DataBase!S:S,"Approved",DataBase!V:V,"*",DataBase!W:W,"SNR_P",DataBase!AX:AX,"Non-Private",DataBase!AE:AE,"&gt;0",DataBase!AH:AH,"&gt;0",DataBase!AI:AI,"&gt;0")+COUNTIFS(DataBase!K:K,"New Site",DataBase!F:F,B11,DataBase!S:S,"Approved",DataBase!V:V,"*",DataBase!W:W,"SNR_R",DataBase!AX:AX,"Non-Private",DataBase!AE:AE,"&gt;0",DataBase!AH:AH,"&gt;0",DataBase!AI:AI,"&gt;0")+COUNTIFS(DataBase!K:K,"New Site",DataBase!F:F,B11,DataBase!S:S,"Approved",DataBase!V:V,"*",DataBase!W:W,"SNR_S",DataBase!AX:AX,"Non-Private",DataBase!AE:AE,"&gt;0",DataBase!AH:AH,"&gt;0",DataBase!AI:AI,"&gt;0")+COUNTIFS(DataBase!K:K,"New Site",DataBase!F:F,B11,DataBase!S:S,"Approved",DataBase!V:V,"*",DataBase!W:W,"SNR_T",DataBase!AX:AX,"Non-Private",DataBase!AE:AE,"&gt;0",DataBase!AH:AH,"&gt;0",DataBase!AI:AI,"&gt;0")+COUNTIFS(DataBase!K:K,"New Site",DataBase!F:F,B11,DataBase!S:S,"Approved",DataBase!V:V,"*",DataBase!W:W,"SNR_U",DataBase!AX:AX,"Non-Private",DataBase!AE:AE,"&gt;0",DataBase!AH:AH,"&gt;0",DataBase!AI:AI,"&gt;0")+COUNTIFS(DataBase!K:K,"New Site",DataBase!F:F,B11,DataBase!S:S,"Approved",DataBase!V:V,"*",DataBase!W:W,"SNR_V",DataBase!AX:AX,"Non-Private",DataBase!AE:AE,"&gt;0",DataBase!AH:AH,"&gt;0",DataBase!AI:AI,"&gt;0")+COUNTIFS(DataBase!K:K,"New Site",DataBase!F:F,B11,DataBase!S:S,"Approved",DataBase!V:V,"*",DataBase!W:W,"SNR_W",DataBase!AX:AX,"Non-Private",DataBase!AE:AE,"&gt;0",DataBase!AH:AH,"&gt;0",DataBase!AI:AI,"&gt;0")+COUNTIFS(DataBase!K:K,"New Site",DataBase!F:F,B11,DataBase!S:S,"Approved",DataBase!V:V,"*",DataBase!W:W,"SNR_E",DataBase!AX:AX,"Non-Private",DataBase!AE:AE,"&gt;0",DataBase!AH:AH,"&gt;0",DataBase!AI:AI,"&gt;0")+ COUNTIFS(DataBase!K:K,"New Site",DataBase!F:F,B11,DataBase!S:S,"Approved",DataBase!V:V,"*",DataBase!W:W,"SNR_Q",DataBase!AX:AX,"Non-Private",DataBase!AE:AE,"&gt;0",DataBase!AH:AH,"&gt;0",DataBase!AI:AI,"&gt;0")+ COUNTIFS(DataBase!K:K,"New Site",DataBase!F:F,B11,DataBase!S:S,"Approved",DataBase!V:V,"*",DataBase!X:X,"ACCEPTED",DataBase!AX:AX,"Non-Private",DataBase!AE:AE,"&gt;0",DataBase!AH:AH,"&gt;0",DataBase!AI:AI,"&gt;0",DataBase!AX:AX,"Non-Private",DataBase!AE:AE,"&gt;0")</f>
        <v>33</v>
      </c>
      <c r="L11" s="19">
        <f>COUNTIFS(DataBase!K:K,"New Site",DataBase!F:F,B11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Site",DataBase!F:F,B11,DataBase!S:S,"Approved",DataBase!V:V,"*",DataBase!W:W,"SNR_F",DataBase!AX:AX,"Non-Private",DataBase!AE:AE,"&gt;0",DataBase!AH:AH,"&gt;0",DataBase!AI:AI,"&gt;0",DataBase!AJ:AJ,"&gt;0")+COUNTIFS(DataBase!K:K,"New Site",DataBase!F:F,B11,DataBase!S:S,"Approved",DataBase!V:V,"*",DataBase!W:W,"SNR_G",DataBase!AX:AX,"Non-Private",DataBase!AE:AE,"&gt;0",DataBase!AH:AH,"&gt;0",DataBase!AI:AI,"&gt;0",DataBase!AJ:AJ,"&gt;0")+COUNTIFS(DataBase!K:K,"New Site",DataBase!F:F,B11,DataBase!S:S,"Approved",DataBase!V:V,"*",DataBase!W:W,"SNR_H",DataBase!AX:AX,"Non-Private",DataBase!AE:AE,"&gt;0",DataBase!AH:AH,"&gt;0",DataBase!AI:AI,"&gt;0",DataBase!AJ:AJ,"&gt;0")+COUNTIFS(DataBase!K:K,"New Site",DataBase!F:F,B11,DataBase!S:S,"Approved",DataBase!V:V,"*",DataBase!W:W,"SNR_J",DataBase!AX:AX,"Non-Private",DataBase!AE:AE,"&gt;0",DataBase!AH:AH,"&gt;0",DataBase!AI:AI,"&gt;0",DataBase!AJ:AJ,"&gt;0")+COUNTIFS(DataBase!K:K,"New Site",DataBase!F:F,B11,DataBase!S:S,"Approved",DataBase!V:V,"*",DataBase!W:W,"SNR_K",DataBase!AX:AX,"Non-Private",DataBase!AE:AE,"&gt;0",DataBase!AH:AH,"&gt;0",DataBase!AI:AI,"&gt;0",DataBase!AJ:AJ,"&gt;0")+COUNTIFS(DataBase!K:K,"New Site",DataBase!F:F,B11,DataBase!S:S,"Approved",DataBase!V:V,"*",DataBase!W:W,"SNR_L",DataBase!AX:AX,"Non-Private",DataBase!AE:AE,"&gt;0",DataBase!AH:AH,"&gt;0",DataBase!AI:AI,"&gt;0",DataBase!AJ:AJ,"&gt;0")+COUNTIFS(DataBase!K:K,"New Site",DataBase!F:F,B11,DataBase!S:S,"Approved",DataBase!V:V,"*",DataBase!W:W,"SNR_M",DataBase!AX:AX,"Non-Private",DataBase!AE:AE,"&gt;0",DataBase!AH:AH,"&gt;0",DataBase!AI:AI,"&gt;0",DataBase!AJ:AJ,"&gt;0")+COUNTIFS(DataBase!K:K,"New Site",DataBase!F:F,B11,DataBase!S:S,"Approved",DataBase!V:V,"*",DataBase!W:W,"SNR_N",DataBase!AX:AX,"Non-Private",DataBase!AE:AE,"&gt;0",DataBase!AH:AH,"&gt;0",DataBase!AI:AI,"&gt;0",DataBase!AJ:AJ,"&gt;0")+COUNTIFS(DataBase!K:K,"New Site",DataBase!F:F,B11,DataBase!S:S,"Approved",DataBase!V:V,"*",DataBase!W:W,"SNR_O",DataBase!AX:AX,"Non-Private",DataBase!AE:AE,"&gt;0",DataBase!AH:AH,"&gt;0",DataBase!AI:AI,"&gt;0",DataBase!AJ:AJ,"&gt;0")+COUNTIFS(DataBase!K:K,"New Site",DataBase!F:F,B11,DataBase!S:S,"Approved",DataBase!V:V,"*",DataBase!W:W,"SNR_P",DataBase!AX:AX,"Non-Private",DataBase!AE:AE,"&gt;0",DataBase!AH:AH,"&gt;0",DataBase!AI:AI,"&gt;0",DataBase!AJ:AJ,"&gt;0")+COUNTIFS(DataBase!K:K,"New Site",DataBase!F:F,B11,DataBase!S:S,"Approved",DataBase!V:V,"*",DataBase!W:W,"SNR_R",DataBase!AX:AX,"Non-Private",DataBase!AE:AE,"&gt;0",DataBase!AH:AH,"&gt;0",DataBase!AI:AI,"&gt;0",DataBase!AJ:AJ,"&gt;0")+COUNTIFS(DataBase!K:K,"New Site",DataBase!F:F,B11,DataBase!S:S,"Approved",DataBase!V:V,"*",DataBase!W:W,"SNR_S",DataBase!AX:AX,"Non-Private",DataBase!AE:AE,"&gt;0",DataBase!AH:AH,"&gt;0",DataBase!AI:AI,"&gt;0",DataBase!AJ:AJ,"&gt;0")+COUNTIFS(DataBase!K:K,"New Site",DataBase!F:F,B11,DataBase!S:S,"Approved",DataBase!V:V,"*",DataBase!W:W,"SNR_T",DataBase!AX:AX,"Non-Private",DataBase!AE:AE,"&gt;0",DataBase!AH:AH,"&gt;0",DataBase!AI:AI,"&gt;0",DataBase!AJ:AJ,"&gt;0")+COUNTIFS(DataBase!K:K,"New Site",DataBase!F:F,B11,DataBase!S:S,"Approved",DataBase!V:V,"*",DataBase!W:W,"SNR_U",DataBase!AX:AX,"Non-Private",DataBase!AE:AE,"&gt;0",DataBase!AH:AH,"&gt;0",DataBase!AI:AI,"&gt;0",DataBase!AJ:AJ,"&gt;0")+COUNTIFS(DataBase!K:K,"New Site",DataBase!F:F,B11,DataBase!S:S,"Approved",DataBase!V:V,"*",DataBase!W:W,"SNR_V",DataBase!AX:AX,"Non-Private",DataBase!AE:AE,"&gt;0",DataBase!AH:AH,"&gt;0",DataBase!AI:AI,"&gt;0",DataBase!AJ:AJ,"&gt;0")+COUNTIFS(DataBase!K:K,"New Site",DataBase!F:F,B11,DataBase!S:S,"Approved",DataBase!V:V,"*",DataBase!W:W,"SNR_W",DataBase!AX:AX,"Non-Private",DataBase!AE:AE,"&gt;0",DataBase!AH:AH,"&gt;0",DataBase!AI:AI,"&gt;0",DataBase!AJ:AJ,"&gt;0")+COUNTIFS(DataBase!K:K,"New Site",DataBase!F:F,B11,DataBase!S:S,"Approved",DataBase!V:V,"*",DataBase!W:W,"SNR_E",DataBase!AX:AX,"Non-Private",DataBase!AE:AE,"&gt;0",DataBase!AH:AH,"&gt;0",DataBase!AI:AI,"&gt;0",DataBase!AJ:AJ,"&gt;0")+ COUNTIFS(DataBase!K:K,"New Site",DataBase!F:F,B11,DataBase!S:S,"Approved",DataBase!V:V,"*",DataBase!W:W,"SNR_Q",DataBase!AX:AX,"Non-Private",DataBase!AE:AE,"&gt;0",DataBase!AH:AH,"&gt;0",DataBase!AI:AI,"&gt;0",DataBase!AJ:AJ,"&gt;0")+ COUNTIFS(DataBase!K:K,"New Site",DataBase!F:F,B11,DataBase!S:S,"Approved",DataBase!V:V,"*",DataBase!X:X,"ACCEPTED",DataBase!AX:AX,"Non-Private",DataBase!AE:AE,"&gt;0",DataBase!AH:AH,"&gt;0",DataBase!AI:AI,"&gt;0",DataBase!AJ:AJ,"&gt;0")</f>
        <v>33</v>
      </c>
      <c r="M11" s="19">
        <f>COUNTIFS(DataBase!K:K,"New Site",DataBase!F:F,B11,DataBase!S:S,"Approved",DataBase!V:V,"*",DataBase!W:W,"SNR_J",DataBase!AY:AY,"Private")+COUNTIFS(DataBase!K:K,"New Site",DataBase!F:F,B11,DataBase!S:S,"Approved",DataBase!V:V,"*",DataBase!W:W,"SNR_K",DataBase!AY:AY,"Private")+COUNTIFS(DataBase!K:K,"New Site",DataBase!F:F,B11,DataBase!S:S,"Approved",DataBase!V:V,"*",DataBase!W:W,"SNR_L",DataBase!AY:AY,"Private")+COUNTIFS(DataBase!K:K,"New Site",DataBase!F:F,B11,DataBase!S:S,"Approved",DataBase!V:V,"*",DataBase!W:W,"SNR_M",DataBase!AY:AY,"Private")+COUNTIFS(DataBase!K:K,"New Site",DataBase!F:F,B11,DataBase!S:S,"Approved",DataBase!V:V,"*",DataBase!W:W,"SNR_N",DataBase!AY:AY,"Private")+COUNTIFS(DataBase!K:K,"New Site",DataBase!F:F,B11,DataBase!S:S,"Approved",DataBase!V:V,"*",DataBase!W:W,"SNR_O",DataBase!AY:AY,"Private")+COUNTIFS(DataBase!K:K,"New Site",DataBase!F:F,B11,DataBase!S:S,"Approved",DataBase!V:V,"*",DataBase!W:W,"SNR_P",DataBase!AY:AY,"Private")+COUNTIFS(DataBase!K:K,"New Site",DataBase!F:F,B11,DataBase!S:S,"Approved",DataBase!V:V,"*",DataBase!W:W,"SNR_Q",DataBase!AY:AY,"Private")+COUNTIFS(DataBase!K:K,"New Site",DataBase!F:F,B11,DataBase!S:S,"Approved",DataBase!V:V,"*",DataBase!W:W,"SNR_R",DataBase!AY:AY,"Private")+COUNTIFS(DataBase!K:K,"New Site",DataBase!F:F,B11,DataBase!S:S,"Approved",DataBase!V:V,"*",DataBase!W:W,"SNR_S",DataBase!AY:AY,"Private")+COUNTIFS(DataBase!K:K,"New Site",DataBase!F:F,B11,DataBase!S:S,"Approved",DataBase!V:V,"*",DataBase!W:W,"SNR_T",DataBase!AY:AY,"Private")+COUNTIFS(DataBase!K:K,"New Site",DataBase!F:F,B11,DataBase!S:S,"Approved",DataBase!V:V,"*",DataBase!W:W,"SNR_U",DataBase!AY:AY,"Private")+COUNTIFS(DataBase!K:K,"New Site",DataBase!F:F,B11,DataBase!S:S,"Approved",DataBase!V:V,"*",DataBase!W:W,"SNR_V",DataBase!AY:AY,"Private")+COUNTIFS(DataBase!K:K,"New Site",DataBase!F:F,B11,DataBase!S:S,"Approved",DataBase!V:V,"*",DataBase!W:W,"SNR_W",DataBase!AY:AY,"Private")+COUNTIFS(DataBase!K:K,"New Site",DataBase!F:F,B11,DataBase!S:S,"Approved",DataBase!V:V,"*",DataBase!X:X,"ACCEPTED",DataBase!AY:AY,"Private")+COUNTIFS(DataBase!K:K,"New Site",DataBase!F:F,B11,DataBase!S:S,"Approved",DataBase!V:V,"*",DataBase!W:W,"SNR_F",DataBase!AY:AY,"Private")</f>
        <v>7</v>
      </c>
      <c r="N11" s="19">
        <f>COUNTIFS(DataBase!K:K,"New Site",DataBase!F:F,B11,DataBase!S:S,"Approved",DataBase!V:V,"*",DataBase!W:W,"SNR_J",DataBase!AY:AY,"Private",DataBase!AK:AK,"&lt;&gt;")+COUNTIFS(DataBase!K:K,"New Site",DataBase!F:F,B11,DataBase!S:S,"Approved",DataBase!V:V,"*",DataBase!W:W,"SNR_K",DataBase!AY:AY,"Private",DataBase!AK:AK,"&lt;&gt;")+COUNTIFS(DataBase!K:K,"New Site",DataBase!F:F,B11,DataBase!S:S,"Approved",DataBase!V:V,"*",DataBase!W:W,"SNR_L",DataBase!AY:AY,"Private",DataBase!AK:AK,"&lt;&gt;")+COUNTIFS(DataBase!K:K,"New Site",DataBase!F:F,B11,DataBase!S:S,"Approved",DataBase!V:V,"*",DataBase!W:W,"SNR_M",DataBase!AY:AY,"Private",DataBase!AK:AK,"&lt;&gt;")+COUNTIFS(DataBase!K:K,"New Site",DataBase!F:F,B11,DataBase!S:S,"Approved",DataBase!V:V,"*",DataBase!W:W,"SNR_N",DataBase!AY:AY,"Private",DataBase!AK:AK,"&lt;&gt;")+COUNTIFS(DataBase!K:K,"New Site",DataBase!F:F,B11,DataBase!S:S,"Approved",DataBase!V:V,"*",DataBase!W:W,"SNR_O",DataBase!AY:AY,"Private",DataBase!AK:AK,"&lt;&gt;")+COUNTIFS(DataBase!K:K,"New Site",DataBase!F:F,B11,DataBase!S:S,"Approved",DataBase!V:V,"*",DataBase!W:W,"SNR_P",DataBase!AY:AY,"Private",DataBase!AK:AK,"&lt;&gt;")+COUNTIFS(DataBase!K:K,"New Site",DataBase!F:F,B11,DataBase!S:S,"Approved",DataBase!V:V,"*",DataBase!W:W,"SNR_Q",DataBase!AY:AY,"Private",DataBase!AK:AK,"&lt;&gt;")+COUNTIFS(DataBase!K:K,"New Site",DataBase!F:F,B11,DataBase!S:S,"Approved",DataBase!V:V,"*",DataBase!W:W,"SNR_R",DataBase!AY:AY,"Private",DataBase!AK:AK,"&lt;&gt;")+COUNTIFS(DataBase!K:K,"New Site",DataBase!F:F,B11,DataBase!S:S,"Approved",DataBase!V:V,"*",DataBase!W:W,"SNR_S",DataBase!AY:AY,"Private",DataBase!AK:AK,"&lt;&gt;")+COUNTIFS(DataBase!K:K,"New Site",DataBase!F:F,B11,DataBase!S:S,"Approved",DataBase!V:V,"*",DataBase!W:W,"SNR_T",DataBase!AY:AY,"Private",DataBase!AK:AK,"&lt;&gt;")+COUNTIFS(DataBase!K:K,"New Site",DataBase!F:F,B11,DataBase!S:S,"Approved",DataBase!V:V,"*",DataBase!W:W,"SNR_U",DataBase!AY:AY,"Private",DataBase!AK:AK,"&lt;&gt;")+COUNTIFS(DataBase!K:K,"New Site",DataBase!F:F,B11,DataBase!S:S,"Approved",DataBase!V:V,"*",DataBase!W:W,"SNR_V",DataBase!AY:AY,"Private",DataBase!AK:AK,"&lt;&gt;")+COUNTIFS(DataBase!K:K,"New Site",DataBase!F:F,B11,DataBase!S:S,"Approved",DataBase!V:V,"*",DataBase!W:W,"SNR_W",DataBase!AY:AY,"Private",DataBase!AK:AK,"&lt;&gt;")+COUNTIFS(DataBase!K:K,"New Site",DataBase!F:F,B11,DataBase!S:S,"Approved",DataBase!V:V,"*",DataBase!X:X,"ACCEPTED",DataBase!AY:AY,"Private",DataBase!AK:AK,"&lt;&gt;")+COUNTIFS(DataBase!K:K,"New Site",DataBase!F:F,B11,DataBase!S:S,"Approved",DataBase!V:V,"*",DataBase!W:W,"SNR_F",DataBase!AY:AY,"Private",DataBase!AK:AK,"&lt;&gt;")</f>
        <v>7</v>
      </c>
      <c r="O11" s="19">
        <f t="shared" si="1"/>
        <v>7</v>
      </c>
      <c r="P11" s="19">
        <f>COUNTIFS(DataBase!K:K,"New Site",DataBase!F:F,B11,DataBase!S:S,"Approved",DataBase!V:V,"*",DataBase!W:W,"SNR_J",DataBase!AY:AY,"Private",DataBase!AK:AK,"&lt;&gt;",DataBase!AL:AL,"&lt;&gt;")+COUNTIFS(DataBase!K:K,"New Site",DataBase!F:F,B11,DataBase!S:S,"Approved",DataBase!V:V,"*",DataBase!W:W,"SNR_K",DataBase!AY:AY,"Private",DataBase!AK:AK,"&lt;&gt;",DataBase!AL:AL,"&lt;&gt;")+COUNTIFS(DataBase!K:K,"New Site",DataBase!F:F,B11,DataBase!S:S,"Approved",DataBase!V:V,"*",DataBase!W:W,"SNR_L",DataBase!AY:AY,"Private",DataBase!AK:AK,"&lt;&gt;",DataBase!AL:AL,"&lt;&gt;")+COUNTIFS(DataBase!K:K,"New Site",DataBase!F:F,B11,DataBase!S:S,"Approved",DataBase!V:V,"*",DataBase!W:W,"SNR_M",DataBase!AY:AY,"Private",DataBase!AK:AK,"&lt;&gt;",DataBase!AL:AL,"&lt;&gt;")+COUNTIFS(DataBase!K:K,"New Site",DataBase!F:F,B11,DataBase!S:S,"Approved",DataBase!V:V,"*",DataBase!W:W,"SNR_N",DataBase!AY:AY,"Private",DataBase!AK:AK,"&lt;&gt;",DataBase!AL:AL,"&lt;&gt;")+COUNTIFS(DataBase!K:K,"New Site",DataBase!F:F,B11,DataBase!S:S,"Approved",DataBase!V:V,"*",DataBase!W:W,"SNR_O",DataBase!AY:AY,"Private",DataBase!AK:AK,"&lt;&gt;",DataBase!AL:AL,"&lt;&gt;")+COUNTIFS(DataBase!K:K,"New Site",DataBase!F:F,B11,DataBase!S:S,"Approved",DataBase!V:V,"*",DataBase!W:W,"SNR_P",DataBase!AY:AY,"Private",DataBase!AK:AK,"&lt;&gt;",DataBase!AL:AL,"&lt;&gt;")+COUNTIFS(DataBase!K:K,"New Site",DataBase!F:F,B11,DataBase!S:S,"Approved",DataBase!V:V,"*",DataBase!W:W,"SNR_Q",DataBase!AY:AY,"Private",DataBase!AK:AK,"&lt;&gt;",DataBase!AL:AL,"&lt;&gt;")+COUNTIFS(DataBase!K:K,"New Site",DataBase!F:F,B11,DataBase!S:S,"Approved",DataBase!V:V,"*",DataBase!W:W,"SNR_R",DataBase!AY:AY,"Private",DataBase!AK:AK,"&lt;&gt;",DataBase!AL:AL,"&lt;&gt;")+COUNTIFS(DataBase!K:K,"New Site",DataBase!F:F,B11,DataBase!S:S,"Approved",DataBase!V:V,"*",DataBase!W:W,"SNR_S",DataBase!AY:AY,"Private",DataBase!AK:AK,"&lt;&gt;",DataBase!AL:AL,"&lt;&gt;")+COUNTIFS(DataBase!K:K,"New Site",DataBase!F:F,B11,DataBase!S:S,"Approved",DataBase!V:V,"*",DataBase!W:W,"SNR_T",DataBase!AY:AY,"Private",DataBase!AK:AK,"&lt;&gt;",DataBase!AL:AL,"&lt;&gt;")+COUNTIFS(DataBase!K:K,"New Site",DataBase!F:F,B11,DataBase!S:S,"Approved",DataBase!V:V,"*",DataBase!W:W,"SNR_U",DataBase!AY:AY,"Private",DataBase!AK:AK,"&lt;&gt;",DataBase!AL:AL,"&lt;&gt;")+COUNTIFS(DataBase!K:K,"New Site",DataBase!F:F,B11,DataBase!S:S,"Approved",DataBase!V:V,"*",DataBase!W:W,"SNR_V",DataBase!AY:AY,"Private",DataBase!AK:AK,"&lt;&gt;",DataBase!AL:AL,"&lt;&gt;")+COUNTIFS(DataBase!K:K,"New Site",DataBase!F:F,B11,DataBase!S:S,"Approved",DataBase!V:V,"*",DataBase!W:W,"SNR_W",DataBase!AY:AY,"Private",DataBase!AK:AK,"&lt;&gt;",DataBase!AL:AL,"&lt;&gt;")+COUNTIFS(DataBase!K:K,"New Site",DataBase!F:F,B11,DataBase!S:S,"Approved",DataBase!V:V,"*",DataBase!X:X,"ACCEPTED",DataBase!AY:AY,"Private",DataBase!AK:AK,"&lt;&gt;",DataBase!AL:AL,"&lt;&gt;")+COUNTIFS(DataBase!K:K,"New Site",DataBase!F:F,B11,DataBase!S:S,"Approved",DataBase!V:V,"*",DataBase!W:W,"SNR_F",DataBase!AY:AY,"Private",DataBase!AK:AK,"&lt;&gt;",DataBase!AL:AL,"&lt;&gt;")</f>
        <v>7</v>
      </c>
      <c r="Q11" s="19">
        <f t="shared" si="2"/>
        <v>7</v>
      </c>
      <c r="R11" s="19">
        <f>COUNTIFS(DataBase!K:K,"New Site",DataBase!F:F,B11,DataBase!AN:AN,"&gt;0")+COUNTIFS(DataBase!K:K,"Newly Added",DataBase!AN:AN,"&gt;0")</f>
        <v>38</v>
      </c>
      <c r="S11" s="19">
        <f>COUNTIFS(DataBase!K:K,"New Site",DataBase!F:F,B11,DataBase!AO:AO,"&gt;0")+COUNTIFS(DataBase!K:K,"Newly Added",DataBase!AO:AO,"&gt;0")+COUNTIFS(DataBase!K:K,"New Site",DataBase!F:F,B11,DataBase!AO:AO,"NA")</f>
        <v>37</v>
      </c>
      <c r="T11" s="19">
        <f>COUNTIFS(DataBase!K:K,"New Site",DataBase!F:F,B11,DataBase!AW:AW,"&gt;0")+COUNTIFS(DataBase!K:K,"Newly Added",DataBase!AW:AW,"&gt;0")+COUNTIFS(DataBase!K:K,"COW Newly Added",DataBase!AW:AW,"&gt;0")</f>
        <v>41</v>
      </c>
      <c r="BM11" s="21" t="e">
        <v>#N/A</v>
      </c>
      <c r="BN11" s="21" t="e">
        <v>#N/A</v>
      </c>
      <c r="BO11" s="21" t="e">
        <v>#N/A</v>
      </c>
    </row>
    <row r="12" spans="1:67" ht="14.25" thickBot="1">
      <c r="A12" s="51"/>
      <c r="B12" s="18" t="s">
        <v>303</v>
      </c>
      <c r="C12" s="19">
        <f>COUNTIFS(DataBase!K:K,"New Site",DataBase!F:F,B12)</f>
        <v>6</v>
      </c>
      <c r="D12" s="19">
        <f>COUNTIFS(DataBase!K:K,"New Site",DataBase!F:F,B12,DataBase!Y:Y,"&gt;0")</f>
        <v>6</v>
      </c>
      <c r="E12" s="19">
        <f>COUNTIFS(DataBase!K:K,"New Site",DataBase!F:F,B12,DataBase!Y:Y,"&gt;0",DataBase!Z:Z,"&gt;0")</f>
        <v>6</v>
      </c>
      <c r="F12" s="19">
        <f>COUNTIFS(DataBase!K:K,"New Site",DataBase!F:F,B12,DataBase!Y:Y,"&gt;0",DataBase!Z:Z,"&gt;0",DataBase!AA:AA,"&gt;0")</f>
        <v>6</v>
      </c>
      <c r="G12" s="19">
        <f>COUNTIFS(DataBase!K:K,"New Site",DataBase!F:F,B12,DataBase!Y:Y,"&gt;0",DataBase!Z:Z,"&gt;0",DataBase!AA:AA,"&gt;0",DataBase!AB:AB,"&gt;0")</f>
        <v>6</v>
      </c>
      <c r="H12" s="19">
        <f>COUNTIFS(DataBase!K:K,"New Site",DataBase!F:F,B12,DataBase!S:S,"Approved",DataBase!V:V,"*",DataBase!W:W,"SNR_I",DataBase!AX:AX,"Non-Private",DataBase!AE:AE,"&gt;0",DataBase!AE:AE,"&gt;0")+COUNTIFS(DataBase!K:K,"New Site",DataBase!F:F,B12,DataBase!S:S,"Approved",DataBase!V:V,"*",DataBase!W:W,"SNR_F",DataBase!AX:AX,"Non-Private",DataBase!AE:AE,"&gt;0")+COUNTIFS(DataBase!K:K,"New Site",DataBase!F:F,B12,DataBase!S:S,"Approved",DataBase!V:V,"*",DataBase!W:W,"SNR_G",DataBase!AX:AX,"Non-Private",DataBase!AE:AE,"&gt;0")+COUNTIFS(DataBase!K:K,"New Site",DataBase!F:F,B12,DataBase!S:S,"Approved",DataBase!V:V,"*",DataBase!W:W,"SNR_H",DataBase!AX:AX,"Non-Private",DataBase!AE:AE,"&gt;0")+COUNTIFS(DataBase!K:K,"New Site",DataBase!F:F,B12,DataBase!S:S,"Approved",DataBase!V:V,"*",DataBase!W:W,"SNR_J",DataBase!AX:AX,"Non-Private",DataBase!AE:AE,"&gt;0")+COUNTIFS(DataBase!K:K,"New Site",DataBase!F:F,B12,DataBase!S:S,"Approved",DataBase!V:V,"*",DataBase!W:W,"SNR_K",DataBase!AX:AX,"Non-Private",DataBase!AE:AE,"&gt;0")+COUNTIFS(DataBase!K:K,"New Site",DataBase!F:F,B12,DataBase!S:S,"Approved",DataBase!V:V,"*",DataBase!W:W,"SNR_L",DataBase!AX:AX,"Non-Private",DataBase!AE:AE,"&gt;0")+COUNTIFS(DataBase!K:K,"New Site",DataBase!F:F,B12,DataBase!S:S,"Approved",DataBase!V:V,"*",DataBase!W:W,"SNR_M",DataBase!AX:AX,"Non-Private",DataBase!AE:AE,"&gt;0")+COUNTIFS(DataBase!K:K,"New Site",DataBase!F:F,B12,DataBase!S:S,"Approved",DataBase!V:V,"*",DataBase!W:W,"SNR_N",DataBase!AX:AX,"Non-Private",DataBase!AE:AE,"&gt;0")+COUNTIFS(DataBase!K:K,"New Site",DataBase!F:F,B12,DataBase!S:S,"Approved",DataBase!V:V,"*",DataBase!W:W,"SNR_O",DataBase!AX:AX,"Non-Private",DataBase!AE:AE,"&gt;0")+COUNTIFS(DataBase!K:K,"New Site",DataBase!F:F,B12,DataBase!S:S,"Approved",DataBase!V:V,"*",DataBase!W:W,"SNR_P",DataBase!AX:AX,"Non-Private",DataBase!AE:AE,"&gt;0")+COUNTIFS(DataBase!K:K,"New Site",DataBase!F:F,B12,DataBase!S:S,"Approved",DataBase!V:V,"*",DataBase!W:W,"SNR_R",DataBase!AX:AX,"Non-Private",DataBase!AE:AE,"&gt;0")+COUNTIFS(DataBase!K:K,"New Site",DataBase!F:F,B12,DataBase!S:S,"Approved",DataBase!V:V,"*",DataBase!W:W,"SNR_S",DataBase!AX:AX,"Non-Private",DataBase!AE:AE,"&gt;0")+COUNTIFS(DataBase!K:K,"New Site",DataBase!F:F,B12,DataBase!S:S,"Approved",DataBase!V:V,"*",DataBase!W:W,"SNR_T",DataBase!AX:AX,"Non-Private",DataBase!AE:AE,"&gt;0")+COUNTIFS(DataBase!K:K,"New Site",DataBase!F:F,B12,DataBase!S:S,"Approved",DataBase!V:V,"*",DataBase!W:W,"SNR_U",DataBase!AX:AX,"Non-Private",DataBase!AE:AE,"&gt;0")+COUNTIFS(DataBase!K:K,"New Site",DataBase!F:F,B12,DataBase!S:S,"Approved",DataBase!V:V,"*",DataBase!W:W,"SNR_V",DataBase!AX:AX,"Non-Private",DataBase!AE:AE,"&gt;0")+COUNTIFS(DataBase!K:K,"New Site",DataBase!F:F,B12,DataBase!S:S,"Approved",DataBase!V:V,"*",DataBase!W:W,"SNR_W",DataBase!AX:AX,"Non-Private",DataBase!AE:AE,"&gt;0")+COUNTIFS(DataBase!K:K,"New Site",DataBase!F:F,B12,DataBase!S:S,"Approved",DataBase!V:V,"*",DataBase!W:W,"SNR_E",DataBase!AX:AX,"Non-Private",DataBase!AE:AE,"&gt;0")+ COUNTIFS(DataBase!K:K,"New Site",DataBase!F:F,B12,DataBase!S:S,"Approved",DataBase!V:V,"*",DataBase!W:W,"SNR_Q",DataBase!AX:AX,"Non-Private",DataBase!AE:AE,"&gt;0")+ COUNTIFS(DataBase!K:K,"New Site",DataBase!F:F,B12,DataBase!S:S,"Approved",DataBase!V:V,"*",DataBase!X:X,"ACCEPTED",DataBase!AX:AX,"Non-Private",DataBase!AE:AE,"&gt;0")</f>
        <v>6</v>
      </c>
      <c r="I12" s="19">
        <f>COUNTIFS(DataBase!K:K,"New Site",DataBase!F:F,B12,DataBase!S:S,"Approved",DataBase!V:V,"*",DataBase!W:W,"SNR_I",DataBase!AX:AX,"Non-Private",DataBase!AE:AE,"&gt;0",DataBase!AE:AE,"&gt;0",DataBase!AF:AF,"&gt;0")+COUNTIFS(DataBase!K:K,"New Site",DataBase!F:F,B12,DataBase!S:S,"Approved",DataBase!V:V,"*",DataBase!W:W,"SNR_F",DataBase!AX:AX,"Non-Private",DataBase!AE:AE,"&gt;0",DataBase!AF:AF,"&gt;0")+COUNTIFS(DataBase!K:K,"New Site",DataBase!F:F,B12,DataBase!S:S,"Approved",DataBase!V:V,"*",DataBase!W:W,"SNR_G",DataBase!AX:AX,"Non-Private",DataBase!AE:AE,"&gt;0",DataBase!AF:AF,"&gt;0")+COUNTIFS(DataBase!K:K,"New Site",DataBase!F:F,B12,DataBase!S:S,"Approved",DataBase!V:V,"*",DataBase!W:W,"SNR_H",DataBase!AX:AX,"Non-Private",DataBase!AE:AE,"&gt;0",DataBase!AF:AF,"&gt;0")+COUNTIFS(DataBase!K:K,"New Site",DataBase!F:F,B12,DataBase!S:S,"Approved",DataBase!V:V,"*",DataBase!W:W,"SNR_J",DataBase!AX:AX,"Non-Private",DataBase!AE:AE,"&gt;0",DataBase!AF:AF,"&gt;0")+COUNTIFS(DataBase!K:K,"New Site",DataBase!F:F,B12,DataBase!S:S,"Approved",DataBase!V:V,"*",DataBase!W:W,"SNR_K",DataBase!AX:AX,"Non-Private",DataBase!AE:AE,"&gt;0",DataBase!AF:AF,"&gt;0")+COUNTIFS(DataBase!K:K,"New Site",DataBase!F:F,B12,DataBase!S:S,"Approved",DataBase!V:V,"*",DataBase!W:W,"SNR_L",DataBase!AX:AX,"Non-Private",DataBase!AE:AE,"&gt;0",DataBase!AF:AF,"&gt;0")+COUNTIFS(DataBase!K:K,"New Site",DataBase!F:F,B12,DataBase!S:S,"Approved",DataBase!V:V,"*",DataBase!W:W,"SNR_M",DataBase!AX:AX,"Non-Private",DataBase!AE:AE,"&gt;0",DataBase!AF:AF,"&gt;0")+COUNTIFS(DataBase!K:K,"New Site",DataBase!F:F,B12,DataBase!S:S,"Approved",DataBase!V:V,"*",DataBase!W:W,"SNR_N",DataBase!AX:AX,"Non-Private",DataBase!AE:AE,"&gt;0",DataBase!AF:AF,"&gt;0")+COUNTIFS(DataBase!K:K,"New Site",DataBase!F:F,B12,DataBase!S:S,"Approved",DataBase!V:V,"*",DataBase!W:W,"SNR_O",DataBase!AX:AX,"Non-Private",DataBase!AE:AE,"&gt;0",DataBase!AF:AF,"&gt;0")+COUNTIFS(DataBase!K:K,"New Site",DataBase!F:F,B12,DataBase!S:S,"Approved",DataBase!V:V,"*",DataBase!W:W,"SNR_P",DataBase!AX:AX,"Non-Private",DataBase!AE:AE,"&gt;0",DataBase!AF:AF,"&gt;0")+COUNTIFS(DataBase!K:K,"New Site",DataBase!F:F,B12,DataBase!S:S,"Approved",DataBase!V:V,"*",DataBase!W:W,"SNR_R",DataBase!AX:AX,"Non-Private",DataBase!AE:AE,"&gt;0",DataBase!AF:AF,"&gt;0")+COUNTIFS(DataBase!K:K,"New Site",DataBase!F:F,B12,DataBase!S:S,"Approved",DataBase!V:V,"*",DataBase!W:W,"SNR_S",DataBase!AX:AX,"Non-Private",DataBase!AE:AE,"&gt;0",DataBase!AF:AF,"&gt;0")+COUNTIFS(DataBase!K:K,"New Site",DataBase!F:F,B12,DataBase!S:S,"Approved",DataBase!V:V,"*",DataBase!W:W,"SNR_T",DataBase!AX:AX,"Non-Private",DataBase!AE:AE,"&gt;0",DataBase!AF:AF,"&gt;0")+COUNTIFS(DataBase!K:K,"New Site",DataBase!F:F,B12,DataBase!S:S,"Approved",DataBase!V:V,"*",DataBase!W:W,"SNR_U",DataBase!AX:AX,"Non-Private",DataBase!AE:AE,"&gt;0",DataBase!AF:AF,"&gt;0")+COUNTIFS(DataBase!K:K,"New Site",DataBase!F:F,B12,DataBase!S:S,"Approved",DataBase!V:V,"*",DataBase!W:W,"SNR_V",DataBase!AX:AX,"Non-Private",DataBase!AE:AE,"&gt;0",DataBase!AF:AF,"&gt;0")+COUNTIFS(DataBase!K:K,"New Site",DataBase!F:F,B12,DataBase!S:S,"Approved",DataBase!V:V,"*",DataBase!W:W,"SNR_W",DataBase!AX:AX,"Non-Private",DataBase!AE:AE,"&gt;0",DataBase!AF:AF,"&gt;0")+COUNTIFS(DataBase!K:K,"New Site",DataBase!F:F,B12,DataBase!S:S,"Approved",DataBase!V:V,"*",DataBase!W:W,"SNR_E",DataBase!AX:AX,"Non-Private",DataBase!AE:AE,"&gt;0",DataBase!AF:AF,"&gt;0")+ COUNTIFS(DataBase!K:K,"New Site",DataBase!F:F,B12,DataBase!S:S,"Approved",DataBase!V:V,"*",DataBase!W:W,"SNR_Q",DataBase!AX:AX,"Non-Private",DataBase!AE:AE,"&gt;0",DataBase!AF:AF,"&gt;0")+ COUNTIFS(DataBase!K:K,"New Site",DataBase!F:F,B12,DataBase!S:S,"Approved",DataBase!V:V,"*",DataBase!X:X,"ACCEPTED",DataBase!AX:AX,"Non-Private",DataBase!AE:AE,"&gt;0",DataBase!AF:AF,"&gt;0")</f>
        <v>6</v>
      </c>
      <c r="J12" s="19">
        <f>COUNTIFS(DataBase!K:K,"New Site",DataBase!F:F,B12,DataBase!S:S,"Approved",DataBase!V:V,"*",DataBase!W:W,"SNR_I",DataBase!AX:AX,"Non-Private",DataBase!AE:AE,"&gt;0",DataBase!AH:AH,"&gt;0",DataBase!AE:AE,"&gt;0",DataBase!AH:AH,"&gt;0")+COUNTIFS(DataBase!K:K,"New Site",DataBase!F:F,B12,DataBase!S:S,"Approved",DataBase!V:V,"*",DataBase!W:W,"SNR_F",DataBase!AX:AX,"Non-Private",DataBase!AE:AE,"&gt;0",DataBase!AH:AH,"&gt;0")+COUNTIFS(DataBase!K:K,"New Site",DataBase!F:F,B12,DataBase!S:S,"Approved",DataBase!V:V,"*",DataBase!W:W,"SNR_G",DataBase!AX:AX,"Non-Private",DataBase!AE:AE,"&gt;0",DataBase!AH:AH,"&gt;0")+COUNTIFS(DataBase!K:K,"New Site",DataBase!F:F,B12,DataBase!S:S,"Approved",DataBase!V:V,"*",DataBase!W:W,"SNR_H",DataBase!AX:AX,"Non-Private",DataBase!AE:AE,"&gt;0",DataBase!AH:AH,"&gt;0")+COUNTIFS(DataBase!K:K,"New Site",DataBase!F:F,B12,DataBase!S:S,"Approved",DataBase!V:V,"*",DataBase!W:W,"SNR_J",DataBase!AX:AX,"Non-Private",DataBase!AE:AE,"&gt;0",DataBase!AH:AH,"&gt;0")+COUNTIFS(DataBase!K:K,"New Site",DataBase!F:F,B12,DataBase!S:S,"Approved",DataBase!V:V,"*",DataBase!W:W,"SNR_K",DataBase!AX:AX,"Non-Private",DataBase!AE:AE,"&gt;0",DataBase!AH:AH,"&gt;0")+COUNTIFS(DataBase!K:K,"New Site",DataBase!F:F,B12,DataBase!S:S,"Approved",DataBase!V:V,"*",DataBase!W:W,"SNR_L",DataBase!AX:AX,"Non-Private",DataBase!AE:AE,"&gt;0",DataBase!AH:AH,"&gt;0")+COUNTIFS(DataBase!K:K,"New Site",DataBase!F:F,B12,DataBase!S:S,"Approved",DataBase!V:V,"*",DataBase!W:W,"SNR_M",DataBase!AX:AX,"Non-Private",DataBase!AE:AE,"&gt;0",DataBase!AH:AH,"&gt;0")+COUNTIFS(DataBase!K:K,"New Site",DataBase!F:F,B12,DataBase!S:S,"Approved",DataBase!V:V,"*",DataBase!W:W,"SNR_N",DataBase!AX:AX,"Non-Private",DataBase!AE:AE,"&gt;0",DataBase!AH:AH,"&gt;0")+COUNTIFS(DataBase!K:K,"New Site",DataBase!F:F,B12,DataBase!S:S,"Approved",DataBase!V:V,"*",DataBase!W:W,"SNR_O",DataBase!AX:AX,"Non-Private",DataBase!AE:AE,"&gt;0",DataBase!AH:AH,"&gt;0")+COUNTIFS(DataBase!K:K,"New Site",DataBase!F:F,B12,DataBase!S:S,"Approved",DataBase!V:V,"*",DataBase!W:W,"SNR_P",DataBase!AX:AX,"Non-Private",DataBase!AE:AE,"&gt;0",DataBase!AH:AH,"&gt;0")+COUNTIFS(DataBase!K:K,"New Site",DataBase!F:F,B12,DataBase!S:S,"Approved",DataBase!V:V,"*",DataBase!W:W,"SNR_R",DataBase!AX:AX,"Non-Private",DataBase!AE:AE,"&gt;0",DataBase!AH:AH,"&gt;0")+COUNTIFS(DataBase!K:K,"New Site",DataBase!F:F,B12,DataBase!S:S,"Approved",DataBase!V:V,"*",DataBase!W:W,"SNR_S",DataBase!AX:AX,"Non-Private",DataBase!AE:AE,"&gt;0",DataBase!AH:AH,"&gt;0")+COUNTIFS(DataBase!K:K,"New Site",DataBase!F:F,B12,DataBase!S:S,"Approved",DataBase!V:V,"*",DataBase!W:W,"SNR_T",DataBase!AX:AX,"Non-Private",DataBase!AE:AE,"&gt;0",DataBase!AH:AH,"&gt;0")+COUNTIFS(DataBase!K:K,"New Site",DataBase!F:F,B12,DataBase!S:S,"Approved",DataBase!V:V,"*",DataBase!W:W,"SNR_U",DataBase!AX:AX,"Non-Private",DataBase!AE:AE,"&gt;0",DataBase!AH:AH,"&gt;0")+COUNTIFS(DataBase!K:K,"New Site",DataBase!F:F,B12,DataBase!S:S,"Approved",DataBase!V:V,"*",DataBase!W:W,"SNR_V",DataBase!AX:AX,"Non-Private",DataBase!AE:AE,"&gt;0",DataBase!AH:AH,"&gt;0")+COUNTIFS(DataBase!K:K,"New Site",DataBase!F:F,B12,DataBase!S:S,"Approved",DataBase!V:V,"*",DataBase!W:W,"SNR_W",DataBase!AX:AX,"Non-Private",DataBase!AE:AE,"&gt;0",DataBase!AH:AH,"&gt;0")+COUNTIFS(DataBase!K:K,"New Site",DataBase!F:F,B12,DataBase!S:S,"Approved",DataBase!V:V,"*",DataBase!W:W,"SNR_E",DataBase!AX:AX,"Non-Private",DataBase!AE:AE,"&gt;0",DataBase!AH:AH,"&gt;0")+ COUNTIFS(DataBase!K:K,"New Site",DataBase!F:F,B12,DataBase!S:S,"Approved",DataBase!V:V,"*",DataBase!W:W,"SNR_Q",DataBase!AX:AX,"Non-Private",DataBase!AE:AE,"&gt;0",DataBase!AH:AH,"&gt;0")+ COUNTIFS(DataBase!K:K,"New Site",DataBase!F:F,B12,DataBase!S:S,"Approved",DataBase!V:V,"*",DataBase!X:X,"ACCEPTED",DataBase!AX:AX,"Non-Private",DataBase!AE:AE,"&gt;0",DataBase!AH:AH,"&gt;0")</f>
        <v>6</v>
      </c>
      <c r="K12" s="19">
        <f>COUNTIFS(DataBase!K:K,"New Site",DataBase!F:F,B12,DataBase!S:S,"Approved",DataBase!V:V,"*",DataBase!W:W,"SNR_I",DataBase!AX:AX,"Non-Private",DataBase!AE:AE,"&gt;0",DataBase!AH:AH,"&gt;0",DataBase!AI:AI,"&gt;0")+COUNTIFS(DataBase!K:K,"New Site",DataBase!F:F,B12,DataBase!S:S,"Approved",DataBase!V:V,"*",DataBase!W:W,"SNR_F",DataBase!AX:AX,"Non-Private",DataBase!AE:AE,"&gt;0",DataBase!AH:AH,"&gt;0",DataBase!AI:AI,"&gt;0")+COUNTIFS(DataBase!K:K,"New Site",DataBase!F:F,B12,DataBase!S:S,"Approved",DataBase!V:V,"*",DataBase!W:W,"SNR_G",DataBase!AX:AX,"Non-Private",DataBase!AE:AE,"&gt;0",DataBase!AH:AH,,DataBase!AI:AI,"&gt;0")+COUNTIFS(DataBase!K:K,"New Site",DataBase!F:F,B12,DataBase!S:S,"Approved",DataBase!V:V,"*",DataBase!W:W,"SNR_H",DataBase!AX:AX,"Non-Private",DataBase!AE:AE,"&gt;0",DataBase!AH:AH,,DataBase!AI:AI,"&gt;0")+COUNTIFS(DataBase!K:K,"New Site",DataBase!F:F,B12,DataBase!S:S,"Approved",DataBase!V:V,"*",DataBase!W:W,"SNR_J",DataBase!AX:AX,"Non-Private",DataBase!AE:AE,"&gt;0",DataBase!AH:AH,"&gt;0",DataBase!AI:AI,"&gt;0")+COUNTIFS(DataBase!K:K,"New Site",DataBase!F:F,B12,DataBase!S:S,"Approved",DataBase!V:V,"*",DataBase!W:W,"SNR_K",DataBase!AX:AX,"Non-Private",DataBase!AE:AE,"&gt;0",DataBase!AH:AH,"&gt;0",DataBase!AI:AI,"&gt;0")+COUNTIFS(DataBase!K:K,"New Site",DataBase!F:F,B12,DataBase!S:S,"Approved",DataBase!V:V,"*",DataBase!W:W,"SNR_L",DataBase!AX:AX,"Non-Private",DataBase!AE:AE,"&gt;0",DataBase!AH:AH,"&gt;0",DataBase!AI:AI,"&gt;0")+COUNTIFS(DataBase!K:K,"New Site",DataBase!F:F,B12,DataBase!S:S,"Approved",DataBase!V:V,"*",DataBase!W:W,"SNR_M",DataBase!AX:AX,"Non-Private",DataBase!AE:AE,"&gt;0",DataBase!AH:AH,"&gt;0",DataBase!AI:AI,"&gt;0")+COUNTIFS(DataBase!K:K,"New Site",DataBase!F:F,B12,DataBase!S:S,"Approved",DataBase!V:V,"*",DataBase!W:W,"SNR_N",DataBase!AX:AX,"Non-Private",DataBase!AE:AE,"&gt;0",DataBase!AH:AH,"&gt;0",DataBase!AI:AI,"&gt;0")+COUNTIFS(DataBase!K:K,"New Site",DataBase!F:F,B12,DataBase!S:S,"Approved",DataBase!V:V,"*",DataBase!W:W,"SNR_O",DataBase!AX:AX,"Non-Private",DataBase!AE:AE,"&gt;0",DataBase!AH:AH,"&gt;0",DataBase!AI:AI,"&gt;0")+COUNTIFS(DataBase!K:K,"New Site",DataBase!F:F,B12,DataBase!S:S,"Approved",DataBase!V:V,"*",DataBase!W:W,"SNR_P",DataBase!AX:AX,"Non-Private",DataBase!AE:AE,"&gt;0",DataBase!AH:AH,"&gt;0",DataBase!AI:AI,"&gt;0")+COUNTIFS(DataBase!K:K,"New Site",DataBase!F:F,B12,DataBase!S:S,"Approved",DataBase!V:V,"*",DataBase!W:W,"SNR_R",DataBase!AX:AX,"Non-Private",DataBase!AE:AE,"&gt;0",DataBase!AH:AH,"&gt;0",DataBase!AI:AI,"&gt;0")+COUNTIFS(DataBase!K:K,"New Site",DataBase!F:F,B12,DataBase!S:S,"Approved",DataBase!V:V,"*",DataBase!W:W,"SNR_S",DataBase!AX:AX,"Non-Private",DataBase!AE:AE,"&gt;0",DataBase!AH:AH,"&gt;0",DataBase!AI:AI,"&gt;0")+COUNTIFS(DataBase!K:K,"New Site",DataBase!F:F,B12,DataBase!S:S,"Approved",DataBase!V:V,"*",DataBase!W:W,"SNR_T",DataBase!AX:AX,"Non-Private",DataBase!AE:AE,"&gt;0",DataBase!AH:AH,"&gt;0",DataBase!AI:AI,"&gt;0")+COUNTIFS(DataBase!K:K,"New Site",DataBase!F:F,B12,DataBase!S:S,"Approved",DataBase!V:V,"*",DataBase!W:W,"SNR_U",DataBase!AX:AX,"Non-Private",DataBase!AE:AE,"&gt;0",DataBase!AH:AH,"&gt;0",DataBase!AI:AI,"&gt;0")+COUNTIFS(DataBase!K:K,"New Site",DataBase!F:F,B12,DataBase!S:S,"Approved",DataBase!V:V,"*",DataBase!W:W,"SNR_V",DataBase!AX:AX,"Non-Private",DataBase!AE:AE,"&gt;0",DataBase!AH:AH,"&gt;0",DataBase!AI:AI,"&gt;0")+COUNTIFS(DataBase!K:K,"New Site",DataBase!F:F,B12,DataBase!S:S,"Approved",DataBase!V:V,"*",DataBase!W:W,"SNR_W",DataBase!AX:AX,"Non-Private",DataBase!AE:AE,"&gt;0",DataBase!AH:AH,"&gt;0",DataBase!AI:AI,"&gt;0")+COUNTIFS(DataBase!K:K,"New Site",DataBase!F:F,B12,DataBase!S:S,"Approved",DataBase!V:V,"*",DataBase!W:W,"SNR_E",DataBase!AX:AX,"Non-Private",DataBase!AE:AE,"&gt;0",DataBase!AH:AH,"&gt;0",DataBase!AI:AI,"&gt;0")+ COUNTIFS(DataBase!K:K,"New Site",DataBase!F:F,B12,DataBase!S:S,"Approved",DataBase!V:V,"*",DataBase!W:W,"SNR_Q",DataBase!AX:AX,"Non-Private",DataBase!AE:AE,"&gt;0",DataBase!AH:AH,"&gt;0",DataBase!AI:AI,"&gt;0")+ COUNTIFS(DataBase!K:K,"New Site",DataBase!F:F,B12,DataBase!S:S,"Approved",DataBase!V:V,"*",DataBase!X:X,"ACCEPTED",DataBase!AX:AX,"Non-Private",DataBase!AE:AE,"&gt;0",DataBase!AH:AH,"&gt;0",DataBase!AI:AI,"&gt;0",DataBase!AX:AX,"Non-Private",DataBase!AE:AE,"&gt;0")</f>
        <v>6</v>
      </c>
      <c r="L12" s="19">
        <f>COUNTIFS(DataBase!K:K,"New Site",DataBase!F:F,B12,DataBase!S:S,"Approved",DataBase!V:V,"*",DataBase!W:W,"SNR_I",DataBase!AX:AX,"Non-Private",DataBase!AE:AE,"&gt;0",DataBase!AH:AH,"&gt;0",DataBase!AI:AI,"&gt;0",DataBase!AJ:AJ,"&gt;0",DataBase!AE:AE,"&gt;0",DataBase!AH:AH,"&gt;0",DataBase!AI:AI,"&gt;0",DataBase!AJ:AJ,"&gt;0")+COUNTIFS(DataBase!K:K,"New Site",DataBase!F:F,B12,DataBase!S:S,"Approved",DataBase!V:V,"*",DataBase!W:W,"SNR_F",DataBase!AX:AX,"Non-Private",DataBase!AE:AE,"&gt;0",DataBase!AH:AH,"&gt;0",DataBase!AI:AI,"&gt;0",DataBase!AJ:AJ,"&gt;0")+COUNTIFS(DataBase!K:K,"New Site",DataBase!F:F,B12,DataBase!S:S,"Approved",DataBase!V:V,"*",DataBase!W:W,"SNR_G",DataBase!AX:AX,"Non-Private",DataBase!AE:AE,"&gt;0",DataBase!AH:AH,"&gt;0",DataBase!AI:AI,"&gt;0",DataBase!AJ:AJ,"&gt;0")+COUNTIFS(DataBase!K:K,"New Site",DataBase!F:F,B12,DataBase!S:S,"Approved",DataBase!V:V,"*",DataBase!W:W,"SNR_H",DataBase!AX:AX,"Non-Private",DataBase!AE:AE,"&gt;0",DataBase!AH:AH,"&gt;0",DataBase!AI:AI,"&gt;0",DataBase!AJ:AJ,"&gt;0")+COUNTIFS(DataBase!K:K,"New Site",DataBase!F:F,B12,DataBase!S:S,"Approved",DataBase!V:V,"*",DataBase!W:W,"SNR_J",DataBase!AX:AX,"Non-Private",DataBase!AE:AE,"&gt;0",DataBase!AH:AH,"&gt;0",DataBase!AI:AI,"&gt;0",DataBase!AJ:AJ,"&gt;0")+COUNTIFS(DataBase!K:K,"New Site",DataBase!F:F,B12,DataBase!S:S,"Approved",DataBase!V:V,"*",DataBase!W:W,"SNR_K",DataBase!AX:AX,"Non-Private",DataBase!AE:AE,"&gt;0",DataBase!AH:AH,"&gt;0",DataBase!AI:AI,"&gt;0",DataBase!AJ:AJ,"&gt;0")+COUNTIFS(DataBase!K:K,"New Site",DataBase!F:F,B12,DataBase!S:S,"Approved",DataBase!V:V,"*",DataBase!W:W,"SNR_L",DataBase!AX:AX,"Non-Private",DataBase!AE:AE,"&gt;0",DataBase!AH:AH,"&gt;0",DataBase!AI:AI,"&gt;0",DataBase!AJ:AJ,"&gt;0")+COUNTIFS(DataBase!K:K,"New Site",DataBase!F:F,B12,DataBase!S:S,"Approved",DataBase!V:V,"*",DataBase!W:W,"SNR_M",DataBase!AX:AX,"Non-Private",DataBase!AE:AE,"&gt;0",DataBase!AH:AH,"&gt;0",DataBase!AI:AI,"&gt;0",DataBase!AJ:AJ,"&gt;0")+COUNTIFS(DataBase!K:K,"New Site",DataBase!F:F,B12,DataBase!S:S,"Approved",DataBase!V:V,"*",DataBase!W:W,"SNR_N",DataBase!AX:AX,"Non-Private",DataBase!AE:AE,"&gt;0",DataBase!AH:AH,"&gt;0",DataBase!AI:AI,"&gt;0",DataBase!AJ:AJ,"&gt;0")+COUNTIFS(DataBase!K:K,"New Site",DataBase!F:F,B12,DataBase!S:S,"Approved",DataBase!V:V,"*",DataBase!W:W,"SNR_O",DataBase!AX:AX,"Non-Private",DataBase!AE:AE,"&gt;0",DataBase!AH:AH,"&gt;0",DataBase!AI:AI,"&gt;0",DataBase!AJ:AJ,"&gt;0")+COUNTIFS(DataBase!K:K,"New Site",DataBase!F:F,B12,DataBase!S:S,"Approved",DataBase!V:V,"*",DataBase!W:W,"SNR_P",DataBase!AX:AX,"Non-Private",DataBase!AE:AE,"&gt;0",DataBase!AH:AH,"&gt;0",DataBase!AI:AI,"&gt;0",DataBase!AJ:AJ,"&gt;0")+COUNTIFS(DataBase!K:K,"New Site",DataBase!F:F,B12,DataBase!S:S,"Approved",DataBase!V:V,"*",DataBase!W:W,"SNR_R",DataBase!AX:AX,"Non-Private",DataBase!AE:AE,"&gt;0",DataBase!AH:AH,"&gt;0",DataBase!AI:AI,"&gt;0",DataBase!AJ:AJ,"&gt;0")+COUNTIFS(DataBase!K:K,"New Site",DataBase!F:F,B12,DataBase!S:S,"Approved",DataBase!V:V,"*",DataBase!W:W,"SNR_S",DataBase!AX:AX,"Non-Private",DataBase!AE:AE,"&gt;0",DataBase!AH:AH,"&gt;0",DataBase!AI:AI,"&gt;0",DataBase!AJ:AJ,"&gt;0")+COUNTIFS(DataBase!K:K,"New Site",DataBase!F:F,B12,DataBase!S:S,"Approved",DataBase!V:V,"*",DataBase!W:W,"SNR_T",DataBase!AX:AX,"Non-Private",DataBase!AE:AE,"&gt;0",DataBase!AH:AH,"&gt;0",DataBase!AI:AI,"&gt;0",DataBase!AJ:AJ,"&gt;0")+COUNTIFS(DataBase!K:K,"New Site",DataBase!F:F,B12,DataBase!S:S,"Approved",DataBase!V:V,"*",DataBase!W:W,"SNR_U",DataBase!AX:AX,"Non-Private",DataBase!AE:AE,"&gt;0",DataBase!AH:AH,"&gt;0",DataBase!AI:AI,"&gt;0",DataBase!AJ:AJ,"&gt;0")+COUNTIFS(DataBase!K:K,"New Site",DataBase!F:F,B12,DataBase!S:S,"Approved",DataBase!V:V,"*",DataBase!W:W,"SNR_V",DataBase!AX:AX,"Non-Private",DataBase!AE:AE,"&gt;0",DataBase!AH:AH,"&gt;0",DataBase!AI:AI,"&gt;0",DataBase!AJ:AJ,"&gt;0")+COUNTIFS(DataBase!K:K,"New Site",DataBase!F:F,B12,DataBase!S:S,"Approved",DataBase!V:V,"*",DataBase!W:W,"SNR_W",DataBase!AX:AX,"Non-Private",DataBase!AE:AE,"&gt;0",DataBase!AH:AH,"&gt;0",DataBase!AI:AI,"&gt;0",DataBase!AJ:AJ,"&gt;0")+COUNTIFS(DataBase!K:K,"New Site",DataBase!F:F,B12,DataBase!S:S,"Approved",DataBase!V:V,"*",DataBase!W:W,"SNR_E",DataBase!AX:AX,"Non-Private",DataBase!AE:AE,"&gt;0",DataBase!AH:AH,"&gt;0",DataBase!AI:AI,"&gt;0",DataBase!AJ:AJ,"&gt;0")+ COUNTIFS(DataBase!K:K,"New Site",DataBase!F:F,B12,DataBase!S:S,"Approved",DataBase!V:V,"*",DataBase!W:W,"SNR_Q",DataBase!AX:AX,"Non-Private",DataBase!AE:AE,"&gt;0",DataBase!AH:AH,"&gt;0",DataBase!AI:AI,"&gt;0",DataBase!AJ:AJ,"&gt;0")+ COUNTIFS(DataBase!K:K,"New Site",DataBase!F:F,B12,DataBase!S:S,"Approved",DataBase!V:V,"*",DataBase!X:X,"ACCEPTED",DataBase!AX:AX,"Non-Private",DataBase!AE:AE,"&gt;0",DataBase!AH:AH,"&gt;0",DataBase!AI:AI,"&gt;0",DataBase!AJ:AJ,"&gt;0")</f>
        <v>6</v>
      </c>
      <c r="M12" s="19">
        <f>COUNTIFS(DataBase!K:K,"New Site",DataBase!F:F,B12,DataBase!S:S,"Approved",DataBase!V:V,"*",DataBase!W:W,"SNR_J",DataBase!AY:AY,"Private")+COUNTIFS(DataBase!K:K,"New Site",DataBase!F:F,B12,DataBase!S:S,"Approved",DataBase!V:V,"*",DataBase!W:W,"SNR_K",DataBase!AY:AY,"Private")+COUNTIFS(DataBase!K:K,"New Site",DataBase!F:F,B12,DataBase!S:S,"Approved",DataBase!V:V,"*",DataBase!W:W,"SNR_L",DataBase!AY:AY,"Private")+COUNTIFS(DataBase!K:K,"New Site",DataBase!F:F,B12,DataBase!S:S,"Approved",DataBase!V:V,"*",DataBase!W:W,"SNR_M",DataBase!AY:AY,"Private")+COUNTIFS(DataBase!K:K,"New Site",DataBase!F:F,B12,DataBase!S:S,"Approved",DataBase!V:V,"*",DataBase!W:W,"SNR_N",DataBase!AY:AY,"Private")+COUNTIFS(DataBase!K:K,"New Site",DataBase!F:F,B12,DataBase!S:S,"Approved",DataBase!V:V,"*",DataBase!W:W,"SNR_O",DataBase!AY:AY,"Private")+COUNTIFS(DataBase!K:K,"New Site",DataBase!F:F,B12,DataBase!S:S,"Approved",DataBase!V:V,"*",DataBase!W:W,"SNR_P",DataBase!AY:AY,"Private")+COUNTIFS(DataBase!K:K,"New Site",DataBase!F:F,B12,DataBase!S:S,"Approved",DataBase!V:V,"*",DataBase!W:W,"SNR_Q",DataBase!AY:AY,"Private")+COUNTIFS(DataBase!K:K,"New Site",DataBase!F:F,B12,DataBase!S:S,"Approved",DataBase!V:V,"*",DataBase!W:W,"SNR_R",DataBase!AY:AY,"Private")+COUNTIFS(DataBase!K:K,"New Site",DataBase!F:F,B12,DataBase!S:S,"Approved",DataBase!V:V,"*",DataBase!W:W,"SNR_S",DataBase!AY:AY,"Private")+COUNTIFS(DataBase!K:K,"New Site",DataBase!F:F,B12,DataBase!S:S,"Approved",DataBase!V:V,"*",DataBase!W:W,"SNR_T",DataBase!AY:AY,"Private")+COUNTIFS(DataBase!K:K,"New Site",DataBase!F:F,B12,DataBase!S:S,"Approved",DataBase!V:V,"*",DataBase!W:W,"SNR_U",DataBase!AY:AY,"Private")+COUNTIFS(DataBase!K:K,"New Site",DataBase!F:F,B12,DataBase!S:S,"Approved",DataBase!V:V,"*",DataBase!W:W,"SNR_V",DataBase!AY:AY,"Private")+COUNTIFS(DataBase!K:K,"New Site",DataBase!F:F,B12,DataBase!S:S,"Approved",DataBase!V:V,"*",DataBase!W:W,"SNR_W",DataBase!AY:AY,"Private")+COUNTIFS(DataBase!K:K,"New Site",DataBase!F:F,B12,DataBase!S:S,"Approved",DataBase!V:V,"*",DataBase!X:X,"ACCEPTED",DataBase!AY:AY,"Private")+COUNTIFS(DataBase!K:K,"New Site",DataBase!F:F,B12,DataBase!S:S,"Approved",DataBase!V:V,"*",DataBase!W:W,"SNR_F",DataBase!AY:AY,"Private")</f>
        <v>0</v>
      </c>
      <c r="N12" s="19">
        <f>COUNTIFS(DataBase!K:K,"New Site",DataBase!F:F,B12,DataBase!S:S,"Approved",DataBase!V:V,"*",DataBase!W:W,"SNR_J",DataBase!AY:AY,"Private",DataBase!AK:AK,"&lt;&gt;")+COUNTIFS(DataBase!K:K,"New Site",DataBase!F:F,B12,DataBase!S:S,"Approved",DataBase!V:V,"*",DataBase!W:W,"SNR_K",DataBase!AY:AY,"Private",DataBase!AK:AK,"&lt;&gt;")+COUNTIFS(DataBase!K:K,"New Site",DataBase!F:F,B12,DataBase!S:S,"Approved",DataBase!V:V,"*",DataBase!W:W,"SNR_L",DataBase!AY:AY,"Private",DataBase!AK:AK,"&lt;&gt;")+COUNTIFS(DataBase!K:K,"New Site",DataBase!F:F,B12,DataBase!S:S,"Approved",DataBase!V:V,"*",DataBase!W:W,"SNR_M",DataBase!AY:AY,"Private",DataBase!AK:AK,"&lt;&gt;")+COUNTIFS(DataBase!K:K,"New Site",DataBase!F:F,B12,DataBase!S:S,"Approved",DataBase!V:V,"*",DataBase!W:W,"SNR_N",DataBase!AY:AY,"Private",DataBase!AK:AK,"&lt;&gt;")+COUNTIFS(DataBase!K:K,"New Site",DataBase!F:F,B12,DataBase!S:S,"Approved",DataBase!V:V,"*",DataBase!W:W,"SNR_O",DataBase!AY:AY,"Private",DataBase!AK:AK,"&lt;&gt;")+COUNTIFS(DataBase!K:K,"New Site",DataBase!F:F,B12,DataBase!S:S,"Approved",DataBase!V:V,"*",DataBase!W:W,"SNR_P",DataBase!AY:AY,"Private",DataBase!AK:AK,"&lt;&gt;")+COUNTIFS(DataBase!K:K,"New Site",DataBase!F:F,B12,DataBase!S:S,"Approved",DataBase!V:V,"*",DataBase!W:W,"SNR_Q",DataBase!AY:AY,"Private",DataBase!AK:AK,"&lt;&gt;")+COUNTIFS(DataBase!K:K,"New Site",DataBase!F:F,B12,DataBase!S:S,"Approved",DataBase!V:V,"*",DataBase!W:W,"SNR_R",DataBase!AY:AY,"Private",DataBase!AK:AK,"&lt;&gt;")+COUNTIFS(DataBase!K:K,"New Site",DataBase!F:F,B12,DataBase!S:S,"Approved",DataBase!V:V,"*",DataBase!W:W,"SNR_S",DataBase!AY:AY,"Private",DataBase!AK:AK,"&lt;&gt;")+COUNTIFS(DataBase!K:K,"New Site",DataBase!F:F,B12,DataBase!S:S,"Approved",DataBase!V:V,"*",DataBase!W:W,"SNR_T",DataBase!AY:AY,"Private",DataBase!AK:AK,"&lt;&gt;")+COUNTIFS(DataBase!K:K,"New Site",DataBase!F:F,B12,DataBase!S:S,"Approved",DataBase!V:V,"*",DataBase!W:W,"SNR_U",DataBase!AY:AY,"Private",DataBase!AK:AK,"&lt;&gt;")+COUNTIFS(DataBase!K:K,"New Site",DataBase!F:F,B12,DataBase!S:S,"Approved",DataBase!V:V,"*",DataBase!W:W,"SNR_V",DataBase!AY:AY,"Private",DataBase!AK:AK,"&lt;&gt;")+COUNTIFS(DataBase!K:K,"New Site",DataBase!F:F,B12,DataBase!S:S,"Approved",DataBase!V:V,"*",DataBase!W:W,"SNR_W",DataBase!AY:AY,"Private",DataBase!AK:AK,"&lt;&gt;")+COUNTIFS(DataBase!K:K,"New Site",DataBase!F:F,B12,DataBase!S:S,"Approved",DataBase!V:V,"*",DataBase!X:X,"ACCEPTED",DataBase!AY:AY,"Private",DataBase!AK:AK,"&lt;&gt;")+COUNTIFS(DataBase!K:K,"New Site",DataBase!F:F,B12,DataBase!S:S,"Approved",DataBase!V:V,"*",DataBase!W:W,"SNR_F",DataBase!AY:AY,"Private",DataBase!AK:AK,"&lt;&gt;")</f>
        <v>0</v>
      </c>
      <c r="O12" s="19">
        <f t="shared" si="1"/>
        <v>0</v>
      </c>
      <c r="P12" s="19">
        <f>COUNTIFS(DataBase!K:K,"New Site",DataBase!F:F,B12,DataBase!S:S,"Approved",DataBase!V:V,"*",DataBase!W:W,"SNR_J",DataBase!AY:AY,"Private",DataBase!AK:AK,"&lt;&gt;",DataBase!AL:AL,"&lt;&gt;")+COUNTIFS(DataBase!K:K,"New Site",DataBase!F:F,B12,DataBase!S:S,"Approved",DataBase!V:V,"*",DataBase!W:W,"SNR_K",DataBase!AY:AY,"Private",DataBase!AK:AK,"&lt;&gt;",DataBase!AL:AL,"&lt;&gt;")+COUNTIFS(DataBase!K:K,"New Site",DataBase!F:F,B12,DataBase!S:S,"Approved",DataBase!V:V,"*",DataBase!W:W,"SNR_L",DataBase!AY:AY,"Private",DataBase!AK:AK,"&lt;&gt;",DataBase!AL:AL,"&lt;&gt;")+COUNTIFS(DataBase!K:K,"New Site",DataBase!F:F,B12,DataBase!S:S,"Approved",DataBase!V:V,"*",DataBase!W:W,"SNR_M",DataBase!AY:AY,"Private",DataBase!AK:AK,"&lt;&gt;",DataBase!AL:AL,"&lt;&gt;")+COUNTIFS(DataBase!K:K,"New Site",DataBase!F:F,B12,DataBase!S:S,"Approved",DataBase!V:V,"*",DataBase!W:W,"SNR_N",DataBase!AY:AY,"Private",DataBase!AK:AK,"&lt;&gt;",DataBase!AL:AL,"&lt;&gt;")+COUNTIFS(DataBase!K:K,"New Site",DataBase!F:F,B12,DataBase!S:S,"Approved",DataBase!V:V,"*",DataBase!W:W,"SNR_O",DataBase!AY:AY,"Private",DataBase!AK:AK,"&lt;&gt;",DataBase!AL:AL,"&lt;&gt;")+COUNTIFS(DataBase!K:K,"New Site",DataBase!F:F,B12,DataBase!S:S,"Approved",DataBase!V:V,"*",DataBase!W:W,"SNR_P",DataBase!AY:AY,"Private",DataBase!AK:AK,"&lt;&gt;",DataBase!AL:AL,"&lt;&gt;")+COUNTIFS(DataBase!K:K,"New Site",DataBase!F:F,B12,DataBase!S:S,"Approved",DataBase!V:V,"*",DataBase!W:W,"SNR_Q",DataBase!AY:AY,"Private",DataBase!AK:AK,"&lt;&gt;",DataBase!AL:AL,"&lt;&gt;")+COUNTIFS(DataBase!K:K,"New Site",DataBase!F:F,B12,DataBase!S:S,"Approved",DataBase!V:V,"*",DataBase!W:W,"SNR_R",DataBase!AY:AY,"Private",DataBase!AK:AK,"&lt;&gt;",DataBase!AL:AL,"&lt;&gt;")+COUNTIFS(DataBase!K:K,"New Site",DataBase!F:F,B12,DataBase!S:S,"Approved",DataBase!V:V,"*",DataBase!W:W,"SNR_S",DataBase!AY:AY,"Private",DataBase!AK:AK,"&lt;&gt;",DataBase!AL:AL,"&lt;&gt;")+COUNTIFS(DataBase!K:K,"New Site",DataBase!F:F,B12,DataBase!S:S,"Approved",DataBase!V:V,"*",DataBase!W:W,"SNR_T",DataBase!AY:AY,"Private",DataBase!AK:AK,"&lt;&gt;",DataBase!AL:AL,"&lt;&gt;")+COUNTIFS(DataBase!K:K,"New Site",DataBase!F:F,B12,DataBase!S:S,"Approved",DataBase!V:V,"*",DataBase!W:W,"SNR_U",DataBase!AY:AY,"Private",DataBase!AK:AK,"&lt;&gt;",DataBase!AL:AL,"&lt;&gt;")+COUNTIFS(DataBase!K:K,"New Site",DataBase!F:F,B12,DataBase!S:S,"Approved",DataBase!V:V,"*",DataBase!W:W,"SNR_V",DataBase!AY:AY,"Private",DataBase!AK:AK,"&lt;&gt;",DataBase!AL:AL,"&lt;&gt;")+COUNTIFS(DataBase!K:K,"New Site",DataBase!F:F,B12,DataBase!S:S,"Approved",DataBase!V:V,"*",DataBase!W:W,"SNR_W",DataBase!AY:AY,"Private",DataBase!AK:AK,"&lt;&gt;",DataBase!AL:AL,"&lt;&gt;")+COUNTIFS(DataBase!K:K,"New Site",DataBase!F:F,B12,DataBase!S:S,"Approved",DataBase!V:V,"*",DataBase!X:X,"ACCEPTED",DataBase!AY:AY,"Private",DataBase!AK:AK,"&lt;&gt;",DataBase!AL:AL,"&lt;&gt;")+COUNTIFS(DataBase!K:K,"New Site",DataBase!F:F,B12,DataBase!S:S,"Approved",DataBase!V:V,"*",DataBase!W:W,"SNR_F",DataBase!AY:AY,"Private",DataBase!AK:AK,"&lt;&gt;",DataBase!AL:AL,"&lt;&gt;")</f>
        <v>0</v>
      </c>
      <c r="Q12" s="19">
        <f t="shared" si="2"/>
        <v>0</v>
      </c>
      <c r="R12" s="19">
        <f>COUNTIFS(DataBase!K:K,"New Site",DataBase!F:F,B12,DataBase!AN:AN,"&gt;0")+COUNTIFS(DataBase!K:K,"Newly Added",DataBase!AN:AN,"&gt;0")</f>
        <v>5</v>
      </c>
      <c r="S12" s="19">
        <f>COUNTIFS(DataBase!K:K,"New Site",DataBase!F:F,B12,DataBase!AO:AO,"&gt;0")+COUNTIFS(DataBase!K:K,"Newly Added",DataBase!AO:AO,"&gt;0")+COUNTIFS(DataBase!K:K,"New Site",DataBase!F:F,B12,DataBase!AO:AO,"NA")</f>
        <v>6</v>
      </c>
      <c r="T12" s="19">
        <f>COUNTIFS(DataBase!K:K,"New Site",DataBase!F:F,B12,DataBase!AW:AW,"&gt;0")+COUNTIFS(DataBase!K:K,"Newly Added",DataBase!AW:AW,"&gt;0")+COUNTIFS(DataBase!K:K,"COW Newly Added",DataBase!AW:AW,"&gt;0")</f>
        <v>6</v>
      </c>
      <c r="BM12" s="21" t="e">
        <v>#N/A</v>
      </c>
      <c r="BN12" s="21" t="e">
        <v>#N/A</v>
      </c>
      <c r="BO12" s="21" t="e">
        <v>#N/A</v>
      </c>
    </row>
    <row r="13" spans="1:67" ht="14.25" thickBot="1">
      <c r="A13" s="52"/>
      <c r="B13" s="17" t="s">
        <v>40</v>
      </c>
      <c r="C13" s="17">
        <f t="shared" ref="C13:T13" si="3">SUM(C7:C12)</f>
        <v>275</v>
      </c>
      <c r="D13" s="17">
        <f t="shared" si="3"/>
        <v>275</v>
      </c>
      <c r="E13" s="17">
        <f t="shared" si="3"/>
        <v>275</v>
      </c>
      <c r="F13" s="17">
        <f t="shared" si="3"/>
        <v>275</v>
      </c>
      <c r="G13" s="17">
        <f t="shared" si="3"/>
        <v>275</v>
      </c>
      <c r="H13" s="17">
        <f t="shared" si="3"/>
        <v>192</v>
      </c>
      <c r="I13" s="17">
        <f t="shared" si="3"/>
        <v>185</v>
      </c>
      <c r="J13" s="17">
        <f t="shared" si="3"/>
        <v>185</v>
      </c>
      <c r="K13" s="17">
        <f t="shared" si="3"/>
        <v>185</v>
      </c>
      <c r="L13" s="17">
        <f t="shared" si="3"/>
        <v>185</v>
      </c>
      <c r="M13" s="17">
        <f t="shared" si="3"/>
        <v>57</v>
      </c>
      <c r="N13" s="17">
        <f t="shared" si="3"/>
        <v>57</v>
      </c>
      <c r="O13" s="17">
        <f t="shared" si="3"/>
        <v>57</v>
      </c>
      <c r="P13" s="17">
        <f t="shared" si="3"/>
        <v>57</v>
      </c>
      <c r="Q13" s="17">
        <f t="shared" si="3"/>
        <v>57</v>
      </c>
      <c r="R13" s="17">
        <f t="shared" si="3"/>
        <v>261</v>
      </c>
      <c r="S13" s="17">
        <f t="shared" si="3"/>
        <v>250</v>
      </c>
      <c r="T13" s="17">
        <f t="shared" si="3"/>
        <v>268</v>
      </c>
      <c r="BM13" s="21" t="e">
        <v>#N/A</v>
      </c>
      <c r="BN13" s="21" t="e">
        <v>#N/A</v>
      </c>
      <c r="BO13" s="21" t="e">
        <v>#N/A</v>
      </c>
    </row>
    <row r="14" spans="1:67">
      <c r="BM14" s="21" t="e">
        <v>#N/A</v>
      </c>
      <c r="BN14" s="21" t="e">
        <v>#N/A</v>
      </c>
      <c r="BO14" s="21" t="e">
        <v>#N/A</v>
      </c>
    </row>
    <row r="15" spans="1:67">
      <c r="BM15" s="21" t="e">
        <v>#N/A</v>
      </c>
      <c r="BN15" s="21" t="e">
        <v>#N/A</v>
      </c>
      <c r="BO15" s="21" t="e">
        <v>#N/A</v>
      </c>
    </row>
    <row r="16" spans="1:67">
      <c r="BM16" s="21" t="e">
        <v>#N/A</v>
      </c>
      <c r="BN16" s="21" t="e">
        <v>#N/A</v>
      </c>
      <c r="BO16" s="21" t="e">
        <v>#N/A</v>
      </c>
    </row>
    <row r="17" spans="37:67">
      <c r="BM17" s="21" t="e">
        <v>#N/A</v>
      </c>
      <c r="BN17" s="21" t="e">
        <v>#N/A</v>
      </c>
      <c r="BO17" s="21" t="e">
        <v>#N/A</v>
      </c>
    </row>
    <row r="18" spans="37:67">
      <c r="BM18" s="21" t="e">
        <v>#N/A</v>
      </c>
      <c r="BN18" s="21" t="e">
        <v>#N/A</v>
      </c>
      <c r="BO18" s="21" t="e">
        <v>#N/A</v>
      </c>
    </row>
    <row r="19" spans="37:67">
      <c r="BM19" s="21" t="e">
        <v>#N/A</v>
      </c>
      <c r="BN19" s="21" t="e">
        <v>#N/A</v>
      </c>
      <c r="BO19" s="21" t="e">
        <v>#N/A</v>
      </c>
    </row>
    <row r="20" spans="37:67">
      <c r="BM20" s="21" t="e">
        <v>#N/A</v>
      </c>
      <c r="BN20" s="21" t="e">
        <v>#N/A</v>
      </c>
      <c r="BO20" s="21" t="e">
        <v>#N/A</v>
      </c>
    </row>
    <row r="21" spans="37:67">
      <c r="BM21" s="21" t="e">
        <v>#N/A</v>
      </c>
      <c r="BN21" s="21" t="e">
        <v>#N/A</v>
      </c>
      <c r="BO21" s="21" t="e">
        <v>#N/A</v>
      </c>
    </row>
    <row r="22" spans="37:67">
      <c r="BM22" s="21" t="e">
        <v>#N/A</v>
      </c>
      <c r="BN22" s="21" t="e">
        <v>#N/A</v>
      </c>
      <c r="BO22" s="21" t="e">
        <v>#N/A</v>
      </c>
    </row>
    <row r="23" spans="37:67">
      <c r="BM23" s="21" t="e">
        <v>#N/A</v>
      </c>
      <c r="BN23" s="21" t="e">
        <v>#N/A</v>
      </c>
      <c r="BO23" s="21" t="e">
        <v>#N/A</v>
      </c>
    </row>
    <row r="24" spans="37:67">
      <c r="AK24" s="22">
        <v>44021</v>
      </c>
      <c r="BM24" s="21" t="e">
        <v>#N/A</v>
      </c>
      <c r="BN24" s="21" t="e">
        <v>#N/A</v>
      </c>
      <c r="BO24" s="21" t="e">
        <v>#N/A</v>
      </c>
    </row>
    <row r="25" spans="37:67">
      <c r="BM25" s="21" t="e">
        <v>#N/A</v>
      </c>
      <c r="BN25" s="21" t="e">
        <v>#N/A</v>
      </c>
      <c r="BO25" s="21" t="e">
        <v>#N/A</v>
      </c>
    </row>
    <row r="26" spans="37:67">
      <c r="BM26" s="21" t="e">
        <v>#N/A</v>
      </c>
      <c r="BN26" s="21" t="e">
        <v>#N/A</v>
      </c>
      <c r="BO26" s="21" t="e">
        <v>#N/A</v>
      </c>
    </row>
    <row r="27" spans="37:67">
      <c r="BM27" s="21" t="e">
        <v>#N/A</v>
      </c>
      <c r="BN27" s="21" t="e">
        <v>#N/A</v>
      </c>
      <c r="BO27" s="21" t="e">
        <v>#N/A</v>
      </c>
    </row>
    <row r="28" spans="37:67">
      <c r="BM28" s="21" t="e">
        <v>#N/A</v>
      </c>
      <c r="BN28" s="21" t="e">
        <v>#N/A</v>
      </c>
      <c r="BO28" s="21" t="e">
        <v>#N/A</v>
      </c>
    </row>
    <row r="29" spans="37:67">
      <c r="BM29" s="21" t="e">
        <v>#N/A</v>
      </c>
      <c r="BN29" s="21" t="e">
        <v>#N/A</v>
      </c>
      <c r="BO29" s="21" t="e">
        <v>#N/A</v>
      </c>
    </row>
    <row r="30" spans="37:67">
      <c r="AY30" s="14" t="s">
        <v>493</v>
      </c>
      <c r="AZ30" s="21"/>
      <c r="BM30" s="21" t="e">
        <v>#N/A</v>
      </c>
      <c r="BN30" s="21" t="e">
        <v>#N/A</v>
      </c>
      <c r="BO30" s="21" t="e">
        <v>#N/A</v>
      </c>
    </row>
    <row r="31" spans="37:67">
      <c r="BM31" s="21" t="e">
        <v>#N/A</v>
      </c>
      <c r="BN31" s="21" t="e">
        <v>#N/A</v>
      </c>
      <c r="BO31" s="21" t="e">
        <v>#N/A</v>
      </c>
    </row>
    <row r="32" spans="37:67">
      <c r="BM32" s="21" t="e">
        <v>#N/A</v>
      </c>
      <c r="BN32" s="21" t="e">
        <v>#N/A</v>
      </c>
      <c r="BO32" s="21" t="e">
        <v>#N/A</v>
      </c>
    </row>
    <row r="33" spans="65:67">
      <c r="BM33" s="21" t="e">
        <v>#N/A</v>
      </c>
      <c r="BN33" s="21" t="e">
        <v>#N/A</v>
      </c>
      <c r="BO33" s="21" t="e">
        <v>#N/A</v>
      </c>
    </row>
    <row r="34" spans="65:67">
      <c r="BM34" s="21" t="e">
        <v>#N/A</v>
      </c>
      <c r="BN34" s="21" t="e">
        <v>#N/A</v>
      </c>
      <c r="BO34" s="21" t="e">
        <v>#N/A</v>
      </c>
    </row>
    <row r="35" spans="65:67">
      <c r="BM35" s="21" t="e">
        <v>#N/A</v>
      </c>
      <c r="BN35" s="21" t="e">
        <v>#N/A</v>
      </c>
      <c r="BO35" s="21" t="e">
        <v>#N/A</v>
      </c>
    </row>
    <row r="36" spans="65:67">
      <c r="BM36" s="21" t="e">
        <v>#N/A</v>
      </c>
      <c r="BN36" s="21" t="e">
        <v>#N/A</v>
      </c>
      <c r="BO36" s="21" t="e">
        <v>#N/A</v>
      </c>
    </row>
    <row r="37" spans="65:67">
      <c r="BM37" s="21" t="e">
        <v>#N/A</v>
      </c>
      <c r="BN37" s="21" t="e">
        <v>#N/A</v>
      </c>
      <c r="BO37" s="21" t="e">
        <v>#N/A</v>
      </c>
    </row>
    <row r="38" spans="65:67">
      <c r="BM38" s="21" t="e">
        <v>#N/A</v>
      </c>
      <c r="BN38" s="21" t="e">
        <v>#N/A</v>
      </c>
      <c r="BO38" s="21" t="e">
        <v>#N/A</v>
      </c>
    </row>
    <row r="39" spans="65:67">
      <c r="BM39" s="21" t="e">
        <v>#N/A</v>
      </c>
      <c r="BN39" s="21" t="e">
        <v>#N/A</v>
      </c>
      <c r="BO39" s="21" t="e">
        <v>#N/A</v>
      </c>
    </row>
    <row r="40" spans="65:67">
      <c r="BM40" s="21" t="e">
        <v>#N/A</v>
      </c>
      <c r="BN40" s="21" t="e">
        <v>#N/A</v>
      </c>
      <c r="BO40" s="21" t="e">
        <v>#N/A</v>
      </c>
    </row>
    <row r="41" spans="65:67">
      <c r="BM41" s="21" t="e">
        <v>#N/A</v>
      </c>
      <c r="BN41" s="21" t="e">
        <v>#N/A</v>
      </c>
      <c r="BO41" s="21" t="e">
        <v>#N/A</v>
      </c>
    </row>
    <row r="42" spans="65:67">
      <c r="BM42" s="21" t="e">
        <v>#N/A</v>
      </c>
      <c r="BN42" s="21" t="e">
        <v>#N/A</v>
      </c>
      <c r="BO42" s="21" t="e">
        <v>#N/A</v>
      </c>
    </row>
    <row r="43" spans="65:67">
      <c r="BM43" s="21" t="e">
        <v>#N/A</v>
      </c>
      <c r="BN43" s="21" t="e">
        <v>#N/A</v>
      </c>
      <c r="BO43" s="21" t="e">
        <v>#N/A</v>
      </c>
    </row>
    <row r="44" spans="65:67">
      <c r="BM44" s="21" t="e">
        <v>#N/A</v>
      </c>
      <c r="BN44" s="21" t="e">
        <v>#N/A</v>
      </c>
      <c r="BO44" s="21" t="e">
        <v>#N/A</v>
      </c>
    </row>
    <row r="45" spans="65:67">
      <c r="BM45" s="21" t="e">
        <v>#N/A</v>
      </c>
      <c r="BN45" s="21" t="e">
        <v>#N/A</v>
      </c>
      <c r="BO45" s="21" t="e">
        <v>#N/A</v>
      </c>
    </row>
    <row r="46" spans="65:67">
      <c r="BM46" s="21" t="e">
        <v>#N/A</v>
      </c>
      <c r="BN46" s="21" t="e">
        <v>#N/A</v>
      </c>
      <c r="BO46" s="21" t="e">
        <v>#N/A</v>
      </c>
    </row>
    <row r="47" spans="65:67">
      <c r="BM47" s="21" t="e">
        <v>#N/A</v>
      </c>
      <c r="BN47" s="21" t="e">
        <v>#N/A</v>
      </c>
      <c r="BO47" s="21" t="e">
        <v>#N/A</v>
      </c>
    </row>
    <row r="48" spans="65:67">
      <c r="BM48" s="21" t="e">
        <v>#N/A</v>
      </c>
      <c r="BN48" s="21" t="e">
        <v>#N/A</v>
      </c>
      <c r="BO48" s="21" t="e">
        <v>#N/A</v>
      </c>
    </row>
    <row r="49" spans="65:67">
      <c r="BM49" s="21" t="e">
        <v>#N/A</v>
      </c>
      <c r="BN49" s="21" t="e">
        <v>#N/A</v>
      </c>
      <c r="BO49" s="21" t="e">
        <v>#N/A</v>
      </c>
    </row>
    <row r="50" spans="65:67">
      <c r="BM50" s="21" t="e">
        <v>#N/A</v>
      </c>
      <c r="BN50" s="21" t="e">
        <v>#N/A</v>
      </c>
      <c r="BO50" s="21" t="e">
        <v>#N/A</v>
      </c>
    </row>
    <row r="51" spans="65:67">
      <c r="BM51" s="21" t="e">
        <v>#N/A</v>
      </c>
      <c r="BN51" s="21" t="e">
        <v>#N/A</v>
      </c>
      <c r="BO51" s="21" t="e">
        <v>#N/A</v>
      </c>
    </row>
    <row r="52" spans="65:67">
      <c r="BM52" s="21" t="e">
        <v>#N/A</v>
      </c>
      <c r="BN52" s="21" t="e">
        <v>#N/A</v>
      </c>
      <c r="BO52" s="21" t="e">
        <v>#N/A</v>
      </c>
    </row>
    <row r="53" spans="65:67">
      <c r="BM53" s="21" t="e">
        <v>#N/A</v>
      </c>
      <c r="BN53" s="21" t="e">
        <v>#N/A</v>
      </c>
      <c r="BO53" s="21" t="e">
        <v>#N/A</v>
      </c>
    </row>
    <row r="54" spans="65:67">
      <c r="BM54" s="21" t="e">
        <v>#N/A</v>
      </c>
      <c r="BN54" s="21" t="e">
        <v>#N/A</v>
      </c>
      <c r="BO54" s="21" t="e">
        <v>#N/A</v>
      </c>
    </row>
    <row r="55" spans="65:67">
      <c r="BM55" s="21" t="e">
        <v>#N/A</v>
      </c>
      <c r="BN55" s="21" t="e">
        <v>#N/A</v>
      </c>
      <c r="BO55" s="21" t="e">
        <v>#N/A</v>
      </c>
    </row>
    <row r="56" spans="65:67">
      <c r="BM56" s="21" t="e">
        <v>#N/A</v>
      </c>
      <c r="BN56" s="21" t="e">
        <v>#N/A</v>
      </c>
      <c r="BO56" s="21" t="e">
        <v>#N/A</v>
      </c>
    </row>
    <row r="57" spans="65:67">
      <c r="BM57" s="21" t="e">
        <v>#N/A</v>
      </c>
      <c r="BN57" s="21" t="e">
        <v>#N/A</v>
      </c>
      <c r="BO57" s="21" t="e">
        <v>#N/A</v>
      </c>
    </row>
    <row r="58" spans="65:67">
      <c r="BM58" s="21" t="e">
        <v>#N/A</v>
      </c>
      <c r="BN58" s="21" t="e">
        <v>#N/A</v>
      </c>
      <c r="BO58" s="21" t="e">
        <v>#N/A</v>
      </c>
    </row>
    <row r="59" spans="65:67">
      <c r="BM59" s="21" t="e">
        <v>#N/A</v>
      </c>
      <c r="BN59" s="21" t="e">
        <v>#N/A</v>
      </c>
      <c r="BO59" s="21" t="e">
        <v>#N/A</v>
      </c>
    </row>
    <row r="60" spans="65:67">
      <c r="BM60" s="21" t="e">
        <v>#N/A</v>
      </c>
      <c r="BN60" s="21" t="e">
        <v>#N/A</v>
      </c>
      <c r="BO60" s="21" t="e">
        <v>#N/A</v>
      </c>
    </row>
    <row r="61" spans="65:67">
      <c r="BM61" s="21" t="e">
        <v>#N/A</v>
      </c>
      <c r="BN61" s="21" t="e">
        <v>#N/A</v>
      </c>
      <c r="BO61" s="21" t="e">
        <v>#N/A</v>
      </c>
    </row>
    <row r="62" spans="65:67">
      <c r="BM62" s="21" t="e">
        <v>#N/A</v>
      </c>
      <c r="BN62" s="21" t="e">
        <v>#N/A</v>
      </c>
      <c r="BO62" s="21" t="e">
        <v>#N/A</v>
      </c>
    </row>
    <row r="63" spans="65:67">
      <c r="BM63" s="21" t="e">
        <v>#N/A</v>
      </c>
      <c r="BN63" s="21" t="e">
        <v>#N/A</v>
      </c>
      <c r="BO63" s="21" t="e">
        <v>#N/A</v>
      </c>
    </row>
    <row r="64" spans="65:67">
      <c r="BM64" s="21" t="e">
        <v>#N/A</v>
      </c>
      <c r="BN64" s="21" t="e">
        <v>#N/A</v>
      </c>
      <c r="BO64" s="21" t="e">
        <v>#N/A</v>
      </c>
    </row>
    <row r="65" spans="65:67">
      <c r="BM65" s="21" t="e">
        <v>#N/A</v>
      </c>
      <c r="BN65" s="21" t="e">
        <v>#N/A</v>
      </c>
      <c r="BO65" s="21" t="e">
        <v>#N/A</v>
      </c>
    </row>
    <row r="66" spans="65:67">
      <c r="BM66" s="21" t="e">
        <v>#N/A</v>
      </c>
      <c r="BN66" s="21" t="e">
        <v>#N/A</v>
      </c>
      <c r="BO66" s="21" t="e">
        <v>#N/A</v>
      </c>
    </row>
    <row r="67" spans="65:67">
      <c r="BM67" s="21" t="e">
        <v>#N/A</v>
      </c>
      <c r="BN67" s="21" t="e">
        <v>#N/A</v>
      </c>
      <c r="BO67" s="21" t="e">
        <v>#N/A</v>
      </c>
    </row>
    <row r="68" spans="65:67">
      <c r="BM68" s="21" t="e">
        <v>#N/A</v>
      </c>
      <c r="BN68" s="21" t="e">
        <v>#N/A</v>
      </c>
      <c r="BO68" s="21" t="e">
        <v>#N/A</v>
      </c>
    </row>
    <row r="69" spans="65:67">
      <c r="BM69" s="21" t="e">
        <v>#N/A</v>
      </c>
      <c r="BN69" s="21" t="e">
        <v>#N/A</v>
      </c>
      <c r="BO69" s="21" t="e">
        <v>#N/A</v>
      </c>
    </row>
    <row r="70" spans="65:67">
      <c r="BM70" s="21" t="e">
        <v>#N/A</v>
      </c>
      <c r="BN70" s="21" t="e">
        <v>#N/A</v>
      </c>
      <c r="BO70" s="21" t="e">
        <v>#N/A</v>
      </c>
    </row>
    <row r="71" spans="65:67">
      <c r="BM71" s="21" t="e">
        <v>#N/A</v>
      </c>
      <c r="BN71" s="21" t="e">
        <v>#N/A</v>
      </c>
      <c r="BO71" s="21" t="e">
        <v>#N/A</v>
      </c>
    </row>
    <row r="72" spans="65:67">
      <c r="BM72" s="21" t="e">
        <v>#N/A</v>
      </c>
      <c r="BN72" s="21" t="e">
        <v>#N/A</v>
      </c>
      <c r="BO72" s="21" t="e">
        <v>#N/A</v>
      </c>
    </row>
    <row r="73" spans="65:67">
      <c r="BM73" s="21" t="e">
        <v>#N/A</v>
      </c>
      <c r="BN73" s="21" t="e">
        <v>#N/A</v>
      </c>
      <c r="BO73" s="21" t="e">
        <v>#N/A</v>
      </c>
    </row>
    <row r="74" spans="65:67">
      <c r="BM74" s="21" t="e">
        <v>#N/A</v>
      </c>
      <c r="BN74" s="21" t="e">
        <v>#N/A</v>
      </c>
      <c r="BO74" s="21" t="e">
        <v>#N/A</v>
      </c>
    </row>
    <row r="75" spans="65:67">
      <c r="BM75" s="21" t="e">
        <v>#N/A</v>
      </c>
      <c r="BN75" s="21" t="e">
        <v>#N/A</v>
      </c>
      <c r="BO75" s="21" t="e">
        <v>#N/A</v>
      </c>
    </row>
    <row r="76" spans="65:67">
      <c r="BM76" s="21" t="e">
        <v>#N/A</v>
      </c>
      <c r="BN76" s="21" t="e">
        <v>#N/A</v>
      </c>
      <c r="BO76" s="21" t="e">
        <v>#N/A</v>
      </c>
    </row>
    <row r="77" spans="65:67">
      <c r="BM77" s="21" t="e">
        <v>#N/A</v>
      </c>
      <c r="BN77" s="21" t="e">
        <v>#N/A</v>
      </c>
      <c r="BO77" s="21" t="e">
        <v>#N/A</v>
      </c>
    </row>
    <row r="78" spans="65:67">
      <c r="BM78" s="21" t="e">
        <v>#N/A</v>
      </c>
      <c r="BN78" s="21" t="e">
        <v>#N/A</v>
      </c>
      <c r="BO78" s="21" t="e">
        <v>#N/A</v>
      </c>
    </row>
    <row r="79" spans="65:67">
      <c r="BM79" s="21" t="e">
        <v>#N/A</v>
      </c>
      <c r="BN79" s="21" t="e">
        <v>#N/A</v>
      </c>
      <c r="BO79" s="21" t="e">
        <v>#N/A</v>
      </c>
    </row>
    <row r="80" spans="65:67">
      <c r="BM80" s="21" t="e">
        <v>#N/A</v>
      </c>
      <c r="BN80" s="21" t="e">
        <v>#N/A</v>
      </c>
      <c r="BO80" s="21" t="e">
        <v>#N/A</v>
      </c>
    </row>
    <row r="81" spans="65:67">
      <c r="BM81" s="21" t="e">
        <v>#N/A</v>
      </c>
      <c r="BN81" s="21" t="e">
        <v>#N/A</v>
      </c>
      <c r="BO81" s="21" t="e">
        <v>#N/A</v>
      </c>
    </row>
    <row r="82" spans="65:67">
      <c r="BM82" s="21" t="e">
        <v>#N/A</v>
      </c>
      <c r="BN82" s="21" t="e">
        <v>#N/A</v>
      </c>
      <c r="BO82" s="21" t="e">
        <v>#N/A</v>
      </c>
    </row>
    <row r="83" spans="65:67">
      <c r="BM83" s="21" t="e">
        <v>#N/A</v>
      </c>
      <c r="BN83" s="21" t="e">
        <v>#N/A</v>
      </c>
      <c r="BO83" s="21" t="e">
        <v>#N/A</v>
      </c>
    </row>
    <row r="84" spans="65:67">
      <c r="BM84" s="21" t="e">
        <v>#N/A</v>
      </c>
      <c r="BN84" s="21" t="e">
        <v>#N/A</v>
      </c>
      <c r="BO84" s="21" t="e">
        <v>#N/A</v>
      </c>
    </row>
    <row r="85" spans="65:67">
      <c r="BM85" s="21" t="e">
        <v>#N/A</v>
      </c>
      <c r="BN85" s="21" t="e">
        <v>#N/A</v>
      </c>
      <c r="BO85" s="21" t="e">
        <v>#N/A</v>
      </c>
    </row>
    <row r="86" spans="65:67">
      <c r="BM86" s="21" t="e">
        <v>#N/A</v>
      </c>
      <c r="BN86" s="21" t="e">
        <v>#N/A</v>
      </c>
      <c r="BO86" s="21" t="e">
        <v>#N/A</v>
      </c>
    </row>
    <row r="87" spans="65:67">
      <c r="BM87" s="21" t="e">
        <v>#N/A</v>
      </c>
      <c r="BN87" s="21" t="e">
        <v>#N/A</v>
      </c>
      <c r="BO87" s="21" t="e">
        <v>#N/A</v>
      </c>
    </row>
    <row r="88" spans="65:67">
      <c r="BM88" s="21" t="e">
        <v>#N/A</v>
      </c>
      <c r="BN88" s="21" t="e">
        <v>#N/A</v>
      </c>
      <c r="BO88" s="21" t="e">
        <v>#N/A</v>
      </c>
    </row>
    <row r="89" spans="65:67">
      <c r="BM89" s="21" t="e">
        <v>#N/A</v>
      </c>
      <c r="BN89" s="21" t="e">
        <v>#N/A</v>
      </c>
      <c r="BO89" s="21" t="e">
        <v>#N/A</v>
      </c>
    </row>
    <row r="90" spans="65:67">
      <c r="BM90" s="21" t="e">
        <v>#N/A</v>
      </c>
      <c r="BN90" s="21" t="e">
        <v>#N/A</v>
      </c>
      <c r="BO90" s="21" t="e">
        <v>#N/A</v>
      </c>
    </row>
    <row r="91" spans="65:67">
      <c r="BM91" s="21" t="e">
        <v>#N/A</v>
      </c>
      <c r="BN91" s="21" t="e">
        <v>#N/A</v>
      </c>
      <c r="BO91" s="21" t="e">
        <v>#N/A</v>
      </c>
    </row>
    <row r="92" spans="65:67">
      <c r="BM92" s="21" t="e">
        <v>#N/A</v>
      </c>
      <c r="BN92" s="21" t="e">
        <v>#N/A</v>
      </c>
      <c r="BO92" s="21" t="e">
        <v>#N/A</v>
      </c>
    </row>
    <row r="93" spans="65:67">
      <c r="BM93" s="21" t="e">
        <v>#N/A</v>
      </c>
      <c r="BN93" s="21" t="e">
        <v>#N/A</v>
      </c>
      <c r="BO93" s="21" t="e">
        <v>#N/A</v>
      </c>
    </row>
    <row r="94" spans="65:67">
      <c r="BM94" s="21" t="e">
        <v>#N/A</v>
      </c>
      <c r="BN94" s="21" t="e">
        <v>#N/A</v>
      </c>
      <c r="BO94" s="21" t="e">
        <v>#N/A</v>
      </c>
    </row>
    <row r="95" spans="65:67">
      <c r="BM95" s="21" t="e">
        <v>#N/A</v>
      </c>
      <c r="BN95" s="21" t="e">
        <v>#N/A</v>
      </c>
      <c r="BO95" s="21" t="e">
        <v>#N/A</v>
      </c>
    </row>
    <row r="96" spans="65:67">
      <c r="BM96" s="21" t="e">
        <v>#N/A</v>
      </c>
      <c r="BN96" s="21" t="e">
        <v>#N/A</v>
      </c>
      <c r="BO96" s="21" t="e">
        <v>#N/A</v>
      </c>
    </row>
    <row r="97" spans="65:67">
      <c r="BM97" s="21" t="e">
        <v>#N/A</v>
      </c>
      <c r="BN97" s="21" t="e">
        <v>#N/A</v>
      </c>
      <c r="BO97" s="21" t="e">
        <v>#N/A</v>
      </c>
    </row>
    <row r="98" spans="65:67">
      <c r="BM98" s="21" t="e">
        <v>#N/A</v>
      </c>
      <c r="BN98" s="21" t="e">
        <v>#N/A</v>
      </c>
      <c r="BO98" s="21" t="e">
        <v>#N/A</v>
      </c>
    </row>
    <row r="99" spans="65:67">
      <c r="BM99" s="21" t="e">
        <v>#N/A</v>
      </c>
      <c r="BN99" s="21" t="e">
        <v>#N/A</v>
      </c>
      <c r="BO99" s="21" t="e">
        <v>#N/A</v>
      </c>
    </row>
    <row r="100" spans="65:67">
      <c r="BM100" s="21" t="e">
        <v>#N/A</v>
      </c>
      <c r="BN100" s="21" t="e">
        <v>#N/A</v>
      </c>
      <c r="BO100" s="21" t="e">
        <v>#N/A</v>
      </c>
    </row>
    <row r="101" spans="65:67">
      <c r="BM101" s="21" t="e">
        <v>#N/A</v>
      </c>
      <c r="BN101" s="21" t="e">
        <v>#N/A</v>
      </c>
      <c r="BO101" s="21" t="e">
        <v>#N/A</v>
      </c>
    </row>
    <row r="102" spans="65:67">
      <c r="BM102" s="21" t="e">
        <v>#N/A</v>
      </c>
      <c r="BN102" s="21" t="e">
        <v>#N/A</v>
      </c>
      <c r="BO102" s="21" t="e">
        <v>#N/A</v>
      </c>
    </row>
    <row r="103" spans="65:67">
      <c r="BM103" s="21" t="e">
        <v>#N/A</v>
      </c>
      <c r="BN103" s="21" t="e">
        <v>#N/A</v>
      </c>
      <c r="BO103" s="21" t="e">
        <v>#N/A</v>
      </c>
    </row>
    <row r="104" spans="65:67">
      <c r="BM104" s="21" t="e">
        <v>#N/A</v>
      </c>
      <c r="BN104" s="21" t="e">
        <v>#N/A</v>
      </c>
      <c r="BO104" s="21" t="e">
        <v>#N/A</v>
      </c>
    </row>
    <row r="105" spans="65:67">
      <c r="BM105" s="21" t="e">
        <v>#N/A</v>
      </c>
      <c r="BN105" s="21" t="e">
        <v>#N/A</v>
      </c>
      <c r="BO105" s="21" t="e">
        <v>#N/A</v>
      </c>
    </row>
    <row r="106" spans="65:67">
      <c r="BM106" s="21" t="e">
        <v>#N/A</v>
      </c>
      <c r="BN106" s="21" t="e">
        <v>#N/A</v>
      </c>
      <c r="BO106" s="21" t="e">
        <v>#N/A</v>
      </c>
    </row>
    <row r="107" spans="65:67">
      <c r="BM107" s="21" t="e">
        <v>#N/A</v>
      </c>
      <c r="BN107" s="21" t="e">
        <v>#N/A</v>
      </c>
      <c r="BO107" s="21" t="e">
        <v>#N/A</v>
      </c>
    </row>
    <row r="108" spans="65:67">
      <c r="BM108" s="21" t="e">
        <v>#N/A</v>
      </c>
      <c r="BN108" s="21" t="e">
        <v>#N/A</v>
      </c>
      <c r="BO108" s="21" t="e">
        <v>#N/A</v>
      </c>
    </row>
    <row r="109" spans="65:67">
      <c r="BM109" s="21" t="e">
        <v>#N/A</v>
      </c>
      <c r="BN109" s="21" t="e">
        <v>#N/A</v>
      </c>
      <c r="BO109" s="21" t="e">
        <v>#N/A</v>
      </c>
    </row>
    <row r="110" spans="65:67">
      <c r="BM110" s="21" t="e">
        <v>#N/A</v>
      </c>
      <c r="BN110" s="21" t="e">
        <v>#N/A</v>
      </c>
      <c r="BO110" s="21" t="e">
        <v>#N/A</v>
      </c>
    </row>
    <row r="111" spans="65:67">
      <c r="BM111" s="21" t="e">
        <v>#N/A</v>
      </c>
      <c r="BN111" s="21" t="e">
        <v>#N/A</v>
      </c>
      <c r="BO111" s="21" t="e">
        <v>#N/A</v>
      </c>
    </row>
    <row r="112" spans="65:67">
      <c r="BM112" s="21" t="e">
        <v>#N/A</v>
      </c>
      <c r="BN112" s="21" t="e">
        <v>#N/A</v>
      </c>
      <c r="BO112" s="21" t="e">
        <v>#N/A</v>
      </c>
    </row>
    <row r="113" spans="65:67">
      <c r="BM113" s="21" t="e">
        <v>#N/A</v>
      </c>
      <c r="BN113" s="21" t="e">
        <v>#N/A</v>
      </c>
      <c r="BO113" s="21" t="e">
        <v>#N/A</v>
      </c>
    </row>
    <row r="114" spans="65:67">
      <c r="BM114" s="21" t="e">
        <v>#N/A</v>
      </c>
      <c r="BN114" s="21" t="e">
        <v>#N/A</v>
      </c>
      <c r="BO114" s="21" t="e">
        <v>#N/A</v>
      </c>
    </row>
    <row r="115" spans="65:67">
      <c r="BM115" s="21" t="e">
        <v>#N/A</v>
      </c>
      <c r="BN115" s="21" t="e">
        <v>#N/A</v>
      </c>
      <c r="BO115" s="21" t="e">
        <v>#N/A</v>
      </c>
    </row>
    <row r="116" spans="65:67">
      <c r="BM116" s="21" t="e">
        <v>#N/A</v>
      </c>
      <c r="BN116" s="21" t="e">
        <v>#N/A</v>
      </c>
      <c r="BO116" s="21" t="e">
        <v>#N/A</v>
      </c>
    </row>
    <row r="117" spans="65:67">
      <c r="BM117" s="21" t="e">
        <v>#N/A</v>
      </c>
      <c r="BN117" s="21" t="e">
        <v>#N/A</v>
      </c>
      <c r="BO117" s="21" t="e">
        <v>#N/A</v>
      </c>
    </row>
    <row r="118" spans="65:67">
      <c r="BM118" s="21" t="e">
        <v>#N/A</v>
      </c>
      <c r="BN118" s="21" t="e">
        <v>#N/A</v>
      </c>
      <c r="BO118" s="21" t="e">
        <v>#N/A</v>
      </c>
    </row>
    <row r="119" spans="65:67">
      <c r="BM119" s="21" t="e">
        <v>#N/A</v>
      </c>
      <c r="BN119" s="21" t="e">
        <v>#N/A</v>
      </c>
      <c r="BO119" s="21" t="e">
        <v>#N/A</v>
      </c>
    </row>
    <row r="120" spans="65:67">
      <c r="BM120" s="21" t="e">
        <v>#N/A</v>
      </c>
      <c r="BN120" s="21" t="e">
        <v>#N/A</v>
      </c>
      <c r="BO120" s="21" t="e">
        <v>#N/A</v>
      </c>
    </row>
    <row r="121" spans="65:67">
      <c r="BM121" s="21" t="e">
        <v>#N/A</v>
      </c>
      <c r="BN121" s="21" t="e">
        <v>#N/A</v>
      </c>
      <c r="BO121" s="21" t="e">
        <v>#N/A</v>
      </c>
    </row>
    <row r="122" spans="65:67">
      <c r="BM122" s="21" t="e">
        <v>#N/A</v>
      </c>
      <c r="BN122" s="21" t="e">
        <v>#N/A</v>
      </c>
      <c r="BO122" s="21" t="e">
        <v>#N/A</v>
      </c>
    </row>
    <row r="123" spans="65:67">
      <c r="BM123" s="21" t="e">
        <v>#N/A</v>
      </c>
      <c r="BN123" s="21" t="e">
        <v>#N/A</v>
      </c>
      <c r="BO123" s="21" t="e">
        <v>#N/A</v>
      </c>
    </row>
    <row r="124" spans="65:67">
      <c r="BM124" s="21" t="e">
        <v>#N/A</v>
      </c>
      <c r="BN124" s="21" t="e">
        <v>#N/A</v>
      </c>
      <c r="BO124" s="21" t="e">
        <v>#N/A</v>
      </c>
    </row>
    <row r="125" spans="65:67">
      <c r="BM125" s="21" t="e">
        <v>#N/A</v>
      </c>
      <c r="BN125" s="21" t="e">
        <v>#N/A</v>
      </c>
      <c r="BO125" s="21" t="e">
        <v>#N/A</v>
      </c>
    </row>
    <row r="126" spans="65:67">
      <c r="BM126" s="21" t="e">
        <v>#N/A</v>
      </c>
      <c r="BN126" s="21" t="e">
        <v>#N/A</v>
      </c>
      <c r="BO126" s="21" t="e">
        <v>#N/A</v>
      </c>
    </row>
    <row r="127" spans="65:67">
      <c r="BM127" s="21" t="e">
        <v>#N/A</v>
      </c>
      <c r="BN127" s="21" t="e">
        <v>#N/A</v>
      </c>
      <c r="BO127" s="21" t="e">
        <v>#N/A</v>
      </c>
    </row>
    <row r="128" spans="65:67">
      <c r="BM128" s="21" t="e">
        <v>#N/A</v>
      </c>
      <c r="BN128" s="21" t="e">
        <v>#N/A</v>
      </c>
      <c r="BO128" s="21" t="e">
        <v>#N/A</v>
      </c>
    </row>
    <row r="129" spans="54:67">
      <c r="BM129" s="21" t="e">
        <v>#N/A</v>
      </c>
      <c r="BN129" s="21" t="e">
        <v>#N/A</v>
      </c>
      <c r="BO129" s="21" t="e">
        <v>#N/A</v>
      </c>
    </row>
    <row r="130" spans="54:67">
      <c r="BM130" s="21" t="e">
        <v>#N/A</v>
      </c>
      <c r="BN130" s="21" t="e">
        <v>#N/A</v>
      </c>
      <c r="BO130" s="21" t="e">
        <v>#N/A</v>
      </c>
    </row>
    <row r="131" spans="54:67">
      <c r="BM131" s="21" t="e">
        <v>#N/A</v>
      </c>
      <c r="BN131" s="21" t="e">
        <v>#N/A</v>
      </c>
      <c r="BO131" s="21" t="e">
        <v>#N/A</v>
      </c>
    </row>
    <row r="132" spans="54:67">
      <c r="BM132" s="21" t="e">
        <v>#N/A</v>
      </c>
      <c r="BN132" s="21" t="e">
        <v>#N/A</v>
      </c>
      <c r="BO132" s="21" t="e">
        <v>#N/A</v>
      </c>
    </row>
    <row r="133" spans="54:67">
      <c r="BM133" s="21" t="e">
        <v>#N/A</v>
      </c>
      <c r="BN133" s="21" t="e">
        <v>#N/A</v>
      </c>
      <c r="BO133" s="21" t="e">
        <v>#N/A</v>
      </c>
    </row>
    <row r="134" spans="54:67">
      <c r="BM134" s="21" t="e">
        <v>#N/A</v>
      </c>
      <c r="BN134" s="21" t="e">
        <v>#N/A</v>
      </c>
      <c r="BO134" s="21" t="e">
        <v>#N/A</v>
      </c>
    </row>
    <row r="135" spans="54:67">
      <c r="BM135" s="21" t="e">
        <v>#N/A</v>
      </c>
      <c r="BN135" s="21" t="e">
        <v>#N/A</v>
      </c>
      <c r="BO135" s="21" t="e">
        <v>#N/A</v>
      </c>
    </row>
    <row r="136" spans="54:67">
      <c r="BM136" s="21" t="e">
        <v>#N/A</v>
      </c>
      <c r="BN136" s="21" t="e">
        <v>#N/A</v>
      </c>
      <c r="BO136" s="21" t="e">
        <v>#N/A</v>
      </c>
    </row>
    <row r="137" spans="54:67">
      <c r="BM137" s="21" t="e">
        <v>#N/A</v>
      </c>
      <c r="BN137" s="21" t="e">
        <v>#N/A</v>
      </c>
      <c r="BO137" s="21" t="e">
        <v>#N/A</v>
      </c>
    </row>
    <row r="138" spans="54:67">
      <c r="BB138" s="14" t="s">
        <v>53</v>
      </c>
      <c r="BM138" s="21" t="e">
        <v>#N/A</v>
      </c>
      <c r="BN138" s="21" t="e">
        <v>#N/A</v>
      </c>
      <c r="BO138" s="21" t="e">
        <v>#N/A</v>
      </c>
    </row>
    <row r="139" spans="54:67">
      <c r="BM139" s="21" t="e">
        <v>#N/A</v>
      </c>
      <c r="BN139" s="21" t="e">
        <v>#N/A</v>
      </c>
      <c r="BO139" s="21" t="e">
        <v>#N/A</v>
      </c>
    </row>
    <row r="140" spans="54:67">
      <c r="BM140" s="21" t="e">
        <v>#N/A</v>
      </c>
      <c r="BN140" s="21" t="e">
        <v>#N/A</v>
      </c>
      <c r="BO140" s="21" t="e">
        <v>#N/A</v>
      </c>
    </row>
    <row r="141" spans="54:67">
      <c r="BM141" s="21" t="e">
        <v>#N/A</v>
      </c>
      <c r="BN141" s="21" t="e">
        <v>#N/A</v>
      </c>
      <c r="BO141" s="21" t="e">
        <v>#N/A</v>
      </c>
    </row>
    <row r="142" spans="54:67">
      <c r="BM142" s="21" t="e">
        <v>#N/A</v>
      </c>
      <c r="BN142" s="21" t="e">
        <v>#N/A</v>
      </c>
      <c r="BO142" s="21" t="e">
        <v>#N/A</v>
      </c>
    </row>
    <row r="143" spans="54:67">
      <c r="BM143" s="21" t="e">
        <v>#N/A</v>
      </c>
      <c r="BN143" s="21" t="e">
        <v>#N/A</v>
      </c>
      <c r="BO143" s="21" t="e">
        <v>#N/A</v>
      </c>
    </row>
    <row r="144" spans="54:67">
      <c r="BM144" s="21" t="e">
        <v>#N/A</v>
      </c>
      <c r="BN144" s="21" t="e">
        <v>#N/A</v>
      </c>
      <c r="BO144" s="21" t="e">
        <v>#N/A</v>
      </c>
    </row>
    <row r="145" spans="65:67">
      <c r="BM145" s="21" t="e">
        <v>#N/A</v>
      </c>
      <c r="BN145" s="21" t="e">
        <v>#N/A</v>
      </c>
      <c r="BO145" s="21" t="e">
        <v>#N/A</v>
      </c>
    </row>
    <row r="146" spans="65:67">
      <c r="BM146" s="21" t="e">
        <v>#N/A</v>
      </c>
      <c r="BN146" s="21" t="e">
        <v>#N/A</v>
      </c>
      <c r="BO146" s="21" t="e">
        <v>#N/A</v>
      </c>
    </row>
    <row r="147" spans="65:67">
      <c r="BM147" s="21" t="e">
        <v>#N/A</v>
      </c>
      <c r="BN147" s="21" t="e">
        <v>#N/A</v>
      </c>
      <c r="BO147" s="21" t="e">
        <v>#N/A</v>
      </c>
    </row>
    <row r="148" spans="65:67">
      <c r="BM148" s="21" t="e">
        <v>#N/A</v>
      </c>
      <c r="BN148" s="21" t="e">
        <v>#N/A</v>
      </c>
      <c r="BO148" s="21" t="e">
        <v>#N/A</v>
      </c>
    </row>
    <row r="149" spans="65:67">
      <c r="BM149" s="21" t="e">
        <v>#N/A</v>
      </c>
      <c r="BN149" s="21" t="e">
        <v>#N/A</v>
      </c>
      <c r="BO149" s="21" t="e">
        <v>#N/A</v>
      </c>
    </row>
    <row r="150" spans="65:67">
      <c r="BM150" s="21" t="e">
        <v>#N/A</v>
      </c>
      <c r="BN150" s="21" t="e">
        <v>#N/A</v>
      </c>
      <c r="BO150" s="21" t="e">
        <v>#N/A</v>
      </c>
    </row>
    <row r="151" spans="65:67">
      <c r="BM151" s="21" t="e">
        <v>#N/A</v>
      </c>
      <c r="BN151" s="21" t="e">
        <v>#N/A</v>
      </c>
      <c r="BO151" s="21" t="e">
        <v>#N/A</v>
      </c>
    </row>
    <row r="152" spans="65:67">
      <c r="BM152" s="21" t="e">
        <v>#N/A</v>
      </c>
      <c r="BN152" s="21" t="e">
        <v>#N/A</v>
      </c>
      <c r="BO152" s="21" t="e">
        <v>#N/A</v>
      </c>
    </row>
    <row r="153" spans="65:67">
      <c r="BM153" s="21" t="e">
        <v>#N/A</v>
      </c>
      <c r="BN153" s="21" t="e">
        <v>#N/A</v>
      </c>
      <c r="BO153" s="21" t="e">
        <v>#N/A</v>
      </c>
    </row>
    <row r="154" spans="65:67">
      <c r="BM154" s="21" t="e">
        <v>#N/A</v>
      </c>
      <c r="BN154" s="21" t="e">
        <v>#N/A</v>
      </c>
      <c r="BO154" s="21" t="e">
        <v>#N/A</v>
      </c>
    </row>
    <row r="155" spans="65:67">
      <c r="BM155" s="21" t="e">
        <v>#N/A</v>
      </c>
      <c r="BN155" s="21" t="e">
        <v>#N/A</v>
      </c>
      <c r="BO155" s="21" t="e">
        <v>#N/A</v>
      </c>
    </row>
    <row r="156" spans="65:67">
      <c r="BM156" s="21" t="e">
        <v>#N/A</v>
      </c>
      <c r="BN156" s="21" t="e">
        <v>#N/A</v>
      </c>
      <c r="BO156" s="21" t="e">
        <v>#N/A</v>
      </c>
    </row>
    <row r="157" spans="65:67">
      <c r="BM157" s="21" t="e">
        <v>#N/A</v>
      </c>
      <c r="BN157" s="21" t="e">
        <v>#N/A</v>
      </c>
      <c r="BO157" s="21" t="e">
        <v>#N/A</v>
      </c>
    </row>
    <row r="158" spans="65:67">
      <c r="BM158" s="21" t="e">
        <v>#N/A</v>
      </c>
      <c r="BN158" s="21" t="e">
        <v>#N/A</v>
      </c>
      <c r="BO158" s="21" t="e">
        <v>#N/A</v>
      </c>
    </row>
    <row r="159" spans="65:67">
      <c r="BM159" s="21" t="e">
        <v>#N/A</v>
      </c>
      <c r="BN159" s="21" t="e">
        <v>#N/A</v>
      </c>
      <c r="BO159" s="21" t="e">
        <v>#N/A</v>
      </c>
    </row>
    <row r="160" spans="65:67">
      <c r="BM160" s="21" t="e">
        <v>#N/A</v>
      </c>
      <c r="BN160" s="21" t="e">
        <v>#N/A</v>
      </c>
      <c r="BO160" s="21" t="e">
        <v>#N/A</v>
      </c>
    </row>
    <row r="161" spans="65:67">
      <c r="BM161" s="21" t="e">
        <v>#N/A</v>
      </c>
      <c r="BN161" s="21" t="e">
        <v>#N/A</v>
      </c>
      <c r="BO161" s="21" t="e">
        <v>#N/A</v>
      </c>
    </row>
    <row r="162" spans="65:67">
      <c r="BM162" s="21" t="e">
        <v>#N/A</v>
      </c>
      <c r="BN162" s="21" t="e">
        <v>#N/A</v>
      </c>
      <c r="BO162" s="21" t="e">
        <v>#N/A</v>
      </c>
    </row>
    <row r="163" spans="65:67">
      <c r="BM163" s="21" t="e">
        <v>#N/A</v>
      </c>
      <c r="BN163" s="21" t="e">
        <v>#N/A</v>
      </c>
      <c r="BO163" s="21" t="e">
        <v>#N/A</v>
      </c>
    </row>
    <row r="164" spans="65:67">
      <c r="BM164" s="21" t="e">
        <v>#N/A</v>
      </c>
      <c r="BN164" s="21" t="e">
        <v>#N/A</v>
      </c>
      <c r="BO164" s="21" t="e">
        <v>#N/A</v>
      </c>
    </row>
    <row r="165" spans="65:67">
      <c r="BM165" s="21" t="e">
        <v>#N/A</v>
      </c>
      <c r="BN165" s="21" t="e">
        <v>#N/A</v>
      </c>
      <c r="BO165" s="21" t="e">
        <v>#N/A</v>
      </c>
    </row>
    <row r="166" spans="65:67">
      <c r="BM166" s="21" t="e">
        <v>#N/A</v>
      </c>
      <c r="BN166" s="21" t="e">
        <v>#N/A</v>
      </c>
      <c r="BO166" s="21" t="e">
        <v>#N/A</v>
      </c>
    </row>
    <row r="167" spans="65:67">
      <c r="BM167" s="21" t="e">
        <v>#N/A</v>
      </c>
      <c r="BN167" s="21" t="e">
        <v>#N/A</v>
      </c>
      <c r="BO167" s="21" t="e">
        <v>#N/A</v>
      </c>
    </row>
    <row r="168" spans="65:67">
      <c r="BM168" s="21" t="e">
        <v>#N/A</v>
      </c>
      <c r="BN168" s="21" t="e">
        <v>#N/A</v>
      </c>
      <c r="BO168" s="21" t="e">
        <v>#N/A</v>
      </c>
    </row>
    <row r="169" spans="65:67">
      <c r="BM169" s="21" t="e">
        <v>#N/A</v>
      </c>
      <c r="BN169" s="21" t="e">
        <v>#N/A</v>
      </c>
      <c r="BO169" s="21" t="e">
        <v>#N/A</v>
      </c>
    </row>
    <row r="170" spans="65:67">
      <c r="BM170" s="21" t="e">
        <v>#N/A</v>
      </c>
      <c r="BN170" s="21" t="e">
        <v>#N/A</v>
      </c>
      <c r="BO170" s="21" t="e">
        <v>#N/A</v>
      </c>
    </row>
    <row r="171" spans="65:67">
      <c r="BM171" s="21" t="e">
        <v>#N/A</v>
      </c>
      <c r="BN171" s="21" t="e">
        <v>#N/A</v>
      </c>
      <c r="BO171" s="21" t="e">
        <v>#N/A</v>
      </c>
    </row>
    <row r="172" spans="65:67">
      <c r="BM172" s="21" t="e">
        <v>#N/A</v>
      </c>
      <c r="BN172" s="21" t="e">
        <v>#N/A</v>
      </c>
      <c r="BO172" s="21" t="e">
        <v>#N/A</v>
      </c>
    </row>
    <row r="173" spans="65:67">
      <c r="BM173" s="21" t="e">
        <v>#N/A</v>
      </c>
      <c r="BN173" s="21" t="e">
        <v>#N/A</v>
      </c>
      <c r="BO173" s="21" t="e">
        <v>#N/A</v>
      </c>
    </row>
    <row r="174" spans="65:67">
      <c r="BM174" s="21" t="e">
        <v>#N/A</v>
      </c>
      <c r="BN174" s="21" t="e">
        <v>#N/A</v>
      </c>
      <c r="BO174" s="21" t="e">
        <v>#N/A</v>
      </c>
    </row>
    <row r="175" spans="65:67">
      <c r="BM175" s="21" t="e">
        <v>#N/A</v>
      </c>
      <c r="BN175" s="21" t="e">
        <v>#N/A</v>
      </c>
      <c r="BO175" s="21" t="e">
        <v>#N/A</v>
      </c>
    </row>
    <row r="176" spans="65:67">
      <c r="BM176" s="21" t="e">
        <v>#N/A</v>
      </c>
      <c r="BN176" s="21" t="e">
        <v>#N/A</v>
      </c>
      <c r="BO176" s="21" t="e">
        <v>#N/A</v>
      </c>
    </row>
    <row r="177" spans="65:67">
      <c r="BM177" s="21" t="e">
        <v>#N/A</v>
      </c>
      <c r="BN177" s="21" t="e">
        <v>#N/A</v>
      </c>
      <c r="BO177" s="21" t="e">
        <v>#N/A</v>
      </c>
    </row>
    <row r="178" spans="65:67">
      <c r="BM178" s="21" t="e">
        <v>#N/A</v>
      </c>
      <c r="BN178" s="21" t="e">
        <v>#N/A</v>
      </c>
      <c r="BO178" s="21" t="e">
        <v>#N/A</v>
      </c>
    </row>
    <row r="179" spans="65:67">
      <c r="BM179" s="21" t="e">
        <v>#N/A</v>
      </c>
      <c r="BN179" s="21" t="e">
        <v>#N/A</v>
      </c>
      <c r="BO179" s="21" t="e">
        <v>#N/A</v>
      </c>
    </row>
    <row r="180" spans="65:67">
      <c r="BM180" s="21" t="e">
        <v>#N/A</v>
      </c>
      <c r="BN180" s="21" t="e">
        <v>#N/A</v>
      </c>
      <c r="BO180" s="21" t="e">
        <v>#N/A</v>
      </c>
    </row>
    <row r="181" spans="65:67">
      <c r="BM181" s="21" t="e">
        <v>#N/A</v>
      </c>
      <c r="BN181" s="21" t="e">
        <v>#N/A</v>
      </c>
      <c r="BO181" s="21" t="e">
        <v>#N/A</v>
      </c>
    </row>
    <row r="182" spans="65:67">
      <c r="BM182" s="21" t="e">
        <v>#N/A</v>
      </c>
      <c r="BN182" s="21" t="e">
        <v>#N/A</v>
      </c>
      <c r="BO182" s="21" t="e">
        <v>#N/A</v>
      </c>
    </row>
    <row r="183" spans="65:67">
      <c r="BM183" s="21" t="e">
        <v>#N/A</v>
      </c>
      <c r="BN183" s="21" t="e">
        <v>#N/A</v>
      </c>
      <c r="BO183" s="21" t="e">
        <v>#N/A</v>
      </c>
    </row>
    <row r="184" spans="65:67">
      <c r="BM184" s="21" t="e">
        <v>#N/A</v>
      </c>
      <c r="BN184" s="21" t="e">
        <v>#N/A</v>
      </c>
      <c r="BO184" s="21" t="e">
        <v>#N/A</v>
      </c>
    </row>
    <row r="185" spans="65:67">
      <c r="BM185" s="21" t="e">
        <v>#N/A</v>
      </c>
      <c r="BN185" s="21" t="e">
        <v>#N/A</v>
      </c>
      <c r="BO185" s="21" t="e">
        <v>#N/A</v>
      </c>
    </row>
    <row r="186" spans="65:67">
      <c r="BM186" s="21" t="e">
        <v>#N/A</v>
      </c>
      <c r="BN186" s="21" t="e">
        <v>#N/A</v>
      </c>
      <c r="BO186" s="21" t="e">
        <v>#N/A</v>
      </c>
    </row>
    <row r="187" spans="65:67">
      <c r="BM187" s="21" t="e">
        <v>#N/A</v>
      </c>
      <c r="BN187" s="21" t="e">
        <v>#N/A</v>
      </c>
      <c r="BO187" s="21" t="e">
        <v>#N/A</v>
      </c>
    </row>
    <row r="188" spans="65:67">
      <c r="BM188" s="21" t="e">
        <v>#N/A</v>
      </c>
      <c r="BN188" s="21" t="e">
        <v>#N/A</v>
      </c>
      <c r="BO188" s="21" t="e">
        <v>#N/A</v>
      </c>
    </row>
    <row r="189" spans="65:67">
      <c r="BM189" s="21" t="e">
        <v>#N/A</v>
      </c>
      <c r="BN189" s="21" t="e">
        <v>#N/A</v>
      </c>
      <c r="BO189" s="21" t="e">
        <v>#N/A</v>
      </c>
    </row>
    <row r="190" spans="65:67">
      <c r="BM190" s="21" t="e">
        <v>#N/A</v>
      </c>
      <c r="BN190" s="21" t="e">
        <v>#N/A</v>
      </c>
      <c r="BO190" s="21" t="e">
        <v>#N/A</v>
      </c>
    </row>
    <row r="191" spans="65:67">
      <c r="BM191" s="21" t="e">
        <v>#N/A</v>
      </c>
      <c r="BN191" s="21" t="e">
        <v>#N/A</v>
      </c>
      <c r="BO191" s="21" t="e">
        <v>#N/A</v>
      </c>
    </row>
    <row r="192" spans="65:67">
      <c r="BM192" s="21" t="e">
        <v>#N/A</v>
      </c>
      <c r="BN192" s="21" t="e">
        <v>#N/A</v>
      </c>
      <c r="BO192" s="21" t="e">
        <v>#N/A</v>
      </c>
    </row>
    <row r="193" spans="65:67">
      <c r="BM193" s="21" t="e">
        <v>#N/A</v>
      </c>
      <c r="BN193" s="21" t="e">
        <v>#N/A</v>
      </c>
      <c r="BO193" s="21" t="e">
        <v>#N/A</v>
      </c>
    </row>
    <row r="194" spans="65:67">
      <c r="BM194" s="21" t="e">
        <v>#N/A</v>
      </c>
      <c r="BN194" s="21" t="e">
        <v>#N/A</v>
      </c>
      <c r="BO194" s="21" t="e">
        <v>#N/A</v>
      </c>
    </row>
    <row r="195" spans="65:67">
      <c r="BM195" s="21" t="e">
        <v>#N/A</v>
      </c>
      <c r="BN195" s="21" t="e">
        <v>#N/A</v>
      </c>
      <c r="BO195" s="21" t="e">
        <v>#N/A</v>
      </c>
    </row>
    <row r="196" spans="65:67">
      <c r="BM196" s="21" t="e">
        <v>#N/A</v>
      </c>
      <c r="BN196" s="21" t="e">
        <v>#N/A</v>
      </c>
      <c r="BO196" s="21" t="e">
        <v>#N/A</v>
      </c>
    </row>
    <row r="197" spans="65:67">
      <c r="BM197" s="21" t="e">
        <v>#N/A</v>
      </c>
      <c r="BN197" s="21" t="e">
        <v>#N/A</v>
      </c>
      <c r="BO197" s="21" t="e">
        <v>#N/A</v>
      </c>
    </row>
    <row r="198" spans="65:67">
      <c r="BM198" s="21" t="e">
        <v>#N/A</v>
      </c>
      <c r="BN198" s="21" t="e">
        <v>#N/A</v>
      </c>
      <c r="BO198" s="21" t="e">
        <v>#N/A</v>
      </c>
    </row>
    <row r="199" spans="65:67">
      <c r="BM199" s="21" t="e">
        <v>#N/A</v>
      </c>
      <c r="BN199" s="21" t="e">
        <v>#N/A</v>
      </c>
      <c r="BO199" s="21" t="e">
        <v>#N/A</v>
      </c>
    </row>
    <row r="200" spans="65:67">
      <c r="BM200" s="21" t="e">
        <v>#N/A</v>
      </c>
      <c r="BN200" s="21" t="e">
        <v>#N/A</v>
      </c>
      <c r="BO200" s="21" t="e">
        <v>#N/A</v>
      </c>
    </row>
    <row r="201" spans="65:67">
      <c r="BM201" s="21" t="e">
        <v>#N/A</v>
      </c>
      <c r="BN201" s="21" t="e">
        <v>#N/A</v>
      </c>
      <c r="BO201" s="21" t="e">
        <v>#N/A</v>
      </c>
    </row>
    <row r="202" spans="65:67">
      <c r="BM202" s="21" t="e">
        <v>#N/A</v>
      </c>
      <c r="BN202" s="21" t="e">
        <v>#N/A</v>
      </c>
      <c r="BO202" s="21" t="e">
        <v>#N/A</v>
      </c>
    </row>
    <row r="203" spans="65:67">
      <c r="BM203" s="21" t="e">
        <v>#N/A</v>
      </c>
      <c r="BN203" s="21" t="e">
        <v>#N/A</v>
      </c>
      <c r="BO203" s="21" t="e">
        <v>#N/A</v>
      </c>
    </row>
    <row r="204" spans="65:67">
      <c r="BM204" s="21" t="e">
        <v>#N/A</v>
      </c>
      <c r="BN204" s="21" t="e">
        <v>#N/A</v>
      </c>
      <c r="BO204" s="21" t="e">
        <v>#N/A</v>
      </c>
    </row>
    <row r="205" spans="65:67">
      <c r="BM205" s="21" t="e">
        <v>#N/A</v>
      </c>
      <c r="BN205" s="21" t="e">
        <v>#N/A</v>
      </c>
      <c r="BO205" s="21" t="e">
        <v>#N/A</v>
      </c>
    </row>
    <row r="206" spans="65:67">
      <c r="BM206" s="21" t="e">
        <v>#N/A</v>
      </c>
      <c r="BN206" s="21" t="e">
        <v>#N/A</v>
      </c>
      <c r="BO206" s="21" t="e">
        <v>#N/A</v>
      </c>
    </row>
    <row r="207" spans="65:67">
      <c r="BM207" s="21" t="e">
        <v>#N/A</v>
      </c>
      <c r="BN207" s="21" t="e">
        <v>#N/A</v>
      </c>
      <c r="BO207" s="21" t="e">
        <v>#N/A</v>
      </c>
    </row>
    <row r="208" spans="65:67">
      <c r="BM208" s="21" t="e">
        <v>#N/A</v>
      </c>
      <c r="BN208" s="21" t="e">
        <v>#N/A</v>
      </c>
      <c r="BO208" s="21" t="e">
        <v>#N/A</v>
      </c>
    </row>
    <row r="209" spans="29:67">
      <c r="BM209" s="21" t="e">
        <v>#N/A</v>
      </c>
      <c r="BN209" s="21" t="e">
        <v>#N/A</v>
      </c>
      <c r="BO209" s="21" t="e">
        <v>#N/A</v>
      </c>
    </row>
    <row r="210" spans="29:67">
      <c r="BM210" s="21" t="e">
        <v>#N/A</v>
      </c>
      <c r="BN210" s="21" t="e">
        <v>#N/A</v>
      </c>
      <c r="BO210" s="21" t="e">
        <v>#N/A</v>
      </c>
    </row>
    <row r="211" spans="29:67">
      <c r="BM211" s="21" t="e">
        <v>#N/A</v>
      </c>
      <c r="BN211" s="21" t="e">
        <v>#N/A</v>
      </c>
      <c r="BO211" s="21" t="e">
        <v>#N/A</v>
      </c>
    </row>
    <row r="212" spans="29:67">
      <c r="BM212" s="21" t="e">
        <v>#N/A</v>
      </c>
      <c r="BN212" s="21" t="e">
        <v>#N/A</v>
      </c>
      <c r="BO212" s="21" t="e">
        <v>#N/A</v>
      </c>
    </row>
    <row r="213" spans="29:67">
      <c r="AC213" s="22">
        <v>44497</v>
      </c>
      <c r="AD213" s="22">
        <v>44502</v>
      </c>
      <c r="AE213" s="21"/>
      <c r="AF213" s="21"/>
      <c r="AG213" s="21"/>
      <c r="AH213" s="21"/>
      <c r="AI213" s="21"/>
      <c r="AJ213" s="21"/>
      <c r="AK213" s="22">
        <v>44502</v>
      </c>
      <c r="AX213" s="21"/>
      <c r="AY213" s="21"/>
      <c r="AZ213" s="14" t="s">
        <v>1270</v>
      </c>
      <c r="BA213" s="14">
        <v>504535657</v>
      </c>
      <c r="BB213" s="14">
        <v>80000</v>
      </c>
      <c r="BC213" s="14">
        <v>400</v>
      </c>
      <c r="BF213" s="14" t="s">
        <v>1271</v>
      </c>
      <c r="BM213" s="21" t="e">
        <v>#N/A</v>
      </c>
      <c r="BN213" s="21" t="e">
        <v>#N/A</v>
      </c>
      <c r="BO213" s="21" t="e">
        <v>#N/A</v>
      </c>
    </row>
    <row r="214" spans="29:67">
      <c r="BM214" s="21" t="e">
        <v>#N/A</v>
      </c>
      <c r="BN214" s="21" t="e">
        <v>#N/A</v>
      </c>
      <c r="BO214" s="21" t="e">
        <v>#N/A</v>
      </c>
    </row>
    <row r="215" spans="29:67">
      <c r="BM215" s="21" t="e">
        <v>#N/A</v>
      </c>
      <c r="BN215" s="21" t="e">
        <v>#N/A</v>
      </c>
      <c r="BO215" s="21" t="e">
        <v>#N/A</v>
      </c>
    </row>
    <row r="216" spans="29:67">
      <c r="BM216" s="21" t="e">
        <v>#N/A</v>
      </c>
      <c r="BN216" s="21" t="e">
        <v>#N/A</v>
      </c>
      <c r="BO216" s="21" t="e">
        <v>#N/A</v>
      </c>
    </row>
    <row r="217" spans="29:67">
      <c r="BM217" s="21" t="e">
        <v>#N/A</v>
      </c>
      <c r="BN217" s="21" t="e">
        <v>#N/A</v>
      </c>
      <c r="BO217" s="21" t="e">
        <v>#N/A</v>
      </c>
    </row>
    <row r="218" spans="29:67">
      <c r="BM218" s="21" t="e">
        <v>#N/A</v>
      </c>
      <c r="BN218" s="21" t="e">
        <v>#N/A</v>
      </c>
      <c r="BO218" s="21" t="e">
        <v>#N/A</v>
      </c>
    </row>
    <row r="219" spans="29:67">
      <c r="BM219" s="21" t="e">
        <v>#N/A</v>
      </c>
      <c r="BN219" s="21" t="e">
        <v>#N/A</v>
      </c>
      <c r="BO219" s="21" t="e">
        <v>#N/A</v>
      </c>
    </row>
    <row r="220" spans="29:67">
      <c r="BM220" s="21" t="e">
        <v>#N/A</v>
      </c>
      <c r="BN220" s="21" t="e">
        <v>#N/A</v>
      </c>
      <c r="BO220" s="21" t="e">
        <v>#N/A</v>
      </c>
    </row>
    <row r="221" spans="29:67">
      <c r="BM221" s="21" t="e">
        <v>#N/A</v>
      </c>
      <c r="BN221" s="21" t="e">
        <v>#N/A</v>
      </c>
      <c r="BO221" s="21" t="e">
        <v>#N/A</v>
      </c>
    </row>
    <row r="222" spans="29:67">
      <c r="BM222" s="21" t="e">
        <v>#N/A</v>
      </c>
      <c r="BN222" s="21" t="e">
        <v>#N/A</v>
      </c>
      <c r="BO222" s="21" t="e">
        <v>#N/A</v>
      </c>
    </row>
    <row r="223" spans="29:67">
      <c r="BM223" s="21" t="e">
        <v>#N/A</v>
      </c>
      <c r="BN223" s="21" t="e">
        <v>#N/A</v>
      </c>
      <c r="BO223" s="21" t="e">
        <v>#N/A</v>
      </c>
    </row>
    <row r="224" spans="29:67">
      <c r="BM224" s="21" t="e">
        <v>#N/A</v>
      </c>
      <c r="BN224" s="21" t="e">
        <v>#N/A</v>
      </c>
      <c r="BO224" s="21" t="e">
        <v>#N/A</v>
      </c>
    </row>
    <row r="225" spans="65:67">
      <c r="BM225" s="21" t="e">
        <v>#N/A</v>
      </c>
      <c r="BN225" s="21" t="e">
        <v>#N/A</v>
      </c>
      <c r="BO225" s="21" t="e">
        <v>#N/A</v>
      </c>
    </row>
    <row r="226" spans="65:67">
      <c r="BM226" s="21" t="e">
        <v>#N/A</v>
      </c>
      <c r="BN226" s="21" t="e">
        <v>#N/A</v>
      </c>
      <c r="BO226" s="21" t="e">
        <v>#N/A</v>
      </c>
    </row>
    <row r="227" spans="65:67">
      <c r="BM227" s="21" t="e">
        <v>#N/A</v>
      </c>
      <c r="BN227" s="21" t="e">
        <v>#N/A</v>
      </c>
      <c r="BO227" s="21" t="e">
        <v>#N/A</v>
      </c>
    </row>
    <row r="228" spans="65:67">
      <c r="BM228" s="21" t="e">
        <v>#N/A</v>
      </c>
      <c r="BN228" s="21" t="e">
        <v>#N/A</v>
      </c>
      <c r="BO228" s="21" t="e">
        <v>#N/A</v>
      </c>
    </row>
    <row r="229" spans="65:67">
      <c r="BM229" s="21" t="e">
        <v>#N/A</v>
      </c>
      <c r="BN229" s="21" t="e">
        <v>#N/A</v>
      </c>
      <c r="BO229" s="21" t="e">
        <v>#N/A</v>
      </c>
    </row>
    <row r="230" spans="65:67">
      <c r="BM230" s="21" t="e">
        <v>#N/A</v>
      </c>
      <c r="BN230" s="21" t="e">
        <v>#N/A</v>
      </c>
      <c r="BO230" s="21" t="e">
        <v>#N/A</v>
      </c>
    </row>
    <row r="231" spans="65:67">
      <c r="BM231" s="21" t="e">
        <v>#N/A</v>
      </c>
      <c r="BN231" s="21" t="e">
        <v>#N/A</v>
      </c>
      <c r="BO231" s="21" t="e">
        <v>#N/A</v>
      </c>
    </row>
    <row r="232" spans="65:67">
      <c r="BM232" s="21" t="e">
        <v>#N/A</v>
      </c>
      <c r="BN232" s="21" t="e">
        <v>#N/A</v>
      </c>
      <c r="BO232" s="21" t="e">
        <v>#N/A</v>
      </c>
    </row>
    <row r="233" spans="65:67">
      <c r="BM233" s="21" t="e">
        <v>#N/A</v>
      </c>
      <c r="BN233" s="21" t="e">
        <v>#N/A</v>
      </c>
      <c r="BO233" s="21" t="e">
        <v>#N/A</v>
      </c>
    </row>
    <row r="234" spans="65:67">
      <c r="BM234" s="21" t="e">
        <v>#N/A</v>
      </c>
      <c r="BN234" s="21" t="e">
        <v>#N/A</v>
      </c>
      <c r="BO234" s="21" t="e">
        <v>#N/A</v>
      </c>
    </row>
    <row r="235" spans="65:67">
      <c r="BM235" s="21" t="e">
        <v>#N/A</v>
      </c>
      <c r="BN235" s="21" t="e">
        <v>#N/A</v>
      </c>
      <c r="BO235" s="21" t="e">
        <v>#N/A</v>
      </c>
    </row>
    <row r="236" spans="65:67">
      <c r="BM236" s="21" t="e">
        <v>#N/A</v>
      </c>
      <c r="BN236" s="21" t="e">
        <v>#N/A</v>
      </c>
      <c r="BO236" s="21" t="e">
        <v>#N/A</v>
      </c>
    </row>
    <row r="237" spans="65:67">
      <c r="BM237" s="21" t="e">
        <v>#N/A</v>
      </c>
      <c r="BN237" s="21" t="e">
        <v>#N/A</v>
      </c>
      <c r="BO237" s="21" t="e">
        <v>#N/A</v>
      </c>
    </row>
    <row r="238" spans="65:67">
      <c r="BM238" s="21" t="e">
        <v>#N/A</v>
      </c>
      <c r="BN238" s="21" t="e">
        <v>#N/A</v>
      </c>
      <c r="BO238" s="21" t="e">
        <v>#N/A</v>
      </c>
    </row>
    <row r="239" spans="65:67">
      <c r="BM239" s="21" t="e">
        <v>#N/A</v>
      </c>
      <c r="BN239" s="21" t="e">
        <v>#N/A</v>
      </c>
      <c r="BO239" s="21" t="e">
        <v>#N/A</v>
      </c>
    </row>
    <row r="240" spans="65:67">
      <c r="BM240" s="21" t="e">
        <v>#N/A</v>
      </c>
      <c r="BN240" s="21" t="e">
        <v>#N/A</v>
      </c>
      <c r="BO240" s="21" t="e">
        <v>#N/A</v>
      </c>
    </row>
    <row r="241" spans="9:67">
      <c r="AQ241" s="22">
        <v>44095</v>
      </c>
      <c r="AV241" s="22">
        <v>44095</v>
      </c>
      <c r="BM241" s="21" t="e">
        <v>#N/A</v>
      </c>
      <c r="BN241" s="21" t="e">
        <v>#N/A</v>
      </c>
      <c r="BO241" s="21" t="e">
        <v>#N/A</v>
      </c>
    </row>
    <row r="242" spans="9:67">
      <c r="BM242" s="21" t="e">
        <v>#N/A</v>
      </c>
      <c r="BN242" s="21" t="e">
        <v>#N/A</v>
      </c>
      <c r="BO242" s="21" t="e">
        <v>#N/A</v>
      </c>
    </row>
    <row r="243" spans="9:67">
      <c r="BM243" s="21" t="e">
        <v>#N/A</v>
      </c>
      <c r="BN243" s="21" t="e">
        <v>#N/A</v>
      </c>
      <c r="BO243" s="21" t="e">
        <v>#N/A</v>
      </c>
    </row>
    <row r="244" spans="9:67">
      <c r="BM244" s="21" t="e">
        <v>#N/A</v>
      </c>
      <c r="BN244" s="21" t="e">
        <v>#N/A</v>
      </c>
      <c r="BO244" s="21" t="e">
        <v>#N/A</v>
      </c>
    </row>
    <row r="245" spans="9:67">
      <c r="BM245" s="21" t="e">
        <v>#N/A</v>
      </c>
      <c r="BN245" s="21" t="e">
        <v>#N/A</v>
      </c>
      <c r="BO245" s="21" t="e">
        <v>#N/A</v>
      </c>
    </row>
    <row r="246" spans="9:67">
      <c r="BM246" s="21" t="e">
        <v>#N/A</v>
      </c>
      <c r="BN246" s="21" t="e">
        <v>#N/A</v>
      </c>
      <c r="BO246" s="21" t="e">
        <v>#N/A</v>
      </c>
    </row>
    <row r="247" spans="9:67">
      <c r="BM247" s="21" t="e">
        <v>#N/A</v>
      </c>
      <c r="BN247" s="21" t="e">
        <v>#N/A</v>
      </c>
      <c r="BO247" s="21" t="e">
        <v>#N/A</v>
      </c>
    </row>
    <row r="248" spans="9:67">
      <c r="I248" s="14" t="s">
        <v>1135</v>
      </c>
      <c r="V248" s="21"/>
      <c r="W248" s="21"/>
      <c r="AC248" s="22">
        <v>44060</v>
      </c>
      <c r="AD248" s="22">
        <v>44060</v>
      </c>
      <c r="AE248" s="22">
        <v>44060</v>
      </c>
      <c r="AF248" s="22">
        <v>44060</v>
      </c>
      <c r="AI248" s="21"/>
      <c r="AJ248" s="21"/>
      <c r="AK248" s="21"/>
      <c r="AL248" s="21"/>
      <c r="AM248" s="21"/>
      <c r="AN248" s="21"/>
      <c r="BM248" s="21" t="e">
        <v>#N/A</v>
      </c>
      <c r="BN248" s="21" t="e">
        <v>#N/A</v>
      </c>
      <c r="BO248" s="21" t="e">
        <v>#N/A</v>
      </c>
    </row>
    <row r="249" spans="9:67">
      <c r="BM249" s="21" t="e">
        <v>#N/A</v>
      </c>
      <c r="BN249" s="21" t="e">
        <v>#N/A</v>
      </c>
      <c r="BO249" s="21" t="e">
        <v>#N/A</v>
      </c>
    </row>
    <row r="250" spans="9:67">
      <c r="AC250" s="22">
        <v>44055</v>
      </c>
      <c r="AD250" s="22">
        <v>44055</v>
      </c>
      <c r="AE250" s="22">
        <v>44055</v>
      </c>
      <c r="AF250" s="22">
        <v>44055</v>
      </c>
      <c r="AG250" s="22">
        <v>44055</v>
      </c>
      <c r="AH250" s="22">
        <v>44055</v>
      </c>
      <c r="AI250" s="21"/>
      <c r="AJ250" s="21"/>
      <c r="AK250" s="21"/>
      <c r="AL250" s="21"/>
      <c r="AM250" s="21"/>
      <c r="AN250" s="21"/>
      <c r="AO250" s="22">
        <v>44055</v>
      </c>
      <c r="AP250" s="22">
        <v>44055</v>
      </c>
      <c r="AQ250" s="22"/>
      <c r="BM250" s="21" t="e">
        <v>#N/A</v>
      </c>
      <c r="BN250" s="21" t="e">
        <v>#N/A</v>
      </c>
      <c r="BO250" s="21" t="e">
        <v>#N/A</v>
      </c>
    </row>
    <row r="251" spans="9:67">
      <c r="BM251" s="21" t="e">
        <v>#N/A</v>
      </c>
      <c r="BN251" s="21" t="e">
        <v>#N/A</v>
      </c>
      <c r="BO251" s="21" t="e">
        <v>#N/A</v>
      </c>
    </row>
    <row r="252" spans="9:67">
      <c r="BM252" s="21" t="e">
        <v>#N/A</v>
      </c>
      <c r="BN252" s="21" t="e">
        <v>#N/A</v>
      </c>
      <c r="BO252" s="21" t="e">
        <v>#N/A</v>
      </c>
    </row>
    <row r="253" spans="9:67">
      <c r="BM253" s="21" t="e">
        <v>#N/A</v>
      </c>
      <c r="BN253" s="21" t="e">
        <v>#N/A</v>
      </c>
      <c r="BO253" s="21" t="e">
        <v>#N/A</v>
      </c>
    </row>
    <row r="254" spans="9:67">
      <c r="BM254" s="21" t="e">
        <v>#N/A</v>
      </c>
      <c r="BN254" s="21" t="e">
        <v>#N/A</v>
      </c>
      <c r="BO254" s="21" t="e">
        <v>#N/A</v>
      </c>
    </row>
    <row r="255" spans="9:67">
      <c r="BM255" s="21" t="e">
        <v>#N/A</v>
      </c>
      <c r="BN255" s="21" t="e">
        <v>#N/A</v>
      </c>
      <c r="BO255" s="21" t="e">
        <v>#N/A</v>
      </c>
    </row>
    <row r="256" spans="9:67">
      <c r="BM256" s="21" t="e">
        <v>#N/A</v>
      </c>
      <c r="BN256" s="21" t="e">
        <v>#N/A</v>
      </c>
      <c r="BO256" s="21" t="e">
        <v>#N/A</v>
      </c>
    </row>
    <row r="257" spans="1:67">
      <c r="BM257" s="21" t="e">
        <v>#N/A</v>
      </c>
      <c r="BN257" s="21" t="e">
        <v>#N/A</v>
      </c>
      <c r="BO257" s="21" t="e">
        <v>#N/A</v>
      </c>
    </row>
    <row r="258" spans="1:67">
      <c r="BM258" s="21" t="e">
        <v>#N/A</v>
      </c>
      <c r="BN258" s="21" t="e">
        <v>#N/A</v>
      </c>
      <c r="BO258" s="21" t="e">
        <v>#N/A</v>
      </c>
    </row>
    <row r="259" spans="1:67">
      <c r="BM259" s="21" t="e">
        <v>#N/A</v>
      </c>
      <c r="BN259" s="21" t="e">
        <v>#N/A</v>
      </c>
      <c r="BO259" s="21" t="e">
        <v>#N/A</v>
      </c>
    </row>
    <row r="260" spans="1:67">
      <c r="BM260" s="21" t="e">
        <v>#N/A</v>
      </c>
      <c r="BN260" s="21" t="e">
        <v>#N/A</v>
      </c>
      <c r="BO260" s="21" t="e">
        <v>#N/A</v>
      </c>
    </row>
    <row r="261" spans="1:67">
      <c r="BM261" s="21" t="e">
        <v>#N/A</v>
      </c>
      <c r="BN261" s="21" t="e">
        <v>#N/A</v>
      </c>
      <c r="BO261" s="21" t="e">
        <v>#N/A</v>
      </c>
    </row>
    <row r="262" spans="1:67">
      <c r="BM262" s="21" t="e">
        <v>#N/A</v>
      </c>
      <c r="BN262" s="21" t="e">
        <v>#N/A</v>
      </c>
      <c r="BO262" s="21" t="e">
        <v>#N/A</v>
      </c>
    </row>
    <row r="263" spans="1:67">
      <c r="BM263" s="21" t="e">
        <v>#N/A</v>
      </c>
      <c r="BN263" s="21" t="e">
        <v>#N/A</v>
      </c>
      <c r="BO263" s="21" t="e">
        <v>#N/A</v>
      </c>
    </row>
    <row r="264" spans="1:67">
      <c r="BM264" s="21" t="e">
        <v>#N/A</v>
      </c>
      <c r="BN264" s="21" t="e">
        <v>#N/A</v>
      </c>
      <c r="BO264" s="21" t="e">
        <v>#N/A</v>
      </c>
    </row>
    <row r="265" spans="1:67">
      <c r="BM265" s="21" t="e">
        <v>#N/A</v>
      </c>
      <c r="BN265" s="21" t="e">
        <v>#N/A</v>
      </c>
      <c r="BO265" s="21" t="e">
        <v>#N/A</v>
      </c>
    </row>
    <row r="266" spans="1:67" ht="14.25" thickBot="1">
      <c r="A266" s="23" t="s">
        <v>1137</v>
      </c>
      <c r="BM266" s="21" t="e">
        <v>#N/A</v>
      </c>
      <c r="BN266" s="21" t="e">
        <v>#N/A</v>
      </c>
      <c r="BO266" s="21" t="e">
        <v>#N/A</v>
      </c>
    </row>
    <row r="267" spans="1:67" ht="14.25" thickBot="1">
      <c r="A267" s="23" t="s">
        <v>1138</v>
      </c>
      <c r="BM267" s="21" t="e">
        <v>#N/A</v>
      </c>
      <c r="BN267" s="21" t="e">
        <v>#N/A</v>
      </c>
      <c r="BO267" s="21" t="e">
        <v>#N/A</v>
      </c>
    </row>
    <row r="268" spans="1:67" ht="14.25" thickBot="1">
      <c r="A268" s="23" t="s">
        <v>1139</v>
      </c>
      <c r="BM268" s="21" t="e">
        <v>#N/A</v>
      </c>
      <c r="BN268" s="21" t="e">
        <v>#N/A</v>
      </c>
      <c r="BO268" s="21" t="e">
        <v>#N/A</v>
      </c>
    </row>
    <row r="269" spans="1:67" ht="14.25" thickBot="1">
      <c r="A269" s="23" t="s">
        <v>1140</v>
      </c>
      <c r="BM269" s="21" t="e">
        <v>#N/A</v>
      </c>
      <c r="BN269" s="21" t="e">
        <v>#N/A</v>
      </c>
      <c r="BO269" s="21" t="e">
        <v>#N/A</v>
      </c>
    </row>
    <row r="270" spans="1:67" ht="14.25" thickBot="1">
      <c r="A270" s="23" t="s">
        <v>82</v>
      </c>
      <c r="BM270" s="21" t="s">
        <v>1203</v>
      </c>
      <c r="BN270" s="21" t="s">
        <v>1204</v>
      </c>
      <c r="BO270" s="21" t="s">
        <v>1205</v>
      </c>
    </row>
    <row r="271" spans="1:67" ht="14.25" thickBot="1">
      <c r="A271" s="23" t="s">
        <v>1141</v>
      </c>
      <c r="BM271" s="21" t="e">
        <v>#N/A</v>
      </c>
      <c r="BN271" s="21" t="e">
        <v>#N/A</v>
      </c>
      <c r="BO271" s="21" t="e">
        <v>#N/A</v>
      </c>
    </row>
    <row r="272" spans="1:67" ht="14.25" thickBot="1">
      <c r="A272" s="23" t="s">
        <v>1142</v>
      </c>
      <c r="BM272" s="21" t="e">
        <v>#N/A</v>
      </c>
      <c r="BN272" s="21" t="e">
        <v>#N/A</v>
      </c>
      <c r="BO272" s="21" t="e">
        <v>#N/A</v>
      </c>
    </row>
    <row r="273" spans="1:67" ht="14.25" thickBot="1">
      <c r="A273" s="23" t="s">
        <v>1143</v>
      </c>
      <c r="BM273" s="21" t="e">
        <v>#N/A</v>
      </c>
      <c r="BN273" s="21" t="e">
        <v>#N/A</v>
      </c>
      <c r="BO273" s="21" t="e">
        <v>#N/A</v>
      </c>
    </row>
    <row r="274" spans="1:67" ht="14.25" thickBot="1">
      <c r="A274" s="23" t="s">
        <v>1144</v>
      </c>
      <c r="AN274" s="26">
        <v>44216</v>
      </c>
      <c r="BM274" s="21" t="e">
        <v>#N/A</v>
      </c>
      <c r="BN274" s="21" t="e">
        <v>#N/A</v>
      </c>
      <c r="BO274" s="21" t="e">
        <v>#N/A</v>
      </c>
    </row>
    <row r="275" spans="1:67" ht="14.25" thickBot="1">
      <c r="A275" s="23" t="s">
        <v>1145</v>
      </c>
      <c r="AN275" s="26">
        <v>44216</v>
      </c>
      <c r="BM275" s="21" t="e">
        <v>#N/A</v>
      </c>
      <c r="BN275" s="21" t="e">
        <v>#N/A</v>
      </c>
      <c r="BO275" s="21" t="e">
        <v>#N/A</v>
      </c>
    </row>
    <row r="276" spans="1:67" ht="14.25" thickBot="1">
      <c r="A276" s="23" t="s">
        <v>1146</v>
      </c>
      <c r="AN276" s="26">
        <v>44216</v>
      </c>
      <c r="BM276" s="21" t="e">
        <v>#N/A</v>
      </c>
      <c r="BN276" s="21" t="e">
        <v>#N/A</v>
      </c>
      <c r="BO276" s="21" t="e">
        <v>#N/A</v>
      </c>
    </row>
    <row r="277" spans="1:67" ht="14.25" thickBot="1">
      <c r="A277" s="23" t="s">
        <v>1147</v>
      </c>
      <c r="AM277" s="21"/>
      <c r="AN277" s="21"/>
      <c r="BM277" s="21" t="e">
        <v>#N/A</v>
      </c>
      <c r="BN277" s="21" t="e">
        <v>#N/A</v>
      </c>
      <c r="BO277" s="21" t="e">
        <v>#N/A</v>
      </c>
    </row>
    <row r="278" spans="1:67" ht="14.25" thickBot="1">
      <c r="A278" s="23" t="s">
        <v>1148</v>
      </c>
      <c r="BM278" s="21" t="e">
        <v>#N/A</v>
      </c>
      <c r="BN278" s="21" t="e">
        <v>#N/A</v>
      </c>
      <c r="BO278" s="21" t="e">
        <v>#N/A</v>
      </c>
    </row>
    <row r="279" spans="1:67" ht="14.25" thickBot="1">
      <c r="A279" s="23" t="s">
        <v>1149</v>
      </c>
      <c r="BM279" s="21" t="e">
        <v>#N/A</v>
      </c>
      <c r="BN279" s="21" t="e">
        <v>#N/A</v>
      </c>
      <c r="BO279" s="21" t="e">
        <v>#N/A</v>
      </c>
    </row>
    <row r="280" spans="1:67" ht="14.25" thickBot="1">
      <c r="A280" s="23" t="s">
        <v>1150</v>
      </c>
      <c r="BM280" s="21" t="e">
        <v>#N/A</v>
      </c>
      <c r="BN280" s="21" t="e">
        <v>#N/A</v>
      </c>
      <c r="BO280" s="21" t="e">
        <v>#N/A</v>
      </c>
    </row>
    <row r="281" spans="1:67" ht="14.25" thickBot="1">
      <c r="A281" s="23" t="s">
        <v>1151</v>
      </c>
      <c r="BM281" s="21" t="e">
        <v>#N/A</v>
      </c>
      <c r="BN281" s="21" t="e">
        <v>#N/A</v>
      </c>
      <c r="BO281" s="21" t="e">
        <v>#N/A</v>
      </c>
    </row>
    <row r="282" spans="1:67" ht="14.25" thickBot="1">
      <c r="A282" s="23" t="s">
        <v>1152</v>
      </c>
      <c r="BM282" s="21" t="e">
        <v>#N/A</v>
      </c>
      <c r="BN282" s="21" t="e">
        <v>#N/A</v>
      </c>
      <c r="BO282" s="21" t="e">
        <v>#N/A</v>
      </c>
    </row>
    <row r="283" spans="1:67" ht="14.25" thickBot="1">
      <c r="A283" s="24" t="s">
        <v>1153</v>
      </c>
      <c r="BM283" s="21" t="e">
        <v>#N/A</v>
      </c>
      <c r="BN283" s="21" t="e">
        <v>#N/A</v>
      </c>
      <c r="BO283" s="21" t="e">
        <v>#N/A</v>
      </c>
    </row>
    <row r="284" spans="1:67" ht="14.25" thickBot="1">
      <c r="A284" s="24" t="s">
        <v>1154</v>
      </c>
    </row>
    <row r="285" spans="1:67" ht="14.25" thickBot="1">
      <c r="A285" s="24" t="s">
        <v>1155</v>
      </c>
    </row>
    <row r="286" spans="1:67">
      <c r="A286" s="28" t="s">
        <v>159</v>
      </c>
      <c r="BC286" s="14" t="s">
        <v>1217</v>
      </c>
    </row>
    <row r="287" spans="1:67">
      <c r="A287" s="28" t="s">
        <v>286</v>
      </c>
    </row>
    <row r="288" spans="1:67">
      <c r="A288" s="28" t="s">
        <v>162</v>
      </c>
    </row>
    <row r="289" spans="1:1">
      <c r="A289" s="28" t="s">
        <v>177</v>
      </c>
    </row>
    <row r="290" spans="1:1">
      <c r="A290" s="28" t="s">
        <v>170</v>
      </c>
    </row>
    <row r="291" spans="1:1">
      <c r="A291" s="28" t="s">
        <v>174</v>
      </c>
    </row>
    <row r="292" spans="1:1">
      <c r="A292" s="28" t="s">
        <v>287</v>
      </c>
    </row>
    <row r="293" spans="1:1">
      <c r="A293" s="28" t="s">
        <v>288</v>
      </c>
    </row>
    <row r="294" spans="1:1">
      <c r="A294" s="28" t="s">
        <v>166</v>
      </c>
    </row>
    <row r="295" spans="1:1">
      <c r="A295" s="28" t="s">
        <v>570</v>
      </c>
    </row>
  </sheetData>
  <mergeCells count="3">
    <mergeCell ref="A2:A13"/>
    <mergeCell ref="M1:Q1"/>
    <mergeCell ref="H1:L1"/>
  </mergeCells>
  <conditionalFormatting sqref="A286:A295">
    <cfRule type="duplicateValues" dxfId="1" priority="2"/>
  </conditionalFormatting>
  <conditionalFormatting sqref="A286:A29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DataBase</vt:lpstr>
      <vt:lpstr>Sheet1</vt:lpstr>
      <vt:lpstr>District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(3)9ad+2BlB8aZkWWhtS+LzlbufEOnTNaD0pbbbBmV5Hsi7qdYR70kK0S4wHvh+kcbcCoJF3zq1
JafV67cWl8ebvwB2xV/S0gigw+9uS80Bq4xd0Ak116KVwIS1jX6aFZkfOtg4AZAyv+r+Se6e
RlHXqmpFuJ/3Z0w32x/9Zluh0z32wSvbhdtlW60nNqHgmXfUDKekK9r9pYdD34w36TU2QcdL
EC1qC5kXoc5YHFAAna</vt:lpwstr>
  </property>
  <property fmtid="{D5CDD505-2E9C-101B-9397-08002B2CF9AE}" pid="3" name="_2015_ms_pID_7253431">
    <vt:lpwstr>JFzUt6d9OBCqtI3nC/WnAx2SIxf0DF1m5ztk41TphzLiHwPu9LGrb5
ZzUzjUUOSJ+iQf4xMp9KgRLZ7v/UWSpfXyqMMDG1vJ0TXABDvtsBH8yatNTVeG2gLjg4IdNA
NTNGHbYDLn1tvbgrh0m953jNuta1QzjNO7IwdTLnROgwcNqTevL/RfHOfkrmFXQPW8BHcL0Z
I4ZpxQVNKGd/GzP1RThk0X/GkN+87wOcQD0Z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1562776912</vt:lpwstr>
  </property>
  <property fmtid="{D5CDD505-2E9C-101B-9397-08002B2CF9AE}" pid="8" name="_2015_ms_pID_7253432">
    <vt:lpwstr>tA==</vt:lpwstr>
  </property>
</Properties>
</file>