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OY\CP Scheme\青年內地實習資助計劃 - 資料庫\青年內地實習資助計劃 2024-25\01_申請指引\"/>
    </mc:Choice>
  </mc:AlternateContent>
  <bookViews>
    <workbookView xWindow="-15" yWindow="-15" windowWidth="14520" windowHeight="10335"/>
  </bookViews>
  <sheets>
    <sheet name="工作表1" sheetId="1" r:id="rId1"/>
  </sheets>
  <definedNames>
    <definedName name="_ftn1" localSheetId="0">工作表1!#REF!</definedName>
    <definedName name="_ftn2" localSheetId="0">工作表1!#REF!</definedName>
    <definedName name="_ftn3" localSheetId="0">工作表1!#REF!</definedName>
    <definedName name="_ftn4" localSheetId="0">工作表1!#REF!</definedName>
    <definedName name="_ftn5" localSheetId="0">工作表1!#REF!</definedName>
    <definedName name="_ftn6" localSheetId="0">工作表1!#REF!</definedName>
    <definedName name="_ftn7" localSheetId="0">工作表1!#REF!</definedName>
    <definedName name="_ftnref1" localSheetId="0">工作表1!#REF!</definedName>
    <definedName name="_ftnref2" localSheetId="0">工作表1!$B$15</definedName>
    <definedName name="_ftnref3" localSheetId="0">工作表1!$B$23</definedName>
    <definedName name="_ftnref4" localSheetId="0">工作表1!#REF!</definedName>
    <definedName name="_ftnref5" localSheetId="0">工作表1!$B$31</definedName>
    <definedName name="_ftnref6" localSheetId="0">工作表1!#REF!</definedName>
    <definedName name="_ftnref7" localSheetId="0">工作表1!#REF!</definedName>
    <definedName name="_xlnm.Print_Area" localSheetId="0">工作表1!$A$1:$J$98</definedName>
    <definedName name="_xlnm.Print_Titles" localSheetId="0">工作表1!$11:$13</definedName>
  </definedNames>
  <calcPr calcId="162913"/>
</workbook>
</file>

<file path=xl/calcChain.xml><?xml version="1.0" encoding="utf-8"?>
<calcChain xmlns="http://schemas.openxmlformats.org/spreadsheetml/2006/main">
  <c r="I84" i="1" l="1"/>
  <c r="I86" i="1"/>
  <c r="G41" i="1" l="1"/>
  <c r="G50" i="1" l="1"/>
  <c r="G70" i="1" l="1"/>
  <c r="G55" i="1"/>
  <c r="H37" i="1" l="1"/>
  <c r="G37" i="1"/>
  <c r="H75" i="1"/>
  <c r="G72" i="1"/>
  <c r="G65" i="1"/>
  <c r="G64" i="1"/>
  <c r="G63" i="1"/>
  <c r="G62" i="1"/>
  <c r="G61" i="1"/>
  <c r="G58" i="1"/>
  <c r="G66" i="1"/>
  <c r="G59" i="1"/>
  <c r="G73" i="1"/>
  <c r="G71" i="1"/>
  <c r="G69" i="1"/>
  <c r="G68" i="1"/>
  <c r="G57" i="1"/>
  <c r="G56" i="1"/>
  <c r="G54" i="1"/>
  <c r="G51" i="1"/>
  <c r="G52" i="1"/>
  <c r="G47" i="1"/>
  <c r="G46" i="1"/>
  <c r="G45" i="1"/>
  <c r="G44" i="1"/>
  <c r="G43" i="1"/>
  <c r="G42" i="1"/>
  <c r="G40" i="1"/>
  <c r="G48" i="1" s="1"/>
  <c r="H79" i="1" l="1"/>
  <c r="G22" i="1"/>
  <c r="G36" i="1" l="1"/>
  <c r="G74" i="1" l="1"/>
  <c r="G75" i="1" s="1"/>
  <c r="H78" i="1" l="1"/>
  <c r="G78" i="1"/>
  <c r="G30" i="1"/>
  <c r="G79" i="1" l="1"/>
  <c r="I95" i="1" s="1"/>
</calcChain>
</file>

<file path=xl/sharedStrings.xml><?xml version="1.0" encoding="utf-8"?>
<sst xmlns="http://schemas.openxmlformats.org/spreadsheetml/2006/main" count="108" uniqueCount="96">
  <si>
    <t>數量</t>
  </si>
  <si>
    <t>合資格參加者在內地的開支，例如交通、住宿、膳食；以及團體在內地為合資格參加者舉辦的活動等支出</t>
  </si>
  <si>
    <t>香港往來實習地點交通</t>
  </si>
  <si>
    <t>當地交通</t>
  </si>
  <si>
    <t>住宿</t>
  </si>
  <si>
    <t>膳食</t>
  </si>
  <si>
    <t>非工作日活動</t>
  </si>
  <si>
    <t>參加者保險</t>
  </si>
  <si>
    <t>工作人員保險</t>
  </si>
  <si>
    <t>核數報告支出</t>
  </si>
  <si>
    <t>(</t>
  </si>
  <si>
    <t>元</t>
  </si>
  <si>
    <t>x</t>
  </si>
  <si>
    <t>名參加者</t>
  </si>
  <si>
    <t>)</t>
  </si>
  <si>
    <t>核數報告</t>
    <phoneticPr fontId="1" type="noConversion"/>
  </si>
  <si>
    <t>團體名稱：</t>
    <phoneticPr fontId="1" type="noConversion"/>
  </si>
  <si>
    <t>實習項目名稱：</t>
    <phoneticPr fontId="1" type="noConversion"/>
  </si>
  <si>
    <t>實習項目預算支出</t>
  </si>
  <si>
    <t>活動保險</t>
    <phoneticPr fontId="1" type="noConversion"/>
  </si>
  <si>
    <t>場地租用</t>
    <phoneticPr fontId="1" type="noConversion"/>
  </si>
  <si>
    <t>佈置場地、物資</t>
    <phoneticPr fontId="1" type="noConversion"/>
  </si>
  <si>
    <t>分享嘉賓</t>
    <phoneticPr fontId="1" type="noConversion"/>
  </si>
  <si>
    <t>場刊印製</t>
    <phoneticPr fontId="1" type="noConversion"/>
  </si>
  <si>
    <t>團刊</t>
    <phoneticPr fontId="1" type="noConversion"/>
  </si>
  <si>
    <t>：</t>
    <phoneticPr fontId="1" type="noConversion"/>
  </si>
  <si>
    <r>
      <t>收入項目</t>
    </r>
    <r>
      <rPr>
        <b/>
        <sz val="14"/>
        <color theme="1"/>
        <rFont val="Times New Roman"/>
        <family val="1"/>
      </rPr>
      <t xml:space="preserve"> </t>
    </r>
  </si>
  <si>
    <r>
      <t>數額</t>
    </r>
    <r>
      <rPr>
        <b/>
        <sz val="14"/>
        <color theme="1"/>
        <rFont val="Times New Roman"/>
        <family val="1"/>
      </rPr>
      <t>(</t>
    </r>
    <r>
      <rPr>
        <b/>
        <sz val="14"/>
        <color theme="1"/>
        <rFont val="新細明體"/>
        <family val="1"/>
        <charset val="136"/>
      </rPr>
      <t>元</t>
    </r>
    <r>
      <rPr>
        <b/>
        <sz val="14"/>
        <color theme="1"/>
        <rFont val="Times New Roman"/>
        <family val="1"/>
      </rPr>
      <t xml:space="preserve">) </t>
    </r>
  </si>
  <si>
    <r>
      <t>申請團體自行承擔的開支</t>
    </r>
    <r>
      <rPr>
        <i/>
        <sz val="14"/>
        <color theme="1"/>
        <rFont val="Times New Roman"/>
        <family val="1"/>
      </rPr>
      <t xml:space="preserve"> </t>
    </r>
  </si>
  <si>
    <r>
      <t>擬申請的資助額</t>
    </r>
    <r>
      <rPr>
        <i/>
        <sz val="14"/>
        <color theme="1"/>
        <rFont val="Times New Roman"/>
        <family val="1"/>
      </rPr>
      <t xml:space="preserve"> </t>
    </r>
  </si>
  <si>
    <r>
      <t>總額</t>
    </r>
    <r>
      <rPr>
        <sz val="14"/>
        <color theme="1"/>
        <rFont val="Times New Roman"/>
        <family val="1"/>
      </rPr>
      <t>:</t>
    </r>
  </si>
  <si>
    <t>預計合資格參加者數目：</t>
    <phoneticPr fontId="1" type="noConversion"/>
  </si>
  <si>
    <t>核准撥款額 (元)
(秘書處專用)</t>
    <phoneticPr fontId="1" type="noConversion"/>
  </si>
  <si>
    <t>實習目的地和日數：</t>
    <phoneticPr fontId="1" type="noConversion"/>
  </si>
  <si>
    <r>
      <t>實習團</t>
    </r>
    <r>
      <rPr>
        <sz val="14"/>
        <color theme="1"/>
        <rFont val="Times New Roman"/>
        <family val="1"/>
      </rPr>
      <t xml:space="preserve"> (A)</t>
    </r>
    <phoneticPr fontId="1" type="noConversion"/>
  </si>
  <si>
    <r>
      <t xml:space="preserve">駐內地實習地點的香港/內地工作人員 </t>
    </r>
    <r>
      <rPr>
        <sz val="14"/>
        <color theme="1"/>
        <rFont val="Times New Roman"/>
        <family val="1"/>
      </rPr>
      <t>(B)</t>
    </r>
    <phoneticPr fontId="1" type="noConversion"/>
  </si>
  <si>
    <r>
      <t xml:space="preserve">宣傳、招募參加者、為參加者在香港舉辦的出發前和回程後活動，以及團體到實習地點進行團前考察/聯繫工作等 </t>
    </r>
    <r>
      <rPr>
        <sz val="14"/>
        <color theme="1"/>
        <rFont val="Times New Roman"/>
        <family val="1"/>
      </rPr>
      <t>(C)</t>
    </r>
    <phoneticPr fontId="1" type="noConversion"/>
  </si>
  <si>
    <r>
      <t xml:space="preserve">核數報告 </t>
    </r>
    <r>
      <rPr>
        <sz val="14"/>
        <color theme="1"/>
        <rFont val="Times New Roman"/>
        <family val="1"/>
      </rPr>
      <t>(D)</t>
    </r>
    <phoneticPr fontId="1" type="noConversion"/>
  </si>
  <si>
    <t>實習項目編號：</t>
    <phoneticPr fontId="1" type="noConversion"/>
  </si>
  <si>
    <t>廣東省的團費</t>
    <phoneticPr fontId="1" type="noConversion"/>
  </si>
  <si>
    <r>
      <t xml:space="preserve">總額 </t>
    </r>
    <r>
      <rPr>
        <sz val="14"/>
        <color theme="1"/>
        <rFont val="Times New Roman"/>
        <family val="1"/>
      </rPr>
      <t>(A):</t>
    </r>
    <phoneticPr fontId="1" type="noConversion"/>
  </si>
  <si>
    <r>
      <t xml:space="preserve">小計 </t>
    </r>
    <r>
      <rPr>
        <sz val="14"/>
        <color theme="1"/>
        <rFont val="Times New Roman"/>
        <family val="1"/>
      </rPr>
      <t>(b)(i):</t>
    </r>
    <phoneticPr fontId="1" type="noConversion"/>
  </si>
  <si>
    <r>
      <t xml:space="preserve">小計 </t>
    </r>
    <r>
      <rPr>
        <sz val="14"/>
        <color theme="1"/>
        <rFont val="Times New Roman"/>
        <family val="1"/>
      </rPr>
      <t>(b)(ii):</t>
    </r>
    <phoneticPr fontId="1" type="noConversion"/>
  </si>
  <si>
    <r>
      <t xml:space="preserve">總額 </t>
    </r>
    <r>
      <rPr>
        <sz val="14"/>
        <color theme="1"/>
        <rFont val="Times New Roman"/>
        <family val="1"/>
      </rPr>
      <t>(B):</t>
    </r>
    <phoneticPr fontId="1" type="noConversion"/>
  </si>
  <si>
    <r>
      <t>小計</t>
    </r>
    <r>
      <rPr>
        <sz val="14"/>
        <color theme="1"/>
        <rFont val="Times New Roman"/>
        <family val="1"/>
      </rPr>
      <t xml:space="preserve"> (c)(i):</t>
    </r>
    <phoneticPr fontId="1" type="noConversion"/>
  </si>
  <si>
    <r>
      <t>小計</t>
    </r>
    <r>
      <rPr>
        <sz val="14"/>
        <color theme="1"/>
        <rFont val="Times New Roman"/>
        <family val="1"/>
      </rPr>
      <t xml:space="preserve"> (c)(iii):</t>
    </r>
    <phoneticPr fontId="1" type="noConversion"/>
  </si>
  <si>
    <r>
      <t xml:space="preserve">總額 </t>
    </r>
    <r>
      <rPr>
        <sz val="14"/>
        <color theme="1"/>
        <rFont val="Times New Roman"/>
        <family val="1"/>
      </rPr>
      <t>(C):</t>
    </r>
    <phoneticPr fontId="1" type="noConversion"/>
  </si>
  <si>
    <r>
      <t xml:space="preserve">總額 </t>
    </r>
    <r>
      <rPr>
        <sz val="14"/>
        <color theme="1"/>
        <rFont val="Times New Roman"/>
        <family val="1"/>
      </rPr>
      <t>(D):</t>
    </r>
    <phoneticPr fontId="1" type="noConversion"/>
  </si>
  <si>
    <r>
      <t xml:space="preserve">總額 </t>
    </r>
    <r>
      <rPr>
        <sz val="14"/>
        <color theme="1"/>
        <rFont val="Times New Roman"/>
        <family val="1"/>
      </rPr>
      <t>(A+B+C+D):</t>
    </r>
    <phoneticPr fontId="1" type="noConversion"/>
  </si>
  <si>
    <t>-</t>
    <phoneticPr fontId="1" type="noConversion"/>
  </si>
  <si>
    <r>
      <t>向參加者收取的費用</t>
    </r>
    <r>
      <rPr>
        <i/>
        <sz val="14"/>
        <color theme="1"/>
        <rFont val="Times New Roman"/>
        <family val="1"/>
      </rPr>
      <t xml:space="preserve"> (</t>
    </r>
    <r>
      <rPr>
        <i/>
        <sz val="14"/>
        <color theme="1"/>
        <rFont val="新細明體"/>
        <family val="1"/>
        <charset val="136"/>
      </rPr>
      <t>不包括可退還的保證金</t>
    </r>
    <r>
      <rPr>
        <i/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</si>
  <si>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Times New Roman"/>
        <family val="1"/>
      </rPr>
      <t xml:space="preserve">ABC </t>
    </r>
    <r>
      <rPr>
        <sz val="14"/>
        <color theme="1"/>
        <rFont val="新細明體"/>
        <family val="1"/>
        <charset val="136"/>
      </rPr>
      <t>團體</t>
    </r>
    <phoneticPr fontId="1" type="noConversion"/>
  </si>
  <si>
    <t>X01-1</t>
    <phoneticPr fontId="1" type="noConversion"/>
  </si>
  <si>
    <r>
      <rPr>
        <sz val="14"/>
        <color theme="1"/>
        <rFont val="細明體"/>
        <family val="3"/>
        <charset val="136"/>
      </rPr>
      <t>廣東省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細明體"/>
        <family val="3"/>
        <charset val="136"/>
      </rPr>
      <t>廣州市</t>
    </r>
    <r>
      <rPr>
        <sz val="14"/>
        <color theme="1"/>
        <rFont val="Times New Roman"/>
        <family val="1"/>
      </rPr>
      <t>, 37</t>
    </r>
    <phoneticPr fontId="1" type="noConversion"/>
  </si>
  <si>
    <r>
      <t>其他贊助</t>
    </r>
    <r>
      <rPr>
        <sz val="14"/>
        <color theme="1"/>
        <rFont val="Times New Roman"/>
        <family val="1"/>
      </rPr>
      <t xml:space="preserve"> (</t>
    </r>
    <r>
      <rPr>
        <sz val="14"/>
        <color theme="1"/>
        <rFont val="新細明體"/>
        <family val="1"/>
        <charset val="136"/>
      </rPr>
      <t>請註明</t>
    </r>
    <r>
      <rPr>
        <sz val="14"/>
        <color theme="1"/>
        <rFont val="Times New Roman"/>
        <family val="1"/>
      </rPr>
      <t>)</t>
    </r>
    <phoneticPr fontId="1" type="noConversion"/>
  </si>
  <si>
    <t>：</t>
    <phoneticPr fontId="1" type="noConversion"/>
  </si>
  <si>
    <t>申請的資助額
(元)</t>
    <phoneticPr fontId="1" type="noConversion"/>
  </si>
  <si>
    <t>數額
(元)</t>
    <phoneticPr fontId="1" type="noConversion"/>
  </si>
  <si>
    <t>單價
(元)</t>
    <phoneticPr fontId="1" type="noConversion"/>
  </si>
  <si>
    <r>
      <t>(</t>
    </r>
    <r>
      <rPr>
        <sz val="14"/>
        <color theme="1"/>
        <rFont val="新細明體"/>
        <family val="1"/>
        <charset val="136"/>
      </rPr>
      <t>如多於一個實習項目申請，請自行複製收支預算表並於申請時提交予委員會</t>
    </r>
    <r>
      <rPr>
        <sz val="14"/>
        <color theme="1"/>
        <rFont val="Times New Roman"/>
        <family val="1"/>
      </rPr>
      <t>)</t>
    </r>
    <phoneticPr fontId="1" type="noConversion"/>
  </si>
  <si>
    <r>
      <t xml:space="preserve">
</t>
    </r>
    <r>
      <rPr>
        <b/>
        <sz val="18"/>
        <color theme="1"/>
        <rFont val="新細明體"/>
        <family val="1"/>
        <charset val="136"/>
      </rPr>
      <t xml:space="preserve">2024-25年度「青年內地實習資助計劃」
</t>
    </r>
    <r>
      <rPr>
        <b/>
        <sz val="18"/>
        <color rgb="FF0000FF"/>
        <rFont val="新細明體"/>
        <family val="1"/>
        <charset val="136"/>
      </rPr>
      <t>[收支預算表範本]</t>
    </r>
    <phoneticPr fontId="1" type="noConversion"/>
  </si>
  <si>
    <r>
      <rPr>
        <sz val="14"/>
        <color theme="1"/>
        <rFont val="Times New Roman"/>
        <family val="1"/>
      </rPr>
      <t xml:space="preserve">XXX - </t>
    </r>
    <r>
      <rPr>
        <sz val="14"/>
        <color theme="1"/>
        <rFont val="新細明體"/>
        <family val="1"/>
        <charset val="136"/>
      </rPr>
      <t xml:space="preserve">香港大學生內地實習計劃 </t>
    </r>
    <r>
      <rPr>
        <sz val="14"/>
        <color theme="1"/>
        <rFont val="Times New Roman"/>
        <family val="1"/>
      </rPr>
      <t>2024-25</t>
    </r>
    <phoneticPr fontId="1" type="noConversion"/>
  </si>
  <si>
    <r>
      <t>366,300
($495 x 20 x 37</t>
    </r>
    <r>
      <rPr>
        <b/>
        <sz val="14"/>
        <color theme="1"/>
        <rFont val="細明體"/>
        <family val="3"/>
        <charset val="136"/>
      </rPr>
      <t>日</t>
    </r>
    <r>
      <rPr>
        <b/>
        <sz val="14"/>
        <color theme="1"/>
        <rFont val="Times New Roman"/>
        <family val="1"/>
      </rPr>
      <t>)</t>
    </r>
    <phoneticPr fontId="1" type="noConversion"/>
  </si>
  <si>
    <t>當地交通</t>
    <phoneticPr fontId="1" type="noConversion"/>
  </si>
  <si>
    <t>支出項目</t>
    <phoneticPr fontId="1" type="noConversion"/>
  </si>
  <si>
    <r>
      <t>7,955
($215 x 1 x 37</t>
    </r>
    <r>
      <rPr>
        <b/>
        <sz val="14"/>
        <color theme="1"/>
        <rFont val="新細明體"/>
        <family val="1"/>
        <charset val="136"/>
      </rPr>
      <t>日</t>
    </r>
    <r>
      <rPr>
        <b/>
        <sz val="14"/>
        <color theme="1"/>
        <rFont val="Times New Roman"/>
        <family val="1"/>
      </rPr>
      <t>)</t>
    </r>
    <phoneticPr fontId="1" type="noConversion"/>
  </si>
  <si>
    <t>駐內地實習地點的香港/內地工作人員 (如多於一位工作人員，請列明各自逗留於內地為參加者提供支援的日數。)</t>
    <phoneticPr fontId="1" type="noConversion"/>
  </si>
  <si>
    <t>駐內地實習地點的香港工作人員 (數目: 1; 日數: 8)</t>
    <phoneticPr fontId="1" type="noConversion"/>
  </si>
  <si>
    <t>駐內地實習地點的內地工作人員 (數目: 1; 日數: 37)</t>
    <phoneticPr fontId="1" type="noConversion"/>
  </si>
  <si>
    <t>橫額製作</t>
    <phoneticPr fontId="1" type="noConversion"/>
  </si>
  <si>
    <t>文件印製</t>
    <phoneticPr fontId="1" type="noConversion"/>
  </si>
  <si>
    <r>
      <rPr>
        <sz val="14"/>
        <color theme="1"/>
        <rFont val="新細明體"/>
        <family val="1"/>
        <charset val="136"/>
      </rPr>
      <t>小計</t>
    </r>
    <r>
      <rPr>
        <sz val="14"/>
        <color theme="1"/>
        <rFont val="Times New Roman"/>
        <family val="1"/>
      </rPr>
      <t xml:space="preserve"> (c)(ii):</t>
    </r>
    <phoneticPr fontId="1" type="noConversion"/>
  </si>
  <si>
    <t>「一國兩制」和《基本法》及《香港國安法》講座</t>
    <phoneticPr fontId="1" type="noConversion"/>
  </si>
  <si>
    <t>宣傳、招募參加者、為參加者在香港舉辦的出發前和回程後活動，以及團體到實習地點進行團前考察/聯繫工作等支出 (例子:)</t>
    <phoneticPr fontId="1" type="noConversion"/>
  </si>
  <si>
    <t>宣傳</t>
    <phoneticPr fontId="1" type="noConversion"/>
  </si>
  <si>
    <t xml:space="preserve">面試 </t>
    <phoneticPr fontId="1" type="noConversion"/>
  </si>
  <si>
    <t>啟動禮 / 總結分享會</t>
    <phoneticPr fontId="1" type="noConversion"/>
  </si>
  <si>
    <r>
      <rPr>
        <sz val="14"/>
        <color theme="1"/>
        <rFont val="新細明體"/>
        <family val="1"/>
        <charset val="136"/>
      </rPr>
      <t>小計</t>
    </r>
    <r>
      <rPr>
        <sz val="14"/>
        <color theme="1"/>
        <rFont val="Times New Roman"/>
        <family val="1"/>
      </rPr>
      <t xml:space="preserve"> (c)(iv):</t>
    </r>
    <phoneticPr fontId="1" type="noConversion"/>
  </si>
  <si>
    <t>訓練營 (宿營)</t>
    <phoneticPr fontId="1" type="noConversion"/>
  </si>
  <si>
    <t xml:space="preserve">營費 </t>
    <phoneticPr fontId="1" type="noConversion"/>
  </si>
  <si>
    <t>營地活動</t>
    <phoneticPr fontId="1" type="noConversion"/>
  </si>
  <si>
    <t>膳食</t>
    <phoneticPr fontId="1" type="noConversion"/>
  </si>
  <si>
    <t>旅遊巴士 (雙程)</t>
    <phoneticPr fontId="1" type="noConversion"/>
  </si>
  <si>
    <t>易拉架製作</t>
    <phoneticPr fontId="1" type="noConversion"/>
  </si>
  <si>
    <t>宣傳單張</t>
    <phoneticPr fontId="1" type="noConversion"/>
  </si>
  <si>
    <t>獎狀</t>
    <phoneticPr fontId="1" type="noConversion"/>
  </si>
  <si>
    <t>網上廣告</t>
    <phoneticPr fontId="1" type="noConversion"/>
  </si>
  <si>
    <t>活動宣傳用品</t>
    <phoneticPr fontId="1" type="noConversion"/>
  </si>
  <si>
    <t>活動保險</t>
    <phoneticPr fontId="1" type="noConversion"/>
  </si>
  <si>
    <t>佈置場地、物資</t>
    <phoneticPr fontId="1" type="noConversion"/>
  </si>
  <si>
    <t>分享嘉賓</t>
    <phoneticPr fontId="1" type="noConversion"/>
  </si>
  <si>
    <t>郵費 (寄宣傳品到各院校)</t>
    <phoneticPr fontId="1" type="noConversion"/>
  </si>
  <si>
    <r>
      <t>小計</t>
    </r>
    <r>
      <rPr>
        <sz val="14"/>
        <color theme="1"/>
        <rFont val="Times New Roman"/>
        <family val="1"/>
      </rPr>
      <t xml:space="preserve"> (c)(v):</t>
    </r>
    <phoneticPr fontId="1" type="noConversion"/>
  </si>
  <si>
    <t>海報設計</t>
    <phoneticPr fontId="1" type="noConversion"/>
  </si>
  <si>
    <t>海報印刷</t>
    <phoneticPr fontId="1" type="noConversion"/>
  </si>
  <si>
    <r>
      <t>3,900
($495 x 1 x 8</t>
    </r>
    <r>
      <rPr>
        <b/>
        <sz val="14"/>
        <color theme="1"/>
        <rFont val="細明體"/>
        <family val="3"/>
        <charset val="136"/>
      </rPr>
      <t>日</t>
    </r>
    <r>
      <rPr>
        <b/>
        <sz val="14"/>
        <color theme="1"/>
        <rFont val="Times New Roman"/>
        <family val="1"/>
      </rPr>
      <t xml:space="preserve"> = $3,960)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</si>
</sst>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#"/>
    <numFmt numFmtId="177" formatCode="#,##0.0_);[Red]\(#,##0.0\)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9"/>
      <color theme="1"/>
      <name val="Times New Roman"/>
      <family val="1"/>
    </font>
    <font>
      <b/>
      <sz val="14"/>
      <color theme="1"/>
      <name val="新細明體"/>
      <family val="1"/>
      <charset val="136"/>
    </font>
    <font>
      <sz val="14"/>
      <color theme="1"/>
      <name val="新細明體"/>
      <family val="1"/>
      <charset val="136"/>
    </font>
    <font>
      <b/>
      <sz val="14"/>
      <color theme="1"/>
      <name val="Times New Roman"/>
      <family val="1"/>
    </font>
    <font>
      <b/>
      <sz val="14"/>
      <color theme="1"/>
      <name val="細明體"/>
      <family val="3"/>
      <charset val="136"/>
    </font>
    <font>
      <sz val="14"/>
      <color theme="1"/>
      <name val="Times New Roman"/>
      <family val="1"/>
    </font>
    <font>
      <i/>
      <sz val="14"/>
      <color theme="1"/>
      <name val="新細明體"/>
      <family val="1"/>
      <charset val="136"/>
    </font>
    <font>
      <i/>
      <sz val="14"/>
      <color theme="1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細明體"/>
      <family val="3"/>
      <charset val="136"/>
    </font>
    <font>
      <sz val="14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</font>
    <font>
      <b/>
      <sz val="20"/>
      <color theme="1"/>
      <name val="Times New Roman"/>
      <family val="1"/>
    </font>
    <font>
      <b/>
      <sz val="18"/>
      <color theme="1"/>
      <name val="新細明體"/>
      <family val="1"/>
      <charset val="136"/>
    </font>
    <font>
      <b/>
      <sz val="18"/>
      <color rgb="FF0000FF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0E0E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3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6" xfId="0" applyFont="1" applyBorder="1">
      <alignment vertical="center"/>
    </xf>
    <xf numFmtId="0" fontId="4" fillId="0" borderId="19" xfId="0" applyFont="1" applyBorder="1" applyAlignment="1">
      <alignment vertical="center" wrapText="1"/>
    </xf>
    <xf numFmtId="0" fontId="10" fillId="0" borderId="16" xfId="0" applyFont="1" applyBorder="1">
      <alignment vertical="center"/>
    </xf>
    <xf numFmtId="0" fontId="10" fillId="0" borderId="20" xfId="0" applyFont="1" applyBorder="1">
      <alignment vertical="center"/>
    </xf>
    <xf numFmtId="0" fontId="4" fillId="0" borderId="0" xfId="0" applyFont="1" applyAlignment="1">
      <alignment vertical="center" wrapText="1"/>
    </xf>
    <xf numFmtId="0" fontId="7" fillId="0" borderId="13" xfId="0" applyFont="1" applyFill="1" applyBorder="1" applyAlignment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10" fillId="0" borderId="6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0" fillId="0" borderId="0" xfId="0" applyFont="1">
      <alignment vertical="center"/>
    </xf>
    <xf numFmtId="3" fontId="5" fillId="0" borderId="1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7" fillId="0" borderId="8" xfId="0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38" fontId="5" fillId="0" borderId="9" xfId="0" applyNumberFormat="1" applyFont="1" applyFill="1" applyBorder="1" applyAlignment="1">
      <alignment horizontal="center" vertical="center" wrapText="1"/>
    </xf>
    <xf numFmtId="0" fontId="10" fillId="0" borderId="8" xfId="0" applyFont="1" applyBorder="1">
      <alignment vertical="center"/>
    </xf>
    <xf numFmtId="0" fontId="12" fillId="0" borderId="0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38" fontId="7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right" vertical="center" wrapText="1"/>
    </xf>
    <xf numFmtId="176" fontId="7" fillId="0" borderId="6" xfId="0" applyNumberFormat="1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 wrapText="1"/>
    </xf>
    <xf numFmtId="177" fontId="7" fillId="0" borderId="6" xfId="0" applyNumberFormat="1" applyFont="1" applyFill="1" applyBorder="1" applyAlignment="1">
      <alignment horizontal="center" vertical="center" wrapText="1"/>
    </xf>
    <xf numFmtId="38" fontId="7" fillId="0" borderId="6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76" fontId="7" fillId="0" borderId="11" xfId="0" applyNumberFormat="1" applyFont="1" applyFill="1" applyBorder="1" applyAlignment="1">
      <alignment horizontal="center" vertical="center" wrapText="1"/>
    </xf>
    <xf numFmtId="176" fontId="7" fillId="0" borderId="9" xfId="0" applyNumberFormat="1" applyFont="1" applyFill="1" applyBorder="1" applyAlignment="1">
      <alignment horizontal="center" vertical="center" wrapText="1"/>
    </xf>
    <xf numFmtId="3" fontId="7" fillId="0" borderId="11" xfId="0" applyNumberFormat="1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7" fillId="0" borderId="13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7" fillId="0" borderId="13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right" vertical="center" wrapText="1"/>
    </xf>
    <xf numFmtId="0" fontId="13" fillId="0" borderId="15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11" fillId="0" borderId="0" xfId="0" applyFo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176" fontId="5" fillId="0" borderId="12" xfId="0" applyNumberFormat="1" applyFont="1" applyFill="1" applyBorder="1" applyAlignment="1">
      <alignment horizontal="center" vertical="center" wrapText="1"/>
    </xf>
    <xf numFmtId="176" fontId="5" fillId="0" borderId="13" xfId="0" applyNumberFormat="1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11" fillId="3" borderId="14" xfId="0" applyFont="1" applyFill="1" applyBorder="1">
      <alignment vertical="center"/>
    </xf>
    <xf numFmtId="0" fontId="11" fillId="3" borderId="15" xfId="0" applyFont="1" applyFill="1" applyBorder="1">
      <alignment vertical="center"/>
    </xf>
    <xf numFmtId="0" fontId="11" fillId="3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7" fillId="0" borderId="17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6" xfId="0" applyFont="1" applyFill="1" applyBorder="1" applyAlignment="1">
      <alignment horizontal="justify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4" borderId="14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8" fillId="0" borderId="23" xfId="0" applyFont="1" applyFill="1" applyBorder="1" applyAlignment="1">
      <alignment vertical="center" wrapText="1"/>
    </xf>
    <xf numFmtId="0" fontId="8" fillId="0" borderId="22" xfId="0" applyFont="1" applyFill="1" applyBorder="1" applyAlignment="1">
      <alignment vertical="center" wrapText="1"/>
    </xf>
    <xf numFmtId="0" fontId="8" fillId="0" borderId="24" xfId="0" applyFont="1" applyFill="1" applyBorder="1" applyAlignment="1">
      <alignment vertical="center" wrapText="1"/>
    </xf>
    <xf numFmtId="176" fontId="5" fillId="0" borderId="12" xfId="0" applyNumberFormat="1" applyFont="1" applyBorder="1" applyAlignment="1">
      <alignment horizontal="center" vertical="center" wrapText="1"/>
    </xf>
    <xf numFmtId="176" fontId="5" fillId="0" borderId="13" xfId="0" applyNumberFormat="1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 wrapText="1"/>
    </xf>
    <xf numFmtId="38" fontId="5" fillId="0" borderId="21" xfId="0" applyNumberFormat="1" applyFont="1" applyBorder="1" applyAlignment="1">
      <alignment horizontal="center" vertical="center" wrapText="1"/>
    </xf>
    <xf numFmtId="38" fontId="5" fillId="0" borderId="1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38" fontId="5" fillId="0" borderId="13" xfId="0" applyNumberFormat="1" applyFont="1" applyBorder="1" applyAlignment="1">
      <alignment horizontal="center" vertical="center" wrapText="1"/>
    </xf>
    <xf numFmtId="38" fontId="5" fillId="0" borderId="11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38" fontId="5" fillId="0" borderId="21" xfId="0" applyNumberFormat="1" applyFont="1" applyFill="1" applyBorder="1" applyAlignment="1">
      <alignment horizontal="center" vertical="center" wrapText="1"/>
    </xf>
    <xf numFmtId="38" fontId="5" fillId="0" borderId="13" xfId="0" applyNumberFormat="1" applyFont="1" applyFill="1" applyBorder="1" applyAlignment="1">
      <alignment horizontal="center" vertical="center" wrapText="1"/>
    </xf>
    <xf numFmtId="38" fontId="5" fillId="0" borderId="18" xfId="0" applyNumberFormat="1" applyFont="1" applyFill="1" applyBorder="1" applyAlignment="1">
      <alignment horizontal="center" vertical="center" wrapText="1"/>
    </xf>
    <xf numFmtId="38" fontId="5" fillId="0" borderId="12" xfId="0" applyNumberFormat="1" applyFont="1" applyFill="1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3" fontId="5" fillId="0" borderId="12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379640</xdr:colOff>
      <xdr:row>0</xdr:row>
      <xdr:rowOff>126848</xdr:rowOff>
    </xdr:from>
    <xdr:to>
      <xdr:col>9</xdr:col>
      <xdr:colOff>84365</xdr:colOff>
      <xdr:row>0</xdr:row>
      <xdr:rowOff>532190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0802711" y="126848"/>
          <a:ext cx="1092654" cy="405342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8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附件三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7"/>
  <sheetViews>
    <sheetView tabSelected="1" view="pageBreakPreview" zoomScale="70" zoomScaleNormal="80" zoomScaleSheetLayoutView="70" workbookViewId="0">
      <selection activeCell="C6" sqref="C6:I6"/>
    </sheetView>
  </sheetViews>
  <sheetFormatPr defaultRowHeight="16.5" x14ac:dyDescent="0.25"/>
  <cols>
    <col min="1" max="1" width="3.25" customWidth="1"/>
    <col min="2" max="2" width="28.375" customWidth="1"/>
    <col min="3" max="3" width="17.125" customWidth="1"/>
    <col min="4" max="4" width="15.5" customWidth="1"/>
    <col min="5" max="7" width="17.125" customWidth="1"/>
    <col min="8" max="8" width="21" customWidth="1"/>
    <col min="9" max="9" width="18.25" customWidth="1"/>
    <col min="10" max="10" width="2.25" customWidth="1"/>
  </cols>
  <sheetData>
    <row r="1" spans="1:10" ht="81.75" customHeight="1" x14ac:dyDescent="0.25">
      <c r="A1" s="105" t="s">
        <v>60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3.25" customHeight="1" x14ac:dyDescent="0.25">
      <c r="A2" s="107" t="s">
        <v>59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8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23.45" customHeight="1" x14ac:dyDescent="0.25">
      <c r="A4" s="1"/>
      <c r="B4" s="34" t="s">
        <v>16</v>
      </c>
      <c r="C4" s="153" t="s">
        <v>51</v>
      </c>
      <c r="D4" s="153"/>
      <c r="E4" s="153"/>
      <c r="F4" s="153"/>
      <c r="G4" s="153"/>
      <c r="H4" s="153"/>
      <c r="I4" s="153"/>
      <c r="J4" s="1"/>
    </row>
    <row r="5" spans="1:10" ht="23.45" customHeight="1" x14ac:dyDescent="0.25">
      <c r="A5" s="1"/>
      <c r="B5" s="34" t="s">
        <v>38</v>
      </c>
      <c r="C5" s="118" t="s">
        <v>52</v>
      </c>
      <c r="D5" s="108"/>
      <c r="E5" s="108"/>
      <c r="F5" s="108"/>
      <c r="G5" s="108"/>
      <c r="H5" s="108"/>
      <c r="I5" s="108"/>
      <c r="J5" s="1"/>
    </row>
    <row r="6" spans="1:10" ht="23.45" customHeight="1" x14ac:dyDescent="0.25">
      <c r="A6" s="1"/>
      <c r="B6" s="34" t="s">
        <v>17</v>
      </c>
      <c r="C6" s="108" t="s">
        <v>61</v>
      </c>
      <c r="D6" s="108"/>
      <c r="E6" s="108"/>
      <c r="F6" s="108"/>
      <c r="G6" s="108"/>
      <c r="H6" s="108"/>
      <c r="I6" s="108"/>
      <c r="J6" s="1"/>
    </row>
    <row r="7" spans="1:10" ht="23.45" customHeight="1" x14ac:dyDescent="0.25">
      <c r="A7" s="1"/>
      <c r="B7" s="34" t="s">
        <v>33</v>
      </c>
      <c r="C7" s="165" t="s">
        <v>53</v>
      </c>
      <c r="D7" s="165"/>
      <c r="E7" s="165"/>
      <c r="F7" s="165"/>
      <c r="G7" s="165"/>
      <c r="H7" s="165"/>
      <c r="I7" s="165"/>
      <c r="J7" s="1"/>
    </row>
    <row r="8" spans="1:10" ht="23.45" customHeight="1" x14ac:dyDescent="0.25">
      <c r="A8" s="1"/>
      <c r="B8" s="34" t="s">
        <v>31</v>
      </c>
      <c r="C8" s="165">
        <v>20</v>
      </c>
      <c r="D8" s="165"/>
      <c r="E8" s="165"/>
      <c r="F8" s="165"/>
      <c r="G8" s="165"/>
      <c r="H8" s="165"/>
      <c r="I8" s="165"/>
      <c r="J8" s="1"/>
    </row>
    <row r="9" spans="1:10" ht="7.5" customHeight="1" x14ac:dyDescent="0.25"/>
    <row r="10" spans="1:10" ht="30" customHeight="1" thickBot="1" x14ac:dyDescent="0.3">
      <c r="B10" s="143" t="s">
        <v>18</v>
      </c>
      <c r="C10" s="143"/>
      <c r="D10" s="143"/>
      <c r="E10" s="143"/>
      <c r="F10" s="143"/>
      <c r="G10" s="143"/>
      <c r="H10" s="143"/>
      <c r="I10" s="143"/>
    </row>
    <row r="11" spans="1:10" x14ac:dyDescent="0.25">
      <c r="B11" s="176" t="s">
        <v>64</v>
      </c>
      <c r="C11" s="177"/>
      <c r="D11" s="178"/>
      <c r="E11" s="112" t="s">
        <v>58</v>
      </c>
      <c r="F11" s="112" t="s">
        <v>0</v>
      </c>
      <c r="G11" s="112" t="s">
        <v>57</v>
      </c>
      <c r="H11" s="112" t="s">
        <v>56</v>
      </c>
      <c r="I11" s="112" t="s">
        <v>32</v>
      </c>
    </row>
    <row r="12" spans="1:10" x14ac:dyDescent="0.25">
      <c r="B12" s="179"/>
      <c r="C12" s="180"/>
      <c r="D12" s="181"/>
      <c r="E12" s="113"/>
      <c r="F12" s="113"/>
      <c r="G12" s="113"/>
      <c r="H12" s="113"/>
      <c r="I12" s="113"/>
    </row>
    <row r="13" spans="1:10" ht="34.5" customHeight="1" thickBot="1" x14ac:dyDescent="0.3">
      <c r="B13" s="182"/>
      <c r="C13" s="183"/>
      <c r="D13" s="184"/>
      <c r="E13" s="114"/>
      <c r="F13" s="114"/>
      <c r="G13" s="114"/>
      <c r="H13" s="114"/>
      <c r="I13" s="114"/>
    </row>
    <row r="14" spans="1:10" ht="30" customHeight="1" thickBot="1" x14ac:dyDescent="0.3">
      <c r="B14" s="90" t="s">
        <v>1</v>
      </c>
      <c r="C14" s="91"/>
      <c r="D14" s="91"/>
      <c r="E14" s="91"/>
      <c r="F14" s="91"/>
      <c r="G14" s="91"/>
      <c r="H14" s="91"/>
      <c r="I14" s="92"/>
    </row>
    <row r="15" spans="1:10" ht="20.100000000000001" customHeight="1" x14ac:dyDescent="0.25">
      <c r="B15" s="170" t="s">
        <v>39</v>
      </c>
      <c r="C15" s="171"/>
      <c r="D15" s="172"/>
      <c r="E15" s="13"/>
      <c r="F15" s="13"/>
      <c r="G15" s="13"/>
      <c r="H15" s="102" t="s">
        <v>62</v>
      </c>
      <c r="I15" s="3"/>
    </row>
    <row r="16" spans="1:10" ht="20.100000000000001" customHeight="1" x14ac:dyDescent="0.25">
      <c r="B16" s="80" t="s">
        <v>2</v>
      </c>
      <c r="C16" s="81"/>
      <c r="D16" s="82"/>
      <c r="E16" s="4">
        <v>500</v>
      </c>
      <c r="F16" s="5">
        <v>20</v>
      </c>
      <c r="G16" s="4">
        <v>10000</v>
      </c>
      <c r="H16" s="103"/>
      <c r="I16" s="6"/>
    </row>
    <row r="17" spans="1:9" ht="20.100000000000001" customHeight="1" x14ac:dyDescent="0.25">
      <c r="B17" s="80" t="s">
        <v>63</v>
      </c>
      <c r="C17" s="81"/>
      <c r="D17" s="82"/>
      <c r="E17" s="4">
        <v>2000</v>
      </c>
      <c r="F17" s="5">
        <v>20</v>
      </c>
      <c r="G17" s="4">
        <v>40000</v>
      </c>
      <c r="H17" s="103"/>
      <c r="I17" s="6"/>
    </row>
    <row r="18" spans="1:9" ht="20.100000000000001" customHeight="1" x14ac:dyDescent="0.25">
      <c r="B18" s="80" t="s">
        <v>4</v>
      </c>
      <c r="C18" s="81"/>
      <c r="D18" s="82"/>
      <c r="E18" s="36">
        <v>7500</v>
      </c>
      <c r="F18" s="37">
        <v>20</v>
      </c>
      <c r="G18" s="36">
        <v>150000</v>
      </c>
      <c r="H18" s="103"/>
      <c r="I18" s="6"/>
    </row>
    <row r="19" spans="1:9" ht="20.100000000000001" customHeight="1" x14ac:dyDescent="0.25">
      <c r="B19" s="80" t="s">
        <v>5</v>
      </c>
      <c r="C19" s="81"/>
      <c r="D19" s="82"/>
      <c r="E19" s="4">
        <v>4000</v>
      </c>
      <c r="F19" s="5">
        <v>20</v>
      </c>
      <c r="G19" s="4">
        <v>80000</v>
      </c>
      <c r="H19" s="103"/>
      <c r="I19" s="6"/>
    </row>
    <row r="20" spans="1:9" ht="20.100000000000001" customHeight="1" x14ac:dyDescent="0.25">
      <c r="B20" s="80" t="s">
        <v>6</v>
      </c>
      <c r="C20" s="81"/>
      <c r="D20" s="82"/>
      <c r="E20" s="4">
        <v>4000</v>
      </c>
      <c r="F20" s="5">
        <v>20</v>
      </c>
      <c r="G20" s="4">
        <v>80000</v>
      </c>
      <c r="H20" s="103"/>
      <c r="I20" s="6"/>
    </row>
    <row r="21" spans="1:9" ht="20.100000000000001" customHeight="1" thickBot="1" x14ac:dyDescent="0.3">
      <c r="B21" s="86" t="s">
        <v>7</v>
      </c>
      <c r="C21" s="87"/>
      <c r="D21" s="88"/>
      <c r="E21" s="7">
        <v>500</v>
      </c>
      <c r="F21" s="8">
        <v>20</v>
      </c>
      <c r="G21" s="9">
        <v>10000</v>
      </c>
      <c r="H21" s="104"/>
      <c r="I21" s="10"/>
    </row>
    <row r="22" spans="1:9" ht="26.1" customHeight="1" thickBot="1" x14ac:dyDescent="0.3">
      <c r="B22" s="93" t="s">
        <v>40</v>
      </c>
      <c r="C22" s="94"/>
      <c r="D22" s="94"/>
      <c r="E22" s="94"/>
      <c r="F22" s="95"/>
      <c r="G22" s="11">
        <f>SUM(G16:G21)</f>
        <v>370000</v>
      </c>
      <c r="H22" s="11">
        <v>366300</v>
      </c>
      <c r="I22" s="12"/>
    </row>
    <row r="23" spans="1:9" ht="30" customHeight="1" thickBot="1" x14ac:dyDescent="0.3">
      <c r="B23" s="109" t="s">
        <v>66</v>
      </c>
      <c r="C23" s="110"/>
      <c r="D23" s="110"/>
      <c r="E23" s="110"/>
      <c r="F23" s="110"/>
      <c r="G23" s="110"/>
      <c r="H23" s="110"/>
      <c r="I23" s="111"/>
    </row>
    <row r="24" spans="1:9" ht="20.100000000000001" customHeight="1" x14ac:dyDescent="0.25">
      <c r="B24" s="115" t="s">
        <v>67</v>
      </c>
      <c r="C24" s="116"/>
      <c r="D24" s="117"/>
      <c r="E24" s="13"/>
      <c r="F24" s="13"/>
      <c r="G24" s="13"/>
      <c r="H24" s="173" t="s">
        <v>95</v>
      </c>
      <c r="I24" s="3"/>
    </row>
    <row r="25" spans="1:9" ht="20.100000000000001" customHeight="1" x14ac:dyDescent="0.25">
      <c r="B25" s="80" t="s">
        <v>2</v>
      </c>
      <c r="C25" s="81"/>
      <c r="D25" s="82"/>
      <c r="E25" s="36">
        <v>1000</v>
      </c>
      <c r="F25" s="37">
        <v>1</v>
      </c>
      <c r="G25" s="36">
        <v>1000</v>
      </c>
      <c r="H25" s="174"/>
      <c r="I25" s="6"/>
    </row>
    <row r="26" spans="1:9" ht="20.100000000000001" customHeight="1" x14ac:dyDescent="0.25">
      <c r="B26" s="80" t="s">
        <v>3</v>
      </c>
      <c r="C26" s="81"/>
      <c r="D26" s="82"/>
      <c r="E26" s="4">
        <v>400</v>
      </c>
      <c r="F26" s="5">
        <v>1</v>
      </c>
      <c r="G26" s="4">
        <v>400</v>
      </c>
      <c r="H26" s="174"/>
      <c r="I26" s="6"/>
    </row>
    <row r="27" spans="1:9" ht="20.100000000000001" customHeight="1" x14ac:dyDescent="0.25">
      <c r="B27" s="80" t="s">
        <v>4</v>
      </c>
      <c r="C27" s="81"/>
      <c r="D27" s="82"/>
      <c r="E27" s="36">
        <v>1500</v>
      </c>
      <c r="F27" s="37">
        <v>1</v>
      </c>
      <c r="G27" s="36">
        <v>1500</v>
      </c>
      <c r="H27" s="174"/>
      <c r="I27" s="6"/>
    </row>
    <row r="28" spans="1:9" ht="20.100000000000001" customHeight="1" x14ac:dyDescent="0.25">
      <c r="B28" s="80" t="s">
        <v>5</v>
      </c>
      <c r="C28" s="81"/>
      <c r="D28" s="82"/>
      <c r="E28" s="36">
        <v>800</v>
      </c>
      <c r="F28" s="37">
        <v>1</v>
      </c>
      <c r="G28" s="36">
        <v>800</v>
      </c>
      <c r="H28" s="174"/>
      <c r="I28" s="6"/>
    </row>
    <row r="29" spans="1:9" ht="20.100000000000001" customHeight="1" thickBot="1" x14ac:dyDescent="0.3">
      <c r="B29" s="83" t="s">
        <v>8</v>
      </c>
      <c r="C29" s="84"/>
      <c r="D29" s="85"/>
      <c r="E29" s="9">
        <v>200</v>
      </c>
      <c r="F29" s="8">
        <v>1</v>
      </c>
      <c r="G29" s="9">
        <v>200</v>
      </c>
      <c r="H29" s="175"/>
      <c r="I29" s="6"/>
    </row>
    <row r="30" spans="1:9" ht="26.1" customHeight="1" thickBot="1" x14ac:dyDescent="0.3">
      <c r="B30" s="93" t="s">
        <v>41</v>
      </c>
      <c r="C30" s="94"/>
      <c r="D30" s="94"/>
      <c r="E30" s="94"/>
      <c r="F30" s="95"/>
      <c r="G30" s="11">
        <f>SUM(G25:G29)</f>
        <v>3900</v>
      </c>
      <c r="H30" s="11">
        <v>3900</v>
      </c>
      <c r="I30" s="12"/>
    </row>
    <row r="31" spans="1:9" ht="20.100000000000001" customHeight="1" x14ac:dyDescent="0.25">
      <c r="A31" s="48"/>
      <c r="B31" s="89" t="s">
        <v>68</v>
      </c>
      <c r="C31" s="89"/>
      <c r="D31" s="89"/>
      <c r="E31" s="44"/>
      <c r="F31" s="14"/>
      <c r="G31" s="2"/>
      <c r="H31" s="102" t="s">
        <v>65</v>
      </c>
      <c r="I31" s="3"/>
    </row>
    <row r="32" spans="1:9" ht="20.100000000000001" customHeight="1" x14ac:dyDescent="0.25">
      <c r="B32" s="80" t="s">
        <v>3</v>
      </c>
      <c r="C32" s="81"/>
      <c r="D32" s="82"/>
      <c r="E32" s="4">
        <v>2000</v>
      </c>
      <c r="F32" s="15">
        <v>1</v>
      </c>
      <c r="G32" s="4">
        <v>2000</v>
      </c>
      <c r="H32" s="103"/>
      <c r="I32" s="6"/>
    </row>
    <row r="33" spans="2:9" ht="20.100000000000001" customHeight="1" x14ac:dyDescent="0.25">
      <c r="B33" s="80" t="s">
        <v>5</v>
      </c>
      <c r="C33" s="81"/>
      <c r="D33" s="82"/>
      <c r="E33" s="4">
        <v>4000</v>
      </c>
      <c r="F33" s="15">
        <v>1</v>
      </c>
      <c r="G33" s="4">
        <v>4000</v>
      </c>
      <c r="H33" s="103"/>
      <c r="I33" s="6"/>
    </row>
    <row r="34" spans="2:9" ht="20.100000000000001" customHeight="1" x14ac:dyDescent="0.25">
      <c r="B34" s="80" t="s">
        <v>6</v>
      </c>
      <c r="C34" s="81"/>
      <c r="D34" s="82"/>
      <c r="E34" s="4">
        <v>4000</v>
      </c>
      <c r="F34" s="15">
        <v>1</v>
      </c>
      <c r="G34" s="4">
        <v>4000</v>
      </c>
      <c r="H34" s="103"/>
      <c r="I34" s="6"/>
    </row>
    <row r="35" spans="2:9" ht="20.100000000000001" customHeight="1" thickBot="1" x14ac:dyDescent="0.3">
      <c r="B35" s="83" t="s">
        <v>8</v>
      </c>
      <c r="C35" s="84"/>
      <c r="D35" s="85"/>
      <c r="E35" s="8">
        <v>500</v>
      </c>
      <c r="F35" s="7">
        <v>1</v>
      </c>
      <c r="G35" s="8">
        <v>500</v>
      </c>
      <c r="H35" s="104"/>
      <c r="I35" s="6"/>
    </row>
    <row r="36" spans="2:9" ht="26.1" customHeight="1" thickBot="1" x14ac:dyDescent="0.3">
      <c r="B36" s="77" t="s">
        <v>42</v>
      </c>
      <c r="C36" s="78"/>
      <c r="D36" s="78"/>
      <c r="E36" s="78"/>
      <c r="F36" s="79"/>
      <c r="G36" s="50">
        <f>SUM(G32:G35)</f>
        <v>10500</v>
      </c>
      <c r="H36" s="50">
        <v>7955</v>
      </c>
      <c r="I36" s="46"/>
    </row>
    <row r="37" spans="2:9" ht="26.1" customHeight="1" thickBot="1" x14ac:dyDescent="0.3">
      <c r="B37" s="93" t="s">
        <v>43</v>
      </c>
      <c r="C37" s="94"/>
      <c r="D37" s="94"/>
      <c r="E37" s="94"/>
      <c r="F37" s="95"/>
      <c r="G37" s="16">
        <f>+G30+G36</f>
        <v>14400</v>
      </c>
      <c r="H37" s="11">
        <f>+H30+H36</f>
        <v>11855</v>
      </c>
      <c r="I37" s="12"/>
    </row>
    <row r="38" spans="2:9" ht="30" customHeight="1" thickBot="1" x14ac:dyDescent="0.3">
      <c r="B38" s="90" t="s">
        <v>73</v>
      </c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25">
      <c r="B39" s="123" t="s">
        <v>74</v>
      </c>
      <c r="C39" s="124"/>
      <c r="D39" s="125"/>
      <c r="E39" s="2"/>
      <c r="F39" s="14"/>
      <c r="G39" s="2"/>
      <c r="H39" s="99">
        <v>26138</v>
      </c>
      <c r="I39" s="3"/>
    </row>
    <row r="40" spans="2:9" ht="20.100000000000001" customHeight="1" x14ac:dyDescent="0.25">
      <c r="B40" s="80" t="s">
        <v>93</v>
      </c>
      <c r="C40" s="81"/>
      <c r="D40" s="82"/>
      <c r="E40" s="65">
        <v>3500</v>
      </c>
      <c r="F40" s="35">
        <v>1</v>
      </c>
      <c r="G40" s="36">
        <f>E40*F40</f>
        <v>3500</v>
      </c>
      <c r="H40" s="100"/>
      <c r="I40" s="6"/>
    </row>
    <row r="41" spans="2:9" ht="20.100000000000001" customHeight="1" x14ac:dyDescent="0.25">
      <c r="B41" s="96" t="s">
        <v>94</v>
      </c>
      <c r="C41" s="97"/>
      <c r="D41" s="98"/>
      <c r="E41" s="76">
        <v>12</v>
      </c>
      <c r="F41" s="35">
        <v>100</v>
      </c>
      <c r="G41" s="36">
        <f>E41*F41</f>
        <v>1200</v>
      </c>
      <c r="H41" s="100"/>
      <c r="I41" s="6"/>
    </row>
    <row r="42" spans="2:9" ht="20.100000000000001" customHeight="1" x14ac:dyDescent="0.25">
      <c r="B42" s="96" t="s">
        <v>84</v>
      </c>
      <c r="C42" s="97"/>
      <c r="D42" s="98"/>
      <c r="E42" s="64">
        <v>0.2</v>
      </c>
      <c r="F42" s="35">
        <v>3000</v>
      </c>
      <c r="G42" s="36">
        <f t="shared" ref="G42:G47" si="0">E42*F42</f>
        <v>600</v>
      </c>
      <c r="H42" s="100"/>
      <c r="I42" s="6"/>
    </row>
    <row r="43" spans="2:9" ht="20.100000000000001" customHeight="1" x14ac:dyDescent="0.25">
      <c r="B43" s="80" t="s">
        <v>69</v>
      </c>
      <c r="C43" s="81"/>
      <c r="D43" s="82"/>
      <c r="E43" s="57">
        <v>233</v>
      </c>
      <c r="F43" s="15">
        <v>2</v>
      </c>
      <c r="G43" s="4">
        <f t="shared" si="0"/>
        <v>466</v>
      </c>
      <c r="H43" s="100"/>
      <c r="I43" s="6"/>
    </row>
    <row r="44" spans="2:9" ht="20.100000000000001" customHeight="1" x14ac:dyDescent="0.25">
      <c r="B44" s="96" t="s">
        <v>91</v>
      </c>
      <c r="C44" s="97"/>
      <c r="D44" s="98"/>
      <c r="E44" s="65">
        <v>600</v>
      </c>
      <c r="F44" s="35">
        <v>4</v>
      </c>
      <c r="G44" s="36">
        <f t="shared" si="0"/>
        <v>2400</v>
      </c>
      <c r="H44" s="100"/>
      <c r="I44" s="6"/>
    </row>
    <row r="45" spans="2:9" ht="20.100000000000001" customHeight="1" x14ac:dyDescent="0.25">
      <c r="B45" s="96" t="s">
        <v>83</v>
      </c>
      <c r="C45" s="97"/>
      <c r="D45" s="98"/>
      <c r="E45" s="65">
        <v>118</v>
      </c>
      <c r="F45" s="35">
        <v>4</v>
      </c>
      <c r="G45" s="36">
        <f t="shared" si="0"/>
        <v>472</v>
      </c>
      <c r="H45" s="100"/>
      <c r="I45" s="6"/>
    </row>
    <row r="46" spans="2:9" ht="20.100000000000001" customHeight="1" x14ac:dyDescent="0.25">
      <c r="B46" s="96" t="s">
        <v>87</v>
      </c>
      <c r="C46" s="97"/>
      <c r="D46" s="98"/>
      <c r="E46" s="65">
        <v>2500</v>
      </c>
      <c r="F46" s="35">
        <v>1</v>
      </c>
      <c r="G46" s="36">
        <f t="shared" si="0"/>
        <v>2500</v>
      </c>
      <c r="H46" s="100"/>
      <c r="I46" s="6"/>
    </row>
    <row r="47" spans="2:9" ht="20.100000000000001" customHeight="1" thickBot="1" x14ac:dyDescent="0.3">
      <c r="B47" s="86" t="s">
        <v>86</v>
      </c>
      <c r="C47" s="87"/>
      <c r="D47" s="88"/>
      <c r="E47" s="4">
        <v>15000</v>
      </c>
      <c r="F47" s="15">
        <v>1</v>
      </c>
      <c r="G47" s="4">
        <f t="shared" si="0"/>
        <v>15000</v>
      </c>
      <c r="H47" s="100"/>
      <c r="I47" s="6"/>
    </row>
    <row r="48" spans="2:9" ht="26.1" customHeight="1" thickBot="1" x14ac:dyDescent="0.3">
      <c r="B48" s="93" t="s">
        <v>44</v>
      </c>
      <c r="C48" s="94"/>
      <c r="D48" s="94"/>
      <c r="E48" s="94"/>
      <c r="F48" s="95"/>
      <c r="G48" s="17">
        <f>SUM(G40:G47)</f>
        <v>26138</v>
      </c>
      <c r="H48" s="101"/>
      <c r="I48" s="12"/>
    </row>
    <row r="49" spans="1:9" ht="19.5" x14ac:dyDescent="0.25">
      <c r="B49" s="123" t="s">
        <v>75</v>
      </c>
      <c r="C49" s="124"/>
      <c r="D49" s="125"/>
      <c r="E49" s="61"/>
      <c r="F49" s="58"/>
      <c r="G49" s="74"/>
      <c r="H49" s="185">
        <v>2900</v>
      </c>
      <c r="I49" s="59"/>
    </row>
    <row r="50" spans="1:9" ht="19.5" x14ac:dyDescent="0.25">
      <c r="A50" s="48"/>
      <c r="B50" s="96" t="s">
        <v>20</v>
      </c>
      <c r="C50" s="97"/>
      <c r="D50" s="98"/>
      <c r="E50" s="35">
        <v>2400</v>
      </c>
      <c r="F50" s="37">
        <v>1</v>
      </c>
      <c r="G50" s="75">
        <f>E50*F50</f>
        <v>2400</v>
      </c>
      <c r="H50" s="186"/>
      <c r="I50" s="59"/>
    </row>
    <row r="51" spans="1:9" ht="20.25" thickBot="1" x14ac:dyDescent="0.3">
      <c r="A51" s="48"/>
      <c r="B51" s="144" t="s">
        <v>70</v>
      </c>
      <c r="C51" s="145"/>
      <c r="D51" s="146"/>
      <c r="E51" s="66">
        <v>500</v>
      </c>
      <c r="F51" s="67">
        <v>1</v>
      </c>
      <c r="G51" s="68">
        <f>E51*F51</f>
        <v>500</v>
      </c>
      <c r="H51" s="186"/>
      <c r="I51" s="59"/>
    </row>
    <row r="52" spans="1:9" ht="26.1" customHeight="1" thickBot="1" x14ac:dyDescent="0.3">
      <c r="A52" s="48"/>
      <c r="B52" s="147" t="s">
        <v>71</v>
      </c>
      <c r="C52" s="148"/>
      <c r="D52" s="148"/>
      <c r="E52" s="148"/>
      <c r="F52" s="149"/>
      <c r="G52" s="60">
        <f>SUM(G50:G51)</f>
        <v>2900</v>
      </c>
      <c r="H52" s="187"/>
      <c r="I52" s="59"/>
    </row>
    <row r="53" spans="1:9" ht="20.100000000000001" customHeight="1" x14ac:dyDescent="0.25">
      <c r="B53" s="123" t="s">
        <v>72</v>
      </c>
      <c r="C53" s="124"/>
      <c r="D53" s="125"/>
      <c r="E53" s="2"/>
      <c r="F53" s="14"/>
      <c r="G53" s="2"/>
      <c r="H53" s="138">
        <v>12900</v>
      </c>
      <c r="I53" s="3"/>
    </row>
    <row r="54" spans="1:9" ht="20.100000000000001" customHeight="1" x14ac:dyDescent="0.25">
      <c r="B54" s="80" t="s">
        <v>20</v>
      </c>
      <c r="C54" s="81"/>
      <c r="D54" s="82"/>
      <c r="E54" s="36">
        <v>6000</v>
      </c>
      <c r="F54" s="35">
        <v>1</v>
      </c>
      <c r="G54" s="36">
        <f>E54*F54</f>
        <v>6000</v>
      </c>
      <c r="H54" s="139"/>
      <c r="I54" s="6"/>
    </row>
    <row r="55" spans="1:9" ht="20.100000000000001" customHeight="1" x14ac:dyDescent="0.25">
      <c r="B55" s="96" t="s">
        <v>89</v>
      </c>
      <c r="C55" s="97"/>
      <c r="D55" s="98"/>
      <c r="E55" s="36">
        <v>4000</v>
      </c>
      <c r="F55" s="35">
        <v>1</v>
      </c>
      <c r="G55" s="36">
        <f>E55*F55</f>
        <v>4000</v>
      </c>
      <c r="H55" s="139"/>
      <c r="I55" s="6"/>
    </row>
    <row r="56" spans="1:9" ht="20.100000000000001" customHeight="1" x14ac:dyDescent="0.25">
      <c r="B56" s="126" t="s">
        <v>22</v>
      </c>
      <c r="C56" s="127"/>
      <c r="D56" s="128"/>
      <c r="E56" s="36">
        <v>500</v>
      </c>
      <c r="F56" s="35">
        <v>1</v>
      </c>
      <c r="G56" s="36">
        <f t="shared" ref="G56:G58" si="1">E56*F56</f>
        <v>500</v>
      </c>
      <c r="H56" s="139"/>
      <c r="I56" s="6"/>
    </row>
    <row r="57" spans="1:9" ht="20.100000000000001" customHeight="1" x14ac:dyDescent="0.25">
      <c r="B57" s="119" t="s">
        <v>88</v>
      </c>
      <c r="C57" s="120"/>
      <c r="D57" s="188"/>
      <c r="E57" s="36">
        <v>1200</v>
      </c>
      <c r="F57" s="35">
        <v>1</v>
      </c>
      <c r="G57" s="36">
        <f t="shared" si="1"/>
        <v>1200</v>
      </c>
      <c r="H57" s="139"/>
      <c r="I57" s="6"/>
    </row>
    <row r="58" spans="1:9" ht="20.100000000000001" customHeight="1" thickBot="1" x14ac:dyDescent="0.3">
      <c r="B58" s="80" t="s">
        <v>23</v>
      </c>
      <c r="C58" s="81"/>
      <c r="D58" s="82"/>
      <c r="E58" s="36">
        <v>30</v>
      </c>
      <c r="F58" s="35">
        <v>40</v>
      </c>
      <c r="G58" s="36">
        <f t="shared" si="1"/>
        <v>1200</v>
      </c>
      <c r="H58" s="139"/>
      <c r="I58" s="6"/>
    </row>
    <row r="59" spans="1:9" ht="26.1" customHeight="1" thickBot="1" x14ac:dyDescent="0.3">
      <c r="B59" s="93" t="s">
        <v>45</v>
      </c>
      <c r="C59" s="94"/>
      <c r="D59" s="94"/>
      <c r="E59" s="94"/>
      <c r="F59" s="95"/>
      <c r="G59" s="17">
        <f>SUM(G54:G58)</f>
        <v>12900</v>
      </c>
      <c r="H59" s="140"/>
      <c r="I59" s="12"/>
    </row>
    <row r="60" spans="1:9" ht="19.5" x14ac:dyDescent="0.25">
      <c r="A60" s="48"/>
      <c r="B60" s="150" t="s">
        <v>78</v>
      </c>
      <c r="C60" s="151"/>
      <c r="D60" s="152"/>
      <c r="E60" s="61"/>
      <c r="F60" s="58"/>
      <c r="G60" s="60"/>
      <c r="H60" s="138">
        <v>13970</v>
      </c>
      <c r="I60" s="59"/>
    </row>
    <row r="61" spans="1:9" ht="19.5" x14ac:dyDescent="0.25">
      <c r="A61" s="48"/>
      <c r="B61" s="96" t="s">
        <v>79</v>
      </c>
      <c r="C61" s="97"/>
      <c r="D61" s="98"/>
      <c r="E61" s="15">
        <v>185</v>
      </c>
      <c r="F61" s="5">
        <v>22</v>
      </c>
      <c r="G61" s="62">
        <f t="shared" ref="G61:G65" si="2">E61*F61</f>
        <v>4070</v>
      </c>
      <c r="H61" s="139"/>
      <c r="I61" s="59"/>
    </row>
    <row r="62" spans="1:9" ht="19.5" x14ac:dyDescent="0.25">
      <c r="A62" s="48"/>
      <c r="B62" s="96" t="s">
        <v>80</v>
      </c>
      <c r="C62" s="97"/>
      <c r="D62" s="98"/>
      <c r="E62" s="15">
        <v>200</v>
      </c>
      <c r="F62" s="5">
        <v>20</v>
      </c>
      <c r="G62" s="62">
        <f t="shared" si="2"/>
        <v>4000</v>
      </c>
      <c r="H62" s="139"/>
      <c r="I62" s="59"/>
    </row>
    <row r="63" spans="1:9" ht="19.5" x14ac:dyDescent="0.25">
      <c r="A63" s="48"/>
      <c r="B63" s="96" t="s">
        <v>82</v>
      </c>
      <c r="C63" s="97"/>
      <c r="D63" s="98"/>
      <c r="E63" s="15">
        <v>1000</v>
      </c>
      <c r="F63" s="5">
        <v>2</v>
      </c>
      <c r="G63" s="62">
        <f t="shared" si="2"/>
        <v>2000</v>
      </c>
      <c r="H63" s="139"/>
      <c r="I63" s="59"/>
    </row>
    <row r="64" spans="1:9" ht="19.5" x14ac:dyDescent="0.25">
      <c r="A64" s="48"/>
      <c r="B64" s="96" t="s">
        <v>81</v>
      </c>
      <c r="C64" s="97"/>
      <c r="D64" s="98"/>
      <c r="E64" s="15">
        <v>100</v>
      </c>
      <c r="F64" s="5">
        <v>22</v>
      </c>
      <c r="G64" s="62">
        <f t="shared" si="2"/>
        <v>2200</v>
      </c>
      <c r="H64" s="139"/>
      <c r="I64" s="59"/>
    </row>
    <row r="65" spans="1:9" ht="20.25" thickBot="1" x14ac:dyDescent="0.3">
      <c r="A65" s="48"/>
      <c r="B65" s="144" t="s">
        <v>19</v>
      </c>
      <c r="C65" s="145"/>
      <c r="D65" s="146"/>
      <c r="E65" s="66">
        <v>1700</v>
      </c>
      <c r="F65" s="67">
        <v>1</v>
      </c>
      <c r="G65" s="69">
        <f t="shared" si="2"/>
        <v>1700</v>
      </c>
      <c r="H65" s="139"/>
      <c r="I65" s="59"/>
    </row>
    <row r="66" spans="1:9" ht="26.1" customHeight="1" thickBot="1" x14ac:dyDescent="0.3">
      <c r="A66" s="48"/>
      <c r="B66" s="147" t="s">
        <v>77</v>
      </c>
      <c r="C66" s="148"/>
      <c r="D66" s="148"/>
      <c r="E66" s="148"/>
      <c r="F66" s="149"/>
      <c r="G66" s="17">
        <f>SUM(G61:G65)</f>
        <v>13970</v>
      </c>
      <c r="H66" s="140"/>
      <c r="I66" s="59"/>
    </row>
    <row r="67" spans="1:9" ht="20.100000000000001" customHeight="1" x14ac:dyDescent="0.25">
      <c r="A67" s="48"/>
      <c r="B67" s="123" t="s">
        <v>76</v>
      </c>
      <c r="C67" s="124"/>
      <c r="D67" s="125"/>
      <c r="E67" s="63"/>
      <c r="F67" s="14"/>
      <c r="G67" s="72"/>
      <c r="H67" s="138">
        <v>13200</v>
      </c>
      <c r="I67" s="3"/>
    </row>
    <row r="68" spans="1:9" ht="20.100000000000001" customHeight="1" x14ac:dyDescent="0.25">
      <c r="A68" s="48"/>
      <c r="B68" s="80" t="s">
        <v>20</v>
      </c>
      <c r="C68" s="81"/>
      <c r="D68" s="82"/>
      <c r="E68" s="73">
        <v>6000</v>
      </c>
      <c r="F68" s="35">
        <v>1</v>
      </c>
      <c r="G68" s="36">
        <f>E68*F68</f>
        <v>6000</v>
      </c>
      <c r="H68" s="139"/>
      <c r="I68" s="6"/>
    </row>
    <row r="69" spans="1:9" ht="20.100000000000001" customHeight="1" x14ac:dyDescent="0.25">
      <c r="A69" s="48"/>
      <c r="B69" s="80" t="s">
        <v>21</v>
      </c>
      <c r="C69" s="81"/>
      <c r="D69" s="82"/>
      <c r="E69" s="73">
        <v>4000</v>
      </c>
      <c r="F69" s="37">
        <v>1</v>
      </c>
      <c r="G69" s="36">
        <f t="shared" ref="G69:G72" si="3">E69*F69</f>
        <v>4000</v>
      </c>
      <c r="H69" s="139"/>
      <c r="I69" s="6"/>
    </row>
    <row r="70" spans="1:9" ht="20.100000000000001" customHeight="1" x14ac:dyDescent="0.25">
      <c r="B70" s="96" t="s">
        <v>90</v>
      </c>
      <c r="C70" s="97"/>
      <c r="D70" s="98"/>
      <c r="E70" s="73">
        <v>500</v>
      </c>
      <c r="F70" s="37">
        <v>1</v>
      </c>
      <c r="G70" s="36">
        <f t="shared" si="3"/>
        <v>500</v>
      </c>
      <c r="H70" s="139"/>
      <c r="I70" s="6"/>
    </row>
    <row r="71" spans="1:9" ht="20.100000000000001" customHeight="1" x14ac:dyDescent="0.25">
      <c r="B71" s="96" t="s">
        <v>85</v>
      </c>
      <c r="C71" s="97"/>
      <c r="D71" s="98"/>
      <c r="E71" s="36">
        <v>15</v>
      </c>
      <c r="F71" s="35">
        <v>40</v>
      </c>
      <c r="G71" s="36">
        <f t="shared" si="3"/>
        <v>600</v>
      </c>
      <c r="H71" s="139"/>
      <c r="I71" s="6"/>
    </row>
    <row r="72" spans="1:9" ht="20.100000000000001" customHeight="1" x14ac:dyDescent="0.25">
      <c r="B72" s="80" t="s">
        <v>24</v>
      </c>
      <c r="C72" s="81"/>
      <c r="D72" s="82"/>
      <c r="E72" s="36">
        <v>30</v>
      </c>
      <c r="F72" s="35">
        <v>30</v>
      </c>
      <c r="G72" s="4">
        <f t="shared" si="3"/>
        <v>900</v>
      </c>
      <c r="H72" s="139"/>
      <c r="I72" s="6"/>
    </row>
    <row r="73" spans="1:9" ht="20.100000000000001" customHeight="1" thickBot="1" x14ac:dyDescent="0.3">
      <c r="B73" s="80" t="s">
        <v>19</v>
      </c>
      <c r="C73" s="81"/>
      <c r="D73" s="82"/>
      <c r="E73" s="70">
        <v>1200</v>
      </c>
      <c r="F73" s="66">
        <v>1</v>
      </c>
      <c r="G73" s="71">
        <f>E73*F73</f>
        <v>1200</v>
      </c>
      <c r="H73" s="139"/>
      <c r="I73" s="6"/>
    </row>
    <row r="74" spans="1:9" ht="26.1" customHeight="1" thickBot="1" x14ac:dyDescent="0.3">
      <c r="B74" s="93" t="s">
        <v>92</v>
      </c>
      <c r="C74" s="94"/>
      <c r="D74" s="94"/>
      <c r="E74" s="94"/>
      <c r="F74" s="95"/>
      <c r="G74" s="16">
        <f>SUM(G68:G73)</f>
        <v>13200</v>
      </c>
      <c r="H74" s="140"/>
      <c r="I74" s="12"/>
    </row>
    <row r="75" spans="1:9" ht="26.1" customHeight="1" thickBot="1" x14ac:dyDescent="0.3">
      <c r="B75" s="93" t="s">
        <v>46</v>
      </c>
      <c r="C75" s="94"/>
      <c r="D75" s="94"/>
      <c r="E75" s="94"/>
      <c r="F75" s="95"/>
      <c r="G75" s="16">
        <f>G48+G52+G59+G66+G74</f>
        <v>69108</v>
      </c>
      <c r="H75" s="16">
        <f>+H39+H49+H53+H60+H67</f>
        <v>69108</v>
      </c>
      <c r="I75" s="12"/>
    </row>
    <row r="76" spans="1:9" ht="30" customHeight="1" thickBot="1" x14ac:dyDescent="0.3">
      <c r="B76" s="132" t="s">
        <v>9</v>
      </c>
      <c r="C76" s="133"/>
      <c r="D76" s="133"/>
      <c r="E76" s="133"/>
      <c r="F76" s="133"/>
      <c r="G76" s="133"/>
      <c r="H76" s="133"/>
      <c r="I76" s="134"/>
    </row>
    <row r="77" spans="1:9" ht="20.100000000000001" customHeight="1" thickBot="1" x14ac:dyDescent="0.3">
      <c r="B77" s="129" t="s">
        <v>15</v>
      </c>
      <c r="C77" s="130"/>
      <c r="D77" s="131"/>
      <c r="E77" s="18">
        <v>8000</v>
      </c>
      <c r="F77" s="19">
        <v>1</v>
      </c>
      <c r="G77" s="18">
        <v>8000</v>
      </c>
      <c r="H77" s="18">
        <v>8000</v>
      </c>
      <c r="I77" s="20"/>
    </row>
    <row r="78" spans="1:9" ht="26.1" customHeight="1" thickBot="1" x14ac:dyDescent="0.3">
      <c r="B78" s="93" t="s">
        <v>47</v>
      </c>
      <c r="C78" s="94"/>
      <c r="D78" s="94"/>
      <c r="E78" s="94"/>
      <c r="F78" s="95"/>
      <c r="G78" s="16">
        <f>+G77</f>
        <v>8000</v>
      </c>
      <c r="H78" s="16">
        <f>+H77</f>
        <v>8000</v>
      </c>
      <c r="I78" s="12"/>
    </row>
    <row r="79" spans="1:9" ht="26.1" customHeight="1" thickBot="1" x14ac:dyDescent="0.3">
      <c r="B79" s="93" t="s">
        <v>48</v>
      </c>
      <c r="C79" s="94"/>
      <c r="D79" s="94"/>
      <c r="E79" s="94"/>
      <c r="F79" s="95"/>
      <c r="G79" s="11">
        <f>SUM(G22+G37+G75+G78)</f>
        <v>461508</v>
      </c>
      <c r="H79" s="11">
        <f>SUM(H22+H37+H75+H78)</f>
        <v>455263</v>
      </c>
      <c r="I79" s="12"/>
    </row>
    <row r="80" spans="1:9" ht="30" customHeight="1" thickBot="1" x14ac:dyDescent="0.3">
      <c r="B80" s="162" t="s">
        <v>26</v>
      </c>
      <c r="C80" s="163"/>
      <c r="D80" s="163"/>
      <c r="E80" s="163"/>
      <c r="F80" s="163"/>
      <c r="G80" s="163"/>
      <c r="H80" s="164"/>
      <c r="I80" s="47" t="s">
        <v>27</v>
      </c>
    </row>
    <row r="81" spans="2:9" ht="20.100000000000001" customHeight="1" x14ac:dyDescent="0.25">
      <c r="B81" s="159" t="s">
        <v>50</v>
      </c>
      <c r="C81" s="160"/>
      <c r="D81" s="160"/>
      <c r="E81" s="160"/>
      <c r="F81" s="160"/>
      <c r="G81" s="160"/>
      <c r="H81" s="161"/>
      <c r="I81" s="169">
        <v>0</v>
      </c>
    </row>
    <row r="82" spans="2:9" ht="20.100000000000001" customHeight="1" thickBot="1" x14ac:dyDescent="0.3">
      <c r="B82" s="21" t="s">
        <v>10</v>
      </c>
      <c r="C82" s="49">
        <v>0</v>
      </c>
      <c r="D82" s="45" t="s">
        <v>11</v>
      </c>
      <c r="E82" s="22" t="s">
        <v>12</v>
      </c>
      <c r="F82" s="49">
        <v>0</v>
      </c>
      <c r="G82" s="45" t="s">
        <v>13</v>
      </c>
      <c r="H82" s="23" t="s">
        <v>14</v>
      </c>
      <c r="I82" s="167"/>
    </row>
    <row r="83" spans="2:9" ht="19.5" x14ac:dyDescent="0.25">
      <c r="B83" s="24"/>
      <c r="C83" s="25"/>
      <c r="D83" s="26"/>
      <c r="E83" s="25"/>
      <c r="F83" s="25"/>
      <c r="G83" s="26"/>
      <c r="H83" s="27"/>
      <c r="I83" s="168"/>
    </row>
    <row r="84" spans="2:9" ht="20.100000000000001" customHeight="1" x14ac:dyDescent="0.25">
      <c r="B84" s="121" t="s">
        <v>28</v>
      </c>
      <c r="C84" s="122"/>
      <c r="D84" s="22"/>
      <c r="E84" s="28"/>
      <c r="F84" s="29"/>
      <c r="G84" s="29"/>
      <c r="H84" s="30"/>
      <c r="I84" s="141">
        <f>I95-I86</f>
        <v>6245</v>
      </c>
    </row>
    <row r="85" spans="2:9" ht="20.100000000000001" customHeight="1" x14ac:dyDescent="0.25">
      <c r="B85" s="31"/>
      <c r="C85" s="26"/>
      <c r="D85" s="25"/>
      <c r="E85" s="32"/>
      <c r="F85" s="32"/>
      <c r="G85" s="32"/>
      <c r="H85" s="33"/>
      <c r="I85" s="142"/>
    </row>
    <row r="86" spans="2:9" ht="20.100000000000001" customHeight="1" x14ac:dyDescent="0.25">
      <c r="B86" s="135" t="s">
        <v>29</v>
      </c>
      <c r="C86" s="136"/>
      <c r="D86" s="136"/>
      <c r="E86" s="136"/>
      <c r="F86" s="136"/>
      <c r="G86" s="136"/>
      <c r="H86" s="137"/>
      <c r="I86" s="166">
        <f>E87+E88+E89+E90</f>
        <v>455263</v>
      </c>
    </row>
    <row r="87" spans="2:9" ht="20.100000000000001" customHeight="1" thickBot="1" x14ac:dyDescent="0.3">
      <c r="B87" s="38" t="s">
        <v>34</v>
      </c>
      <c r="C87" s="40"/>
      <c r="D87" s="42" t="s">
        <v>55</v>
      </c>
      <c r="E87" s="51">
        <v>366300</v>
      </c>
      <c r="F87" s="42"/>
      <c r="G87" s="42"/>
      <c r="H87" s="39"/>
      <c r="I87" s="167"/>
    </row>
    <row r="88" spans="2:9" ht="20.100000000000001" customHeight="1" thickBot="1" x14ac:dyDescent="0.3">
      <c r="B88" s="119" t="s">
        <v>35</v>
      </c>
      <c r="C88" s="120"/>
      <c r="D88" s="42" t="s">
        <v>25</v>
      </c>
      <c r="E88" s="51">
        <v>11855</v>
      </c>
      <c r="F88" s="42"/>
      <c r="G88" s="42"/>
      <c r="H88" s="39"/>
      <c r="I88" s="167"/>
    </row>
    <row r="89" spans="2:9" ht="64.5" customHeight="1" thickBot="1" x14ac:dyDescent="0.3">
      <c r="B89" s="119" t="s">
        <v>36</v>
      </c>
      <c r="C89" s="120"/>
      <c r="D89" s="42" t="s">
        <v>25</v>
      </c>
      <c r="E89" s="51">
        <v>69108</v>
      </c>
      <c r="F89" s="42"/>
      <c r="G89" s="42"/>
      <c r="H89" s="39"/>
      <c r="I89" s="167"/>
    </row>
    <row r="90" spans="2:9" ht="20.100000000000001" customHeight="1" thickBot="1" x14ac:dyDescent="0.3">
      <c r="B90" s="38" t="s">
        <v>37</v>
      </c>
      <c r="C90" s="40"/>
      <c r="D90" s="54" t="s">
        <v>55</v>
      </c>
      <c r="E90" s="51">
        <v>8000</v>
      </c>
      <c r="F90" s="42"/>
      <c r="G90" s="42"/>
      <c r="H90" s="39"/>
      <c r="I90" s="167"/>
    </row>
    <row r="91" spans="2:9" ht="20.100000000000001" customHeight="1" x14ac:dyDescent="0.25">
      <c r="B91" s="38"/>
      <c r="C91" s="40"/>
      <c r="D91" s="41"/>
      <c r="E91" s="42"/>
      <c r="F91" s="42"/>
      <c r="G91" s="42"/>
      <c r="H91" s="39"/>
      <c r="I91" s="168"/>
    </row>
    <row r="92" spans="2:9" ht="20.100000000000001" customHeight="1" x14ac:dyDescent="0.25">
      <c r="B92" s="156" t="s">
        <v>54</v>
      </c>
      <c r="C92" s="157"/>
      <c r="D92" s="157"/>
      <c r="E92" s="157"/>
      <c r="F92" s="157"/>
      <c r="G92" s="157"/>
      <c r="H92" s="158"/>
      <c r="I92" s="141">
        <v>0</v>
      </c>
    </row>
    <row r="93" spans="2:9" ht="20.100000000000001" customHeight="1" x14ac:dyDescent="0.25">
      <c r="B93" s="56" t="s">
        <v>49</v>
      </c>
      <c r="C93" s="45"/>
      <c r="D93" s="45"/>
      <c r="E93" s="45"/>
      <c r="F93" s="45"/>
      <c r="G93" s="45"/>
      <c r="H93" s="29"/>
      <c r="I93" s="154"/>
    </row>
    <row r="94" spans="2:9" ht="20.100000000000001" customHeight="1" thickBot="1" x14ac:dyDescent="0.3">
      <c r="B94" s="55"/>
      <c r="C94" s="53"/>
      <c r="D94" s="53"/>
      <c r="E94" s="53"/>
      <c r="F94" s="53"/>
      <c r="G94" s="53"/>
      <c r="H94" s="53"/>
      <c r="I94" s="155"/>
    </row>
    <row r="95" spans="2:9" ht="26.1" customHeight="1" thickBot="1" x14ac:dyDescent="0.3">
      <c r="B95" s="93" t="s">
        <v>30</v>
      </c>
      <c r="C95" s="94"/>
      <c r="D95" s="94"/>
      <c r="E95" s="94"/>
      <c r="F95" s="94"/>
      <c r="G95" s="94"/>
      <c r="H95" s="95"/>
      <c r="I95" s="52">
        <f>G79</f>
        <v>461508</v>
      </c>
    </row>
    <row r="97" spans="2:9" x14ac:dyDescent="0.25">
      <c r="B97" s="43"/>
      <c r="C97" s="43"/>
      <c r="D97" s="43"/>
      <c r="E97" s="43"/>
      <c r="F97" s="43"/>
      <c r="G97" s="43"/>
      <c r="H97" s="43"/>
      <c r="I97" s="43"/>
    </row>
  </sheetData>
  <mergeCells count="100">
    <mergeCell ref="B71:D71"/>
    <mergeCell ref="B65:D65"/>
    <mergeCell ref="H60:H66"/>
    <mergeCell ref="B63:D63"/>
    <mergeCell ref="B45:D45"/>
    <mergeCell ref="H53:H59"/>
    <mergeCell ref="B64:D64"/>
    <mergeCell ref="B62:D62"/>
    <mergeCell ref="H49:H52"/>
    <mergeCell ref="B55:D55"/>
    <mergeCell ref="B57:D57"/>
    <mergeCell ref="B70:D70"/>
    <mergeCell ref="B15:D15"/>
    <mergeCell ref="B16:D16"/>
    <mergeCell ref="H24:H29"/>
    <mergeCell ref="B11:D13"/>
    <mergeCell ref="E11:E13"/>
    <mergeCell ref="F11:F13"/>
    <mergeCell ref="B21:D21"/>
    <mergeCell ref="G11:G13"/>
    <mergeCell ref="B28:D28"/>
    <mergeCell ref="C4:I4"/>
    <mergeCell ref="I92:I94"/>
    <mergeCell ref="B92:H92"/>
    <mergeCell ref="B81:H81"/>
    <mergeCell ref="B80:H80"/>
    <mergeCell ref="C7:I7"/>
    <mergeCell ref="C8:I8"/>
    <mergeCell ref="I86:I91"/>
    <mergeCell ref="B59:F59"/>
    <mergeCell ref="B74:F74"/>
    <mergeCell ref="B67:D67"/>
    <mergeCell ref="B69:D69"/>
    <mergeCell ref="B72:D72"/>
    <mergeCell ref="I81:I83"/>
    <mergeCell ref="H11:H13"/>
    <mergeCell ref="B14:I14"/>
    <mergeCell ref="I84:I85"/>
    <mergeCell ref="B10:I10"/>
    <mergeCell ref="B79:F79"/>
    <mergeCell ref="B33:D33"/>
    <mergeCell ref="B34:D34"/>
    <mergeCell ref="B39:D39"/>
    <mergeCell ref="B37:F37"/>
    <mergeCell ref="B48:F48"/>
    <mergeCell ref="B46:D46"/>
    <mergeCell ref="B49:D49"/>
    <mergeCell ref="B50:D50"/>
    <mergeCell ref="B51:D51"/>
    <mergeCell ref="B52:F52"/>
    <mergeCell ref="B66:F66"/>
    <mergeCell ref="B60:D60"/>
    <mergeCell ref="B61:D61"/>
    <mergeCell ref="B95:H95"/>
    <mergeCell ref="B88:C88"/>
    <mergeCell ref="B89:C89"/>
    <mergeCell ref="B84:C84"/>
    <mergeCell ref="B53:D53"/>
    <mergeCell ref="B54:D54"/>
    <mergeCell ref="B56:D56"/>
    <mergeCell ref="B58:D58"/>
    <mergeCell ref="B77:D77"/>
    <mergeCell ref="B75:F75"/>
    <mergeCell ref="B76:I76"/>
    <mergeCell ref="B73:D73"/>
    <mergeCell ref="B86:H86"/>
    <mergeCell ref="H67:H74"/>
    <mergeCell ref="B68:D68"/>
    <mergeCell ref="B78:F78"/>
    <mergeCell ref="A1:J1"/>
    <mergeCell ref="A2:J2"/>
    <mergeCell ref="C6:I6"/>
    <mergeCell ref="B26:D26"/>
    <mergeCell ref="B27:D27"/>
    <mergeCell ref="H15:H21"/>
    <mergeCell ref="B23:I23"/>
    <mergeCell ref="I11:I13"/>
    <mergeCell ref="B17:D17"/>
    <mergeCell ref="B18:D18"/>
    <mergeCell ref="B19:D19"/>
    <mergeCell ref="B20:D20"/>
    <mergeCell ref="B24:D24"/>
    <mergeCell ref="B25:D25"/>
    <mergeCell ref="C5:I5"/>
    <mergeCell ref="B22:F22"/>
    <mergeCell ref="B36:F36"/>
    <mergeCell ref="B40:D40"/>
    <mergeCell ref="B29:D29"/>
    <mergeCell ref="B47:D47"/>
    <mergeCell ref="B35:D35"/>
    <mergeCell ref="B31:D31"/>
    <mergeCell ref="B32:D32"/>
    <mergeCell ref="B38:I38"/>
    <mergeCell ref="B30:F30"/>
    <mergeCell ref="B44:D44"/>
    <mergeCell ref="H39:H48"/>
    <mergeCell ref="H31:H35"/>
    <mergeCell ref="B43:D43"/>
    <mergeCell ref="B42:D42"/>
    <mergeCell ref="B41:D41"/>
  </mergeCells>
  <phoneticPr fontId="1" type="noConversion"/>
  <dataValidations count="3">
    <dataValidation type="decimal" operator="lessThanOrEqual" allowBlank="1" showInputMessage="1" showErrorMessage="1" error="申請的資助額不可超過支出數額。" sqref="H22">
      <formula1>G22</formula1>
    </dataValidation>
    <dataValidation type="decimal" operator="lessThanOrEqual" allowBlank="1" showInputMessage="1" showErrorMessage="1" error="申請的資助額不可超過支出總額。" sqref="H36">
      <formula1>G36</formula1>
    </dataValidation>
    <dataValidation operator="lessThanOrEqual" allowBlank="1" showInputMessage="1" error="申請的資助額不可超過支出總額。" sqref="H39 H49"/>
  </dataValidations>
  <pageMargins left="0.23622047244094491" right="0.15748031496062992" top="0.27559055118110237" bottom="0.31496062992125984" header="0.15748031496062992" footer="0.15748031496062992"/>
  <pageSetup paperSize="9" scale="63" fitToHeight="0" orientation="portrait" r:id="rId1"/>
  <rowBreaks count="1" manualBreakCount="1">
    <brk id="7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5</vt:i4>
      </vt:variant>
    </vt:vector>
  </HeadingPairs>
  <TitlesOfParts>
    <vt:vector size="6" baseType="lpstr">
      <vt:lpstr>工作表1</vt:lpstr>
      <vt:lpstr>工作表1!_ftnref2</vt:lpstr>
      <vt:lpstr>工作表1!_ftnref3</vt:lpstr>
      <vt:lpstr>工作表1!_ftnref5</vt:lpstr>
      <vt:lpstr>工作表1!Print_Area</vt:lpstr>
      <vt:lpstr>工作表1!Print_Titles</vt:lpstr>
    </vt:vector>
  </TitlesOfParts>
  <Company>Home Affairs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WH IP</dc:creator>
  <cp:lastModifiedBy>Connie KY LEUNG</cp:lastModifiedBy>
  <cp:lastPrinted>2023-09-27T10:05:08Z</cp:lastPrinted>
  <dcterms:created xsi:type="dcterms:W3CDTF">2020-09-28T09:01:45Z</dcterms:created>
  <dcterms:modified xsi:type="dcterms:W3CDTF">2023-10-17T08:46:08Z</dcterms:modified>
</cp:coreProperties>
</file>