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ropbox\Rondinelli_Research\Nickelate_problem\data\"/>
    </mc:Choice>
  </mc:AlternateContent>
  <xr:revisionPtr revIDLastSave="0" documentId="13_ncr:1_{99AB3109-C4D9-4FF3-BB35-A2DC6F2B678A}" xr6:coauthVersionLast="33" xr6:coauthVersionMax="33" xr10:uidLastSave="{00000000-0000-0000-0000-000000000000}"/>
  <bookViews>
    <workbookView xWindow="0" yWindow="0" windowWidth="16380" windowHeight="8196" tabRatio="993" activeTab="1" xr2:uid="{00000000-000D-0000-FFFF-FFFF00000000}"/>
  </bookViews>
  <sheets>
    <sheet name="AFM" sheetId="2" r:id="rId1"/>
    <sheet name="AFMscaled" sheetId="5" r:id="rId2"/>
    <sheet name="Experimental" sheetId="7" r:id="rId3"/>
    <sheet name="Experimentalscaled" sheetId="10" r:id="rId4"/>
    <sheet name="dotprod" sheetId="11" r:id="rId5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" i="7" l="1"/>
  <c r="R4" i="7"/>
  <c r="R5" i="7"/>
  <c r="R6" i="7"/>
  <c r="R7" i="7"/>
  <c r="R8" i="7"/>
  <c r="R9" i="7"/>
  <c r="R10" i="7"/>
  <c r="R2" i="7"/>
  <c r="M5" i="11" l="1"/>
  <c r="N5" i="11"/>
  <c r="O5" i="11"/>
  <c r="P5" i="11"/>
  <c r="Q5" i="11"/>
  <c r="R5" i="11"/>
  <c r="S5" i="11"/>
  <c r="L5" i="11"/>
  <c r="N7" i="11"/>
  <c r="L7" i="11" l="1"/>
  <c r="M6" i="11"/>
  <c r="N6" i="11"/>
  <c r="O6" i="11"/>
  <c r="P6" i="11"/>
  <c r="Q6" i="11"/>
  <c r="R6" i="11"/>
  <c r="S6" i="11"/>
  <c r="L6" i="11"/>
  <c r="N2" i="11"/>
  <c r="J2" i="11"/>
  <c r="Q2" i="11" s="1"/>
  <c r="Y12" i="5"/>
  <c r="Y11" i="5"/>
  <c r="Y10" i="5"/>
  <c r="Y9" i="5"/>
  <c r="Y8" i="5"/>
  <c r="Y7" i="5"/>
  <c r="Y6" i="5"/>
  <c r="Y5" i="5"/>
  <c r="Y4" i="5"/>
  <c r="Y3" i="5"/>
  <c r="Y2" i="5"/>
  <c r="X12" i="5"/>
  <c r="X11" i="5"/>
  <c r="X10" i="5"/>
  <c r="X9" i="5"/>
  <c r="X8" i="5"/>
  <c r="X7" i="5"/>
  <c r="X6" i="5"/>
  <c r="X5" i="5"/>
  <c r="X4" i="5"/>
  <c r="X3" i="5"/>
  <c r="X2" i="5"/>
  <c r="W12" i="5"/>
  <c r="W11" i="5"/>
  <c r="W10" i="5"/>
  <c r="W9" i="5"/>
  <c r="W8" i="5"/>
  <c r="W7" i="5"/>
  <c r="W6" i="5"/>
  <c r="W5" i="5"/>
  <c r="W4" i="5"/>
  <c r="W3" i="5"/>
  <c r="W2" i="5"/>
  <c r="V12" i="5"/>
  <c r="V11" i="5"/>
  <c r="V10" i="5"/>
  <c r="V9" i="5"/>
  <c r="V8" i="5"/>
  <c r="V7" i="5"/>
  <c r="V6" i="5"/>
  <c r="V5" i="5"/>
  <c r="V4" i="5"/>
  <c r="V3" i="5"/>
  <c r="V2" i="5"/>
  <c r="U12" i="5"/>
  <c r="U11" i="5"/>
  <c r="U10" i="5"/>
  <c r="U9" i="5"/>
  <c r="U8" i="5"/>
  <c r="U7" i="5"/>
  <c r="U6" i="5"/>
  <c r="U5" i="5"/>
  <c r="U4" i="5"/>
  <c r="U3" i="5"/>
  <c r="U2" i="5"/>
  <c r="T12" i="5"/>
  <c r="T11" i="5"/>
  <c r="T10" i="5"/>
  <c r="T9" i="5"/>
  <c r="T8" i="5"/>
  <c r="T7" i="5"/>
  <c r="T6" i="5"/>
  <c r="T5" i="5"/>
  <c r="T4" i="5"/>
  <c r="T3" i="5"/>
  <c r="T2" i="5"/>
  <c r="S12" i="5"/>
  <c r="S11" i="5"/>
  <c r="S10" i="5"/>
  <c r="S9" i="5"/>
  <c r="S8" i="5"/>
  <c r="S7" i="5"/>
  <c r="S6" i="5"/>
  <c r="S5" i="5"/>
  <c r="S4" i="5"/>
  <c r="S3" i="5"/>
  <c r="S2" i="5"/>
  <c r="R3" i="5"/>
  <c r="R4" i="5"/>
  <c r="R5" i="5"/>
  <c r="R6" i="5"/>
  <c r="R7" i="5"/>
  <c r="R8" i="5"/>
  <c r="R9" i="5"/>
  <c r="R10" i="5"/>
  <c r="R11" i="5"/>
  <c r="R12" i="5"/>
  <c r="R2" i="5"/>
  <c r="R2" i="11" l="1"/>
  <c r="O2" i="11"/>
  <c r="S2" i="11"/>
  <c r="L2" i="11"/>
  <c r="P2" i="11"/>
  <c r="M2" i="11"/>
  <c r="J3" i="5"/>
  <c r="J4" i="5"/>
  <c r="J5" i="5"/>
  <c r="J6" i="5"/>
  <c r="J7" i="5"/>
  <c r="J8" i="5"/>
  <c r="J9" i="5"/>
  <c r="J10" i="5"/>
  <c r="J11" i="5"/>
  <c r="J12" i="5"/>
  <c r="J2" i="5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<sst xmlns="http://schemas.openxmlformats.org/spreadsheetml/2006/main" count="155" uniqueCount="45">
  <si>
    <t>R1</t>
  </si>
  <si>
    <t>R3</t>
  </si>
  <si>
    <t>R4</t>
  </si>
  <si>
    <t>R5</t>
  </si>
  <si>
    <t>X5</t>
  </si>
  <si>
    <t>M2</t>
  </si>
  <si>
    <t>M3</t>
  </si>
  <si>
    <t>M5</t>
  </si>
  <si>
    <t>TMI</t>
  </si>
  <si>
    <t>TN</t>
  </si>
  <si>
    <t>Dy</t>
  </si>
  <si>
    <t>Er</t>
  </si>
  <si>
    <t>Eu</t>
  </si>
  <si>
    <t>Gd</t>
  </si>
  <si>
    <t>Ho</t>
  </si>
  <si>
    <t>Lu</t>
  </si>
  <si>
    <t>Nd</t>
  </si>
  <si>
    <t>Pr</t>
  </si>
  <si>
    <t>Sm</t>
  </si>
  <si>
    <t>Tb</t>
  </si>
  <si>
    <t>Y</t>
  </si>
  <si>
    <t>Overall</t>
  </si>
  <si>
    <t>Radius</t>
  </si>
  <si>
    <t>T_fact</t>
  </si>
  <si>
    <t>GII</t>
  </si>
  <si>
    <t>vol_ratio_poly</t>
  </si>
  <si>
    <t>Rdisp</t>
  </si>
  <si>
    <t>T_record</t>
  </si>
  <si>
    <t>Synthesis</t>
  </si>
  <si>
    <t>High oxygen pressure solid state</t>
  </si>
  <si>
    <t>Yb</t>
  </si>
  <si>
    <t>Tm</t>
  </si>
  <si>
    <t>X5_normed</t>
  </si>
  <si>
    <t>R3_normed</t>
  </si>
  <si>
    <t>R1_normed</t>
  </si>
  <si>
    <t>R4_normed</t>
  </si>
  <si>
    <t>R5_normed</t>
  </si>
  <si>
    <t>M2_normed</t>
  </si>
  <si>
    <t>M3_normed</t>
  </si>
  <si>
    <t>M5_normed</t>
  </si>
  <si>
    <t>Nd_AFM</t>
  </si>
  <si>
    <t>Nd_exp</t>
  </si>
  <si>
    <t>Dot:</t>
  </si>
  <si>
    <t>Products:</t>
  </si>
  <si>
    <t>Lu_exp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</si>
</sst>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"/>
  <sheetViews>
    <sheetView zoomScaleNormal="100" workbookViewId="0">
      <selection activeCell="H9" sqref="H9"/>
    </sheetView>
  </sheetViews>
  <sheetFormatPr defaultRowHeight="14.4" x14ac:dyDescent="0.3"/>
  <cols>
    <col min="1" max="9" width="8.33203125"/>
    <col min="10" max="11" width="8.5546875" style="1"/>
    <col min="12" max="13" width="9.21875" style="1"/>
    <col min="14" max="17" width="12.109375" style="1"/>
    <col min="18" max="1022" width="8.33203125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21</v>
      </c>
      <c r="K1" s="1" t="s">
        <v>22</v>
      </c>
      <c r="L1" s="1" t="s">
        <v>23</v>
      </c>
      <c r="M1" s="1" t="s">
        <v>8</v>
      </c>
      <c r="N1" s="1" t="s">
        <v>9</v>
      </c>
      <c r="O1" s="1" t="s">
        <v>24</v>
      </c>
      <c r="P1" s="1" t="s">
        <v>25</v>
      </c>
      <c r="Q1" s="1" t="s">
        <v>26</v>
      </c>
    </row>
    <row r="2" spans="1:17" x14ac:dyDescent="0.3">
      <c r="A2" s="1" t="s">
        <v>15</v>
      </c>
      <c r="B2" s="1">
        <v>6.8229999999999999E-2</v>
      </c>
      <c r="C2" s="1">
        <v>4.8199999999999996E-3</v>
      </c>
      <c r="D2" s="1">
        <v>0.83206999999999998</v>
      </c>
      <c r="E2" s="1">
        <v>9.7939999999999999E-2</v>
      </c>
      <c r="F2" s="1">
        <v>0.39883999999999997</v>
      </c>
      <c r="G2" s="1">
        <v>5.3299999999999997E-3</v>
      </c>
      <c r="H2" s="1">
        <v>0.55142999999999998</v>
      </c>
      <c r="I2" s="1">
        <v>1.8699999999999999E-3</v>
      </c>
      <c r="J2" s="1">
        <f>SQRT(SUMSQ(AFM!B2:I2))</f>
        <v>1.0815690408383554</v>
      </c>
      <c r="K2" s="1">
        <v>0.97699999999999998</v>
      </c>
      <c r="L2" s="1">
        <v>0.85299999999999998</v>
      </c>
      <c r="M2" s="1">
        <v>595.62480000000005</v>
      </c>
      <c r="N2" s="1">
        <v>129.67140000000001</v>
      </c>
      <c r="O2" s="1">
        <v>0.28682000000000002</v>
      </c>
      <c r="P2">
        <v>1.082570877</v>
      </c>
      <c r="Q2" s="1">
        <v>7.0900000000000005E-2</v>
      </c>
    </row>
    <row r="3" spans="1:17" x14ac:dyDescent="0.3">
      <c r="A3" s="1" t="s">
        <v>11</v>
      </c>
      <c r="B3" s="1">
        <v>6.5530000000000005E-2</v>
      </c>
      <c r="C3" s="1">
        <v>3.82E-3</v>
      </c>
      <c r="D3" s="1">
        <v>0.77263000000000004</v>
      </c>
      <c r="E3" s="1">
        <v>8.5669999999999996E-2</v>
      </c>
      <c r="F3" s="1">
        <v>0.37014000000000002</v>
      </c>
      <c r="G3" s="1">
        <v>3.48E-3</v>
      </c>
      <c r="H3" s="1">
        <v>0.52834000000000003</v>
      </c>
      <c r="I3" s="1">
        <v>1.15E-3</v>
      </c>
      <c r="J3" s="1">
        <f>SQRT(SUMSQ(AFM!B3:I3))</f>
        <v>1.0123069925669783</v>
      </c>
      <c r="K3" s="1">
        <v>1.004</v>
      </c>
      <c r="L3" s="1">
        <v>0.86260000000000003</v>
      </c>
      <c r="M3" s="1">
        <v>582.99350000000004</v>
      </c>
      <c r="N3" s="1">
        <v>145.0189</v>
      </c>
      <c r="O3" s="1">
        <v>0.22217000000000001</v>
      </c>
      <c r="P3">
        <v>1.0787137389999999</v>
      </c>
      <c r="Q3" s="1">
        <v>6.6799999999999998E-2</v>
      </c>
    </row>
    <row r="4" spans="1:17" x14ac:dyDescent="0.3">
      <c r="A4" s="1" t="s">
        <v>14</v>
      </c>
      <c r="B4" s="1">
        <v>6.4750000000000002E-2</v>
      </c>
      <c r="C4" s="1">
        <v>3.6600000000000001E-3</v>
      </c>
      <c r="D4" s="1">
        <v>0.75387999999999999</v>
      </c>
      <c r="E4" s="1">
        <v>8.1909999999999997E-2</v>
      </c>
      <c r="F4" s="1">
        <v>0.35931999999999997</v>
      </c>
      <c r="G4" s="1">
        <v>2.7299999999999998E-3</v>
      </c>
      <c r="H4" s="1">
        <v>0.51800999999999997</v>
      </c>
      <c r="I4" s="1">
        <v>1.1000000000000001E-3</v>
      </c>
      <c r="J4" s="1">
        <f>SQRT(SUMSQ(AFM!B4:I4))</f>
        <v>0.98828343404106489</v>
      </c>
      <c r="K4" s="1">
        <v>1.0149999999999999</v>
      </c>
      <c r="L4" s="1">
        <v>0.8659</v>
      </c>
      <c r="M4" s="1">
        <v>569.26559999999995</v>
      </c>
      <c r="N4" s="1">
        <v>150.13499999999999</v>
      </c>
      <c r="O4" s="1">
        <v>0.31552999999999998</v>
      </c>
      <c r="P4">
        <v>1.0775111879999999</v>
      </c>
      <c r="Q4" s="1">
        <v>6.5000000000000002E-2</v>
      </c>
    </row>
    <row r="5" spans="1:17" x14ac:dyDescent="0.3">
      <c r="A5" s="1" t="s">
        <v>20</v>
      </c>
      <c r="B5" s="1">
        <v>6.2659999999999993E-2</v>
      </c>
      <c r="C5" s="1">
        <v>3.29E-3</v>
      </c>
      <c r="D5" s="1">
        <v>0.71009999999999995</v>
      </c>
      <c r="E5" s="1">
        <v>7.4179999999999996E-2</v>
      </c>
      <c r="F5" s="1">
        <v>0.33485999999999999</v>
      </c>
      <c r="G5" s="1">
        <v>1E-3</v>
      </c>
      <c r="H5" s="1">
        <v>0.49323</v>
      </c>
      <c r="I5" s="1">
        <v>6.4000000000000005E-4</v>
      </c>
      <c r="J5" s="1">
        <f>SQRT(SUMSQ(AFM!B5:I5))</f>
        <v>0.93225009745239495</v>
      </c>
      <c r="K5" s="1">
        <v>1.0189999999999999</v>
      </c>
      <c r="L5" s="1">
        <v>0.86380000000000001</v>
      </c>
      <c r="M5" s="1">
        <v>580.70079999999996</v>
      </c>
      <c r="N5" s="1">
        <v>146.7235</v>
      </c>
      <c r="O5" s="1">
        <v>0.19283</v>
      </c>
      <c r="P5">
        <v>1.0773607780000001</v>
      </c>
      <c r="Q5" s="1">
        <v>6.2E-2</v>
      </c>
    </row>
    <row r="6" spans="1:17" x14ac:dyDescent="0.3">
      <c r="A6" s="1" t="s">
        <v>10</v>
      </c>
      <c r="B6" s="1">
        <v>6.3700000000000007E-2</v>
      </c>
      <c r="C6" s="1">
        <v>3.4299999999999999E-3</v>
      </c>
      <c r="D6" s="1">
        <v>0.73262000000000005</v>
      </c>
      <c r="E6" s="1">
        <v>7.8039999999999998E-2</v>
      </c>
      <c r="F6" s="1">
        <v>0.34770000000000001</v>
      </c>
      <c r="G6" s="1">
        <v>1.89E-3</v>
      </c>
      <c r="H6" s="1">
        <v>0.50666999999999995</v>
      </c>
      <c r="I6" s="1">
        <v>8.8999999999999995E-4</v>
      </c>
      <c r="J6" s="1">
        <f>SQRT(SUMSQ(AFM!B6:I6))</f>
        <v>0.96151230049334269</v>
      </c>
      <c r="K6" s="1">
        <v>1.0269999999999999</v>
      </c>
      <c r="L6" s="1">
        <v>0.8679</v>
      </c>
      <c r="M6" s="1">
        <v>562.39840000000004</v>
      </c>
      <c r="N6" s="1">
        <v>163.2551</v>
      </c>
      <c r="O6" s="2">
        <v>0.18920000000000001</v>
      </c>
      <c r="P6">
        <v>1.0759359900000001</v>
      </c>
      <c r="Q6" s="1">
        <v>6.3100000000000003E-2</v>
      </c>
    </row>
    <row r="7" spans="1:17" x14ac:dyDescent="0.3">
      <c r="A7" s="1" t="s">
        <v>19</v>
      </c>
      <c r="B7" s="1">
        <v>6.2649999999999997E-2</v>
      </c>
      <c r="C7" s="1">
        <v>3.29E-3</v>
      </c>
      <c r="D7" s="1">
        <v>0.70991000000000004</v>
      </c>
      <c r="E7" s="1">
        <v>7.4160000000000004E-2</v>
      </c>
      <c r="F7" s="1">
        <v>0.33477000000000001</v>
      </c>
      <c r="G7" s="1">
        <v>1E-3</v>
      </c>
      <c r="H7" s="1">
        <v>0.49309999999999998</v>
      </c>
      <c r="I7" s="1">
        <v>6.4000000000000005E-4</v>
      </c>
      <c r="J7" s="1">
        <f>SQRT(SUMSQ(AFM!B7:I7))</f>
        <v>0.93200200257295596</v>
      </c>
      <c r="K7" s="1">
        <v>1.04</v>
      </c>
      <c r="L7" s="1">
        <v>0.87439999999999996</v>
      </c>
      <c r="M7" s="1">
        <v>536.65599999999995</v>
      </c>
      <c r="N7" s="1">
        <v>171.631</v>
      </c>
      <c r="O7" s="1">
        <v>0.24331</v>
      </c>
      <c r="P7">
        <v>1.0744400540000001</v>
      </c>
      <c r="Q7" s="1">
        <v>6.0999999999999999E-2</v>
      </c>
    </row>
    <row r="8" spans="1:17" x14ac:dyDescent="0.3">
      <c r="A8" s="1" t="s">
        <v>13</v>
      </c>
      <c r="B8" s="1">
        <v>6.1440000000000002E-2</v>
      </c>
      <c r="C8" s="1">
        <v>1.23E-3</v>
      </c>
      <c r="D8" s="1">
        <v>0.68618999999999997</v>
      </c>
      <c r="E8" s="1">
        <v>7.1129999999999999E-2</v>
      </c>
      <c r="F8" s="1">
        <v>0.31952999999999998</v>
      </c>
      <c r="G8" s="1">
        <v>4.4999999999999999E-4</v>
      </c>
      <c r="H8" s="1">
        <v>0.47458</v>
      </c>
      <c r="I8" s="1">
        <v>6.4000000000000005E-4</v>
      </c>
      <c r="J8" s="1">
        <f>SQRT(SUMSQ(AFM!B8:I8))</f>
        <v>0.89834224485994196</v>
      </c>
      <c r="K8" s="1">
        <v>1.0529999999999999</v>
      </c>
      <c r="L8" s="1">
        <v>0.88090000000000002</v>
      </c>
      <c r="M8" s="1">
        <v>510.91430000000003</v>
      </c>
      <c r="N8" s="1">
        <v>180.00710000000001</v>
      </c>
      <c r="O8" s="2">
        <v>0.31790000000000002</v>
      </c>
      <c r="P8">
        <v>1.0733966109999999</v>
      </c>
      <c r="Q8" s="1">
        <v>5.8500000000000003E-2</v>
      </c>
    </row>
    <row r="9" spans="1:17" x14ac:dyDescent="0.3">
      <c r="A9" s="1" t="s">
        <v>12</v>
      </c>
      <c r="B9" s="1">
        <v>6.012E-2</v>
      </c>
      <c r="C9" s="1">
        <v>9.2000000000000003E-4</v>
      </c>
      <c r="D9" s="1">
        <v>0.65869</v>
      </c>
      <c r="E9" s="1">
        <v>6.7180000000000004E-2</v>
      </c>
      <c r="F9" s="1">
        <v>0.30201</v>
      </c>
      <c r="G9" s="1">
        <v>3.2000000000000003E-4</v>
      </c>
      <c r="H9" s="1">
        <v>0.45384000000000002</v>
      </c>
      <c r="I9" s="1">
        <v>8.9999999999999998E-4</v>
      </c>
      <c r="J9" s="1">
        <f>SQRT(SUMSQ(AFM!B9:I9))</f>
        <v>0.85975730726758004</v>
      </c>
      <c r="K9" s="1">
        <v>1.0660000000000001</v>
      </c>
      <c r="L9" s="1">
        <v>0.88680000000000003</v>
      </c>
      <c r="M9" s="1">
        <v>460.62209999999999</v>
      </c>
      <c r="N9" s="1">
        <v>205.08949999999999</v>
      </c>
      <c r="O9" s="1">
        <v>0.28992000000000001</v>
      </c>
      <c r="P9">
        <v>1.071849332</v>
      </c>
      <c r="Q9" s="1">
        <v>5.5399999999999998E-2</v>
      </c>
    </row>
    <row r="10" spans="1:17" x14ac:dyDescent="0.3">
      <c r="A10" s="1" t="s">
        <v>18</v>
      </c>
      <c r="B10" s="1">
        <v>5.8869999999999999E-2</v>
      </c>
      <c r="C10" s="1">
        <v>8.3000000000000001E-4</v>
      </c>
      <c r="D10" s="1">
        <v>0.62931999999999999</v>
      </c>
      <c r="E10" s="1">
        <v>6.268E-2</v>
      </c>
      <c r="F10" s="1">
        <v>0.27992</v>
      </c>
      <c r="G10" s="1">
        <v>1.1199999999999999E-3</v>
      </c>
      <c r="H10" s="1">
        <v>0.42684</v>
      </c>
      <c r="I10" s="1">
        <v>8.0000000000000004E-4</v>
      </c>
      <c r="J10" s="1">
        <f>SQRT(SUMSQ(AFM!B10:I10))</f>
        <v>0.81485477049594546</v>
      </c>
      <c r="K10" s="1">
        <v>1.079</v>
      </c>
      <c r="L10" s="1">
        <v>0.89380000000000004</v>
      </c>
      <c r="M10" s="1">
        <v>402.32799999999997</v>
      </c>
      <c r="N10" s="1">
        <v>223.88310000000001</v>
      </c>
      <c r="O10" s="1">
        <v>0.27489999999999998</v>
      </c>
      <c r="P10">
        <v>1.0705857590000001</v>
      </c>
      <c r="Q10" s="1">
        <v>5.1499999999999997E-2</v>
      </c>
    </row>
    <row r="11" spans="1:17" x14ac:dyDescent="0.3">
      <c r="A11" s="1" t="s">
        <v>16</v>
      </c>
      <c r="B11" s="1">
        <v>5.5199999999999999E-2</v>
      </c>
      <c r="C11" s="1">
        <v>1.08E-3</v>
      </c>
      <c r="D11" s="1">
        <v>0.56079999999999997</v>
      </c>
      <c r="E11" s="1">
        <v>5.3420000000000002E-2</v>
      </c>
      <c r="F11" s="1">
        <v>0.22020000000000001</v>
      </c>
      <c r="G11" s="1">
        <v>2.14E-3</v>
      </c>
      <c r="H11" s="1">
        <v>0.34863</v>
      </c>
      <c r="I11" s="1">
        <v>8.0000000000000004E-4</v>
      </c>
      <c r="J11" s="1">
        <f>SQRT(SUMSQ(AFM!B11:I11))</f>
        <v>0.70031041638690472</v>
      </c>
      <c r="K11" s="1">
        <v>1.109</v>
      </c>
      <c r="L11" s="1">
        <v>0.91490000000000005</v>
      </c>
      <c r="M11" s="1">
        <v>201.17850000000001</v>
      </c>
      <c r="N11" s="1">
        <v>201.17850000000001</v>
      </c>
      <c r="O11" s="1">
        <v>0.27828000000000003</v>
      </c>
      <c r="P11">
        <v>1.066624706</v>
      </c>
      <c r="Q11" s="1">
        <v>4.0599999999999997E-2</v>
      </c>
    </row>
    <row r="12" spans="1:17" x14ac:dyDescent="0.3">
      <c r="A12" s="1" t="s">
        <v>17</v>
      </c>
      <c r="B12" s="1">
        <v>5.3859999999999998E-2</v>
      </c>
      <c r="C12" s="1">
        <v>4.4000000000000002E-4</v>
      </c>
      <c r="D12" s="1">
        <v>0.52354000000000001</v>
      </c>
      <c r="E12" s="1">
        <v>4.8840000000000001E-2</v>
      </c>
      <c r="F12" s="1">
        <v>0.18232999999999999</v>
      </c>
      <c r="G12" s="1">
        <v>1.1800000000000001E-3</v>
      </c>
      <c r="H12" s="1">
        <v>0.29243999999999998</v>
      </c>
      <c r="I12" s="1">
        <v>0</v>
      </c>
      <c r="J12" s="1">
        <f>SQRT(SUMSQ(AFM!B12:I12))</f>
        <v>0.63098918001816795</v>
      </c>
      <c r="K12" s="1">
        <v>1.1259999999999999</v>
      </c>
      <c r="L12" s="1">
        <v>0.92500000000000004</v>
      </c>
      <c r="M12" s="1">
        <v>131.44200000000001</v>
      </c>
      <c r="N12" s="1">
        <v>131.44200000000001</v>
      </c>
      <c r="O12" s="1">
        <v>0.23672000000000001</v>
      </c>
      <c r="P12">
        <v>1.0656706890000001</v>
      </c>
      <c r="Q12" s="1">
        <v>3.3500000000000002E-2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12"/>
  <sheetViews>
    <sheetView tabSelected="1" zoomScaleNormal="100" workbookViewId="0">
      <selection activeCell="A29" sqref="A29"/>
    </sheetView>
  </sheetViews>
  <sheetFormatPr defaultRowHeight="14.4" x14ac:dyDescent="0.3"/>
  <cols>
    <col min="1" max="1025" width="9.33203125" style="1"/>
  </cols>
  <sheetData>
    <row r="1" spans="1:25" x14ac:dyDescent="0.3">
      <c r="A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21</v>
      </c>
      <c r="K1" s="1" t="s">
        <v>22</v>
      </c>
      <c r="L1" s="1" t="s">
        <v>23</v>
      </c>
      <c r="M1" s="1" t="s">
        <v>8</v>
      </c>
      <c r="N1" s="1" t="s">
        <v>9</v>
      </c>
      <c r="O1" s="1" t="s">
        <v>24</v>
      </c>
      <c r="P1" s="1" t="s">
        <v>25</v>
      </c>
      <c r="Q1" s="1" t="s">
        <v>26</v>
      </c>
      <c r="R1" s="1" t="s">
        <v>0</v>
      </c>
      <c r="S1" s="1" t="s">
        <v>1</v>
      </c>
      <c r="T1" s="1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</row>
    <row r="2" spans="1:25" x14ac:dyDescent="0.3">
      <c r="A2" s="1" t="s">
        <v>15</v>
      </c>
      <c r="B2" s="1">
        <v>6.8229999999999999E-2</v>
      </c>
      <c r="C2" s="1">
        <v>4.8199999999999996E-3</v>
      </c>
      <c r="D2" s="1">
        <v>0.83206999999999998</v>
      </c>
      <c r="E2" s="1">
        <v>9.7939999999999999E-2</v>
      </c>
      <c r="F2" s="1">
        <v>0.39883999999999997</v>
      </c>
      <c r="G2" s="1">
        <v>5.3299999999999997E-3</v>
      </c>
      <c r="H2" s="1">
        <v>0.55142999999999998</v>
      </c>
      <c r="I2" s="1">
        <v>1.8699999999999999E-3</v>
      </c>
      <c r="J2" s="1">
        <f>SQRT(SUMSQ(B2:I2))</f>
        <v>1.0815690408383554</v>
      </c>
      <c r="K2" s="1">
        <v>0.97699999999999998</v>
      </c>
      <c r="L2" s="1">
        <v>0.85299999999999998</v>
      </c>
      <c r="M2" s="1">
        <v>595.62480000000005</v>
      </c>
      <c r="N2" s="1">
        <v>129.67140000000001</v>
      </c>
      <c r="O2" s="1">
        <v>0.28682000000000002</v>
      </c>
      <c r="P2">
        <v>1.082570877</v>
      </c>
      <c r="Q2" s="1">
        <v>7.0900000000000005E-2</v>
      </c>
      <c r="R2" s="1">
        <f t="shared" ref="R2:Y2" si="0">B2/$J2</f>
        <v>6.3084276106047707E-2</v>
      </c>
      <c r="S2" s="1">
        <f t="shared" si="0"/>
        <v>4.4564885069786012E-3</v>
      </c>
      <c r="T2" s="1">
        <f t="shared" si="0"/>
        <v>0.76931750871404248</v>
      </c>
      <c r="U2" s="1">
        <f t="shared" si="0"/>
        <v>9.0553627463378458E-2</v>
      </c>
      <c r="V2" s="1">
        <f t="shared" si="0"/>
        <v>0.36876055521231227</v>
      </c>
      <c r="W2" s="1">
        <f t="shared" si="0"/>
        <v>4.92802567265476E-3</v>
      </c>
      <c r="X2" s="1">
        <f t="shared" si="0"/>
        <v>0.50984262601726349</v>
      </c>
      <c r="Y2" s="1">
        <f t="shared" si="0"/>
        <v>1.7289696074792498E-3</v>
      </c>
    </row>
    <row r="3" spans="1:25" x14ac:dyDescent="0.3">
      <c r="A3" s="1" t="s">
        <v>11</v>
      </c>
      <c r="B3" s="1">
        <v>6.5530000000000005E-2</v>
      </c>
      <c r="C3" s="1">
        <v>3.82E-3</v>
      </c>
      <c r="D3" s="1">
        <v>0.77263000000000004</v>
      </c>
      <c r="E3" s="1">
        <v>8.5669999999999996E-2</v>
      </c>
      <c r="F3" s="1">
        <v>0.37014000000000002</v>
      </c>
      <c r="G3" s="1">
        <v>3.48E-3</v>
      </c>
      <c r="H3" s="1">
        <v>0.52834000000000003</v>
      </c>
      <c r="I3" s="1">
        <v>1.15E-3</v>
      </c>
      <c r="J3" s="1">
        <f t="shared" ref="J3:J12" si="1">SQRT(SUMSQ(B3:I3))</f>
        <v>1.0123069925669783</v>
      </c>
      <c r="K3" s="1">
        <v>1.004</v>
      </c>
      <c r="L3" s="1">
        <v>0.86260000000000003</v>
      </c>
      <c r="M3" s="1">
        <v>582.99350000000004</v>
      </c>
      <c r="N3" s="1">
        <v>145.0189</v>
      </c>
      <c r="O3" s="1">
        <v>0.22217000000000001</v>
      </c>
      <c r="P3">
        <v>1.0787137389999999</v>
      </c>
      <c r="Q3" s="1">
        <v>6.6799999999999998E-2</v>
      </c>
      <c r="R3" s="1">
        <f t="shared" ref="R3:Y12" si="2">B3/$J3</f>
        <v>6.4733327420598924E-2</v>
      </c>
      <c r="S3" s="1">
        <f t="shared" si="2"/>
        <v>3.7735588394122977E-3</v>
      </c>
      <c r="T3" s="1">
        <f t="shared" si="2"/>
        <v>0.76323684976312134</v>
      </c>
      <c r="U3" s="1">
        <f t="shared" si="2"/>
        <v>8.4628477950903544E-2</v>
      </c>
      <c r="V3" s="1">
        <f t="shared" si="2"/>
        <v>0.36564007037174551</v>
      </c>
      <c r="W3" s="1">
        <f t="shared" si="2"/>
        <v>3.4376923458520406E-3</v>
      </c>
      <c r="X3" s="1">
        <f t="shared" si="2"/>
        <v>0.52191677414007676</v>
      </c>
      <c r="Y3" s="1">
        <f t="shared" si="2"/>
        <v>1.1360190223361629E-3</v>
      </c>
    </row>
    <row r="4" spans="1:25" x14ac:dyDescent="0.3">
      <c r="A4" s="1" t="s">
        <v>14</v>
      </c>
      <c r="B4" s="1">
        <v>6.4750000000000002E-2</v>
      </c>
      <c r="C4" s="1">
        <v>3.6600000000000001E-3</v>
      </c>
      <c r="D4" s="1">
        <v>0.75387999999999999</v>
      </c>
      <c r="E4" s="1">
        <v>8.1909999999999997E-2</v>
      </c>
      <c r="F4" s="1">
        <v>0.35931999999999997</v>
      </c>
      <c r="G4" s="1">
        <v>2.7299999999999998E-3</v>
      </c>
      <c r="H4" s="1">
        <v>0.51800999999999997</v>
      </c>
      <c r="I4" s="1">
        <v>1.1000000000000001E-3</v>
      </c>
      <c r="J4" s="1">
        <f t="shared" si="1"/>
        <v>0.98828343404106489</v>
      </c>
      <c r="K4" s="1">
        <v>1.0149999999999999</v>
      </c>
      <c r="L4" s="1">
        <v>0.8659</v>
      </c>
      <c r="M4" s="1">
        <v>569.26559999999995</v>
      </c>
      <c r="N4" s="1">
        <v>150.13499999999999</v>
      </c>
      <c r="O4" s="1">
        <v>0.31552999999999998</v>
      </c>
      <c r="P4">
        <v>1.0775111879999999</v>
      </c>
      <c r="Q4" s="1">
        <v>6.5000000000000002E-2</v>
      </c>
      <c r="R4" s="1">
        <f t="shared" si="2"/>
        <v>6.5517641771287174E-2</v>
      </c>
      <c r="S4" s="1">
        <f t="shared" si="2"/>
        <v>3.7033910252187033E-3</v>
      </c>
      <c r="T4" s="1">
        <f t="shared" si="2"/>
        <v>0.76281760275734312</v>
      </c>
      <c r="U4" s="1">
        <f t="shared" si="2"/>
        <v>8.288108166001748E-2</v>
      </c>
      <c r="V4" s="1">
        <f t="shared" si="2"/>
        <v>0.36357990797311046</v>
      </c>
      <c r="W4" s="1">
        <f t="shared" si="2"/>
        <v>2.7623654368434587E-3</v>
      </c>
      <c r="X4" s="1">
        <f t="shared" si="2"/>
        <v>0.52415125272501106</v>
      </c>
      <c r="Y4" s="1">
        <f t="shared" si="2"/>
        <v>1.1130410185083534E-3</v>
      </c>
    </row>
    <row r="5" spans="1:25" x14ac:dyDescent="0.3">
      <c r="A5" s="1" t="s">
        <v>20</v>
      </c>
      <c r="B5" s="1">
        <v>6.2659999999999993E-2</v>
      </c>
      <c r="C5" s="1">
        <v>3.29E-3</v>
      </c>
      <c r="D5" s="1">
        <v>0.71009999999999995</v>
      </c>
      <c r="E5" s="1">
        <v>7.4179999999999996E-2</v>
      </c>
      <c r="F5" s="1">
        <v>0.33485999999999999</v>
      </c>
      <c r="G5" s="1">
        <v>1E-3</v>
      </c>
      <c r="H5" s="1">
        <v>0.49323</v>
      </c>
      <c r="I5" s="1">
        <v>6.4000000000000005E-4</v>
      </c>
      <c r="J5" s="1">
        <f t="shared" si="1"/>
        <v>0.93225009745239495</v>
      </c>
      <c r="K5" s="1">
        <v>1.0189999999999999</v>
      </c>
      <c r="L5" s="1">
        <v>0.86380000000000001</v>
      </c>
      <c r="M5" s="1">
        <v>580.70079999999996</v>
      </c>
      <c r="N5" s="1">
        <v>146.7235</v>
      </c>
      <c r="O5" s="1">
        <v>0.19283</v>
      </c>
      <c r="P5">
        <v>1.0773607780000001</v>
      </c>
      <c r="Q5" s="1">
        <v>6.2E-2</v>
      </c>
      <c r="R5" s="1">
        <f t="shared" si="2"/>
        <v>6.7213723196419092E-2</v>
      </c>
      <c r="S5" s="1">
        <f t="shared" si="2"/>
        <v>3.529095903546422E-3</v>
      </c>
      <c r="T5" s="1">
        <f t="shared" si="2"/>
        <v>0.7617054714614937</v>
      </c>
      <c r="U5" s="1">
        <f t="shared" si="2"/>
        <v>7.957092222646614E-2</v>
      </c>
      <c r="V5" s="1">
        <f t="shared" si="2"/>
        <v>0.35919545722235713</v>
      </c>
      <c r="W5" s="1">
        <f t="shared" si="2"/>
        <v>1.0726735269138061E-3</v>
      </c>
      <c r="X5" s="1">
        <f t="shared" si="2"/>
        <v>0.52907476367969664</v>
      </c>
      <c r="Y5" s="1">
        <f t="shared" si="2"/>
        <v>6.8651105722483598E-4</v>
      </c>
    </row>
    <row r="6" spans="1:25" x14ac:dyDescent="0.3">
      <c r="A6" s="1" t="s">
        <v>10</v>
      </c>
      <c r="B6" s="1">
        <v>6.3700000000000007E-2</v>
      </c>
      <c r="C6" s="1">
        <v>3.4299999999999999E-3</v>
      </c>
      <c r="D6" s="1">
        <v>0.73262000000000005</v>
      </c>
      <c r="E6" s="1">
        <v>7.8039999999999998E-2</v>
      </c>
      <c r="F6" s="1">
        <v>0.34770000000000001</v>
      </c>
      <c r="G6" s="1">
        <v>1.89E-3</v>
      </c>
      <c r="H6" s="1">
        <v>0.50666999999999995</v>
      </c>
      <c r="I6" s="1">
        <v>8.8999999999999995E-4</v>
      </c>
      <c r="J6" s="1">
        <f t="shared" si="1"/>
        <v>0.96151230049334269</v>
      </c>
      <c r="K6" s="1">
        <v>1.0269999999999999</v>
      </c>
      <c r="L6" s="1">
        <v>0.8679</v>
      </c>
      <c r="M6" s="1">
        <v>562.39840000000004</v>
      </c>
      <c r="N6" s="1">
        <v>163.2551</v>
      </c>
      <c r="O6" s="2">
        <v>0.18920000000000001</v>
      </c>
      <c r="P6">
        <v>1.0759359900000001</v>
      </c>
      <c r="Q6" s="1">
        <v>6.3100000000000003E-2</v>
      </c>
      <c r="R6" s="1">
        <f t="shared" si="2"/>
        <v>6.624980249063496E-2</v>
      </c>
      <c r="S6" s="1">
        <f t="shared" si="2"/>
        <v>3.5672970571880361E-3</v>
      </c>
      <c r="T6" s="1">
        <f t="shared" si="2"/>
        <v>0.76194553062306103</v>
      </c>
      <c r="U6" s="1">
        <f t="shared" si="2"/>
        <v>8.1163808263251994E-2</v>
      </c>
      <c r="V6" s="1">
        <f t="shared" si="2"/>
        <v>0.3616178387126181</v>
      </c>
      <c r="W6" s="1">
        <f t="shared" si="2"/>
        <v>1.9656534804913667E-3</v>
      </c>
      <c r="X6" s="1">
        <f t="shared" si="2"/>
        <v>0.52695113701616969</v>
      </c>
      <c r="Y6" s="1">
        <f t="shared" si="2"/>
        <v>9.2562518393508799E-4</v>
      </c>
    </row>
    <row r="7" spans="1:25" x14ac:dyDescent="0.3">
      <c r="A7" s="1" t="s">
        <v>19</v>
      </c>
      <c r="B7" s="1">
        <v>6.2649999999999997E-2</v>
      </c>
      <c r="C7" s="1">
        <v>3.29E-3</v>
      </c>
      <c r="D7" s="1">
        <v>0.70991000000000004</v>
      </c>
      <c r="E7" s="1">
        <v>7.4160000000000004E-2</v>
      </c>
      <c r="F7" s="1">
        <v>0.33477000000000001</v>
      </c>
      <c r="G7" s="1">
        <v>1E-3</v>
      </c>
      <c r="H7" s="1">
        <v>0.49309999999999998</v>
      </c>
      <c r="I7" s="1">
        <v>6.4000000000000005E-4</v>
      </c>
      <c r="J7" s="1">
        <f t="shared" si="1"/>
        <v>0.93200200257295596</v>
      </c>
      <c r="K7" s="1">
        <v>1.04</v>
      </c>
      <c r="L7" s="1">
        <v>0.87439999999999996</v>
      </c>
      <c r="M7" s="1">
        <v>536.65599999999995</v>
      </c>
      <c r="N7" s="1">
        <v>171.631</v>
      </c>
      <c r="O7" s="1">
        <v>0.24331</v>
      </c>
      <c r="P7">
        <v>1.0744400540000001</v>
      </c>
      <c r="Q7" s="1">
        <v>6.0999999999999999E-2</v>
      </c>
      <c r="R7" s="1">
        <f t="shared" si="2"/>
        <v>6.7220885606515457E-2</v>
      </c>
      <c r="S7" s="1">
        <f t="shared" si="2"/>
        <v>3.5300353335265102E-3</v>
      </c>
      <c r="T7" s="1">
        <f t="shared" si="2"/>
        <v>0.76170437192212914</v>
      </c>
      <c r="U7" s="1">
        <f t="shared" si="2"/>
        <v>7.957064447851854E-2</v>
      </c>
      <c r="V7" s="1">
        <f t="shared" si="2"/>
        <v>0.35919450717467172</v>
      </c>
      <c r="W7" s="1">
        <f t="shared" si="2"/>
        <v>1.0729590679411885E-3</v>
      </c>
      <c r="X7" s="1">
        <f t="shared" si="2"/>
        <v>0.52907611640180008</v>
      </c>
      <c r="Y7" s="1">
        <f t="shared" si="2"/>
        <v>6.8669380348236066E-4</v>
      </c>
    </row>
    <row r="8" spans="1:25" x14ac:dyDescent="0.3">
      <c r="A8" s="1" t="s">
        <v>13</v>
      </c>
      <c r="B8" s="1">
        <v>6.1440000000000002E-2</v>
      </c>
      <c r="C8" s="1">
        <v>1.23E-3</v>
      </c>
      <c r="D8" s="1">
        <v>0.68618999999999997</v>
      </c>
      <c r="E8" s="1">
        <v>7.1129999999999999E-2</v>
      </c>
      <c r="F8" s="1">
        <v>0.31952999999999998</v>
      </c>
      <c r="G8" s="1">
        <v>4.4999999999999999E-4</v>
      </c>
      <c r="H8" s="1">
        <v>0.47458</v>
      </c>
      <c r="I8" s="1">
        <v>6.4000000000000005E-4</v>
      </c>
      <c r="J8" s="1">
        <f t="shared" si="1"/>
        <v>0.89834224485994196</v>
      </c>
      <c r="K8" s="1">
        <v>1.0529999999999999</v>
      </c>
      <c r="L8" s="1">
        <v>0.88090000000000002</v>
      </c>
      <c r="M8" s="1">
        <v>510.91430000000003</v>
      </c>
      <c r="N8" s="1">
        <v>180.00710000000001</v>
      </c>
      <c r="O8" s="2">
        <v>0.31790000000000002</v>
      </c>
      <c r="P8">
        <v>1.0733966109999999</v>
      </c>
      <c r="Q8" s="1">
        <v>5.8500000000000003E-2</v>
      </c>
      <c r="R8" s="1">
        <f t="shared" si="2"/>
        <v>6.8392642505172338E-2</v>
      </c>
      <c r="S8" s="1">
        <f t="shared" si="2"/>
        <v>1.3691886439023758E-3</v>
      </c>
      <c r="T8" s="1">
        <f t="shared" si="2"/>
        <v>0.76384028907265955</v>
      </c>
      <c r="U8" s="1">
        <f t="shared" si="2"/>
        <v>7.9179177431525194E-2</v>
      </c>
      <c r="V8" s="1">
        <f t="shared" si="2"/>
        <v>0.35568849380985862</v>
      </c>
      <c r="W8" s="1">
        <f t="shared" si="2"/>
        <v>5.0092267459843018E-4</v>
      </c>
      <c r="X8" s="1">
        <f t="shared" si="2"/>
        <v>0.52828418424649559</v>
      </c>
      <c r="Y8" s="1">
        <f t="shared" si="2"/>
        <v>7.1242335942887859E-4</v>
      </c>
    </row>
    <row r="9" spans="1:25" x14ac:dyDescent="0.3">
      <c r="A9" s="1" t="s">
        <v>12</v>
      </c>
      <c r="B9" s="1">
        <v>6.012E-2</v>
      </c>
      <c r="C9" s="1">
        <v>9.2000000000000003E-4</v>
      </c>
      <c r="D9" s="1">
        <v>0.65869</v>
      </c>
      <c r="E9" s="1">
        <v>6.7180000000000004E-2</v>
      </c>
      <c r="F9" s="1">
        <v>0.30201</v>
      </c>
      <c r="G9" s="1">
        <v>3.2000000000000003E-4</v>
      </c>
      <c r="H9" s="1">
        <v>0.45384000000000002</v>
      </c>
      <c r="I9" s="1">
        <v>8.9999999999999998E-4</v>
      </c>
      <c r="J9" s="1">
        <f t="shared" si="1"/>
        <v>0.85975730726758004</v>
      </c>
      <c r="K9" s="1">
        <v>1.0660000000000001</v>
      </c>
      <c r="L9" s="1">
        <v>0.88680000000000003</v>
      </c>
      <c r="M9" s="1">
        <v>460.62209999999999</v>
      </c>
      <c r="N9" s="1">
        <v>205.08949999999999</v>
      </c>
      <c r="O9" s="1">
        <v>0.28992000000000001</v>
      </c>
      <c r="P9">
        <v>1.071849332</v>
      </c>
      <c r="Q9" s="1">
        <v>5.5399999999999998E-2</v>
      </c>
      <c r="R9" s="1">
        <f t="shared" si="2"/>
        <v>6.9926710121335445E-2</v>
      </c>
      <c r="S9" s="1">
        <f t="shared" si="2"/>
        <v>1.0700694163610881E-3</v>
      </c>
      <c r="T9" s="1">
        <f t="shared" si="2"/>
        <v>0.7661348085466142</v>
      </c>
      <c r="U9" s="1">
        <f t="shared" si="2"/>
        <v>7.8138329772975981E-2</v>
      </c>
      <c r="V9" s="1">
        <f t="shared" si="2"/>
        <v>0.3512735482991437</v>
      </c>
      <c r="W9" s="1">
        <f t="shared" si="2"/>
        <v>3.7219805786472632E-4</v>
      </c>
      <c r="X9" s="1">
        <f t="shared" si="2"/>
        <v>0.5278698955666481</v>
      </c>
      <c r="Y9" s="1">
        <f t="shared" si="2"/>
        <v>1.0468070377445426E-3</v>
      </c>
    </row>
    <row r="10" spans="1:25" x14ac:dyDescent="0.3">
      <c r="A10" s="1" t="s">
        <v>18</v>
      </c>
      <c r="B10" s="1">
        <v>5.8869999999999999E-2</v>
      </c>
      <c r="C10" s="1">
        <v>8.3000000000000001E-4</v>
      </c>
      <c r="D10" s="1">
        <v>0.62931999999999999</v>
      </c>
      <c r="E10" s="1">
        <v>6.268E-2</v>
      </c>
      <c r="F10" s="1">
        <v>0.27992</v>
      </c>
      <c r="G10" s="1">
        <v>1.1199999999999999E-3</v>
      </c>
      <c r="H10" s="1">
        <v>0.42684</v>
      </c>
      <c r="I10" s="1">
        <v>8.0000000000000004E-4</v>
      </c>
      <c r="J10" s="1">
        <f t="shared" si="1"/>
        <v>0.81485477049594546</v>
      </c>
      <c r="K10" s="1">
        <v>1.079</v>
      </c>
      <c r="L10" s="1">
        <v>0.89380000000000004</v>
      </c>
      <c r="M10" s="1">
        <v>402.32799999999997</v>
      </c>
      <c r="N10" s="1">
        <v>223.88310000000001</v>
      </c>
      <c r="O10" s="1">
        <v>0.27489999999999998</v>
      </c>
      <c r="P10">
        <v>1.0705857590000001</v>
      </c>
      <c r="Q10" s="1">
        <v>5.1499999999999997E-2</v>
      </c>
      <c r="R10" s="1">
        <f t="shared" si="2"/>
        <v>7.2246002762148556E-2</v>
      </c>
      <c r="S10" s="1">
        <f t="shared" si="2"/>
        <v>1.0185864157055088E-3</v>
      </c>
      <c r="T10" s="1">
        <f t="shared" si="2"/>
        <v>0.77230940136360327</v>
      </c>
      <c r="U10" s="1">
        <f t="shared" si="2"/>
        <v>7.6921682574001546E-2</v>
      </c>
      <c r="V10" s="1">
        <f t="shared" si="2"/>
        <v>0.3435213367280554</v>
      </c>
      <c r="W10" s="1">
        <f t="shared" si="2"/>
        <v>1.3744780549279152E-3</v>
      </c>
      <c r="X10" s="1">
        <f t="shared" si="2"/>
        <v>0.5238234044334209</v>
      </c>
      <c r="Y10" s="1">
        <f t="shared" si="2"/>
        <v>9.8177003923422533E-4</v>
      </c>
    </row>
    <row r="11" spans="1:25" x14ac:dyDescent="0.3">
      <c r="A11" s="1" t="s">
        <v>16</v>
      </c>
      <c r="B11" s="1">
        <v>5.5199999999999999E-2</v>
      </c>
      <c r="C11" s="1">
        <v>1.08E-3</v>
      </c>
      <c r="D11" s="1">
        <v>0.56079999999999997</v>
      </c>
      <c r="E11" s="1">
        <v>5.3420000000000002E-2</v>
      </c>
      <c r="F11" s="1">
        <v>0.22020000000000001</v>
      </c>
      <c r="G11" s="1">
        <v>2.14E-3</v>
      </c>
      <c r="H11" s="1">
        <v>0.34863</v>
      </c>
      <c r="I11" s="1">
        <v>8.0000000000000004E-4</v>
      </c>
      <c r="J11" s="1">
        <f t="shared" si="1"/>
        <v>0.70031041638690472</v>
      </c>
      <c r="K11" s="1">
        <v>1.109</v>
      </c>
      <c r="L11" s="1">
        <v>0.91490000000000005</v>
      </c>
      <c r="M11" s="1">
        <v>201.17850000000001</v>
      </c>
      <c r="N11" s="1">
        <v>201.17850000000001</v>
      </c>
      <c r="O11" s="1">
        <v>0.27828000000000003</v>
      </c>
      <c r="P11">
        <v>1.066624706</v>
      </c>
      <c r="Q11" s="1">
        <v>4.0599999999999997E-2</v>
      </c>
      <c r="R11" s="1">
        <f t="shared" si="2"/>
        <v>7.8822189001260437E-2</v>
      </c>
      <c r="S11" s="1">
        <f t="shared" si="2"/>
        <v>1.5421732630681391E-3</v>
      </c>
      <c r="T11" s="1">
        <f t="shared" si="2"/>
        <v>0.80078774623019655</v>
      </c>
      <c r="U11" s="1">
        <f t="shared" si="2"/>
        <v>7.6280458993611105E-2</v>
      </c>
      <c r="V11" s="1">
        <f t="shared" si="2"/>
        <v>0.31443199308111502</v>
      </c>
      <c r="W11" s="1">
        <f t="shared" si="2"/>
        <v>3.0557877620053867E-3</v>
      </c>
      <c r="X11" s="1">
        <f t="shared" si="2"/>
        <v>0.49782209694763452</v>
      </c>
      <c r="Y11" s="1">
        <f t="shared" si="2"/>
        <v>1.1423505652356585E-3</v>
      </c>
    </row>
    <row r="12" spans="1:25" x14ac:dyDescent="0.3">
      <c r="A12" s="1" t="s">
        <v>17</v>
      </c>
      <c r="B12" s="1">
        <v>5.3859999999999998E-2</v>
      </c>
      <c r="C12" s="1">
        <v>4.4000000000000002E-4</v>
      </c>
      <c r="D12" s="1">
        <v>0.52354000000000001</v>
      </c>
      <c r="E12" s="1">
        <v>4.8840000000000001E-2</v>
      </c>
      <c r="F12" s="1">
        <v>0.18232999999999999</v>
      </c>
      <c r="G12" s="1">
        <v>1.1800000000000001E-3</v>
      </c>
      <c r="H12" s="1">
        <v>0.29243999999999998</v>
      </c>
      <c r="I12" s="1">
        <v>0</v>
      </c>
      <c r="J12" s="1">
        <f t="shared" si="1"/>
        <v>0.63098918001816795</v>
      </c>
      <c r="K12" s="1">
        <v>1.1259999999999999</v>
      </c>
      <c r="L12" s="1">
        <v>0.92500000000000004</v>
      </c>
      <c r="M12" s="1">
        <v>131.44200000000001</v>
      </c>
      <c r="N12" s="1">
        <v>131.44200000000001</v>
      </c>
      <c r="O12" s="1">
        <v>0.23672000000000001</v>
      </c>
      <c r="P12">
        <v>1.0656706890000001</v>
      </c>
      <c r="Q12" s="1">
        <v>3.3500000000000002E-2</v>
      </c>
      <c r="R12" s="1">
        <f t="shared" si="2"/>
        <v>8.5358040526858511E-2</v>
      </c>
      <c r="S12" s="1">
        <f t="shared" si="2"/>
        <v>6.9731782086553562E-4</v>
      </c>
      <c r="T12" s="1">
        <f t="shared" si="2"/>
        <v>0.82971311803623293</v>
      </c>
      <c r="U12" s="1">
        <f t="shared" si="2"/>
        <v>7.7402278116074447E-2</v>
      </c>
      <c r="V12" s="1">
        <f t="shared" si="2"/>
        <v>0.28895899608730247</v>
      </c>
      <c r="W12" s="1">
        <f t="shared" si="2"/>
        <v>1.8700796105030272E-3</v>
      </c>
      <c r="X12" s="1">
        <f t="shared" si="2"/>
        <v>0.46346278075890274</v>
      </c>
      <c r="Y12" s="1">
        <f t="shared" si="2"/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B10"/>
  <sheetViews>
    <sheetView zoomScaleNormal="100" workbookViewId="0">
      <selection activeCell="E29" sqref="E29"/>
    </sheetView>
  </sheetViews>
  <sheetFormatPr defaultRowHeight="14.4" x14ac:dyDescent="0.3"/>
  <cols>
    <col min="1" max="14" width="9.5546875" style="1"/>
    <col min="15" max="15" width="7" style="1"/>
    <col min="16" max="1016" width="9.5546875" style="1"/>
    <col min="1017" max="1018" width="8.21875"/>
  </cols>
  <sheetData>
    <row r="1" spans="1:18" x14ac:dyDescent="0.3">
      <c r="A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23</v>
      </c>
      <c r="K1" t="s">
        <v>22</v>
      </c>
      <c r="L1" s="1" t="s">
        <v>8</v>
      </c>
      <c r="M1" s="1" t="s">
        <v>9</v>
      </c>
      <c r="N1" t="s">
        <v>27</v>
      </c>
      <c r="O1" s="1" t="s">
        <v>28</v>
      </c>
      <c r="P1" s="1" t="s">
        <v>25</v>
      </c>
      <c r="Q1" s="1" t="s">
        <v>26</v>
      </c>
      <c r="R1" s="1" t="s">
        <v>21</v>
      </c>
    </row>
    <row r="2" spans="1:18" x14ac:dyDescent="0.3">
      <c r="A2" s="1" t="s">
        <v>15</v>
      </c>
      <c r="B2" s="1">
        <v>7.6499999999999999E-2</v>
      </c>
      <c r="C2" s="1">
        <v>2E-3</v>
      </c>
      <c r="D2" s="1">
        <v>0.82399999999999995</v>
      </c>
      <c r="E2" s="1">
        <v>0.124</v>
      </c>
      <c r="F2" s="1">
        <v>0.45350000000000001</v>
      </c>
      <c r="G2" s="1">
        <v>3.15E-2</v>
      </c>
      <c r="H2" s="1">
        <v>0.61450000000000005</v>
      </c>
      <c r="I2" s="1">
        <v>8.0000000000000002E-3</v>
      </c>
      <c r="J2" s="1">
        <v>0.85299999999999998</v>
      </c>
      <c r="K2" s="1">
        <v>0.97699999999999998</v>
      </c>
      <c r="L2" s="1">
        <v>595.62480000000005</v>
      </c>
      <c r="M2" s="1">
        <v>129.66999999999999</v>
      </c>
      <c r="N2">
        <v>295</v>
      </c>
      <c r="O2" s="1" t="s">
        <v>29</v>
      </c>
      <c r="P2" s="1">
        <v>1.0887782210000001</v>
      </c>
      <c r="Q2" s="1">
        <v>7.7899999999999997E-2</v>
      </c>
      <c r="R2" s="1">
        <f>SQRT(SUMSQ(B2:I2))</f>
        <v>1.1333741659310927</v>
      </c>
    </row>
    <row r="3" spans="1:18" x14ac:dyDescent="0.3">
      <c r="A3" s="1" t="s">
        <v>30</v>
      </c>
      <c r="B3" s="1">
        <v>7.6480000000000006E-2</v>
      </c>
      <c r="C3" s="1">
        <v>1.026E-2</v>
      </c>
      <c r="D3" s="1">
        <v>0.81915000000000004</v>
      </c>
      <c r="E3" s="1">
        <v>0.10989</v>
      </c>
      <c r="F3" s="1">
        <v>0.45533000000000001</v>
      </c>
      <c r="G3" s="1">
        <v>2.9069999999999999E-2</v>
      </c>
      <c r="H3" s="1">
        <v>0.62929000000000002</v>
      </c>
      <c r="I3" s="1">
        <v>1.6150000000000001E-2</v>
      </c>
      <c r="J3">
        <v>0.86299999999999999</v>
      </c>
      <c r="K3" s="1">
        <v>0.98499999999999999</v>
      </c>
      <c r="L3" s="1">
        <v>598</v>
      </c>
      <c r="M3" s="1">
        <v>127</v>
      </c>
      <c r="N3" s="1">
        <v>295</v>
      </c>
      <c r="O3" s="1" t="s">
        <v>29</v>
      </c>
      <c r="P3" s="1">
        <v>1.089226808</v>
      </c>
      <c r="Q3" s="1">
        <v>7.6399999999999996E-2</v>
      </c>
      <c r="R3" s="1">
        <f t="shared" ref="R3:R10" si="0">SQRT(SUMSQ(B3:I3))</f>
        <v>1.1373100689785527</v>
      </c>
    </row>
    <row r="4" spans="1:18" x14ac:dyDescent="0.3">
      <c r="A4" s="1" t="s">
        <v>31</v>
      </c>
      <c r="B4" s="1">
        <v>8.6370000000000002E-2</v>
      </c>
      <c r="C4" s="1">
        <v>1.259E-2</v>
      </c>
      <c r="D4" s="1">
        <v>0.79783000000000004</v>
      </c>
      <c r="E4" s="1">
        <v>0.10977000000000001</v>
      </c>
      <c r="F4" s="1">
        <v>0.18432000000000001</v>
      </c>
      <c r="G4" s="1">
        <v>2.2880000000000001E-2</v>
      </c>
      <c r="H4" s="1">
        <v>0.60748999999999997</v>
      </c>
      <c r="I4" s="1">
        <v>2.1530000000000001E-2</v>
      </c>
      <c r="J4">
        <v>0.86699999999999999</v>
      </c>
      <c r="K4" s="1">
        <v>0.99399999999999999</v>
      </c>
      <c r="L4" s="1">
        <v>596</v>
      </c>
      <c r="M4" s="1">
        <v>133</v>
      </c>
      <c r="N4" s="1">
        <v>295</v>
      </c>
      <c r="O4" s="1" t="s">
        <v>29</v>
      </c>
      <c r="P4" s="1">
        <v>1.0999814910000001</v>
      </c>
      <c r="Q4" s="1">
        <v>7.4999999999999997E-3</v>
      </c>
      <c r="R4" s="1">
        <f t="shared" si="0"/>
        <v>1.0296627819825286</v>
      </c>
    </row>
    <row r="5" spans="1:18" x14ac:dyDescent="0.3">
      <c r="A5" s="1" t="s">
        <v>11</v>
      </c>
      <c r="B5" s="1">
        <v>7.2499999999999995E-2</v>
      </c>
      <c r="C5" s="1">
        <v>1.0999999999999999E-2</v>
      </c>
      <c r="D5" s="1">
        <v>0.76749999999999996</v>
      </c>
      <c r="E5" s="1">
        <v>0.10150000000000001</v>
      </c>
      <c r="F5" s="1">
        <v>0.42099999999999999</v>
      </c>
      <c r="G5" s="1">
        <v>2.4E-2</v>
      </c>
      <c r="H5" s="1">
        <v>0.58950000000000002</v>
      </c>
      <c r="I5" s="1">
        <v>0.01</v>
      </c>
      <c r="J5" s="1">
        <v>0.86260000000000003</v>
      </c>
      <c r="K5" s="1">
        <v>1.004</v>
      </c>
      <c r="L5" s="1">
        <v>582.99350000000004</v>
      </c>
      <c r="M5" s="1">
        <v>145.02000000000001</v>
      </c>
      <c r="N5">
        <v>295</v>
      </c>
      <c r="O5" s="1" t="s">
        <v>29</v>
      </c>
      <c r="P5" s="1">
        <v>1.085693075</v>
      </c>
      <c r="Q5" s="1">
        <v>7.3300000000000004E-2</v>
      </c>
      <c r="R5" s="1">
        <f t="shared" si="0"/>
        <v>1.063091247259613</v>
      </c>
    </row>
    <row r="6" spans="1:18" x14ac:dyDescent="0.3">
      <c r="A6" s="1" t="s">
        <v>14</v>
      </c>
      <c r="B6" s="1">
        <v>8.5999999999999993E-2</v>
      </c>
      <c r="C6" s="1">
        <v>1.2E-2</v>
      </c>
      <c r="D6" s="1">
        <v>0.74950000000000006</v>
      </c>
      <c r="E6" s="1">
        <v>9.7500000000000003E-2</v>
      </c>
      <c r="F6" s="1">
        <v>0.41299999999999998</v>
      </c>
      <c r="G6" s="1">
        <v>2.4E-2</v>
      </c>
      <c r="H6" s="1">
        <v>0.57650000000000001</v>
      </c>
      <c r="I6" s="1">
        <v>1.2500000000000001E-2</v>
      </c>
      <c r="J6" s="1">
        <v>0.8659</v>
      </c>
      <c r="K6" s="1">
        <v>1.0149999999999999</v>
      </c>
      <c r="L6" s="1">
        <v>569.26559999999995</v>
      </c>
      <c r="M6" s="1">
        <v>150.13999999999999</v>
      </c>
      <c r="N6">
        <v>295</v>
      </c>
      <c r="O6" s="1" t="s">
        <v>29</v>
      </c>
      <c r="P6" s="1">
        <v>1.1049469030000001</v>
      </c>
      <c r="Q6" s="1">
        <v>7.1800000000000003E-2</v>
      </c>
      <c r="R6" s="1">
        <f t="shared" si="0"/>
        <v>1.0404085735902027</v>
      </c>
    </row>
    <row r="7" spans="1:18" x14ac:dyDescent="0.3">
      <c r="A7" s="1" t="s">
        <v>20</v>
      </c>
      <c r="B7" s="1">
        <v>6.4000000000000001E-2</v>
      </c>
      <c r="C7" s="1">
        <v>5.4999999999999997E-3</v>
      </c>
      <c r="D7" s="1">
        <v>0.751</v>
      </c>
      <c r="E7" s="1">
        <v>9.8000000000000004E-2</v>
      </c>
      <c r="F7" s="1">
        <v>0.41749999999999998</v>
      </c>
      <c r="G7" s="1">
        <v>2.75E-2</v>
      </c>
      <c r="H7" s="1">
        <v>0.58050000000000002</v>
      </c>
      <c r="I7" s="1">
        <v>3.5999999999999997E-2</v>
      </c>
      <c r="J7" s="1">
        <v>0.86380000000000001</v>
      </c>
      <c r="K7" s="1">
        <v>1.0189999999999999</v>
      </c>
      <c r="L7" s="1">
        <v>580.70079999999996</v>
      </c>
      <c r="M7" s="1">
        <v>146.72</v>
      </c>
      <c r="N7">
        <v>295</v>
      </c>
      <c r="O7" s="1" t="s">
        <v>29</v>
      </c>
      <c r="P7" s="1">
        <v>1.0747687210000001</v>
      </c>
      <c r="Q7" s="1">
        <v>7.2900000000000006E-2</v>
      </c>
      <c r="R7" s="1">
        <f t="shared" si="0"/>
        <v>1.0445429622566991</v>
      </c>
    </row>
    <row r="8" spans="1:18" x14ac:dyDescent="0.3">
      <c r="A8" s="1" t="s">
        <v>10</v>
      </c>
      <c r="B8" s="1">
        <v>0.1205</v>
      </c>
      <c r="C8" s="1">
        <v>1.2500000000000001E-2</v>
      </c>
      <c r="D8" s="1">
        <v>0.72099999999999997</v>
      </c>
      <c r="E8" s="1">
        <v>0.10349999999999999</v>
      </c>
      <c r="F8" s="1">
        <v>0.39</v>
      </c>
      <c r="G8" s="1">
        <v>3.6499999999999998E-2</v>
      </c>
      <c r="H8" s="1">
        <v>0.57199999999999995</v>
      </c>
      <c r="I8" s="1">
        <v>8.4000000000000005E-2</v>
      </c>
      <c r="J8" s="1">
        <v>0.8679</v>
      </c>
      <c r="K8" s="1">
        <v>1.0269999999999999</v>
      </c>
      <c r="L8" s="1">
        <v>562.39840000000004</v>
      </c>
      <c r="M8">
        <v>153.83000000000001</v>
      </c>
      <c r="N8">
        <v>200</v>
      </c>
      <c r="O8" s="1" t="s">
        <v>29</v>
      </c>
      <c r="P8" s="1">
        <v>1.1451310400000001</v>
      </c>
      <c r="Q8" s="1">
        <v>7.0499999999999993E-2</v>
      </c>
      <c r="R8" s="1">
        <f t="shared" si="0"/>
        <v>1.0163178636627421</v>
      </c>
    </row>
    <row r="9" spans="1:18" x14ac:dyDescent="0.3">
      <c r="A9" s="1" t="s">
        <v>16</v>
      </c>
      <c r="B9" s="1">
        <v>6.3E-2</v>
      </c>
      <c r="C9" s="1">
        <v>2.5000000000000001E-2</v>
      </c>
      <c r="D9" s="1">
        <v>0.58950000000000002</v>
      </c>
      <c r="E9" s="1">
        <v>5.8500000000000003E-2</v>
      </c>
      <c r="F9" s="1">
        <v>0.2225</v>
      </c>
      <c r="G9" s="1">
        <v>1.4999999999999999E-2</v>
      </c>
      <c r="H9" s="1">
        <v>0.3755</v>
      </c>
      <c r="I9" s="1">
        <v>0.14149999999999999</v>
      </c>
      <c r="J9" s="1">
        <v>0.91490000000000005</v>
      </c>
      <c r="K9" s="1">
        <v>1.109</v>
      </c>
      <c r="L9" s="1">
        <v>201.17850000000001</v>
      </c>
      <c r="M9">
        <v>206.98</v>
      </c>
      <c r="N9">
        <v>50</v>
      </c>
      <c r="O9" s="1" t="s">
        <v>29</v>
      </c>
      <c r="P9" s="1">
        <v>1.0818566730000001</v>
      </c>
      <c r="Q9" s="1">
        <v>3.9100000000000003E-2</v>
      </c>
      <c r="R9" s="1">
        <f t="shared" si="0"/>
        <v>0.75251594667488608</v>
      </c>
    </row>
    <row r="10" spans="1:18" x14ac:dyDescent="0.3">
      <c r="A10" s="1" t="s">
        <v>17</v>
      </c>
      <c r="B10" s="1">
        <v>4.5499999999999999E-2</v>
      </c>
      <c r="C10" s="1">
        <v>6.0000000000000001E-3</v>
      </c>
      <c r="D10" s="1">
        <v>0.54649999999999999</v>
      </c>
      <c r="E10" s="1">
        <v>3.15E-2</v>
      </c>
      <c r="F10" s="1">
        <v>0.18099999999999999</v>
      </c>
      <c r="G10" s="1">
        <v>2E-3</v>
      </c>
      <c r="H10" s="1">
        <v>0.34499999999999997</v>
      </c>
      <c r="I10" s="1">
        <v>0</v>
      </c>
      <c r="J10" s="1">
        <v>0.92500000000000004</v>
      </c>
      <c r="K10" s="1">
        <v>1.1259999999999999</v>
      </c>
      <c r="L10" s="1">
        <v>131.44200000000001</v>
      </c>
      <c r="M10">
        <v>140.55000000000001</v>
      </c>
      <c r="N10">
        <v>10</v>
      </c>
      <c r="O10" s="1" t="s">
        <v>29</v>
      </c>
      <c r="P10" s="1">
        <v>1.0543596829999999</v>
      </c>
      <c r="Q10" s="1">
        <v>3.27E-2</v>
      </c>
      <c r="R10" s="1">
        <f t="shared" si="0"/>
        <v>0.67346176580411743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B5A6-D2F8-412D-B3EB-CC625A0224FD}">
  <dimension ref="A1:Z12"/>
  <sheetViews>
    <sheetView workbookViewId="0">
      <selection activeCell="Q5" sqref="Q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23</v>
      </c>
      <c r="K1" t="s">
        <v>22</v>
      </c>
      <c r="L1" s="1" t="s">
        <v>8</v>
      </c>
      <c r="M1" s="1" t="s">
        <v>9</v>
      </c>
      <c r="N1" t="s">
        <v>27</v>
      </c>
      <c r="O1" s="1" t="s">
        <v>28</v>
      </c>
      <c r="P1" s="1" t="s">
        <v>25</v>
      </c>
      <c r="Q1" s="1" t="s">
        <v>26</v>
      </c>
      <c r="S1" s="1"/>
      <c r="T1" s="1"/>
      <c r="U1" s="1"/>
      <c r="V1" s="1"/>
      <c r="W1" s="1"/>
      <c r="X1" s="1"/>
      <c r="Y1" s="1"/>
      <c r="Z1" s="1"/>
    </row>
    <row r="2" spans="1:26" x14ac:dyDescent="0.3">
      <c r="A2" s="1" t="s">
        <v>15</v>
      </c>
      <c r="B2" s="1">
        <v>6.7497568146132489E-2</v>
      </c>
      <c r="C2" s="1">
        <v>1.764642304474052E-3</v>
      </c>
      <c r="D2" s="1">
        <v>0.72703262944330938</v>
      </c>
      <c r="E2" s="1">
        <v>0.10940782287739122</v>
      </c>
      <c r="F2" s="1">
        <v>0.40013264253949127</v>
      </c>
      <c r="G2" s="1">
        <v>2.7793116295466318E-2</v>
      </c>
      <c r="H2" s="1">
        <v>0.54218634804965249</v>
      </c>
      <c r="I2" s="1">
        <v>7.0585692178962078E-3</v>
      </c>
      <c r="J2" s="1">
        <v>0.85299999999999998</v>
      </c>
      <c r="K2" s="1">
        <v>0.97699999999999998</v>
      </c>
      <c r="L2" s="1">
        <v>595.62480000000005</v>
      </c>
      <c r="M2" s="1">
        <v>129.66999999999999</v>
      </c>
      <c r="N2">
        <v>295</v>
      </c>
      <c r="O2" s="1" t="s">
        <v>29</v>
      </c>
      <c r="P2" s="1">
        <v>1.0887782210000001</v>
      </c>
      <c r="Q2" s="1">
        <v>7.7899999999999997E-2</v>
      </c>
      <c r="S2" s="1"/>
      <c r="T2" s="1"/>
      <c r="U2" s="1"/>
      <c r="V2" s="1"/>
      <c r="W2" s="1"/>
      <c r="X2" s="1"/>
      <c r="Y2" s="1"/>
      <c r="Z2" s="1"/>
    </row>
    <row r="3" spans="1:26" x14ac:dyDescent="0.3">
      <c r="A3" s="1" t="s">
        <v>30</v>
      </c>
      <c r="B3" s="1">
        <v>6.7246393121876302E-2</v>
      </c>
      <c r="C3" s="1">
        <v>9.0212865249797436E-3</v>
      </c>
      <c r="D3" s="1">
        <v>0.72025213030576585</v>
      </c>
      <c r="E3" s="1">
        <v>9.6622726728072511E-2</v>
      </c>
      <c r="F3" s="1">
        <v>0.40035695842290708</v>
      </c>
      <c r="G3" s="1">
        <v>2.5560311820775939E-2</v>
      </c>
      <c r="H3" s="1">
        <v>0.55331436620901586</v>
      </c>
      <c r="I3" s="1">
        <v>1.4200173233764412E-2</v>
      </c>
      <c r="J3">
        <v>0.86299999999999999</v>
      </c>
      <c r="K3" s="1">
        <v>0.98499999999999999</v>
      </c>
      <c r="L3" s="1">
        <v>598</v>
      </c>
      <c r="M3" s="1">
        <v>127</v>
      </c>
      <c r="N3" s="1">
        <v>295</v>
      </c>
      <c r="O3" s="1" t="s">
        <v>29</v>
      </c>
      <c r="P3" s="1">
        <v>1.089226808</v>
      </c>
      <c r="Q3" s="1">
        <v>7.6399999999999996E-2</v>
      </c>
      <c r="S3" s="1"/>
      <c r="T3" s="1"/>
      <c r="U3" s="1"/>
      <c r="V3" s="1"/>
      <c r="W3" s="1"/>
      <c r="X3" s="1"/>
      <c r="Y3" s="1"/>
      <c r="Z3" s="1"/>
    </row>
    <row r="4" spans="1:26" x14ac:dyDescent="0.3">
      <c r="A4" s="1" t="s">
        <v>31</v>
      </c>
      <c r="B4" s="1">
        <v>8.3881831519346431E-2</v>
      </c>
      <c r="C4" s="1">
        <v>1.2227304142972927E-2</v>
      </c>
      <c r="D4" s="1">
        <v>0.7748459145661708</v>
      </c>
      <c r="E4" s="1">
        <v>0.10660771848881161</v>
      </c>
      <c r="F4" s="1">
        <v>0.17901006351332563</v>
      </c>
      <c r="G4" s="1">
        <v>2.222086725903261E-2</v>
      </c>
      <c r="H4" s="1">
        <v>0.5899892767128373</v>
      </c>
      <c r="I4" s="1">
        <v>2.0909758395409619E-2</v>
      </c>
      <c r="J4">
        <v>0.86699999999999999</v>
      </c>
      <c r="K4" s="1">
        <v>0.99399999999999999</v>
      </c>
      <c r="L4" s="1">
        <v>596</v>
      </c>
      <c r="M4" s="1">
        <v>133</v>
      </c>
      <c r="N4" s="1">
        <v>295</v>
      </c>
      <c r="O4" s="1" t="s">
        <v>29</v>
      </c>
      <c r="P4" s="1">
        <v>1.0999814910000001</v>
      </c>
      <c r="Q4" s="1">
        <v>7.4999999999999997E-3</v>
      </c>
      <c r="S4" s="1"/>
      <c r="T4" s="1"/>
      <c r="U4" s="1"/>
      <c r="V4" s="1"/>
      <c r="W4" s="1"/>
      <c r="X4" s="1"/>
      <c r="Y4" s="1"/>
      <c r="Z4" s="1"/>
    </row>
    <row r="5" spans="1:26" x14ac:dyDescent="0.3">
      <c r="A5" s="1" t="s">
        <v>11</v>
      </c>
      <c r="B5" s="1">
        <v>6.8197344477143526E-2</v>
      </c>
      <c r="C5" s="1">
        <v>1.0347183299980398E-2</v>
      </c>
      <c r="D5" s="1">
        <v>0.72195119843045052</v>
      </c>
      <c r="E5" s="1">
        <v>9.547628226800095E-2</v>
      </c>
      <c r="F5" s="1">
        <v>0.39601492448106795</v>
      </c>
      <c r="G5" s="1">
        <v>2.2575672654502686E-2</v>
      </c>
      <c r="H5" s="1">
        <v>0.55451495957622232</v>
      </c>
      <c r="I5" s="1">
        <v>9.4065302727094537E-3</v>
      </c>
      <c r="J5" s="1">
        <v>0.86260000000000003</v>
      </c>
      <c r="K5" s="1">
        <v>1.004</v>
      </c>
      <c r="L5" s="1">
        <v>582.99350000000004</v>
      </c>
      <c r="M5" s="1">
        <v>145.02000000000001</v>
      </c>
      <c r="N5">
        <v>295</v>
      </c>
      <c r="O5" s="1" t="s">
        <v>29</v>
      </c>
      <c r="P5" s="1">
        <v>1.085693075</v>
      </c>
      <c r="Q5" s="1">
        <v>7.3300000000000004E-2</v>
      </c>
      <c r="S5" s="1"/>
      <c r="T5" s="1"/>
      <c r="U5" s="1"/>
      <c r="V5" s="1"/>
      <c r="W5" s="1"/>
      <c r="X5" s="1"/>
      <c r="Y5" s="1"/>
      <c r="Z5" s="1"/>
    </row>
    <row r="6" spans="1:26" x14ac:dyDescent="0.3">
      <c r="A6" s="1" t="s">
        <v>14</v>
      </c>
      <c r="B6" s="1">
        <v>8.2659834014280023E-2</v>
      </c>
      <c r="C6" s="1">
        <v>1.1533930327573957E-2</v>
      </c>
      <c r="D6" s="1">
        <v>0.7203900650430568</v>
      </c>
      <c r="E6" s="1">
        <v>9.3713183911538406E-2</v>
      </c>
      <c r="F6" s="1">
        <v>0.39695943544067036</v>
      </c>
      <c r="G6" s="1">
        <v>2.3067860655147914E-2</v>
      </c>
      <c r="H6" s="1">
        <v>0.55410923615386554</v>
      </c>
      <c r="I6" s="1">
        <v>1.201451075788954E-2</v>
      </c>
      <c r="J6" s="1">
        <v>0.8659</v>
      </c>
      <c r="K6" s="1">
        <v>1.0149999999999999</v>
      </c>
      <c r="L6" s="1">
        <v>569.26559999999995</v>
      </c>
      <c r="M6" s="1">
        <v>150.13999999999999</v>
      </c>
      <c r="N6">
        <v>295</v>
      </c>
      <c r="O6" s="1" t="s">
        <v>29</v>
      </c>
      <c r="P6" s="1">
        <v>1.1049469030000001</v>
      </c>
      <c r="Q6" s="1">
        <v>7.1800000000000003E-2</v>
      </c>
      <c r="S6" s="1"/>
      <c r="T6" s="1"/>
      <c r="U6" s="1"/>
      <c r="V6" s="1"/>
      <c r="W6" s="1"/>
      <c r="X6" s="1"/>
      <c r="Y6" s="1"/>
      <c r="Z6" s="1"/>
    </row>
    <row r="7" spans="1:26" x14ac:dyDescent="0.3">
      <c r="A7" s="1" t="s">
        <v>20</v>
      </c>
      <c r="B7" s="1">
        <v>6.1270816340316156E-2</v>
      </c>
      <c r="C7" s="1">
        <v>5.2654607792459191E-3</v>
      </c>
      <c r="D7" s="1">
        <v>0.71897473549339741</v>
      </c>
      <c r="E7" s="1">
        <v>9.3820937521109121E-2</v>
      </c>
      <c r="F7" s="1">
        <v>0.39969634097003115</v>
      </c>
      <c r="G7" s="1">
        <v>2.6327303896229597E-2</v>
      </c>
      <c r="H7" s="1">
        <v>0.55574545133677389</v>
      </c>
      <c r="I7" s="1">
        <v>3.4464834191427839E-2</v>
      </c>
      <c r="J7" s="1">
        <v>0.86380000000000001</v>
      </c>
      <c r="K7" s="1">
        <v>1.0189999999999999</v>
      </c>
      <c r="L7" s="1">
        <v>580.70079999999996</v>
      </c>
      <c r="M7" s="1">
        <v>146.72</v>
      </c>
      <c r="N7">
        <v>295</v>
      </c>
      <c r="O7" s="1" t="s">
        <v>29</v>
      </c>
      <c r="P7" s="1">
        <v>1.0747687210000001</v>
      </c>
      <c r="Q7" s="1">
        <v>7.2900000000000006E-2</v>
      </c>
      <c r="S7" s="1"/>
      <c r="T7" s="1"/>
      <c r="U7" s="1"/>
      <c r="V7" s="1"/>
      <c r="W7" s="1"/>
      <c r="X7" s="1"/>
      <c r="Y7" s="1"/>
      <c r="Z7" s="1"/>
    </row>
    <row r="8" spans="1:26" x14ac:dyDescent="0.3">
      <c r="A8" s="1" t="s">
        <v>10</v>
      </c>
      <c r="B8" s="1">
        <v>0.11856526811968648</v>
      </c>
      <c r="C8" s="1">
        <v>1.2299301672166649E-2</v>
      </c>
      <c r="D8" s="1">
        <v>0.70942372045057223</v>
      </c>
      <c r="E8" s="1">
        <v>0.10183821784553984</v>
      </c>
      <c r="F8" s="1">
        <v>0.38373821217159942</v>
      </c>
      <c r="G8" s="1">
        <v>3.5913960882726609E-2</v>
      </c>
      <c r="H8" s="1">
        <v>0.56281604451834577</v>
      </c>
      <c r="I8" s="1">
        <v>8.2651307236959876E-2</v>
      </c>
      <c r="J8" s="1">
        <v>0.8679</v>
      </c>
      <c r="K8" s="1">
        <v>1.0269999999999999</v>
      </c>
      <c r="L8" s="1">
        <v>562.39840000000004</v>
      </c>
      <c r="M8">
        <v>153.83000000000001</v>
      </c>
      <c r="N8">
        <v>200</v>
      </c>
      <c r="O8" s="1" t="s">
        <v>29</v>
      </c>
      <c r="P8" s="1">
        <v>1.1451310400000001</v>
      </c>
      <c r="Q8" s="1">
        <v>7.0499999999999993E-2</v>
      </c>
      <c r="S8" s="1"/>
      <c r="T8" s="1"/>
      <c r="U8" s="1"/>
      <c r="V8" s="1"/>
      <c r="W8" s="1"/>
      <c r="X8" s="1"/>
      <c r="Y8" s="1"/>
      <c r="Z8" s="1"/>
    </row>
    <row r="9" spans="1:26" x14ac:dyDescent="0.3">
      <c r="A9" s="1" t="s">
        <v>16</v>
      </c>
      <c r="B9" s="1">
        <v>8.3719156090147628E-2</v>
      </c>
      <c r="C9" s="1">
        <v>3.3221887337360173E-2</v>
      </c>
      <c r="D9" s="1">
        <v>0.78337210341495289</v>
      </c>
      <c r="E9" s="1">
        <v>7.7739216369422812E-2</v>
      </c>
      <c r="F9" s="1">
        <v>0.29567479730250551</v>
      </c>
      <c r="G9" s="1">
        <v>1.9933132402416103E-2</v>
      </c>
      <c r="H9" s="1">
        <v>0.49899274780714975</v>
      </c>
      <c r="I9" s="1">
        <v>0.18803588232945856</v>
      </c>
      <c r="J9" s="1">
        <v>0.91490000000000005</v>
      </c>
      <c r="K9" s="1">
        <v>1.109</v>
      </c>
      <c r="L9" s="1">
        <v>201.17850000000001</v>
      </c>
      <c r="M9">
        <v>206.98</v>
      </c>
      <c r="N9">
        <v>50</v>
      </c>
      <c r="O9" s="1" t="s">
        <v>29</v>
      </c>
      <c r="P9" s="1">
        <v>1.0818566730000001</v>
      </c>
      <c r="Q9" s="1">
        <v>3.9100000000000003E-2</v>
      </c>
      <c r="S9" s="1"/>
      <c r="T9" s="1"/>
      <c r="U9" s="1"/>
      <c r="V9" s="1"/>
      <c r="W9" s="1"/>
      <c r="X9" s="1"/>
      <c r="Y9" s="1"/>
      <c r="Z9" s="1"/>
    </row>
    <row r="10" spans="1:26" x14ac:dyDescent="0.3">
      <c r="A10" s="1" t="s">
        <v>17</v>
      </c>
      <c r="B10" s="1">
        <v>6.7561370682525268E-2</v>
      </c>
      <c r="C10" s="1">
        <v>8.9091917383549817E-3</v>
      </c>
      <c r="D10" s="1">
        <v>0.81147888083516617</v>
      </c>
      <c r="E10" s="1">
        <v>4.6773256626363648E-2</v>
      </c>
      <c r="F10" s="1">
        <v>0.26876061744037527</v>
      </c>
      <c r="G10" s="1">
        <v>2.9697305794516606E-3</v>
      </c>
      <c r="H10" s="1">
        <v>0.51227852495541137</v>
      </c>
      <c r="I10" s="1">
        <v>0</v>
      </c>
      <c r="J10" s="1">
        <v>0.92500000000000004</v>
      </c>
      <c r="K10" s="1">
        <v>1.1259999999999999</v>
      </c>
      <c r="L10" s="1">
        <v>131.44200000000001</v>
      </c>
      <c r="M10">
        <v>140.55000000000001</v>
      </c>
      <c r="N10">
        <v>10</v>
      </c>
      <c r="O10" s="1" t="s">
        <v>29</v>
      </c>
      <c r="P10" s="1">
        <v>1.0543596829999999</v>
      </c>
      <c r="Q10" s="1">
        <v>3.27E-2</v>
      </c>
      <c r="S10" s="1"/>
      <c r="T10" s="1"/>
      <c r="U10" s="1"/>
      <c r="V10" s="1"/>
      <c r="W10" s="1"/>
      <c r="X10" s="1"/>
      <c r="Y10" s="1"/>
      <c r="Z10" s="1"/>
    </row>
    <row r="11" spans="1:26" x14ac:dyDescent="0.3">
      <c r="S11" s="1"/>
    </row>
    <row r="12" spans="1:26" x14ac:dyDescent="0.3">
      <c r="S1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DE04B-DE9F-46C6-830F-7CBDB14B0810}">
  <dimension ref="A1:S7"/>
  <sheetViews>
    <sheetView workbookViewId="0">
      <selection activeCell="L6" sqref="L6"/>
    </sheetView>
  </sheetViews>
  <sheetFormatPr defaultRowHeight="14.4" x14ac:dyDescent="0.3"/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21</v>
      </c>
      <c r="K1" s="1" t="s">
        <v>22</v>
      </c>
      <c r="L1" s="1" t="s">
        <v>34</v>
      </c>
      <c r="M1" s="1" t="s">
        <v>33</v>
      </c>
      <c r="N1" s="1" t="s">
        <v>35</v>
      </c>
      <c r="O1" s="1" t="s">
        <v>36</v>
      </c>
      <c r="P1" s="1" t="s">
        <v>32</v>
      </c>
      <c r="Q1" s="1" t="s">
        <v>37</v>
      </c>
      <c r="R1" s="1" t="s">
        <v>38</v>
      </c>
      <c r="S1" s="1" t="s">
        <v>39</v>
      </c>
    </row>
    <row r="2" spans="1:19" x14ac:dyDescent="0.3">
      <c r="A2" s="1" t="s">
        <v>40</v>
      </c>
      <c r="B2" s="1">
        <v>5.5199999999999999E-2</v>
      </c>
      <c r="C2" s="1">
        <v>1.08E-3</v>
      </c>
      <c r="D2" s="1">
        <v>0.56079999999999997</v>
      </c>
      <c r="E2" s="1">
        <v>5.3420000000000002E-2</v>
      </c>
      <c r="F2" s="1">
        <v>0.22020000000000001</v>
      </c>
      <c r="G2" s="1">
        <v>2.14E-3</v>
      </c>
      <c r="H2" s="1">
        <v>0.34863</v>
      </c>
      <c r="I2" s="1">
        <v>8.0000000000000004E-4</v>
      </c>
      <c r="J2" s="1">
        <f t="shared" ref="J2" si="0">SQRT(SUMSQ(B2:I2))</f>
        <v>0.70031041638690472</v>
      </c>
      <c r="K2" s="1">
        <v>1.109</v>
      </c>
      <c r="L2" s="1">
        <f t="shared" ref="L2:S2" si="1">B2/$J2</f>
        <v>7.8822189001260437E-2</v>
      </c>
      <c r="M2" s="1">
        <f t="shared" si="1"/>
        <v>1.5421732630681391E-3</v>
      </c>
      <c r="N2" s="1">
        <f t="shared" si="1"/>
        <v>0.80078774623019655</v>
      </c>
      <c r="O2" s="1">
        <f t="shared" si="1"/>
        <v>7.6280458993611105E-2</v>
      </c>
      <c r="P2" s="1">
        <f t="shared" si="1"/>
        <v>0.31443199308111502</v>
      </c>
      <c r="Q2" s="1">
        <f t="shared" si="1"/>
        <v>3.0557877620053867E-3</v>
      </c>
      <c r="R2" s="1">
        <f t="shared" si="1"/>
        <v>0.49782209694763452</v>
      </c>
      <c r="S2" s="1">
        <f t="shared" si="1"/>
        <v>1.1423505652356585E-3</v>
      </c>
    </row>
    <row r="3" spans="1:19" x14ac:dyDescent="0.3">
      <c r="A3" s="1" t="s">
        <v>41</v>
      </c>
      <c r="B3" s="1">
        <v>6.3E-2</v>
      </c>
      <c r="C3" s="1">
        <v>2.5000000000000001E-2</v>
      </c>
      <c r="D3" s="1">
        <v>0.58950000000000002</v>
      </c>
      <c r="E3" s="1">
        <v>5.8500000000000003E-2</v>
      </c>
      <c r="F3" s="1">
        <v>0.2225</v>
      </c>
      <c r="G3" s="1">
        <v>1.4999999999999999E-2</v>
      </c>
      <c r="H3" s="1">
        <v>0.3755</v>
      </c>
      <c r="I3" s="1">
        <v>0.14149999999999999</v>
      </c>
      <c r="J3" s="1">
        <v>0.75251594667488608</v>
      </c>
      <c r="K3" s="1">
        <v>1.109</v>
      </c>
      <c r="L3" s="1">
        <v>8.3719156090147628E-2</v>
      </c>
      <c r="M3" s="1">
        <v>3.3221887337360173E-2</v>
      </c>
      <c r="N3" s="1">
        <v>0.78337210341495289</v>
      </c>
      <c r="O3" s="1">
        <v>7.7739216369422812E-2</v>
      </c>
      <c r="P3" s="1">
        <v>0.29567479730250551</v>
      </c>
      <c r="Q3" s="1">
        <v>1.9933132402416103E-2</v>
      </c>
      <c r="R3" s="1">
        <v>0.49899274780714975</v>
      </c>
      <c r="S3" s="1">
        <v>0.18803588232945856</v>
      </c>
    </row>
    <row r="4" spans="1:19" x14ac:dyDescent="0.3">
      <c r="A4" t="s">
        <v>44</v>
      </c>
      <c r="L4">
        <v>6.7497568146132489E-2</v>
      </c>
      <c r="M4">
        <v>1.764642304474052E-3</v>
      </c>
      <c r="N4">
        <v>0.72703262944330938</v>
      </c>
      <c r="O4">
        <v>0.10940782287739122</v>
      </c>
      <c r="P4">
        <v>0.40013264253949127</v>
      </c>
      <c r="Q4">
        <v>2.7793116295466318E-2</v>
      </c>
      <c r="R4">
        <v>0.54218634804965249</v>
      </c>
      <c r="S4">
        <v>7.0585692178962078E-3</v>
      </c>
    </row>
    <row r="5" spans="1:19" x14ac:dyDescent="0.3">
      <c r="K5" t="s">
        <v>43</v>
      </c>
      <c r="L5">
        <f>L3*L4</f>
        <v>5.6508394433314423E-3</v>
      </c>
      <c r="M5">
        <f t="shared" ref="M5:S5" si="2">M3*M4</f>
        <v>5.862474782997658E-5</v>
      </c>
      <c r="N5">
        <f t="shared" si="2"/>
        <v>0.56953708017830929</v>
      </c>
      <c r="O5">
        <f t="shared" si="2"/>
        <v>8.5052784151730034E-3</v>
      </c>
      <c r="P5">
        <f t="shared" si="2"/>
        <v>0.11830913797697998</v>
      </c>
      <c r="Q5">
        <f t="shared" si="2"/>
        <v>5.5400386699327867E-4</v>
      </c>
      <c r="R5">
        <f t="shared" si="2"/>
        <v>0.27054705563681974</v>
      </c>
      <c r="S5">
        <f t="shared" si="2"/>
        <v>1.3272642908706697E-3</v>
      </c>
    </row>
    <row r="6" spans="1:19" x14ac:dyDescent="0.3">
      <c r="K6" t="s">
        <v>43</v>
      </c>
      <c r="L6">
        <f>L2*L3</f>
        <v>6.5989271443636401E-3</v>
      </c>
      <c r="M6">
        <f t="shared" ref="M6:S6" si="3">M2*M3</f>
        <v>5.1233906400338827E-5</v>
      </c>
      <c r="N6">
        <f t="shared" si="3"/>
        <v>0.62731478115326855</v>
      </c>
      <c r="O6">
        <f t="shared" si="3"/>
        <v>5.9299831064632182E-3</v>
      </c>
      <c r="P6">
        <f t="shared" si="3"/>
        <v>9.2969615819681495E-2</v>
      </c>
      <c r="Q6">
        <f t="shared" si="3"/>
        <v>6.0911422053736158E-5</v>
      </c>
      <c r="R6">
        <f t="shared" si="3"/>
        <v>0.24840961607501744</v>
      </c>
      <c r="S6">
        <f t="shared" si="3"/>
        <v>2.1480289646364276E-4</v>
      </c>
    </row>
    <row r="7" spans="1:19" x14ac:dyDescent="0.3">
      <c r="K7" t="s">
        <v>42</v>
      </c>
      <c r="L7">
        <f>SUM(L6:S6)</f>
        <v>0.9815498715237122</v>
      </c>
      <c r="N7">
        <f>SUM(L5:S5)</f>
        <v>0.97448928455630746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AFM</vt:lpstr>
      <vt:lpstr>AFMscaled</vt:lpstr>
      <vt:lpstr>Experimental</vt:lpstr>
      <vt:lpstr>Experimentalscaled</vt:lpstr>
      <vt:lpstr>dotprod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Nick</dc:creator>
  <dc:description/>
  <cp:lastModifiedBy>Nick</cp:lastModifiedBy>
  <cp:revision>113</cp:revision>
  <dcterms:created xsi:type="dcterms:W3CDTF">2015-06-05T18:17:20Z</dcterms:created>
  <dcterms:modified xsi:type="dcterms:W3CDTF">2018-06-20T05:15:53Z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