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Vendor Mapping" state="visible" r:id="rId4"/>
    <sheet sheetId="2" name="Master Summary" state="visible" r:id="rId5"/>
    <sheet sheetId="3" name="Factor 1 - Prior Experience" state="visible" r:id="rId6"/>
    <sheet sheetId="4" name="Factor 2.1 - Technical" state="visible" r:id="rId7"/>
    <sheet sheetId="5" name="Factor 2.2 - Management" state="visible" r:id="rId8"/>
    <sheet sheetId="6" name="Evaluator 1" state="visible" r:id="rId9"/>
    <sheet sheetId="7" name="Evaluator 2" state="visible" r:id="rId10"/>
    <sheet sheetId="8" name="Evaluator 3" state="visible" r:id="rId11"/>
    <sheet sheetId="9" name="Evaluator 4" state="visible" r:id="rId12"/>
    <sheet sheetId="10" name="Consensus Building" state="visible" r:id="rId13"/>
    <sheet sheetId="11" name="Price Analysis" state="visible" r:id="rId14"/>
    <sheet sheetId="12" name="Traceability Matrix" state="visible" r:id="rId15"/>
    <sheet sheetId="13" name="Compliance Checklist" state="visible" r:id="rId16"/>
  </sheets>
  <calcPr calcId="171027"/>
</workbook>
</file>

<file path=xl/sharedStrings.xml><?xml version="1.0" encoding="utf-8"?>
<sst xmlns="http://schemas.openxmlformats.org/spreadsheetml/2006/main" count="1076" uniqueCount="151">
  <si>
    <t>Vendor ID</t>
  </si>
  <si>
    <t>Vendor Name</t>
  </si>
  <si>
    <t>Status</t>
  </si>
  <si>
    <t>Vendor A</t>
  </si>
  <si>
    <t>Active</t>
  </si>
  <si>
    <t>Vendor B</t>
  </si>
  <si>
    <t>Vendor C</t>
  </si>
  <si>
    <t>Vendor D</t>
  </si>
  <si>
    <t>Vendor E</t>
  </si>
  <si>
    <t>Vendor F</t>
  </si>
  <si>
    <t>Vendor G</t>
  </si>
  <si>
    <t>Vendor H</t>
  </si>
  <si>
    <t/>
  </si>
  <si>
    <t>Inactive</t>
  </si>
  <si>
    <t>Vendor I</t>
  </si>
  <si>
    <t>Vendor J</t>
  </si>
  <si>
    <t>Instructions:</t>
  </si>
  <si>
    <t>1. Enter real vendor names in the "Vendor Name" column</t>
  </si>
  <si>
    <t>2. Set status to "Active" for vendors participating in the RFQ</t>
  </si>
  <si>
    <t>3. Set status to "Inactive" for unused vendor slots</t>
  </si>
  <si>
    <t>4. Vendor names will automatically appear throughout all evaluation sheets</t>
  </si>
  <si>
    <t>5. Only "Active" vendors will be included in evaluations</t>
  </si>
  <si>
    <t>6. You can activate up to 10 vendors total</t>
  </si>
  <si>
    <t>Evaluation Configuration:</t>
  </si>
  <si>
    <t>Factor Weights (must total 100%):</t>
  </si>
  <si>
    <t>Factor 1: Prior Experience Weight (%)</t>
  </si>
  <si>
    <t>50</t>
  </si>
  <si>
    <t>Factor 2.1: Technical Approach Weight (%)</t>
  </si>
  <si>
    <t>25</t>
  </si>
  <si>
    <t>Factor 2.2: Management Approach Weight (%)</t>
  </si>
  <si>
    <t>Total Weight Check:</t>
  </si>
  <si>
    <t>Procurement Strategy:</t>
  </si>
  <si>
    <t>Strategy Selection:</t>
  </si>
  <si>
    <t>Best Value Tradeoff</t>
  </si>
  <si>
    <t>Strategy Logic:</t>
  </si>
  <si>
    <t>Confidence Rating to Numeric Score Conversion:</t>
  </si>
  <si>
    <t>High Confidence:</t>
  </si>
  <si>
    <t>90 points</t>
  </si>
  <si>
    <t>Some Confidence:</t>
  </si>
  <si>
    <t>70 points</t>
  </si>
  <si>
    <t>Low Confidence:</t>
  </si>
  <si>
    <t>40 points</t>
  </si>
  <si>
    <t>Vendor</t>
  </si>
  <si>
    <t xml:space="preserve">Factor 1: Prior Experience
(Most Important)</t>
  </si>
  <si>
    <t xml:space="preserve">Factor 2.1: Technical Approach
(Important)</t>
  </si>
  <si>
    <t xml:space="preserve">Factor 2.2: Management Approach
(Important)</t>
  </si>
  <si>
    <t xml:space="preserve">Factor 3: Price
(Least Important)</t>
  </si>
  <si>
    <t xml:space="preserve">Technical Score
(Calculated)</t>
  </si>
  <si>
    <t xml:space="preserve">Price/Tech Ratio
(Calculated)</t>
  </si>
  <si>
    <t>Rank</t>
  </si>
  <si>
    <t>Confidence Rating Definitions:</t>
  </si>
  <si>
    <t>The Government has high confidence that the Offeror understands the requirement, proposes a sound approach, and will be successful in performing the contract.</t>
  </si>
  <si>
    <t>The Government has some confidence that the Offeror understands the requirement, proposes a sound approach, and will be successful in performing the contract.</t>
  </si>
  <si>
    <t>The Government has low confidence that the Offeror understands the requirement, proposes a sound approach, and will be successful in performing the contract.</t>
  </si>
  <si>
    <t xml:space="preserve">Reference 1
Scope Match</t>
  </si>
  <si>
    <t xml:space="preserve">Reference 1
Complexity Match</t>
  </si>
  <si>
    <t xml:space="preserve">Reference 1
Size ($)</t>
  </si>
  <si>
    <t xml:space="preserve">Reference 1
Evaluator Notes</t>
  </si>
  <si>
    <t xml:space="preserve">Reference 2
Scope Match</t>
  </si>
  <si>
    <t xml:space="preserve">Reference 2
Complexity Match</t>
  </si>
  <si>
    <t xml:space="preserve">Reference 2
Size ($)</t>
  </si>
  <si>
    <t xml:space="preserve">Reference 2
Evaluator Notes</t>
  </si>
  <si>
    <t>Overall Prior Experience Rating</t>
  </si>
  <si>
    <t>$[Value]</t>
  </si>
  <si>
    <t>[Notes]</t>
  </si>
  <si>
    <t xml:space="preserve">TA-01
Project Management</t>
  </si>
  <si>
    <t xml:space="preserve">TA-02
O&amp;M Support</t>
  </si>
  <si>
    <t xml:space="preserve">TA-03
Development &amp; Modernization</t>
  </si>
  <si>
    <t xml:space="preserve">TA-04
Transition In</t>
  </si>
  <si>
    <t xml:space="preserve">TA-05
Transition Out</t>
  </si>
  <si>
    <t>Risk Management</t>
  </si>
  <si>
    <t>Overall Technical Rating</t>
  </si>
  <si>
    <t>Project Management Plan</t>
  </si>
  <si>
    <t>Communication Plan</t>
  </si>
  <si>
    <t>Staffing Plan</t>
  </si>
  <si>
    <t>Organizational Structure</t>
  </si>
  <si>
    <t>Agile Knowledge/Examples</t>
  </si>
  <si>
    <t>Overall Management Rating</t>
  </si>
  <si>
    <t>Evaluator 1</t>
  </si>
  <si>
    <t>Factor 1</t>
  </si>
  <si>
    <t>Factor 2.1</t>
  </si>
  <si>
    <t>Factor 2.2</t>
  </si>
  <si>
    <t>Strengths</t>
  </si>
  <si>
    <t>Weaknesses</t>
  </si>
  <si>
    <t>Questions/Clarifications</t>
  </si>
  <si>
    <t>[List strengths]</t>
  </si>
  <si>
    <t>[List weaknesses]</t>
  </si>
  <si>
    <t>[List questions]</t>
  </si>
  <si>
    <t>Evaluator 2</t>
  </si>
  <si>
    <t>Evaluator 3</t>
  </si>
  <si>
    <t>Evaluator 4</t>
  </si>
  <si>
    <t>Factor</t>
  </si>
  <si>
    <t>Consensus Rating</t>
  </si>
  <si>
    <t>Rationale</t>
  </si>
  <si>
    <t>Prior Experience</t>
  </si>
  <si>
    <t>[Justification]</t>
  </si>
  <si>
    <t>Technical Approach</t>
  </si>
  <si>
    <t>Management Approach</t>
  </si>
  <si>
    <t>Total Price</t>
  </si>
  <si>
    <t>Price Rank</t>
  </si>
  <si>
    <t xml:space="preserve">Technical Score
(from Master)</t>
  </si>
  <si>
    <t xml:space="preserve">Price/Tech Ratio
(from Master)</t>
  </si>
  <si>
    <t xml:space="preserve">Strategy-Based
Recommendation</t>
  </si>
  <si>
    <t>Current Strategy:</t>
  </si>
  <si>
    <t>Decision Logic:</t>
  </si>
  <si>
    <t>RECOMMENDED AWARD:</t>
  </si>
  <si>
    <t>PWS Requirement</t>
  </si>
  <si>
    <t>Page Reference</t>
  </si>
  <si>
    <t>TA-01: Project Management</t>
  </si>
  <si>
    <t>PWS Section 3.1</t>
  </si>
  <si>
    <t>✓ (p. 5)</t>
  </si>
  <si>
    <t>✓ (p. 7)</t>
  </si>
  <si>
    <t>Partial (p. 3)</t>
  </si>
  <si>
    <t>✓ (p. 9)</t>
  </si>
  <si>
    <t>Missing</t>
  </si>
  <si>
    <t>✓ (p. 4)</t>
  </si>
  <si>
    <t>✓ (p. 6)</t>
  </si>
  <si>
    <t>TA-02: O&amp;M Support</t>
  </si>
  <si>
    <t>PWS Section 3.2</t>
  </si>
  <si>
    <t>✓ (p. 8)</t>
  </si>
  <si>
    <t>Partial (p. 9)</t>
  </si>
  <si>
    <t>✓ (p. 10)</t>
  </si>
  <si>
    <t>TA-03: Development &amp; Modernization</t>
  </si>
  <si>
    <t>PWS Section 3.3</t>
  </si>
  <si>
    <t>✓ (p. 11)</t>
  </si>
  <si>
    <t>Partial (p. 12)</t>
  </si>
  <si>
    <t>TA-04: Transition In</t>
  </si>
  <si>
    <t>PWS Section 3.4</t>
  </si>
  <si>
    <t>✓ (p. 13)</t>
  </si>
  <si>
    <t>✓ (p. 14)</t>
  </si>
  <si>
    <t>TA-05: Transition Out</t>
  </si>
  <si>
    <t>PWS Section 3.5</t>
  </si>
  <si>
    <t>✓ (p. 15)</t>
  </si>
  <si>
    <t>PWS Section 4.1</t>
  </si>
  <si>
    <t>Partial (p. 13)</t>
  </si>
  <si>
    <t>✓ (p. 12)</t>
  </si>
  <si>
    <t>PWS Section 4.2</t>
  </si>
  <si>
    <t>Partial (p. 8)</t>
  </si>
  <si>
    <t>PWS Section 4.3</t>
  </si>
  <si>
    <t>PWS Section 4.4</t>
  </si>
  <si>
    <t>PWS Section 4.5</t>
  </si>
  <si>
    <t>Partial (p. 10)</t>
  </si>
  <si>
    <t>PWS Section 5.1</t>
  </si>
  <si>
    <t>Partial (p. 15)</t>
  </si>
  <si>
    <t>Volume One ≤ 15 pages</t>
  </si>
  <si>
    <t>Personnel resumes ≤ 3 pages each</t>
  </si>
  <si>
    <t>No pricing in Volume One</t>
  </si>
  <si>
    <t>3 prior experience refs or less</t>
  </si>
  <si>
    <t>Draft PMP included</t>
  </si>
  <si>
    <t>Agile examples provided</t>
  </si>
  <si>
    <t>All task areas addressed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</si>
</sst>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b/>
      <color rgb="FFFFFF"/>
      <sz val="11"/>
    </font>
    <font>
      <b/>
    </font>
    <font>
      <b/>
      <sz val="12"/>
    </font>
    <font>
      <b/>
      <sz val="14"/>
    </font>
    <font>
      <b/>
      <color rgb="FFFFFF"/>
      <sz val="14"/>
    </font>
  </fonts>
  <fills count="14">
    <fill>
      <patternFill patternType="none"/>
    </fill>
    <fill>
      <patternFill patternType="gray125"/>
    </fill>
    <fill>
      <patternFill patternType="solid">
        <fgColor rgb="1F4E79"/>
      </patternFill>
    </fill>
    <fill>
      <patternFill patternType="solid">
        <fgColor rgb="E7E6E6"/>
      </patternFill>
    </fill>
    <fill>
      <patternFill patternType="solid">
        <fgColor rgb="C6EFCE"/>
      </patternFill>
    </fill>
    <fill>
      <patternFill patternType="solid">
        <fgColor rgb="D9EAD3"/>
      </patternFill>
    </fill>
    <fill>
      <patternFill patternType="solid">
        <fgColor rgb="FFE699"/>
      </patternFill>
    </fill>
    <fill>
      <patternFill patternType="solid">
        <fgColor rgb="F2F2F2"/>
      </patternFill>
    </fill>
    <fill>
      <patternFill patternType="solid">
        <fgColor rgb="FFEB9C"/>
      </patternFill>
    </fill>
    <fill>
      <patternFill patternType="solid">
        <fgColor rgb="E2EFDA"/>
      </patternFill>
    </fill>
    <fill>
      <patternFill patternType="solid">
        <fgColor rgb="FFF2CC"/>
      </patternFill>
    </fill>
    <fill>
      <patternFill patternType="solid">
        <fgColor rgb="FCE5CD"/>
      </patternFill>
    </fill>
    <fill>
      <patternFill patternType="solid">
        <fgColor rgb="C00000"/>
      </patternFill>
    </fill>
    <fill>
      <patternFill patternType="solid">
        <fgColor rgb="F8F9FA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" fillId="5" borderId="0" xfId="0" applyFont="1" applyFill="1"/>
    <xf numFmtId="0" fontId="0" fillId="0" borderId="0" xfId="0" applyAlignment="1">
      <alignment wrapText="1"/>
    </xf>
    <xf numFmtId="0" fontId="4" fillId="6" borderId="0" xfId="0" applyFont="1" applyFill="1"/>
    <xf numFmtId="0" fontId="3" fillId="7" borderId="0" xfId="0" applyFont="1" applyFill="1"/>
    <xf numFmtId="0" fontId="2" fillId="0" borderId="0" xfId="0" applyFont="1"/>
    <xf numFmtId="0" fontId="2" fillId="8" borderId="0" xfId="0" applyFont="1" applyFill="1"/>
    <xf numFmtId="0" fontId="0" fillId="9" borderId="0" xfId="0" applyFill="1" applyAlignment="1">
      <alignment wrapText="1"/>
    </xf>
    <xf numFmtId="0" fontId="0" fillId="10" borderId="0" xfId="0" applyFill="1"/>
    <xf numFmtId="0" fontId="2" fillId="11" borderId="0" xfId="0" applyFont="1" applyFill="1"/>
    <xf numFmtId="0" fontId="4" fillId="8" borderId="0" xfId="0" applyFont="1" applyFill="1"/>
    <xf numFmtId="0" fontId="5" fillId="12" borderId="0" xfId="0" applyFont="1" applyFill="1"/>
    <xf numFmtId="0" fontId="0" fillId="1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700"/>
  </sheetPr>
  <dimension ref="A1:C35"/>
  <sheetFormatPr defaultRowHeight="15" outlineLevelRow="0" outlineLevelCol="0" x14ac:dyDescent="55"/>
  <cols>
    <col min="1" max="1" width="12" customWidth="1"/>
    <col min="2" max="2" width="25" customWidth="1"/>
    <col min="3" max="3" width="12" customWidth="1"/>
  </cols>
  <sheetData>
    <row r="1" ht="40" customHeight="1" spans="1:3" x14ac:dyDescent="0.25">
      <c r="A1" s="1" t="s">
        <v>0</v>
      </c>
      <c r="B1" s="1" t="s">
        <v>1</v>
      </c>
      <c r="C1" s="1" t="s">
        <v>2</v>
      </c>
    </row>
    <row r="2" ht="25" customHeight="1" spans="1:3" x14ac:dyDescent="0.25">
      <c r="A2" s="2" t="s">
        <v>3</v>
      </c>
      <c r="B2" s="3" t="s">
        <v>3</v>
      </c>
      <c r="C2" s="3" t="s">
        <v>4</v>
      </c>
    </row>
    <row r="3" ht="25" customHeight="1" spans="1:3" x14ac:dyDescent="0.25">
      <c r="A3" s="2" t="s">
        <v>5</v>
      </c>
      <c r="B3" s="3" t="s">
        <v>5</v>
      </c>
      <c r="C3" s="3" t="s">
        <v>4</v>
      </c>
    </row>
    <row r="4" ht="25" customHeight="1" spans="1:3" x14ac:dyDescent="0.25">
      <c r="A4" s="2" t="s">
        <v>6</v>
      </c>
      <c r="B4" s="3" t="s">
        <v>6</v>
      </c>
      <c r="C4" s="3" t="s">
        <v>4</v>
      </c>
    </row>
    <row r="5" ht="25" customHeight="1" spans="1:3" x14ac:dyDescent="0.25">
      <c r="A5" s="2" t="s">
        <v>7</v>
      </c>
      <c r="B5" s="3" t="s">
        <v>7</v>
      </c>
      <c r="C5" s="3" t="s">
        <v>4</v>
      </c>
    </row>
    <row r="6" ht="25" customHeight="1" spans="1:3" x14ac:dyDescent="0.25">
      <c r="A6" s="2" t="s">
        <v>8</v>
      </c>
      <c r="B6" s="3" t="s">
        <v>8</v>
      </c>
      <c r="C6" s="3" t="s">
        <v>4</v>
      </c>
    </row>
    <row r="7" ht="25" customHeight="1" spans="1:3" x14ac:dyDescent="0.25">
      <c r="A7" s="2" t="s">
        <v>9</v>
      </c>
      <c r="B7" s="3" t="s">
        <v>9</v>
      </c>
      <c r="C7" s="3" t="s">
        <v>4</v>
      </c>
    </row>
    <row r="8" ht="25" customHeight="1" spans="1:3" x14ac:dyDescent="0.25">
      <c r="A8" s="2" t="s">
        <v>10</v>
      </c>
      <c r="B8" s="3" t="s">
        <v>10</v>
      </c>
      <c r="C8" s="3" t="s">
        <v>4</v>
      </c>
    </row>
    <row r="9" ht="25" customHeight="1" spans="1:3" x14ac:dyDescent="0.25">
      <c r="A9" s="2" t="s">
        <v>11</v>
      </c>
      <c r="B9" s="3" t="s">
        <v>12</v>
      </c>
      <c r="C9" s="3" t="s">
        <v>13</v>
      </c>
    </row>
    <row r="10" ht="25" customHeight="1" spans="1:3" x14ac:dyDescent="0.25">
      <c r="A10" s="2" t="s">
        <v>14</v>
      </c>
      <c r="B10" s="3" t="s">
        <v>12</v>
      </c>
      <c r="C10" s="3" t="s">
        <v>13</v>
      </c>
    </row>
    <row r="11" ht="25" customHeight="1" spans="1:3" x14ac:dyDescent="0.25">
      <c r="A11" s="2" t="s">
        <v>15</v>
      </c>
      <c r="B11" s="3" t="s">
        <v>12</v>
      </c>
      <c r="C11" s="3" t="s">
        <v>13</v>
      </c>
    </row>
    <row r="12" ht="20" customHeight="1" x14ac:dyDescent="0.25"/>
    <row r="13" spans="1:1" x14ac:dyDescent="0.25">
      <c r="A13" s="4" t="s">
        <v>16</v>
      </c>
    </row>
    <row r="14" ht="20" customHeight="1" spans="1:1" x14ac:dyDescent="0.25">
      <c r="A14" s="5" t="s">
        <v>17</v>
      </c>
    </row>
    <row r="15" ht="20" customHeight="1" spans="1:1" x14ac:dyDescent="0.25">
      <c r="A15" s="5" t="s">
        <v>18</v>
      </c>
    </row>
    <row r="16" ht="20" customHeight="1" spans="1:1" x14ac:dyDescent="0.25">
      <c r="A16" s="5" t="s">
        <v>19</v>
      </c>
    </row>
    <row r="17" ht="20" customHeight="1" spans="1:1" x14ac:dyDescent="0.25">
      <c r="A17" s="5" t="s">
        <v>20</v>
      </c>
    </row>
    <row r="18" ht="20" customHeight="1" spans="1:1" x14ac:dyDescent="0.25">
      <c r="A18" s="5" t="s">
        <v>21</v>
      </c>
    </row>
    <row r="19" ht="20" customHeight="1" spans="1:1" x14ac:dyDescent="0.25">
      <c r="A19" s="5" t="s">
        <v>22</v>
      </c>
    </row>
    <row r="20" ht="30" customHeight="1" x14ac:dyDescent="0.25"/>
    <row r="21" spans="1:1" x14ac:dyDescent="0.25">
      <c r="A21" s="6" t="s">
        <v>23</v>
      </c>
    </row>
    <row r="22" spans="1:1" x14ac:dyDescent="0.25">
      <c r="A22" s="7" t="s">
        <v>24</v>
      </c>
    </row>
    <row r="23" spans="1:2" x14ac:dyDescent="0.25">
      <c r="A23" t="s">
        <v>25</v>
      </c>
      <c r="B23" t="s">
        <v>26</v>
      </c>
    </row>
    <row r="24" spans="1:2" x14ac:dyDescent="0.25">
      <c r="A24" t="s">
        <v>27</v>
      </c>
      <c r="B24" t="s">
        <v>28</v>
      </c>
    </row>
    <row r="25" spans="1:2" x14ac:dyDescent="0.25">
      <c r="A25" t="s">
        <v>29</v>
      </c>
      <c r="B25" t="s">
        <v>28</v>
      </c>
    </row>
    <row r="26" spans="1:2" x14ac:dyDescent="0.25">
      <c r="A26" s="8" t="s">
        <v>30</v>
      </c>
      <c r="B26" s="9">
        <f>B22+B23+B24</f>
      </c>
    </row>
    <row r="27" ht="20" customHeight="1" x14ac:dyDescent="0.25"/>
    <row r="28" spans="1:1" x14ac:dyDescent="0.25">
      <c r="A28" s="7" t="s">
        <v>31</v>
      </c>
    </row>
    <row r="29" spans="1:2" x14ac:dyDescent="0.25">
      <c r="A29" t="s">
        <v>32</v>
      </c>
      <c r="B29" t="s">
        <v>33</v>
      </c>
    </row>
    <row r="30" ht="40" customHeight="1" spans="1:2" x14ac:dyDescent="0.25">
      <c r="A30" t="s">
        <v>34</v>
      </c>
      <c r="B30" s="10">
        <f>IF(B28="LPTA","Award to lowest priced technically acceptable proposal",IF(B28="Best Value Tradeoff","Balance price and technical factors using Price/Technical ratio",IF(B28="Technical Superiority","Technical factors significantly outweigh price considerations","Select a strategy")))</f>
      </c>
    </row>
    <row r="31" ht="20" customHeight="1" x14ac:dyDescent="0.25"/>
    <row r="32" spans="1:1" x14ac:dyDescent="0.25">
      <c r="A32" s="7" t="s">
        <v>35</v>
      </c>
    </row>
    <row r="33" spans="1:2" x14ac:dyDescent="0.25">
      <c r="A33" s="8" t="s">
        <v>36</v>
      </c>
      <c r="B33" s="11" t="s">
        <v>37</v>
      </c>
    </row>
    <row r="34" spans="1:2" x14ac:dyDescent="0.25">
      <c r="A34" s="8" t="s">
        <v>38</v>
      </c>
      <c r="B34" s="11" t="s">
        <v>39</v>
      </c>
    </row>
    <row r="35" spans="1:2" x14ac:dyDescent="0.25">
      <c r="A35" s="8" t="s">
        <v>40</v>
      </c>
      <c r="B35" s="11" t="s">
        <v>41</v>
      </c>
    </row>
  </sheetData>
  <dataValidations count="4">
    <dataValidation type="whole" sqref="B23:B25">
      <formula1>0</formula1>
      <formula2>100</formula2>
    </dataValidation>
    <dataValidation type="list" sqref="B29">
      <formula1>"LPTA,Best Value Tradeoff,Technical Superiority"</formula1>
    </dataValidation>
    <dataValidation type="list" sqref="C10:C11">
      <formula1>"Active,Inactive"</formula1>
    </dataValidation>
    <dataValidation type="list" sqref="C2:C11">
      <formula1>"Active,Inactive"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7030A0"/>
  </sheetPr>
  <dimension ref="A1:H31"/>
  <sheetFormatPr defaultRowHeight="15" outlineLevelRow="0" outlineLevelCol="0" x14ac:dyDescent="55"/>
  <cols>
    <col min="1" max="8" width="15" customWidth="1"/>
  </cols>
  <sheetData>
    <row r="1" ht="40" customHeight="1" spans="1:8" x14ac:dyDescent="0.25">
      <c r="A1" s="1" t="s">
        <v>42</v>
      </c>
      <c r="B1" s="1" t="s">
        <v>91</v>
      </c>
      <c r="C1" s="1" t="s">
        <v>78</v>
      </c>
      <c r="D1" s="1" t="s">
        <v>88</v>
      </c>
      <c r="E1" s="1" t="s">
        <v>89</v>
      </c>
      <c r="F1" s="1" t="s">
        <v>90</v>
      </c>
      <c r="G1" s="1" t="s">
        <v>92</v>
      </c>
      <c r="H1" s="1" t="s">
        <v>93</v>
      </c>
    </row>
    <row r="2" ht="25" customHeight="1" spans="1:8" x14ac:dyDescent="0.25">
      <c r="A2" s="2">
        <f>IF('Vendor Mapping'!C2="Active",'Vendor Mapping'!B2,"")</f>
      </c>
      <c r="B2" s="3" t="s">
        <v>94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95</v>
      </c>
    </row>
    <row r="3" ht="25" customHeight="1" spans="1:8" x14ac:dyDescent="0.25">
      <c r="A3" s="2">
        <f>IF('Vendor Mapping'!C2="Active",'Vendor Mapping'!B2,"")</f>
      </c>
      <c r="B3" s="3" t="s">
        <v>96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12</v>
      </c>
      <c r="H3" s="3" t="s">
        <v>95</v>
      </c>
    </row>
    <row r="4" ht="25" customHeight="1" spans="1:8" x14ac:dyDescent="0.25">
      <c r="A4" s="2">
        <f>IF('Vendor Mapping'!C2="Active",'Vendor Mapping'!B2,"")</f>
      </c>
      <c r="B4" s="3" t="s">
        <v>97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95</v>
      </c>
    </row>
    <row r="5" ht="25" customHeight="1" spans="1:8" x14ac:dyDescent="0.25">
      <c r="A5" s="2">
        <f>IF('Vendor Mapping'!C3="Active",'Vendor Mapping'!B3,"")</f>
      </c>
      <c r="B5" s="3" t="s">
        <v>94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95</v>
      </c>
    </row>
    <row r="6" ht="25" customHeight="1" spans="1:8" x14ac:dyDescent="0.25">
      <c r="A6" s="2">
        <f>IF('Vendor Mapping'!C3="Active",'Vendor Mapping'!B3,"")</f>
      </c>
      <c r="B6" s="3" t="s">
        <v>96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95</v>
      </c>
    </row>
    <row r="7" ht="25" customHeight="1" spans="1:8" x14ac:dyDescent="0.25">
      <c r="A7" s="2">
        <f>IF('Vendor Mapping'!C3="Active",'Vendor Mapping'!B3,"")</f>
      </c>
      <c r="B7" s="3" t="s">
        <v>97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95</v>
      </c>
    </row>
    <row r="8" ht="25" customHeight="1" spans="1:8" x14ac:dyDescent="0.25">
      <c r="A8" s="2">
        <f>IF('Vendor Mapping'!C4="Active",'Vendor Mapping'!B4,"")</f>
      </c>
      <c r="B8" s="3" t="s">
        <v>94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95</v>
      </c>
    </row>
    <row r="9" ht="25" customHeight="1" spans="1:8" x14ac:dyDescent="0.25">
      <c r="A9" s="2">
        <f>IF('Vendor Mapping'!C4="Active",'Vendor Mapping'!B4,"")</f>
      </c>
      <c r="B9" s="3" t="s">
        <v>96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95</v>
      </c>
    </row>
    <row r="10" ht="25" customHeight="1" spans="1:8" x14ac:dyDescent="0.25">
      <c r="A10" s="2">
        <f>IF('Vendor Mapping'!C4="Active",'Vendor Mapping'!B4,"")</f>
      </c>
      <c r="B10" s="3" t="s">
        <v>97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95</v>
      </c>
    </row>
    <row r="11" ht="25" customHeight="1" spans="1:8" x14ac:dyDescent="0.25">
      <c r="A11" s="2">
        <f>IF('Vendor Mapping'!C5="Active",'Vendor Mapping'!B5,"")</f>
      </c>
      <c r="B11" s="3" t="s">
        <v>94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95</v>
      </c>
    </row>
    <row r="12" ht="25" customHeight="1" spans="1:8" x14ac:dyDescent="0.25">
      <c r="A12" s="2">
        <f>IF('Vendor Mapping'!C5="Active",'Vendor Mapping'!B5,"")</f>
      </c>
      <c r="B12" s="3" t="s">
        <v>96</v>
      </c>
      <c r="C12" s="3" t="s">
        <v>12</v>
      </c>
      <c r="D12" s="3" t="s">
        <v>12</v>
      </c>
      <c r="E12" s="3" t="s">
        <v>12</v>
      </c>
      <c r="F12" s="3" t="s">
        <v>12</v>
      </c>
      <c r="G12" s="3" t="s">
        <v>12</v>
      </c>
      <c r="H12" s="3" t="s">
        <v>95</v>
      </c>
    </row>
    <row r="13" ht="25" customHeight="1" spans="1:8" x14ac:dyDescent="0.25">
      <c r="A13" s="2">
        <f>IF('Vendor Mapping'!C5="Active",'Vendor Mapping'!B5,"")</f>
      </c>
      <c r="B13" s="3" t="s">
        <v>97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95</v>
      </c>
    </row>
    <row r="14" ht="25" customHeight="1" spans="1:8" x14ac:dyDescent="0.25">
      <c r="A14" s="2">
        <f>IF('Vendor Mapping'!C6="Active",'Vendor Mapping'!B6,"")</f>
      </c>
      <c r="B14" s="3" t="s">
        <v>94</v>
      </c>
      <c r="C14" s="3" t="s">
        <v>12</v>
      </c>
      <c r="D14" s="3" t="s">
        <v>12</v>
      </c>
      <c r="E14" s="3" t="s">
        <v>12</v>
      </c>
      <c r="F14" s="3" t="s">
        <v>12</v>
      </c>
      <c r="G14" s="3" t="s">
        <v>12</v>
      </c>
      <c r="H14" s="3" t="s">
        <v>95</v>
      </c>
    </row>
    <row r="15" ht="25" customHeight="1" spans="1:8" x14ac:dyDescent="0.25">
      <c r="A15" s="2">
        <f>IF('Vendor Mapping'!C6="Active",'Vendor Mapping'!B6,"")</f>
      </c>
      <c r="B15" s="3" t="s">
        <v>96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95</v>
      </c>
    </row>
    <row r="16" ht="25" customHeight="1" spans="1:8" x14ac:dyDescent="0.25">
      <c r="A16" s="2">
        <f>IF('Vendor Mapping'!C6="Active",'Vendor Mapping'!B6,"")</f>
      </c>
      <c r="B16" s="3" t="s">
        <v>97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3" t="s">
        <v>95</v>
      </c>
    </row>
    <row r="17" ht="25" customHeight="1" spans="1:8" x14ac:dyDescent="0.25">
      <c r="A17" s="2">
        <f>IF('Vendor Mapping'!C7="Active",'Vendor Mapping'!B7,"")</f>
      </c>
      <c r="B17" s="3" t="s">
        <v>94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3" t="s">
        <v>95</v>
      </c>
    </row>
    <row r="18" ht="25" customHeight="1" spans="1:8" x14ac:dyDescent="0.25">
      <c r="A18" s="2">
        <f>IF('Vendor Mapping'!C7="Active",'Vendor Mapping'!B7,"")</f>
      </c>
      <c r="B18" s="3" t="s">
        <v>96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95</v>
      </c>
    </row>
    <row r="19" ht="25" customHeight="1" spans="1:8" x14ac:dyDescent="0.25">
      <c r="A19" s="2">
        <f>IF('Vendor Mapping'!C7="Active",'Vendor Mapping'!B7,"")</f>
      </c>
      <c r="B19" s="3" t="s">
        <v>97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95</v>
      </c>
    </row>
    <row r="20" ht="25" customHeight="1" spans="1:8" x14ac:dyDescent="0.25">
      <c r="A20" s="2">
        <f>IF('Vendor Mapping'!C8="Active",'Vendor Mapping'!B8,"")</f>
      </c>
      <c r="B20" s="3" t="s">
        <v>94</v>
      </c>
      <c r="C20" s="3" t="s">
        <v>12</v>
      </c>
      <c r="D20" s="3" t="s">
        <v>12</v>
      </c>
      <c r="E20" s="3" t="s">
        <v>12</v>
      </c>
      <c r="F20" s="3" t="s">
        <v>12</v>
      </c>
      <c r="G20" s="3" t="s">
        <v>12</v>
      </c>
      <c r="H20" s="3" t="s">
        <v>95</v>
      </c>
    </row>
    <row r="21" ht="25" customHeight="1" spans="1:8" x14ac:dyDescent="0.25">
      <c r="A21" s="2">
        <f>IF('Vendor Mapping'!C8="Active",'Vendor Mapping'!B8,"")</f>
      </c>
      <c r="B21" s="3" t="s">
        <v>96</v>
      </c>
      <c r="C21" s="3" t="s">
        <v>12</v>
      </c>
      <c r="D21" s="3" t="s">
        <v>12</v>
      </c>
      <c r="E21" s="3" t="s">
        <v>12</v>
      </c>
      <c r="F21" s="3" t="s">
        <v>12</v>
      </c>
      <c r="G21" s="3" t="s">
        <v>12</v>
      </c>
      <c r="H21" s="3" t="s">
        <v>95</v>
      </c>
    </row>
    <row r="22" ht="25" customHeight="1" spans="1:8" x14ac:dyDescent="0.25">
      <c r="A22" s="2">
        <f>IF('Vendor Mapping'!C8="Active",'Vendor Mapping'!B8,"")</f>
      </c>
      <c r="B22" s="3" t="s">
        <v>97</v>
      </c>
      <c r="C22" s="3" t="s">
        <v>12</v>
      </c>
      <c r="D22" s="3" t="s">
        <v>12</v>
      </c>
      <c r="E22" s="3" t="s">
        <v>12</v>
      </c>
      <c r="F22" s="3" t="s">
        <v>12</v>
      </c>
      <c r="G22" s="3" t="s">
        <v>12</v>
      </c>
      <c r="H22" s="3" t="s">
        <v>95</v>
      </c>
    </row>
    <row r="23" ht="25" customHeight="1" spans="1:8" x14ac:dyDescent="0.25">
      <c r="A23" s="2">
        <f>IF('Vendor Mapping'!C9="Active",'Vendor Mapping'!B9,"")</f>
      </c>
      <c r="B23" s="3" t="s">
        <v>94</v>
      </c>
      <c r="C23" s="3" t="s">
        <v>12</v>
      </c>
      <c r="D23" s="3" t="s">
        <v>12</v>
      </c>
      <c r="E23" s="3" t="s">
        <v>12</v>
      </c>
      <c r="F23" s="3" t="s">
        <v>12</v>
      </c>
      <c r="G23" s="3" t="s">
        <v>12</v>
      </c>
      <c r="H23" s="3" t="s">
        <v>95</v>
      </c>
    </row>
    <row r="24" ht="25" customHeight="1" spans="1:8" x14ac:dyDescent="0.25">
      <c r="A24" s="2">
        <f>IF('Vendor Mapping'!C9="Active",'Vendor Mapping'!B9,"")</f>
      </c>
      <c r="B24" s="3" t="s">
        <v>96</v>
      </c>
      <c r="C24" s="3" t="s">
        <v>12</v>
      </c>
      <c r="D24" s="3" t="s">
        <v>12</v>
      </c>
      <c r="E24" s="3" t="s">
        <v>12</v>
      </c>
      <c r="F24" s="3" t="s">
        <v>12</v>
      </c>
      <c r="G24" s="3" t="s">
        <v>12</v>
      </c>
      <c r="H24" s="3" t="s">
        <v>95</v>
      </c>
    </row>
    <row r="25" ht="25" customHeight="1" spans="1:8" x14ac:dyDescent="0.25">
      <c r="A25" s="2">
        <f>IF('Vendor Mapping'!C9="Active",'Vendor Mapping'!B9,"")</f>
      </c>
      <c r="B25" s="3" t="s">
        <v>97</v>
      </c>
      <c r="C25" s="3" t="s">
        <v>12</v>
      </c>
      <c r="D25" s="3" t="s">
        <v>12</v>
      </c>
      <c r="E25" s="3" t="s">
        <v>12</v>
      </c>
      <c r="F25" s="3" t="s">
        <v>12</v>
      </c>
      <c r="G25" s="3" t="s">
        <v>12</v>
      </c>
      <c r="H25" s="3" t="s">
        <v>95</v>
      </c>
    </row>
    <row r="26" ht="25" customHeight="1" spans="1:8" x14ac:dyDescent="0.25">
      <c r="A26" s="2">
        <f>IF('Vendor Mapping'!C10="Active",'Vendor Mapping'!B10,"")</f>
      </c>
      <c r="B26" s="3" t="s">
        <v>94</v>
      </c>
      <c r="C26" s="3" t="s">
        <v>12</v>
      </c>
      <c r="D26" s="3" t="s">
        <v>12</v>
      </c>
      <c r="E26" s="3" t="s">
        <v>12</v>
      </c>
      <c r="F26" s="3" t="s">
        <v>12</v>
      </c>
      <c r="G26" s="3" t="s">
        <v>12</v>
      </c>
      <c r="H26" s="3" t="s">
        <v>95</v>
      </c>
    </row>
    <row r="27" ht="25" customHeight="1" spans="1:8" x14ac:dyDescent="0.25">
      <c r="A27" s="2">
        <f>IF('Vendor Mapping'!C10="Active",'Vendor Mapping'!B10,"")</f>
      </c>
      <c r="B27" s="3" t="s">
        <v>96</v>
      </c>
      <c r="C27" s="3" t="s">
        <v>12</v>
      </c>
      <c r="D27" s="3" t="s">
        <v>12</v>
      </c>
      <c r="E27" s="3" t="s">
        <v>12</v>
      </c>
      <c r="F27" s="3" t="s">
        <v>12</v>
      </c>
      <c r="G27" s="3" t="s">
        <v>12</v>
      </c>
      <c r="H27" s="3" t="s">
        <v>95</v>
      </c>
    </row>
    <row r="28" ht="25" customHeight="1" spans="1:8" x14ac:dyDescent="0.25">
      <c r="A28" s="2">
        <f>IF('Vendor Mapping'!C10="Active",'Vendor Mapping'!B10,"")</f>
      </c>
      <c r="B28" s="3" t="s">
        <v>97</v>
      </c>
      <c r="C28" s="3" t="s">
        <v>12</v>
      </c>
      <c r="D28" s="3" t="s">
        <v>12</v>
      </c>
      <c r="E28" s="3" t="s">
        <v>12</v>
      </c>
      <c r="F28" s="3" t="s">
        <v>12</v>
      </c>
      <c r="G28" s="3" t="s">
        <v>12</v>
      </c>
      <c r="H28" s="3" t="s">
        <v>95</v>
      </c>
    </row>
    <row r="29" ht="25" customHeight="1" spans="1:8" x14ac:dyDescent="0.25">
      <c r="A29" s="2">
        <f>IF('Vendor Mapping'!C11="Active",'Vendor Mapping'!B11,"")</f>
      </c>
      <c r="B29" s="3" t="s">
        <v>94</v>
      </c>
      <c r="C29" s="3" t="s">
        <v>12</v>
      </c>
      <c r="D29" s="3" t="s">
        <v>12</v>
      </c>
      <c r="E29" s="3" t="s">
        <v>12</v>
      </c>
      <c r="F29" s="3" t="s">
        <v>12</v>
      </c>
      <c r="G29" s="3" t="s">
        <v>12</v>
      </c>
      <c r="H29" s="3" t="s">
        <v>95</v>
      </c>
    </row>
    <row r="30" ht="25" customHeight="1" spans="1:8" x14ac:dyDescent="0.25">
      <c r="A30" s="2">
        <f>IF('Vendor Mapping'!C11="Active",'Vendor Mapping'!B11,"")</f>
      </c>
      <c r="B30" s="3" t="s">
        <v>96</v>
      </c>
      <c r="C30" s="3" t="s">
        <v>12</v>
      </c>
      <c r="D30" s="3" t="s">
        <v>12</v>
      </c>
      <c r="E30" s="3" t="s">
        <v>12</v>
      </c>
      <c r="F30" s="3" t="s">
        <v>12</v>
      </c>
      <c r="G30" s="3" t="s">
        <v>12</v>
      </c>
      <c r="H30" s="3" t="s">
        <v>95</v>
      </c>
    </row>
    <row r="31" ht="25" customHeight="1" spans="1:8" x14ac:dyDescent="0.25">
      <c r="A31" s="2">
        <f>IF('Vendor Mapping'!C11="Active",'Vendor Mapping'!B11,"")</f>
      </c>
      <c r="B31" s="3" t="s">
        <v>97</v>
      </c>
      <c r="C31" s="3" t="s">
        <v>12</v>
      </c>
      <c r="D31" s="3" t="s">
        <v>12</v>
      </c>
      <c r="E31" s="3" t="s">
        <v>12</v>
      </c>
      <c r="F31" s="3" t="s">
        <v>12</v>
      </c>
      <c r="G31" s="3" t="s">
        <v>12</v>
      </c>
      <c r="H31" s="3" t="s">
        <v>95</v>
      </c>
    </row>
  </sheetData>
  <dataValidations count="2">
    <dataValidation type="list" allowBlank="1" sqref="C10:G31">
      <formula1>"High Confidence,Some Confidence,Low Confidence"</formula1>
    </dataValidation>
    <dataValidation type="list" allowBlank="1" sqref="C2:G31">
      <formula1>"High Confidence,Some Confidence,Low Confidence"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00B050"/>
  </sheetPr>
  <dimension ref="A1:F15"/>
  <sheetFormatPr defaultRowHeight="15" outlineLevelRow="0" outlineLevelCol="0" x14ac:dyDescent="55"/>
  <cols>
    <col min="1" max="6" width="18" customWidth="1"/>
  </cols>
  <sheetData>
    <row r="1" ht="40" customHeight="1" spans="1:6" x14ac:dyDescent="0.25">
      <c r="A1" s="1" t="s">
        <v>42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</row>
    <row r="2" ht="25" customHeight="1" spans="1:6" x14ac:dyDescent="0.25">
      <c r="A2" s="2">
        <f>IF('Vendor Mapping'!C2="Active",'Vendor Mapping'!B2,"")</f>
      </c>
      <c r="B2" s="3" t="s">
        <v>12</v>
      </c>
      <c r="C2" s="3">
        <f>IF(A2="","",RANK(B2,B$2:B$11,1))</f>
      </c>
      <c r="D2" s="3">
        <f>IF(A2="","",'Master Summary'!F2)</f>
      </c>
      <c r="E2" s="3">
        <f>IF(A2="","",'Master Summary'!G2)</f>
      </c>
      <c r="F2" s="3">
        <f>IF(A2="","",
                IF('Vendor Mapping'!B28="LPTA",
                    IF(D2&gt;=70,IF(C2=1,"AWARD - Lowest Price Technically Acceptable","Consider - Price Rank " &amp; C2),"Unacceptable - Technical Score &lt; 70"),
                    IF('Vendor Mapping'!B28="Best Value Tradeoff",
                        IF(E2=MIN(E$2:E$11),"AWARD - Best Value (Lowest Price/Tech Ratio)","Consider - P/T Ratio: " &amp; ROUND(E2,0)),
                        IF('Vendor Mapping'!B28="Technical Superiority",
                            IF(D2=MAX(D$2:D$11),"AWARD - Highest Technical Score","Consider - Tech Score: " &amp; ROUND(D2,1)),
                            "Select Strategy in Vendor Mapping"))))</f>
      </c>
    </row>
    <row r="3" ht="25" customHeight="1" spans="1:6" x14ac:dyDescent="0.25">
      <c r="A3" s="2">
        <f>IF('Vendor Mapping'!C3="Active",'Vendor Mapping'!B3,"")</f>
      </c>
      <c r="B3" s="3" t="s">
        <v>12</v>
      </c>
      <c r="C3" s="3">
        <f>IF(A3="","",RANK(B3,B$2:B$11,1))</f>
      </c>
      <c r="D3" s="3">
        <f>IF(A3="","",'Master Summary'!F3)</f>
      </c>
      <c r="E3" s="3">
        <f>IF(A3="","",'Master Summary'!G3)</f>
      </c>
      <c r="F3" s="3">
        <f>IF(A3="","",
                IF('Vendor Mapping'!B28="LPTA",
                    IF(D3&gt;=70,IF(C3=1,"AWARD - Lowest Price Technically Acceptable","Consider - Price Rank " &amp; C3),"Unacceptable - Technical Score &lt; 70"),
                    IF('Vendor Mapping'!B28="Best Value Tradeoff",
                        IF(E3=MIN(E$2:E$11),"AWARD - Best Value (Lowest Price/Tech Ratio)","Consider - P/T Ratio: " &amp; ROUND(E3,0)),
                        IF('Vendor Mapping'!B28="Technical Superiority",
                            IF(D3=MAX(D$2:D$11),"AWARD - Highest Technical Score","Consider - Tech Score: " &amp; ROUND(D3,1)),
                            "Select Strategy in Vendor Mapping"))))</f>
      </c>
    </row>
    <row r="4" ht="25" customHeight="1" spans="1:6" x14ac:dyDescent="0.25">
      <c r="A4" s="2">
        <f>IF('Vendor Mapping'!C4="Active",'Vendor Mapping'!B4,"")</f>
      </c>
      <c r="B4" s="3" t="s">
        <v>12</v>
      </c>
      <c r="C4" s="3">
        <f>IF(A4="","",RANK(B4,B$2:B$11,1))</f>
      </c>
      <c r="D4" s="3">
        <f>IF(A4="","",'Master Summary'!F4)</f>
      </c>
      <c r="E4" s="3">
        <f>IF(A4="","",'Master Summary'!G4)</f>
      </c>
      <c r="F4" s="3">
        <f>IF(A4="","",
                IF('Vendor Mapping'!B28="LPTA",
                    IF(D4&gt;=70,IF(C4=1,"AWARD - Lowest Price Technically Acceptable","Consider - Price Rank " &amp; C4),"Unacceptable - Technical Score &lt; 70"),
                    IF('Vendor Mapping'!B28="Best Value Tradeoff",
                        IF(E4=MIN(E$2:E$11),"AWARD - Best Value (Lowest Price/Tech Ratio)","Consider - P/T Ratio: " &amp; ROUND(E4,0)),
                        IF('Vendor Mapping'!B28="Technical Superiority",
                            IF(D4=MAX(D$2:D$11),"AWARD - Highest Technical Score","Consider - Tech Score: " &amp; ROUND(D4,1)),
                            "Select Strategy in Vendor Mapping"))))</f>
      </c>
    </row>
    <row r="5" ht="25" customHeight="1" spans="1:6" x14ac:dyDescent="0.25">
      <c r="A5" s="2">
        <f>IF('Vendor Mapping'!C5="Active",'Vendor Mapping'!B5,"")</f>
      </c>
      <c r="B5" s="3" t="s">
        <v>12</v>
      </c>
      <c r="C5" s="3">
        <f>IF(A5="","",RANK(B5,B$2:B$11,1))</f>
      </c>
      <c r="D5" s="3">
        <f>IF(A5="","",'Master Summary'!F5)</f>
      </c>
      <c r="E5" s="3">
        <f>IF(A5="","",'Master Summary'!G5)</f>
      </c>
      <c r="F5" s="3">
        <f>IF(A5="","",
                IF('Vendor Mapping'!B28="LPTA",
                    IF(D5&gt;=70,IF(C5=1,"AWARD - Lowest Price Technically Acceptable","Consider - Price Rank " &amp; C5),"Unacceptable - Technical Score &lt; 70"),
                    IF('Vendor Mapping'!B28="Best Value Tradeoff",
                        IF(E5=MIN(E$2:E$11),"AWARD - Best Value (Lowest Price/Tech Ratio)","Consider - P/T Ratio: " &amp; ROUND(E5,0)),
                        IF('Vendor Mapping'!B28="Technical Superiority",
                            IF(D5=MAX(D$2:D$11),"AWARD - Highest Technical Score","Consider - Tech Score: " &amp; ROUND(D5,1)),
                            "Select Strategy in Vendor Mapping"))))</f>
      </c>
    </row>
    <row r="6" ht="25" customHeight="1" spans="1:6" x14ac:dyDescent="0.25">
      <c r="A6" s="2">
        <f>IF('Vendor Mapping'!C6="Active",'Vendor Mapping'!B6,"")</f>
      </c>
      <c r="B6" s="3" t="s">
        <v>12</v>
      </c>
      <c r="C6" s="3">
        <f>IF(A6="","",RANK(B6,B$2:B$11,1))</f>
      </c>
      <c r="D6" s="3">
        <f>IF(A6="","",'Master Summary'!F6)</f>
      </c>
      <c r="E6" s="3">
        <f>IF(A6="","",'Master Summary'!G6)</f>
      </c>
      <c r="F6" s="3">
        <f>IF(A6="","",
                IF('Vendor Mapping'!B28="LPTA",
                    IF(D6&gt;=70,IF(C6=1,"AWARD - Lowest Price Technically Acceptable","Consider - Price Rank " &amp; C6),"Unacceptable - Technical Score &lt; 70"),
                    IF('Vendor Mapping'!B28="Best Value Tradeoff",
                        IF(E6=MIN(E$2:E$11),"AWARD - Best Value (Lowest Price/Tech Ratio)","Consider - P/T Ratio: " &amp; ROUND(E6,0)),
                        IF('Vendor Mapping'!B28="Technical Superiority",
                            IF(D6=MAX(D$2:D$11),"AWARD - Highest Technical Score","Consider - Tech Score: " &amp; ROUND(D6,1)),
                            "Select Strategy in Vendor Mapping"))))</f>
      </c>
    </row>
    <row r="7" ht="25" customHeight="1" spans="1:6" x14ac:dyDescent="0.25">
      <c r="A7" s="2">
        <f>IF('Vendor Mapping'!C7="Active",'Vendor Mapping'!B7,"")</f>
      </c>
      <c r="B7" s="3" t="s">
        <v>12</v>
      </c>
      <c r="C7" s="3">
        <f>IF(A7="","",RANK(B7,B$2:B$11,1))</f>
      </c>
      <c r="D7" s="3">
        <f>IF(A7="","",'Master Summary'!F7)</f>
      </c>
      <c r="E7" s="3">
        <f>IF(A7="","",'Master Summary'!G7)</f>
      </c>
      <c r="F7" s="3">
        <f>IF(A7="","",
                IF('Vendor Mapping'!B28="LPTA",
                    IF(D7&gt;=70,IF(C7=1,"AWARD - Lowest Price Technically Acceptable","Consider - Price Rank " &amp; C7),"Unacceptable - Technical Score &lt; 70"),
                    IF('Vendor Mapping'!B28="Best Value Tradeoff",
                        IF(E7=MIN(E$2:E$11),"AWARD - Best Value (Lowest Price/Tech Ratio)","Consider - P/T Ratio: " &amp; ROUND(E7,0)),
                        IF('Vendor Mapping'!B28="Technical Superiority",
                            IF(D7=MAX(D$2:D$11),"AWARD - Highest Technical Score","Consider - Tech Score: " &amp; ROUND(D7,1)),
                            "Select Strategy in Vendor Mapping"))))</f>
      </c>
    </row>
    <row r="8" ht="25" customHeight="1" spans="1:6" x14ac:dyDescent="0.25">
      <c r="A8" s="2">
        <f>IF('Vendor Mapping'!C8="Active",'Vendor Mapping'!B8,"")</f>
      </c>
      <c r="B8" s="3" t="s">
        <v>12</v>
      </c>
      <c r="C8" s="3">
        <f>IF(A8="","",RANK(B8,B$2:B$11,1))</f>
      </c>
      <c r="D8" s="3">
        <f>IF(A8="","",'Master Summary'!F8)</f>
      </c>
      <c r="E8" s="3">
        <f>IF(A8="","",'Master Summary'!G8)</f>
      </c>
      <c r="F8" s="3">
        <f>IF(A8="","",
                IF('Vendor Mapping'!B28="LPTA",
                    IF(D8&gt;=70,IF(C8=1,"AWARD - Lowest Price Technically Acceptable","Consider - Price Rank " &amp; C8),"Unacceptable - Technical Score &lt; 70"),
                    IF('Vendor Mapping'!B28="Best Value Tradeoff",
                        IF(E8=MIN(E$2:E$11),"AWARD - Best Value (Lowest Price/Tech Ratio)","Consider - P/T Ratio: " &amp; ROUND(E8,0)),
                        IF('Vendor Mapping'!B28="Technical Superiority",
                            IF(D8=MAX(D$2:D$11),"AWARD - Highest Technical Score","Consider - Tech Score: " &amp; ROUND(D8,1)),
                            "Select Strategy in Vendor Mapping"))))</f>
      </c>
    </row>
    <row r="9" ht="25" customHeight="1" spans="1:6" x14ac:dyDescent="0.25">
      <c r="A9" s="2">
        <f>IF('Vendor Mapping'!C9="Active",'Vendor Mapping'!B9,"")</f>
      </c>
      <c r="B9" s="3" t="s">
        <v>12</v>
      </c>
      <c r="C9" s="3">
        <f>IF(A9="","",RANK(B9,B$2:B$11,1))</f>
      </c>
      <c r="D9" s="3">
        <f>IF(A9="","",'Master Summary'!F9)</f>
      </c>
      <c r="E9" s="3">
        <f>IF(A9="","",'Master Summary'!G9)</f>
      </c>
      <c r="F9" s="3">
        <f>IF(A9="","",
                IF('Vendor Mapping'!B28="LPTA",
                    IF(D9&gt;=70,IF(C9=1,"AWARD - Lowest Price Technically Acceptable","Consider - Price Rank " &amp; C9),"Unacceptable - Technical Score &lt; 70"),
                    IF('Vendor Mapping'!B28="Best Value Tradeoff",
                        IF(E9=MIN(E$2:E$11),"AWARD - Best Value (Lowest Price/Tech Ratio)","Consider - P/T Ratio: " &amp; ROUND(E9,0)),
                        IF('Vendor Mapping'!B28="Technical Superiority",
                            IF(D9=MAX(D$2:D$11),"AWARD - Highest Technical Score","Consider - Tech Score: " &amp; ROUND(D9,1)),
                            "Select Strategy in Vendor Mapping"))))</f>
      </c>
    </row>
    <row r="10" ht="25" customHeight="1" spans="1:6" x14ac:dyDescent="0.25">
      <c r="A10" s="2">
        <f>IF('Vendor Mapping'!C10="Active",'Vendor Mapping'!B10,"")</f>
      </c>
      <c r="B10" s="3" t="s">
        <v>12</v>
      </c>
      <c r="C10" s="3">
        <f>IF(A10="","",RANK(B10,B$2:B$11,1))</f>
      </c>
      <c r="D10" s="3">
        <f>IF(A10="","",'Master Summary'!F10)</f>
      </c>
      <c r="E10" s="3">
        <f>IF(A10="","",'Master Summary'!G10)</f>
      </c>
      <c r="F10" s="3">
        <f>IF(A10="","",
                IF('Vendor Mapping'!B28="LPTA",
                    IF(D10&gt;=70,IF(C10=1,"AWARD - Lowest Price Technically Acceptable","Consider - Price Rank " &amp; C10),"Unacceptable - Technical Score &lt; 70"),
                    IF('Vendor Mapping'!B28="Best Value Tradeoff",
                        IF(E10=MIN(E$2:E$11),"AWARD - Best Value (Lowest Price/Tech Ratio)","Consider - P/T Ratio: " &amp; ROUND(E10,0)),
                        IF('Vendor Mapping'!B28="Technical Superiority",
                            IF(D10=MAX(D$2:D$11),"AWARD - Highest Technical Score","Consider - Tech Score: " &amp; ROUND(D10,1)),
                            "Select Strategy in Vendor Mapping"))))</f>
      </c>
    </row>
    <row r="11" ht="25" customHeight="1" spans="1:6" x14ac:dyDescent="0.25">
      <c r="A11" s="2">
        <f>IF('Vendor Mapping'!C11="Active",'Vendor Mapping'!B11,"")</f>
      </c>
      <c r="B11" s="3" t="s">
        <v>12</v>
      </c>
      <c r="C11" s="3">
        <f>IF(A11="","",RANK(B11,B$2:B$11,1))</f>
      </c>
      <c r="D11" s="3">
        <f>IF(A11="","",'Master Summary'!F11)</f>
      </c>
      <c r="E11" s="3">
        <f>IF(A11="","",'Master Summary'!G11)</f>
      </c>
      <c r="F11" s="3">
        <f>IF(A11="","",
                IF('Vendor Mapping'!B28="LPTA",
                    IF(D11&gt;=70,IF(C11=1,"AWARD - Lowest Price Technically Acceptable","Consider - Price Rank " &amp; C11),"Unacceptable - Technical Score &lt; 70"),
                    IF('Vendor Mapping'!B28="Best Value Tradeoff",
                        IF(E11=MIN(E$2:E$11),"AWARD - Best Value (Lowest Price/Tech Ratio)","Consider - P/T Ratio: " &amp; ROUND(E11,0)),
                        IF('Vendor Mapping'!B28="Technical Superiority",
                            IF(D11=MAX(D$2:D$11),"AWARD - Highest Technical Score","Consider - Tech Score: " &amp; ROUND(D11,1)),
                            "Select Strategy in Vendor Mapping"))))</f>
      </c>
    </row>
    <row r="12" ht="20" customHeight="1" x14ac:dyDescent="0.25"/>
    <row r="13" spans="1:2" x14ac:dyDescent="0.25">
      <c r="A13" s="8" t="s">
        <v>103</v>
      </c>
      <c r="B13" s="13">
        <f>'Vendor Mapping'!B28</f>
      </c>
    </row>
    <row r="14" ht="40" customHeight="1" spans="1:2" x14ac:dyDescent="0.25">
      <c r="A14" s="8" t="s">
        <v>104</v>
      </c>
      <c r="B14" s="10">
        <f>'Vendor Mapping'!B29</f>
      </c>
    </row>
    <row r="15" spans="1:2" x14ac:dyDescent="0.25">
      <c r="A15" s="14" t="s">
        <v>105</v>
      </c>
      <c r="B15" s="14">
        <f>IF(COUNTIF(F2:F11,"AWARD*")=1,INDEX(A2:A11,MATCH("AWARD*",F2:F11,0)),"Review - Multiple or No Clear Winners")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"/>
  </sheetPr>
  <dimension ref="A1:L12"/>
  <sheetFormatPr defaultRowHeight="15" outlineLevelRow="0" outlineLevelCol="0" x14ac:dyDescent="55"/>
  <cols>
    <col min="1" max="1" width="25" customWidth="1"/>
    <col min="2" max="2" width="15" customWidth="1"/>
    <col min="3" max="12" width="12" customWidth="1"/>
  </cols>
  <sheetData>
    <row r="1" ht="40" customHeight="1" spans="1:12" x14ac:dyDescent="0.25">
      <c r="A1" s="1" t="s">
        <v>106</v>
      </c>
      <c r="B1" s="1" t="s">
        <v>107</v>
      </c>
      <c r="C1" s="1">
        <f>IF('Vendor Mapping'!C2="Active",'Vendor Mapping'!B2,"")</f>
      </c>
      <c r="D1" s="1">
        <f>IF('Vendor Mapping'!C3="Active",'Vendor Mapping'!B3,"")</f>
      </c>
      <c r="E1" s="1">
        <f>IF('Vendor Mapping'!C4="Active",'Vendor Mapping'!B4,"")</f>
      </c>
      <c r="F1" s="1">
        <f>IF('Vendor Mapping'!C5="Active",'Vendor Mapping'!B5,"")</f>
      </c>
      <c r="G1" s="1">
        <f>IF('Vendor Mapping'!C6="Active",'Vendor Mapping'!B6,"")</f>
      </c>
      <c r="H1" s="1">
        <f>IF('Vendor Mapping'!C7="Active",'Vendor Mapping'!B7,"")</f>
      </c>
      <c r="I1" s="1">
        <f>IF('Vendor Mapping'!C8="Active",'Vendor Mapping'!B8,"")</f>
      </c>
      <c r="J1" s="1">
        <f>IF('Vendor Mapping'!C9="Active",'Vendor Mapping'!B9,"")</f>
      </c>
      <c r="K1" s="1">
        <f>IF('Vendor Mapping'!C10="Active",'Vendor Mapping'!B10,"")</f>
      </c>
      <c r="L1" s="1">
        <f>IF('Vendor Mapping'!C11="Active",'Vendor Mapping'!B11,"")</f>
      </c>
    </row>
    <row r="2" ht="25" customHeight="1" spans="1:12" x14ac:dyDescent="0.25">
      <c r="A2" s="2" t="s">
        <v>108</v>
      </c>
      <c r="B2" s="2" t="s">
        <v>109</v>
      </c>
      <c r="C2" s="3" t="s">
        <v>110</v>
      </c>
      <c r="D2" s="3" t="s">
        <v>111</v>
      </c>
      <c r="E2" s="3" t="s">
        <v>112</v>
      </c>
      <c r="F2" s="3" t="s">
        <v>113</v>
      </c>
      <c r="G2" s="3" t="s">
        <v>114</v>
      </c>
      <c r="H2" s="3" t="s">
        <v>115</v>
      </c>
      <c r="I2" s="3" t="s">
        <v>116</v>
      </c>
      <c r="J2" s="3" t="s">
        <v>12</v>
      </c>
      <c r="K2" s="3" t="s">
        <v>12</v>
      </c>
      <c r="L2" s="3"/>
    </row>
    <row r="3" ht="25" customHeight="1" spans="1:12" x14ac:dyDescent="0.25">
      <c r="A3" s="2" t="s">
        <v>117</v>
      </c>
      <c r="B3" s="2" t="s">
        <v>118</v>
      </c>
      <c r="C3" s="3" t="s">
        <v>119</v>
      </c>
      <c r="D3" s="3" t="s">
        <v>120</v>
      </c>
      <c r="E3" s="3" t="s">
        <v>110</v>
      </c>
      <c r="F3" s="3" t="s">
        <v>121</v>
      </c>
      <c r="G3" s="3" t="s">
        <v>116</v>
      </c>
      <c r="H3" s="3" t="s">
        <v>114</v>
      </c>
      <c r="I3" s="3" t="s">
        <v>119</v>
      </c>
      <c r="J3" s="3" t="s">
        <v>12</v>
      </c>
      <c r="K3" s="3" t="s">
        <v>12</v>
      </c>
      <c r="L3" s="3"/>
    </row>
    <row r="4" ht="25" customHeight="1" spans="1:12" x14ac:dyDescent="0.25">
      <c r="A4" s="2" t="s">
        <v>122</v>
      </c>
      <c r="B4" s="2" t="s">
        <v>123</v>
      </c>
      <c r="C4" s="3" t="s">
        <v>121</v>
      </c>
      <c r="D4" s="3" t="s">
        <v>124</v>
      </c>
      <c r="E4" s="3" t="s">
        <v>119</v>
      </c>
      <c r="F4" s="3" t="s">
        <v>125</v>
      </c>
      <c r="G4" s="3" t="s">
        <v>113</v>
      </c>
      <c r="H4" s="3" t="s">
        <v>111</v>
      </c>
      <c r="I4" s="3" t="s">
        <v>114</v>
      </c>
      <c r="J4" s="3" t="s">
        <v>12</v>
      </c>
      <c r="K4" s="3" t="s">
        <v>12</v>
      </c>
      <c r="L4" s="3"/>
    </row>
    <row r="5" ht="25" customHeight="1" spans="1:12" x14ac:dyDescent="0.25">
      <c r="A5" s="2" t="s">
        <v>126</v>
      </c>
      <c r="B5" s="2" t="s">
        <v>127</v>
      </c>
      <c r="C5" s="3" t="s">
        <v>125</v>
      </c>
      <c r="D5" s="3" t="s">
        <v>128</v>
      </c>
      <c r="E5" s="3" t="s">
        <v>121</v>
      </c>
      <c r="F5" s="3" t="s">
        <v>129</v>
      </c>
      <c r="G5" s="3" t="s">
        <v>114</v>
      </c>
      <c r="H5" s="3" t="s">
        <v>113</v>
      </c>
      <c r="I5" s="3" t="s">
        <v>124</v>
      </c>
      <c r="J5" s="3" t="s">
        <v>12</v>
      </c>
      <c r="K5" s="3" t="s">
        <v>12</v>
      </c>
      <c r="L5" s="3"/>
    </row>
    <row r="6" ht="25" customHeight="1" spans="1:12" x14ac:dyDescent="0.25">
      <c r="A6" s="2" t="s">
        <v>130</v>
      </c>
      <c r="B6" s="2" t="s">
        <v>131</v>
      </c>
      <c r="C6" s="3" t="s">
        <v>129</v>
      </c>
      <c r="D6" s="3" t="s">
        <v>114</v>
      </c>
      <c r="E6" s="3" t="s">
        <v>125</v>
      </c>
      <c r="F6" s="3" t="s">
        <v>132</v>
      </c>
      <c r="G6" s="3" t="s">
        <v>124</v>
      </c>
      <c r="H6" s="3" t="s">
        <v>121</v>
      </c>
      <c r="I6" s="3" t="s">
        <v>128</v>
      </c>
      <c r="J6" s="3" t="s">
        <v>12</v>
      </c>
      <c r="K6" s="3" t="s">
        <v>12</v>
      </c>
      <c r="L6" s="3"/>
    </row>
    <row r="7" ht="25" customHeight="1" spans="1:12" x14ac:dyDescent="0.25">
      <c r="A7" s="2" t="s">
        <v>70</v>
      </c>
      <c r="B7" s="2" t="s">
        <v>133</v>
      </c>
      <c r="C7" s="3" t="s">
        <v>132</v>
      </c>
      <c r="D7" s="3" t="s">
        <v>129</v>
      </c>
      <c r="E7" s="3" t="s">
        <v>128</v>
      </c>
      <c r="F7" s="3" t="s">
        <v>134</v>
      </c>
      <c r="G7" s="3" t="s">
        <v>135</v>
      </c>
      <c r="H7" s="3" t="s">
        <v>124</v>
      </c>
      <c r="I7" s="3" t="s">
        <v>129</v>
      </c>
      <c r="J7" s="3" t="s">
        <v>12</v>
      </c>
      <c r="K7" s="3" t="s">
        <v>12</v>
      </c>
      <c r="L7" s="3"/>
    </row>
    <row r="8" ht="25" customHeight="1" spans="1:12" x14ac:dyDescent="0.25">
      <c r="A8" s="2" t="s">
        <v>72</v>
      </c>
      <c r="B8" s="2" t="s">
        <v>136</v>
      </c>
      <c r="C8" s="3" t="s">
        <v>116</v>
      </c>
      <c r="D8" s="3" t="s">
        <v>137</v>
      </c>
      <c r="E8" s="3" t="s">
        <v>111</v>
      </c>
      <c r="F8" s="3" t="s">
        <v>124</v>
      </c>
      <c r="G8" s="3" t="s">
        <v>119</v>
      </c>
      <c r="H8" s="3" t="s">
        <v>114</v>
      </c>
      <c r="I8" s="3" t="s">
        <v>113</v>
      </c>
      <c r="J8" s="3" t="s">
        <v>12</v>
      </c>
      <c r="K8" s="3" t="s">
        <v>12</v>
      </c>
      <c r="L8" s="3"/>
    </row>
    <row r="9" ht="25" customHeight="1" spans="1:12" x14ac:dyDescent="0.25">
      <c r="A9" s="2" t="s">
        <v>73</v>
      </c>
      <c r="B9" s="2" t="s">
        <v>138</v>
      </c>
      <c r="C9" s="3" t="s">
        <v>111</v>
      </c>
      <c r="D9" s="3" t="s">
        <v>113</v>
      </c>
      <c r="E9" s="3" t="s">
        <v>114</v>
      </c>
      <c r="F9" s="3" t="s">
        <v>135</v>
      </c>
      <c r="G9" s="3" t="s">
        <v>120</v>
      </c>
      <c r="H9" s="3" t="s">
        <v>119</v>
      </c>
      <c r="I9" s="3" t="s">
        <v>121</v>
      </c>
      <c r="J9" s="3" t="s">
        <v>12</v>
      </c>
      <c r="K9" s="3" t="s">
        <v>12</v>
      </c>
      <c r="L9" s="3"/>
    </row>
    <row r="10" ht="25" customHeight="1" spans="1:12" x14ac:dyDescent="0.25">
      <c r="A10" s="2" t="s">
        <v>74</v>
      </c>
      <c r="B10" s="2" t="s">
        <v>139</v>
      </c>
      <c r="C10" s="3" t="s">
        <v>120</v>
      </c>
      <c r="D10" s="3" t="s">
        <v>121</v>
      </c>
      <c r="E10" s="3" t="s">
        <v>113</v>
      </c>
      <c r="F10" s="3" t="s">
        <v>128</v>
      </c>
      <c r="G10" s="3" t="s">
        <v>121</v>
      </c>
      <c r="H10" s="3" t="s">
        <v>113</v>
      </c>
      <c r="I10" s="3" t="s">
        <v>114</v>
      </c>
      <c r="J10" s="3" t="s">
        <v>12</v>
      </c>
      <c r="K10" s="3" t="s">
        <v>12</v>
      </c>
      <c r="L10" s="3"/>
    </row>
    <row r="11" ht="25" customHeight="1" spans="1:12" x14ac:dyDescent="0.25">
      <c r="A11" s="2" t="s">
        <v>75</v>
      </c>
      <c r="B11" s="2" t="s">
        <v>140</v>
      </c>
      <c r="C11" s="3" t="s">
        <v>124</v>
      </c>
      <c r="D11" s="3" t="s">
        <v>135</v>
      </c>
      <c r="E11" s="3" t="s">
        <v>124</v>
      </c>
      <c r="F11" s="3" t="s">
        <v>114</v>
      </c>
      <c r="G11" s="3" t="s">
        <v>124</v>
      </c>
      <c r="H11" s="3" t="s">
        <v>141</v>
      </c>
      <c r="I11" s="3" t="s">
        <v>135</v>
      </c>
      <c r="J11" s="3" t="s">
        <v>12</v>
      </c>
      <c r="K11" s="3" t="s">
        <v>12</v>
      </c>
      <c r="L11" s="3"/>
    </row>
    <row r="12" ht="25" customHeight="1" spans="1:12" x14ac:dyDescent="0.25">
      <c r="A12" s="2" t="s">
        <v>76</v>
      </c>
      <c r="B12" s="2" t="s">
        <v>142</v>
      </c>
      <c r="C12" s="3" t="s">
        <v>128</v>
      </c>
      <c r="D12" s="3" t="s">
        <v>143</v>
      </c>
      <c r="E12" s="3" t="s">
        <v>129</v>
      </c>
      <c r="F12" s="3" t="s">
        <v>129</v>
      </c>
      <c r="G12" s="3" t="s">
        <v>114</v>
      </c>
      <c r="H12" s="3" t="s">
        <v>135</v>
      </c>
      <c r="I12" s="3" t="s">
        <v>132</v>
      </c>
      <c r="J12" s="3" t="s">
        <v>12</v>
      </c>
      <c r="K12" s="3" t="s">
        <v>12</v>
      </c>
      <c r="L12" s="3"/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00000"/>
  </sheetPr>
  <dimension ref="A1:H11"/>
  <sheetFormatPr defaultRowHeight="15" outlineLevelRow="0" outlineLevelCol="0" x14ac:dyDescent="55"/>
  <cols>
    <col min="1" max="8" width="18" customWidth="1"/>
  </cols>
  <sheetData>
    <row r="1" ht="40" customHeight="1" spans="1:8" x14ac:dyDescent="0.25">
      <c r="A1" s="1" t="s">
        <v>42</v>
      </c>
      <c r="B1" s="1" t="s">
        <v>144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149</v>
      </c>
      <c r="H1" s="1" t="s">
        <v>150</v>
      </c>
    </row>
    <row r="2" ht="25" customHeight="1" spans="1:8" x14ac:dyDescent="0.25">
      <c r="A2" s="2">
        <f>IF('Vendor Mapping'!C2="Active",'Vendor Mapping'!B2,"")</f>
      </c>
      <c r="B2" s="15" t="s">
        <v>12</v>
      </c>
      <c r="C2" s="15" t="s">
        <v>12</v>
      </c>
      <c r="D2" s="15" t="s">
        <v>12</v>
      </c>
      <c r="E2" s="15" t="s">
        <v>12</v>
      </c>
      <c r="F2" s="15" t="s">
        <v>12</v>
      </c>
      <c r="G2" s="15" t="s">
        <v>12</v>
      </c>
      <c r="H2" s="15" t="s">
        <v>12</v>
      </c>
    </row>
    <row r="3" ht="25" customHeight="1" spans="1:8" x14ac:dyDescent="0.25">
      <c r="A3" s="2">
        <f>IF('Vendor Mapping'!C3="Active",'Vendor Mapping'!B3,"")</f>
      </c>
      <c r="B3" s="15" t="s">
        <v>12</v>
      </c>
      <c r="C3" s="15" t="s">
        <v>12</v>
      </c>
      <c r="D3" s="15" t="s">
        <v>12</v>
      </c>
      <c r="E3" s="15" t="s">
        <v>12</v>
      </c>
      <c r="F3" s="15" t="s">
        <v>12</v>
      </c>
      <c r="G3" s="15" t="s">
        <v>12</v>
      </c>
      <c r="H3" s="15" t="s">
        <v>12</v>
      </c>
    </row>
    <row r="4" ht="25" customHeight="1" spans="1:8" x14ac:dyDescent="0.25">
      <c r="A4" s="2">
        <f>IF('Vendor Mapping'!C4="Active",'Vendor Mapping'!B4,"")</f>
      </c>
      <c r="B4" s="15" t="s">
        <v>12</v>
      </c>
      <c r="C4" s="15" t="s">
        <v>12</v>
      </c>
      <c r="D4" s="15" t="s">
        <v>12</v>
      </c>
      <c r="E4" s="15" t="s">
        <v>12</v>
      </c>
      <c r="F4" s="15" t="s">
        <v>12</v>
      </c>
      <c r="G4" s="15" t="s">
        <v>12</v>
      </c>
      <c r="H4" s="15" t="s">
        <v>12</v>
      </c>
    </row>
    <row r="5" ht="25" customHeight="1" spans="1:8" x14ac:dyDescent="0.25">
      <c r="A5" s="2">
        <f>IF('Vendor Mapping'!C5="Active",'Vendor Mapping'!B5,"")</f>
      </c>
      <c r="B5" s="15" t="s">
        <v>12</v>
      </c>
      <c r="C5" s="15" t="s">
        <v>12</v>
      </c>
      <c r="D5" s="15" t="s">
        <v>12</v>
      </c>
      <c r="E5" s="15" t="s">
        <v>12</v>
      </c>
      <c r="F5" s="15" t="s">
        <v>12</v>
      </c>
      <c r="G5" s="15" t="s">
        <v>12</v>
      </c>
      <c r="H5" s="15" t="s">
        <v>12</v>
      </c>
    </row>
    <row r="6" ht="25" customHeight="1" spans="1:8" x14ac:dyDescent="0.25">
      <c r="A6" s="2">
        <f>IF('Vendor Mapping'!C6="Active",'Vendor Mapping'!B6,"")</f>
      </c>
      <c r="B6" s="15" t="s">
        <v>12</v>
      </c>
      <c r="C6" s="15" t="s">
        <v>12</v>
      </c>
      <c r="D6" s="15" t="s">
        <v>12</v>
      </c>
      <c r="E6" s="15" t="s">
        <v>12</v>
      </c>
      <c r="F6" s="15" t="s">
        <v>12</v>
      </c>
      <c r="G6" s="15" t="s">
        <v>12</v>
      </c>
      <c r="H6" s="15" t="s">
        <v>12</v>
      </c>
    </row>
    <row r="7" ht="25" customHeight="1" spans="1:8" x14ac:dyDescent="0.25">
      <c r="A7" s="2">
        <f>IF('Vendor Mapping'!C7="Active",'Vendor Mapping'!B7,"")</f>
      </c>
      <c r="B7" s="15" t="s">
        <v>12</v>
      </c>
      <c r="C7" s="15" t="s">
        <v>12</v>
      </c>
      <c r="D7" s="15" t="s">
        <v>12</v>
      </c>
      <c r="E7" s="15" t="s">
        <v>12</v>
      </c>
      <c r="F7" s="15" t="s">
        <v>12</v>
      </c>
      <c r="G7" s="15" t="s">
        <v>12</v>
      </c>
      <c r="H7" s="15" t="s">
        <v>12</v>
      </c>
    </row>
    <row r="8" ht="25" customHeight="1" spans="1:8" x14ac:dyDescent="0.25">
      <c r="A8" s="2">
        <f>IF('Vendor Mapping'!C8="Active",'Vendor Mapping'!B8,"")</f>
      </c>
      <c r="B8" s="15" t="s">
        <v>12</v>
      </c>
      <c r="C8" s="15" t="s">
        <v>12</v>
      </c>
      <c r="D8" s="15" t="s">
        <v>12</v>
      </c>
      <c r="E8" s="15" t="s">
        <v>12</v>
      </c>
      <c r="F8" s="15" t="s">
        <v>12</v>
      </c>
      <c r="G8" s="15" t="s">
        <v>12</v>
      </c>
      <c r="H8" s="15" t="s">
        <v>12</v>
      </c>
    </row>
    <row r="9" ht="25" customHeight="1" spans="1:8" x14ac:dyDescent="0.25">
      <c r="A9" s="2">
        <f>IF('Vendor Mapping'!C9="Active",'Vendor Mapping'!B9,"")</f>
      </c>
      <c r="B9" s="15" t="s">
        <v>12</v>
      </c>
      <c r="C9" s="15" t="s">
        <v>12</v>
      </c>
      <c r="D9" s="15" t="s">
        <v>12</v>
      </c>
      <c r="E9" s="15" t="s">
        <v>12</v>
      </c>
      <c r="F9" s="15" t="s">
        <v>12</v>
      </c>
      <c r="G9" s="15" t="s">
        <v>12</v>
      </c>
      <c r="H9" s="15" t="s">
        <v>12</v>
      </c>
    </row>
    <row r="10" ht="25" customHeight="1" spans="1:8" x14ac:dyDescent="0.25">
      <c r="A10" s="2">
        <f>IF('Vendor Mapping'!C10="Active",'Vendor Mapping'!B10,"")</f>
      </c>
      <c r="B10" s="15" t="s">
        <v>12</v>
      </c>
      <c r="C10" s="15" t="s">
        <v>12</v>
      </c>
      <c r="D10" s="15" t="s">
        <v>12</v>
      </c>
      <c r="E10" s="15" t="s">
        <v>12</v>
      </c>
      <c r="F10" s="15" t="s">
        <v>12</v>
      </c>
      <c r="G10" s="15" t="s">
        <v>12</v>
      </c>
      <c r="H10" s="15" t="s">
        <v>12</v>
      </c>
    </row>
    <row r="11" ht="25" customHeight="1" spans="1:8" x14ac:dyDescent="0.25">
      <c r="A11" s="2">
        <f>IF('Vendor Mapping'!C11="Active",'Vendor Mapping'!B11,"")</f>
      </c>
      <c r="B11" s="15" t="s">
        <v>12</v>
      </c>
      <c r="C11" s="15" t="s">
        <v>12</v>
      </c>
      <c r="D11" s="15" t="s">
        <v>12</v>
      </c>
      <c r="E11" s="15" t="s">
        <v>12</v>
      </c>
      <c r="F11" s="15" t="s">
        <v>12</v>
      </c>
      <c r="G11" s="15" t="s">
        <v>12</v>
      </c>
      <c r="H11" s="15" t="s">
        <v>12</v>
      </c>
    </row>
  </sheetData>
  <dataValidations count="2">
    <dataValidation type="list" allowBlank="1" sqref="B10:H11">
      <formula1>"Compliant,Non-Compliant,Partial"</formula1>
    </dataValidation>
    <dataValidation type="list" allowBlank="1" sqref="B2:H11">
      <formula1>"Compliant,Non-Compliant,Partial"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"/>
  </sheetPr>
  <dimension ref="A1:H16"/>
  <sheetFormatPr defaultRowHeight="15" outlineLevelRow="0" outlineLevelCol="0" x14ac:dyDescent="55"/>
  <cols>
    <col min="1" max="1" width="15" customWidth="1"/>
    <col min="2" max="4" width="20" customWidth="1"/>
    <col min="5" max="7" width="15" customWidth="1"/>
    <col min="8" max="8" width="8" customWidth="1"/>
  </cols>
  <sheetData>
    <row r="1" ht="40" customHeight="1" spans="1:8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ht="25" customHeight="1" spans="1:8" x14ac:dyDescent="0.25">
      <c r="A2" s="2">
        <f>IF('Vendor Mapping'!C2="Active",'Vendor Mapping'!B2,"")</f>
      </c>
      <c r="B2" s="3" t="s">
        <v>12</v>
      </c>
      <c r="C2" s="3" t="s">
        <v>12</v>
      </c>
      <c r="D2" s="3" t="s">
        <v>12</v>
      </c>
      <c r="E2" s="3" t="s">
        <v>12</v>
      </c>
      <c r="F2" s="3">
        <f>IF(A2="","",IF(AND(B2&lt;&gt;"",C2&lt;&gt;"",D2&lt;&gt;""),
                ((IF(B2="High Confidence",90,IF(B2="Some Confidence",70,IF(B2="Low Confidence",40,0)))*'Vendor Mapping'!B22/100)+
                (IF(C2="High Confidence",90,IF(C2="Some Confidence",70,IF(C2="Low Confidence",40,0)))*'Vendor Mapping'!B23/100)+
                (IF(D2="High Confidence",90,IF(D2="Some Confidence",70,IF(D2="Low Confidence",40,0)))*'Vendor Mapping'!B24/100)),""))</f>
      </c>
      <c r="G2" s="3">
        <f>IF(OR(A2="",E2="",F2=""),"",IF(F2=0,"N/A",VALUE(SUBSTITUTE(SUBSTITUTE(E2,"$",""),",",""))/F2))</f>
      </c>
      <c r="H2" s="3" t="s">
        <v>12</v>
      </c>
    </row>
    <row r="3" ht="25" customHeight="1" spans="1:8" x14ac:dyDescent="0.25">
      <c r="A3" s="2">
        <f>IF('Vendor Mapping'!C3="Active",'Vendor Mapping'!B3,"")</f>
      </c>
      <c r="B3" s="3" t="s">
        <v>12</v>
      </c>
      <c r="C3" s="3" t="s">
        <v>12</v>
      </c>
      <c r="D3" s="3" t="s">
        <v>12</v>
      </c>
      <c r="E3" s="3" t="s">
        <v>12</v>
      </c>
      <c r="F3" s="3">
        <f>IF(A3="","",IF(AND(B3&lt;&gt;"",C3&lt;&gt;"",D3&lt;&gt;""),
                ((IF(B3="High Confidence",90,IF(B3="Some Confidence",70,IF(B3="Low Confidence",40,0)))*'Vendor Mapping'!B22/100)+
                (IF(C3="High Confidence",90,IF(C3="Some Confidence",70,IF(C3="Low Confidence",40,0)))*'Vendor Mapping'!B23/100)+
                (IF(D3="High Confidence",90,IF(D3="Some Confidence",70,IF(D3="Low Confidence",40,0)))*'Vendor Mapping'!B24/100)),""))</f>
      </c>
      <c r="G3" s="3">
        <f>IF(OR(A3="",E3="",F3=""),"",IF(F3=0,"N/A",VALUE(SUBSTITUTE(SUBSTITUTE(E3,"$",""),",",""))/F3))</f>
      </c>
      <c r="H3" s="3" t="s">
        <v>12</v>
      </c>
    </row>
    <row r="4" ht="25" customHeight="1" spans="1:8" x14ac:dyDescent="0.25">
      <c r="A4" s="2">
        <f>IF('Vendor Mapping'!C4="Active",'Vendor Mapping'!B4,"")</f>
      </c>
      <c r="B4" s="3" t="s">
        <v>12</v>
      </c>
      <c r="C4" s="3" t="s">
        <v>12</v>
      </c>
      <c r="D4" s="3" t="s">
        <v>12</v>
      </c>
      <c r="E4" s="3" t="s">
        <v>12</v>
      </c>
      <c r="F4" s="3">
        <f>IF(A4="","",IF(AND(B4&lt;&gt;"",C4&lt;&gt;"",D4&lt;&gt;""),
                ((IF(B4="High Confidence",90,IF(B4="Some Confidence",70,IF(B4="Low Confidence",40,0)))*'Vendor Mapping'!B22/100)+
                (IF(C4="High Confidence",90,IF(C4="Some Confidence",70,IF(C4="Low Confidence",40,0)))*'Vendor Mapping'!B23/100)+
                (IF(D4="High Confidence",90,IF(D4="Some Confidence",70,IF(D4="Low Confidence",40,0)))*'Vendor Mapping'!B24/100)),""))</f>
      </c>
      <c r="G4" s="3">
        <f>IF(OR(A4="",E4="",F4=""),"",IF(F4=0,"N/A",VALUE(SUBSTITUTE(SUBSTITUTE(E4,"$",""),",",""))/F4))</f>
      </c>
      <c r="H4" s="3" t="s">
        <v>12</v>
      </c>
    </row>
    <row r="5" ht="25" customHeight="1" spans="1:8" x14ac:dyDescent="0.25">
      <c r="A5" s="2">
        <f>IF('Vendor Mapping'!C5="Active",'Vendor Mapping'!B5,"")</f>
      </c>
      <c r="B5" s="3" t="s">
        <v>12</v>
      </c>
      <c r="C5" s="3" t="s">
        <v>12</v>
      </c>
      <c r="D5" s="3" t="s">
        <v>12</v>
      </c>
      <c r="E5" s="3" t="s">
        <v>12</v>
      </c>
      <c r="F5" s="3">
        <f>IF(A5="","",IF(AND(B5&lt;&gt;"",C5&lt;&gt;"",D5&lt;&gt;""),
                ((IF(B5="High Confidence",90,IF(B5="Some Confidence",70,IF(B5="Low Confidence",40,0)))*'Vendor Mapping'!B22/100)+
                (IF(C5="High Confidence",90,IF(C5="Some Confidence",70,IF(C5="Low Confidence",40,0)))*'Vendor Mapping'!B23/100)+
                (IF(D5="High Confidence",90,IF(D5="Some Confidence",70,IF(D5="Low Confidence",40,0)))*'Vendor Mapping'!B24/100)),""))</f>
      </c>
      <c r="G5" s="3">
        <f>IF(OR(A5="",E5="",F5=""),"",IF(F5=0,"N/A",VALUE(SUBSTITUTE(SUBSTITUTE(E5,"$",""),",",""))/F5))</f>
      </c>
      <c r="H5" s="3" t="s">
        <v>12</v>
      </c>
    </row>
    <row r="6" ht="25" customHeight="1" spans="1:8" x14ac:dyDescent="0.25">
      <c r="A6" s="2">
        <f>IF('Vendor Mapping'!C6="Active",'Vendor Mapping'!B6,"")</f>
      </c>
      <c r="B6" s="3" t="s">
        <v>12</v>
      </c>
      <c r="C6" s="3" t="s">
        <v>12</v>
      </c>
      <c r="D6" s="3" t="s">
        <v>12</v>
      </c>
      <c r="E6" s="3" t="s">
        <v>12</v>
      </c>
      <c r="F6" s="3">
        <f>IF(A6="","",IF(AND(B6&lt;&gt;"",C6&lt;&gt;"",D6&lt;&gt;""),
                ((IF(B6="High Confidence",90,IF(B6="Some Confidence",70,IF(B6="Low Confidence",40,0)))*'Vendor Mapping'!B22/100)+
                (IF(C6="High Confidence",90,IF(C6="Some Confidence",70,IF(C6="Low Confidence",40,0)))*'Vendor Mapping'!B23/100)+
                (IF(D6="High Confidence",90,IF(D6="Some Confidence",70,IF(D6="Low Confidence",40,0)))*'Vendor Mapping'!B24/100)),""))</f>
      </c>
      <c r="G6" s="3">
        <f>IF(OR(A6="",E6="",F6=""),"",IF(F6=0,"N/A",VALUE(SUBSTITUTE(SUBSTITUTE(E6,"$",""),",",""))/F6))</f>
      </c>
      <c r="H6" s="3" t="s">
        <v>12</v>
      </c>
    </row>
    <row r="7" ht="25" customHeight="1" spans="1:8" x14ac:dyDescent="0.25">
      <c r="A7" s="2">
        <f>IF('Vendor Mapping'!C7="Active",'Vendor Mapping'!B7,"")</f>
      </c>
      <c r="B7" s="3" t="s">
        <v>12</v>
      </c>
      <c r="C7" s="3" t="s">
        <v>12</v>
      </c>
      <c r="D7" s="3" t="s">
        <v>12</v>
      </c>
      <c r="E7" s="3" t="s">
        <v>12</v>
      </c>
      <c r="F7" s="3">
        <f>IF(A7="","",IF(AND(B7&lt;&gt;"",C7&lt;&gt;"",D7&lt;&gt;""),
                ((IF(B7="High Confidence",90,IF(B7="Some Confidence",70,IF(B7="Low Confidence",40,0)))*'Vendor Mapping'!B22/100)+
                (IF(C7="High Confidence",90,IF(C7="Some Confidence",70,IF(C7="Low Confidence",40,0)))*'Vendor Mapping'!B23/100)+
                (IF(D7="High Confidence",90,IF(D7="Some Confidence",70,IF(D7="Low Confidence",40,0)))*'Vendor Mapping'!B24/100)),""))</f>
      </c>
      <c r="G7" s="3">
        <f>IF(OR(A7="",E7="",F7=""),"",IF(F7=0,"N/A",VALUE(SUBSTITUTE(SUBSTITUTE(E7,"$",""),",",""))/F7))</f>
      </c>
      <c r="H7" s="3" t="s">
        <v>12</v>
      </c>
    </row>
    <row r="8" ht="25" customHeight="1" spans="1:8" x14ac:dyDescent="0.25">
      <c r="A8" s="2">
        <f>IF('Vendor Mapping'!C8="Active",'Vendor Mapping'!B8,"")</f>
      </c>
      <c r="B8" s="3" t="s">
        <v>12</v>
      </c>
      <c r="C8" s="3" t="s">
        <v>12</v>
      </c>
      <c r="D8" s="3" t="s">
        <v>12</v>
      </c>
      <c r="E8" s="3" t="s">
        <v>12</v>
      </c>
      <c r="F8" s="3">
        <f>IF(A8="","",IF(AND(B8&lt;&gt;"",C8&lt;&gt;"",D8&lt;&gt;""),
                ((IF(B8="High Confidence",90,IF(B8="Some Confidence",70,IF(B8="Low Confidence",40,0)))*'Vendor Mapping'!B22/100)+
                (IF(C8="High Confidence",90,IF(C8="Some Confidence",70,IF(C8="Low Confidence",40,0)))*'Vendor Mapping'!B23/100)+
                (IF(D8="High Confidence",90,IF(D8="Some Confidence",70,IF(D8="Low Confidence",40,0)))*'Vendor Mapping'!B24/100)),""))</f>
      </c>
      <c r="G8" s="3">
        <f>IF(OR(A8="",E8="",F8=""),"",IF(F8=0,"N/A",VALUE(SUBSTITUTE(SUBSTITUTE(E8,"$",""),",",""))/F8))</f>
      </c>
      <c r="H8" s="3" t="s">
        <v>12</v>
      </c>
    </row>
    <row r="9" ht="25" customHeight="1" spans="1:8" x14ac:dyDescent="0.25">
      <c r="A9" s="2">
        <f>IF('Vendor Mapping'!C9="Active",'Vendor Mapping'!B9,"")</f>
      </c>
      <c r="B9" s="3" t="s">
        <v>12</v>
      </c>
      <c r="C9" s="3" t="s">
        <v>12</v>
      </c>
      <c r="D9" s="3" t="s">
        <v>12</v>
      </c>
      <c r="E9" s="3" t="s">
        <v>12</v>
      </c>
      <c r="F9" s="3">
        <f>IF(A9="","",IF(AND(B9&lt;&gt;"",C9&lt;&gt;"",D9&lt;&gt;""),
                ((IF(B9="High Confidence",90,IF(B9="Some Confidence",70,IF(B9="Low Confidence",40,0)))*'Vendor Mapping'!B22/100)+
                (IF(C9="High Confidence",90,IF(C9="Some Confidence",70,IF(C9="Low Confidence",40,0)))*'Vendor Mapping'!B23/100)+
                (IF(D9="High Confidence",90,IF(D9="Some Confidence",70,IF(D9="Low Confidence",40,0)))*'Vendor Mapping'!B24/100)),""))</f>
      </c>
      <c r="G9" s="3">
        <f>IF(OR(A9="",E9="",F9=""),"",IF(F9=0,"N/A",VALUE(SUBSTITUTE(SUBSTITUTE(E9,"$",""),",",""))/F9))</f>
      </c>
      <c r="H9" s="3" t="s">
        <v>12</v>
      </c>
    </row>
    <row r="10" ht="25" customHeight="1" spans="1:8" x14ac:dyDescent="0.25">
      <c r="A10" s="2">
        <f>IF('Vendor Mapping'!C10="Active",'Vendor Mapping'!B10,"")</f>
      </c>
      <c r="B10" s="3" t="s">
        <v>12</v>
      </c>
      <c r="C10" s="3" t="s">
        <v>12</v>
      </c>
      <c r="D10" s="3" t="s">
        <v>12</v>
      </c>
      <c r="E10" s="3" t="s">
        <v>12</v>
      </c>
      <c r="F10" s="3">
        <f>IF(A10="","",IF(AND(B10&lt;&gt;"",C10&lt;&gt;"",D10&lt;&gt;""),
                ((IF(B10="High Confidence",90,IF(B10="Some Confidence",70,IF(B10="Low Confidence",40,0)))*'Vendor Mapping'!B22/100)+
                (IF(C10="High Confidence",90,IF(C10="Some Confidence",70,IF(C10="Low Confidence",40,0)))*'Vendor Mapping'!B23/100)+
                (IF(D10="High Confidence",90,IF(D10="Some Confidence",70,IF(D10="Low Confidence",40,0)))*'Vendor Mapping'!B24/100)),""))</f>
      </c>
      <c r="G10" s="3">
        <f>IF(OR(A10="",E10="",F10=""),"",IF(F10=0,"N/A",VALUE(SUBSTITUTE(SUBSTITUTE(E10,"$",""),",",""))/F10))</f>
      </c>
      <c r="H10" s="3" t="s">
        <v>12</v>
      </c>
    </row>
    <row r="11" ht="25" customHeight="1" spans="1:8" x14ac:dyDescent="0.25">
      <c r="A11" s="2">
        <f>IF('Vendor Mapping'!C11="Active",'Vendor Mapping'!B11,"")</f>
      </c>
      <c r="B11" s="3" t="s">
        <v>12</v>
      </c>
      <c r="C11" s="3" t="s">
        <v>12</v>
      </c>
      <c r="D11" s="3" t="s">
        <v>12</v>
      </c>
      <c r="E11" s="3" t="s">
        <v>12</v>
      </c>
      <c r="F11" s="3">
        <f>IF(A11="","",IF(AND(B11&lt;&gt;"",C11&lt;&gt;"",D11&lt;&gt;""),
                ((IF(B11="High Confidence",90,IF(B11="Some Confidence",70,IF(B11="Low Confidence",40,0)))*'Vendor Mapping'!B22/100)+
                (IF(C11="High Confidence",90,IF(C11="Some Confidence",70,IF(C11="Low Confidence",40,0)))*'Vendor Mapping'!B23/100)+
                (IF(D11="High Confidence",90,IF(D11="Some Confidence",70,IF(D11="Low Confidence",40,0)))*'Vendor Mapping'!B24/100)),""))</f>
      </c>
      <c r="G11" s="3">
        <f>IF(OR(A11="",E11="",F11=""),"",IF(F11=0,"N/A",VALUE(SUBSTITUTE(SUBSTITUTE(E11,"$",""),",",""))/F11))</f>
      </c>
      <c r="H11" s="3" t="s">
        <v>12</v>
      </c>
    </row>
    <row r="12" ht="20" customHeight="1" x14ac:dyDescent="0.25"/>
    <row r="13" spans="1:1" x14ac:dyDescent="0.25">
      <c r="A13" s="4" t="s">
        <v>50</v>
      </c>
    </row>
    <row r="14" ht="30" customHeight="1" spans="1:2" x14ac:dyDescent="0.25">
      <c r="A14" s="12" t="s">
        <v>36</v>
      </c>
      <c r="B14" s="5" t="s">
        <v>51</v>
      </c>
    </row>
    <row r="15" ht="30" customHeight="1" spans="1:2" x14ac:dyDescent="0.25">
      <c r="A15" s="12" t="s">
        <v>38</v>
      </c>
      <c r="B15" s="5" t="s">
        <v>52</v>
      </c>
    </row>
    <row r="16" ht="30" customHeight="1" spans="1:2" x14ac:dyDescent="0.25">
      <c r="A16" s="12" t="s">
        <v>40</v>
      </c>
      <c r="B16" s="5" t="s">
        <v>53</v>
      </c>
    </row>
  </sheetData>
  <dataValidations count="4">
    <dataValidation type="list" allowBlank="1" sqref="B10:D11">
      <formula1>"High Confidence,Some Confidence,Low Confidence"</formula1>
    </dataValidation>
    <dataValidation type="list" allowBlank="1" sqref="B2:D11">
      <formula1>"High Confidence,Some Confidence,Low Confidence"</formula1>
    </dataValidation>
    <dataValidation type="list" allowBlank="1" sqref="H10:H11">
      <formula1>"1,2,3,4,5,6,7,8,9,10"</formula1>
    </dataValidation>
    <dataValidation type="list" allowBlank="1" sqref="H2:H11">
      <formula1>"1,2,3,4,5,6,7,8,9,10"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0070C0"/>
  </sheetPr>
  <dimension ref="A1:J11"/>
  <sheetFormatPr defaultRowHeight="15" outlineLevelRow="0" outlineLevelCol="0" x14ac:dyDescent="55"/>
  <cols>
    <col min="1" max="10" width="15" customWidth="1"/>
  </cols>
  <sheetData>
    <row r="1" ht="40" customHeight="1" spans="1:10" x14ac:dyDescent="0.25">
      <c r="A1" s="1" t="s">
        <v>42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</row>
    <row r="2" ht="25" customHeight="1" spans="1:10" x14ac:dyDescent="0.25">
      <c r="A2" s="2">
        <f>IF('Vendor Mapping'!C2="Active",'Vendor Mapping'!B2,"")</f>
      </c>
      <c r="B2" s="3" t="s">
        <v>12</v>
      </c>
      <c r="C2" s="3" t="s">
        <v>12</v>
      </c>
      <c r="D2" s="3" t="s">
        <v>63</v>
      </c>
      <c r="E2" s="3" t="s">
        <v>64</v>
      </c>
      <c r="F2" s="3" t="s">
        <v>12</v>
      </c>
      <c r="G2" s="3" t="s">
        <v>12</v>
      </c>
      <c r="H2" s="3" t="s">
        <v>63</v>
      </c>
      <c r="I2" s="3" t="s">
        <v>64</v>
      </c>
      <c r="J2" s="3" t="s">
        <v>12</v>
      </c>
    </row>
    <row r="3" ht="25" customHeight="1" spans="1:10" x14ac:dyDescent="0.25">
      <c r="A3" s="2">
        <f>IF('Vendor Mapping'!C3="Active",'Vendor Mapping'!B3,"")</f>
      </c>
      <c r="B3" s="3" t="s">
        <v>12</v>
      </c>
      <c r="C3" s="3" t="s">
        <v>12</v>
      </c>
      <c r="D3" s="3" t="s">
        <v>63</v>
      </c>
      <c r="E3" s="3" t="s">
        <v>64</v>
      </c>
      <c r="F3" s="3" t="s">
        <v>12</v>
      </c>
      <c r="G3" s="3" t="s">
        <v>12</v>
      </c>
      <c r="H3" s="3" t="s">
        <v>63</v>
      </c>
      <c r="I3" s="3" t="s">
        <v>64</v>
      </c>
      <c r="J3" s="3" t="s">
        <v>12</v>
      </c>
    </row>
    <row r="4" ht="25" customHeight="1" spans="1:10" x14ac:dyDescent="0.25">
      <c r="A4" s="2">
        <f>IF('Vendor Mapping'!C4="Active",'Vendor Mapping'!B4,"")</f>
      </c>
      <c r="B4" s="3" t="s">
        <v>12</v>
      </c>
      <c r="C4" s="3" t="s">
        <v>12</v>
      </c>
      <c r="D4" s="3" t="s">
        <v>63</v>
      </c>
      <c r="E4" s="3" t="s">
        <v>64</v>
      </c>
      <c r="F4" s="3" t="s">
        <v>12</v>
      </c>
      <c r="G4" s="3" t="s">
        <v>12</v>
      </c>
      <c r="H4" s="3" t="s">
        <v>63</v>
      </c>
      <c r="I4" s="3" t="s">
        <v>64</v>
      </c>
      <c r="J4" s="3" t="s">
        <v>12</v>
      </c>
    </row>
    <row r="5" ht="25" customHeight="1" spans="1:10" x14ac:dyDescent="0.25">
      <c r="A5" s="2">
        <f>IF('Vendor Mapping'!C5="Active",'Vendor Mapping'!B5,"")</f>
      </c>
      <c r="B5" s="3" t="s">
        <v>12</v>
      </c>
      <c r="C5" s="3" t="s">
        <v>12</v>
      </c>
      <c r="D5" s="3" t="s">
        <v>63</v>
      </c>
      <c r="E5" s="3" t="s">
        <v>64</v>
      </c>
      <c r="F5" s="3" t="s">
        <v>12</v>
      </c>
      <c r="G5" s="3" t="s">
        <v>12</v>
      </c>
      <c r="H5" s="3" t="s">
        <v>63</v>
      </c>
      <c r="I5" s="3" t="s">
        <v>64</v>
      </c>
      <c r="J5" s="3" t="s">
        <v>12</v>
      </c>
    </row>
    <row r="6" ht="25" customHeight="1" spans="1:10" x14ac:dyDescent="0.25">
      <c r="A6" s="2">
        <f>IF('Vendor Mapping'!C6="Active",'Vendor Mapping'!B6,"")</f>
      </c>
      <c r="B6" s="3" t="s">
        <v>12</v>
      </c>
      <c r="C6" s="3" t="s">
        <v>12</v>
      </c>
      <c r="D6" s="3" t="s">
        <v>63</v>
      </c>
      <c r="E6" s="3" t="s">
        <v>64</v>
      </c>
      <c r="F6" s="3" t="s">
        <v>12</v>
      </c>
      <c r="G6" s="3" t="s">
        <v>12</v>
      </c>
      <c r="H6" s="3" t="s">
        <v>63</v>
      </c>
      <c r="I6" s="3" t="s">
        <v>64</v>
      </c>
      <c r="J6" s="3" t="s">
        <v>12</v>
      </c>
    </row>
    <row r="7" ht="25" customHeight="1" spans="1:10" x14ac:dyDescent="0.25">
      <c r="A7" s="2">
        <f>IF('Vendor Mapping'!C7="Active",'Vendor Mapping'!B7,"")</f>
      </c>
      <c r="B7" s="3" t="s">
        <v>12</v>
      </c>
      <c r="C7" s="3" t="s">
        <v>12</v>
      </c>
      <c r="D7" s="3" t="s">
        <v>63</v>
      </c>
      <c r="E7" s="3" t="s">
        <v>64</v>
      </c>
      <c r="F7" s="3" t="s">
        <v>12</v>
      </c>
      <c r="G7" s="3" t="s">
        <v>12</v>
      </c>
      <c r="H7" s="3" t="s">
        <v>63</v>
      </c>
      <c r="I7" s="3" t="s">
        <v>64</v>
      </c>
      <c r="J7" s="3" t="s">
        <v>12</v>
      </c>
    </row>
    <row r="8" ht="25" customHeight="1" spans="1:10" x14ac:dyDescent="0.25">
      <c r="A8" s="2">
        <f>IF('Vendor Mapping'!C8="Active",'Vendor Mapping'!B8,"")</f>
      </c>
      <c r="B8" s="3" t="s">
        <v>12</v>
      </c>
      <c r="C8" s="3" t="s">
        <v>12</v>
      </c>
      <c r="D8" s="3" t="s">
        <v>63</v>
      </c>
      <c r="E8" s="3" t="s">
        <v>64</v>
      </c>
      <c r="F8" s="3" t="s">
        <v>12</v>
      </c>
      <c r="G8" s="3" t="s">
        <v>12</v>
      </c>
      <c r="H8" s="3" t="s">
        <v>63</v>
      </c>
      <c r="I8" s="3" t="s">
        <v>64</v>
      </c>
      <c r="J8" s="3" t="s">
        <v>12</v>
      </c>
    </row>
    <row r="9" ht="25" customHeight="1" spans="1:10" x14ac:dyDescent="0.25">
      <c r="A9" s="2">
        <f>IF('Vendor Mapping'!C9="Active",'Vendor Mapping'!B9,"")</f>
      </c>
      <c r="B9" s="3" t="s">
        <v>12</v>
      </c>
      <c r="C9" s="3" t="s">
        <v>12</v>
      </c>
      <c r="D9" s="3" t="s">
        <v>63</v>
      </c>
      <c r="E9" s="3" t="s">
        <v>64</v>
      </c>
      <c r="F9" s="3" t="s">
        <v>12</v>
      </c>
      <c r="G9" s="3" t="s">
        <v>12</v>
      </c>
      <c r="H9" s="3" t="s">
        <v>63</v>
      </c>
      <c r="I9" s="3" t="s">
        <v>64</v>
      </c>
      <c r="J9" s="3" t="s">
        <v>12</v>
      </c>
    </row>
    <row r="10" ht="25" customHeight="1" spans="1:10" x14ac:dyDescent="0.25">
      <c r="A10" s="2">
        <f>IF('Vendor Mapping'!C10="Active",'Vendor Mapping'!B10,"")</f>
      </c>
      <c r="B10" s="3" t="s">
        <v>12</v>
      </c>
      <c r="C10" s="3" t="s">
        <v>12</v>
      </c>
      <c r="D10" s="3" t="s">
        <v>63</v>
      </c>
      <c r="E10" s="3" t="s">
        <v>64</v>
      </c>
      <c r="F10" s="3" t="s">
        <v>12</v>
      </c>
      <c r="G10" s="3" t="s">
        <v>12</v>
      </c>
      <c r="H10" s="3" t="s">
        <v>63</v>
      </c>
      <c r="I10" s="3" t="s">
        <v>64</v>
      </c>
      <c r="J10" s="3" t="s">
        <v>12</v>
      </c>
    </row>
    <row r="11" ht="25" customHeight="1" spans="1:10" x14ac:dyDescent="0.25">
      <c r="A11" s="2">
        <f>IF('Vendor Mapping'!C11="Active",'Vendor Mapping'!B11,"")</f>
      </c>
      <c r="B11" s="3" t="s">
        <v>12</v>
      </c>
      <c r="C11" s="3" t="s">
        <v>12</v>
      </c>
      <c r="D11" s="3" t="s">
        <v>63</v>
      </c>
      <c r="E11" s="3" t="s">
        <v>64</v>
      </c>
      <c r="F11" s="3" t="s">
        <v>12</v>
      </c>
      <c r="G11" s="3" t="s">
        <v>12</v>
      </c>
      <c r="H11" s="3" t="s">
        <v>63</v>
      </c>
      <c r="I11" s="3" t="s">
        <v>64</v>
      </c>
      <c r="J11" s="3" t="s">
        <v>12</v>
      </c>
    </row>
  </sheetData>
  <dataValidations count="6">
    <dataValidation type="list" allowBlank="1" sqref="B10:C11">
      <formula1>"High,Some,Low"</formula1>
    </dataValidation>
    <dataValidation type="list" allowBlank="1" sqref="B2:C11">
      <formula1>"High,Some,Low"</formula1>
    </dataValidation>
    <dataValidation type="list" allowBlank="1" sqref="F10:G11">
      <formula1>"High,Some,Low"</formula1>
    </dataValidation>
    <dataValidation type="list" allowBlank="1" sqref="F2:G11">
      <formula1>"High,Some,Low"</formula1>
    </dataValidation>
    <dataValidation type="list" allowBlank="1" sqref="J10:J11">
      <formula1>"High Confidence,Some Confidence,Low Confidence"</formula1>
    </dataValidation>
    <dataValidation type="list" allowBlank="1" sqref="J2:J11">
      <formula1>"High Confidence,Some Confidence,Low Confidence"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00B050"/>
  </sheetPr>
  <dimension ref="A1:H11"/>
  <sheetFormatPr defaultRowHeight="15" outlineLevelRow="0" outlineLevelCol="0" x14ac:dyDescent="55"/>
  <cols>
    <col min="1" max="8" width="18" customWidth="1"/>
  </cols>
  <sheetData>
    <row r="1" ht="40" customHeight="1" spans="1:8" x14ac:dyDescent="0.25">
      <c r="A1" s="1" t="s">
        <v>42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ht="25" customHeight="1" spans="1:8" x14ac:dyDescent="0.25">
      <c r="A2" s="2">
        <f>IF('Vendor Mapping'!C2="Active",'Vendor Mapping'!B2,"")</f>
      </c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</row>
    <row r="3" ht="25" customHeight="1" spans="1:8" x14ac:dyDescent="0.25">
      <c r="A3" s="2">
        <f>IF('Vendor Mapping'!C3="Active",'Vendor Mapping'!B3,"")</f>
      </c>
      <c r="B3" s="3" t="s">
        <v>12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12</v>
      </c>
      <c r="H3" s="3" t="s">
        <v>12</v>
      </c>
    </row>
    <row r="4" ht="25" customHeight="1" spans="1:8" x14ac:dyDescent="0.25">
      <c r="A4" s="2">
        <f>IF('Vendor Mapping'!C4="Active",'Vendor Mapping'!B4,"")</f>
      </c>
      <c r="B4" s="3" t="s">
        <v>12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</row>
    <row r="5" ht="25" customHeight="1" spans="1:8" x14ac:dyDescent="0.25">
      <c r="A5" s="2">
        <f>IF('Vendor Mapping'!C5="Active",'Vendor Mapping'!B5,"")</f>
      </c>
      <c r="B5" s="3" t="s">
        <v>12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</row>
    <row r="6" ht="25" customHeight="1" spans="1:8" x14ac:dyDescent="0.25">
      <c r="A6" s="2">
        <f>IF('Vendor Mapping'!C6="Active",'Vendor Mapping'!B6,"")</f>
      </c>
      <c r="B6" s="3" t="s">
        <v>12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</row>
    <row r="7" ht="25" customHeight="1" spans="1:8" x14ac:dyDescent="0.25">
      <c r="A7" s="2">
        <f>IF('Vendor Mapping'!C7="Active",'Vendor Mapping'!B7,"")</f>
      </c>
      <c r="B7" s="3" t="s">
        <v>12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</row>
    <row r="8" ht="25" customHeight="1" spans="1:8" x14ac:dyDescent="0.25">
      <c r="A8" s="2">
        <f>IF('Vendor Mapping'!C8="Active",'Vendor Mapping'!B8,"")</f>
      </c>
      <c r="B8" s="3" t="s">
        <v>12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12</v>
      </c>
    </row>
    <row r="9" ht="25" customHeight="1" spans="1:8" x14ac:dyDescent="0.25">
      <c r="A9" s="2">
        <f>IF('Vendor Mapping'!C9="Active",'Vendor Mapping'!B9,"")</f>
      </c>
      <c r="B9" s="3" t="s">
        <v>12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12</v>
      </c>
    </row>
    <row r="10" ht="25" customHeight="1" spans="1:8" x14ac:dyDescent="0.25">
      <c r="A10" s="2">
        <f>IF('Vendor Mapping'!C10="Active",'Vendor Mapping'!B10,"")</f>
      </c>
      <c r="B10" s="3" t="s">
        <v>12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12</v>
      </c>
    </row>
    <row r="11" ht="25" customHeight="1" spans="1:8" x14ac:dyDescent="0.25">
      <c r="A11" s="2">
        <f>IF('Vendor Mapping'!C11="Active",'Vendor Mapping'!B11,"")</f>
      </c>
      <c r="B11" s="3" t="s">
        <v>12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12</v>
      </c>
    </row>
  </sheetData>
  <dataValidations count="4">
    <dataValidation type="list" allowBlank="1" sqref="B10:G11">
      <formula1>"High + Notes,Some + Notes,Low + Notes"</formula1>
    </dataValidation>
    <dataValidation type="list" allowBlank="1" sqref="B2:G11">
      <formula1>"High + Notes,Some + Notes,Low + Notes"</formula1>
    </dataValidation>
    <dataValidation type="list" allowBlank="1" sqref="H10:H11">
      <formula1>"High Confidence,Some Confidence,Low Confidence"</formula1>
    </dataValidation>
    <dataValidation type="list" allowBlank="1" sqref="H2:H11">
      <formula1>"High Confidence,Some Confidence,Low Confidence"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"/>
  </sheetPr>
  <dimension ref="A1:G11"/>
  <sheetFormatPr defaultRowHeight="15" outlineLevelRow="0" outlineLevelCol="0" x14ac:dyDescent="55"/>
  <cols>
    <col min="1" max="7" width="18" customWidth="1"/>
  </cols>
  <sheetData>
    <row r="1" ht="40" customHeight="1" spans="1:7" x14ac:dyDescent="0.25">
      <c r="A1" s="1" t="s">
        <v>42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</row>
    <row r="2" ht="25" customHeight="1" spans="1:7" x14ac:dyDescent="0.25">
      <c r="A2" s="2">
        <f>IF('Vendor Mapping'!C2="Active",'Vendor Mapping'!B2,"")</f>
      </c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</row>
    <row r="3" ht="25" customHeight="1" spans="1:7" x14ac:dyDescent="0.25">
      <c r="A3" s="2">
        <f>IF('Vendor Mapping'!C3="Active",'Vendor Mapping'!B3,"")</f>
      </c>
      <c r="B3" s="3" t="s">
        <v>12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12</v>
      </c>
    </row>
    <row r="4" ht="25" customHeight="1" spans="1:7" x14ac:dyDescent="0.25">
      <c r="A4" s="2">
        <f>IF('Vendor Mapping'!C4="Active",'Vendor Mapping'!B4,"")</f>
      </c>
      <c r="B4" s="3" t="s">
        <v>12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</row>
    <row r="5" ht="25" customHeight="1" spans="1:7" x14ac:dyDescent="0.25">
      <c r="A5" s="2">
        <f>IF('Vendor Mapping'!C5="Active",'Vendor Mapping'!B5,"")</f>
      </c>
      <c r="B5" s="3" t="s">
        <v>12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</row>
    <row r="6" ht="25" customHeight="1" spans="1:7" x14ac:dyDescent="0.25">
      <c r="A6" s="2">
        <f>IF('Vendor Mapping'!C6="Active",'Vendor Mapping'!B6,"")</f>
      </c>
      <c r="B6" s="3" t="s">
        <v>12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</row>
    <row r="7" ht="25" customHeight="1" spans="1:7" x14ac:dyDescent="0.25">
      <c r="A7" s="2">
        <f>IF('Vendor Mapping'!C7="Active",'Vendor Mapping'!B7,"")</f>
      </c>
      <c r="B7" s="3" t="s">
        <v>12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</row>
    <row r="8" ht="25" customHeight="1" spans="1:7" x14ac:dyDescent="0.25">
      <c r="A8" s="2">
        <f>IF('Vendor Mapping'!C8="Active",'Vendor Mapping'!B8,"")</f>
      </c>
      <c r="B8" s="3" t="s">
        <v>12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</row>
    <row r="9" ht="25" customHeight="1" spans="1:7" x14ac:dyDescent="0.25">
      <c r="A9" s="2">
        <f>IF('Vendor Mapping'!C9="Active",'Vendor Mapping'!B9,"")</f>
      </c>
      <c r="B9" s="3" t="s">
        <v>12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</row>
    <row r="10" ht="25" customHeight="1" spans="1:7" x14ac:dyDescent="0.25">
      <c r="A10" s="2">
        <f>IF('Vendor Mapping'!C10="Active",'Vendor Mapping'!B10,"")</f>
      </c>
      <c r="B10" s="3" t="s">
        <v>12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</row>
    <row r="11" ht="25" customHeight="1" spans="1:7" x14ac:dyDescent="0.25">
      <c r="A11" s="2">
        <f>IF('Vendor Mapping'!C11="Active",'Vendor Mapping'!B11,"")</f>
      </c>
      <c r="B11" s="3" t="s">
        <v>12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</row>
  </sheetData>
  <dataValidations count="4">
    <dataValidation type="list" allowBlank="1" sqref="B10:F11">
      <formula1>"High + Notes,Some + Notes,Low + Notes"</formula1>
    </dataValidation>
    <dataValidation type="list" allowBlank="1" sqref="B2:F11">
      <formula1>"High + Notes,Some + Notes,Low + Notes"</formula1>
    </dataValidation>
    <dataValidation type="list" allowBlank="1" sqref="G10:G11">
      <formula1>"High Confidence,Some Confidence,Low Confidence"</formula1>
    </dataValidation>
    <dataValidation type="list" allowBlank="1" sqref="G2:G11">
      <formula1>"High Confidence,Some Confidence,Low Confidence"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00000"/>
  </sheetPr>
  <dimension ref="A1:G11"/>
  <sheetFormatPr defaultRowHeight="15" outlineLevelRow="0" outlineLevelCol="0" x14ac:dyDescent="55"/>
  <cols>
    <col min="1" max="7" width="18" customWidth="1"/>
  </cols>
  <sheetData>
    <row r="1" ht="40" customHeight="1" spans="1:7" x14ac:dyDescent="0.2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</row>
    <row r="2" ht="25" customHeight="1" spans="1:7" x14ac:dyDescent="0.25">
      <c r="A2" s="2">
        <f>IF('Vendor Mapping'!C2="Active",'Vendor Mapping'!B2,"")</f>
      </c>
      <c r="B2" s="3" t="s">
        <v>12</v>
      </c>
      <c r="C2" s="3" t="s">
        <v>12</v>
      </c>
      <c r="D2" s="3" t="s">
        <v>12</v>
      </c>
      <c r="E2" s="3" t="s">
        <v>85</v>
      </c>
      <c r="F2" s="3" t="s">
        <v>86</v>
      </c>
      <c r="G2" s="3" t="s">
        <v>87</v>
      </c>
    </row>
    <row r="3" ht="25" customHeight="1" spans="1:7" x14ac:dyDescent="0.25">
      <c r="A3" s="2">
        <f>IF('Vendor Mapping'!C3="Active",'Vendor Mapping'!B3,"")</f>
      </c>
      <c r="B3" s="3" t="s">
        <v>12</v>
      </c>
      <c r="C3" s="3" t="s">
        <v>12</v>
      </c>
      <c r="D3" s="3" t="s">
        <v>12</v>
      </c>
      <c r="E3" s="3" t="s">
        <v>85</v>
      </c>
      <c r="F3" s="3" t="s">
        <v>86</v>
      </c>
      <c r="G3" s="3" t="s">
        <v>87</v>
      </c>
    </row>
    <row r="4" ht="25" customHeight="1" spans="1:7" x14ac:dyDescent="0.25">
      <c r="A4" s="2">
        <f>IF('Vendor Mapping'!C4="Active",'Vendor Mapping'!B4,"")</f>
      </c>
      <c r="B4" s="3" t="s">
        <v>12</v>
      </c>
      <c r="C4" s="3" t="s">
        <v>12</v>
      </c>
      <c r="D4" s="3" t="s">
        <v>12</v>
      </c>
      <c r="E4" s="3" t="s">
        <v>85</v>
      </c>
      <c r="F4" s="3" t="s">
        <v>86</v>
      </c>
      <c r="G4" s="3" t="s">
        <v>87</v>
      </c>
    </row>
    <row r="5" ht="25" customHeight="1" spans="1:7" x14ac:dyDescent="0.25">
      <c r="A5" s="2">
        <f>IF('Vendor Mapping'!C5="Active",'Vendor Mapping'!B5,"")</f>
      </c>
      <c r="B5" s="3" t="s">
        <v>12</v>
      </c>
      <c r="C5" s="3" t="s">
        <v>12</v>
      </c>
      <c r="D5" s="3" t="s">
        <v>12</v>
      </c>
      <c r="E5" s="3" t="s">
        <v>85</v>
      </c>
      <c r="F5" s="3" t="s">
        <v>86</v>
      </c>
      <c r="G5" s="3" t="s">
        <v>87</v>
      </c>
    </row>
    <row r="6" ht="25" customHeight="1" spans="1:7" x14ac:dyDescent="0.25">
      <c r="A6" s="2">
        <f>IF('Vendor Mapping'!C6="Active",'Vendor Mapping'!B6,"")</f>
      </c>
      <c r="B6" s="3" t="s">
        <v>12</v>
      </c>
      <c r="C6" s="3" t="s">
        <v>12</v>
      </c>
      <c r="D6" s="3" t="s">
        <v>12</v>
      </c>
      <c r="E6" s="3" t="s">
        <v>85</v>
      </c>
      <c r="F6" s="3" t="s">
        <v>86</v>
      </c>
      <c r="G6" s="3" t="s">
        <v>87</v>
      </c>
    </row>
    <row r="7" ht="25" customHeight="1" spans="1:7" x14ac:dyDescent="0.25">
      <c r="A7" s="2">
        <f>IF('Vendor Mapping'!C7="Active",'Vendor Mapping'!B7,"")</f>
      </c>
      <c r="B7" s="3" t="s">
        <v>12</v>
      </c>
      <c r="C7" s="3" t="s">
        <v>12</v>
      </c>
      <c r="D7" s="3" t="s">
        <v>12</v>
      </c>
      <c r="E7" s="3" t="s">
        <v>85</v>
      </c>
      <c r="F7" s="3" t="s">
        <v>86</v>
      </c>
      <c r="G7" s="3" t="s">
        <v>87</v>
      </c>
    </row>
    <row r="8" ht="25" customHeight="1" spans="1:7" x14ac:dyDescent="0.25">
      <c r="A8" s="2">
        <f>IF('Vendor Mapping'!C8="Active",'Vendor Mapping'!B8,"")</f>
      </c>
      <c r="B8" s="3" t="s">
        <v>12</v>
      </c>
      <c r="C8" s="3" t="s">
        <v>12</v>
      </c>
      <c r="D8" s="3" t="s">
        <v>12</v>
      </c>
      <c r="E8" s="3" t="s">
        <v>85</v>
      </c>
      <c r="F8" s="3" t="s">
        <v>86</v>
      </c>
      <c r="G8" s="3" t="s">
        <v>87</v>
      </c>
    </row>
    <row r="9" ht="25" customHeight="1" spans="1:7" x14ac:dyDescent="0.25">
      <c r="A9" s="2">
        <f>IF('Vendor Mapping'!C9="Active",'Vendor Mapping'!B9,"")</f>
      </c>
      <c r="B9" s="3" t="s">
        <v>12</v>
      </c>
      <c r="C9" s="3" t="s">
        <v>12</v>
      </c>
      <c r="D9" s="3" t="s">
        <v>12</v>
      </c>
      <c r="E9" s="3" t="s">
        <v>85</v>
      </c>
      <c r="F9" s="3" t="s">
        <v>86</v>
      </c>
      <c r="G9" s="3" t="s">
        <v>87</v>
      </c>
    </row>
    <row r="10" ht="25" customHeight="1" spans="1:7" x14ac:dyDescent="0.25">
      <c r="A10" s="2">
        <f>IF('Vendor Mapping'!C10="Active",'Vendor Mapping'!B10,"")</f>
      </c>
      <c r="B10" s="3" t="s">
        <v>12</v>
      </c>
      <c r="C10" s="3" t="s">
        <v>12</v>
      </c>
      <c r="D10" s="3" t="s">
        <v>12</v>
      </c>
      <c r="E10" s="3" t="s">
        <v>85</v>
      </c>
      <c r="F10" s="3" t="s">
        <v>86</v>
      </c>
      <c r="G10" s="3" t="s">
        <v>87</v>
      </c>
    </row>
    <row r="11" ht="25" customHeight="1" spans="1:7" x14ac:dyDescent="0.25">
      <c r="A11" s="2">
        <f>IF('Vendor Mapping'!C11="Active",'Vendor Mapping'!B11,"")</f>
      </c>
      <c r="B11" s="3" t="s">
        <v>12</v>
      </c>
      <c r="C11" s="3" t="s">
        <v>12</v>
      </c>
      <c r="D11" s="3" t="s">
        <v>12</v>
      </c>
      <c r="E11" s="3" t="s">
        <v>85</v>
      </c>
      <c r="F11" s="3" t="s">
        <v>86</v>
      </c>
      <c r="G11" s="3" t="s">
        <v>87</v>
      </c>
    </row>
  </sheetData>
  <dataValidations count="2">
    <dataValidation type="list" allowBlank="1" sqref="B10:D11">
      <formula1>"High Confidence,Some Confidence,Low Confidence"</formula1>
    </dataValidation>
    <dataValidation type="list" allowBlank="1" sqref="B2:D11">
      <formula1>"High Confidence,Some Confidence,Low Confidence"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7030A0"/>
  </sheetPr>
  <dimension ref="A1:G11"/>
  <sheetFormatPr defaultRowHeight="15" outlineLevelRow="0" outlineLevelCol="0" x14ac:dyDescent="55"/>
  <cols>
    <col min="1" max="7" width="18" customWidth="1"/>
  </cols>
  <sheetData>
    <row r="1" ht="40" customHeight="1" spans="1:7" x14ac:dyDescent="0.25">
      <c r="A1" s="1" t="s">
        <v>88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</row>
    <row r="2" ht="25" customHeight="1" spans="1:7" x14ac:dyDescent="0.25">
      <c r="A2" s="2">
        <f>IF('Vendor Mapping'!C2="Active",'Vendor Mapping'!B2,"")</f>
      </c>
      <c r="B2" s="3" t="s">
        <v>12</v>
      </c>
      <c r="C2" s="3" t="s">
        <v>12</v>
      </c>
      <c r="D2" s="3" t="s">
        <v>12</v>
      </c>
      <c r="E2" s="3" t="s">
        <v>85</v>
      </c>
      <c r="F2" s="3" t="s">
        <v>86</v>
      </c>
      <c r="G2" s="3" t="s">
        <v>87</v>
      </c>
    </row>
    <row r="3" ht="25" customHeight="1" spans="1:7" x14ac:dyDescent="0.25">
      <c r="A3" s="2">
        <f>IF('Vendor Mapping'!C3="Active",'Vendor Mapping'!B3,"")</f>
      </c>
      <c r="B3" s="3" t="s">
        <v>12</v>
      </c>
      <c r="C3" s="3" t="s">
        <v>12</v>
      </c>
      <c r="D3" s="3" t="s">
        <v>12</v>
      </c>
      <c r="E3" s="3" t="s">
        <v>85</v>
      </c>
      <c r="F3" s="3" t="s">
        <v>86</v>
      </c>
      <c r="G3" s="3" t="s">
        <v>87</v>
      </c>
    </row>
    <row r="4" ht="25" customHeight="1" spans="1:7" x14ac:dyDescent="0.25">
      <c r="A4" s="2">
        <f>IF('Vendor Mapping'!C4="Active",'Vendor Mapping'!B4,"")</f>
      </c>
      <c r="B4" s="3" t="s">
        <v>12</v>
      </c>
      <c r="C4" s="3" t="s">
        <v>12</v>
      </c>
      <c r="D4" s="3" t="s">
        <v>12</v>
      </c>
      <c r="E4" s="3" t="s">
        <v>85</v>
      </c>
      <c r="F4" s="3" t="s">
        <v>86</v>
      </c>
      <c r="G4" s="3" t="s">
        <v>87</v>
      </c>
    </row>
    <row r="5" ht="25" customHeight="1" spans="1:7" x14ac:dyDescent="0.25">
      <c r="A5" s="2">
        <f>IF('Vendor Mapping'!C5="Active",'Vendor Mapping'!B5,"")</f>
      </c>
      <c r="B5" s="3" t="s">
        <v>12</v>
      </c>
      <c r="C5" s="3" t="s">
        <v>12</v>
      </c>
      <c r="D5" s="3" t="s">
        <v>12</v>
      </c>
      <c r="E5" s="3" t="s">
        <v>85</v>
      </c>
      <c r="F5" s="3" t="s">
        <v>86</v>
      </c>
      <c r="G5" s="3" t="s">
        <v>87</v>
      </c>
    </row>
    <row r="6" ht="25" customHeight="1" spans="1:7" x14ac:dyDescent="0.25">
      <c r="A6" s="2">
        <f>IF('Vendor Mapping'!C6="Active",'Vendor Mapping'!B6,"")</f>
      </c>
      <c r="B6" s="3" t="s">
        <v>12</v>
      </c>
      <c r="C6" s="3" t="s">
        <v>12</v>
      </c>
      <c r="D6" s="3" t="s">
        <v>12</v>
      </c>
      <c r="E6" s="3" t="s">
        <v>85</v>
      </c>
      <c r="F6" s="3" t="s">
        <v>86</v>
      </c>
      <c r="G6" s="3" t="s">
        <v>87</v>
      </c>
    </row>
    <row r="7" ht="25" customHeight="1" spans="1:7" x14ac:dyDescent="0.25">
      <c r="A7" s="2">
        <f>IF('Vendor Mapping'!C7="Active",'Vendor Mapping'!B7,"")</f>
      </c>
      <c r="B7" s="3" t="s">
        <v>12</v>
      </c>
      <c r="C7" s="3" t="s">
        <v>12</v>
      </c>
      <c r="D7" s="3" t="s">
        <v>12</v>
      </c>
      <c r="E7" s="3" t="s">
        <v>85</v>
      </c>
      <c r="F7" s="3" t="s">
        <v>86</v>
      </c>
      <c r="G7" s="3" t="s">
        <v>87</v>
      </c>
    </row>
    <row r="8" ht="25" customHeight="1" spans="1:7" x14ac:dyDescent="0.25">
      <c r="A8" s="2">
        <f>IF('Vendor Mapping'!C8="Active",'Vendor Mapping'!B8,"")</f>
      </c>
      <c r="B8" s="3" t="s">
        <v>12</v>
      </c>
      <c r="C8" s="3" t="s">
        <v>12</v>
      </c>
      <c r="D8" s="3" t="s">
        <v>12</v>
      </c>
      <c r="E8" s="3" t="s">
        <v>85</v>
      </c>
      <c r="F8" s="3" t="s">
        <v>86</v>
      </c>
      <c r="G8" s="3" t="s">
        <v>87</v>
      </c>
    </row>
    <row r="9" ht="25" customHeight="1" spans="1:7" x14ac:dyDescent="0.25">
      <c r="A9" s="2">
        <f>IF('Vendor Mapping'!C9="Active",'Vendor Mapping'!B9,"")</f>
      </c>
      <c r="B9" s="3" t="s">
        <v>12</v>
      </c>
      <c r="C9" s="3" t="s">
        <v>12</v>
      </c>
      <c r="D9" s="3" t="s">
        <v>12</v>
      </c>
      <c r="E9" s="3" t="s">
        <v>85</v>
      </c>
      <c r="F9" s="3" t="s">
        <v>86</v>
      </c>
      <c r="G9" s="3" t="s">
        <v>87</v>
      </c>
    </row>
    <row r="10" ht="25" customHeight="1" spans="1:7" x14ac:dyDescent="0.25">
      <c r="A10" s="2">
        <f>IF('Vendor Mapping'!C10="Active",'Vendor Mapping'!B10,"")</f>
      </c>
      <c r="B10" s="3" t="s">
        <v>12</v>
      </c>
      <c r="C10" s="3" t="s">
        <v>12</v>
      </c>
      <c r="D10" s="3" t="s">
        <v>12</v>
      </c>
      <c r="E10" s="3" t="s">
        <v>85</v>
      </c>
      <c r="F10" s="3" t="s">
        <v>86</v>
      </c>
      <c r="G10" s="3" t="s">
        <v>87</v>
      </c>
    </row>
    <row r="11" ht="25" customHeight="1" spans="1:7" x14ac:dyDescent="0.25">
      <c r="A11" s="2">
        <f>IF('Vendor Mapping'!C11="Active",'Vendor Mapping'!B11,"")</f>
      </c>
      <c r="B11" s="3" t="s">
        <v>12</v>
      </c>
      <c r="C11" s="3" t="s">
        <v>12</v>
      </c>
      <c r="D11" s="3" t="s">
        <v>12</v>
      </c>
      <c r="E11" s="3" t="s">
        <v>85</v>
      </c>
      <c r="F11" s="3" t="s">
        <v>86</v>
      </c>
      <c r="G11" s="3" t="s">
        <v>87</v>
      </c>
    </row>
  </sheetData>
  <dataValidations count="2">
    <dataValidation type="list" allowBlank="1" sqref="B10:D11">
      <formula1>"High Confidence,Some Confidence,Low Confidence"</formula1>
    </dataValidation>
    <dataValidation type="list" allowBlank="1" sqref="B2:D11">
      <formula1>"High Confidence,Some Confidence,Low Confidence"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0070C0"/>
  </sheetPr>
  <dimension ref="A1:G11"/>
  <sheetFormatPr defaultRowHeight="15" outlineLevelRow="0" outlineLevelCol="0" x14ac:dyDescent="55"/>
  <cols>
    <col min="1" max="7" width="18" customWidth="1"/>
  </cols>
  <sheetData>
    <row r="1" ht="40" customHeight="1" spans="1:7" x14ac:dyDescent="0.25">
      <c r="A1" s="1" t="s">
        <v>89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</row>
    <row r="2" ht="25" customHeight="1" spans="1:7" x14ac:dyDescent="0.25">
      <c r="A2" s="2">
        <f>IF('Vendor Mapping'!C2="Active",'Vendor Mapping'!B2,"")</f>
      </c>
      <c r="B2" s="3" t="s">
        <v>12</v>
      </c>
      <c r="C2" s="3" t="s">
        <v>12</v>
      </c>
      <c r="D2" s="3" t="s">
        <v>12</v>
      </c>
      <c r="E2" s="3" t="s">
        <v>85</v>
      </c>
      <c r="F2" s="3" t="s">
        <v>86</v>
      </c>
      <c r="G2" s="3" t="s">
        <v>87</v>
      </c>
    </row>
    <row r="3" ht="25" customHeight="1" spans="1:7" x14ac:dyDescent="0.25">
      <c r="A3" s="2">
        <f>IF('Vendor Mapping'!C3="Active",'Vendor Mapping'!B3,"")</f>
      </c>
      <c r="B3" s="3" t="s">
        <v>12</v>
      </c>
      <c r="C3" s="3" t="s">
        <v>12</v>
      </c>
      <c r="D3" s="3" t="s">
        <v>12</v>
      </c>
      <c r="E3" s="3" t="s">
        <v>85</v>
      </c>
      <c r="F3" s="3" t="s">
        <v>86</v>
      </c>
      <c r="G3" s="3" t="s">
        <v>87</v>
      </c>
    </row>
    <row r="4" ht="25" customHeight="1" spans="1:7" x14ac:dyDescent="0.25">
      <c r="A4" s="2">
        <f>IF('Vendor Mapping'!C4="Active",'Vendor Mapping'!B4,"")</f>
      </c>
      <c r="B4" s="3" t="s">
        <v>12</v>
      </c>
      <c r="C4" s="3" t="s">
        <v>12</v>
      </c>
      <c r="D4" s="3" t="s">
        <v>12</v>
      </c>
      <c r="E4" s="3" t="s">
        <v>85</v>
      </c>
      <c r="F4" s="3" t="s">
        <v>86</v>
      </c>
      <c r="G4" s="3" t="s">
        <v>87</v>
      </c>
    </row>
    <row r="5" ht="25" customHeight="1" spans="1:7" x14ac:dyDescent="0.25">
      <c r="A5" s="2">
        <f>IF('Vendor Mapping'!C5="Active",'Vendor Mapping'!B5,"")</f>
      </c>
      <c r="B5" s="3" t="s">
        <v>12</v>
      </c>
      <c r="C5" s="3" t="s">
        <v>12</v>
      </c>
      <c r="D5" s="3" t="s">
        <v>12</v>
      </c>
      <c r="E5" s="3" t="s">
        <v>85</v>
      </c>
      <c r="F5" s="3" t="s">
        <v>86</v>
      </c>
      <c r="G5" s="3" t="s">
        <v>87</v>
      </c>
    </row>
    <row r="6" ht="25" customHeight="1" spans="1:7" x14ac:dyDescent="0.25">
      <c r="A6" s="2">
        <f>IF('Vendor Mapping'!C6="Active",'Vendor Mapping'!B6,"")</f>
      </c>
      <c r="B6" s="3" t="s">
        <v>12</v>
      </c>
      <c r="C6" s="3" t="s">
        <v>12</v>
      </c>
      <c r="D6" s="3" t="s">
        <v>12</v>
      </c>
      <c r="E6" s="3" t="s">
        <v>85</v>
      </c>
      <c r="F6" s="3" t="s">
        <v>86</v>
      </c>
      <c r="G6" s="3" t="s">
        <v>87</v>
      </c>
    </row>
    <row r="7" ht="25" customHeight="1" spans="1:7" x14ac:dyDescent="0.25">
      <c r="A7" s="2">
        <f>IF('Vendor Mapping'!C7="Active",'Vendor Mapping'!B7,"")</f>
      </c>
      <c r="B7" s="3" t="s">
        <v>12</v>
      </c>
      <c r="C7" s="3" t="s">
        <v>12</v>
      </c>
      <c r="D7" s="3" t="s">
        <v>12</v>
      </c>
      <c r="E7" s="3" t="s">
        <v>85</v>
      </c>
      <c r="F7" s="3" t="s">
        <v>86</v>
      </c>
      <c r="G7" s="3" t="s">
        <v>87</v>
      </c>
    </row>
    <row r="8" ht="25" customHeight="1" spans="1:7" x14ac:dyDescent="0.25">
      <c r="A8" s="2">
        <f>IF('Vendor Mapping'!C8="Active",'Vendor Mapping'!B8,"")</f>
      </c>
      <c r="B8" s="3" t="s">
        <v>12</v>
      </c>
      <c r="C8" s="3" t="s">
        <v>12</v>
      </c>
      <c r="D8" s="3" t="s">
        <v>12</v>
      </c>
      <c r="E8" s="3" t="s">
        <v>85</v>
      </c>
      <c r="F8" s="3" t="s">
        <v>86</v>
      </c>
      <c r="G8" s="3" t="s">
        <v>87</v>
      </c>
    </row>
    <row r="9" ht="25" customHeight="1" spans="1:7" x14ac:dyDescent="0.25">
      <c r="A9" s="2">
        <f>IF('Vendor Mapping'!C9="Active",'Vendor Mapping'!B9,"")</f>
      </c>
      <c r="B9" s="3" t="s">
        <v>12</v>
      </c>
      <c r="C9" s="3" t="s">
        <v>12</v>
      </c>
      <c r="D9" s="3" t="s">
        <v>12</v>
      </c>
      <c r="E9" s="3" t="s">
        <v>85</v>
      </c>
      <c r="F9" s="3" t="s">
        <v>86</v>
      </c>
      <c r="G9" s="3" t="s">
        <v>87</v>
      </c>
    </row>
    <row r="10" ht="25" customHeight="1" spans="1:7" x14ac:dyDescent="0.25">
      <c r="A10" s="2">
        <f>IF('Vendor Mapping'!C10="Active",'Vendor Mapping'!B10,"")</f>
      </c>
      <c r="B10" s="3" t="s">
        <v>12</v>
      </c>
      <c r="C10" s="3" t="s">
        <v>12</v>
      </c>
      <c r="D10" s="3" t="s">
        <v>12</v>
      </c>
      <c r="E10" s="3" t="s">
        <v>85</v>
      </c>
      <c r="F10" s="3" t="s">
        <v>86</v>
      </c>
      <c r="G10" s="3" t="s">
        <v>87</v>
      </c>
    </row>
    <row r="11" ht="25" customHeight="1" spans="1:7" x14ac:dyDescent="0.25">
      <c r="A11" s="2">
        <f>IF('Vendor Mapping'!C11="Active",'Vendor Mapping'!B11,"")</f>
      </c>
      <c r="B11" s="3" t="s">
        <v>12</v>
      </c>
      <c r="C11" s="3" t="s">
        <v>12</v>
      </c>
      <c r="D11" s="3" t="s">
        <v>12</v>
      </c>
      <c r="E11" s="3" t="s">
        <v>85</v>
      </c>
      <c r="F11" s="3" t="s">
        <v>86</v>
      </c>
      <c r="G11" s="3" t="s">
        <v>87</v>
      </c>
    </row>
  </sheetData>
  <dataValidations count="2">
    <dataValidation type="list" allowBlank="1" sqref="B10:D11">
      <formula1>"High Confidence,Some Confidence,Low Confidence"</formula1>
    </dataValidation>
    <dataValidation type="list" allowBlank="1" sqref="B2:D11">
      <formula1>"High Confidence,Some Confidence,Low Confidence"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00B050"/>
  </sheetPr>
  <dimension ref="A1:G11"/>
  <sheetFormatPr defaultRowHeight="15" outlineLevelRow="0" outlineLevelCol="0" x14ac:dyDescent="55"/>
  <cols>
    <col min="1" max="7" width="18" customWidth="1"/>
  </cols>
  <sheetData>
    <row r="1" ht="40" customHeight="1" spans="1:7" x14ac:dyDescent="0.25">
      <c r="A1" s="1" t="s">
        <v>90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</row>
    <row r="2" ht="25" customHeight="1" spans="1:7" x14ac:dyDescent="0.25">
      <c r="A2" s="2">
        <f>IF('Vendor Mapping'!C2="Active",'Vendor Mapping'!B2,"")</f>
      </c>
      <c r="B2" s="3" t="s">
        <v>12</v>
      </c>
      <c r="C2" s="3" t="s">
        <v>12</v>
      </c>
      <c r="D2" s="3" t="s">
        <v>12</v>
      </c>
      <c r="E2" s="3" t="s">
        <v>85</v>
      </c>
      <c r="F2" s="3" t="s">
        <v>86</v>
      </c>
      <c r="G2" s="3" t="s">
        <v>87</v>
      </c>
    </row>
    <row r="3" ht="25" customHeight="1" spans="1:7" x14ac:dyDescent="0.25">
      <c r="A3" s="2">
        <f>IF('Vendor Mapping'!C3="Active",'Vendor Mapping'!B3,"")</f>
      </c>
      <c r="B3" s="3" t="s">
        <v>12</v>
      </c>
      <c r="C3" s="3" t="s">
        <v>12</v>
      </c>
      <c r="D3" s="3" t="s">
        <v>12</v>
      </c>
      <c r="E3" s="3" t="s">
        <v>85</v>
      </c>
      <c r="F3" s="3" t="s">
        <v>86</v>
      </c>
      <c r="G3" s="3" t="s">
        <v>87</v>
      </c>
    </row>
    <row r="4" ht="25" customHeight="1" spans="1:7" x14ac:dyDescent="0.25">
      <c r="A4" s="2">
        <f>IF('Vendor Mapping'!C4="Active",'Vendor Mapping'!B4,"")</f>
      </c>
      <c r="B4" s="3" t="s">
        <v>12</v>
      </c>
      <c r="C4" s="3" t="s">
        <v>12</v>
      </c>
      <c r="D4" s="3" t="s">
        <v>12</v>
      </c>
      <c r="E4" s="3" t="s">
        <v>85</v>
      </c>
      <c r="F4" s="3" t="s">
        <v>86</v>
      </c>
      <c r="G4" s="3" t="s">
        <v>87</v>
      </c>
    </row>
    <row r="5" ht="25" customHeight="1" spans="1:7" x14ac:dyDescent="0.25">
      <c r="A5" s="2">
        <f>IF('Vendor Mapping'!C5="Active",'Vendor Mapping'!B5,"")</f>
      </c>
      <c r="B5" s="3" t="s">
        <v>12</v>
      </c>
      <c r="C5" s="3" t="s">
        <v>12</v>
      </c>
      <c r="D5" s="3" t="s">
        <v>12</v>
      </c>
      <c r="E5" s="3" t="s">
        <v>85</v>
      </c>
      <c r="F5" s="3" t="s">
        <v>86</v>
      </c>
      <c r="G5" s="3" t="s">
        <v>87</v>
      </c>
    </row>
    <row r="6" ht="25" customHeight="1" spans="1:7" x14ac:dyDescent="0.25">
      <c r="A6" s="2">
        <f>IF('Vendor Mapping'!C6="Active",'Vendor Mapping'!B6,"")</f>
      </c>
      <c r="B6" s="3" t="s">
        <v>12</v>
      </c>
      <c r="C6" s="3" t="s">
        <v>12</v>
      </c>
      <c r="D6" s="3" t="s">
        <v>12</v>
      </c>
      <c r="E6" s="3" t="s">
        <v>85</v>
      </c>
      <c r="F6" s="3" t="s">
        <v>86</v>
      </c>
      <c r="G6" s="3" t="s">
        <v>87</v>
      </c>
    </row>
    <row r="7" ht="25" customHeight="1" spans="1:7" x14ac:dyDescent="0.25">
      <c r="A7" s="2">
        <f>IF('Vendor Mapping'!C7="Active",'Vendor Mapping'!B7,"")</f>
      </c>
      <c r="B7" s="3" t="s">
        <v>12</v>
      </c>
      <c r="C7" s="3" t="s">
        <v>12</v>
      </c>
      <c r="D7" s="3" t="s">
        <v>12</v>
      </c>
      <c r="E7" s="3" t="s">
        <v>85</v>
      </c>
      <c r="F7" s="3" t="s">
        <v>86</v>
      </c>
      <c r="G7" s="3" t="s">
        <v>87</v>
      </c>
    </row>
    <row r="8" ht="25" customHeight="1" spans="1:7" x14ac:dyDescent="0.25">
      <c r="A8" s="2">
        <f>IF('Vendor Mapping'!C8="Active",'Vendor Mapping'!B8,"")</f>
      </c>
      <c r="B8" s="3" t="s">
        <v>12</v>
      </c>
      <c r="C8" s="3" t="s">
        <v>12</v>
      </c>
      <c r="D8" s="3" t="s">
        <v>12</v>
      </c>
      <c r="E8" s="3" t="s">
        <v>85</v>
      </c>
      <c r="F8" s="3" t="s">
        <v>86</v>
      </c>
      <c r="G8" s="3" t="s">
        <v>87</v>
      </c>
    </row>
    <row r="9" ht="25" customHeight="1" spans="1:7" x14ac:dyDescent="0.25">
      <c r="A9" s="2">
        <f>IF('Vendor Mapping'!C9="Active",'Vendor Mapping'!B9,"")</f>
      </c>
      <c r="B9" s="3" t="s">
        <v>12</v>
      </c>
      <c r="C9" s="3" t="s">
        <v>12</v>
      </c>
      <c r="D9" s="3" t="s">
        <v>12</v>
      </c>
      <c r="E9" s="3" t="s">
        <v>85</v>
      </c>
      <c r="F9" s="3" t="s">
        <v>86</v>
      </c>
      <c r="G9" s="3" t="s">
        <v>87</v>
      </c>
    </row>
    <row r="10" ht="25" customHeight="1" spans="1:7" x14ac:dyDescent="0.25">
      <c r="A10" s="2">
        <f>IF('Vendor Mapping'!C10="Active",'Vendor Mapping'!B10,"")</f>
      </c>
      <c r="B10" s="3" t="s">
        <v>12</v>
      </c>
      <c r="C10" s="3" t="s">
        <v>12</v>
      </c>
      <c r="D10" s="3" t="s">
        <v>12</v>
      </c>
      <c r="E10" s="3" t="s">
        <v>85</v>
      </c>
      <c r="F10" s="3" t="s">
        <v>86</v>
      </c>
      <c r="G10" s="3" t="s">
        <v>87</v>
      </c>
    </row>
    <row r="11" ht="25" customHeight="1" spans="1:7" x14ac:dyDescent="0.25">
      <c r="A11" s="2">
        <f>IF('Vendor Mapping'!C11="Active",'Vendor Mapping'!B11,"")</f>
      </c>
      <c r="B11" s="3" t="s">
        <v>12</v>
      </c>
      <c r="C11" s="3" t="s">
        <v>12</v>
      </c>
      <c r="D11" s="3" t="s">
        <v>12</v>
      </c>
      <c r="E11" s="3" t="s">
        <v>85</v>
      </c>
      <c r="F11" s="3" t="s">
        <v>86</v>
      </c>
      <c r="G11" s="3" t="s">
        <v>87</v>
      </c>
    </row>
  </sheetData>
  <dataValidations count="2">
    <dataValidation type="list" allowBlank="1" sqref="B10:D11">
      <formula1>"High Confidence,Some Confidence,Low Confidence"</formula1>
    </dataValidation>
    <dataValidation type="list" allowBlank="1" sqref="B2:D11">
      <formula1>"High Confidence,Some Confidence,Low Confidence"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Vendor Mapping</vt:lpstr>
      <vt:lpstr>Master Summary</vt:lpstr>
      <vt:lpstr>Factor 1 - Prior Experience</vt:lpstr>
      <vt:lpstr>Factor 2.1 - Technical</vt:lpstr>
      <vt:lpstr>Factor 2.2 - Management</vt:lpstr>
      <vt:lpstr>Evaluator 1</vt:lpstr>
      <vt:lpstr>Evaluator 2</vt:lpstr>
      <vt:lpstr>Evaluator 3</vt:lpstr>
      <vt:lpstr>Evaluator 4</vt:lpstr>
      <vt:lpstr>Consensus Building</vt:lpstr>
      <vt:lpstr>Price Analysis</vt:lpstr>
      <vt:lpstr>Traceability Matrix</vt:lpstr>
      <vt:lpstr>Compliance Checklist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2025-07-14T23:05:42Z</dcterms:created>
  <dcterms:modified xsi:type="dcterms:W3CDTF">2025-07-14T23:05:42Z</dcterms:modified>
</cp:coreProperties>
</file>