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en\WR5\Persoonlijk\Repos - thuis\AudioEye\Resources\"/>
    </mc:Choice>
  </mc:AlternateContent>
  <xr:revisionPtr revIDLastSave="0" documentId="13_ncr:1_{97223490-15BF-4EBF-9B91-F96508580D92}" xr6:coauthVersionLast="36" xr6:coauthVersionMax="36" xr10:uidLastSave="{00000000-0000-0000-0000-000000000000}"/>
  <bookViews>
    <workbookView xWindow="0" yWindow="0" windowWidth="25200" windowHeight="11325" xr2:uid="{51BA2126-1037-44AA-A2ED-A147375E26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99" i="1" l="1"/>
  <c r="P61" i="1"/>
  <c r="P73" i="1" s="1"/>
  <c r="P85" i="1" s="1"/>
  <c r="P97" i="1" s="1"/>
  <c r="P60" i="1"/>
  <c r="P72" i="1" s="1"/>
  <c r="P84" i="1" s="1"/>
  <c r="P96" i="1" s="1"/>
  <c r="P59" i="1"/>
  <c r="P71" i="1" s="1"/>
  <c r="P83" i="1" s="1"/>
  <c r="P95" i="1" s="1"/>
  <c r="P58" i="1"/>
  <c r="P70" i="1" s="1"/>
  <c r="P82" i="1" s="1"/>
  <c r="P94" i="1" s="1"/>
  <c r="P57" i="1"/>
  <c r="P69" i="1" s="1"/>
  <c r="P81" i="1" s="1"/>
  <c r="P93" i="1" s="1"/>
  <c r="P56" i="1"/>
  <c r="P68" i="1" s="1"/>
  <c r="P80" i="1" s="1"/>
  <c r="P92" i="1" s="1"/>
  <c r="P55" i="1"/>
  <c r="P67" i="1" s="1"/>
  <c r="P79" i="1" s="1"/>
  <c r="P91" i="1" s="1"/>
  <c r="P54" i="1"/>
  <c r="P66" i="1" s="1"/>
  <c r="P78" i="1" s="1"/>
  <c r="P90" i="1" s="1"/>
  <c r="P53" i="1"/>
  <c r="P65" i="1" s="1"/>
  <c r="P77" i="1" s="1"/>
  <c r="P89" i="1" s="1"/>
  <c r="P52" i="1"/>
  <c r="P64" i="1" s="1"/>
  <c r="P76" i="1" s="1"/>
  <c r="P88" i="1" s="1"/>
  <c r="P51" i="1"/>
  <c r="P63" i="1" s="1"/>
  <c r="P75" i="1" s="1"/>
  <c r="P87" i="1" s="1"/>
  <c r="P50" i="1"/>
  <c r="P62" i="1" s="1"/>
  <c r="P74" i="1" s="1"/>
  <c r="P86" i="1" s="1"/>
  <c r="P36" i="1"/>
  <c r="P24" i="1" s="1"/>
  <c r="P12" i="1" s="1"/>
  <c r="P35" i="1"/>
  <c r="P23" i="1" s="1"/>
  <c r="P11" i="1" s="1"/>
  <c r="P34" i="1"/>
  <c r="P22" i="1" s="1"/>
  <c r="P10" i="1" s="1"/>
  <c r="P33" i="1"/>
  <c r="P32" i="1"/>
  <c r="P20" i="1" s="1"/>
  <c r="P8" i="1" s="1"/>
  <c r="P31" i="1"/>
  <c r="P19" i="1" s="1"/>
  <c r="P7" i="1" s="1"/>
  <c r="P30" i="1"/>
  <c r="P18" i="1" s="1"/>
  <c r="P6" i="1" s="1"/>
  <c r="P29" i="1"/>
  <c r="P17" i="1" s="1"/>
  <c r="P5" i="1" s="1"/>
  <c r="P28" i="1"/>
  <c r="P16" i="1" s="1"/>
  <c r="P4" i="1" s="1"/>
  <c r="P27" i="1"/>
  <c r="P15" i="1" s="1"/>
  <c r="P3" i="1" s="1"/>
  <c r="P26" i="1"/>
  <c r="P14" i="1" s="1"/>
  <c r="P2" i="1" s="1"/>
  <c r="P21" i="1"/>
  <c r="P9" i="1" s="1"/>
  <c r="P37" i="1"/>
  <c r="P25" i="1" s="1"/>
  <c r="P13" i="1" s="1"/>
  <c r="X2" i="1" l="1"/>
  <c r="U2" i="1"/>
  <c r="W2" i="1" s="1"/>
  <c r="Y2" i="1" s="1"/>
  <c r="T3" i="1"/>
  <c r="X3" i="1" s="1"/>
  <c r="S3" i="1"/>
  <c r="U3" i="1" s="1"/>
  <c r="Q38" i="1"/>
  <c r="A25" i="1"/>
  <c r="A13" i="1" s="1"/>
  <c r="A1" i="1" s="1"/>
  <c r="A26" i="1"/>
  <c r="A14" i="1" s="1"/>
  <c r="A2" i="1" s="1"/>
  <c r="A27" i="1"/>
  <c r="A15" i="1" s="1"/>
  <c r="A3" i="1" s="1"/>
  <c r="A28" i="1"/>
  <c r="A16" i="1" s="1"/>
  <c r="A4" i="1" s="1"/>
  <c r="A29" i="1"/>
  <c r="A17" i="1" s="1"/>
  <c r="A5" i="1" s="1"/>
  <c r="A30" i="1"/>
  <c r="A18" i="1" s="1"/>
  <c r="A6" i="1" s="1"/>
  <c r="A31" i="1"/>
  <c r="A19" i="1" s="1"/>
  <c r="A7" i="1" s="1"/>
  <c r="A32" i="1"/>
  <c r="A20" i="1" s="1"/>
  <c r="A8" i="1" s="1"/>
  <c r="A33" i="1"/>
  <c r="A21" i="1" s="1"/>
  <c r="A9" i="1" s="1"/>
  <c r="A34" i="1"/>
  <c r="A22" i="1" s="1"/>
  <c r="A10" i="1" s="1"/>
  <c r="A35" i="1"/>
  <c r="A23" i="1" s="1"/>
  <c r="A11" i="1" s="1"/>
  <c r="A36" i="1"/>
  <c r="A24" i="1" s="1"/>
  <c r="A12" i="1" s="1"/>
  <c r="A60" i="1"/>
  <c r="A72" i="1" s="1"/>
  <c r="A84" i="1" s="1"/>
  <c r="A96" i="1" s="1"/>
  <c r="A59" i="1"/>
  <c r="A71" i="1" s="1"/>
  <c r="A83" i="1" s="1"/>
  <c r="A95" i="1" s="1"/>
  <c r="A58" i="1"/>
  <c r="A70" i="1" s="1"/>
  <c r="A82" i="1" s="1"/>
  <c r="A94" i="1" s="1"/>
  <c r="A57" i="1"/>
  <c r="A69" i="1" s="1"/>
  <c r="A81" i="1" s="1"/>
  <c r="A93" i="1" s="1"/>
  <c r="A56" i="1"/>
  <c r="A68" i="1" s="1"/>
  <c r="A80" i="1" s="1"/>
  <c r="A92" i="1" s="1"/>
  <c r="A55" i="1"/>
  <c r="A67" i="1" s="1"/>
  <c r="A79" i="1" s="1"/>
  <c r="A91" i="1" s="1"/>
  <c r="A54" i="1"/>
  <c r="A66" i="1" s="1"/>
  <c r="A78" i="1" s="1"/>
  <c r="A90" i="1" s="1"/>
  <c r="A53" i="1"/>
  <c r="A65" i="1" s="1"/>
  <c r="A77" i="1" s="1"/>
  <c r="A89" i="1" s="1"/>
  <c r="A52" i="1"/>
  <c r="A64" i="1" s="1"/>
  <c r="A76" i="1" s="1"/>
  <c r="A88" i="1" s="1"/>
  <c r="A51" i="1"/>
  <c r="A63" i="1" s="1"/>
  <c r="A75" i="1" s="1"/>
  <c r="A87" i="1" s="1"/>
  <c r="A50" i="1"/>
  <c r="A62" i="1" s="1"/>
  <c r="A74" i="1" s="1"/>
  <c r="A86" i="1" s="1"/>
  <c r="A49" i="1"/>
  <c r="A61" i="1" s="1"/>
  <c r="A73" i="1" s="1"/>
  <c r="A85" i="1" s="1"/>
  <c r="B36" i="1"/>
  <c r="V2" i="1" l="1"/>
  <c r="Z2" i="1" s="1"/>
  <c r="V3" i="1"/>
  <c r="Z3" i="1" s="1"/>
  <c r="W3" i="1"/>
  <c r="Y3" i="1" s="1"/>
  <c r="T4" i="1"/>
  <c r="Q37" i="1"/>
  <c r="B35" i="1"/>
  <c r="S4" i="1"/>
  <c r="U4" i="1" s="1"/>
  <c r="B38" i="1"/>
  <c r="X4" i="1" l="1"/>
  <c r="T5" i="1"/>
  <c r="W4" i="1"/>
  <c r="Y4" i="1" s="1"/>
  <c r="V4" i="1"/>
  <c r="Q39" i="1"/>
  <c r="B39" i="1"/>
  <c r="S5" i="1"/>
  <c r="U5" i="1" s="1"/>
  <c r="B34" i="1"/>
  <c r="Q36" i="1"/>
  <c r="Z4" i="1" l="1"/>
  <c r="W5" i="1"/>
  <c r="V5" i="1"/>
  <c r="T6" i="1"/>
  <c r="X5" i="1"/>
  <c r="B33" i="1"/>
  <c r="Q35" i="1"/>
  <c r="S6" i="1"/>
  <c r="U6" i="1" s="1"/>
  <c r="B40" i="1"/>
  <c r="Q40" i="1"/>
  <c r="Z5" i="1" l="1"/>
  <c r="Y5" i="1"/>
  <c r="W6" i="1"/>
  <c r="V6" i="1"/>
  <c r="T7" i="1"/>
  <c r="X6" i="1"/>
  <c r="Z6" i="1" s="1"/>
  <c r="B32" i="1"/>
  <c r="Q34" i="1"/>
  <c r="B41" i="1"/>
  <c r="Q41" i="1"/>
  <c r="S7" i="1"/>
  <c r="U7" i="1" s="1"/>
  <c r="Y6" i="1" l="1"/>
  <c r="W7" i="1"/>
  <c r="V7" i="1"/>
  <c r="T8" i="1"/>
  <c r="X7" i="1"/>
  <c r="Z7" i="1" s="1"/>
  <c r="B31" i="1"/>
  <c r="Q33" i="1"/>
  <c r="S8" i="1"/>
  <c r="Q42" i="1"/>
  <c r="B42" i="1"/>
  <c r="Y7" i="1" l="1"/>
  <c r="S9" i="1"/>
  <c r="U8" i="1"/>
  <c r="T9" i="1"/>
  <c r="X8" i="1"/>
  <c r="Q43" i="1"/>
  <c r="B43" i="1"/>
  <c r="B30" i="1"/>
  <c r="Q32" i="1"/>
  <c r="T10" i="1" l="1"/>
  <c r="X9" i="1"/>
  <c r="W8" i="1"/>
  <c r="Y8" i="1" s="1"/>
  <c r="V8" i="1"/>
  <c r="Z8" i="1" s="1"/>
  <c r="S10" i="1"/>
  <c r="U9" i="1"/>
  <c r="B29" i="1"/>
  <c r="Q31" i="1"/>
  <c r="B44" i="1"/>
  <c r="Q44" i="1"/>
  <c r="S11" i="1" l="1"/>
  <c r="U10" i="1"/>
  <c r="W9" i="1"/>
  <c r="Y9" i="1" s="1"/>
  <c r="V9" i="1"/>
  <c r="Z9" i="1" s="1"/>
  <c r="T11" i="1"/>
  <c r="X10" i="1"/>
  <c r="B45" i="1"/>
  <c r="Q45" i="1"/>
  <c r="B28" i="1"/>
  <c r="Q30" i="1"/>
  <c r="T12" i="1" l="1"/>
  <c r="X11" i="1"/>
  <c r="V10" i="1"/>
  <c r="Z10" i="1" s="1"/>
  <c r="W10" i="1"/>
  <c r="Y10" i="1" s="1"/>
  <c r="U11" i="1"/>
  <c r="S12" i="1"/>
  <c r="B27" i="1"/>
  <c r="Q29" i="1"/>
  <c r="B46" i="1"/>
  <c r="Q46" i="1"/>
  <c r="V11" i="1" l="1"/>
  <c r="Z11" i="1" s="1"/>
  <c r="W11" i="1"/>
  <c r="Y11" i="1" s="1"/>
  <c r="S13" i="1"/>
  <c r="U12" i="1"/>
  <c r="T13" i="1"/>
  <c r="X12" i="1"/>
  <c r="B47" i="1"/>
  <c r="Q47" i="1"/>
  <c r="B26" i="1"/>
  <c r="Q28" i="1"/>
  <c r="V12" i="1" l="1"/>
  <c r="Z12" i="1" s="1"/>
  <c r="W12" i="1"/>
  <c r="Y12" i="1" s="1"/>
  <c r="T14" i="1"/>
  <c r="X13" i="1"/>
  <c r="U13" i="1"/>
  <c r="S14" i="1"/>
  <c r="B48" i="1"/>
  <c r="Q48" i="1"/>
  <c r="B25" i="1"/>
  <c r="Q27" i="1"/>
  <c r="V13" i="1" l="1"/>
  <c r="Z13" i="1" s="1"/>
  <c r="W13" i="1"/>
  <c r="Y13" i="1" s="1"/>
  <c r="U14" i="1"/>
  <c r="S15" i="1"/>
  <c r="T15" i="1"/>
  <c r="X14" i="1"/>
  <c r="B49" i="1"/>
  <c r="Q49" i="1"/>
  <c r="B24" i="1"/>
  <c r="Q26" i="1"/>
  <c r="S16" i="1" l="1"/>
  <c r="U15" i="1"/>
  <c r="T16" i="1"/>
  <c r="X15" i="1"/>
  <c r="W14" i="1"/>
  <c r="Y14" i="1" s="1"/>
  <c r="V14" i="1"/>
  <c r="Z14" i="1" s="1"/>
  <c r="B23" i="1"/>
  <c r="Q25" i="1"/>
  <c r="B50" i="1"/>
  <c r="Q50" i="1"/>
  <c r="W15" i="1" l="1"/>
  <c r="Y15" i="1" s="1"/>
  <c r="V15" i="1"/>
  <c r="Z15" i="1" s="1"/>
  <c r="T17" i="1"/>
  <c r="X16" i="1"/>
  <c r="U16" i="1"/>
  <c r="S17" i="1"/>
  <c r="B51" i="1"/>
  <c r="Q51" i="1"/>
  <c r="B22" i="1"/>
  <c r="Q24" i="1"/>
  <c r="V16" i="1" l="1"/>
  <c r="Z16" i="1" s="1"/>
  <c r="W16" i="1"/>
  <c r="Y16" i="1" s="1"/>
  <c r="U17" i="1"/>
  <c r="S18" i="1"/>
  <c r="T18" i="1"/>
  <c r="X17" i="1"/>
  <c r="B21" i="1"/>
  <c r="Q23" i="1"/>
  <c r="B52" i="1"/>
  <c r="Q52" i="1"/>
  <c r="T19" i="1" l="1"/>
  <c r="X18" i="1"/>
  <c r="S19" i="1"/>
  <c r="U18" i="1"/>
  <c r="W17" i="1"/>
  <c r="Y17" i="1" s="1"/>
  <c r="V17" i="1"/>
  <c r="Z17" i="1" s="1"/>
  <c r="B53" i="1"/>
  <c r="Q53" i="1"/>
  <c r="B20" i="1"/>
  <c r="Q22" i="1"/>
  <c r="V18" i="1" l="1"/>
  <c r="Z18" i="1" s="1"/>
  <c r="W18" i="1"/>
  <c r="Y18" i="1" s="1"/>
  <c r="U19" i="1"/>
  <c r="S20" i="1"/>
  <c r="T20" i="1"/>
  <c r="X19" i="1"/>
  <c r="B19" i="1"/>
  <c r="Q21" i="1"/>
  <c r="Q54" i="1"/>
  <c r="B54" i="1"/>
  <c r="T21" i="1" l="1"/>
  <c r="X20" i="1"/>
  <c r="U20" i="1"/>
  <c r="S21" i="1"/>
  <c r="W19" i="1"/>
  <c r="Y19" i="1" s="1"/>
  <c r="V19" i="1"/>
  <c r="Z19" i="1" s="1"/>
  <c r="B55" i="1"/>
  <c r="Q55" i="1"/>
  <c r="B18" i="1"/>
  <c r="Q20" i="1"/>
  <c r="U21" i="1" l="1"/>
  <c r="S22" i="1"/>
  <c r="W20" i="1"/>
  <c r="Y20" i="1" s="1"/>
  <c r="V20" i="1"/>
  <c r="Z20" i="1" s="1"/>
  <c r="T22" i="1"/>
  <c r="X21" i="1"/>
  <c r="B17" i="1"/>
  <c r="Q19" i="1"/>
  <c r="B56" i="1"/>
  <c r="Q56" i="1"/>
  <c r="S23" i="1" l="1"/>
  <c r="U22" i="1"/>
  <c r="T23" i="1"/>
  <c r="X22" i="1"/>
  <c r="V21" i="1"/>
  <c r="Z21" i="1" s="1"/>
  <c r="W21" i="1"/>
  <c r="Y21" i="1" s="1"/>
  <c r="B57" i="1"/>
  <c r="Q57" i="1"/>
  <c r="B16" i="1"/>
  <c r="Q18" i="1"/>
  <c r="T24" i="1" l="1"/>
  <c r="X23" i="1"/>
  <c r="V22" i="1"/>
  <c r="Z22" i="1" s="1"/>
  <c r="W22" i="1"/>
  <c r="Y22" i="1" s="1"/>
  <c r="U23" i="1"/>
  <c r="S24" i="1"/>
  <c r="B15" i="1"/>
  <c r="Q17" i="1"/>
  <c r="B58" i="1"/>
  <c r="Q58" i="1"/>
  <c r="U24" i="1" l="1"/>
  <c r="S25" i="1"/>
  <c r="W23" i="1"/>
  <c r="Y23" i="1" s="1"/>
  <c r="V23" i="1"/>
  <c r="Z23" i="1" s="1"/>
  <c r="T25" i="1"/>
  <c r="X24" i="1"/>
  <c r="B59" i="1"/>
  <c r="Q59" i="1"/>
  <c r="B14" i="1"/>
  <c r="Q16" i="1"/>
  <c r="T26" i="1" l="1"/>
  <c r="X25" i="1"/>
  <c r="S26" i="1"/>
  <c r="U25" i="1"/>
  <c r="W24" i="1"/>
  <c r="Y24" i="1" s="1"/>
  <c r="V24" i="1"/>
  <c r="Z24" i="1" s="1"/>
  <c r="B13" i="1"/>
  <c r="Q15" i="1"/>
  <c r="B60" i="1"/>
  <c r="Q60" i="1"/>
  <c r="S27" i="1" l="1"/>
  <c r="U26" i="1"/>
  <c r="W25" i="1"/>
  <c r="Y25" i="1" s="1"/>
  <c r="V25" i="1"/>
  <c r="Z25" i="1" s="1"/>
  <c r="X26" i="1"/>
  <c r="T27" i="1"/>
  <c r="B61" i="1"/>
  <c r="Q61" i="1"/>
  <c r="B12" i="1"/>
  <c r="Q14" i="1"/>
  <c r="X27" i="1" l="1"/>
  <c r="T28" i="1"/>
  <c r="V26" i="1"/>
  <c r="Z26" i="1" s="1"/>
  <c r="W26" i="1"/>
  <c r="Y26" i="1" s="1"/>
  <c r="U27" i="1"/>
  <c r="S28" i="1"/>
  <c r="B11" i="1"/>
  <c r="Q13" i="1"/>
  <c r="B62" i="1"/>
  <c r="Q62" i="1"/>
  <c r="W27" i="1" l="1"/>
  <c r="Y27" i="1" s="1"/>
  <c r="V27" i="1"/>
  <c r="Z27" i="1" s="1"/>
  <c r="X28" i="1"/>
  <c r="T29" i="1"/>
  <c r="S29" i="1"/>
  <c r="U28" i="1"/>
  <c r="B63" i="1"/>
  <c r="Q63" i="1"/>
  <c r="B10" i="1"/>
  <c r="Q12" i="1"/>
  <c r="U29" i="1" l="1"/>
  <c r="S30" i="1"/>
  <c r="X29" i="1"/>
  <c r="T30" i="1"/>
  <c r="V28" i="1"/>
  <c r="Z28" i="1" s="1"/>
  <c r="W28" i="1"/>
  <c r="Y28" i="1" s="1"/>
  <c r="B9" i="1"/>
  <c r="Q11" i="1"/>
  <c r="B64" i="1"/>
  <c r="Q64" i="1"/>
  <c r="X30" i="1" l="1"/>
  <c r="T31" i="1"/>
  <c r="U30" i="1"/>
  <c r="S31" i="1"/>
  <c r="W29" i="1"/>
  <c r="Y29" i="1" s="1"/>
  <c r="V29" i="1"/>
  <c r="Z29" i="1" s="1"/>
  <c r="B65" i="1"/>
  <c r="Q65" i="1"/>
  <c r="B8" i="1"/>
  <c r="Q10" i="1"/>
  <c r="U31" i="1" l="1"/>
  <c r="S32" i="1"/>
  <c r="X31" i="1"/>
  <c r="T32" i="1"/>
  <c r="W30" i="1"/>
  <c r="Y30" i="1" s="1"/>
  <c r="V30" i="1"/>
  <c r="Z30" i="1" s="1"/>
  <c r="B7" i="1"/>
  <c r="Q9" i="1"/>
  <c r="B66" i="1"/>
  <c r="Q66" i="1"/>
  <c r="X32" i="1" l="1"/>
  <c r="T33" i="1"/>
  <c r="U32" i="1"/>
  <c r="S33" i="1"/>
  <c r="W31" i="1"/>
  <c r="Y31" i="1" s="1"/>
  <c r="V31" i="1"/>
  <c r="Z31" i="1" s="1"/>
  <c r="B67" i="1"/>
  <c r="Q67" i="1"/>
  <c r="B6" i="1"/>
  <c r="Q8" i="1"/>
  <c r="X33" i="1" l="1"/>
  <c r="T34" i="1"/>
  <c r="U33" i="1"/>
  <c r="S34" i="1"/>
  <c r="W32" i="1"/>
  <c r="Y32" i="1" s="1"/>
  <c r="V32" i="1"/>
  <c r="Z32" i="1" s="1"/>
  <c r="B5" i="1"/>
  <c r="Q7" i="1"/>
  <c r="B68" i="1"/>
  <c r="Q68" i="1"/>
  <c r="U34" i="1" l="1"/>
  <c r="S35" i="1"/>
  <c r="X34" i="1"/>
  <c r="T35" i="1"/>
  <c r="V33" i="1"/>
  <c r="Z33" i="1" s="1"/>
  <c r="W33" i="1"/>
  <c r="Y33" i="1" s="1"/>
  <c r="B69" i="1"/>
  <c r="Q69" i="1"/>
  <c r="B4" i="1"/>
  <c r="Q6" i="1"/>
  <c r="X35" i="1" l="1"/>
  <c r="T36" i="1"/>
  <c r="S36" i="1"/>
  <c r="U35" i="1"/>
  <c r="V34" i="1"/>
  <c r="Z34" i="1" s="1"/>
  <c r="W34" i="1"/>
  <c r="Y34" i="1" s="1"/>
  <c r="B3" i="1"/>
  <c r="Q5" i="1"/>
  <c r="B70" i="1"/>
  <c r="Q70" i="1"/>
  <c r="X36" i="1" l="1"/>
  <c r="T37" i="1"/>
  <c r="W35" i="1"/>
  <c r="Y35" i="1" s="1"/>
  <c r="V35" i="1"/>
  <c r="Z35" i="1" s="1"/>
  <c r="U36" i="1"/>
  <c r="S37" i="1"/>
  <c r="B71" i="1"/>
  <c r="Q71" i="1"/>
  <c r="B2" i="1"/>
  <c r="Q4" i="1"/>
  <c r="U37" i="1" l="1"/>
  <c r="S38" i="1"/>
  <c r="X37" i="1"/>
  <c r="T38" i="1"/>
  <c r="V36" i="1"/>
  <c r="Z36" i="1" s="1"/>
  <c r="W36" i="1"/>
  <c r="Y36" i="1" s="1"/>
  <c r="B1" i="1"/>
  <c r="Q2" i="1" s="1"/>
  <c r="Q3" i="1"/>
  <c r="B72" i="1"/>
  <c r="Q72" i="1"/>
  <c r="X38" i="1" l="1"/>
  <c r="T39" i="1"/>
  <c r="S39" i="1"/>
  <c r="U38" i="1"/>
  <c r="V37" i="1"/>
  <c r="Z37" i="1" s="1"/>
  <c r="W37" i="1"/>
  <c r="Y37" i="1" s="1"/>
  <c r="B73" i="1"/>
  <c r="Q73" i="1"/>
  <c r="X39" i="1" l="1"/>
  <c r="T40" i="1"/>
  <c r="W38" i="1"/>
  <c r="Y38" i="1" s="1"/>
  <c r="V38" i="1"/>
  <c r="Z38" i="1" s="1"/>
  <c r="U39" i="1"/>
  <c r="S40" i="1"/>
  <c r="B74" i="1"/>
  <c r="Q74" i="1"/>
  <c r="W39" i="1" l="1"/>
  <c r="Y39" i="1" s="1"/>
  <c r="V39" i="1"/>
  <c r="Z39" i="1" s="1"/>
  <c r="X40" i="1"/>
  <c r="T41" i="1"/>
  <c r="S41" i="1"/>
  <c r="U40" i="1"/>
  <c r="B75" i="1"/>
  <c r="Q75" i="1"/>
  <c r="X41" i="1" l="1"/>
  <c r="T42" i="1"/>
  <c r="V40" i="1"/>
  <c r="Z40" i="1" s="1"/>
  <c r="W40" i="1"/>
  <c r="Y40" i="1" s="1"/>
  <c r="S42" i="1"/>
  <c r="U41" i="1"/>
  <c r="B76" i="1"/>
  <c r="Q76" i="1"/>
  <c r="U42" i="1" l="1"/>
  <c r="S43" i="1"/>
  <c r="X42" i="1"/>
  <c r="T43" i="1"/>
  <c r="W41" i="1"/>
  <c r="Y41" i="1" s="1"/>
  <c r="V41" i="1"/>
  <c r="Z41" i="1" s="1"/>
  <c r="B77" i="1"/>
  <c r="Q77" i="1"/>
  <c r="X43" i="1" l="1"/>
  <c r="T44" i="1"/>
  <c r="S44" i="1"/>
  <c r="U43" i="1"/>
  <c r="V42" i="1"/>
  <c r="Z42" i="1" s="1"/>
  <c r="W42" i="1"/>
  <c r="Y42" i="1" s="1"/>
  <c r="B78" i="1"/>
  <c r="Q78" i="1"/>
  <c r="W43" i="1" l="1"/>
  <c r="Y43" i="1" s="1"/>
  <c r="V43" i="1"/>
  <c r="Z43" i="1" s="1"/>
  <c r="X44" i="1"/>
  <c r="T45" i="1"/>
  <c r="U44" i="1"/>
  <c r="S45" i="1"/>
  <c r="B79" i="1"/>
  <c r="Q79" i="1"/>
  <c r="W44" i="1" l="1"/>
  <c r="Y44" i="1" s="1"/>
  <c r="V44" i="1"/>
  <c r="Z44" i="1" s="1"/>
  <c r="X45" i="1"/>
  <c r="T46" i="1"/>
  <c r="S46" i="1"/>
  <c r="U45" i="1"/>
  <c r="B80" i="1"/>
  <c r="Q80" i="1"/>
  <c r="X46" i="1" l="1"/>
  <c r="T47" i="1"/>
  <c r="W45" i="1"/>
  <c r="Y45" i="1" s="1"/>
  <c r="V45" i="1"/>
  <c r="Z45" i="1" s="1"/>
  <c r="S47" i="1"/>
  <c r="U46" i="1"/>
  <c r="B81" i="1"/>
  <c r="Q81" i="1"/>
  <c r="V46" i="1" l="1"/>
  <c r="Z46" i="1" s="1"/>
  <c r="W46" i="1"/>
  <c r="Y46" i="1" s="1"/>
  <c r="X47" i="1"/>
  <c r="T48" i="1"/>
  <c r="S48" i="1"/>
  <c r="U47" i="1"/>
  <c r="B82" i="1"/>
  <c r="Q82" i="1"/>
  <c r="Z47" i="1" l="1"/>
  <c r="S49" i="1"/>
  <c r="U48" i="1"/>
  <c r="X48" i="1"/>
  <c r="T49" i="1"/>
  <c r="V47" i="1"/>
  <c r="W47" i="1"/>
  <c r="Y47" i="1" s="1"/>
  <c r="B83" i="1"/>
  <c r="Q83" i="1"/>
  <c r="X49" i="1" l="1"/>
  <c r="T50" i="1"/>
  <c r="W48" i="1"/>
  <c r="Y48" i="1" s="1"/>
  <c r="V48" i="1"/>
  <c r="Z48" i="1" s="1"/>
  <c r="U49" i="1"/>
  <c r="S50" i="1"/>
  <c r="B84" i="1"/>
  <c r="Q84" i="1"/>
  <c r="S51" i="1" l="1"/>
  <c r="U50" i="1"/>
  <c r="X50" i="1"/>
  <c r="T51" i="1"/>
  <c r="V49" i="1"/>
  <c r="Z49" i="1" s="1"/>
  <c r="W49" i="1"/>
  <c r="Y49" i="1" s="1"/>
  <c r="B85" i="1"/>
  <c r="Q85" i="1"/>
  <c r="X51" i="1" l="1"/>
  <c r="T52" i="1"/>
  <c r="W50" i="1"/>
  <c r="Y50" i="1" s="1"/>
  <c r="V50" i="1"/>
  <c r="Z50" i="1" s="1"/>
  <c r="S52" i="1"/>
  <c r="U51" i="1"/>
  <c r="B86" i="1"/>
  <c r="Q86" i="1"/>
  <c r="X52" i="1" l="1"/>
  <c r="T53" i="1"/>
  <c r="V51" i="1"/>
  <c r="Z51" i="1" s="1"/>
  <c r="W51" i="1"/>
  <c r="Y51" i="1" s="1"/>
  <c r="S53" i="1"/>
  <c r="U52" i="1"/>
  <c r="B87" i="1"/>
  <c r="Q87" i="1"/>
  <c r="S54" i="1" l="1"/>
  <c r="U53" i="1"/>
  <c r="X53" i="1"/>
  <c r="T54" i="1"/>
  <c r="V52" i="1"/>
  <c r="Z52" i="1" s="1"/>
  <c r="W52" i="1"/>
  <c r="Y52" i="1" s="1"/>
  <c r="B88" i="1"/>
  <c r="Q88" i="1"/>
  <c r="X54" i="1" l="1"/>
  <c r="T55" i="1"/>
  <c r="W53" i="1"/>
  <c r="Y53" i="1" s="1"/>
  <c r="V53" i="1"/>
  <c r="Z53" i="1" s="1"/>
  <c r="U54" i="1"/>
  <c r="S55" i="1"/>
  <c r="B89" i="1"/>
  <c r="Q89" i="1"/>
  <c r="U55" i="1" l="1"/>
  <c r="S56" i="1"/>
  <c r="X55" i="1"/>
  <c r="T56" i="1"/>
  <c r="V54" i="1"/>
  <c r="Z54" i="1" s="1"/>
  <c r="W54" i="1"/>
  <c r="Y54" i="1" s="1"/>
  <c r="B90" i="1"/>
  <c r="Q90" i="1"/>
  <c r="X56" i="1" l="1"/>
  <c r="T57" i="1"/>
  <c r="U56" i="1"/>
  <c r="S57" i="1"/>
  <c r="V55" i="1"/>
  <c r="Z55" i="1" s="1"/>
  <c r="W55" i="1"/>
  <c r="Y55" i="1" s="1"/>
  <c r="B91" i="1"/>
  <c r="Q91" i="1"/>
  <c r="S58" i="1" l="1"/>
  <c r="U57" i="1"/>
  <c r="W56" i="1"/>
  <c r="Y56" i="1" s="1"/>
  <c r="V56" i="1"/>
  <c r="Z56" i="1" s="1"/>
  <c r="X57" i="1"/>
  <c r="T58" i="1"/>
  <c r="B92" i="1"/>
  <c r="Q92" i="1"/>
  <c r="X58" i="1" l="1"/>
  <c r="T59" i="1"/>
  <c r="V57" i="1"/>
  <c r="Z57" i="1" s="1"/>
  <c r="W57" i="1"/>
  <c r="Y57" i="1" s="1"/>
  <c r="U58" i="1"/>
  <c r="S59" i="1"/>
  <c r="B93" i="1"/>
  <c r="Q93" i="1"/>
  <c r="S60" i="1" l="1"/>
  <c r="U59" i="1"/>
  <c r="W58" i="1"/>
  <c r="Y58" i="1" s="1"/>
  <c r="V58" i="1"/>
  <c r="Z58" i="1" s="1"/>
  <c r="X59" i="1"/>
  <c r="T60" i="1"/>
  <c r="B94" i="1"/>
  <c r="Q94" i="1"/>
  <c r="X60" i="1" l="1"/>
  <c r="T61" i="1"/>
  <c r="V59" i="1"/>
  <c r="Z59" i="1" s="1"/>
  <c r="W59" i="1"/>
  <c r="Y59" i="1" s="1"/>
  <c r="U60" i="1"/>
  <c r="S61" i="1"/>
  <c r="B95" i="1"/>
  <c r="Q95" i="1"/>
  <c r="V60" i="1" l="1"/>
  <c r="Z60" i="1" s="1"/>
  <c r="W60" i="1"/>
  <c r="Y60" i="1" s="1"/>
  <c r="U61" i="1"/>
  <c r="S62" i="1"/>
  <c r="X61" i="1"/>
  <c r="T62" i="1"/>
  <c r="B96" i="1"/>
  <c r="Q97" i="1" s="1"/>
  <c r="Q96" i="1"/>
  <c r="X62" i="1" l="1"/>
  <c r="T63" i="1"/>
  <c r="U62" i="1"/>
  <c r="S63" i="1"/>
  <c r="W61" i="1"/>
  <c r="Y61" i="1" s="1"/>
  <c r="V61" i="1"/>
  <c r="Z61" i="1" s="1"/>
  <c r="V62" i="1" l="1"/>
  <c r="Z62" i="1" s="1"/>
  <c r="W62" i="1"/>
  <c r="Y62" i="1" s="1"/>
  <c r="X63" i="1"/>
  <c r="T64" i="1"/>
  <c r="U63" i="1"/>
  <c r="S64" i="1"/>
  <c r="W63" i="1" l="1"/>
  <c r="Y63" i="1" s="1"/>
  <c r="V63" i="1"/>
  <c r="Z63" i="1" s="1"/>
  <c r="X64" i="1"/>
  <c r="T65" i="1"/>
  <c r="S65" i="1"/>
  <c r="U64" i="1"/>
  <c r="U65" i="1" l="1"/>
  <c r="S66" i="1"/>
  <c r="V64" i="1"/>
  <c r="Z64" i="1" s="1"/>
  <c r="W64" i="1"/>
  <c r="Y64" i="1" s="1"/>
  <c r="X65" i="1"/>
  <c r="T66" i="1"/>
  <c r="S67" i="1" l="1"/>
  <c r="U66" i="1"/>
  <c r="X66" i="1"/>
  <c r="T67" i="1"/>
  <c r="V65" i="1"/>
  <c r="Z65" i="1" s="1"/>
  <c r="W65" i="1"/>
  <c r="Y65" i="1" s="1"/>
  <c r="V66" i="1" l="1"/>
  <c r="Z66" i="1" s="1"/>
  <c r="W66" i="1"/>
  <c r="Y66" i="1" s="1"/>
  <c r="X67" i="1"/>
  <c r="T68" i="1"/>
  <c r="S68" i="1"/>
  <c r="U67" i="1"/>
  <c r="U68" i="1" l="1"/>
  <c r="S69" i="1"/>
  <c r="V67" i="1"/>
  <c r="Z67" i="1" s="1"/>
  <c r="W67" i="1"/>
  <c r="Y67" i="1" s="1"/>
  <c r="X68" i="1"/>
  <c r="T69" i="1"/>
  <c r="X69" i="1" l="1"/>
  <c r="T70" i="1"/>
  <c r="U69" i="1"/>
  <c r="S70" i="1"/>
  <c r="W68" i="1"/>
  <c r="Y68" i="1" s="1"/>
  <c r="V68" i="1"/>
  <c r="Z68" i="1" s="1"/>
  <c r="S71" i="1" l="1"/>
  <c r="U70" i="1"/>
  <c r="X70" i="1"/>
  <c r="T71" i="1"/>
  <c r="W69" i="1"/>
  <c r="Y69" i="1" s="1"/>
  <c r="V69" i="1"/>
  <c r="Z69" i="1" s="1"/>
  <c r="X71" i="1" l="1"/>
  <c r="T72" i="1"/>
  <c r="V70" i="1"/>
  <c r="Z70" i="1" s="1"/>
  <c r="W70" i="1"/>
  <c r="Y70" i="1" s="1"/>
  <c r="S72" i="1"/>
  <c r="U71" i="1"/>
  <c r="S73" i="1" l="1"/>
  <c r="U72" i="1"/>
  <c r="V71" i="1"/>
  <c r="Z71" i="1" s="1"/>
  <c r="W71" i="1"/>
  <c r="Y71" i="1" s="1"/>
  <c r="X72" i="1"/>
  <c r="T73" i="1"/>
  <c r="X73" i="1" l="1"/>
  <c r="T74" i="1"/>
  <c r="X74" i="1" s="1"/>
  <c r="W72" i="1"/>
  <c r="Y72" i="1" s="1"/>
  <c r="V72" i="1"/>
  <c r="Z72" i="1" s="1"/>
  <c r="U73" i="1"/>
  <c r="S74" i="1"/>
  <c r="U74" i="1" s="1"/>
  <c r="V74" i="1" l="1"/>
  <c r="Z74" i="1" s="1"/>
  <c r="W74" i="1"/>
  <c r="Y74" i="1" s="1"/>
  <c r="W73" i="1"/>
  <c r="Y73" i="1" s="1"/>
  <c r="V73" i="1"/>
  <c r="Z73" i="1" s="1"/>
</calcChain>
</file>

<file path=xl/sharedStrings.xml><?xml version="1.0" encoding="utf-8"?>
<sst xmlns="http://schemas.openxmlformats.org/spreadsheetml/2006/main" count="35" uniqueCount="35">
  <si>
    <t>c</t>
  </si>
  <si>
    <t>d</t>
  </si>
  <si>
    <t>e</t>
  </si>
  <si>
    <t>c#</t>
  </si>
  <si>
    <t>d#</t>
  </si>
  <si>
    <t>f</t>
  </si>
  <si>
    <t>g</t>
  </si>
  <si>
    <t>f#</t>
  </si>
  <si>
    <t>g#</t>
  </si>
  <si>
    <t>a</t>
  </si>
  <si>
    <t>a#</t>
  </si>
  <si>
    <t>b</t>
  </si>
  <si>
    <t>x</t>
  </si>
  <si>
    <t>y</t>
  </si>
  <si>
    <t>sigma</t>
  </si>
  <si>
    <t>length</t>
  </si>
  <si>
    <t>cos</t>
  </si>
  <si>
    <t>sin</t>
  </si>
  <si>
    <t>Inverse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</si>
  <si>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</si>
  <si>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</si>
  <si>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</si>
  <si>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</si>
  <si>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</si>
  <si>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</si>
  <si>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</si>
  <si>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</si>
  <si>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</si>
  <si>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</si>
  <si>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</si>
  <si>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</si>
  <si>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Tone</t>
  </si>
  <si>
    <t>Frequency (Hz)</t>
  </si>
  <si>
    <t>Power Base</t>
  </si>
  <si>
    <t>Center Subtract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</si>
</sst>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3" fillId="0" borderId="10" xfId="0" applyFont="1" applyBorder="1"/>
    <xf numFmtId="0" fontId="3" fillId="0" borderId="18" xfId="0" applyFont="1" applyBorder="1"/>
    <xf numFmtId="0" fontId="3" fillId="0" borderId="11" xfId="0" applyFont="1" applyBorder="1"/>
    <xf numFmtId="0" fontId="4" fillId="0" borderId="7" xfId="0" applyFont="1" applyFill="1" applyBorder="1"/>
    <xf numFmtId="0" fontId="4" fillId="0" borderId="9" xfId="0" applyFont="1" applyFill="1" applyBorder="1"/>
    <xf numFmtId="0" fontId="4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EyeWeb</a:t>
            </a:r>
            <a:r>
              <a:rPr lang="en-GB" baseline="0"/>
              <a:t> Spiral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Sheet1!$Y$2:$Y$74</c:f>
              <c:numCache>
                <c:formatCode>General</c:formatCode>
                <c:ptCount val="73"/>
                <c:pt idx="0">
                  <c:v>10.590624999999999</c:v>
                </c:pt>
                <c:pt idx="1">
                  <c:v>8.7904170564800452</c:v>
                </c:pt>
                <c:pt idx="2">
                  <c:v>4.7231538149936299</c:v>
                </c:pt>
                <c:pt idx="3">
                  <c:v>-0.3999999999999988</c:v>
                </c:pt>
                <c:pt idx="4">
                  <c:v>-5.1753137405684537</c:v>
                </c:pt>
                <c:pt idx="5">
                  <c:v>-8.3847757916910481</c:v>
                </c:pt>
                <c:pt idx="6">
                  <c:v>-9.3004063671298791</c:v>
                </c:pt>
                <c:pt idx="7">
                  <c:v>-7.8403766548766587</c:v>
                </c:pt>
                <c:pt idx="8">
                  <c:v>-4.5463368896946843</c:v>
                </c:pt>
                <c:pt idx="9">
                  <c:v>-0.40000000000000197</c:v>
                </c:pt>
                <c:pt idx="10">
                  <c:v>3.4623266582168704</c:v>
                </c:pt>
                <c:pt idx="11">
                  <c:v>6.0559746843510638</c:v>
                </c:pt>
                <c:pt idx="12">
                  <c:v>6.7937499999999993</c:v>
                </c:pt>
                <c:pt idx="13">
                  <c:v>5.6114746504821085</c:v>
                </c:pt>
                <c:pt idx="14">
                  <c:v>2.9487692099957528</c:v>
                </c:pt>
                <c:pt idx="15">
                  <c:v>-0.39999999999999764</c:v>
                </c:pt>
                <c:pt idx="16">
                  <c:v>-3.5168758270456295</c:v>
                </c:pt>
                <c:pt idx="17">
                  <c:v>-5.6077138072894428</c:v>
                </c:pt>
                <c:pt idx="18">
                  <c:v>-6.2002709114199206</c:v>
                </c:pt>
                <c:pt idx="19">
                  <c:v>-5.2447810494131826</c:v>
                </c:pt>
                <c:pt idx="20">
                  <c:v>-3.0975579264631206</c:v>
                </c:pt>
                <c:pt idx="21">
                  <c:v>-0.40000000000000258</c:v>
                </c:pt>
                <c:pt idx="22">
                  <c:v>2.1082177721445876</c:v>
                </c:pt>
                <c:pt idx="23">
                  <c:v>3.7885130690627791</c:v>
                </c:pt>
                <c:pt idx="24">
                  <c:v>4.2624999999999993</c:v>
                </c:pt>
                <c:pt idx="25">
                  <c:v>3.4921797131501431</c:v>
                </c:pt>
                <c:pt idx="26">
                  <c:v>1.7658461399971768</c:v>
                </c:pt>
                <c:pt idx="27">
                  <c:v>-0.39999999999999747</c:v>
                </c:pt>
                <c:pt idx="28">
                  <c:v>-2.4112505513637514</c:v>
                </c:pt>
                <c:pt idx="29">
                  <c:v>-3.7563391510216992</c:v>
                </c:pt>
                <c:pt idx="30">
                  <c:v>-4.1335139409466128</c:v>
                </c:pt>
                <c:pt idx="31">
                  <c:v>-3.5143839791041933</c:v>
                </c:pt>
                <c:pt idx="32">
                  <c:v>-2.1317052843087483</c:v>
                </c:pt>
                <c:pt idx="33">
                  <c:v>-0.40000000000000246</c:v>
                </c:pt>
                <c:pt idx="34">
                  <c:v>1.2054785147630525</c:v>
                </c:pt>
                <c:pt idx="35">
                  <c:v>2.2768719922039282</c:v>
                </c:pt>
                <c:pt idx="36">
                  <c:v>2.5750000000000002</c:v>
                </c:pt>
                <c:pt idx="37">
                  <c:v>2.0793164215955047</c:v>
                </c:pt>
                <c:pt idx="38">
                  <c:v>0.97723075999811415</c:v>
                </c:pt>
                <c:pt idx="39">
                  <c:v>-0.39999999999999775</c:v>
                </c:pt>
                <c:pt idx="40">
                  <c:v>-1.674167034242501</c:v>
                </c:pt>
                <c:pt idx="41">
                  <c:v>-2.5220893801765412</c:v>
                </c:pt>
                <c:pt idx="42">
                  <c:v>-2.7556759606310757</c:v>
                </c:pt>
                <c:pt idx="43">
                  <c:v>-2.3607859322315372</c:v>
                </c:pt>
                <c:pt idx="44">
                  <c:v>-1.4878035228724991</c:v>
                </c:pt>
                <c:pt idx="45">
                  <c:v>-0.40000000000000208</c:v>
                </c:pt>
                <c:pt idx="46">
                  <c:v>0.60365234317536787</c:v>
                </c:pt>
                <c:pt idx="47">
                  <c:v>1.2691112742980302</c:v>
                </c:pt>
                <c:pt idx="48">
                  <c:v>1.4500000000000002</c:v>
                </c:pt>
                <c:pt idx="49">
                  <c:v>1.137407560559081</c:v>
                </c:pt>
                <c:pt idx="50">
                  <c:v>0.45148717333207622</c:v>
                </c:pt>
                <c:pt idx="51">
                  <c:v>-0.39999999999999825</c:v>
                </c:pt>
                <c:pt idx="52">
                  <c:v>-1.182778022828334</c:v>
                </c:pt>
                <c:pt idx="53">
                  <c:v>-1.6992561996131048</c:v>
                </c:pt>
                <c:pt idx="54">
                  <c:v>-1.8371173070873836</c:v>
                </c:pt>
                <c:pt idx="55">
                  <c:v>-1.591720567649769</c:v>
                </c:pt>
                <c:pt idx="56">
                  <c:v>-1.0585356819149996</c:v>
                </c:pt>
                <c:pt idx="57">
                  <c:v>-0.40000000000000158</c:v>
                </c:pt>
                <c:pt idx="58">
                  <c:v>0.20243489545024529</c:v>
                </c:pt>
                <c:pt idx="59">
                  <c:v>0.59727079569409247</c:v>
                </c:pt>
                <c:pt idx="60">
                  <c:v>0.70000000000000007</c:v>
                </c:pt>
                <c:pt idx="61">
                  <c:v>0.50946831986812879</c:v>
                </c:pt>
                <c:pt idx="62">
                  <c:v>0.10099144888805112</c:v>
                </c:pt>
                <c:pt idx="63">
                  <c:v>-0.39999999999999536</c:v>
                </c:pt>
                <c:pt idx="64">
                  <c:v>-0.8551853485522225</c:v>
                </c:pt>
                <c:pt idx="65">
                  <c:v>-1.1507007459041445</c:v>
                </c:pt>
                <c:pt idx="66">
                  <c:v>-1.2247448713915889</c:v>
                </c:pt>
                <c:pt idx="67">
                  <c:v>-1.0790103245952529</c:v>
                </c:pt>
                <c:pt idx="68">
                  <c:v>-0.77235712127666423</c:v>
                </c:pt>
                <c:pt idx="69">
                  <c:v>-0.40000000000000108</c:v>
                </c:pt>
                <c:pt idx="70">
                  <c:v>-6.5043403033171798E-2</c:v>
                </c:pt>
                <c:pt idx="71">
                  <c:v>0.14937714329146989</c:v>
                </c:pt>
                <c:pt idx="72">
                  <c:v>0.19999999999999996</c:v>
                </c:pt>
              </c:numCache>
            </c:numRef>
          </c:xVal>
          <c:yVal>
            <c:numRef>
              <c:f>Sheet1!$Z$2:$Z$74</c:f>
              <c:numCache>
                <c:formatCode>General</c:formatCode>
                <c:ptCount val="73"/>
                <c:pt idx="0">
                  <c:v>6.7325736186150259E-16</c:v>
                </c:pt>
                <c:pt idx="1">
                  <c:v>-5.3060897615236788</c:v>
                </c:pt>
                <c:pt idx="2">
                  <c:v>-8.873562702559294</c:v>
                </c:pt>
                <c:pt idx="3">
                  <c:v>-9.8925915723683904</c:v>
                </c:pt>
                <c:pt idx="4">
                  <c:v>-8.2710860207463437</c:v>
                </c:pt>
                <c:pt idx="5">
                  <c:v>-4.61001245275164</c:v>
                </c:pt>
                <c:pt idx="6">
                  <c:v>-1.6356478663122021E-15</c:v>
                </c:pt>
                <c:pt idx="7">
                  <c:v>4.2957034645652472</c:v>
                </c:pt>
                <c:pt idx="8">
                  <c:v>7.1816661582482961</c:v>
                </c:pt>
                <c:pt idx="9">
                  <c:v>8.0038658277243169</c:v>
                </c:pt>
                <c:pt idx="10">
                  <c:v>6.6897460074593464</c:v>
                </c:pt>
                <c:pt idx="11">
                  <c:v>3.727358721891493</c:v>
                </c:pt>
                <c:pt idx="12">
                  <c:v>2.2033529243747213E-15</c:v>
                </c:pt>
                <c:pt idx="13">
                  <c:v>-3.4707265076824498</c:v>
                </c:pt>
                <c:pt idx="14">
                  <c:v>-5.8002384145349382</c:v>
                </c:pt>
                <c:pt idx="15">
                  <c:v>-6.4617277149122589</c:v>
                </c:pt>
                <c:pt idx="16">
                  <c:v>-5.3985872933263073</c:v>
                </c:pt>
                <c:pt idx="17">
                  <c:v>-3.0066749685010894</c:v>
                </c:pt>
                <c:pt idx="18">
                  <c:v>-2.4871675308121349E-15</c:v>
                </c:pt>
                <c:pt idx="19">
                  <c:v>2.7971356430434917</c:v>
                </c:pt>
                <c:pt idx="20">
                  <c:v>4.6723073849942756</c:v>
                </c:pt>
                <c:pt idx="21">
                  <c:v>5.2025772184828778</c:v>
                </c:pt>
                <c:pt idx="22">
                  <c:v>4.3443606178016365</c:v>
                </c:pt>
                <c:pt idx="23">
                  <c:v>2.4182391479276704</c:v>
                </c:pt>
                <c:pt idx="24">
                  <c:v>2.5705146019551484E-15</c:v>
                </c:pt>
                <c:pt idx="25">
                  <c:v>-2.2471510051216388</c:v>
                </c:pt>
                <c:pt idx="26">
                  <c:v>-3.75135555585203</c:v>
                </c:pt>
                <c:pt idx="27">
                  <c:v>-4.1744851432748389</c:v>
                </c:pt>
                <c:pt idx="28">
                  <c:v>-3.4835881417129455</c:v>
                </c:pt>
                <c:pt idx="29">
                  <c:v>-1.9377833123340662</c:v>
                </c:pt>
                <c:pt idx="30">
                  <c:v>-9.1478128838684935E-15</c:v>
                </c:pt>
                <c:pt idx="31">
                  <c:v>1.798090428695666</c:v>
                </c:pt>
                <c:pt idx="32">
                  <c:v>2.9994015361582589</c:v>
                </c:pt>
                <c:pt idx="33">
                  <c:v>3.3350514789885857</c:v>
                </c:pt>
                <c:pt idx="34">
                  <c:v>2.7807703580298355</c:v>
                </c:pt>
                <c:pt idx="35">
                  <c:v>1.5454927652851145</c:v>
                </c:pt>
                <c:pt idx="36">
                  <c:v>-2.9155307725362013E-15</c:v>
                </c:pt>
                <c:pt idx="37">
                  <c:v>-1.4314340034144253</c:v>
                </c:pt>
                <c:pt idx="38">
                  <c:v>-2.3854336500634306</c:v>
                </c:pt>
                <c:pt idx="39">
                  <c:v>-2.6496567621832261</c:v>
                </c:pt>
                <c:pt idx="40">
                  <c:v>-2.2069220406373726</c:v>
                </c:pt>
                <c:pt idx="41">
                  <c:v>-1.225188874889378</c:v>
                </c:pt>
                <c:pt idx="42">
                  <c:v>-6.3490606766521727E-15</c:v>
                </c:pt>
                <c:pt idx="43">
                  <c:v>1.13206028579711</c:v>
                </c:pt>
                <c:pt idx="44">
                  <c:v>1.8841309702675804</c:v>
                </c:pt>
                <c:pt idx="45">
                  <c:v>2.0900343193257238</c:v>
                </c:pt>
                <c:pt idx="46">
                  <c:v>1.7383768515152986</c:v>
                </c:pt>
                <c:pt idx="47">
                  <c:v>0.96366184352340412</c:v>
                </c:pt>
                <c:pt idx="48">
                  <c:v>-1.3597142075466586E-15</c:v>
                </c:pt>
                <c:pt idx="49">
                  <c:v>-0.88762266894294428</c:v>
                </c:pt>
                <c:pt idx="50">
                  <c:v>-1.4748190462043616</c:v>
                </c:pt>
                <c:pt idx="51">
                  <c:v>-1.6331045081221509</c:v>
                </c:pt>
                <c:pt idx="52">
                  <c:v>-1.3558113065869903</c:v>
                </c:pt>
                <c:pt idx="53">
                  <c:v>-0.75012591659291417</c:v>
                </c:pt>
                <c:pt idx="54">
                  <c:v>-4.2254811033506614E-15</c:v>
                </c:pt>
                <c:pt idx="55">
                  <c:v>0.6880401905314022</c:v>
                </c:pt>
                <c:pt idx="56">
                  <c:v>1.1406172596737947</c:v>
                </c:pt>
                <c:pt idx="57">
                  <c:v>1.2600228795504824</c:v>
                </c:pt>
                <c:pt idx="58">
                  <c:v>1.0434478471722739</c:v>
                </c:pt>
                <c:pt idx="59">
                  <c:v>0.57577456234893987</c:v>
                </c:pt>
                <c:pt idx="60">
                  <c:v>-5.3894605792081946E-16</c:v>
                </c:pt>
                <c:pt idx="61">
                  <c:v>-0.52508177929529642</c:v>
                </c:pt>
                <c:pt idx="62">
                  <c:v>-0.86774264363164932</c:v>
                </c:pt>
                <c:pt idx="63">
                  <c:v>-0.95540300541476719</c:v>
                </c:pt>
                <c:pt idx="64">
                  <c:v>-0.78840415055340152</c:v>
                </c:pt>
                <c:pt idx="65">
                  <c:v>-0.43341727772860972</c:v>
                </c:pt>
                <c:pt idx="66">
                  <c:v>-2.6270413336678245E-15</c:v>
                </c:pt>
                <c:pt idx="67">
                  <c:v>0.39202679368760418</c:v>
                </c:pt>
                <c:pt idx="68">
                  <c:v>0.64494145261127267</c:v>
                </c:pt>
                <c:pt idx="69">
                  <c:v>0.70668191970032168</c:v>
                </c:pt>
                <c:pt idx="70">
                  <c:v>0.5801618442769253</c:v>
                </c:pt>
                <c:pt idx="71">
                  <c:v>0.31718304156595978</c:v>
                </c:pt>
                <c:pt idx="72">
                  <c:v>-1.4695276245868526E-16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B-4603-95A9-BC7161DEE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562584"/>
        <c:axId val="426563240"/>
      </c:scatterChart>
      <c:valAx>
        <c:axId val="42656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63240"/>
        <c:crosses val="autoZero"/>
        <c:crossBetween val="midCat"/>
      </c:valAx>
      <c:valAx>
        <c:axId val="42656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6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35873</xdr:colOff>
      <xdr:row>3</xdr:row>
      <xdr:rowOff>29935</xdr:rowOff>
    </xdr:from>
    <xdr:to>
      <xdr:col>12</xdr:col>
      <xdr:colOff>421822</xdr:colOff>
      <xdr:row>35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D976E6-73AE-4229-81C3-39CF84B06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ECD2-AD1B-4B42-8229-49ACA8B90BAA}">
  <dimension ref="A1:Z99"/>
  <sheetViews>
    <sheetView tabSelected="1" topLeftCell="C1" zoomScale="70" zoomScaleNormal="70" workbookViewId="0">
      <selection activeCell="K2" sqref="K2"/>
    </sheetView>
  </sheetViews>
  <sheetFormatPr defaultRowHeight="15" x14ac:dyDescent="0.25"/>
  <cols>
    <col min="3" max="3" width="21.42578125" bestFit="1" customWidth="1"/>
    <col min="4" max="4" width="12.28515625" customWidth="1"/>
    <col min="17" max="17" width="19.140625" bestFit="1" customWidth="1"/>
    <col min="19" max="21" width="9.28515625" style="4" bestFit="1" customWidth="1"/>
    <col min="22" max="23" width="15.85546875" style="4" bestFit="1" customWidth="1"/>
    <col min="24" max="24" width="9.28515625" style="4" bestFit="1" customWidth="1"/>
    <col min="25" max="26" width="15.85546875" style="4" bestFit="1" customWidth="1"/>
  </cols>
  <sheetData>
    <row r="1" spans="1:26" ht="21" x14ac:dyDescent="0.35">
      <c r="A1" t="str">
        <f t="shared" ref="A1:A12" si="0">A13</f>
        <v>c</v>
      </c>
      <c r="B1">
        <f>B2/$Q$99</f>
        <v>32.703749999999964</v>
      </c>
      <c r="C1" s="7" t="s">
        <v>33</v>
      </c>
      <c r="D1" s="5">
        <v>1.5</v>
      </c>
      <c r="P1" s="12" t="s">
        <v>31</v>
      </c>
      <c r="Q1" s="13" t="s">
        <v>32</v>
      </c>
      <c r="R1" s="3"/>
      <c r="S1" s="22"/>
      <c r="T1" s="23" t="s">
        <v>18</v>
      </c>
      <c r="U1" s="23" t="s">
        <v>14</v>
      </c>
      <c r="V1" s="23" t="s">
        <v>16</v>
      </c>
      <c r="W1" s="23" t="s">
        <v>17</v>
      </c>
      <c r="X1" s="23" t="s">
        <v>15</v>
      </c>
      <c r="Y1" s="23" t="s">
        <v>12</v>
      </c>
      <c r="Z1" s="24" t="s">
        <v>13</v>
      </c>
    </row>
    <row r="2" spans="1:26" ht="21.75" thickBot="1" x14ac:dyDescent="0.4">
      <c r="A2" t="str">
        <f t="shared" si="0"/>
        <v>c#</v>
      </c>
      <c r="B2">
        <f>B3/$Q$99</f>
        <v>34.648416172152764</v>
      </c>
      <c r="C2" s="8" t="s">
        <v>34</v>
      </c>
      <c r="D2" s="6">
        <v>0.4</v>
      </c>
      <c r="P2" s="14" t="str">
        <f t="shared" ref="P2:P36" si="1">P14</f>
        <v>C</v>
      </c>
      <c r="Q2" s="15">
        <f>ROUND(B1,0)</f>
        <v>33</v>
      </c>
      <c r="S2" s="9">
        <v>0</v>
      </c>
      <c r="T2" s="10">
        <v>72</v>
      </c>
      <c r="U2" s="10">
        <f>(S2+3)/6*PI()</f>
        <v>1.5707963267948966</v>
      </c>
      <c r="V2" s="10">
        <f t="shared" ref="V2:V8" si="2">COS(U2)</f>
        <v>6.1257422745431001E-17</v>
      </c>
      <c r="W2" s="10">
        <f t="shared" ref="W2:W8" si="3">SIN(U2)</f>
        <v>1</v>
      </c>
      <c r="X2" s="10">
        <f>POWER($D$1,T2/12)-$D$2</f>
        <v>10.990625</v>
      </c>
      <c r="Y2" s="10">
        <f>W2*X2-$D$2</f>
        <v>10.590624999999999</v>
      </c>
      <c r="Z2" s="11">
        <f>X2*V2</f>
        <v>6.7325736186150259E-16</v>
      </c>
    </row>
    <row r="3" spans="1:26" x14ac:dyDescent="0.25">
      <c r="A3" t="str">
        <f t="shared" si="0"/>
        <v>d</v>
      </c>
      <c r="B3">
        <f>B4/$Q$99</f>
        <v>36.708718212397621</v>
      </c>
      <c r="P3" s="16" t="str">
        <f t="shared" si="1"/>
        <v>C#</v>
      </c>
      <c r="Q3" s="17">
        <f>ROUND(B2,0)</f>
        <v>35</v>
      </c>
      <c r="S3" s="9">
        <f t="shared" ref="S3:S8" si="4">S2+1</f>
        <v>1</v>
      </c>
      <c r="T3" s="10">
        <f>T2-1</f>
        <v>71</v>
      </c>
      <c r="U3" s="10">
        <f t="shared" ref="U3:U8" si="5">(S3+3)/6*PI()</f>
        <v>2.0943951023931953</v>
      </c>
      <c r="V3" s="10">
        <f t="shared" si="2"/>
        <v>-0.49999999999999978</v>
      </c>
      <c r="W3" s="10">
        <f t="shared" si="3"/>
        <v>0.86602540378443871</v>
      </c>
      <c r="X3" s="10">
        <f>POWER($D$1,T3/12)-$D$2</f>
        <v>10.612179523047363</v>
      </c>
      <c r="Y3" s="10">
        <f t="shared" ref="Y3:Y66" si="6">W3*X3-$D$2</f>
        <v>8.7904170564800452</v>
      </c>
      <c r="Z3" s="11">
        <f t="shared" ref="Z3:Z66" si="7">X3*V3</f>
        <v>-5.3060897615236788</v>
      </c>
    </row>
    <row r="4" spans="1:26" x14ac:dyDescent="0.25">
      <c r="A4" t="str">
        <f t="shared" si="0"/>
        <v>d#</v>
      </c>
      <c r="B4">
        <f>B5/$Q$99</f>
        <v>38.891532187270201</v>
      </c>
      <c r="P4" s="16" t="str">
        <f t="shared" si="1"/>
        <v>D</v>
      </c>
      <c r="Q4" s="17">
        <f>ROUND(B3,0)</f>
        <v>37</v>
      </c>
      <c r="S4" s="9">
        <f t="shared" si="4"/>
        <v>2</v>
      </c>
      <c r="T4" s="10">
        <f t="shared" ref="T4:T25" si="8">T3-1</f>
        <v>70</v>
      </c>
      <c r="U4" s="10">
        <f t="shared" si="5"/>
        <v>2.6179938779914944</v>
      </c>
      <c r="V4" s="10">
        <f t="shared" si="2"/>
        <v>-0.86602540378443871</v>
      </c>
      <c r="W4" s="10">
        <f t="shared" si="3"/>
        <v>0.49999999999999994</v>
      </c>
      <c r="X4" s="10">
        <f>POWER($D$1,T4/12)-$D$2</f>
        <v>10.246307629987262</v>
      </c>
      <c r="Y4" s="10">
        <f t="shared" si="6"/>
        <v>4.7231538149936299</v>
      </c>
      <c r="Z4" s="11">
        <f t="shared" si="7"/>
        <v>-8.873562702559294</v>
      </c>
    </row>
    <row r="5" spans="1:26" x14ac:dyDescent="0.25">
      <c r="A5" t="str">
        <f t="shared" si="0"/>
        <v>e</v>
      </c>
      <c r="B5">
        <f>B6/$Q$99</f>
        <v>41.20414303549942</v>
      </c>
      <c r="P5" s="16" t="str">
        <f t="shared" si="1"/>
        <v>D#</v>
      </c>
      <c r="Q5" s="17">
        <f>ROUND(B4,0)</f>
        <v>39</v>
      </c>
      <c r="S5" s="9">
        <f t="shared" si="4"/>
        <v>3</v>
      </c>
      <c r="T5" s="10">
        <f t="shared" si="8"/>
        <v>69</v>
      </c>
      <c r="U5" s="10">
        <f t="shared" si="5"/>
        <v>3.1415926535897931</v>
      </c>
      <c r="V5" s="10">
        <f t="shared" si="2"/>
        <v>-1</v>
      </c>
      <c r="W5" s="10">
        <f t="shared" si="3"/>
        <v>1.22514845490862E-16</v>
      </c>
      <c r="X5" s="10">
        <f>POWER($D$1,T5/12)-$D$2</f>
        <v>9.8925915723683904</v>
      </c>
      <c r="Y5" s="10">
        <f t="shared" si="6"/>
        <v>-0.3999999999999988</v>
      </c>
      <c r="Z5" s="11">
        <f t="shared" si="7"/>
        <v>-9.8925915723683904</v>
      </c>
    </row>
    <row r="6" spans="1:26" x14ac:dyDescent="0.25">
      <c r="A6" t="str">
        <f t="shared" si="0"/>
        <v>f</v>
      </c>
      <c r="B6">
        <f>B7/$Q$99</f>
        <v>43.65426888081322</v>
      </c>
      <c r="P6" s="16" t="str">
        <f t="shared" si="1"/>
        <v>E</v>
      </c>
      <c r="Q6" s="17">
        <f>ROUND(B5,0)</f>
        <v>41</v>
      </c>
      <c r="S6" s="9">
        <f t="shared" si="4"/>
        <v>4</v>
      </c>
      <c r="T6" s="10">
        <f t="shared" si="8"/>
        <v>68</v>
      </c>
      <c r="U6" s="10">
        <f t="shared" si="5"/>
        <v>3.6651914291880923</v>
      </c>
      <c r="V6" s="10">
        <f t="shared" si="2"/>
        <v>-0.8660254037844386</v>
      </c>
      <c r="W6" s="10">
        <f t="shared" si="3"/>
        <v>-0.50000000000000011</v>
      </c>
      <c r="X6" s="10">
        <f>POWER($D$1,T6/12)-$D$2</f>
        <v>9.550627481136905</v>
      </c>
      <c r="Y6" s="10">
        <f t="shared" si="6"/>
        <v>-5.1753137405684537</v>
      </c>
      <c r="Z6" s="11">
        <f t="shared" si="7"/>
        <v>-8.2710860207463437</v>
      </c>
    </row>
    <row r="7" spans="1:26" x14ac:dyDescent="0.25">
      <c r="A7" t="str">
        <f t="shared" si="0"/>
        <v>f#</v>
      </c>
      <c r="B7">
        <f>B8/$Q$99</f>
        <v>46.250086790459065</v>
      </c>
      <c r="P7" s="16" t="str">
        <f t="shared" si="1"/>
        <v>F</v>
      </c>
      <c r="Q7" s="17">
        <f>ROUND(B6,0)</f>
        <v>44</v>
      </c>
      <c r="S7" s="9">
        <f t="shared" si="4"/>
        <v>5</v>
      </c>
      <c r="T7" s="10">
        <f t="shared" si="8"/>
        <v>67</v>
      </c>
      <c r="U7" s="10">
        <f t="shared" si="5"/>
        <v>4.1887902047863905</v>
      </c>
      <c r="V7" s="10">
        <f t="shared" si="2"/>
        <v>-0.50000000000000044</v>
      </c>
      <c r="W7" s="10">
        <f t="shared" si="3"/>
        <v>-0.86602540378443837</v>
      </c>
      <c r="X7" s="10">
        <f>POWER($D$1,T7/12)-$D$2</f>
        <v>9.220024905503271</v>
      </c>
      <c r="Y7" s="10">
        <f t="shared" si="6"/>
        <v>-8.3847757916910481</v>
      </c>
      <c r="Z7" s="11">
        <f t="shared" si="7"/>
        <v>-4.61001245275164</v>
      </c>
    </row>
    <row r="8" spans="1:26" x14ac:dyDescent="0.25">
      <c r="A8" t="str">
        <f t="shared" si="0"/>
        <v>g</v>
      </c>
      <c r="B8">
        <f>B9/$Q$99</f>
        <v>49.000260065405726</v>
      </c>
      <c r="P8" s="16" t="str">
        <f t="shared" si="1"/>
        <v>F#</v>
      </c>
      <c r="Q8" s="17">
        <f>ROUND(B7,0)</f>
        <v>46</v>
      </c>
      <c r="S8" s="9">
        <f t="shared" si="4"/>
        <v>6</v>
      </c>
      <c r="T8" s="10">
        <f t="shared" si="8"/>
        <v>66</v>
      </c>
      <c r="U8" s="10">
        <f t="shared" si="5"/>
        <v>4.7123889803846897</v>
      </c>
      <c r="V8" s="10">
        <f t="shared" si="2"/>
        <v>-1.83772268236293E-16</v>
      </c>
      <c r="W8" s="10">
        <f t="shared" si="3"/>
        <v>-1</v>
      </c>
      <c r="X8" s="10">
        <f>POWER($D$1,T8/12)-$D$2</f>
        <v>8.9004063671298788</v>
      </c>
      <c r="Y8" s="10">
        <f t="shared" si="6"/>
        <v>-9.3004063671298791</v>
      </c>
      <c r="Z8" s="11">
        <f t="shared" si="7"/>
        <v>-1.6356478663122021E-15</v>
      </c>
    </row>
    <row r="9" spans="1:26" x14ac:dyDescent="0.25">
      <c r="A9" t="str">
        <f t="shared" si="0"/>
        <v>g#</v>
      </c>
      <c r="B9">
        <f>B10/$Q$99</f>
        <v>51.913967153304959</v>
      </c>
      <c r="P9" s="16" t="str">
        <f t="shared" si="1"/>
        <v>G</v>
      </c>
      <c r="Q9" s="17">
        <f>ROUND(B8,0)</f>
        <v>49</v>
      </c>
      <c r="S9" s="9">
        <f t="shared" ref="S9:S20" si="9">S8+1</f>
        <v>7</v>
      </c>
      <c r="T9" s="10">
        <f t="shared" si="8"/>
        <v>65</v>
      </c>
      <c r="U9" s="10">
        <f t="shared" ref="U9:U20" si="10">(S9+3)/6*PI()</f>
        <v>5.2359877559829888</v>
      </c>
      <c r="V9" s="10">
        <f t="shared" ref="V9:V72" si="11">COS(U9)</f>
        <v>0.50000000000000011</v>
      </c>
      <c r="W9" s="10">
        <f t="shared" ref="W9:W20" si="12">SIN(U9)</f>
        <v>-0.8660254037844386</v>
      </c>
      <c r="X9" s="10">
        <f>POWER($D$1,T9/12)-$D$2</f>
        <v>8.5914069291304926</v>
      </c>
      <c r="Y9" s="10">
        <f t="shared" si="6"/>
        <v>-7.8403766548766587</v>
      </c>
      <c r="Z9" s="11">
        <f t="shared" si="7"/>
        <v>4.2957034645652472</v>
      </c>
    </row>
    <row r="10" spans="1:26" x14ac:dyDescent="0.25">
      <c r="A10" t="str">
        <f t="shared" si="0"/>
        <v>a</v>
      </c>
      <c r="B10">
        <f>B11/$Q$99</f>
        <v>55.000932280707289</v>
      </c>
      <c r="P10" s="16" t="str">
        <f t="shared" si="1"/>
        <v>G#</v>
      </c>
      <c r="Q10" s="17">
        <f>ROUND(B9,0)</f>
        <v>52</v>
      </c>
      <c r="S10" s="9">
        <f t="shared" si="9"/>
        <v>8</v>
      </c>
      <c r="T10" s="10">
        <f t="shared" si="8"/>
        <v>64</v>
      </c>
      <c r="U10" s="10">
        <f t="shared" si="10"/>
        <v>5.7595865315812871</v>
      </c>
      <c r="V10" s="10">
        <f t="shared" si="11"/>
        <v>0.86602540378443837</v>
      </c>
      <c r="W10" s="10">
        <f t="shared" si="12"/>
        <v>-0.50000000000000044</v>
      </c>
      <c r="X10" s="10">
        <f>POWER($D$1,T10/12)-$D$2</f>
        <v>8.2926737793893608</v>
      </c>
      <c r="Y10" s="10">
        <f t="shared" si="6"/>
        <v>-4.5463368896946843</v>
      </c>
      <c r="Z10" s="11">
        <f t="shared" si="7"/>
        <v>7.1816661582482961</v>
      </c>
    </row>
    <row r="11" spans="1:26" x14ac:dyDescent="0.25">
      <c r="A11" t="str">
        <f t="shared" si="0"/>
        <v>a#</v>
      </c>
      <c r="B11">
        <f>B12/$Q$99</f>
        <v>58.271457906764198</v>
      </c>
      <c r="P11" s="16" t="str">
        <f t="shared" si="1"/>
        <v>A</v>
      </c>
      <c r="Q11" s="17">
        <f>ROUND(B10,0)</f>
        <v>55</v>
      </c>
      <c r="S11" s="9">
        <f t="shared" si="9"/>
        <v>9</v>
      </c>
      <c r="T11" s="10">
        <f t="shared" si="8"/>
        <v>63</v>
      </c>
      <c r="U11" s="10">
        <f t="shared" si="10"/>
        <v>6.2831853071795862</v>
      </c>
      <c r="V11" s="10">
        <f t="shared" si="11"/>
        <v>1</v>
      </c>
      <c r="W11" s="10">
        <f t="shared" si="12"/>
        <v>-2.45029690981724E-16</v>
      </c>
      <c r="X11" s="10">
        <f>POWER($D$1,T11/12)-$D$2</f>
        <v>8.0038658277243169</v>
      </c>
      <c r="Y11" s="10">
        <f t="shared" si="6"/>
        <v>-0.40000000000000197</v>
      </c>
      <c r="Z11" s="11">
        <f t="shared" si="7"/>
        <v>8.0038658277243169</v>
      </c>
    </row>
    <row r="12" spans="1:26" x14ac:dyDescent="0.25">
      <c r="A12" t="str">
        <f t="shared" si="0"/>
        <v>b</v>
      </c>
      <c r="B12">
        <f>B13/$Q$99</f>
        <v>61.736459106727821</v>
      </c>
      <c r="P12" s="16" t="str">
        <f t="shared" si="1"/>
        <v>A#</v>
      </c>
      <c r="Q12" s="17">
        <f>ROUND(B11,0)</f>
        <v>58</v>
      </c>
      <c r="S12" s="9">
        <f t="shared" si="9"/>
        <v>10</v>
      </c>
      <c r="T12" s="10">
        <f t="shared" si="8"/>
        <v>62</v>
      </c>
      <c r="U12" s="10">
        <f t="shared" si="10"/>
        <v>6.8067840827778845</v>
      </c>
      <c r="V12" s="10">
        <f t="shared" si="11"/>
        <v>0.86602540378443904</v>
      </c>
      <c r="W12" s="10">
        <f t="shared" si="12"/>
        <v>0.49999999999999928</v>
      </c>
      <c r="X12" s="10">
        <f>POWER($D$1,T12/12)-$D$2</f>
        <v>7.7246533164337521</v>
      </c>
      <c r="Y12" s="10">
        <f t="shared" si="6"/>
        <v>3.4623266582168704</v>
      </c>
      <c r="Z12" s="11">
        <f t="shared" si="7"/>
        <v>6.6897460074593464</v>
      </c>
    </row>
    <row r="13" spans="1:26" x14ac:dyDescent="0.25">
      <c r="A13" t="str">
        <f t="shared" ref="A13:A35" si="13">A25</f>
        <v>c</v>
      </c>
      <c r="B13">
        <f>B14/$Q$99</f>
        <v>65.407499999999956</v>
      </c>
      <c r="P13" s="16" t="str">
        <f t="shared" si="1"/>
        <v>B</v>
      </c>
      <c r="Q13" s="17">
        <f>ROUND(B12,0)</f>
        <v>62</v>
      </c>
      <c r="S13" s="9">
        <f t="shared" si="9"/>
        <v>11</v>
      </c>
      <c r="T13" s="10">
        <f t="shared" si="8"/>
        <v>61</v>
      </c>
      <c r="U13" s="10">
        <f t="shared" si="10"/>
        <v>7.3303828583761845</v>
      </c>
      <c r="V13" s="10">
        <f t="shared" si="11"/>
        <v>0.49999999999999972</v>
      </c>
      <c r="W13" s="10">
        <f t="shared" si="12"/>
        <v>0.86602540378443882</v>
      </c>
      <c r="X13" s="10">
        <f>POWER($D$1,T13/12)-$D$2</f>
        <v>7.4547174437829904</v>
      </c>
      <c r="Y13" s="10">
        <f t="shared" si="6"/>
        <v>6.0559746843510638</v>
      </c>
      <c r="Z13" s="11">
        <f t="shared" si="7"/>
        <v>3.727358721891493</v>
      </c>
    </row>
    <row r="14" spans="1:26" x14ac:dyDescent="0.25">
      <c r="A14" t="str">
        <f t="shared" si="13"/>
        <v>c#</v>
      </c>
      <c r="B14">
        <f>B15/$Q$99</f>
        <v>69.296832344305557</v>
      </c>
      <c r="P14" s="16" t="str">
        <f t="shared" si="1"/>
        <v>C</v>
      </c>
      <c r="Q14" s="17">
        <f>ROUND(B13,0)</f>
        <v>65</v>
      </c>
      <c r="S14" s="9">
        <f t="shared" si="9"/>
        <v>12</v>
      </c>
      <c r="T14" s="10">
        <f t="shared" si="8"/>
        <v>60</v>
      </c>
      <c r="U14" s="10">
        <f t="shared" si="10"/>
        <v>7.8539816339744828</v>
      </c>
      <c r="V14" s="10">
        <f t="shared" si="11"/>
        <v>3.06287113727155E-16</v>
      </c>
      <c r="W14" s="10">
        <f t="shared" si="12"/>
        <v>1</v>
      </c>
      <c r="X14" s="10">
        <f>POWER($D$1,T14/12)-$D$2</f>
        <v>7.1937499999999996</v>
      </c>
      <c r="Y14" s="10">
        <f t="shared" si="6"/>
        <v>6.7937499999999993</v>
      </c>
      <c r="Z14" s="11">
        <f t="shared" si="7"/>
        <v>2.2033529243747213E-15</v>
      </c>
    </row>
    <row r="15" spans="1:26" x14ac:dyDescent="0.25">
      <c r="A15" t="str">
        <f t="shared" si="13"/>
        <v>d</v>
      </c>
      <c r="B15">
        <f>B16/$Q$99</f>
        <v>73.41743642479527</v>
      </c>
      <c r="P15" s="16" t="str">
        <f t="shared" si="1"/>
        <v>C#</v>
      </c>
      <c r="Q15" s="17">
        <f>ROUND(B14,0)</f>
        <v>69</v>
      </c>
      <c r="S15" s="9">
        <f t="shared" si="9"/>
        <v>13</v>
      </c>
      <c r="T15" s="10">
        <f t="shared" si="8"/>
        <v>59</v>
      </c>
      <c r="U15" s="10">
        <f t="shared" si="10"/>
        <v>8.3775804095727811</v>
      </c>
      <c r="V15" s="10">
        <f t="shared" si="11"/>
        <v>-0.49999999999999922</v>
      </c>
      <c r="W15" s="10">
        <f t="shared" si="12"/>
        <v>0.86602540378443915</v>
      </c>
      <c r="X15" s="10">
        <f>POWER($D$1,T15/12)-$D$2</f>
        <v>6.9414530153649103</v>
      </c>
      <c r="Y15" s="10">
        <f t="shared" si="6"/>
        <v>5.6114746504821085</v>
      </c>
      <c r="Z15" s="11">
        <f t="shared" si="7"/>
        <v>-3.4707265076824498</v>
      </c>
    </row>
    <row r="16" spans="1:26" x14ac:dyDescent="0.25">
      <c r="A16" t="str">
        <f t="shared" si="13"/>
        <v>d#</v>
      </c>
      <c r="B16">
        <f>B17/$Q$99</f>
        <v>77.78306437454043</v>
      </c>
      <c r="P16" s="16" t="str">
        <f t="shared" si="1"/>
        <v>D</v>
      </c>
      <c r="Q16" s="17">
        <f>ROUND(B15,0)</f>
        <v>73</v>
      </c>
      <c r="S16" s="9">
        <f t="shared" si="9"/>
        <v>14</v>
      </c>
      <c r="T16" s="10">
        <f t="shared" si="8"/>
        <v>58</v>
      </c>
      <c r="U16" s="10">
        <f t="shared" si="10"/>
        <v>8.9011791851710811</v>
      </c>
      <c r="V16" s="10">
        <f t="shared" si="11"/>
        <v>-0.86602540378443882</v>
      </c>
      <c r="W16" s="10">
        <f t="shared" si="12"/>
        <v>0.49999999999999978</v>
      </c>
      <c r="X16" s="10">
        <f>POWER($D$1,T16/12)-$D$2</f>
        <v>6.697538419991508</v>
      </c>
      <c r="Y16" s="10">
        <f t="shared" si="6"/>
        <v>2.9487692099957528</v>
      </c>
      <c r="Z16" s="11">
        <f t="shared" si="7"/>
        <v>-5.8002384145349382</v>
      </c>
    </row>
    <row r="17" spans="1:26" x14ac:dyDescent="0.25">
      <c r="A17" t="str">
        <f t="shared" si="13"/>
        <v>e</v>
      </c>
      <c r="B17">
        <f>B18/$Q$99</f>
        <v>82.408286070998869</v>
      </c>
      <c r="P17" s="16" t="str">
        <f t="shared" si="1"/>
        <v>D#</v>
      </c>
      <c r="Q17" s="17">
        <f>ROUND(B16,0)</f>
        <v>78</v>
      </c>
      <c r="S17" s="9">
        <f t="shared" si="9"/>
        <v>15</v>
      </c>
      <c r="T17" s="10">
        <f t="shared" si="8"/>
        <v>57</v>
      </c>
      <c r="U17" s="10">
        <f t="shared" si="10"/>
        <v>9.4247779607693793</v>
      </c>
      <c r="V17" s="10">
        <f t="shared" si="11"/>
        <v>-1</v>
      </c>
      <c r="W17" s="10">
        <f t="shared" si="12"/>
        <v>3.67544536472586E-16</v>
      </c>
      <c r="X17" s="10">
        <f>POWER($D$1,T17/12)-$D$2</f>
        <v>6.4617277149122589</v>
      </c>
      <c r="Y17" s="10">
        <f t="shared" si="6"/>
        <v>-0.39999999999999764</v>
      </c>
      <c r="Z17" s="11">
        <f t="shared" si="7"/>
        <v>-6.4617277149122589</v>
      </c>
    </row>
    <row r="18" spans="1:26" x14ac:dyDescent="0.25">
      <c r="A18" t="str">
        <f t="shared" si="13"/>
        <v>f</v>
      </c>
      <c r="B18">
        <f>B19/$Q$99</f>
        <v>87.308537761626482</v>
      </c>
      <c r="P18" s="16" t="str">
        <f t="shared" si="1"/>
        <v>E</v>
      </c>
      <c r="Q18" s="17">
        <f>ROUND(B17,0)</f>
        <v>82</v>
      </c>
      <c r="S18" s="9">
        <f t="shared" si="9"/>
        <v>16</v>
      </c>
      <c r="T18" s="10">
        <f t="shared" si="8"/>
        <v>56</v>
      </c>
      <c r="U18" s="10">
        <f t="shared" si="10"/>
        <v>9.9483767363676776</v>
      </c>
      <c r="V18" s="10">
        <f t="shared" si="11"/>
        <v>-0.86602540378443915</v>
      </c>
      <c r="W18" s="10">
        <f t="shared" si="12"/>
        <v>-0.49999999999999917</v>
      </c>
      <c r="X18" s="10">
        <f>POWER($D$1,T18/12)-$D$2</f>
        <v>6.2337516540912699</v>
      </c>
      <c r="Y18" s="10">
        <f t="shared" si="6"/>
        <v>-3.5168758270456295</v>
      </c>
      <c r="Z18" s="11">
        <f t="shared" si="7"/>
        <v>-5.3985872933263073</v>
      </c>
    </row>
    <row r="19" spans="1:26" x14ac:dyDescent="0.25">
      <c r="A19" t="str">
        <f t="shared" si="13"/>
        <v>f#</v>
      </c>
      <c r="B19">
        <f>B20/$Q$99</f>
        <v>92.500173580918172</v>
      </c>
      <c r="P19" s="16" t="str">
        <f t="shared" si="1"/>
        <v>F</v>
      </c>
      <c r="Q19" s="17">
        <f>ROUND(B18,0)</f>
        <v>87</v>
      </c>
      <c r="S19" s="9">
        <f t="shared" si="9"/>
        <v>17</v>
      </c>
      <c r="T19" s="10">
        <f t="shared" si="8"/>
        <v>55</v>
      </c>
      <c r="U19" s="10">
        <f t="shared" si="10"/>
        <v>10.471975511965978</v>
      </c>
      <c r="V19" s="10">
        <f t="shared" si="11"/>
        <v>-0.49999999999999983</v>
      </c>
      <c r="W19" s="10">
        <f t="shared" si="12"/>
        <v>-0.86602540378443871</v>
      </c>
      <c r="X19" s="10">
        <f>POWER($D$1,T19/12)-$D$2</f>
        <v>6.0133499370021806</v>
      </c>
      <c r="Y19" s="10">
        <f t="shared" si="6"/>
        <v>-5.6077138072894428</v>
      </c>
      <c r="Z19" s="11">
        <f t="shared" si="7"/>
        <v>-3.0066749685010894</v>
      </c>
    </row>
    <row r="20" spans="1:26" x14ac:dyDescent="0.25">
      <c r="A20" t="str">
        <f t="shared" si="13"/>
        <v>g</v>
      </c>
      <c r="B20">
        <f>B21/$Q$99</f>
        <v>98.000520130811509</v>
      </c>
      <c r="P20" s="16" t="str">
        <f t="shared" si="1"/>
        <v>F#</v>
      </c>
      <c r="Q20" s="17">
        <f>ROUND(B19,0)</f>
        <v>93</v>
      </c>
      <c r="S20" s="9">
        <f t="shared" si="9"/>
        <v>18</v>
      </c>
      <c r="T20" s="10">
        <f t="shared" si="8"/>
        <v>54</v>
      </c>
      <c r="U20" s="10">
        <f t="shared" si="10"/>
        <v>10.995574287564276</v>
      </c>
      <c r="V20" s="10">
        <f t="shared" si="11"/>
        <v>-4.28801959218017E-16</v>
      </c>
      <c r="W20" s="10">
        <f t="shared" si="12"/>
        <v>-1</v>
      </c>
      <c r="X20" s="10">
        <f>POWER($D$1,T20/12)-$D$2</f>
        <v>5.8002709114199202</v>
      </c>
      <c r="Y20" s="10">
        <f t="shared" si="6"/>
        <v>-6.2002709114199206</v>
      </c>
      <c r="Z20" s="11">
        <f t="shared" si="7"/>
        <v>-2.4871675308121349E-15</v>
      </c>
    </row>
    <row r="21" spans="1:26" x14ac:dyDescent="0.25">
      <c r="A21" t="str">
        <f t="shared" si="13"/>
        <v>g#</v>
      </c>
      <c r="B21">
        <f>B22/$Q$99</f>
        <v>103.82793430660998</v>
      </c>
      <c r="P21" s="16" t="str">
        <f t="shared" si="1"/>
        <v>G</v>
      </c>
      <c r="Q21" s="17">
        <f>ROUND(B20,0)</f>
        <v>98</v>
      </c>
      <c r="S21" s="9">
        <f t="shared" ref="S21:S25" si="14">S20+1</f>
        <v>19</v>
      </c>
      <c r="T21" s="10">
        <f t="shared" si="8"/>
        <v>53</v>
      </c>
      <c r="U21" s="10">
        <f t="shared" ref="U21:U25" si="15">(S21+3)/6*PI()</f>
        <v>11.519173063162574</v>
      </c>
      <c r="V21" s="10">
        <f t="shared" si="11"/>
        <v>0.49999999999999911</v>
      </c>
      <c r="W21" s="10">
        <f t="shared" ref="W21:W25" si="16">SIN(U21)</f>
        <v>-0.86602540378443915</v>
      </c>
      <c r="X21" s="10">
        <f>POWER($D$1,T21/12)-$D$2</f>
        <v>5.5942712860869932</v>
      </c>
      <c r="Y21" s="10">
        <f t="shared" si="6"/>
        <v>-5.2447810494131826</v>
      </c>
      <c r="Z21" s="11">
        <f t="shared" si="7"/>
        <v>2.7971356430434917</v>
      </c>
    </row>
    <row r="22" spans="1:26" x14ac:dyDescent="0.25">
      <c r="A22" t="str">
        <f t="shared" si="13"/>
        <v>a</v>
      </c>
      <c r="B22">
        <f>B23/$Q$99</f>
        <v>110.00186456141464</v>
      </c>
      <c r="P22" s="16" t="str">
        <f t="shared" si="1"/>
        <v>G#</v>
      </c>
      <c r="Q22" s="17">
        <f>ROUND(B21,0)</f>
        <v>104</v>
      </c>
      <c r="S22" s="9">
        <f t="shared" si="14"/>
        <v>20</v>
      </c>
      <c r="T22" s="10">
        <f t="shared" si="8"/>
        <v>52</v>
      </c>
      <c r="U22" s="10">
        <f t="shared" si="15"/>
        <v>12.042771838760874</v>
      </c>
      <c r="V22" s="10">
        <f t="shared" si="11"/>
        <v>0.86602540378443871</v>
      </c>
      <c r="W22" s="10">
        <f t="shared" si="16"/>
        <v>-0.49999999999999989</v>
      </c>
      <c r="X22" s="10">
        <f>POWER($D$1,T22/12)-$D$2</f>
        <v>5.3951158529262422</v>
      </c>
      <c r="Y22" s="10">
        <f t="shared" si="6"/>
        <v>-3.0975579264631206</v>
      </c>
      <c r="Z22" s="11">
        <f t="shared" si="7"/>
        <v>4.6723073849942756</v>
      </c>
    </row>
    <row r="23" spans="1:26" x14ac:dyDescent="0.25">
      <c r="A23" t="str">
        <f t="shared" si="13"/>
        <v>a#</v>
      </c>
      <c r="B23">
        <f>B24/$Q$99</f>
        <v>116.54291581352845</v>
      </c>
      <c r="P23" s="16" t="str">
        <f t="shared" si="1"/>
        <v>A</v>
      </c>
      <c r="Q23" s="17">
        <f>ROUND(B22,0)</f>
        <v>110</v>
      </c>
      <c r="S23" s="9">
        <f t="shared" si="14"/>
        <v>21</v>
      </c>
      <c r="T23" s="10">
        <f t="shared" si="8"/>
        <v>51</v>
      </c>
      <c r="U23" s="10">
        <f t="shared" si="15"/>
        <v>12.566370614359172</v>
      </c>
      <c r="V23" s="10">
        <f t="shared" si="11"/>
        <v>1</v>
      </c>
      <c r="W23" s="10">
        <f t="shared" si="16"/>
        <v>-4.90059381963448E-16</v>
      </c>
      <c r="X23" s="10">
        <f>POWER($D$1,T23/12)-$D$2</f>
        <v>5.2025772184828778</v>
      </c>
      <c r="Y23" s="10">
        <f t="shared" si="6"/>
        <v>-0.40000000000000258</v>
      </c>
      <c r="Z23" s="11">
        <f t="shared" si="7"/>
        <v>5.2025772184828778</v>
      </c>
    </row>
    <row r="24" spans="1:26" x14ac:dyDescent="0.25">
      <c r="A24" t="str">
        <f t="shared" si="13"/>
        <v>b</v>
      </c>
      <c r="B24">
        <f>B25/$Q$99</f>
        <v>123.4729182134557</v>
      </c>
      <c r="P24" s="16" t="str">
        <f t="shared" si="1"/>
        <v>A#</v>
      </c>
      <c r="Q24" s="17">
        <f>ROUND(B23,0)</f>
        <v>117</v>
      </c>
      <c r="S24" s="9">
        <f t="shared" si="14"/>
        <v>22</v>
      </c>
      <c r="T24" s="10">
        <f t="shared" si="8"/>
        <v>50</v>
      </c>
      <c r="U24" s="10">
        <f t="shared" si="15"/>
        <v>13.089969389957473</v>
      </c>
      <c r="V24" s="10">
        <f t="shared" si="11"/>
        <v>0.86602540378443826</v>
      </c>
      <c r="W24" s="10">
        <f t="shared" si="16"/>
        <v>0.50000000000000056</v>
      </c>
      <c r="X24" s="10">
        <f>POWER($D$1,T24/12)-$D$2</f>
        <v>5.0164355442891697</v>
      </c>
      <c r="Y24" s="10">
        <f t="shared" si="6"/>
        <v>2.1082177721445876</v>
      </c>
      <c r="Z24" s="11">
        <f t="shared" si="7"/>
        <v>4.3443606178016365</v>
      </c>
    </row>
    <row r="25" spans="1:26" x14ac:dyDescent="0.25">
      <c r="A25" t="str">
        <f t="shared" si="13"/>
        <v>c</v>
      </c>
      <c r="B25">
        <f>B26/$Q$99</f>
        <v>130.81499999999997</v>
      </c>
      <c r="P25" s="16" t="str">
        <f t="shared" si="1"/>
        <v>B</v>
      </c>
      <c r="Q25" s="17">
        <f>ROUND(B24,0)</f>
        <v>123</v>
      </c>
      <c r="S25" s="9">
        <f t="shared" si="14"/>
        <v>23</v>
      </c>
      <c r="T25" s="10">
        <f t="shared" si="8"/>
        <v>49</v>
      </c>
      <c r="U25" s="10">
        <f t="shared" si="15"/>
        <v>13.613568165555769</v>
      </c>
      <c r="V25" s="10">
        <f t="shared" si="11"/>
        <v>0.50000000000000144</v>
      </c>
      <c r="W25" s="10">
        <f t="shared" si="16"/>
        <v>0.86602540378443782</v>
      </c>
      <c r="X25" s="10">
        <f>POWER($D$1,T25/12)-$D$2</f>
        <v>4.8364782958553265</v>
      </c>
      <c r="Y25" s="10">
        <f t="shared" si="6"/>
        <v>3.7885130690627791</v>
      </c>
      <c r="Z25" s="11">
        <f t="shared" si="7"/>
        <v>2.4182391479276704</v>
      </c>
    </row>
    <row r="26" spans="1:26" x14ac:dyDescent="0.25">
      <c r="A26" t="str">
        <f t="shared" si="13"/>
        <v>c#</v>
      </c>
      <c r="B26">
        <f>B27/$Q$99</f>
        <v>138.59366468861117</v>
      </c>
      <c r="P26" s="16" t="str">
        <f t="shared" si="1"/>
        <v>C</v>
      </c>
      <c r="Q26" s="17">
        <f>ROUND(B25,0)</f>
        <v>131</v>
      </c>
      <c r="S26" s="9">
        <f t="shared" ref="S26:S74" si="17">S25+1</f>
        <v>24</v>
      </c>
      <c r="T26" s="10">
        <f t="shared" ref="T26:T74" si="18">T25-1</f>
        <v>48</v>
      </c>
      <c r="U26" s="10">
        <f t="shared" ref="U26:U74" si="19">(S26+3)/6*PI()</f>
        <v>14.137166941154069</v>
      </c>
      <c r="V26" s="10">
        <f t="shared" si="11"/>
        <v>5.51316804708879E-16</v>
      </c>
      <c r="W26" s="10">
        <f t="shared" ref="W26:W74" si="20">SIN(U26)</f>
        <v>1</v>
      </c>
      <c r="X26" s="10">
        <f>POWER($D$1,T26/12)-$D$2</f>
        <v>4.6624999999999996</v>
      </c>
      <c r="Y26" s="10">
        <f t="shared" si="6"/>
        <v>4.2624999999999993</v>
      </c>
      <c r="Z26" s="11">
        <f t="shared" si="7"/>
        <v>2.5705146019551484E-15</v>
      </c>
    </row>
    <row r="27" spans="1:26" x14ac:dyDescent="0.25">
      <c r="A27" t="str">
        <f t="shared" si="13"/>
        <v>d</v>
      </c>
      <c r="B27">
        <f>B28/$Q$99</f>
        <v>146.8348728495906</v>
      </c>
      <c r="P27" s="16" t="str">
        <f t="shared" si="1"/>
        <v>C#</v>
      </c>
      <c r="Q27" s="17">
        <f>ROUND(B26,0)</f>
        <v>139</v>
      </c>
      <c r="S27" s="9">
        <f t="shared" si="17"/>
        <v>25</v>
      </c>
      <c r="T27" s="10">
        <f t="shared" si="18"/>
        <v>47</v>
      </c>
      <c r="U27" s="10">
        <f t="shared" si="19"/>
        <v>14.660765716752369</v>
      </c>
      <c r="V27" s="10">
        <f t="shared" si="11"/>
        <v>-0.50000000000000056</v>
      </c>
      <c r="W27" s="10">
        <f t="shared" si="20"/>
        <v>0.86602540378443837</v>
      </c>
      <c r="X27" s="10">
        <f>POWER($D$1,T27/12)-$D$2</f>
        <v>4.4943020102432722</v>
      </c>
      <c r="Y27" s="10">
        <f t="shared" si="6"/>
        <v>3.4921797131501431</v>
      </c>
      <c r="Z27" s="11">
        <f t="shared" si="7"/>
        <v>-2.2471510051216388</v>
      </c>
    </row>
    <row r="28" spans="1:26" x14ac:dyDescent="0.25">
      <c r="A28" t="str">
        <f t="shared" si="13"/>
        <v>d#</v>
      </c>
      <c r="B28">
        <f>B29/$Q$99</f>
        <v>155.56612874908092</v>
      </c>
      <c r="P28" s="16" t="str">
        <f t="shared" si="1"/>
        <v>D</v>
      </c>
      <c r="Q28" s="17">
        <f>ROUND(B27,0)</f>
        <v>147</v>
      </c>
      <c r="S28" s="9">
        <f t="shared" si="17"/>
        <v>26</v>
      </c>
      <c r="T28" s="10">
        <f t="shared" si="18"/>
        <v>46</v>
      </c>
      <c r="U28" s="10">
        <f t="shared" si="19"/>
        <v>15.184364492350666</v>
      </c>
      <c r="V28" s="10">
        <f t="shared" si="11"/>
        <v>-0.86602540378443771</v>
      </c>
      <c r="W28" s="10">
        <f t="shared" si="20"/>
        <v>0.50000000000000155</v>
      </c>
      <c r="X28" s="10">
        <f>POWER($D$1,T28/12)-$D$2</f>
        <v>4.33169227999434</v>
      </c>
      <c r="Y28" s="10">
        <f t="shared" si="6"/>
        <v>1.7658461399971768</v>
      </c>
      <c r="Z28" s="11">
        <f t="shared" si="7"/>
        <v>-3.75135555585203</v>
      </c>
    </row>
    <row r="29" spans="1:26" x14ac:dyDescent="0.25">
      <c r="A29" t="str">
        <f t="shared" si="13"/>
        <v>e</v>
      </c>
      <c r="B29">
        <f>B30/$Q$99</f>
        <v>164.8165721419978</v>
      </c>
      <c r="P29" s="16" t="str">
        <f t="shared" si="1"/>
        <v>D#</v>
      </c>
      <c r="Q29" s="17">
        <f>ROUND(B28,0)</f>
        <v>156</v>
      </c>
      <c r="S29" s="9">
        <f t="shared" si="17"/>
        <v>27</v>
      </c>
      <c r="T29" s="10">
        <f t="shared" si="18"/>
        <v>45</v>
      </c>
      <c r="U29" s="10">
        <f t="shared" si="19"/>
        <v>15.707963267948966</v>
      </c>
      <c r="V29" s="10">
        <f t="shared" si="11"/>
        <v>-1</v>
      </c>
      <c r="W29" s="10">
        <f t="shared" si="20"/>
        <v>6.1257422745431001E-16</v>
      </c>
      <c r="X29" s="10">
        <f>POWER($D$1,T29/12)-$D$2</f>
        <v>4.1744851432748389</v>
      </c>
      <c r="Y29" s="10">
        <f t="shared" si="6"/>
        <v>-0.39999999999999747</v>
      </c>
      <c r="Z29" s="11">
        <f t="shared" si="7"/>
        <v>-4.1744851432748389</v>
      </c>
    </row>
    <row r="30" spans="1:26" x14ac:dyDescent="0.25">
      <c r="A30" t="str">
        <f t="shared" si="13"/>
        <v>f</v>
      </c>
      <c r="B30">
        <f>B31/$Q$99</f>
        <v>174.61707552325302</v>
      </c>
      <c r="P30" s="16" t="str">
        <f t="shared" si="1"/>
        <v>E</v>
      </c>
      <c r="Q30" s="17">
        <f>ROUND(B29,0)</f>
        <v>165</v>
      </c>
      <c r="S30" s="9">
        <f t="shared" si="17"/>
        <v>28</v>
      </c>
      <c r="T30" s="10">
        <f t="shared" si="18"/>
        <v>44</v>
      </c>
      <c r="U30" s="10">
        <f t="shared" si="19"/>
        <v>16.231562043547264</v>
      </c>
      <c r="V30" s="10">
        <f t="shared" si="11"/>
        <v>-0.86602540378443926</v>
      </c>
      <c r="W30" s="10">
        <f t="shared" si="20"/>
        <v>-0.49999999999999895</v>
      </c>
      <c r="X30" s="10">
        <f>POWER($D$1,T30/12)-$D$2</f>
        <v>4.0225011027275119</v>
      </c>
      <c r="Y30" s="10">
        <f t="shared" si="6"/>
        <v>-2.4112505513637514</v>
      </c>
      <c r="Z30" s="11">
        <f t="shared" si="7"/>
        <v>-3.4835881417129455</v>
      </c>
    </row>
    <row r="31" spans="1:26" x14ac:dyDescent="0.25">
      <c r="A31" t="str">
        <f t="shared" si="13"/>
        <v>f#</v>
      </c>
      <c r="B31">
        <f>B32/$Q$99</f>
        <v>185.0003471618364</v>
      </c>
      <c r="P31" s="16" t="str">
        <f t="shared" si="1"/>
        <v>F</v>
      </c>
      <c r="Q31" s="17">
        <f>ROUND(B30,0)</f>
        <v>175</v>
      </c>
      <c r="S31" s="9">
        <f t="shared" si="17"/>
        <v>29</v>
      </c>
      <c r="T31" s="10">
        <f t="shared" si="18"/>
        <v>43</v>
      </c>
      <c r="U31" s="10">
        <f t="shared" si="19"/>
        <v>16.755160819145562</v>
      </c>
      <c r="V31" s="10">
        <f t="shared" si="11"/>
        <v>-0.50000000000000155</v>
      </c>
      <c r="W31" s="10">
        <f t="shared" si="20"/>
        <v>-0.86602540378443771</v>
      </c>
      <c r="X31" s="10">
        <f>POWER($D$1,T31/12)-$D$2</f>
        <v>3.8755666246681204</v>
      </c>
      <c r="Y31" s="10">
        <f t="shared" si="6"/>
        <v>-3.7563391510216992</v>
      </c>
      <c r="Z31" s="11">
        <f t="shared" si="7"/>
        <v>-1.9377833123340662</v>
      </c>
    </row>
    <row r="32" spans="1:26" x14ac:dyDescent="0.25">
      <c r="A32" t="str">
        <f t="shared" si="13"/>
        <v>g</v>
      </c>
      <c r="B32">
        <f>B33/$Q$99</f>
        <v>196.00104026162307</v>
      </c>
      <c r="P32" s="16" t="str">
        <f t="shared" si="1"/>
        <v>F#</v>
      </c>
      <c r="Q32" s="17">
        <f>ROUND(B31,0)</f>
        <v>185</v>
      </c>
      <c r="S32" s="9">
        <f t="shared" si="17"/>
        <v>30</v>
      </c>
      <c r="T32" s="10">
        <f t="shared" si="18"/>
        <v>42</v>
      </c>
      <c r="U32" s="10">
        <f t="shared" si="19"/>
        <v>17.27875959474386</v>
      </c>
      <c r="V32" s="10">
        <f t="shared" si="11"/>
        <v>-2.4501884895999915E-15</v>
      </c>
      <c r="W32" s="10">
        <f t="shared" si="20"/>
        <v>-1</v>
      </c>
      <c r="X32" s="10">
        <f>POWER($D$1,T32/12)-$D$2</f>
        <v>3.7335139409466129</v>
      </c>
      <c r="Y32" s="10">
        <f t="shared" si="6"/>
        <v>-4.1335139409466128</v>
      </c>
      <c r="Z32" s="11">
        <f t="shared" si="7"/>
        <v>-9.1478128838684935E-15</v>
      </c>
    </row>
    <row r="33" spans="1:26" x14ac:dyDescent="0.25">
      <c r="A33" t="str">
        <f t="shared" si="13"/>
        <v>g#</v>
      </c>
      <c r="B33">
        <f>B34/$Q$99</f>
        <v>207.65586861322001</v>
      </c>
      <c r="P33" s="16" t="str">
        <f t="shared" si="1"/>
        <v>G</v>
      </c>
      <c r="Q33" s="17">
        <f>ROUND(B32,0)</f>
        <v>196</v>
      </c>
      <c r="S33" s="9">
        <f t="shared" si="17"/>
        <v>31</v>
      </c>
      <c r="T33" s="10">
        <f t="shared" si="18"/>
        <v>41</v>
      </c>
      <c r="U33" s="10">
        <f t="shared" si="19"/>
        <v>17.802358370342162</v>
      </c>
      <c r="V33" s="10">
        <f t="shared" si="11"/>
        <v>0.50000000000000044</v>
      </c>
      <c r="W33" s="10">
        <f t="shared" si="20"/>
        <v>-0.86602540378443837</v>
      </c>
      <c r="X33" s="10">
        <f>POWER($D$1,T33/12)-$D$2</f>
        <v>3.596180857391329</v>
      </c>
      <c r="Y33" s="10">
        <f t="shared" si="6"/>
        <v>-3.5143839791041933</v>
      </c>
      <c r="Z33" s="11">
        <f t="shared" si="7"/>
        <v>1.798090428695666</v>
      </c>
    </row>
    <row r="34" spans="1:26" x14ac:dyDescent="0.25">
      <c r="A34" t="str">
        <f t="shared" si="13"/>
        <v>a</v>
      </c>
      <c r="B34">
        <f>B35/$Q$99</f>
        <v>220.00372912282933</v>
      </c>
      <c r="P34" s="16" t="str">
        <f t="shared" si="1"/>
        <v>G#</v>
      </c>
      <c r="Q34" s="17">
        <f>ROUND(B33,0)</f>
        <v>208</v>
      </c>
      <c r="S34" s="9">
        <f t="shared" si="17"/>
        <v>32</v>
      </c>
      <c r="T34" s="10">
        <f t="shared" si="18"/>
        <v>40</v>
      </c>
      <c r="U34" s="10">
        <f t="shared" si="19"/>
        <v>18.32595714594046</v>
      </c>
      <c r="V34" s="10">
        <f t="shared" si="11"/>
        <v>0.8660254037844386</v>
      </c>
      <c r="W34" s="10">
        <f t="shared" si="20"/>
        <v>-0.50000000000000011</v>
      </c>
      <c r="X34" s="10">
        <f>POWER($D$1,T34/12)-$D$2</f>
        <v>3.4634105686174959</v>
      </c>
      <c r="Y34" s="10">
        <f t="shared" si="6"/>
        <v>-2.1317052843087483</v>
      </c>
      <c r="Z34" s="11">
        <f t="shared" si="7"/>
        <v>2.9994015361582589</v>
      </c>
    </row>
    <row r="35" spans="1:26" x14ac:dyDescent="0.25">
      <c r="A35" t="str">
        <f t="shared" si="13"/>
        <v>a#</v>
      </c>
      <c r="B35">
        <f>B36/$Q$99</f>
        <v>233.08583162705696</v>
      </c>
      <c r="P35" s="16" t="str">
        <f t="shared" si="1"/>
        <v>A</v>
      </c>
      <c r="Q35" s="17">
        <f>ROUND(B34,0)</f>
        <v>220</v>
      </c>
      <c r="S35" s="9">
        <f t="shared" si="17"/>
        <v>33</v>
      </c>
      <c r="T35" s="10">
        <f t="shared" si="18"/>
        <v>39</v>
      </c>
      <c r="U35" s="10">
        <f t="shared" si="19"/>
        <v>18.849555921538759</v>
      </c>
      <c r="V35" s="10">
        <f t="shared" si="11"/>
        <v>1</v>
      </c>
      <c r="W35" s="10">
        <f t="shared" si="20"/>
        <v>-7.3508907294517201E-16</v>
      </c>
      <c r="X35" s="10">
        <f>POWER($D$1,T35/12)-$D$2</f>
        <v>3.3350514789885857</v>
      </c>
      <c r="Y35" s="10">
        <f t="shared" si="6"/>
        <v>-0.40000000000000246</v>
      </c>
      <c r="Z35" s="11">
        <f t="shared" si="7"/>
        <v>3.3350514789885857</v>
      </c>
    </row>
    <row r="36" spans="1:26" x14ac:dyDescent="0.25">
      <c r="A36" t="str">
        <f>A48</f>
        <v>b</v>
      </c>
      <c r="B36">
        <f>B37/$Q$99</f>
        <v>246.94583642691146</v>
      </c>
      <c r="P36" s="16" t="str">
        <f t="shared" si="1"/>
        <v>A#</v>
      </c>
      <c r="Q36" s="17">
        <f>ROUND(B35,0)</f>
        <v>233</v>
      </c>
      <c r="S36" s="9">
        <f t="shared" si="17"/>
        <v>34</v>
      </c>
      <c r="T36" s="10">
        <f t="shared" si="18"/>
        <v>38</v>
      </c>
      <c r="U36" s="10">
        <f t="shared" si="19"/>
        <v>19.373154697137057</v>
      </c>
      <c r="V36" s="10">
        <f t="shared" si="11"/>
        <v>0.86602540378443937</v>
      </c>
      <c r="W36" s="10">
        <f t="shared" si="20"/>
        <v>0.49999999999999883</v>
      </c>
      <c r="X36" s="10">
        <f>POWER($D$1,T36/12)-$D$2</f>
        <v>3.2109570295261123</v>
      </c>
      <c r="Y36" s="10">
        <f t="shared" si="6"/>
        <v>1.2054785147630525</v>
      </c>
      <c r="Z36" s="11">
        <f t="shared" si="7"/>
        <v>2.7807703580298355</v>
      </c>
    </row>
    <row r="37" spans="1:26" s="1" customFormat="1" x14ac:dyDescent="0.25">
      <c r="A37" s="1" t="s">
        <v>0</v>
      </c>
      <c r="B37" s="2">
        <v>261.63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8" t="str">
        <f>P49</f>
        <v>B</v>
      </c>
      <c r="Q37" s="19">
        <f>ROUND(B36,0)</f>
        <v>247</v>
      </c>
      <c r="S37" s="9">
        <f t="shared" si="17"/>
        <v>35</v>
      </c>
      <c r="T37" s="10">
        <f t="shared" si="18"/>
        <v>37</v>
      </c>
      <c r="U37" s="10">
        <f t="shared" si="19"/>
        <v>19.896753472735355</v>
      </c>
      <c r="V37" s="10">
        <f t="shared" si="11"/>
        <v>0.50000000000000167</v>
      </c>
      <c r="W37" s="10">
        <f t="shared" si="20"/>
        <v>0.86602540378443771</v>
      </c>
      <c r="X37" s="10">
        <f>POWER($D$1,T37/12)-$D$2</f>
        <v>3.0909855305702187</v>
      </c>
      <c r="Y37" s="10">
        <f t="shared" si="6"/>
        <v>2.2768719922039282</v>
      </c>
      <c r="Z37" s="11">
        <f t="shared" si="7"/>
        <v>1.5454927652851145</v>
      </c>
    </row>
    <row r="38" spans="1:26" x14ac:dyDescent="0.25">
      <c r="A38" t="s">
        <v>3</v>
      </c>
      <c r="B38">
        <f>B37*$Q$99</f>
        <v>277.18732937722245</v>
      </c>
      <c r="P38" s="16" t="s">
        <v>19</v>
      </c>
      <c r="Q38" s="17">
        <f>ROUND(B37,0)</f>
        <v>262</v>
      </c>
      <c r="S38" s="9">
        <f t="shared" si="17"/>
        <v>36</v>
      </c>
      <c r="T38" s="10">
        <f t="shared" si="18"/>
        <v>36</v>
      </c>
      <c r="U38" s="10">
        <f t="shared" si="19"/>
        <v>20.420352248333657</v>
      </c>
      <c r="V38" s="10">
        <f t="shared" si="11"/>
        <v>-9.8001034370964746E-16</v>
      </c>
      <c r="W38" s="10">
        <f t="shared" si="20"/>
        <v>1</v>
      </c>
      <c r="X38" s="10">
        <f>POWER($D$1,T38/12)-$D$2</f>
        <v>2.9750000000000001</v>
      </c>
      <c r="Y38" s="10">
        <f t="shared" si="6"/>
        <v>2.5750000000000002</v>
      </c>
      <c r="Z38" s="11">
        <f t="shared" si="7"/>
        <v>-2.9155307725362013E-15</v>
      </c>
    </row>
    <row r="39" spans="1:26" x14ac:dyDescent="0.25">
      <c r="A39" t="s">
        <v>1</v>
      </c>
      <c r="B39">
        <f>B38*$Q$99</f>
        <v>293.66974569918131</v>
      </c>
      <c r="P39" s="16" t="s">
        <v>20</v>
      </c>
      <c r="Q39" s="17">
        <f>ROUND(B38,0)</f>
        <v>277</v>
      </c>
      <c r="S39" s="9">
        <f t="shared" si="17"/>
        <v>37</v>
      </c>
      <c r="T39" s="10">
        <f t="shared" si="18"/>
        <v>35</v>
      </c>
      <c r="U39" s="10">
        <f t="shared" si="19"/>
        <v>20.943951023931955</v>
      </c>
      <c r="V39" s="10">
        <f t="shared" si="11"/>
        <v>-0.50000000000000033</v>
      </c>
      <c r="W39" s="10">
        <f t="shared" si="20"/>
        <v>0.86602540378443849</v>
      </c>
      <c r="X39" s="10">
        <f>POWER($D$1,T39/12)-$D$2</f>
        <v>2.8628680068288488</v>
      </c>
      <c r="Y39" s="10">
        <f t="shared" si="6"/>
        <v>2.0793164215955047</v>
      </c>
      <c r="Z39" s="11">
        <f t="shared" si="7"/>
        <v>-1.4314340034144253</v>
      </c>
    </row>
    <row r="40" spans="1:26" x14ac:dyDescent="0.25">
      <c r="A40" t="s">
        <v>4</v>
      </c>
      <c r="B40">
        <f>B39*$Q$99</f>
        <v>311.13225749816201</v>
      </c>
      <c r="P40" s="16" t="s">
        <v>21</v>
      </c>
      <c r="Q40" s="17">
        <f>ROUND(B39,0)</f>
        <v>294</v>
      </c>
      <c r="S40" s="9">
        <f t="shared" si="17"/>
        <v>38</v>
      </c>
      <c r="T40" s="10">
        <f t="shared" si="18"/>
        <v>34</v>
      </c>
      <c r="U40" s="10">
        <f t="shared" si="19"/>
        <v>21.467549799530254</v>
      </c>
      <c r="V40" s="10">
        <f t="shared" si="11"/>
        <v>-0.86602540378443849</v>
      </c>
      <c r="W40" s="10">
        <f t="shared" si="20"/>
        <v>0.50000000000000022</v>
      </c>
      <c r="X40" s="10">
        <f>POWER($D$1,T40/12)-$D$2</f>
        <v>2.754461519996227</v>
      </c>
      <c r="Y40" s="10">
        <f t="shared" si="6"/>
        <v>0.97723075999811415</v>
      </c>
      <c r="Z40" s="11">
        <f t="shared" si="7"/>
        <v>-2.3854336500634306</v>
      </c>
    </row>
    <row r="41" spans="1:26" x14ac:dyDescent="0.25">
      <c r="A41" t="s">
        <v>2</v>
      </c>
      <c r="B41">
        <f>B40*$Q$99</f>
        <v>329.63314428399576</v>
      </c>
      <c r="P41" s="16" t="s">
        <v>22</v>
      </c>
      <c r="Q41" s="17">
        <f>ROUND(B40,0)</f>
        <v>311</v>
      </c>
      <c r="S41" s="9">
        <f t="shared" si="17"/>
        <v>39</v>
      </c>
      <c r="T41" s="10">
        <f t="shared" si="18"/>
        <v>33</v>
      </c>
      <c r="U41" s="10">
        <f t="shared" si="19"/>
        <v>21.991148575128552</v>
      </c>
      <c r="V41" s="10">
        <f t="shared" si="11"/>
        <v>-1</v>
      </c>
      <c r="W41" s="10">
        <f t="shared" si="20"/>
        <v>8.5760391843603401E-16</v>
      </c>
      <c r="X41" s="10">
        <f>POWER($D$1,T41/12)-$D$2</f>
        <v>2.6496567621832261</v>
      </c>
      <c r="Y41" s="10">
        <f t="shared" si="6"/>
        <v>-0.39999999999999775</v>
      </c>
      <c r="Z41" s="11">
        <f t="shared" si="7"/>
        <v>-2.6496567621832261</v>
      </c>
    </row>
    <row r="42" spans="1:26" x14ac:dyDescent="0.25">
      <c r="A42" t="s">
        <v>5</v>
      </c>
      <c r="B42">
        <f>B41*$Q$99</f>
        <v>349.23415104650621</v>
      </c>
      <c r="P42" s="16" t="s">
        <v>23</v>
      </c>
      <c r="Q42" s="17">
        <f>ROUND(B41,0)</f>
        <v>330</v>
      </c>
      <c r="S42" s="9">
        <f t="shared" si="17"/>
        <v>40</v>
      </c>
      <c r="T42" s="10">
        <f t="shared" si="18"/>
        <v>32</v>
      </c>
      <c r="U42" s="10">
        <f t="shared" si="19"/>
        <v>22.51474735072685</v>
      </c>
      <c r="V42" s="10">
        <f t="shared" si="11"/>
        <v>-0.86602540378443937</v>
      </c>
      <c r="W42" s="10">
        <f t="shared" si="20"/>
        <v>-0.49999999999999872</v>
      </c>
      <c r="X42" s="10">
        <f>POWER($D$1,T42/12)-$D$2</f>
        <v>2.5483340684850084</v>
      </c>
      <c r="Y42" s="10">
        <f t="shared" si="6"/>
        <v>-1.674167034242501</v>
      </c>
      <c r="Z42" s="11">
        <f t="shared" si="7"/>
        <v>-2.2069220406373726</v>
      </c>
    </row>
    <row r="43" spans="1:26" x14ac:dyDescent="0.25">
      <c r="A43" t="s">
        <v>7</v>
      </c>
      <c r="B43">
        <f>B42*$Q$99</f>
        <v>370.00069432367303</v>
      </c>
      <c r="P43" s="16" t="s">
        <v>24</v>
      </c>
      <c r="Q43" s="17">
        <f>ROUND(B42,0)</f>
        <v>349</v>
      </c>
      <c r="S43" s="9">
        <f t="shared" si="17"/>
        <v>41</v>
      </c>
      <c r="T43" s="10">
        <f t="shared" si="18"/>
        <v>31</v>
      </c>
      <c r="U43" s="10">
        <f t="shared" si="19"/>
        <v>23.038346126325148</v>
      </c>
      <c r="V43" s="10">
        <f t="shared" si="11"/>
        <v>-0.50000000000000178</v>
      </c>
      <c r="W43" s="10">
        <f t="shared" si="20"/>
        <v>-0.8660254037844376</v>
      </c>
      <c r="X43" s="10">
        <f>POWER($D$1,T43/12)-$D$2</f>
        <v>2.4503777497787471</v>
      </c>
      <c r="Y43" s="10">
        <f t="shared" si="6"/>
        <v>-2.5220893801765412</v>
      </c>
      <c r="Z43" s="11">
        <f t="shared" si="7"/>
        <v>-1.225188874889378</v>
      </c>
    </row>
    <row r="44" spans="1:26" x14ac:dyDescent="0.25">
      <c r="A44" t="s">
        <v>6</v>
      </c>
      <c r="B44">
        <f>B43*$Q$99</f>
        <v>392.00208052324638</v>
      </c>
      <c r="P44" s="16" t="s">
        <v>25</v>
      </c>
      <c r="Q44" s="17">
        <f>ROUND(B43,0)</f>
        <v>370</v>
      </c>
      <c r="S44" s="9">
        <f t="shared" si="17"/>
        <v>42</v>
      </c>
      <c r="T44" s="10">
        <f t="shared" si="18"/>
        <v>30</v>
      </c>
      <c r="U44" s="10">
        <f t="shared" si="19"/>
        <v>23.561944901923447</v>
      </c>
      <c r="V44" s="10">
        <f t="shared" si="11"/>
        <v>-2.6952181805817155E-15</v>
      </c>
      <c r="W44" s="10">
        <f t="shared" si="20"/>
        <v>-1</v>
      </c>
      <c r="X44" s="10">
        <f>POWER($D$1,T44/12)-$D$2</f>
        <v>2.3556759606310758</v>
      </c>
      <c r="Y44" s="10">
        <f t="shared" si="6"/>
        <v>-2.7556759606310757</v>
      </c>
      <c r="Z44" s="11">
        <f t="shared" si="7"/>
        <v>-6.3490606766521727E-15</v>
      </c>
    </row>
    <row r="45" spans="1:26" x14ac:dyDescent="0.25">
      <c r="A45" t="s">
        <v>8</v>
      </c>
      <c r="B45">
        <f>B44*$Q$99</f>
        <v>415.31173722644024</v>
      </c>
      <c r="P45" s="16" t="s">
        <v>26</v>
      </c>
      <c r="Q45" s="17">
        <f>ROUND(B44,0)</f>
        <v>392</v>
      </c>
      <c r="S45" s="9">
        <f t="shared" si="17"/>
        <v>43</v>
      </c>
      <c r="T45" s="10">
        <f t="shared" si="18"/>
        <v>29</v>
      </c>
      <c r="U45" s="10">
        <f t="shared" si="19"/>
        <v>24.085543677521748</v>
      </c>
      <c r="V45" s="10">
        <f t="shared" si="11"/>
        <v>0.50000000000000022</v>
      </c>
      <c r="W45" s="10">
        <f t="shared" si="20"/>
        <v>-0.86602540378443849</v>
      </c>
      <c r="X45" s="10">
        <f>POWER($D$1,T45/12)-$D$2</f>
        <v>2.2641205715942192</v>
      </c>
      <c r="Y45" s="10">
        <f t="shared" si="6"/>
        <v>-2.3607859322315372</v>
      </c>
      <c r="Z45" s="11">
        <f t="shared" si="7"/>
        <v>1.13206028579711</v>
      </c>
    </row>
    <row r="46" spans="1:26" x14ac:dyDescent="0.25">
      <c r="A46" t="s">
        <v>9</v>
      </c>
      <c r="B46">
        <f>B45*$Q$99</f>
        <v>440.00745824565894</v>
      </c>
      <c r="P46" s="16" t="s">
        <v>27</v>
      </c>
      <c r="Q46" s="17">
        <f>ROUND(B45,0)</f>
        <v>415</v>
      </c>
      <c r="S46" s="9">
        <f t="shared" si="17"/>
        <v>44</v>
      </c>
      <c r="T46" s="10">
        <f t="shared" si="18"/>
        <v>28</v>
      </c>
      <c r="U46" s="10">
        <f t="shared" si="19"/>
        <v>24.609142453120047</v>
      </c>
      <c r="V46" s="10">
        <f t="shared" si="11"/>
        <v>0.86602540378443849</v>
      </c>
      <c r="W46" s="10">
        <f t="shared" si="20"/>
        <v>-0.50000000000000033</v>
      </c>
      <c r="X46" s="10">
        <f>POWER($D$1,T46/12)-$D$2</f>
        <v>2.175607045744997</v>
      </c>
      <c r="Y46" s="10">
        <f t="shared" si="6"/>
        <v>-1.4878035228724991</v>
      </c>
      <c r="Z46" s="11">
        <f t="shared" si="7"/>
        <v>1.8841309702675804</v>
      </c>
    </row>
    <row r="47" spans="1:26" x14ac:dyDescent="0.25">
      <c r="A47" t="s">
        <v>10</v>
      </c>
      <c r="B47">
        <f>B46*$Q$99</f>
        <v>466.17166325411426</v>
      </c>
      <c r="P47" s="16" t="s">
        <v>28</v>
      </c>
      <c r="Q47" s="17">
        <f>ROUND(B46,0)</f>
        <v>440</v>
      </c>
      <c r="S47" s="9">
        <f t="shared" si="17"/>
        <v>45</v>
      </c>
      <c r="T47" s="10">
        <f t="shared" si="18"/>
        <v>27</v>
      </c>
      <c r="U47" s="10">
        <f t="shared" si="19"/>
        <v>25.132741228718345</v>
      </c>
      <c r="V47" s="10">
        <f t="shared" si="11"/>
        <v>1</v>
      </c>
      <c r="W47" s="10">
        <f t="shared" si="20"/>
        <v>-9.8011876392689601E-16</v>
      </c>
      <c r="X47" s="10">
        <f>POWER($D$1,T47/12)-$D$2</f>
        <v>2.0900343193257238</v>
      </c>
      <c r="Y47" s="10">
        <f t="shared" si="6"/>
        <v>-0.40000000000000208</v>
      </c>
      <c r="Z47" s="11">
        <f t="shared" si="7"/>
        <v>2.0900343193257238</v>
      </c>
    </row>
    <row r="48" spans="1:26" x14ac:dyDescent="0.25">
      <c r="A48" t="s">
        <v>11</v>
      </c>
      <c r="B48">
        <f>B47*$Q$99</f>
        <v>493.89167285382331</v>
      </c>
      <c r="P48" s="16" t="s">
        <v>29</v>
      </c>
      <c r="Q48" s="17">
        <f>ROUND(B47,0)</f>
        <v>466</v>
      </c>
      <c r="S48" s="9">
        <f t="shared" si="17"/>
        <v>46</v>
      </c>
      <c r="T48" s="10">
        <f t="shared" si="18"/>
        <v>26</v>
      </c>
      <c r="U48" s="10">
        <f t="shared" si="19"/>
        <v>25.656340004316643</v>
      </c>
      <c r="V48" s="10">
        <f t="shared" si="11"/>
        <v>0.86602540378443948</v>
      </c>
      <c r="W48" s="10">
        <f t="shared" si="20"/>
        <v>0.49999999999999861</v>
      </c>
      <c r="X48" s="10">
        <f>POWER($D$1,T48/12)-$D$2</f>
        <v>2.0073046863507416</v>
      </c>
      <c r="Y48" s="10">
        <f t="shared" si="6"/>
        <v>0.60365234317536787</v>
      </c>
      <c r="Z48" s="11">
        <f t="shared" si="7"/>
        <v>1.7383768515152986</v>
      </c>
    </row>
    <row r="49" spans="1:26" x14ac:dyDescent="0.25">
      <c r="A49" t="str">
        <f>A37</f>
        <v>c</v>
      </c>
      <c r="B49">
        <f>B48*$Q$99</f>
        <v>523.26000000000045</v>
      </c>
      <c r="P49" s="16" t="s">
        <v>30</v>
      </c>
      <c r="Q49" s="17">
        <f>ROUND(B48,0)</f>
        <v>494</v>
      </c>
      <c r="S49" s="9">
        <f t="shared" si="17"/>
        <v>47</v>
      </c>
      <c r="T49" s="10">
        <f t="shared" si="18"/>
        <v>25</v>
      </c>
      <c r="U49" s="10">
        <f t="shared" si="19"/>
        <v>26.179938779914945</v>
      </c>
      <c r="V49" s="10">
        <f t="shared" si="11"/>
        <v>0.49999999999999883</v>
      </c>
      <c r="W49" s="10">
        <f t="shared" si="20"/>
        <v>0.86602540378443937</v>
      </c>
      <c r="X49" s="10">
        <f>POWER($D$1,T49/12)-$D$2</f>
        <v>1.9273236870468127</v>
      </c>
      <c r="Y49" s="10">
        <f t="shared" si="6"/>
        <v>1.2691112742980302</v>
      </c>
      <c r="Z49" s="11">
        <f t="shared" si="7"/>
        <v>0.96366184352340412</v>
      </c>
    </row>
    <row r="50" spans="1:26" x14ac:dyDescent="0.25">
      <c r="A50" t="str">
        <f t="shared" ref="A50:A96" si="21">A38</f>
        <v>c#</v>
      </c>
      <c r="B50">
        <f>B49*$Q$99</f>
        <v>554.37465875444536</v>
      </c>
      <c r="P50" s="16" t="str">
        <f>P38</f>
        <v>C</v>
      </c>
      <c r="Q50" s="17">
        <f>ROUND(B49,0)</f>
        <v>523</v>
      </c>
      <c r="S50" s="9">
        <f t="shared" si="17"/>
        <v>48</v>
      </c>
      <c r="T50" s="10">
        <f t="shared" si="18"/>
        <v>24</v>
      </c>
      <c r="U50" s="10">
        <f t="shared" si="19"/>
        <v>26.703537555513243</v>
      </c>
      <c r="V50" s="10">
        <f t="shared" si="11"/>
        <v>-7.3498065272792346E-16</v>
      </c>
      <c r="W50" s="10">
        <f t="shared" si="20"/>
        <v>1</v>
      </c>
      <c r="X50" s="10">
        <f>POWER($D$1,T50/12)-$D$2</f>
        <v>1.85</v>
      </c>
      <c r="Y50" s="10">
        <f t="shared" si="6"/>
        <v>1.4500000000000002</v>
      </c>
      <c r="Z50" s="11">
        <f t="shared" si="7"/>
        <v>-1.3597142075466586E-15</v>
      </c>
    </row>
    <row r="51" spans="1:26" x14ac:dyDescent="0.25">
      <c r="A51" t="str">
        <f t="shared" si="21"/>
        <v>d</v>
      </c>
      <c r="B51">
        <f>B50*$Q$99</f>
        <v>587.33949139836307</v>
      </c>
      <c r="P51" s="16" t="str">
        <f t="shared" ref="P51:P97" si="22">P39</f>
        <v>C#</v>
      </c>
      <c r="Q51" s="17">
        <f>ROUND(B50,0)</f>
        <v>554</v>
      </c>
      <c r="S51" s="9">
        <f t="shared" si="17"/>
        <v>49</v>
      </c>
      <c r="T51" s="10">
        <f t="shared" si="18"/>
        <v>23</v>
      </c>
      <c r="U51" s="10">
        <f t="shared" si="19"/>
        <v>27.227136331111538</v>
      </c>
      <c r="V51" s="10">
        <f t="shared" si="11"/>
        <v>-0.499999999999997</v>
      </c>
      <c r="W51" s="10">
        <f t="shared" si="20"/>
        <v>0.86602540378444037</v>
      </c>
      <c r="X51" s="10">
        <f>POWER($D$1,T51/12)-$D$2</f>
        <v>1.7752453378858992</v>
      </c>
      <c r="Y51" s="10">
        <f t="shared" si="6"/>
        <v>1.137407560559081</v>
      </c>
      <c r="Z51" s="11">
        <f t="shared" si="7"/>
        <v>-0.88762266894294428</v>
      </c>
    </row>
    <row r="52" spans="1:26" x14ac:dyDescent="0.25">
      <c r="A52" t="str">
        <f t="shared" si="21"/>
        <v>d#</v>
      </c>
      <c r="B52">
        <f>B51*$Q$99</f>
        <v>622.26451499632446</v>
      </c>
      <c r="P52" s="16" t="str">
        <f t="shared" si="22"/>
        <v>D</v>
      </c>
      <c r="Q52" s="17">
        <f>ROUND(B51,0)</f>
        <v>587</v>
      </c>
      <c r="S52" s="9">
        <f t="shared" si="17"/>
        <v>50</v>
      </c>
      <c r="T52" s="10">
        <f t="shared" si="18"/>
        <v>22</v>
      </c>
      <c r="U52" s="10">
        <f t="shared" si="19"/>
        <v>27.75073510670984</v>
      </c>
      <c r="V52" s="10">
        <f t="shared" si="11"/>
        <v>-0.86602540378443837</v>
      </c>
      <c r="W52" s="10">
        <f t="shared" si="20"/>
        <v>0.50000000000000044</v>
      </c>
      <c r="X52" s="10">
        <f>POWER($D$1,T52/12)-$D$2</f>
        <v>1.7029743466641509</v>
      </c>
      <c r="Y52" s="10">
        <f t="shared" si="6"/>
        <v>0.45148717333207622</v>
      </c>
      <c r="Z52" s="11">
        <f t="shared" si="7"/>
        <v>-1.4748190462043616</v>
      </c>
    </row>
    <row r="53" spans="1:26" x14ac:dyDescent="0.25">
      <c r="A53" t="str">
        <f t="shared" si="21"/>
        <v>e</v>
      </c>
      <c r="B53">
        <f>B52*$Q$99</f>
        <v>659.26628856799209</v>
      </c>
      <c r="P53" s="16" t="str">
        <f t="shared" si="22"/>
        <v>D#</v>
      </c>
      <c r="Q53" s="17">
        <f>ROUND(B52,0)</f>
        <v>622</v>
      </c>
      <c r="S53" s="9">
        <f t="shared" si="17"/>
        <v>51</v>
      </c>
      <c r="T53" s="10">
        <f t="shared" si="18"/>
        <v>21</v>
      </c>
      <c r="U53" s="10">
        <f t="shared" si="19"/>
        <v>28.274333882308138</v>
      </c>
      <c r="V53" s="10">
        <f t="shared" si="11"/>
        <v>-1</v>
      </c>
      <c r="W53" s="10">
        <f t="shared" si="20"/>
        <v>1.102633609417758E-15</v>
      </c>
      <c r="X53" s="10">
        <f>POWER($D$1,T53/12)-$D$2</f>
        <v>1.6331045081221509</v>
      </c>
      <c r="Y53" s="10">
        <f t="shared" si="6"/>
        <v>-0.39999999999999825</v>
      </c>
      <c r="Z53" s="11">
        <f t="shared" si="7"/>
        <v>-1.6331045081221509</v>
      </c>
    </row>
    <row r="54" spans="1:26" x14ac:dyDescent="0.25">
      <c r="A54" t="str">
        <f t="shared" si="21"/>
        <v>f</v>
      </c>
      <c r="B54">
        <f>B53*$Q$99</f>
        <v>698.46830209301299</v>
      </c>
      <c r="P54" s="16" t="str">
        <f t="shared" si="22"/>
        <v>E</v>
      </c>
      <c r="Q54" s="17">
        <f>ROUND(B53,0)</f>
        <v>659</v>
      </c>
      <c r="S54" s="9">
        <f t="shared" si="17"/>
        <v>52</v>
      </c>
      <c r="T54" s="10">
        <f t="shared" si="18"/>
        <v>20</v>
      </c>
      <c r="U54" s="10">
        <f t="shared" si="19"/>
        <v>28.797932657906436</v>
      </c>
      <c r="V54" s="10">
        <f t="shared" si="11"/>
        <v>-0.86602540378443948</v>
      </c>
      <c r="W54" s="10">
        <f t="shared" si="20"/>
        <v>-0.4999999999999985</v>
      </c>
      <c r="X54" s="10">
        <f>POWER($D$1,T54/12)-$D$2</f>
        <v>1.5655560456566726</v>
      </c>
      <c r="Y54" s="10">
        <f t="shared" si="6"/>
        <v>-1.182778022828334</v>
      </c>
      <c r="Z54" s="11">
        <f t="shared" si="7"/>
        <v>-1.3558113065869903</v>
      </c>
    </row>
    <row r="55" spans="1:26" x14ac:dyDescent="0.25">
      <c r="A55" t="str">
        <f t="shared" si="21"/>
        <v>f#</v>
      </c>
      <c r="B55">
        <f>B54*$Q$99</f>
        <v>740.00138864734663</v>
      </c>
      <c r="P55" s="16" t="str">
        <f t="shared" si="22"/>
        <v>F</v>
      </c>
      <c r="Q55" s="17">
        <f>ROUND(B54,0)</f>
        <v>698</v>
      </c>
      <c r="S55" s="9">
        <f t="shared" si="17"/>
        <v>53</v>
      </c>
      <c r="T55" s="10">
        <f t="shared" si="18"/>
        <v>19</v>
      </c>
      <c r="U55" s="10">
        <f t="shared" si="19"/>
        <v>29.321531433504738</v>
      </c>
      <c r="V55" s="10">
        <f t="shared" si="11"/>
        <v>-0.49999999999999895</v>
      </c>
      <c r="W55" s="10">
        <f t="shared" si="20"/>
        <v>-0.86602540378443926</v>
      </c>
      <c r="X55" s="10">
        <f>POWER($D$1,T55/12)-$D$2</f>
        <v>1.5002518331858314</v>
      </c>
      <c r="Y55" s="10">
        <f t="shared" si="6"/>
        <v>-1.6992561996131048</v>
      </c>
      <c r="Z55" s="11">
        <f t="shared" si="7"/>
        <v>-0.75012591659291417</v>
      </c>
    </row>
    <row r="56" spans="1:26" x14ac:dyDescent="0.25">
      <c r="A56" t="str">
        <f t="shared" si="21"/>
        <v>g</v>
      </c>
      <c r="B56">
        <f>B55*$Q$99</f>
        <v>784.00416104649332</v>
      </c>
      <c r="P56" s="16" t="str">
        <f t="shared" si="22"/>
        <v>F#</v>
      </c>
      <c r="Q56" s="17">
        <f>ROUND(B55,0)</f>
        <v>740</v>
      </c>
      <c r="S56" s="9">
        <f t="shared" si="17"/>
        <v>54</v>
      </c>
      <c r="T56" s="10">
        <f t="shared" si="18"/>
        <v>18</v>
      </c>
      <c r="U56" s="10">
        <f t="shared" si="19"/>
        <v>29.845130209103033</v>
      </c>
      <c r="V56" s="10">
        <f t="shared" si="11"/>
        <v>-2.9402478715634395E-15</v>
      </c>
      <c r="W56" s="10">
        <f t="shared" si="20"/>
        <v>-1</v>
      </c>
      <c r="X56" s="10">
        <f>POWER($D$1,T56/12)-$D$2</f>
        <v>1.4371173070873837</v>
      </c>
      <c r="Y56" s="10">
        <f t="shared" si="6"/>
        <v>-1.8371173070873836</v>
      </c>
      <c r="Z56" s="11">
        <f t="shared" si="7"/>
        <v>-4.2254811033506614E-15</v>
      </c>
    </row>
    <row r="57" spans="1:26" x14ac:dyDescent="0.25">
      <c r="A57" t="str">
        <f t="shared" si="21"/>
        <v>g#</v>
      </c>
      <c r="B57">
        <f>B56*$Q$99</f>
        <v>830.62347445288106</v>
      </c>
      <c r="P57" s="16" t="str">
        <f t="shared" si="22"/>
        <v>G</v>
      </c>
      <c r="Q57" s="17">
        <f>ROUND(B56,0)</f>
        <v>784</v>
      </c>
      <c r="S57" s="9">
        <f t="shared" si="17"/>
        <v>55</v>
      </c>
      <c r="T57" s="10">
        <f t="shared" si="18"/>
        <v>17</v>
      </c>
      <c r="U57" s="10">
        <f t="shared" si="19"/>
        <v>30.368728984701331</v>
      </c>
      <c r="V57" s="10">
        <f t="shared" si="11"/>
        <v>0.49999999999999695</v>
      </c>
      <c r="W57" s="10">
        <f t="shared" si="20"/>
        <v>-0.86602540378444037</v>
      </c>
      <c r="X57" s="10">
        <f>POWER($D$1,T57/12)-$D$2</f>
        <v>1.3760803810628128</v>
      </c>
      <c r="Y57" s="10">
        <f t="shared" si="6"/>
        <v>-1.591720567649769</v>
      </c>
      <c r="Z57" s="11">
        <f t="shared" si="7"/>
        <v>0.6880401905314022</v>
      </c>
    </row>
    <row r="58" spans="1:26" x14ac:dyDescent="0.25">
      <c r="A58" t="str">
        <f t="shared" si="21"/>
        <v>a</v>
      </c>
      <c r="B58">
        <f>B57*$Q$99</f>
        <v>880.01491649131844</v>
      </c>
      <c r="P58" s="16" t="str">
        <f t="shared" si="22"/>
        <v>G#</v>
      </c>
      <c r="Q58" s="17">
        <f>ROUND(B57,0)</f>
        <v>831</v>
      </c>
      <c r="S58" s="9">
        <f t="shared" si="17"/>
        <v>56</v>
      </c>
      <c r="T58" s="10">
        <f t="shared" si="18"/>
        <v>16</v>
      </c>
      <c r="U58" s="10">
        <f t="shared" si="19"/>
        <v>30.892327760299633</v>
      </c>
      <c r="V58" s="10">
        <f t="shared" si="11"/>
        <v>0.86602540378443837</v>
      </c>
      <c r="W58" s="10">
        <f t="shared" si="20"/>
        <v>-0.50000000000000056</v>
      </c>
      <c r="X58" s="10">
        <f>POWER($D$1,T58/12)-$D$2</f>
        <v>1.3170713638299976</v>
      </c>
      <c r="Y58" s="10">
        <f t="shared" si="6"/>
        <v>-1.0585356819149996</v>
      </c>
      <c r="Z58" s="11">
        <f t="shared" si="7"/>
        <v>1.1406172596737947</v>
      </c>
    </row>
    <row r="59" spans="1:26" x14ac:dyDescent="0.25">
      <c r="A59" t="str">
        <f t="shared" si="21"/>
        <v>a#</v>
      </c>
      <c r="B59">
        <f>B58*$Q$99</f>
        <v>932.3433265082291</v>
      </c>
      <c r="P59" s="16" t="str">
        <f t="shared" si="22"/>
        <v>A</v>
      </c>
      <c r="Q59" s="17">
        <f>ROUND(B58,0)</f>
        <v>880</v>
      </c>
      <c r="S59" s="9">
        <f t="shared" si="17"/>
        <v>57</v>
      </c>
      <c r="T59" s="10">
        <f t="shared" si="18"/>
        <v>15</v>
      </c>
      <c r="U59" s="10">
        <f t="shared" si="19"/>
        <v>31.415926535897931</v>
      </c>
      <c r="V59" s="10">
        <f t="shared" si="11"/>
        <v>1</v>
      </c>
      <c r="W59" s="10">
        <f t="shared" si="20"/>
        <v>-1.22514845490862E-15</v>
      </c>
      <c r="X59" s="10">
        <f>POWER($D$1,T59/12)-$D$2</f>
        <v>1.2600228795504824</v>
      </c>
      <c r="Y59" s="10">
        <f t="shared" si="6"/>
        <v>-0.40000000000000158</v>
      </c>
      <c r="Z59" s="11">
        <f t="shared" si="7"/>
        <v>1.2600228795504824</v>
      </c>
    </row>
    <row r="60" spans="1:26" x14ac:dyDescent="0.25">
      <c r="A60" t="str">
        <f t="shared" si="21"/>
        <v>b</v>
      </c>
      <c r="B60">
        <f>B59*$Q$99</f>
        <v>987.78334570764719</v>
      </c>
      <c r="P60" s="16" t="str">
        <f t="shared" si="22"/>
        <v>A#</v>
      </c>
      <c r="Q60" s="17">
        <f>ROUND(B59,0)</f>
        <v>932</v>
      </c>
      <c r="S60" s="9">
        <f t="shared" si="17"/>
        <v>58</v>
      </c>
      <c r="T60" s="10">
        <f t="shared" si="18"/>
        <v>14</v>
      </c>
      <c r="U60" s="10">
        <f t="shared" si="19"/>
        <v>31.939525311496229</v>
      </c>
      <c r="V60" s="10">
        <f t="shared" si="11"/>
        <v>0.8660254037844396</v>
      </c>
      <c r="W60" s="10">
        <f t="shared" si="20"/>
        <v>0.49999999999999839</v>
      </c>
      <c r="X60" s="10">
        <f>POWER($D$1,T60/12)-$D$2</f>
        <v>1.2048697909004944</v>
      </c>
      <c r="Y60" s="10">
        <f t="shared" si="6"/>
        <v>0.20243489545024529</v>
      </c>
      <c r="Z60" s="11">
        <f t="shared" si="7"/>
        <v>1.0434478471722739</v>
      </c>
    </row>
    <row r="61" spans="1:26" x14ac:dyDescent="0.25">
      <c r="A61" t="str">
        <f t="shared" si="21"/>
        <v>c</v>
      </c>
      <c r="B61">
        <f>B60*$Q$99</f>
        <v>1046.5200000000013</v>
      </c>
      <c r="P61" s="16" t="str">
        <f t="shared" si="22"/>
        <v>B</v>
      </c>
      <c r="Q61" s="17">
        <f>ROUND(B60,0)</f>
        <v>988</v>
      </c>
      <c r="S61" s="9">
        <f t="shared" si="17"/>
        <v>59</v>
      </c>
      <c r="T61" s="10">
        <f t="shared" si="18"/>
        <v>13</v>
      </c>
      <c r="U61" s="10">
        <f t="shared" si="19"/>
        <v>32.463124087094528</v>
      </c>
      <c r="V61" s="10">
        <f t="shared" si="11"/>
        <v>0.50000000000000211</v>
      </c>
      <c r="W61" s="10">
        <f t="shared" si="20"/>
        <v>0.86602540378443738</v>
      </c>
      <c r="X61" s="10">
        <f>POWER($D$1,T61/12)-$D$2</f>
        <v>1.1515491246978748</v>
      </c>
      <c r="Y61" s="10">
        <f t="shared" si="6"/>
        <v>0.59727079569409247</v>
      </c>
      <c r="Z61" s="11">
        <f t="shared" si="7"/>
        <v>0.57577456234893987</v>
      </c>
    </row>
    <row r="62" spans="1:26" x14ac:dyDescent="0.25">
      <c r="A62" t="str">
        <f t="shared" si="21"/>
        <v>c#</v>
      </c>
      <c r="B62">
        <f>B61*$Q$99</f>
        <v>1108.7493175088912</v>
      </c>
      <c r="P62" s="16" t="str">
        <f t="shared" si="22"/>
        <v>C</v>
      </c>
      <c r="Q62" s="17">
        <f>ROUND(B61,0)</f>
        <v>1047</v>
      </c>
      <c r="S62" s="9">
        <f t="shared" si="17"/>
        <v>60</v>
      </c>
      <c r="T62" s="10">
        <f t="shared" si="18"/>
        <v>12</v>
      </c>
      <c r="U62" s="10">
        <f t="shared" si="19"/>
        <v>32.986722862692829</v>
      </c>
      <c r="V62" s="10">
        <f t="shared" si="11"/>
        <v>-4.8995096174619945E-16</v>
      </c>
      <c r="W62" s="10">
        <f t="shared" si="20"/>
        <v>1</v>
      </c>
      <c r="X62" s="10">
        <f>POWER($D$1,T62/12)-$D$2</f>
        <v>1.1000000000000001</v>
      </c>
      <c r="Y62" s="10">
        <f t="shared" si="6"/>
        <v>0.70000000000000007</v>
      </c>
      <c r="Z62" s="11">
        <f t="shared" si="7"/>
        <v>-5.3894605792081946E-16</v>
      </c>
    </row>
    <row r="63" spans="1:26" x14ac:dyDescent="0.25">
      <c r="A63" t="str">
        <f t="shared" si="21"/>
        <v>d</v>
      </c>
      <c r="B63">
        <f>B62*$Q$99</f>
        <v>1174.6789827967266</v>
      </c>
      <c r="P63" s="16" t="str">
        <f t="shared" si="22"/>
        <v>C#</v>
      </c>
      <c r="Q63" s="17">
        <f>ROUND(B62,0)</f>
        <v>1109</v>
      </c>
      <c r="S63" s="9">
        <f t="shared" si="17"/>
        <v>61</v>
      </c>
      <c r="T63" s="10">
        <f t="shared" si="18"/>
        <v>11</v>
      </c>
      <c r="U63" s="10">
        <f t="shared" si="19"/>
        <v>33.510321638291124</v>
      </c>
      <c r="V63" s="10">
        <f t="shared" si="11"/>
        <v>-0.49999999999999684</v>
      </c>
      <c r="W63" s="10">
        <f t="shared" si="20"/>
        <v>0.86602540378444048</v>
      </c>
      <c r="X63" s="10">
        <f>POWER($D$1,T63/12)-$D$2</f>
        <v>1.0501635585905995</v>
      </c>
      <c r="Y63" s="10">
        <f t="shared" si="6"/>
        <v>0.50946831986812879</v>
      </c>
      <c r="Z63" s="11">
        <f t="shared" si="7"/>
        <v>-0.52508177929529642</v>
      </c>
    </row>
    <row r="64" spans="1:26" x14ac:dyDescent="0.25">
      <c r="A64" t="str">
        <f t="shared" si="21"/>
        <v>d#</v>
      </c>
      <c r="B64">
        <f>B63*$Q$99</f>
        <v>1244.5290299926494</v>
      </c>
      <c r="P64" s="16" t="str">
        <f t="shared" si="22"/>
        <v>D</v>
      </c>
      <c r="Q64" s="17">
        <f>ROUND(B63,0)</f>
        <v>1175</v>
      </c>
      <c r="S64" s="9">
        <f t="shared" si="17"/>
        <v>62</v>
      </c>
      <c r="T64" s="10">
        <f t="shared" si="18"/>
        <v>10</v>
      </c>
      <c r="U64" s="10">
        <f t="shared" si="19"/>
        <v>34.033920413889426</v>
      </c>
      <c r="V64" s="10">
        <f t="shared" si="11"/>
        <v>-0.86602540378443826</v>
      </c>
      <c r="W64" s="10">
        <f t="shared" si="20"/>
        <v>0.50000000000000067</v>
      </c>
      <c r="X64" s="10">
        <f>POWER($D$1,T64/12)-$D$2</f>
        <v>1.0019828977761009</v>
      </c>
      <c r="Y64" s="10">
        <f t="shared" si="6"/>
        <v>0.10099144888805112</v>
      </c>
      <c r="Z64" s="11">
        <f t="shared" si="7"/>
        <v>-0.86774264363164932</v>
      </c>
    </row>
    <row r="65" spans="1:26" x14ac:dyDescent="0.25">
      <c r="A65" t="str">
        <f t="shared" si="21"/>
        <v>e</v>
      </c>
      <c r="B65">
        <f>B64*$Q$99</f>
        <v>1318.5325771359846</v>
      </c>
      <c r="P65" s="16" t="str">
        <f t="shared" si="22"/>
        <v>D#</v>
      </c>
      <c r="Q65" s="17">
        <f>ROUND(B64,0)</f>
        <v>1245</v>
      </c>
      <c r="S65" s="9">
        <f t="shared" si="17"/>
        <v>63</v>
      </c>
      <c r="T65" s="10">
        <f t="shared" si="18"/>
        <v>9</v>
      </c>
      <c r="U65" s="10">
        <f t="shared" si="19"/>
        <v>34.557519189487721</v>
      </c>
      <c r="V65" s="10">
        <f t="shared" si="11"/>
        <v>-1</v>
      </c>
      <c r="W65" s="10">
        <f t="shared" si="20"/>
        <v>4.9003769791999829E-15</v>
      </c>
      <c r="X65" s="10">
        <f>POWER($D$1,T65/12)-$D$2</f>
        <v>0.95540300541476719</v>
      </c>
      <c r="Y65" s="10">
        <f t="shared" si="6"/>
        <v>-0.39999999999999536</v>
      </c>
      <c r="Z65" s="11">
        <f t="shared" si="7"/>
        <v>-0.95540300541476719</v>
      </c>
    </row>
    <row r="66" spans="1:26" x14ac:dyDescent="0.25">
      <c r="A66" t="str">
        <f t="shared" si="21"/>
        <v>f</v>
      </c>
      <c r="B66">
        <f>B65*$Q$99</f>
        <v>1396.9366041860264</v>
      </c>
      <c r="P66" s="16" t="str">
        <f t="shared" si="22"/>
        <v>E</v>
      </c>
      <c r="Q66" s="17">
        <f>ROUND(B65,0)</f>
        <v>1319</v>
      </c>
      <c r="S66" s="9">
        <f t="shared" si="17"/>
        <v>64</v>
      </c>
      <c r="T66" s="10">
        <f t="shared" si="18"/>
        <v>8</v>
      </c>
      <c r="U66" s="10">
        <f t="shared" si="19"/>
        <v>35.081117965086023</v>
      </c>
      <c r="V66" s="10">
        <f t="shared" si="11"/>
        <v>-0.8660254037844396</v>
      </c>
      <c r="W66" s="10">
        <f t="shared" si="20"/>
        <v>-0.49999999999999828</v>
      </c>
      <c r="X66" s="10">
        <f>POWER($D$1,T66/12)-$D$2</f>
        <v>0.91037069710444818</v>
      </c>
      <c r="Y66" s="10">
        <f t="shared" si="6"/>
        <v>-0.8551853485522225</v>
      </c>
      <c r="Z66" s="11">
        <f t="shared" si="7"/>
        <v>-0.78840415055340152</v>
      </c>
    </row>
    <row r="67" spans="1:26" x14ac:dyDescent="0.25">
      <c r="A67" t="str">
        <f t="shared" si="21"/>
        <v>f#</v>
      </c>
      <c r="B67">
        <f>B66*$Q$99</f>
        <v>1480.0027772946937</v>
      </c>
      <c r="P67" s="16" t="str">
        <f t="shared" si="22"/>
        <v>F</v>
      </c>
      <c r="Q67" s="17">
        <f>ROUND(B66,0)</f>
        <v>1397</v>
      </c>
      <c r="S67" s="9">
        <f t="shared" si="17"/>
        <v>65</v>
      </c>
      <c r="T67" s="10">
        <f t="shared" si="18"/>
        <v>7</v>
      </c>
      <c r="U67" s="10">
        <f t="shared" si="19"/>
        <v>35.604716740684324</v>
      </c>
      <c r="V67" s="10">
        <f t="shared" si="11"/>
        <v>-0.49999999999999917</v>
      </c>
      <c r="W67" s="10">
        <f t="shared" si="20"/>
        <v>-0.86602540378443915</v>
      </c>
      <c r="X67" s="10">
        <f>POWER($D$1,T67/12)-$D$2</f>
        <v>0.86683455545722088</v>
      </c>
      <c r="Y67" s="10">
        <f t="shared" ref="Y67:Y74" si="23">W67*X67-$D$2</f>
        <v>-1.1507007459041445</v>
      </c>
      <c r="Z67" s="11">
        <f t="shared" ref="Z67:Z74" si="24">X67*V67</f>
        <v>-0.43341727772860972</v>
      </c>
    </row>
    <row r="68" spans="1:26" x14ac:dyDescent="0.25">
      <c r="A68" t="str">
        <f t="shared" si="21"/>
        <v>g</v>
      </c>
      <c r="B68">
        <f>B67*$Q$99</f>
        <v>1568.0083220929871</v>
      </c>
      <c r="P68" s="16" t="str">
        <f t="shared" si="22"/>
        <v>F#</v>
      </c>
      <c r="Q68" s="17">
        <f>ROUND(B67,0)</f>
        <v>1480</v>
      </c>
      <c r="S68" s="9">
        <f t="shared" si="17"/>
        <v>66</v>
      </c>
      <c r="T68" s="10">
        <f t="shared" si="18"/>
        <v>6</v>
      </c>
      <c r="U68" s="10">
        <f t="shared" si="19"/>
        <v>36.128315516282619</v>
      </c>
      <c r="V68" s="10">
        <f t="shared" si="11"/>
        <v>-3.1852775625451635E-15</v>
      </c>
      <c r="W68" s="10">
        <f t="shared" si="20"/>
        <v>-1</v>
      </c>
      <c r="X68" s="10">
        <f>POWER($D$1,T68/12)-$D$2</f>
        <v>0.82474487139158892</v>
      </c>
      <c r="Y68" s="10">
        <f t="shared" si="23"/>
        <v>-1.2247448713915889</v>
      </c>
      <c r="Z68" s="11">
        <f t="shared" si="24"/>
        <v>-2.6270413336678245E-15</v>
      </c>
    </row>
    <row r="69" spans="1:26" x14ac:dyDescent="0.25">
      <c r="A69" t="str">
        <f t="shared" si="21"/>
        <v>g#</v>
      </c>
      <c r="B69">
        <f>B68*$Q$99</f>
        <v>1661.2469489057628</v>
      </c>
      <c r="P69" s="16" t="str">
        <f t="shared" si="22"/>
        <v>G</v>
      </c>
      <c r="Q69" s="17">
        <f>ROUND(B68,0)</f>
        <v>1568</v>
      </c>
      <c r="S69" s="9">
        <f t="shared" si="17"/>
        <v>67</v>
      </c>
      <c r="T69" s="10">
        <f t="shared" si="18"/>
        <v>5</v>
      </c>
      <c r="U69" s="10">
        <f t="shared" si="19"/>
        <v>36.651914291880921</v>
      </c>
      <c r="V69" s="10">
        <f t="shared" si="11"/>
        <v>0.49999999999999978</v>
      </c>
      <c r="W69" s="10">
        <f t="shared" si="20"/>
        <v>-0.86602540378443882</v>
      </c>
      <c r="X69" s="10">
        <f>POWER($D$1,T69/12)-$D$2</f>
        <v>0.78405358737520869</v>
      </c>
      <c r="Y69" s="10">
        <f t="shared" si="23"/>
        <v>-1.0790103245952529</v>
      </c>
      <c r="Z69" s="11">
        <f t="shared" si="24"/>
        <v>0.39202679368760418</v>
      </c>
    </row>
    <row r="70" spans="1:26" x14ac:dyDescent="0.25">
      <c r="A70" t="str">
        <f t="shared" si="21"/>
        <v>a</v>
      </c>
      <c r="B70">
        <f>B69*$Q$99</f>
        <v>1760.0298329826376</v>
      </c>
      <c r="P70" s="16" t="str">
        <f t="shared" si="22"/>
        <v>G#</v>
      </c>
      <c r="Q70" s="17">
        <f>ROUND(B69,0)</f>
        <v>1661</v>
      </c>
      <c r="S70" s="9">
        <f t="shared" si="17"/>
        <v>68</v>
      </c>
      <c r="T70" s="10">
        <f t="shared" si="18"/>
        <v>4</v>
      </c>
      <c r="U70" s="10">
        <f t="shared" si="19"/>
        <v>37.175513067479223</v>
      </c>
      <c r="V70" s="10">
        <f t="shared" si="11"/>
        <v>0.86602540378444004</v>
      </c>
      <c r="W70" s="10">
        <f t="shared" si="20"/>
        <v>-0.49999999999999767</v>
      </c>
      <c r="X70" s="10">
        <f>POWER($D$1,T70/12)-$D$2</f>
        <v>0.74471424255333185</v>
      </c>
      <c r="Y70" s="10">
        <f t="shared" si="23"/>
        <v>-0.77235712127666423</v>
      </c>
      <c r="Z70" s="11">
        <f t="shared" si="24"/>
        <v>0.64494145261127267</v>
      </c>
    </row>
    <row r="71" spans="1:26" x14ac:dyDescent="0.25">
      <c r="A71" t="str">
        <f t="shared" si="21"/>
        <v>a#</v>
      </c>
      <c r="B71">
        <f>B70*$Q$99</f>
        <v>1864.6866530164589</v>
      </c>
      <c r="P71" s="16" t="str">
        <f t="shared" si="22"/>
        <v>A</v>
      </c>
      <c r="Q71" s="17">
        <f>ROUND(B70,0)</f>
        <v>1760</v>
      </c>
      <c r="S71" s="9">
        <f t="shared" si="17"/>
        <v>69</v>
      </c>
      <c r="T71" s="10">
        <f t="shared" si="18"/>
        <v>3</v>
      </c>
      <c r="U71" s="10">
        <f t="shared" si="19"/>
        <v>37.699111843077517</v>
      </c>
      <c r="V71" s="10">
        <f t="shared" si="11"/>
        <v>1</v>
      </c>
      <c r="W71" s="10">
        <f t="shared" si="20"/>
        <v>-1.470178145890344E-15</v>
      </c>
      <c r="X71" s="10">
        <f>POWER($D$1,T71/12)-$D$2</f>
        <v>0.70668191970032168</v>
      </c>
      <c r="Y71" s="10">
        <f t="shared" si="23"/>
        <v>-0.40000000000000108</v>
      </c>
      <c r="Z71" s="11">
        <f t="shared" si="24"/>
        <v>0.70668191970032168</v>
      </c>
    </row>
    <row r="72" spans="1:26" x14ac:dyDescent="0.25">
      <c r="A72" t="str">
        <f t="shared" si="21"/>
        <v>b</v>
      </c>
      <c r="B72">
        <f>B71*$Q$99</f>
        <v>1975.5666914152951</v>
      </c>
      <c r="P72" s="16" t="str">
        <f t="shared" si="22"/>
        <v>A#</v>
      </c>
      <c r="Q72" s="17">
        <f>ROUND(B71,0)</f>
        <v>1865</v>
      </c>
      <c r="S72" s="9">
        <f t="shared" si="17"/>
        <v>70</v>
      </c>
      <c r="T72" s="10">
        <f t="shared" si="18"/>
        <v>2</v>
      </c>
      <c r="U72" s="10">
        <f t="shared" si="19"/>
        <v>38.222710618675812</v>
      </c>
      <c r="V72" s="10">
        <f t="shared" si="11"/>
        <v>0.86602540378444148</v>
      </c>
      <c r="W72" s="10">
        <f t="shared" si="20"/>
        <v>0.49999999999999512</v>
      </c>
      <c r="X72" s="10">
        <f>POWER($D$1,T72/12)-$D$2</f>
        <v>0.669913193933663</v>
      </c>
      <c r="Y72" s="10">
        <f t="shared" si="23"/>
        <v>-6.5043403033171798E-2</v>
      </c>
      <c r="Z72" s="11">
        <f t="shared" si="24"/>
        <v>0.5801618442769253</v>
      </c>
    </row>
    <row r="73" spans="1:26" x14ac:dyDescent="0.25">
      <c r="A73" t="str">
        <f t="shared" si="21"/>
        <v>c</v>
      </c>
      <c r="B73">
        <f>B72*$Q$99</f>
        <v>2093.0400000000036</v>
      </c>
      <c r="P73" s="16" t="str">
        <f t="shared" si="22"/>
        <v>B</v>
      </c>
      <c r="Q73" s="17">
        <f>ROUND(B72,0)</f>
        <v>1976</v>
      </c>
      <c r="S73" s="9">
        <f t="shared" si="17"/>
        <v>71</v>
      </c>
      <c r="T73" s="10">
        <f t="shared" si="18"/>
        <v>1</v>
      </c>
      <c r="U73" s="10">
        <f t="shared" si="19"/>
        <v>38.746309394274114</v>
      </c>
      <c r="V73" s="10">
        <f t="shared" ref="V73:V74" si="25">COS(U73)</f>
        <v>0.50000000000000233</v>
      </c>
      <c r="W73" s="10">
        <f t="shared" si="20"/>
        <v>0.86602540378443726</v>
      </c>
      <c r="X73" s="10">
        <f>POWER($D$1,T73/12)-$D$2</f>
        <v>0.63436608313191656</v>
      </c>
      <c r="Y73" s="10">
        <f t="shared" si="23"/>
        <v>0.14937714329146989</v>
      </c>
      <c r="Z73" s="11">
        <f t="shared" si="24"/>
        <v>0.31718304156595978</v>
      </c>
    </row>
    <row r="74" spans="1:26" ht="15.75" thickBot="1" x14ac:dyDescent="0.3">
      <c r="A74" t="str">
        <f t="shared" si="21"/>
        <v>c#</v>
      </c>
      <c r="B74">
        <f>B73*$Q$99</f>
        <v>2217.4986350177833</v>
      </c>
      <c r="P74" s="16" t="str">
        <f t="shared" si="22"/>
        <v>C</v>
      </c>
      <c r="Q74" s="17">
        <f>ROUND(B73,0)</f>
        <v>2093</v>
      </c>
      <c r="S74" s="25">
        <f t="shared" si="17"/>
        <v>72</v>
      </c>
      <c r="T74" s="26">
        <f t="shared" si="18"/>
        <v>0</v>
      </c>
      <c r="U74" s="26">
        <f t="shared" si="19"/>
        <v>39.269908169872416</v>
      </c>
      <c r="V74" s="26">
        <f t="shared" si="25"/>
        <v>-2.4492127076447545E-16</v>
      </c>
      <c r="W74" s="26">
        <f t="shared" si="20"/>
        <v>1</v>
      </c>
      <c r="X74" s="26">
        <f>POWER($D$1,T74/12)-$D$2</f>
        <v>0.6</v>
      </c>
      <c r="Y74" s="26">
        <f t="shared" si="23"/>
        <v>0.19999999999999996</v>
      </c>
      <c r="Z74" s="27">
        <f t="shared" si="24"/>
        <v>-1.4695276245868526E-16</v>
      </c>
    </row>
    <row r="75" spans="1:26" x14ac:dyDescent="0.25">
      <c r="A75" t="str">
        <f t="shared" si="21"/>
        <v>d</v>
      </c>
      <c r="B75">
        <f>B74*$Q$99</f>
        <v>2349.3579655934541</v>
      </c>
      <c r="P75" s="16" t="str">
        <f t="shared" si="22"/>
        <v>C#</v>
      </c>
      <c r="Q75" s="17">
        <f>ROUND(B74,0)</f>
        <v>2217</v>
      </c>
    </row>
    <row r="76" spans="1:26" x14ac:dyDescent="0.25">
      <c r="A76" t="str">
        <f t="shared" si="21"/>
        <v>d#</v>
      </c>
      <c r="B76">
        <f>B75*$Q$99</f>
        <v>2489.0580599852997</v>
      </c>
      <c r="P76" s="16" t="str">
        <f t="shared" si="22"/>
        <v>D</v>
      </c>
      <c r="Q76" s="17">
        <f>ROUND(B75,0)</f>
        <v>2349</v>
      </c>
    </row>
    <row r="77" spans="1:26" x14ac:dyDescent="0.25">
      <c r="A77" t="str">
        <f t="shared" si="21"/>
        <v>e</v>
      </c>
      <c r="B77">
        <f>B76*$Q$99</f>
        <v>2637.0651542719702</v>
      </c>
      <c r="P77" s="16" t="str">
        <f t="shared" si="22"/>
        <v>D#</v>
      </c>
      <c r="Q77" s="17">
        <f>ROUND(B76,0)</f>
        <v>2489</v>
      </c>
    </row>
    <row r="78" spans="1:26" x14ac:dyDescent="0.25">
      <c r="A78" t="str">
        <f t="shared" si="21"/>
        <v>f</v>
      </c>
      <c r="B78">
        <f>B77*$Q$99</f>
        <v>2793.8732083720538</v>
      </c>
      <c r="P78" s="16" t="str">
        <f t="shared" si="22"/>
        <v>E</v>
      </c>
      <c r="Q78" s="17">
        <f>ROUND(B77,0)</f>
        <v>2637</v>
      </c>
    </row>
    <row r="79" spans="1:26" x14ac:dyDescent="0.25">
      <c r="A79" t="str">
        <f t="shared" si="21"/>
        <v>f#</v>
      </c>
      <c r="B79">
        <f>B78*$Q$99</f>
        <v>2960.0055545893883</v>
      </c>
      <c r="P79" s="16" t="str">
        <f t="shared" si="22"/>
        <v>F</v>
      </c>
      <c r="Q79" s="17">
        <f>ROUND(B78,0)</f>
        <v>2794</v>
      </c>
    </row>
    <row r="80" spans="1:26" x14ac:dyDescent="0.25">
      <c r="A80" t="str">
        <f t="shared" si="21"/>
        <v>g</v>
      </c>
      <c r="B80">
        <f>B79*$Q$99</f>
        <v>3136.0166441859756</v>
      </c>
      <c r="P80" s="16" t="str">
        <f t="shared" si="22"/>
        <v>F#</v>
      </c>
      <c r="Q80" s="17">
        <f>ROUND(B79,0)</f>
        <v>2960</v>
      </c>
    </row>
    <row r="81" spans="1:17" x14ac:dyDescent="0.25">
      <c r="A81" t="str">
        <f t="shared" si="21"/>
        <v>g#</v>
      </c>
      <c r="B81">
        <f>B80*$Q$99</f>
        <v>3322.4938978115269</v>
      </c>
      <c r="P81" s="16" t="str">
        <f t="shared" si="22"/>
        <v>G</v>
      </c>
      <c r="Q81" s="17">
        <f>ROUND(B80,0)</f>
        <v>3136</v>
      </c>
    </row>
    <row r="82" spans="1:17" x14ac:dyDescent="0.25">
      <c r="A82" t="str">
        <f t="shared" si="21"/>
        <v>a</v>
      </c>
      <c r="B82">
        <f>B81*$Q$99</f>
        <v>3520.0596659652765</v>
      </c>
      <c r="P82" s="16" t="str">
        <f t="shared" si="22"/>
        <v>G#</v>
      </c>
      <c r="Q82" s="17">
        <f>ROUND(B81,0)</f>
        <v>3322</v>
      </c>
    </row>
    <row r="83" spans="1:17" x14ac:dyDescent="0.25">
      <c r="A83" t="str">
        <f t="shared" si="21"/>
        <v>a#</v>
      </c>
      <c r="B83">
        <f>B82*$Q$99</f>
        <v>3729.3733060329191</v>
      </c>
      <c r="P83" s="16" t="str">
        <f t="shared" si="22"/>
        <v>A</v>
      </c>
      <c r="Q83" s="17">
        <f>ROUND(B82,0)</f>
        <v>3520</v>
      </c>
    </row>
    <row r="84" spans="1:17" x14ac:dyDescent="0.25">
      <c r="A84" t="str">
        <f t="shared" si="21"/>
        <v>b</v>
      </c>
      <c r="B84">
        <f>B83*$Q$99</f>
        <v>3951.1333828305915</v>
      </c>
      <c r="P84" s="16" t="str">
        <f t="shared" si="22"/>
        <v>A#</v>
      </c>
      <c r="Q84" s="17">
        <f>ROUND(B83,0)</f>
        <v>3729</v>
      </c>
    </row>
    <row r="85" spans="1:17" x14ac:dyDescent="0.25">
      <c r="A85" t="str">
        <f t="shared" si="21"/>
        <v>c</v>
      </c>
      <c r="B85">
        <f>B84*$Q$99</f>
        <v>4186.080000000009</v>
      </c>
      <c r="P85" s="16" t="str">
        <f t="shared" si="22"/>
        <v>B</v>
      </c>
      <c r="Q85" s="17">
        <f>ROUND(B84,0)</f>
        <v>3951</v>
      </c>
    </row>
    <row r="86" spans="1:17" x14ac:dyDescent="0.25">
      <c r="A86" t="str">
        <f t="shared" si="21"/>
        <v>c#</v>
      </c>
      <c r="B86">
        <f>B85*$Q$99</f>
        <v>4434.9972700355684</v>
      </c>
      <c r="P86" s="16" t="str">
        <f t="shared" si="22"/>
        <v>C</v>
      </c>
      <c r="Q86" s="17">
        <f>ROUND(B85,0)</f>
        <v>4186</v>
      </c>
    </row>
    <row r="87" spans="1:17" x14ac:dyDescent="0.25">
      <c r="A87" t="str">
        <f t="shared" si="21"/>
        <v>d</v>
      </c>
      <c r="B87">
        <f>B86*$Q$99</f>
        <v>4698.7159311869109</v>
      </c>
      <c r="P87" s="16" t="str">
        <f t="shared" si="22"/>
        <v>C#</v>
      </c>
      <c r="Q87" s="17">
        <f>ROUND(B86,0)</f>
        <v>4435</v>
      </c>
    </row>
    <row r="88" spans="1:17" x14ac:dyDescent="0.25">
      <c r="A88" t="str">
        <f t="shared" si="21"/>
        <v>d#</v>
      </c>
      <c r="B88">
        <f>B87*$Q$99</f>
        <v>4978.1161199706021</v>
      </c>
      <c r="P88" s="16" t="str">
        <f t="shared" si="22"/>
        <v>D</v>
      </c>
      <c r="Q88" s="17">
        <f>ROUND(B87,0)</f>
        <v>4699</v>
      </c>
    </row>
    <row r="89" spans="1:17" x14ac:dyDescent="0.25">
      <c r="A89" t="str">
        <f t="shared" si="21"/>
        <v>e</v>
      </c>
      <c r="B89">
        <f>B88*$Q$99</f>
        <v>5274.1303085439431</v>
      </c>
      <c r="P89" s="16" t="str">
        <f t="shared" si="22"/>
        <v>D#</v>
      </c>
      <c r="Q89" s="17">
        <f>ROUND(B88,0)</f>
        <v>4978</v>
      </c>
    </row>
    <row r="90" spans="1:17" x14ac:dyDescent="0.25">
      <c r="A90" t="str">
        <f t="shared" si="21"/>
        <v>f</v>
      </c>
      <c r="B90">
        <f>B89*$Q$99</f>
        <v>5587.7464167441112</v>
      </c>
      <c r="P90" s="16" t="str">
        <f t="shared" si="22"/>
        <v>E</v>
      </c>
      <c r="Q90" s="17">
        <f>ROUND(B89,0)</f>
        <v>5274</v>
      </c>
    </row>
    <row r="91" spans="1:17" x14ac:dyDescent="0.25">
      <c r="A91" t="str">
        <f t="shared" si="21"/>
        <v>f#</v>
      </c>
      <c r="B91">
        <f>B90*$Q$99</f>
        <v>5920.0111091787803</v>
      </c>
      <c r="P91" s="16" t="str">
        <f t="shared" si="22"/>
        <v>F</v>
      </c>
      <c r="Q91" s="17">
        <f>ROUND(B90,0)</f>
        <v>5588</v>
      </c>
    </row>
    <row r="92" spans="1:17" x14ac:dyDescent="0.25">
      <c r="A92" t="str">
        <f t="shared" si="21"/>
        <v>g</v>
      </c>
      <c r="B92">
        <f>B91*$Q$99</f>
        <v>6272.0332883719548</v>
      </c>
      <c r="P92" s="16" t="str">
        <f t="shared" si="22"/>
        <v>F#</v>
      </c>
      <c r="Q92" s="17">
        <f>ROUND(B91,0)</f>
        <v>5920</v>
      </c>
    </row>
    <row r="93" spans="1:17" x14ac:dyDescent="0.25">
      <c r="A93" t="str">
        <f t="shared" si="21"/>
        <v>g#</v>
      </c>
      <c r="B93">
        <f>B92*$Q$99</f>
        <v>6644.9877956230575</v>
      </c>
      <c r="P93" s="16" t="str">
        <f t="shared" si="22"/>
        <v>G</v>
      </c>
      <c r="Q93" s="17">
        <f>ROUND(B92,0)</f>
        <v>6272</v>
      </c>
    </row>
    <row r="94" spans="1:17" x14ac:dyDescent="0.25">
      <c r="A94" t="str">
        <f t="shared" si="21"/>
        <v>a</v>
      </c>
      <c r="B94">
        <f>B93*$Q$99</f>
        <v>7040.1193319305576</v>
      </c>
      <c r="P94" s="16" t="str">
        <f t="shared" si="22"/>
        <v>G#</v>
      </c>
      <c r="Q94" s="17">
        <f>ROUND(B93,0)</f>
        <v>6645</v>
      </c>
    </row>
    <row r="95" spans="1:17" x14ac:dyDescent="0.25">
      <c r="A95" t="str">
        <f t="shared" si="21"/>
        <v>a#</v>
      </c>
      <c r="B95">
        <f>B94*$Q$99</f>
        <v>7458.7466120658437</v>
      </c>
      <c r="P95" s="16" t="str">
        <f t="shared" si="22"/>
        <v>A</v>
      </c>
      <c r="Q95" s="17">
        <f>ROUND(B94,0)</f>
        <v>7040</v>
      </c>
    </row>
    <row r="96" spans="1:17" x14ac:dyDescent="0.25">
      <c r="A96" t="str">
        <f t="shared" si="21"/>
        <v>b</v>
      </c>
      <c r="B96">
        <f>B95*$Q$99</f>
        <v>7902.2667656611893</v>
      </c>
      <c r="P96" s="16" t="str">
        <f t="shared" si="22"/>
        <v>A#</v>
      </c>
      <c r="Q96" s="17">
        <f>ROUND(B95,0)</f>
        <v>7459</v>
      </c>
    </row>
    <row r="97" spans="16:17" x14ac:dyDescent="0.25">
      <c r="P97" s="20" t="str">
        <f t="shared" si="22"/>
        <v>B</v>
      </c>
      <c r="Q97" s="21">
        <f>ROUND(B96,0)</f>
        <v>7902</v>
      </c>
    </row>
    <row r="99" spans="16:17" x14ac:dyDescent="0.25">
      <c r="Q99">
        <f>POWER(2,1/12)</f>
        <v>1.0594630943592953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7B6-51AA-491D-BE9E-C37A06BA5C2B}">
  <dimension ref="A1"/>
  <sheetViews>
    <sheetView workbookViewId="0">
      <selection activeCell="B36" sqref="B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Van Oord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M. 't (Maarten)</dc:creator>
  <cp:lastModifiedBy>Hart M. 't (Maarten)</cp:lastModifiedBy>
  <dcterms:created xsi:type="dcterms:W3CDTF">2019-12-12T14:12:06Z</dcterms:created>
  <dcterms:modified xsi:type="dcterms:W3CDTF">2019-12-22T07:38:51Z</dcterms:modified>
</cp:coreProperties>
</file>