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53222"/>
  <mc:AlternateContent xmlns:mc="http://schemas.openxmlformats.org/markup-compatibility/2006">
    <mc:Choice Requires="x15">
      <x15ac:absPath xmlns:x15ac="http://schemas.microsoft.com/office/spreadsheetml/2010/11/ac" url="C:\Users\MThar\Work\Products Testing\RPOS Testing Results\"/>
    </mc:Choice>
  </mc:AlternateContent>
  <workbookProtection workbookAlgorithmName="SHA-512" workbookHashValue="HiENvidCDiW+CVRw4CaML2IOKbTVZ3KW+tZ2VnGakdcjxm92Tfc8SzQl3LJ+7txvdP/4VA/DQ44N2827mDQfqQ==" workbookSaltValue="ttuRAhRz8tlLDTkiuu8QMw==" workbookSpinCount="100000" lockStructure="1"/>
  <bookViews>
    <workbookView xWindow="0" yWindow="0" windowWidth="15345" windowHeight="4650" tabRatio="886"/>
  </bookViews>
  <sheets>
    <sheet name="Iteration Mapping Key " sheetId="2" r:id="rId1"/>
    <sheet name="1.0" sheetId="1" r:id="rId2"/>
    <sheet name="2.0" sheetId="3" r:id="rId3"/>
    <sheet name="3.0" sheetId="6" r:id="rId4"/>
    <sheet name="4.0" sheetId="7" r:id="rId5"/>
    <sheet name="5.0" sheetId="8" r:id="rId6"/>
    <sheet name="6.0" sheetId="9" r:id="rId7"/>
    <sheet name="7.0" sheetId="11" r:id="rId8"/>
    <sheet name="8.0" sheetId="12" r:id="rId9"/>
    <sheet name="9.0" sheetId="14" r:id="rId10"/>
    <sheet name="10.0" sheetId="13" r:id="rId11"/>
    <sheet name="11.0" sheetId="10" r:id="rId12"/>
    <sheet name="12.0" sheetId="15" r:id="rId13"/>
    <sheet name="13.0" sheetId="16" r:id="rId14"/>
    <sheet name="14.0" sheetId="17" r:id="rId15"/>
    <sheet name="15.0" sheetId="18" r:id="rId16"/>
    <sheet name="16.0" sheetId="19" r:id="rId17"/>
    <sheet name="17.0" sheetId="20" r:id="rId18"/>
    <sheet name="18.0" sheetId="21" r:id="rId19"/>
    <sheet name="19.0" sheetId="22" r:id="rId20"/>
    <sheet name="20.0" sheetId="23" r:id="rId21"/>
    <sheet name="21.0" sheetId="24" r:id="rId22"/>
    <sheet name="Template" sheetId="25" r:id="rId2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5" i="24" l="1"/>
  <c r="F75" i="23"/>
  <c r="F75" i="22"/>
  <c r="F75" i="21"/>
  <c r="F75" i="20"/>
  <c r="F75" i="19"/>
  <c r="F75" i="18"/>
  <c r="F75" i="17"/>
  <c r="F75" i="16"/>
  <c r="F75" i="15"/>
  <c r="F75" i="10"/>
  <c r="F75" i="13"/>
  <c r="F75" i="14"/>
  <c r="F75" i="12"/>
  <c r="F75" i="11"/>
  <c r="F75" i="9"/>
  <c r="F75" i="8"/>
  <c r="F75" i="7"/>
  <c r="F75" i="6"/>
  <c r="F75" i="3"/>
  <c r="F75" i="1"/>
  <c r="D74" i="25" l="1" a="1"/>
  <c r="D74" i="25" s="1"/>
  <c r="F75" i="25" s="1"/>
  <c r="D73" i="25"/>
  <c r="D72" i="25"/>
  <c r="I72" i="25" s="1"/>
  <c r="E16" i="25"/>
  <c r="G15" i="25"/>
  <c r="B15" i="25"/>
  <c r="H13" i="25"/>
  <c r="E13" i="25"/>
  <c r="B13" i="25"/>
  <c r="I11" i="25"/>
  <c r="F11" i="25"/>
  <c r="B11" i="25"/>
  <c r="D74" i="24" a="1"/>
  <c r="D74" i="24" s="1"/>
  <c r="D73" i="24"/>
  <c r="I72" i="24" s="1"/>
  <c r="D72" i="24"/>
  <c r="E16" i="24"/>
  <c r="G15" i="24"/>
  <c r="B15" i="24"/>
  <c r="H13" i="24"/>
  <c r="E13" i="24"/>
  <c r="B13" i="24"/>
  <c r="I11" i="24"/>
  <c r="F11" i="24"/>
  <c r="B11" i="24"/>
  <c r="D74" i="23" a="1"/>
  <c r="D74" i="23" s="1"/>
  <c r="D73" i="23"/>
  <c r="I72" i="23" s="1"/>
  <c r="D72" i="23"/>
  <c r="E16" i="23"/>
  <c r="G15" i="23"/>
  <c r="B15" i="23"/>
  <c r="H13" i="23"/>
  <c r="E13" i="23"/>
  <c r="B13" i="23"/>
  <c r="I11" i="23"/>
  <c r="F11" i="23"/>
  <c r="B11" i="23"/>
  <c r="D74" i="22" a="1"/>
  <c r="D74" i="22" s="1"/>
  <c r="D73" i="22"/>
  <c r="I72" i="22" s="1"/>
  <c r="D72" i="22"/>
  <c r="E16" i="22"/>
  <c r="G15" i="22"/>
  <c r="B15" i="22"/>
  <c r="H13" i="22"/>
  <c r="E13" i="22"/>
  <c r="B13" i="22"/>
  <c r="I11" i="22"/>
  <c r="F11" i="22"/>
  <c r="B11" i="22"/>
  <c r="D74" i="21" a="1"/>
  <c r="D74" i="21" s="1"/>
  <c r="D73" i="21"/>
  <c r="D72" i="21"/>
  <c r="E16" i="21"/>
  <c r="G15" i="21"/>
  <c r="B15" i="21"/>
  <c r="H13" i="21"/>
  <c r="E13" i="21"/>
  <c r="B13" i="21"/>
  <c r="I11" i="21"/>
  <c r="F11" i="21"/>
  <c r="B11" i="21"/>
  <c r="I73" i="25" l="1"/>
  <c r="I74" i="25"/>
  <c r="I73" i="24"/>
  <c r="I74" i="24"/>
  <c r="I73" i="23"/>
  <c r="I74" i="23"/>
  <c r="I73" i="22"/>
  <c r="I74" i="22"/>
  <c r="I72" i="21"/>
  <c r="I73" i="21" s="1"/>
  <c r="D74" i="20" a="1"/>
  <c r="D74" i="20" s="1"/>
  <c r="D73" i="20"/>
  <c r="I72" i="20" s="1"/>
  <c r="D72" i="20"/>
  <c r="E16" i="20"/>
  <c r="G15" i="20"/>
  <c r="B15" i="20"/>
  <c r="H13" i="20"/>
  <c r="E13" i="20"/>
  <c r="B13" i="20"/>
  <c r="I11" i="20"/>
  <c r="F11" i="20"/>
  <c r="B11" i="20"/>
  <c r="D74" i="19" a="1"/>
  <c r="D74" i="19" s="1"/>
  <c r="D73" i="19"/>
  <c r="I72" i="19" s="1"/>
  <c r="D72" i="19"/>
  <c r="E16" i="19"/>
  <c r="G15" i="19"/>
  <c r="B15" i="19"/>
  <c r="H13" i="19"/>
  <c r="E13" i="19"/>
  <c r="B13" i="19"/>
  <c r="I11" i="19"/>
  <c r="F11" i="19"/>
  <c r="B11" i="19"/>
  <c r="C27" i="2"/>
  <c r="P7" i="25" l="1"/>
  <c r="M7" i="25"/>
  <c r="P7" i="24"/>
  <c r="M7" i="24"/>
  <c r="P7" i="23"/>
  <c r="M7" i="23"/>
  <c r="P7" i="22"/>
  <c r="M7" i="22"/>
  <c r="I74" i="21"/>
  <c r="P7" i="21"/>
  <c r="M7" i="21"/>
  <c r="I73" i="20"/>
  <c r="I74" i="20"/>
  <c r="I73" i="19"/>
  <c r="I74" i="19"/>
  <c r="D74" i="18" a="1"/>
  <c r="D74" i="18" s="1"/>
  <c r="D73" i="18"/>
  <c r="D72" i="18"/>
  <c r="E16" i="18"/>
  <c r="G15" i="18"/>
  <c r="B15" i="18"/>
  <c r="H13" i="18"/>
  <c r="E13" i="18"/>
  <c r="B13" i="18"/>
  <c r="I11" i="18"/>
  <c r="F11" i="18"/>
  <c r="B11" i="18"/>
  <c r="P7" i="20" l="1"/>
  <c r="M7" i="20"/>
  <c r="P7" i="19"/>
  <c r="M7" i="19"/>
  <c r="I72" i="18"/>
  <c r="I73" i="18" s="1"/>
  <c r="D74" i="17" a="1"/>
  <c r="D74" i="17" s="1"/>
  <c r="D73" i="17"/>
  <c r="I72" i="17" s="1"/>
  <c r="D72" i="17"/>
  <c r="E16" i="17"/>
  <c r="G15" i="17"/>
  <c r="B15" i="17"/>
  <c r="H13" i="17"/>
  <c r="E13" i="17"/>
  <c r="B13" i="17"/>
  <c r="I11" i="17"/>
  <c r="F11" i="17"/>
  <c r="B11" i="17"/>
  <c r="D74" i="16" a="1"/>
  <c r="D74" i="16" s="1"/>
  <c r="D73" i="16"/>
  <c r="D72" i="16"/>
  <c r="E16" i="16"/>
  <c r="G15" i="16"/>
  <c r="B15" i="16"/>
  <c r="H13" i="16"/>
  <c r="E13" i="16"/>
  <c r="B13" i="16"/>
  <c r="I11" i="16"/>
  <c r="F11" i="16"/>
  <c r="B11" i="16"/>
  <c r="I74" i="18" l="1"/>
  <c r="P7" i="18"/>
  <c r="M7" i="18"/>
  <c r="I73" i="17"/>
  <c r="I74" i="17"/>
  <c r="I72" i="16"/>
  <c r="I73" i="16" s="1"/>
  <c r="D74" i="15" a="1"/>
  <c r="D74" i="15" s="1"/>
  <c r="D73" i="15"/>
  <c r="D72" i="15"/>
  <c r="E16" i="15"/>
  <c r="G15" i="15"/>
  <c r="B15" i="15"/>
  <c r="H13" i="15"/>
  <c r="E13" i="15"/>
  <c r="B13" i="15"/>
  <c r="I11" i="15"/>
  <c r="F11" i="15"/>
  <c r="B11" i="15"/>
  <c r="P7" i="17" l="1"/>
  <c r="M7" i="17"/>
  <c r="I74" i="16"/>
  <c r="P7" i="16"/>
  <c r="M7" i="16"/>
  <c r="I72" i="15"/>
  <c r="I73" i="15" s="1"/>
  <c r="D74" i="14" a="1"/>
  <c r="D74" i="14" s="1"/>
  <c r="D73" i="14"/>
  <c r="D72" i="14"/>
  <c r="E16" i="14"/>
  <c r="G15" i="14"/>
  <c r="B15" i="14"/>
  <c r="H13" i="14"/>
  <c r="E13" i="14"/>
  <c r="B13" i="14"/>
  <c r="I11" i="14"/>
  <c r="F11" i="14"/>
  <c r="B11" i="14"/>
  <c r="D74" i="13" a="1"/>
  <c r="D74" i="13" s="1"/>
  <c r="D73" i="13"/>
  <c r="D72" i="13"/>
  <c r="E16" i="13"/>
  <c r="G15" i="13"/>
  <c r="B15" i="13"/>
  <c r="H13" i="13"/>
  <c r="E13" i="13"/>
  <c r="B13" i="13"/>
  <c r="I11" i="13"/>
  <c r="F11" i="13"/>
  <c r="B11" i="13"/>
  <c r="D74" i="12" a="1"/>
  <c r="D74" i="12" s="1"/>
  <c r="D73" i="12"/>
  <c r="D72" i="12"/>
  <c r="E16" i="12"/>
  <c r="G15" i="12"/>
  <c r="B15" i="12"/>
  <c r="H13" i="12"/>
  <c r="E13" i="12"/>
  <c r="B13" i="12"/>
  <c r="I11" i="12"/>
  <c r="F11" i="12"/>
  <c r="B11" i="12"/>
  <c r="D74" i="11" a="1"/>
  <c r="D74" i="11" s="1"/>
  <c r="D73" i="11"/>
  <c r="D72" i="11"/>
  <c r="E16" i="11"/>
  <c r="G15" i="11"/>
  <c r="B15" i="11"/>
  <c r="H13" i="11"/>
  <c r="E13" i="11"/>
  <c r="B13" i="11"/>
  <c r="I11" i="11"/>
  <c r="F11" i="11"/>
  <c r="B11" i="11"/>
  <c r="D74" i="10" a="1"/>
  <c r="D74" i="10" s="1"/>
  <c r="D73" i="10"/>
  <c r="D72" i="10"/>
  <c r="E16" i="10"/>
  <c r="G15" i="10"/>
  <c r="B15" i="10"/>
  <c r="H13" i="10"/>
  <c r="E13" i="10"/>
  <c r="B13" i="10"/>
  <c r="I11" i="10"/>
  <c r="F11" i="10"/>
  <c r="B11" i="10"/>
  <c r="D74" i="9" a="1"/>
  <c r="D74" i="9" s="1"/>
  <c r="D73" i="9"/>
  <c r="D72" i="9"/>
  <c r="E16" i="9"/>
  <c r="G15" i="9"/>
  <c r="B15" i="9"/>
  <c r="H13" i="9"/>
  <c r="E13" i="9"/>
  <c r="B13" i="9"/>
  <c r="I11" i="9"/>
  <c r="F11" i="9"/>
  <c r="B11" i="9"/>
  <c r="D74" i="8" a="1"/>
  <c r="D74" i="8" s="1"/>
  <c r="D73" i="8"/>
  <c r="D72" i="8"/>
  <c r="E16" i="8"/>
  <c r="G15" i="8"/>
  <c r="B15" i="8"/>
  <c r="H13" i="8"/>
  <c r="E13" i="8"/>
  <c r="B13" i="8"/>
  <c r="I11" i="8"/>
  <c r="F11" i="8"/>
  <c r="B11" i="8"/>
  <c r="D74" i="7" a="1"/>
  <c r="D74" i="7" s="1"/>
  <c r="D73" i="7"/>
  <c r="D72" i="7"/>
  <c r="E16" i="7"/>
  <c r="G15" i="7"/>
  <c r="B15" i="7"/>
  <c r="H13" i="7"/>
  <c r="E13" i="7"/>
  <c r="B13" i="7"/>
  <c r="I11" i="7"/>
  <c r="F11" i="7"/>
  <c r="B11" i="7"/>
  <c r="I74" i="15" l="1"/>
  <c r="P7" i="15"/>
  <c r="M7" i="15"/>
  <c r="I72" i="13"/>
  <c r="I74" i="13" s="1"/>
  <c r="I72" i="14"/>
  <c r="I72" i="7"/>
  <c r="I74" i="7" s="1"/>
  <c r="I72" i="8"/>
  <c r="I74" i="8" s="1"/>
  <c r="I72" i="9"/>
  <c r="I73" i="9" s="1"/>
  <c r="I72" i="10"/>
  <c r="I73" i="10" s="1"/>
  <c r="I72" i="11"/>
  <c r="I73" i="11" s="1"/>
  <c r="I72" i="12"/>
  <c r="I74" i="12" s="1"/>
  <c r="I73" i="14"/>
  <c r="I74" i="14"/>
  <c r="D74" i="6" a="1"/>
  <c r="D74" i="6" s="1"/>
  <c r="D73" i="6"/>
  <c r="D72" i="6"/>
  <c r="E16" i="6"/>
  <c r="G15" i="6"/>
  <c r="B15" i="6"/>
  <c r="H13" i="6"/>
  <c r="E13" i="6"/>
  <c r="B13" i="6"/>
  <c r="I11" i="6"/>
  <c r="F11" i="6"/>
  <c r="B11" i="6"/>
  <c r="O23" i="2"/>
  <c r="N53" i="2"/>
  <c r="O25" i="2"/>
  <c r="N25" i="2"/>
  <c r="O27" i="2"/>
  <c r="N48" i="2"/>
  <c r="O37" i="2"/>
  <c r="O39" i="2"/>
  <c r="N30" i="2"/>
  <c r="O50" i="2"/>
  <c r="O31" i="2"/>
  <c r="O29" i="2"/>
  <c r="N49" i="2"/>
  <c r="N46" i="2"/>
  <c r="O46" i="2"/>
  <c r="O26" i="2"/>
  <c r="N50" i="2"/>
  <c r="O42" i="2"/>
  <c r="N33" i="2"/>
  <c r="O41" i="2"/>
  <c r="O48" i="2"/>
  <c r="O43" i="2"/>
  <c r="O38" i="2"/>
  <c r="O24" i="2"/>
  <c r="O34" i="2"/>
  <c r="O44" i="2"/>
  <c r="O47" i="2"/>
  <c r="N28" i="2"/>
  <c r="O51" i="2"/>
  <c r="O45" i="2"/>
  <c r="N45" i="2"/>
  <c r="N54" i="2"/>
  <c r="N24" i="2"/>
  <c r="N51" i="2"/>
  <c r="O28" i="2"/>
  <c r="N40" i="2"/>
  <c r="O55" i="2"/>
  <c r="N26" i="2"/>
  <c r="N23" i="2"/>
  <c r="N29" i="2"/>
  <c r="N52" i="2"/>
  <c r="O53" i="2"/>
  <c r="N55" i="2"/>
  <c r="O40" i="2"/>
  <c r="O32" i="2"/>
  <c r="N43" i="2"/>
  <c r="N39" i="2"/>
  <c r="N27" i="2"/>
  <c r="N34" i="2"/>
  <c r="O30" i="2"/>
  <c r="N41" i="2"/>
  <c r="N38" i="2"/>
  <c r="N31" i="2"/>
  <c r="N42" i="2"/>
  <c r="N36" i="2"/>
  <c r="O33" i="2"/>
  <c r="N47" i="2"/>
  <c r="O54" i="2"/>
  <c r="N37" i="2"/>
  <c r="O36" i="2"/>
  <c r="N35" i="2"/>
  <c r="N32" i="2"/>
  <c r="O52" i="2"/>
  <c r="O35" i="2"/>
  <c r="O49" i="2"/>
  <c r="N44" i="2"/>
  <c r="I73" i="13" l="1"/>
  <c r="P7" i="13" s="1"/>
  <c r="I73" i="12"/>
  <c r="P7" i="12" s="1"/>
  <c r="I74" i="11"/>
  <c r="I74" i="10"/>
  <c r="I74" i="9"/>
  <c r="I73" i="8"/>
  <c r="M7" i="8" s="1"/>
  <c r="I73" i="7"/>
  <c r="P7" i="7" s="1"/>
  <c r="P7" i="14"/>
  <c r="M7" i="14"/>
  <c r="P7" i="11"/>
  <c r="M7" i="11"/>
  <c r="P7" i="10"/>
  <c r="M7" i="10"/>
  <c r="P7" i="9"/>
  <c r="M7" i="9"/>
  <c r="D66" i="2"/>
  <c r="D65" i="2"/>
  <c r="I72" i="6"/>
  <c r="I74" i="6" s="1"/>
  <c r="D74" i="3" a="1"/>
  <c r="D74" i="3" s="1"/>
  <c r="D73" i="3"/>
  <c r="D72" i="3"/>
  <c r="E16" i="3"/>
  <c r="G15" i="3"/>
  <c r="B15" i="3"/>
  <c r="H13" i="3"/>
  <c r="E13" i="3"/>
  <c r="B13" i="3"/>
  <c r="I11" i="3"/>
  <c r="F11" i="3"/>
  <c r="B11" i="3"/>
  <c r="J37" i="2"/>
  <c r="J32" i="2"/>
  <c r="J34" i="2"/>
  <c r="J25" i="2"/>
  <c r="J52" i="2"/>
  <c r="J30" i="2"/>
  <c r="J49" i="2"/>
  <c r="J40" i="2"/>
  <c r="J39" i="2"/>
  <c r="J54" i="2"/>
  <c r="J45" i="2"/>
  <c r="J36" i="2"/>
  <c r="J43" i="2"/>
  <c r="J29" i="2"/>
  <c r="J27" i="2"/>
  <c r="J38" i="2"/>
  <c r="J46" i="2"/>
  <c r="J26" i="2"/>
  <c r="J53" i="2"/>
  <c r="J42" i="2"/>
  <c r="J47" i="2"/>
  <c r="J51" i="2"/>
  <c r="J31" i="2"/>
  <c r="J33" i="2"/>
  <c r="J44" i="2"/>
  <c r="J50" i="2"/>
  <c r="J48" i="2"/>
  <c r="J55" i="2"/>
  <c r="J35" i="2"/>
  <c r="J41" i="2"/>
  <c r="J28" i="2"/>
  <c r="M7" i="13" l="1"/>
  <c r="M7" i="12"/>
  <c r="P7" i="8"/>
  <c r="M7" i="7"/>
  <c r="I73" i="6"/>
  <c r="P7" i="6" s="1"/>
  <c r="I72" i="3"/>
  <c r="I73" i="3" s="1"/>
  <c r="H13" i="1"/>
  <c r="E13" i="1"/>
  <c r="J24" i="2"/>
  <c r="M7" i="6" l="1"/>
  <c r="I74" i="3"/>
  <c r="P7" i="3"/>
  <c r="M7" i="3"/>
  <c r="D59" i="2"/>
  <c r="D74" i="1" l="1" a="1"/>
  <c r="D74" i="1" s="1"/>
  <c r="E16" i="1" l="1"/>
  <c r="G15" i="1"/>
  <c r="B15" i="1"/>
  <c r="B13" i="1" l="1"/>
  <c r="I11" i="1"/>
  <c r="F11" i="1"/>
  <c r="B11" i="1"/>
  <c r="D73" i="1" l="1"/>
  <c r="D72" i="1"/>
  <c r="I72" i="1" l="1"/>
  <c r="I73" i="1" l="1"/>
  <c r="I74" i="1"/>
  <c r="P7" i="1" l="1"/>
  <c r="M7" i="1"/>
  <c r="K26" i="2"/>
  <c r="H52" i="2"/>
  <c r="L38" i="2"/>
  <c r="C54" i="2"/>
  <c r="F54" i="2"/>
  <c r="E27" i="2"/>
  <c r="K30" i="2"/>
  <c r="M29" i="2"/>
  <c r="K53" i="2"/>
  <c r="I38" i="2"/>
  <c r="E34" i="2"/>
  <c r="H26" i="2"/>
  <c r="K54" i="2"/>
  <c r="L45" i="2"/>
  <c r="C39" i="2"/>
  <c r="K33" i="2"/>
  <c r="M53" i="2"/>
  <c r="K29" i="2"/>
  <c r="E37" i="2"/>
  <c r="K45" i="2"/>
  <c r="L44" i="2"/>
  <c r="H53" i="2"/>
  <c r="E25" i="2"/>
  <c r="E54" i="2"/>
  <c r="D46" i="2"/>
  <c r="I52" i="2"/>
  <c r="E26" i="2"/>
  <c r="C52" i="2"/>
  <c r="K25" i="2"/>
  <c r="G32" i="2"/>
  <c r="D33" i="2"/>
  <c r="L50" i="2"/>
  <c r="K39" i="2"/>
  <c r="H39" i="2"/>
  <c r="F52" i="2"/>
  <c r="J23" i="2"/>
  <c r="H55" i="2"/>
  <c r="C43" i="2"/>
  <c r="F34" i="2"/>
  <c r="C25" i="2"/>
  <c r="L29" i="2"/>
  <c r="D26" i="2"/>
  <c r="M24" i="2"/>
  <c r="E53" i="2"/>
  <c r="G51" i="2"/>
  <c r="L48" i="2"/>
  <c r="H23" i="2"/>
  <c r="F32" i="2"/>
  <c r="H37" i="2"/>
  <c r="E24" i="2"/>
  <c r="D32" i="2"/>
  <c r="H44" i="2"/>
  <c r="C42" i="2"/>
  <c r="F25" i="2"/>
  <c r="I30" i="2"/>
  <c r="I47" i="2"/>
  <c r="L26" i="2"/>
  <c r="I37" i="2"/>
  <c r="M54" i="2"/>
  <c r="F44" i="2"/>
  <c r="D52" i="2"/>
  <c r="L32" i="2"/>
  <c r="E51" i="2"/>
  <c r="F23" i="2"/>
  <c r="I46" i="2"/>
  <c r="H34" i="2"/>
  <c r="G31" i="2"/>
  <c r="E33" i="2"/>
  <c r="H40" i="2"/>
  <c r="G30" i="2"/>
  <c r="H47" i="2"/>
  <c r="C36" i="2"/>
  <c r="H32" i="2"/>
  <c r="G41" i="2"/>
  <c r="D55" i="2"/>
  <c r="M51" i="2"/>
  <c r="H51" i="2"/>
  <c r="M45" i="2"/>
  <c r="G42" i="2"/>
  <c r="H27" i="2"/>
  <c r="L30" i="2"/>
  <c r="L24" i="2"/>
  <c r="C38" i="2"/>
  <c r="G23" i="2"/>
  <c r="I28" i="2"/>
  <c r="F24" i="2"/>
  <c r="D38" i="2"/>
  <c r="D25" i="2"/>
  <c r="H25" i="2"/>
  <c r="C33" i="2"/>
  <c r="I45" i="2"/>
  <c r="M46" i="2"/>
  <c r="C32" i="2"/>
  <c r="G24" i="2"/>
  <c r="K47" i="2"/>
  <c r="D27" i="2"/>
  <c r="E41" i="2"/>
  <c r="M33" i="2"/>
  <c r="L53" i="2"/>
  <c r="E36" i="2"/>
  <c r="L23" i="2"/>
  <c r="C40" i="2"/>
  <c r="F39" i="2"/>
  <c r="H29" i="2"/>
  <c r="I40" i="2"/>
  <c r="E44" i="2"/>
  <c r="I39" i="2"/>
  <c r="D34" i="2"/>
  <c r="F51" i="2"/>
  <c r="K37" i="2"/>
  <c r="M55" i="2"/>
  <c r="L43" i="2"/>
  <c r="H31" i="2"/>
  <c r="C49" i="2"/>
  <c r="D43" i="2"/>
  <c r="D30" i="2"/>
  <c r="K44" i="2"/>
  <c r="I34" i="2"/>
  <c r="F31" i="2"/>
  <c r="M31" i="2"/>
  <c r="L39" i="2"/>
  <c r="K36" i="2"/>
  <c r="G26" i="2"/>
  <c r="E55" i="2"/>
  <c r="L55" i="2"/>
  <c r="G34" i="2"/>
  <c r="K38" i="2"/>
  <c r="C53" i="2"/>
  <c r="M27" i="2"/>
  <c r="G45" i="2"/>
  <c r="F36" i="2"/>
  <c r="D45" i="2"/>
  <c r="D28" i="2"/>
  <c r="H36" i="2"/>
  <c r="M47" i="2"/>
  <c r="L25" i="2"/>
  <c r="C26" i="2"/>
  <c r="E48" i="2"/>
  <c r="K42" i="2"/>
  <c r="I51" i="2"/>
  <c r="F47" i="2"/>
  <c r="E28" i="2"/>
  <c r="E49" i="2"/>
  <c r="I23" i="2"/>
  <c r="K49" i="2"/>
  <c r="I55" i="2"/>
  <c r="K52" i="2"/>
  <c r="F55" i="2"/>
  <c r="I42" i="2"/>
  <c r="C37" i="2"/>
  <c r="K46" i="2"/>
  <c r="M52" i="2"/>
  <c r="E50" i="2"/>
  <c r="K28" i="2"/>
  <c r="G33" i="2"/>
  <c r="M36" i="2"/>
  <c r="G50" i="2"/>
  <c r="I54" i="2"/>
  <c r="H45" i="2"/>
  <c r="M35" i="2"/>
  <c r="F53" i="2"/>
  <c r="H54" i="2"/>
  <c r="M42" i="2"/>
  <c r="C23" i="2"/>
  <c r="F30" i="2"/>
  <c r="C41" i="2"/>
  <c r="D44" i="2"/>
  <c r="M43" i="2"/>
  <c r="M39" i="2"/>
  <c r="G38" i="2"/>
  <c r="C29" i="2"/>
  <c r="F43" i="2"/>
  <c r="G27" i="2"/>
  <c r="L28" i="2"/>
  <c r="M34" i="2"/>
  <c r="C28" i="2"/>
  <c r="D24" i="2"/>
  <c r="L42" i="2"/>
  <c r="D54" i="2"/>
  <c r="I25" i="2"/>
  <c r="G25" i="2"/>
  <c r="I36" i="2"/>
  <c r="D39" i="2"/>
  <c r="L35" i="2"/>
  <c r="F35" i="2"/>
  <c r="E42" i="2"/>
  <c r="D36" i="2"/>
  <c r="K40" i="2"/>
  <c r="K35" i="2"/>
  <c r="D50" i="2"/>
  <c r="L33" i="2"/>
  <c r="L49" i="2"/>
  <c r="E31" i="2"/>
  <c r="L54" i="2"/>
  <c r="C48" i="2"/>
  <c r="I33" i="2"/>
  <c r="C45" i="2"/>
  <c r="M37" i="2"/>
  <c r="I48" i="2"/>
  <c r="C24" i="2"/>
  <c r="E38" i="2"/>
  <c r="D29" i="2"/>
  <c r="E46" i="2"/>
  <c r="F28" i="2"/>
  <c r="H50" i="2"/>
  <c r="H33" i="2"/>
  <c r="L41" i="2"/>
  <c r="C47" i="2"/>
  <c r="D40" i="2"/>
  <c r="K31" i="2"/>
  <c r="E35" i="2"/>
  <c r="I29" i="2"/>
  <c r="I32" i="2"/>
  <c r="G53" i="2"/>
  <c r="F26" i="2"/>
  <c r="K50" i="2"/>
  <c r="M48" i="2"/>
  <c r="F45" i="2"/>
  <c r="K27" i="2"/>
  <c r="E45" i="2"/>
  <c r="L37" i="2"/>
  <c r="H43" i="2"/>
  <c r="L40" i="2"/>
  <c r="E30" i="2"/>
  <c r="E43" i="2"/>
  <c r="K34" i="2"/>
  <c r="I27" i="2"/>
  <c r="H46" i="2"/>
  <c r="C46" i="2"/>
  <c r="H41" i="2"/>
  <c r="G44" i="2"/>
  <c r="M23" i="2"/>
  <c r="F42" i="2"/>
  <c r="D23" i="2"/>
  <c r="G54" i="2"/>
  <c r="D49" i="2"/>
  <c r="L34" i="2"/>
  <c r="H48" i="2"/>
  <c r="H35" i="2"/>
  <c r="M38" i="2"/>
  <c r="M40" i="2"/>
  <c r="M32" i="2"/>
  <c r="E52" i="2"/>
  <c r="G35" i="2"/>
  <c r="F46" i="2"/>
  <c r="C34" i="2"/>
  <c r="M28" i="2"/>
  <c r="M30" i="2"/>
  <c r="C31" i="2"/>
  <c r="M25" i="2"/>
  <c r="K32" i="2"/>
  <c r="K43" i="2"/>
  <c r="K41" i="2"/>
  <c r="I53" i="2"/>
  <c r="K24" i="2"/>
  <c r="F40" i="2"/>
  <c r="E29" i="2"/>
  <c r="F41" i="2"/>
  <c r="D42" i="2"/>
  <c r="K48" i="2"/>
  <c r="L31" i="2"/>
  <c r="L46" i="2"/>
  <c r="G55" i="2"/>
  <c r="G39" i="2"/>
  <c r="F37" i="2"/>
  <c r="I50" i="2"/>
  <c r="F33" i="2"/>
  <c r="G29" i="2"/>
  <c r="K55" i="2"/>
  <c r="L47" i="2"/>
  <c r="D51" i="2"/>
  <c r="D37" i="2"/>
  <c r="D53" i="2"/>
  <c r="L52" i="2"/>
  <c r="G43" i="2"/>
  <c r="C35" i="2"/>
  <c r="I35" i="2"/>
  <c r="M49" i="2"/>
  <c r="K51" i="2"/>
  <c r="H42" i="2"/>
  <c r="G48" i="2"/>
  <c r="D48" i="2"/>
  <c r="H24" i="2"/>
  <c r="G36" i="2"/>
  <c r="L36" i="2"/>
  <c r="G52" i="2"/>
  <c r="I44" i="2"/>
  <c r="D47" i="2"/>
  <c r="I43" i="2"/>
  <c r="I24" i="2"/>
  <c r="F50" i="2"/>
  <c r="G47" i="2"/>
  <c r="G37" i="2"/>
  <c r="C44" i="2"/>
  <c r="I26" i="2"/>
  <c r="G49" i="2"/>
  <c r="C30" i="2"/>
  <c r="G46" i="2"/>
  <c r="E32" i="2"/>
  <c r="H38" i="2"/>
  <c r="K23" i="2"/>
  <c r="C55" i="2"/>
  <c r="F27" i="2"/>
  <c r="L51" i="2"/>
  <c r="H49" i="2"/>
  <c r="M26" i="2"/>
  <c r="C51" i="2"/>
  <c r="M50" i="2"/>
  <c r="D35" i="2"/>
  <c r="F29" i="2"/>
  <c r="G40" i="2"/>
  <c r="L27" i="2"/>
  <c r="I49" i="2"/>
  <c r="E23" i="2"/>
  <c r="D31" i="2"/>
  <c r="I31" i="2"/>
  <c r="F38" i="2"/>
  <c r="G28" i="2"/>
  <c r="M44" i="2"/>
  <c r="F49" i="2"/>
  <c r="H28" i="2"/>
  <c r="D41" i="2"/>
  <c r="E39" i="2"/>
  <c r="M41" i="2"/>
  <c r="E47" i="2"/>
  <c r="F48" i="2"/>
  <c r="E40" i="2"/>
  <c r="I41" i="2"/>
  <c r="H30" i="2"/>
  <c r="C50" i="2"/>
  <c r="D63" i="2" l="1"/>
  <c r="D64" i="2"/>
  <c r="D60" i="2"/>
  <c r="D58" i="2" s="1"/>
  <c r="D62" i="2"/>
  <c r="D61" i="2"/>
</calcChain>
</file>

<file path=xl/comments1.xml><?xml version="1.0" encoding="utf-8"?>
<comments xmlns="http://schemas.openxmlformats.org/spreadsheetml/2006/main">
  <authors>
    <author>Mohamed Sharaf</author>
  </authors>
  <commentList>
    <comment ref="G17" authorId="0" shapeId="0">
      <text>
        <r>
          <rPr>
            <b/>
            <sz val="9"/>
            <color indexed="81"/>
            <rFont val="Tahoma"/>
            <charset val="1"/>
          </rPr>
          <t>Mohamed Sharaf:</t>
        </r>
        <r>
          <rPr>
            <sz val="9"/>
            <color indexed="81"/>
            <rFont val="Tahoma"/>
            <charset val="1"/>
          </rPr>
          <t xml:space="preserve">
01117779538</t>
        </r>
      </text>
    </comment>
  </commentList>
</comments>
</file>

<file path=xl/sharedStrings.xml><?xml version="1.0" encoding="utf-8"?>
<sst xmlns="http://schemas.openxmlformats.org/spreadsheetml/2006/main" count="2999" uniqueCount="808">
  <si>
    <t>Test Case</t>
  </si>
  <si>
    <t>Purpose</t>
  </si>
  <si>
    <t>Project Information</t>
  </si>
  <si>
    <t>Project Name</t>
  </si>
  <si>
    <t>Project ID#</t>
  </si>
  <si>
    <t>Project type</t>
  </si>
  <si>
    <t>Project Start Date</t>
  </si>
  <si>
    <t>Project Finish Date</t>
  </si>
  <si>
    <t>Additional Information</t>
  </si>
  <si>
    <t>Test Information</t>
  </si>
  <si>
    <t>Test Case name</t>
  </si>
  <si>
    <t>Test Case ID#</t>
  </si>
  <si>
    <t>Test Engineer</t>
  </si>
  <si>
    <t>Date of execution</t>
  </si>
  <si>
    <t>Test Environment</t>
  </si>
  <si>
    <t>Process</t>
  </si>
  <si>
    <t>Pre-Conditions</t>
  </si>
  <si>
    <t>Post Conditions</t>
  </si>
  <si>
    <t>Operating System</t>
  </si>
  <si>
    <t>OS version</t>
  </si>
  <si>
    <t>Framework Version</t>
  </si>
  <si>
    <t>RAM Capacity</t>
  </si>
  <si>
    <t>Hard Drive type</t>
  </si>
  <si>
    <t>Hard Drive Capacity</t>
  </si>
  <si>
    <t>Processor Type</t>
  </si>
  <si>
    <t>Processor Clock Speed</t>
  </si>
  <si>
    <t>Screen size</t>
  </si>
  <si>
    <t>Screen Resolution</t>
  </si>
  <si>
    <t>Test Steps</t>
  </si>
  <si>
    <t>Needed Credentials</t>
  </si>
  <si>
    <t>Step ID#</t>
  </si>
  <si>
    <t>Process / Transaction</t>
  </si>
  <si>
    <t>Detailed Step</t>
  </si>
  <si>
    <t>Expected Result</t>
  </si>
  <si>
    <t>Actual Result</t>
  </si>
  <si>
    <t>Step Status</t>
  </si>
  <si>
    <t>Total Failed Steps</t>
  </si>
  <si>
    <t>Total Passed Steps</t>
  </si>
  <si>
    <t>Test Case Score</t>
  </si>
  <si>
    <t>Test Case Status</t>
  </si>
  <si>
    <t>Test Case Detailed Results</t>
  </si>
  <si>
    <t>Product Manager</t>
  </si>
  <si>
    <t>Technical Admin</t>
  </si>
  <si>
    <t>Test Case Inputs</t>
  </si>
  <si>
    <t>Testing Method</t>
  </si>
  <si>
    <t>Testing Type</t>
  </si>
  <si>
    <t>Machine type</t>
  </si>
  <si>
    <t>Failure Level</t>
  </si>
  <si>
    <t>Iteration Mapping Key</t>
  </si>
  <si>
    <t>Test Cases Report</t>
  </si>
  <si>
    <t>Test CaseID#</t>
  </si>
  <si>
    <t>Machine Type</t>
  </si>
  <si>
    <t>Test case score</t>
  </si>
  <si>
    <t>Test Case status</t>
  </si>
  <si>
    <t>Failed Test Steps</t>
  </si>
  <si>
    <t>Passed Test Steps</t>
  </si>
  <si>
    <t>Iteration ID#</t>
  </si>
  <si>
    <t>Advised Action</t>
  </si>
  <si>
    <t>Iteration start date</t>
  </si>
  <si>
    <t>Iteration Finish date</t>
  </si>
  <si>
    <t>Iteration Analysis</t>
  </si>
  <si>
    <t>Total of Passed Test Cases</t>
  </si>
  <si>
    <t>Total of Failed Test Cases</t>
  </si>
  <si>
    <t>Iteration Status</t>
  </si>
  <si>
    <t>Automated Test Cases</t>
  </si>
  <si>
    <t>Manual Test Cases</t>
  </si>
  <si>
    <t>Defect Type</t>
  </si>
  <si>
    <t>Severity</t>
  </si>
  <si>
    <t>Total of Critical Test Cases</t>
  </si>
  <si>
    <t>EXE</t>
  </si>
  <si>
    <t>Mohamed Sharaf</t>
  </si>
  <si>
    <t>Manual</t>
  </si>
  <si>
    <t>Unit testing</t>
  </si>
  <si>
    <t>Heba NourEldin</t>
  </si>
  <si>
    <t>TestName_ProductManager</t>
  </si>
  <si>
    <t>Masr_Pharmacy</t>
  </si>
  <si>
    <t>Through this document, you will be able to see all the details and results for the following test case.</t>
  </si>
  <si>
    <t>1.0</t>
  </si>
  <si>
    <t>Windows</t>
  </si>
  <si>
    <t>Windows 7</t>
  </si>
  <si>
    <t>4 GB</t>
  </si>
  <si>
    <t>HDD</t>
  </si>
  <si>
    <t>512 GB</t>
  </si>
  <si>
    <t>Dual Core</t>
  </si>
  <si>
    <t>1080P</t>
  </si>
  <si>
    <t>TestEnvironment_Additional Information</t>
  </si>
  <si>
    <t>Enter_Username</t>
  </si>
  <si>
    <t>The cell show 7809 written in the username textbox.</t>
  </si>
  <si>
    <t>Pass</t>
  </si>
  <si>
    <t>Enter_Password</t>
  </si>
  <si>
    <t>TestInformation_Additional Information</t>
  </si>
  <si>
    <t>The textbox accepts the input but showing a star character for every character of input.</t>
  </si>
  <si>
    <t>Clicking on the login button "دخول"</t>
  </si>
  <si>
    <t>Submit_Inputs</t>
  </si>
  <si>
    <t>Accessing the software with the given credentials by the DEV team. Testing all of the log in function criterias with all of its' normal and special cases.
- Testing the first time login procedure.
Testing the normal login. Procedure.</t>
  </si>
  <si>
    <t>Entering username mentioned in input 1 "اسم المستخدم"</t>
  </si>
  <si>
    <t>Entering Password mentioned in input 1 "كلمة السر"</t>
  </si>
  <si>
    <t>The software locks the textboxes of "اسم المستخدم" and "كلمة السر". Software shows 2 new textboxes requesting the user to enter a new password and to confirm it.</t>
  </si>
  <si>
    <t>Submit_NewPassword</t>
  </si>
  <si>
    <r>
      <t xml:space="preserve">1- Server access "192.168.2.30" </t>
    </r>
    <r>
      <rPr>
        <sz val="12"/>
        <color theme="1"/>
        <rFont val="Casper Bold"/>
      </rPr>
      <t>Username:</t>
    </r>
    <r>
      <rPr>
        <sz val="12"/>
        <color theme="1"/>
        <rFont val="Casper"/>
      </rPr>
      <t xml:space="preserve"> "Administrator" </t>
    </r>
    <r>
      <rPr>
        <sz val="12"/>
        <color theme="1"/>
        <rFont val="Casper Bold"/>
      </rPr>
      <t>Password:</t>
    </r>
    <r>
      <rPr>
        <sz val="12"/>
        <color theme="1"/>
        <rFont val="Casper"/>
      </rPr>
      <t xml:space="preserve"> "Pass@1234"
2- AdminPanel access: "http://localhost/RPOS-Admin/" Username &amp; Password are saved on the server.</t>
    </r>
  </si>
  <si>
    <t>Reexecute Step 1, 2, 3</t>
  </si>
  <si>
    <t>Application accepts the login inputs and shows a pop message saying "لا يوجد درج مفتوح،هل ترغب في فتح درج؟" with 2 answers for the question. "نعم" and "لا"</t>
  </si>
  <si>
    <t>Fail</t>
  </si>
  <si>
    <t>1- Password for username "7809" is "7809Test"</t>
  </si>
  <si>
    <t>Entering the test input 4 in the 2 new text boxes. Clicking confirm "تأكيد".</t>
  </si>
  <si>
    <t>Same behaviour in step 2. Pop-up message saying "تم تغيير كلمة السر" with a button to close saying "موافق"</t>
  </si>
  <si>
    <t>As expected but the button in the pop-up message is in english "Ok"</t>
  </si>
  <si>
    <t>Login inputs accepted, the pop up message as expected but the choices are in english. "Yes, No"</t>
  </si>
  <si>
    <t>Clicking on Yes's button in the pop-up menu and then clicking on accept, "قبول"</t>
  </si>
  <si>
    <t>Application requests the username and the password, then open the interface that is compatible to the cashier type.</t>
  </si>
  <si>
    <t>As expected.</t>
  </si>
  <si>
    <t>Application showed 4 stars for the 4 characters of the input as expected.</t>
  </si>
  <si>
    <t>Locked "اسم المستخدم وكلمة السر".
Showd 2 new textboxes for the password as expected.</t>
  </si>
  <si>
    <t>Repeat step 1, 2, 3 with the TestPassword from input 4</t>
  </si>
  <si>
    <t>Submit_LogInCredentials</t>
  </si>
  <si>
    <t>Entering the test input 5.</t>
  </si>
  <si>
    <t>Application accepts the login inputs and open the interface that is available for the user 7809 type. (Cashier)</t>
  </si>
  <si>
    <t>Application accepts the inputs but logs out and open the main login page again.</t>
  </si>
  <si>
    <t>Attempting to login</t>
  </si>
  <si>
    <t>Logical Flow</t>
  </si>
  <si>
    <t>As expected but the pop-up message's choices are in English.</t>
  </si>
  <si>
    <t>OpenValidate_CashierMainPage</t>
  </si>
  <si>
    <t>Application accepts the input, shows a pop-up message to notify the user about the open cash-reg "يوجد درج مفتوح،هل تريد غلق الدرج؟" with 2 choices "نعم ولا"</t>
  </si>
  <si>
    <t>Clicking on Yes's button in the pop-up menu and Checking the cashier's displayed name at the top middle side.</t>
  </si>
  <si>
    <t>Application closes the pop-up message and shows the cashier's main page with "TestCashier7809" in the cashier's name.</t>
  </si>
  <si>
    <t>LogoutFrom_CashierMainPage</t>
  </si>
  <si>
    <t>POS</t>
  </si>
  <si>
    <t>ProjectInformation_AdditionalInformation</t>
  </si>
  <si>
    <t>Call precondition 6.</t>
  </si>
  <si>
    <t>Application closes and shows the main login page.</t>
  </si>
  <si>
    <t>Call Precondition 5</t>
  </si>
  <si>
    <t>OpenValidate_DoctorMainPage</t>
  </si>
  <si>
    <t>Submit login inputs from test inputs 3</t>
  </si>
  <si>
    <t>Application logs in and shows the doctor main window with the doctor's name shown at the top right side.</t>
  </si>
  <si>
    <t>LogoutFrom_DoctorMainPage</t>
  </si>
  <si>
    <t>Call precondition 5</t>
  </si>
  <si>
    <t>Validate_LogInInputs</t>
  </si>
  <si>
    <t>Submit login inputs 6</t>
  </si>
  <si>
    <t>Application rejects all of the password characters</t>
  </si>
  <si>
    <t>Total of test cases</t>
  </si>
  <si>
    <t>Interface</t>
  </si>
  <si>
    <t>Project Version</t>
  </si>
  <si>
    <t>LoginProcess&amp;Function</t>
  </si>
  <si>
    <t>LogoutProcess&amp;Function</t>
  </si>
  <si>
    <t>2.0</t>
  </si>
  <si>
    <t>Through this document, you will be able to see all of the results and the details for all of the testing that has been done so far for the following iteration ID.</t>
  </si>
  <si>
    <t>Accessing the software with the credentials that we created through the admin panel.
- Testing the logout function "خروج" with the 3 different user types (Cashier, Doctor, Supervisor/Manager)</t>
  </si>
  <si>
    <r>
      <t xml:space="preserve">1- Server access "192.168.2.30" </t>
    </r>
    <r>
      <rPr>
        <sz val="12"/>
        <color theme="1"/>
        <rFont val="Casper Bold"/>
      </rPr>
      <t>Username:</t>
    </r>
    <r>
      <rPr>
        <sz val="12"/>
        <color theme="1"/>
        <rFont val="Casper"/>
      </rPr>
      <t xml:space="preserve"> "Administrator" </t>
    </r>
    <r>
      <rPr>
        <sz val="12"/>
        <color theme="1"/>
        <rFont val="Casper Bold"/>
      </rPr>
      <t>Password:</t>
    </r>
    <r>
      <rPr>
        <sz val="12"/>
        <color theme="1"/>
        <rFont val="Casper"/>
      </rPr>
      <t xml:space="preserve"> "Pass@1234"
2- AdminPanel access through the server itself: "http://localhost/RPOS-Admin/" Username &amp; Password are saved on the server.</t>
    </r>
  </si>
  <si>
    <t>Login_CashierUser</t>
  </si>
  <si>
    <t>Call Precondition 5,6 with the test inputs 1.</t>
  </si>
  <si>
    <t>RPOS accepts the login inputs and calls precondition 6 and then accepts the Open_CashReg, then opens the cashier's home page.</t>
  </si>
  <si>
    <t>Logout_CashierUser</t>
  </si>
  <si>
    <t>Click on Close_Reg button "غلق الدرج", Confirm on the clicking through a pop-up message. Confirm on the exit balance. Use Test inputs 1.</t>
  </si>
  <si>
    <t>As expected but for the pop-up choices, they are displayed in english while the question is in arabic.</t>
  </si>
  <si>
    <t>Login_DoctorUser</t>
  </si>
  <si>
    <t>RPOS accepts the login inputs and opens the doctor main page.</t>
  </si>
  <si>
    <t>Logout_DoctorUser</t>
  </si>
  <si>
    <t>Comments</t>
  </si>
  <si>
    <t>Click on exit button "خروج" located at the center of the page. Confirm through the pop-up message the exit operation.</t>
  </si>
  <si>
    <t>Same results of step 2.</t>
  </si>
  <si>
    <t>As expected but for the pop-up choices, they are displayed in english while they should be in arabic.</t>
  </si>
  <si>
    <t>Call Precondition 5 with the test inputs 2.</t>
  </si>
  <si>
    <t>Validate_PostCondition</t>
  </si>
  <si>
    <t>3.0</t>
  </si>
  <si>
    <t>Areas of improvements and corrections</t>
  </si>
  <si>
    <t xml:space="preserve">Application credentials:
1- Username: "7809" Password: "7809" Info: Cashier. Name: TestCashier7809
2- Username: "6809" Password: "6809" Info: Doctor Name: Doctor6809
3- Username: "5809" Password: "5809" Info: Manager Name: Super5809
4- TestPassword: "7809Test"
5- Username: "7809" Password: "7809Test"
6- Username: "7809" Password: !@#$%^&amp;*()'"_+/- </t>
  </si>
  <si>
    <t>Password textbox accepted the character "/" and the space as well.</t>
  </si>
  <si>
    <t>Form Design</t>
  </si>
  <si>
    <t>Call precondition 5 with the test inputs 1. Confirm with Yes on the pop-up message window.</t>
  </si>
  <si>
    <t>As expected but the choices are in english and they should be in arabic.</t>
  </si>
  <si>
    <t>Application accepts the inputs in the following form 123, 123, 12, 12</t>
  </si>
  <si>
    <t>Enter test inputs 4 and click accept "قبول"</t>
  </si>
  <si>
    <t>Call precondition 5 with the test inputs 1. Confirm with No on the pop-up message window.</t>
  </si>
  <si>
    <t>1- The software's environment is up and running.
2- The database's server is up and running with test data in the database provided by the DEV team.
3- The Server is running for all the test duration no matter how long it takes.
4- The RPOS software is running and open on the login page/window.
5- The logout function is working properly and terminates the user's session.
6- The close_Reg function is working properly and terminates the opened register.</t>
  </si>
  <si>
    <t>Open_Cashregister</t>
  </si>
  <si>
    <t>CloseOpenedregister</t>
  </si>
  <si>
    <t>1- The software's environment is up and running.
2- The database's server is up and running with test data in the database provided by the DEV team.
3- The Server is running for all the test duration no matter how long it takes.
4- The RPOS software is running and open on the login page/window.
5- The login function is working properly and opens the user's correct interface.
6- The Open_Reg function is working properly and opens a register for the cashier &amp; accepting inputs.</t>
  </si>
  <si>
    <t>1- Cash register with the ID: 65 is created.
2- Cash register with the ID: 65 is closed.</t>
  </si>
  <si>
    <t>Validate the cash register opening.</t>
  </si>
  <si>
    <t>Cash register with the ID: 65 is open.</t>
  </si>
  <si>
    <t>Validate the cash register closing process.</t>
  </si>
  <si>
    <t>Cash register with the ID: 65 is closed.</t>
  </si>
  <si>
    <t>Login with no open cash register. Walkthrough the process of opening a cash register and testing all of the input criteria with all of the possible scenarios.</t>
  </si>
  <si>
    <t>1- The software's environment is up and running.
2- The database's server is up and running with test data in the database provided by the DEV team.
3- The Server is running for all the test duration no matter how long it takes.
4- The RPOS software is running and open on the login page/window.
5- The login function is working properly and opens the user's correct interface.
6- The Close_Reg function is working properly and closes the register for the cashier &amp; accepting inputs.</t>
  </si>
  <si>
    <t>Application accepts the inputs and displays a message that alerts the user that there is no open Register and asks if he/she wants to open one "لا يوجد درج مفتوح،هل ترغب في فتح درج؟" with the choices of "نعم ولا" then opens the open cash register window.</t>
  </si>
  <si>
    <t>Enter_CashregisterOpen</t>
  </si>
  <si>
    <t>Application accepts the inputs and displays a message to alert the user that he has a register open and asks if he/she wants to close it. "يوجد درج مفتوح، هل تريد غلق الدرج؟" with 2 choices "نعم ولا" in arabic.</t>
  </si>
  <si>
    <t>As expected but the pop-up message's choices are in arabic.</t>
  </si>
  <si>
    <t>There is a navigation error in this step as explained in the actual result but it is not affecting  targeted function.</t>
  </si>
  <si>
    <t>For all the pop-up choices, application should display all the choices in arabic "نعم ولا" and after confirming with approval "نعم". Application should logout normally.</t>
  </si>
  <si>
    <t>Close_CashRegister</t>
  </si>
  <si>
    <t>OpenCashRegister_Function</t>
  </si>
  <si>
    <t>Confirm_CashRegisterOperation</t>
  </si>
  <si>
    <t>Enter test inputs 1 and click confirm "موافق"</t>
  </si>
  <si>
    <t>Application should accept the inputs and opens the Cashier's main page.</t>
  </si>
  <si>
    <t>Application accepts the inputs but closes and then reopened.</t>
  </si>
  <si>
    <t>Application accepts the inputs and closes and reopens on the main login page.</t>
  </si>
  <si>
    <t>Enter_CashRegisterOpen</t>
  </si>
  <si>
    <t>Application acccepts the inputs in the following form blank, blank, 34, 34</t>
  </si>
  <si>
    <t>Application accepts the inputs in the following form blank, blank , 34, 0034</t>
  </si>
  <si>
    <t>Validate_Open&amp;CloseCashRegister</t>
  </si>
  <si>
    <t>Validate post condition 1, 2 by logging in as a manager by test inputs 3.</t>
  </si>
  <si>
    <t>The left zeros are validated in the backend of the functions but they get displayed for the user during the input.</t>
  </si>
  <si>
    <t>Call precondition 6. Confirm with approval "موافق" after entering test inputs 1.</t>
  </si>
  <si>
    <t>1- Cash register with the ID: 68 is open.
2- Cash register with the ID: 68 is closed.
1- Cash register with the ID: 69 is open.
4- Cash register with the ID: 69 is closed.
5- Cash register with the ID: 70 is open.
6- Cash register with the ID: 70 is closed.</t>
  </si>
  <si>
    <t>Cash register with the ID: 68 should be opened and closed with the same test data from step 2.</t>
  </si>
  <si>
    <t>Validate post condition 3, 4 by logging in as a manager by test inputs 3.</t>
  </si>
  <si>
    <t>Cash register with the ID: 69 should be opened and closed with the same expected result from step 7.</t>
  </si>
  <si>
    <t>Repeat steps 1, 2,3, 4 with the test inputs 1 &amp; 5.</t>
  </si>
  <si>
    <t>Repeat step 7 with the test inputs 1 &amp; 6.</t>
  </si>
  <si>
    <t>Application accepts the inputs in the following form 3, 1, 1, 1.</t>
  </si>
  <si>
    <t>Application accepts the inputs in the following form 3, 0001, 001, 01</t>
  </si>
  <si>
    <t>Repeat step 10 with the test inputs 1, 7.</t>
  </si>
  <si>
    <t>Application accepts the inputs in the following form 0, 0, 0, 0</t>
  </si>
  <si>
    <t>Estimated Test time</t>
  </si>
  <si>
    <t>Actual Test time</t>
  </si>
  <si>
    <t>Estimated Cost</t>
  </si>
  <si>
    <t>Actual Cost</t>
  </si>
  <si>
    <t>Actual time</t>
  </si>
  <si>
    <t>Total Actual time</t>
  </si>
  <si>
    <t>Total Actual cost</t>
  </si>
  <si>
    <t>Quality Control Department</t>
  </si>
  <si>
    <t>4.0</t>
  </si>
  <si>
    <t>1- The software's environment is up and running.
2- The database's server is up and running with test data in the database provided by the DEV team.
3- The Server is running for all the test duration no matter how long it takes.
4- The RPOS software is running and open on the login page/window.
5- The login function is working properly and opens the user's correct interface.
6- The Close_Reg function is working properly and closes the register for the cashier &amp; accepting inputs.
7- The LogOut function is working properly and terminates the session for any type of user.</t>
  </si>
  <si>
    <t>.net Framework 4.6</t>
  </si>
  <si>
    <t>.net Framework V4.6</t>
  </si>
  <si>
    <t>5.0</t>
  </si>
  <si>
    <t>6.0</t>
  </si>
  <si>
    <t>Application credentials:
1- Username: "7809" Password: "7809Test" Info: Cashier. Name: TestCashier7809
2- Username: "6809" Password: "6809" Info: Doctor Name: Doctor6809
3- Username: "5809" Password: "5809" Info: Manager Name: Super5809
4- registerBalance: 123, 123, 12x, x12
5- registerBalance: ASD, AS/, "  34", 0034
6- registerBalance: !@#3, 0001, 0$01, 0/*1.
7- registerBalance: 0, 0, 0, 0
8- Username: "7809Test" Password: "7809Test"
9- Username: "7809/#$@" Password: "7809Test"</t>
  </si>
  <si>
    <t>Login_CashierUser&amp;Open_CashReg</t>
  </si>
  <si>
    <t>As Step 1, 2.</t>
  </si>
  <si>
    <t>Repeat Step 1, 2 using test inputs 1, 4.</t>
  </si>
  <si>
    <t>Repeat step 3 using test inputs 8.</t>
  </si>
  <si>
    <t>System Accepts only numbers in the username textbox and text or numbers in the password text box.</t>
  </si>
  <si>
    <t>System accepted all of the input values in the username.</t>
  </si>
  <si>
    <t>Repeat step 15 using test inputs 9.</t>
  </si>
  <si>
    <t>System accepted the numbers and text in the username with a limit of more than 4 characters and accepted the / sign.</t>
  </si>
  <si>
    <t>Security</t>
  </si>
  <si>
    <t>According to the testing environment and after follwing up with the development team, this step was a client request to be executed in that flow. However, for any future RPOS clients, this step should be fixed.</t>
  </si>
  <si>
    <t>CloseCashRegister_Function</t>
  </si>
  <si>
    <t>1- The software's environment is up and running.
2- The database's server is up and running with test data in the database provided by the DEV team.
3- The Server is running for all the test duration no matter how long it takes.
4- The RPOS software is running and open on the login page/window.
5- The login function is working properly and opens the user's correct interface.
6- The Open_Reg function is working properly and closes the register for the cashier &amp; accepting inputs.
7- The LogOut function is working properly and terminates the session for any type of user.</t>
  </si>
  <si>
    <t>LogIn_Cashier</t>
  </si>
  <si>
    <t>Call precondition 4, 5 using test inputs 1</t>
  </si>
  <si>
    <t>Pop-up message saying that there is no cash register open and asking if the casher would like to open one.</t>
  </si>
  <si>
    <t>OpenCashRegister</t>
  </si>
  <si>
    <t>Call precondition 6 using test inputs 6.</t>
  </si>
  <si>
    <t>1- Username: "7809" Password: "7809Test" Info: Cashier. Name: TestCashier7809
2- Username: "6809" Password: "6809" Info: Doctor Name: Doctor6809
3- Username: "5809" Password: "5809" Info: Manager Name: Super5809
4- Username: "7809Test" Password: "7809Test"
5- Username: "7809/#$@" Password: "7809Test"
6- registerBalance: 123, 123, 12x, x12
7- registerBalance: ASD, AS/, "  34", 0034
8- registerBalance: !@#3, 0001, 0$01, 0/*1.
9- registerBalance: 0, 0, 0, 0</t>
  </si>
  <si>
    <t>CloseCashRegister</t>
  </si>
  <si>
    <t>Click on غلق الدرج and then type the same vaues for step 2 and click accept.</t>
  </si>
  <si>
    <t>Application accepts the inputs in the following form 123, 123, 12, 12. The application then shows a pop up window for the user to confirm the operation with the username and password.</t>
  </si>
  <si>
    <t>Confirm_CloseCashRegister</t>
  </si>
  <si>
    <t>Enter the test inputs 1 and click accept "موافق"</t>
  </si>
  <si>
    <t>Application accepts the inputs and closes the application and reopens again.</t>
  </si>
  <si>
    <t>There are many ways to terminate the user's session other than closing the application.</t>
  </si>
  <si>
    <t>Repeat step 3 with the test inputs 7</t>
  </si>
  <si>
    <t>System accepts the inputs in the following form blank, blank, 34, 34</t>
  </si>
  <si>
    <t>Inputs accepted in the following form blank, blank, 34, 0034</t>
  </si>
  <si>
    <t>Repeat step 3 with the test inputs 8</t>
  </si>
  <si>
    <t>System accepts the inputs in the following form 3, 1, 1, 1</t>
  </si>
  <si>
    <t>Inputs accepted in the following form 3, 0001, 001, 01</t>
  </si>
  <si>
    <t>Inputs are validated in the backend of the application and fixed before being sent to the database. However, this form has an error for accepting this kind of data.</t>
  </si>
  <si>
    <t>Repeat step 3 with the test inputs 9</t>
  </si>
  <si>
    <t>System accepts the inputs in the following form 0, 0, 0, 0</t>
  </si>
  <si>
    <t>Transactions_Validation</t>
  </si>
  <si>
    <t>Call precondition 5 with the test inputs 3 and validate the cash registered with the same inputs in the previous steps.</t>
  </si>
  <si>
    <t>System login as an administrator and there are cash registered with the same values stored in the database and reflecting on the application.</t>
  </si>
  <si>
    <t>Form accepted the inputs as 7809Test and sent it to the backend of the application to process.</t>
  </si>
  <si>
    <t>Repeat step 4 with test inputs 5.</t>
  </si>
  <si>
    <t>As step 5.</t>
  </si>
  <si>
    <t>Form accepted the inputs as 7809/ and the password as expected and sent both of them to the backend of the application to be processed.</t>
  </si>
  <si>
    <t>1- There are XX documents from type Cash saved.
2- There are XX documents from type Delivery saved.</t>
  </si>
  <si>
    <t>Since there are no Master data stored for the test environment for store A003, I will not be able to test any transaction related to Due_Payment and Insurance types.</t>
  </si>
  <si>
    <t>Call precondition 5, 6.</t>
  </si>
  <si>
    <t>Login as a cashier and confirm the register opening using test inputs 1, 2.</t>
  </si>
  <si>
    <t>Application accepts inputs and opens the cash register. Logs out and opens the application on the login page.</t>
  </si>
  <si>
    <t>Open-CashierMainPage</t>
  </si>
  <si>
    <t>Click No on the pop up message that will appear indicating that I donot want to close the opened cash register.</t>
  </si>
  <si>
    <t>Application opens the cashier main page.</t>
  </si>
  <si>
    <t>Open_TargetedSearchPage</t>
  </si>
  <si>
    <t>Click on the document button "مستند"</t>
  </si>
  <si>
    <t>Application opens the sarch page with all of the advanced search choices.</t>
  </si>
  <si>
    <t>RetrieveDocuments_Date</t>
  </si>
  <si>
    <t>Application accepts the inputs and generates a pop up message saying that there are no documents with a button to confirm, all of that in arabic.</t>
  </si>
  <si>
    <t>As expected but the button was in english.</t>
  </si>
  <si>
    <t>RetrieveDocuments_Number</t>
  </si>
  <si>
    <t>Modify the date criteria to test inputs 11 and click search and then reset the data.</t>
  </si>
  <si>
    <t>Set the number criteria to test inputs 3.</t>
  </si>
  <si>
    <t>Application retrieves document with the entered number.</t>
  </si>
  <si>
    <t>Set the number criteria to test inputs 4.</t>
  </si>
  <si>
    <t>Repeat step 6 with the test inputs 5.</t>
  </si>
  <si>
    <t>Application accepts the numbers only in the following form 70 and retrieves nothing since there is no matching.</t>
  </si>
  <si>
    <t>Application accepted all the text, numbers and this symbol / as well.</t>
  </si>
  <si>
    <t>Application should not send such an input to the code, Input must be validated inside the form and then sent to the backend part or error message generated that indicates invalid input.</t>
  </si>
  <si>
    <t>RetrieveDocuments_time</t>
  </si>
  <si>
    <t>Reset all the search entries to default. Set the time criteria to test inputs 7.</t>
  </si>
  <si>
    <t>Application accepts the inputs and retrieves the test inputs that matches the criteria.</t>
  </si>
  <si>
    <t>Repeat step 9 with the test inputs 8.</t>
  </si>
  <si>
    <t>Application accepts only numbers with the limit of 6 characters so the input is accepted in the following form 10, 10</t>
  </si>
  <si>
    <t>Application accepted all the input and sent it to the backend for processing.</t>
  </si>
  <si>
    <t>RetrieveDocuments_DocumentType</t>
  </si>
  <si>
    <t>Reset all the search entries to default. Set the document type criteria to test inputs 10. (1 time for each type)</t>
  </si>
  <si>
    <t>RetrieveDocuments_DocumentTransaction</t>
  </si>
  <si>
    <t>Reset all the search entries to default. Set the transaction type to sell.</t>
  </si>
  <si>
    <t>Application retrieves all of the documents matching the criteria.</t>
  </si>
  <si>
    <t>1- Username: 7809 Password: 7809Test
2- Username: 5809 Password: 5809
3- Document #: 90000706
4- Document #: 70000059
5- Document #: 70TestIn#)/
6- Document #: 00000000
7- Start time: 102200 End time: 102500
8- Start time: 10test// End time: 10test//
9- Document transaction: All and Sell.
10- Document type: All, Cash and Delivery.
11- start date: 20191010 End date: 20191010
12- ItemCode: 1010421
13- Random Inputs: test12/12</t>
  </si>
  <si>
    <t>RetrieveDocuments_CustomerName</t>
  </si>
  <si>
    <t>Reset all entries to default. Set the customer name to test inputs 12</t>
  </si>
  <si>
    <t>Application accepts only text with no symbols nor numbers.</t>
  </si>
  <si>
    <t>Application accepted the inputs as it is.</t>
  </si>
  <si>
    <t>RetrieveDocuments_AnyEntries</t>
  </si>
  <si>
    <t>Application should validate the inputs and filter them based on their types and not send them to the backend of the application unless they are valid to enter the search function.</t>
  </si>
  <si>
    <t>Application accepts all of the inputs with no validation what so ever.</t>
  </si>
  <si>
    <t>SaveFinal_Document</t>
  </si>
  <si>
    <t>Login&amp;OpenCashRegister&amp;OpenTempDocumentSearch</t>
  </si>
  <si>
    <t>1- The software's environment is up and running.
2- The database's server is up and running with test data in the database provided by the DEV team.
3- The Server is running for all the test duration no matter how long it takes.
4- The RPOS software is running and open on the login page/window.
5- The login function is working properly and opens the user's correct interface.
6- The Open_Reg function is working properly and opens the register for the cashier &amp; accepting inputs.
7- The Close_Reg function is working properly and closes the register for the cashier &amp; accepting inputs.
8- The LogOut function is working properly and terminates the session for any type of user.
9- There are 10 temp documents includes various types for a document (Cash, Due_Payment, Insurance and Delivery).</t>
  </si>
  <si>
    <t xml:space="preserve">Call precondition 5, 6, 9 with the test inputs 1, 2. </t>
  </si>
  <si>
    <t>Application logs in on the cashier main page.</t>
  </si>
  <si>
    <t xml:space="preserve">, </t>
  </si>
  <si>
    <t>RetrieveDocumentsForProcessing</t>
  </si>
  <si>
    <t>Click Document button, Click search and double click on any cash document</t>
  </si>
  <si>
    <t>Application retrieves the document and displays its' details on the main screen.</t>
  </si>
  <si>
    <t>CashDocument_Payment</t>
  </si>
  <si>
    <t>Repeat step 3 with test inputs 4 (One by one)</t>
  </si>
  <si>
    <t>Form has limitation on the number of digits but does not under stand the amount of the entered input.</t>
  </si>
  <si>
    <t>1- The software's environment is up and running.
2- The database's server is up and running with test data in the database provided by the DEV team.
3- The Server is running for all the test duration no matter how long it takes.
4- The RPOS software is running and open on the login page/window.
5- The login function is working properly and opens the user's correct interface.
6- The open_CashRegister function is working properly and its' processes are working.
7- The Close_Reg function is working properly and closes the register for the cashier &amp; accepting inputs.
8- The LogOut function is working properly and terminates the session for any type of user.
9- Search for a temp function is working and retrieving all of the needed documents.
10- There are 10 temp documents of cash and delivery types.</t>
  </si>
  <si>
    <t>Form accepts inputs in the following form 0, 9999999, 1000000</t>
  </si>
  <si>
    <t>Payment should not exceed 50000 pounds for the cashier authorities and for any higher payments, it should be transferred to the supervisor or the manager.</t>
  </si>
  <si>
    <t>CashDocument_Payment (Credit Card)</t>
  </si>
  <si>
    <t>CashDocument_Payment
(Cash Payment)</t>
  </si>
  <si>
    <t>Application accepts payment and prints the bill.</t>
  </si>
  <si>
    <t>Repeat step 5 with test inputs 7</t>
  </si>
  <si>
    <t>Application rejects the paid amount as it's more than needed.</t>
  </si>
  <si>
    <t>Repeat step 5 with test inputs 8</t>
  </si>
  <si>
    <t>Click on Credit Card button and enter test inputs 5. then click save</t>
  </si>
  <si>
    <t>Application rejects the paid amount as it's less than needed.</t>
  </si>
  <si>
    <t>AddBatchNumber</t>
  </si>
  <si>
    <t>Click on Credit Machines button and insert inputs 9, 10, 11. (One at a time)</t>
  </si>
  <si>
    <t xml:space="preserve">Application accepts inputs and store them. </t>
  </si>
  <si>
    <t>Repeat step 9 with the test inputs 12.</t>
  </si>
  <si>
    <t>Application rejects inputs.</t>
  </si>
  <si>
    <t>1- The software's environment is up and running.
2- The database's server is up and running with test data in the database provided by the DEV team.
3- The Server is running for all the test duration no matter how long it takes.
4- The RPOS software is running and open on the login page/window.
5- The login function is working properly and opens the user's correct interface.
7- The LogOut function is working properly and terminates the session for any type of user.</t>
  </si>
  <si>
    <t>Login_Doctor</t>
  </si>
  <si>
    <t>Call precondition 3 with test inputs 1.</t>
  </si>
  <si>
    <t>Open_SearchItemPage</t>
  </si>
  <si>
    <t>Click on Item button "صنف"</t>
  </si>
  <si>
    <t>Application opens the search item page with all of the cells on the default value.</t>
  </si>
  <si>
    <t>Retrieve_AllItems</t>
  </si>
  <si>
    <t>Click on search while all the entries are blanked.</t>
  </si>
  <si>
    <t>Applications retrieves all the items available for sale with 100 item maximum.</t>
  </si>
  <si>
    <t>Retrieve_Name</t>
  </si>
  <si>
    <t>7.0</t>
  </si>
  <si>
    <t>SelectProduct</t>
  </si>
  <si>
    <t>Double click the retrieved product from step 4.</t>
  </si>
  <si>
    <t>Application gets the product to the main screen in the items section.</t>
  </si>
  <si>
    <t>Retrieve_Group</t>
  </si>
  <si>
    <t>ChangeCurrency</t>
  </si>
  <si>
    <t>8.0</t>
  </si>
  <si>
    <t>9.0</t>
  </si>
  <si>
    <t>Login_Cashier</t>
  </si>
  <si>
    <t>1- Username: 7809 Password: 7809Test
2- Username: 6809 Password: 6809
3- Username: 5809 Password: 5809
4- Username: 4809 Password: 4809</t>
  </si>
  <si>
    <t>Login as a cashier and test all of the possible scenarios for closing a cash register.</t>
  </si>
  <si>
    <t>Repeat step 4 with test 0input 4, 1, 2 (One at a time</t>
  </si>
  <si>
    <t>Application accepts the inputs in the following form 7809, 7809Test as ******** in cases of input 4, 1, 2 and Generates an error message for it saying that the user is not authoried.</t>
  </si>
  <si>
    <t>The error messages are different for different users which indicates the presence of a not needed if condition that increases the response time.</t>
  </si>
  <si>
    <t>1- On the confirmation process, the form has different error messages for different type of users which indicates that the code has a not needed if conditions that will increase the response time and decrease the performance degree of the application.</t>
  </si>
  <si>
    <t xml:space="preserve">1- </t>
  </si>
  <si>
    <t>1- Closing the application after confirming opening the cash register is not a logical process what so ever. There are a lot of ways to avoid this and unless the client asks for it, it should not be implemented like that.
2- On the confirmation process, the form has different error messages for different type of users which indicates that the code has a not needed if conditions that will increase the response time and decrease the performance degree of the application.</t>
  </si>
  <si>
    <t>1- The search criteria is case sensetive and using the equal condition which is decreasing its' usability. There should be at least one criteria to use that is can function with contains condition.
Ex: Instead of writing the exact name of the product that is stored on the database, I can only write the first 4 letters and it will retrieve the  products with names contains those letters.</t>
  </si>
  <si>
    <t>1- The software's environment is up and running.
2- The database's server is up and running with test data in the database provided by the DEV team.
3- The Server is running for all the test duration no matter how long it takes.
4- The RPOS software is running and open on the login page/window.
5- The login function is working properly and opens the user's correct interface.
6- The open Cash_Register function is working properly.
6- The Close_Reg function is working properly and closes the register for the cashier &amp; accepting inputs.
7- The LogOut function is working properly and terminates the session for any type of user.</t>
  </si>
  <si>
    <t>Call precondition 5, 6 with the test inputs 1, 2.</t>
  </si>
  <si>
    <t>Application logs in and opens the main page for the cashier.</t>
  </si>
  <si>
    <t>Click on the currency button at the top of the page and selecting any other currency than the current one by double clicking on the choice.</t>
  </si>
  <si>
    <t>Application switches the text and the currency value in the main screen and closes the choices menu.</t>
  </si>
  <si>
    <t>Application closed the choices but did not change any thing in main screen.</t>
  </si>
  <si>
    <t>Functional</t>
  </si>
  <si>
    <t>Repeat step 1 with test inputs 2.</t>
  </si>
  <si>
    <t>Application logs in and opens the doctor main page.</t>
  </si>
  <si>
    <t>Repeat step 2.</t>
  </si>
  <si>
    <t>Login_Supervisor</t>
  </si>
  <si>
    <t>Repeat step 1 with test inputs 3.</t>
  </si>
  <si>
    <t>Application logs in and opens the supervisor main page.</t>
  </si>
  <si>
    <t>Login_ShiftManager</t>
  </si>
  <si>
    <t>Repeat step 1 using test inputs 4.</t>
  </si>
  <si>
    <t>Application logs in and opens the shift manager main screen.</t>
  </si>
  <si>
    <t>1- Having the same function working with some users and others are not working with them might be indicates the replicating of the code and that the function itself is using different variables with each different of varient type.
2- Incase the register has 200 US dollars, 200 AED and 200 EGP, How should the user indicate those different types of inputs in the open and close cash register forms.</t>
  </si>
  <si>
    <t>ChangePassword</t>
  </si>
  <si>
    <t>1- The software's environment is up and running.
2- The database's server is up and running with test data in the database provided by the DEV team.
3- The Server is running for all the test duration no matter how long it takes.
4- The RPOS software is running and open on the login page/window.
5- The login function is working properly and opens the user's correct interface.
6- The Open_Reg function is working properly.
6- The Close_Reg function is working properly and closes the register for the cashier &amp; accepting inputs.
7- The LogOut function is working properly and terminates the session for any type of user.
8- The SearchTempDocument function is working and functioning as it should be.</t>
  </si>
  <si>
    <t>Call precondition 5, 6 using test inputs 1, 2.</t>
  </si>
  <si>
    <t>Application logs in and opens the Cashier's main page.</t>
  </si>
  <si>
    <t>Retrieve_Document</t>
  </si>
  <si>
    <t>Call precondition 8 and double click on any available cash document.</t>
  </si>
  <si>
    <t>Application retrieves the document details to the main screen and closes the search page.</t>
  </si>
  <si>
    <t>Update_PaidAmount</t>
  </si>
  <si>
    <t>Click on the Paid amount text box, enter test inputs 6 and click temp save</t>
  </si>
  <si>
    <t>Application accepts inputs and generates a temp invoice for the saved document for printing it. Clears the main screen and displaying a confirmation message at the bottom of the application confirming the saving operation.</t>
  </si>
  <si>
    <t>Repeat step 3 using test inputs 7.</t>
  </si>
  <si>
    <t>Application accepts inputs in the following formula 9.0 and as expected for step 3.</t>
  </si>
  <si>
    <t>Update_DeliveryInfo</t>
  </si>
  <si>
    <t>Call precondition 8 and click on any available delivery document</t>
  </si>
  <si>
    <t>Retrieve_DeliveryDocument</t>
  </si>
  <si>
    <t>Insert the test inputs 4 in the delivery info fields and click temp save.</t>
  </si>
  <si>
    <t>Same as step 3.</t>
  </si>
  <si>
    <t>1- Username: 7809 Password: 7809Test
2- Username: 4809 Password: 4809
3- Username: 6809 Password: 6809
4- Phone number: 12345678910, Receiver: TestName, Address: "TestAddress4"
5- Phone number: 123Test@#%////, Recevier: TestName3@#/, Address: "AAAAAAAAAAAAAAAAAAAAAAAAAAAAAAAAAAAAAAAAAAAA50@#"
6- 9.50
7- 9.0/Test</t>
  </si>
  <si>
    <t>The Address textbox is behaving as expected, Phone number and name is accepting text, numbers and this sign /</t>
  </si>
  <si>
    <t>Application accepts only numbers and not more than 11 characters in the phone number, Only Text in the name, Address &gt;&gt; text, number, - and _</t>
  </si>
  <si>
    <t>Repeat step 6 with test inputs 4, 5.(One at a time)</t>
  </si>
  <si>
    <t>This issus is affecting different modules not just the cashier.</t>
  </si>
  <si>
    <t>Application accepts the login inputs and accepts the password entered in the new passwords inputs.</t>
  </si>
  <si>
    <t>Since the application reads the username and the password, send them to the checkPassword function to check. There should be a validation on the front end to determine if it is the same password or not in order to decrease the load and response time.</t>
  </si>
  <si>
    <t>Login_Cashier&amp;ChangePassword</t>
  </si>
  <si>
    <t>Application rejects the login inputs and generates an error message saying that the user name and password are wrong.</t>
  </si>
  <si>
    <t>As expected but for the the choice on the pop-up message. They are in english and they should be in arabic.</t>
  </si>
  <si>
    <t>There is a defect as explained in the actual result. However, it is not affecting the targeted function.</t>
  </si>
  <si>
    <t>Repeat step 1 with test inputs 2 and 9.</t>
  </si>
  <si>
    <t>1- Username: 7809 Password: 7809Test
2- Username: 7809 Password: 7809TesT
3- Username: 6809 Password: 6809
4- Username: 6809 Password: 6809TesT
5- Username: 5809 Password: 5809
6- Username: 5809 Password: 5809TesT
7- Username: 4809 Password: 4809
8- Username: 4809 Password: 4809TesT
9- NewPassword: 7809Test, 7809Test
10- NewPassword: 7809TesT, 7809TesT
11- NewPassword: 7809Test, 7809TesT</t>
  </si>
  <si>
    <t>Repeat step 1 with test inputs 1 and 10.</t>
  </si>
  <si>
    <t>Call precondition 5 with test inputs 1 and click change password and enter test inputs 9. Then reset everything to the default and the preconditions status.</t>
  </si>
  <si>
    <t>Repeat step 1 with test inputs 1 and 11.</t>
  </si>
  <si>
    <t>Application accepts login inputs, rejects the new password entries and generates a message saying that the passwords do not match in arabic.</t>
  </si>
  <si>
    <t>As expected but the message was indicating a wrong input in the new password boxes and the confirmation button in the message was in english.</t>
  </si>
  <si>
    <t>1- There should be a cancel button or a back button in that part. What if the user clicked the button of change password by mistake! He will have to exit the all application and open it again which is violating the logical flow for the application.</t>
  </si>
  <si>
    <t>Login_Doctor&amp;Change Password.</t>
  </si>
  <si>
    <t>Repeat step 1 with test inputs 3, 10.</t>
  </si>
  <si>
    <t>Application accepts the login inputs and accepts the password entered in the new passwords inputs. Then generate a pop up message that confirms the password change with a button to confirm in arabic.</t>
  </si>
  <si>
    <t>As expected but the pop up button was in english.</t>
  </si>
  <si>
    <t>As expected in step 3.</t>
  </si>
  <si>
    <t>Same result in step 3</t>
  </si>
  <si>
    <t>ShiftManager_Module</t>
  </si>
  <si>
    <t>Same Defects are detected as the functions are Global on all users.</t>
  </si>
  <si>
    <t>Supervisor_Module</t>
  </si>
  <si>
    <t>Repeat step 1 with test inputs 3, 11.</t>
  </si>
  <si>
    <t>As expected in step 4.</t>
  </si>
  <si>
    <t>Same result from step 4.</t>
  </si>
  <si>
    <t>Save_TempDocument</t>
  </si>
  <si>
    <t>Testing the functionality of saving a temporary invoice for all types of users, that has the ability to create a new temporary document which are (Doctor, ShiftManager, Supervisor)</t>
  </si>
  <si>
    <t>Call precondition 5 with test inputs 1.</t>
  </si>
  <si>
    <t>Click on document type button and select Immediate type "فوري"</t>
  </si>
  <si>
    <t>Application accepts login inputs and opens the doctor main page.</t>
  </si>
  <si>
    <t>Application closes the selection window and displayes the selection in the button's text while having the insurance info blanked</t>
  </si>
  <si>
    <t>Search&amp;Select_TempDocument</t>
  </si>
  <si>
    <t>Click search and double click on any available document.</t>
  </si>
  <si>
    <t>Application retrieves all of the documents that were saved temporary for the date of execution. Then closes the search window and displayes the choosen document's information on the main screen.</t>
  </si>
  <si>
    <t>Search&amp;Select_PastDueDocument</t>
  </si>
  <si>
    <t>Reset all of the remaining entries to default. Set all of the remaining entries to test inputs 12.</t>
  </si>
  <si>
    <t>Select a document with saving date of more than 5 days.</t>
  </si>
  <si>
    <t>Application closes the search window and displayes an error message saying that the document has passed the due duration which is 5 days.</t>
  </si>
  <si>
    <t>Select_Customer</t>
  </si>
  <si>
    <t>Call precondition 8 and select any available customer.</t>
  </si>
  <si>
    <t>Application retrieves the selected customer's info to the main screen.</t>
  </si>
  <si>
    <t>Application closes the search window. However, doesnot retrieve the customer's info to the main screen.</t>
  </si>
  <si>
    <t>There is a funtional defect in this step as explained in the actual result. However, it doesnot affect the targeted function in this case.</t>
  </si>
  <si>
    <t>Select_Item</t>
  </si>
  <si>
    <t>Application closes the search_Item window and retrieves the item's details to the item details box in the main screen.</t>
  </si>
  <si>
    <t>Select_Doctor</t>
  </si>
  <si>
    <t>Click on the Doctor button and choose any available doctor.</t>
  </si>
  <si>
    <t>1- The software's environment is up and running.
2- The database's server is up and running with test data in the database provided by the DEV team.
3- The Server is running for all the test duration no matter how long it takes.
4- The RPOS software is running and open on the login page/window.
5- The login function is working properly and opens the user's correct interface.
6- The LogOut function is working properly and terminates the session for any type of user.
7- The Search&amp;Select_Item function is working fine and retrieving the items to the items details box in the main invoice page.
8- The search&amp;Select_Customer function is working fine and retrieving the customers to the customer info in the main screen.
9- The Search&amp;Select_Doctor function is working fine and retrieving the doctors' name to the main page.</t>
  </si>
  <si>
    <t>Application closes the search doctor window and displayes the selected doctor name in the doctor tex box.</t>
  </si>
  <si>
    <t>Insert_ItemsDiscount</t>
  </si>
  <si>
    <t>Enter in the items discount box the test inputs 4 (One by one) and then click on another available box or press enter.</t>
  </si>
  <si>
    <t>Call precondition 7 and choose any new item that was not already choosen.</t>
  </si>
  <si>
    <t>Application must add the discount 1.9 to the new items by default.</t>
  </si>
  <si>
    <t>The items are retrieved with maximum 100 item per page. If the items are more than 100 which is a sure thing, there should be pages not just retrieve the top 100 item that meets the criteria with no pages.</t>
  </si>
  <si>
    <t>Select_DocumentType(Immediate_Payment)</t>
  </si>
  <si>
    <t>AddNewItem</t>
  </si>
  <si>
    <t>Call precondition 7 and select any available item with test inputs 8.</t>
  </si>
  <si>
    <t>Interface_ERROR</t>
  </si>
  <si>
    <t>Enter_ItemsDetails</t>
  </si>
  <si>
    <t>The box that we should enter the items inputs through is not reachable by the mouse clicking. I have to put the cursor on any other boxes and press enter so that I can write to the needed box.</t>
  </si>
  <si>
    <t>Enter the items details with test inputs 8.</t>
  </si>
  <si>
    <t>Application accepts inputs normally in the following form 08/17, 5.0, 5. The price of the targeted product is multiplied by 5.</t>
  </si>
  <si>
    <t>Application accepts inputs in the following form 1.5, 1.5, 1.9, 1.9 (One by one) and insert the discount for all items in the item details box.</t>
  </si>
  <si>
    <t>Repeat step 9 with test inputs 9.</t>
  </si>
  <si>
    <t>The system added the expiration date to the product normally. No error message after adding the discount value nor for the amount.</t>
  </si>
  <si>
    <t>Application refuses expiration date as the maximum expiration duration for any product is 5 years, accepts the discount percentage as 5.0 and the amount as 15.9 and then genrates an error saying that the amount cannot be a decimal number.</t>
  </si>
  <si>
    <t>Repeat step 9 with test inputs 10.</t>
  </si>
  <si>
    <t>Application should not allow entering any kind of text in that box.</t>
  </si>
  <si>
    <t>Application says that the product is expired. Error message to let the user know that the inputs are not accepted for the amount and the discounts value.</t>
  </si>
  <si>
    <t>As expected fo the expiration date and there are no error message for the discount nor the amount.</t>
  </si>
  <si>
    <t>Recall step 9 and click temporary save.</t>
  </si>
  <si>
    <t>Application saves a temporary document with the details that were entered in step 9, prints an invoice with the details and clears the screen to be ready for new entries.</t>
  </si>
  <si>
    <t>No error control in two of the inputs as explained in the actual result. The expiration date is accepted with more than 80 years validity duration which means that there is no validation in the interface nor the backend on the what the value expresses.(The maximum validation period for any pharmaceutical product is 60 monthes/ 5 years.) There is no product in that industry that will exceed the 5 years duration.</t>
  </si>
  <si>
    <t>Select_DocumentType(Delivery)</t>
  </si>
  <si>
    <t>Repeat step 2 and choose delivery instead.</t>
  </si>
  <si>
    <t>Applicaion changes the button's text to delivery and makes the text boxes for the phone#, receiver and address to available and adds the customer's notes and the delivery discount to the main screen.</t>
  </si>
  <si>
    <t>Enter_DeliveryInfo</t>
  </si>
  <si>
    <t>The zero value that is placed by default in this text box will annoy the user because he cannot select it and remove it unless he used the mouse which will be affecting the end user's satisfaction.</t>
  </si>
  <si>
    <t>Recall step 14 with test inputs 5 and click temporary save button.</t>
  </si>
  <si>
    <t>Unable to call precondition 8 as per step 3 and this type of documents is not tested.</t>
  </si>
  <si>
    <t>DuePayment_Document</t>
  </si>
  <si>
    <t>Search for items using all of the possible entries in the search criteria and selecting a customer.</t>
  </si>
  <si>
    <t>Tested documents are submitted as a temporary documents.</t>
  </si>
  <si>
    <t>N/A</t>
  </si>
  <si>
    <t>Print_OperationReport</t>
  </si>
  <si>
    <t>Once the process ends correctly, there should be a report with the opening values.</t>
  </si>
  <si>
    <t>Printed paper will have the name of the branch, logo, Date and time for execution, Full cashier name, full manager name, Register#, Opening values and signature for the cashier and the manager.</t>
  </si>
  <si>
    <t>As expected except for cashier name and the manager name are not fully written and there are characters not printed in the paper.</t>
  </si>
  <si>
    <t>Once the clicks temporary save, a paper containing the document data is printed.</t>
  </si>
  <si>
    <t>The paper should be having the reference number, date and time of execution and the user name.</t>
  </si>
  <si>
    <t>As expected but the user name has characters removed on the paper than the name in the database.</t>
  </si>
  <si>
    <t>Once the manager confirms, the report is printed.</t>
  </si>
  <si>
    <t>The report is printed twice, one for the manager and one for the cashier. Each one has Date and time of execution, Operation name, Register number, Cashier name, manager name, Report, signature place for the chashier and the manager.</t>
  </si>
  <si>
    <t>As expected but the names has characters removed from them.</t>
  </si>
  <si>
    <t>As expected but the choices in the pop up message are in english and they should be in arabic.</t>
  </si>
  <si>
    <t>Once the cashiers clicks save, the invoice is printed.</t>
  </si>
  <si>
    <t>Allignment guide values are not on the same line, user's name has characters removed and the purchased items details are not on the same lineeven if the item value was smaller than the limit.</t>
  </si>
  <si>
    <t>10.0</t>
  </si>
  <si>
    <t>11.0</t>
  </si>
  <si>
    <t>Retrieve_EffectiveMaterial</t>
  </si>
  <si>
    <t>Not executed as there is no item stored in the database has any effective materials stored.</t>
  </si>
  <si>
    <t>Retrieve_PriceRange</t>
  </si>
  <si>
    <t>Enter in the price range boxes test inputs 9, 10, 11.</t>
  </si>
  <si>
    <t>Form accepts only numbers with no letters or even marks.</t>
  </si>
  <si>
    <t>Application accepted number, capital and small letters and those marks */.</t>
  </si>
  <si>
    <t>SelectDocument</t>
  </si>
  <si>
    <t>Double click on any available document.</t>
  </si>
  <si>
    <t>Application gets all of the document details and send them to the user main screen.</t>
  </si>
  <si>
    <t>Doctor&amp;Manager&amp;Supervisor_Functionality</t>
  </si>
  <si>
    <t>Same results are detected for all of the users as the function is global.</t>
  </si>
  <si>
    <t>Search&amp;Select_Customer</t>
  </si>
  <si>
    <t>1- The software's environment is up and running.
2- The database's server is up and running with test data in the database provided by the DEV team.
3- The Server is running for all the test duration no matter how long it takes.
4- The RPOS software is running and open on the login page/window.
5- The login function is working properly and opens the user's correct interface.
7- The LogOut function is working properly and terminates the session for any type of user.
8- The Change document's type function is working fine and functioning properly.</t>
  </si>
  <si>
    <t>Application logs in as a doctor and opens the doctor's main screen.</t>
  </si>
  <si>
    <t>DocumentType (ImmediatePayment)</t>
  </si>
  <si>
    <t>Document type is changed to فوري and the text in the button is changed to the targeted type.</t>
  </si>
  <si>
    <t>CustomerSearch_Window</t>
  </si>
  <si>
    <t>Call precondition 7 and choose Immediate payment.</t>
  </si>
  <si>
    <t>12.0</t>
  </si>
  <si>
    <t>Click on customer button.</t>
  </si>
  <si>
    <t>The customer search window shows up and all of the inputs are blanked.</t>
  </si>
  <si>
    <t>Retrieve_All</t>
  </si>
  <si>
    <t>Click on search button while all of the cells are blanked.</t>
  </si>
  <si>
    <t>The application will retrieve all of the stored customers that is available for the choosen document type.</t>
  </si>
  <si>
    <t>Enter in the name box test inputs 2, 3, 4, 5.</t>
  </si>
  <si>
    <t>Application only accepts text in both languages (Arabic, English)</t>
  </si>
  <si>
    <t>Retrieve_PhoneNumber</t>
  </si>
  <si>
    <t>Enter in the phone number box test inputs 2, 3, 4, 5.</t>
  </si>
  <si>
    <t>Application only accepts numbers with no symbols nor text.</t>
  </si>
  <si>
    <t>Form accepted numbers and /*.</t>
  </si>
  <si>
    <t>Form accepted numbers, text and /*.</t>
  </si>
  <si>
    <t>Retrieve_Code</t>
  </si>
  <si>
    <t>Enter in the code box test inputs 2, 3, 4, 5.</t>
  </si>
  <si>
    <t>Application accepts only numbers with no signs nor text.</t>
  </si>
  <si>
    <t>Same result for step 6.</t>
  </si>
  <si>
    <t>Double click on any available customer.</t>
  </si>
  <si>
    <t>Application gets the customer's info and send it to the main screen in the customer's info boxes.</t>
  </si>
  <si>
    <t>Application did not get any info and the boxes are blank.</t>
  </si>
  <si>
    <t>DocumentType (Due_Payment)</t>
  </si>
  <si>
    <t>Repeat steps 4, 5, 6, 7, 8</t>
  </si>
  <si>
    <t>Same defects are detected.</t>
  </si>
  <si>
    <t>DocumentType(Insurance)</t>
  </si>
  <si>
    <t>SuperVisor&amp;ShiftManager_Functionality</t>
  </si>
  <si>
    <t>Same Defects with the doctor credentials as the function is global.</t>
  </si>
  <si>
    <t>1- Username: 6809 Password: 6809 (Doctor Credentials)
2- SearchInputs: "ValidEntryName"
3- SearchInputs: *
4- SearchInputs: /-*B.
5- SearchInputs: 12345Name
6- Username: 5809 Password: 5809
7- Username: 4809 Password: 4809</t>
  </si>
  <si>
    <t>1- Username: 6809 Password: 6809
2- SearchInput: "ValidEntryName"
3- Search input: /%$&amp;*-_.()[]^!
4- Search input: 123test
5- Search input: *
6- Username: 5809 Password: 5809
7- Username: 4809 Password: 4809</t>
  </si>
  <si>
    <t>Enter in the name field test inputs 2, 3, 4, 5.</t>
  </si>
  <si>
    <t>Application should accept text, numbers and those symbols /%&amp;. As they are the only symbols in that table.</t>
  </si>
  <si>
    <t>Application accepted numbers, letters and those symbols /*.</t>
  </si>
  <si>
    <t>Enter in the group field test inputs 2, 3, 4, 5.</t>
  </si>
  <si>
    <t>Application accepts inputs and logs in on the Doctor main screen.</t>
  </si>
  <si>
    <t>Application accepts only numbers with no text nor symbols.</t>
  </si>
  <si>
    <t>Supervisor&amp;ShiftManager_Functionality</t>
  </si>
  <si>
    <t>Same Defects are detected as the function is global.</t>
  </si>
  <si>
    <t>Print_OperationReceipt</t>
  </si>
  <si>
    <t>Once the Pharmacist clicks temporary save, the document is saved and the report is printed.</t>
  </si>
  <si>
    <t>For the immediate payment, a small recepit with the temp number, pharmacist name and the date and time of execution.
For the delivery document, a temporary receipt is printed with the payment report, logo, branch name, delivery Information, items details, Date and time and the delivery request number.</t>
  </si>
  <si>
    <t>As expected for the delivery but for the immediate payment, the doctor's name has characters deleted from it.</t>
  </si>
  <si>
    <t>Same defects are detected as the function is global.</t>
  </si>
  <si>
    <t>Application credentials:
1- Username: "7809" Password: "7809Test" Info: Cashier. Name: TestCashier7809
2- Username: "6809" Password: "6809" Info: Doctor Name: Doctor6809
3- Username: "5809" Password: "5809" Info: Manager Name: Super5809
4- Username: 4809 Password: 4809</t>
  </si>
  <si>
    <t>UpdateTempDocument</t>
  </si>
  <si>
    <t>Doctor&amp;ShiftManager&amp;Supervisor_Functionality</t>
  </si>
  <si>
    <t>Same results are detected as the function is global.</t>
  </si>
  <si>
    <t>ShiftManager&amp;Supervisor_Functionality</t>
  </si>
  <si>
    <t>Same results are detected as the function is global on those users.</t>
  </si>
  <si>
    <t>13.0</t>
  </si>
  <si>
    <t>CancelOperation</t>
  </si>
  <si>
    <r>
      <t>1-  For the retail chain pharmacies which applies to the current test environment, there is no possible scenario that the pharmacist will be receiving any kind of payment from the patients. I tried to mark the payment labels and buttons as invisible. However, I started getting an</t>
    </r>
    <r>
      <rPr>
        <b/>
        <sz val="11"/>
        <color theme="1"/>
        <rFont val="Casper Bold"/>
      </rPr>
      <t xml:space="preserve"> intergration error </t>
    </r>
    <r>
      <rPr>
        <sz val="11"/>
        <color theme="1"/>
        <rFont val="Casper"/>
      </rPr>
      <t>on the logout operation and after clicking the on the CRM button at the top left side, so I reverted the changes that I made.
2- Pressing Shift+D combination opens the customer search window and it's not defined in the shortcuts menu that is placed on the main screen.
3- The Shift+P shortcut opens the search for doctor window and it is not defined in the  shortcuts menu that is placed in the main screen.
4- The shift+I is reserved for nothing in the doctor module which prevents any text box from accepting the capital I as an input except when typed with the caps lock option on.
5- The testing excution for the credit card document and the due payment is impossible as there is a functional problem with the customer retrieval function.
6- The expiration date is in the PDF version for the delivery receipt. However, it is not in the printed one.</t>
    </r>
  </si>
  <si>
    <t>Application accepts inputs and logs into the doctor's main screen.</t>
  </si>
  <si>
    <t>Search for a customer using all available entries and select it to be displayed on the main page.</t>
  </si>
  <si>
    <t>1- The search criteria is case sensetive and using the equal condition which is decreasing its' usability. There should be at least one criteria to use that is can function with contains condition.
Ex: Instead of writing the exact name of the product that is stored on the database, I can only write the first 4 letters and it will retrieve the  products with names contains those letters.
2- Since the * symbol is being accepted in the input boxes and the function is retrieving all of the available entries in the database, this indicates that the SQL code is using the input as it is without storing it in a variable and the SQL server code is (Select * from Customers where name= *).</t>
  </si>
  <si>
    <t>ChangeValues</t>
  </si>
  <si>
    <t>1- Username: 6809 Password: 6809
2- Username: 5809 Password: 5809
3- Username: 4809 Password: 4809
4- Random input: 1234#%&amp;_/*Test</t>
  </si>
  <si>
    <t>Application resets everything to the default value and makes it ready for a new entries.</t>
  </si>
  <si>
    <t>Same results.</t>
  </si>
  <si>
    <t>14.0</t>
  </si>
  <si>
    <t>Reprint_FinalDocument</t>
  </si>
  <si>
    <t>Change everything on the main page like the document type, notes, customer name, phone number, address, purchased items…etc using test inputs 4 and then click Cancel إلغاء</t>
  </si>
  <si>
    <t>Print_TempDocument</t>
  </si>
  <si>
    <t>Testing all of the search entries for the temporary document and printing it.</t>
  </si>
  <si>
    <t>Click print after selecting a temporary document.</t>
  </si>
  <si>
    <t>For the immediate payment, the reference number, date and time of execution and the last user who adjusted the document.</t>
  </si>
  <si>
    <t>For the temporary documents that is saved by the pharmacists only and not processed by any other user, the pharmacist's name is all removed from the paper either on delivery or the immediate payment documents.</t>
  </si>
  <si>
    <t>Application accepts inputs and logs in as a doctor.</t>
  </si>
  <si>
    <t>Open_SearchFinalDocuments_Window</t>
  </si>
  <si>
    <t>Click on reprint a document button.</t>
  </si>
  <si>
    <t>Application opens the search for a final document window.</t>
  </si>
  <si>
    <t>Select_ImmediatePaymentDocument</t>
  </si>
  <si>
    <t>1- The search entries are the same as test case 5.0 and they have same results for the search operation.</t>
  </si>
  <si>
    <t>Click on immediate payment document and then click print.</t>
  </si>
  <si>
    <t>Application reprints the same invoice issued before but has the date and time stamp for the reprinting operation.</t>
  </si>
  <si>
    <t>Select_DeliveryDocument</t>
  </si>
  <si>
    <t>Repeat step 3 but choose a delivery document.</t>
  </si>
  <si>
    <t>As step 3.</t>
  </si>
  <si>
    <t>Search_Entries</t>
  </si>
  <si>
    <t>The search function has the same errors that were detected in test case 5.0.</t>
  </si>
  <si>
    <t>Canceling an operation for all users that are qualified for that action.</t>
  </si>
  <si>
    <t>Search&amp;Select_Item</t>
  </si>
  <si>
    <t>Walkthrough the process of Changing the password for all types of users.</t>
  </si>
  <si>
    <t>Walkthrough the process of updating a saved temp document from the cashier screen.</t>
  </si>
  <si>
    <t>Walkthrough the process of Changing the input currency.</t>
  </si>
  <si>
    <t>Walkthrough the process of saving a document by the cashier (Final document)</t>
  </si>
  <si>
    <t>All of the tested documents are saved.</t>
  </si>
  <si>
    <t>All of the tested cash registers are closed.</t>
  </si>
  <si>
    <t>15.0</t>
  </si>
  <si>
    <t>Testing all the scenarios for the return with reference function.</t>
  </si>
  <si>
    <t>Select_InsuranceDocument</t>
  </si>
  <si>
    <t>Select_DuePaymentDocument</t>
  </si>
  <si>
    <t>Not executed as its' prerequisite is the failed function in test case 12.0</t>
  </si>
  <si>
    <t>Application accepts inputs and opens the supervisor main page.</t>
  </si>
  <si>
    <t>ChangeOperation</t>
  </si>
  <si>
    <t>Call precondition 7 and choose return with reference.</t>
  </si>
  <si>
    <t>Application changes operation to return with reference and displayes a pop-up message requesting the refrence number, username and password.</t>
  </si>
  <si>
    <t>Confirm_Reference&amp;Operation</t>
  </si>
  <si>
    <t>Enter test inputs 4.</t>
  </si>
  <si>
    <t>Application accepts inputs. Shows the items that was purchased in the document with the entered number and all of its' details on the main screen.</t>
  </si>
  <si>
    <t>Enter test input 5.</t>
  </si>
  <si>
    <t>Application accepts inputs and shows an error message saying that the invoice has passed the due date for returning and that this document is not available for returning.</t>
  </si>
  <si>
    <t>Repeat step 3 with test inputs 6, 7, 8.</t>
  </si>
  <si>
    <t>Application rejects the document number in input 6, 8 as there is no document number equal to or smaller than 0 and accepts all of the inputs in input 8.</t>
  </si>
  <si>
    <t>Repeat step 3 with test inputs 9, 10, 11.</t>
  </si>
  <si>
    <t>Application rejects the inputs in the username field as it should accept only number with maximum 4 digits, the password should only accept numbers and letters with maximum 10 characters.</t>
  </si>
  <si>
    <t>The document number should only be numbers and not accepting any kind of other input types.</t>
  </si>
  <si>
    <t>Application accepted text, numbers and those 2 symbol ./ in the username and the password field.</t>
  </si>
  <si>
    <t>Application accepted all of the inputs and sent them to the backend of the application to process. (Numbers, text, ./)</t>
  </si>
  <si>
    <t>The username must be 4 characters maximum, accepts numbers only. The password accepts only text and numbers with 10 characters maximum.</t>
  </si>
  <si>
    <t>Enter_AmountOfReturnedItems</t>
  </si>
  <si>
    <t>Select any of the purchased items in the invoice, enter test inputs 3, 12 (One by one)</t>
  </si>
  <si>
    <t>Form accepts only integers and rejects decimals, text and symbols.</t>
  </si>
  <si>
    <t>1- Username: 5809 Password: 5809
2- Username: 4809 Password: 4809
3- Random inputs: !@#$%^&amp;()_
4- 912, 5809, 5809
5- 890, 5809, 5809
6- 0, 5809, 5809
7- 0912, 5809, 5809
8- test/., 5809, 5809
9- 912, 12Sup*()_/, 12/*-+=%$#
10- 912, !@#$%^&amp;*(), 5809
11- 912, -_=+/, -_=+/Test
12- ValidValue, Bigger than sold value, decimal value (Bigger &amp; smaller), Test12/.</t>
  </si>
  <si>
    <t>Form accepted integers, decimals, text and those symbols / and sent all of them to the backend to be processed.</t>
  </si>
  <si>
    <t>This step has functional error as well because the code is accepting the decimal values 1.29 or 0.99 for example.</t>
  </si>
  <si>
    <t>A temporary document is saved to the system, the temporary invoice is printed with the document number, issuer name and date and time stamp.</t>
  </si>
  <si>
    <t>As expected but the issuer name has characters not printed or deleted.</t>
  </si>
  <si>
    <t>Repeat step 7 after retrieving an invoice with items with offers within it.</t>
  </si>
  <si>
    <t>Application rejects all inputs because of the offers as any invoice with offers items has to be returned as a bulk not as a unit per item.</t>
  </si>
  <si>
    <t>As expected</t>
  </si>
  <si>
    <t>As step 9.</t>
  </si>
  <si>
    <t>Printing issue.</t>
  </si>
  <si>
    <t>The same Form Design problem from step 6, 7 is still presence as it is the same form.</t>
  </si>
  <si>
    <t>Click temporary save after finalizing the correct inputs for a regular invoice.</t>
  </si>
  <si>
    <t>Repeat step 9 for an offers invoice.</t>
  </si>
  <si>
    <t>Save_TemporaryDocument(Cash&amp;CreditCard_RegularInvoice)</t>
  </si>
  <si>
    <t>Voucher_Invoices</t>
  </si>
  <si>
    <t>Not executed. Pending on the 2 way connection VPN.</t>
  </si>
  <si>
    <t>Return_With&amp;WithoutReference</t>
  </si>
  <si>
    <t>Repeat step 2 and choose return without reference.</t>
  </si>
  <si>
    <t>System changes operation to return without reference and requests authorized credentials.</t>
  </si>
  <si>
    <t>System requested a reference number although I choose without reference.</t>
  </si>
  <si>
    <t>Repeat step 3 with test inputs 3 to 11.</t>
  </si>
  <si>
    <t>Same expectations for steps 5, 6.</t>
  </si>
  <si>
    <t>Same results on username and password boxes. The reference field accepted all kind of inputs and the code accepted them as well.</t>
  </si>
  <si>
    <t>1- The software's environment is up and running.
2- The database's server is up and running with test data in the database provided by the DEV team.
3- The Server is running for all the test duration no matter how long it takes.
4- The RPOS software is running and open on the login page/window.
5- The login function is working properly and opens the user's correct interface.
7- The LogOut function is working properly and terminates the session for any type of user.
8- The Change Operation type function is working properly.
9- The item search and retrieve function is working fine</t>
  </si>
  <si>
    <t>Retrieve&amp;SubmitOperation</t>
  </si>
  <si>
    <t>Recall precondition 9 and click temporary save. Enter 3 in the returned value.</t>
  </si>
  <si>
    <t>Application saves a temprary document for the returned product and prints it.</t>
  </si>
  <si>
    <t>Same result from step 10.</t>
  </si>
  <si>
    <t>Repeat step 12 and choose return with reference</t>
  </si>
  <si>
    <t>System changes operation to return with reference and requests reference ID and authorized credentials.</t>
  </si>
  <si>
    <t>Enter_AmountOfReturnedItems(BonusInvoice)</t>
  </si>
  <si>
    <t>Save_TemporaryDocument(Cash&amp;CreditCard_BonusInvoice)</t>
  </si>
  <si>
    <t>1- The search entries are the same as test case 5.0 and they have same results for the search operation.
2- The return without reference function is violating the returning policy for the store which is 14 days from buying the product as the patient can return the product without the invoice any time he/she wants.</t>
  </si>
  <si>
    <t>Open a document with a bonus_buy items in it and click save.</t>
  </si>
  <si>
    <t>Application applies the bonus_Buy offer on the bought items and deducts the amount from the bought items.</t>
  </si>
  <si>
    <t>ReturnWithReferenceDocument_Payment(Cash)</t>
  </si>
  <si>
    <t>Open the targeted document and click save.</t>
  </si>
  <si>
    <t>Application writes the amount of money that was paid to the patient and prints the return invoice with the reference ID on it.</t>
  </si>
  <si>
    <t>ReturnWithReferenceDocument_Payment(CreditCard)</t>
  </si>
  <si>
    <t>Open the targeted document and enter test inputs 13 in the cash payment and the creditcard payment tab.</t>
  </si>
  <si>
    <t>Application disable cash payment tab and opens the credit card payment by default, Rejects any paid value ther than the exact returned value.</t>
  </si>
  <si>
    <t>The cash payment tab was not disabled and open for input, As expected for the creditcard payment tab.</t>
  </si>
  <si>
    <t>ReturnWithReferenceDocument_Payment(Cash+CreditCard)</t>
  </si>
  <si>
    <t>Application accepts the exact amount of money that was paid in cash in the cash payment tab and what was paid by the credit card, in the creditcard payment tab.</t>
  </si>
  <si>
    <t>ReturnWithoutReferenceDocument_Payment(Cash, CreditCard, Cash+CreditCard)</t>
  </si>
  <si>
    <t>Open the targeted document and enter the returned value in the cash, creditCard and cash+creditcard</t>
  </si>
  <si>
    <t>Application accepts only the exact amount of money in the cash only, the credit card only or the cash+creditcard summation.</t>
  </si>
  <si>
    <t>Print_Invoice (Cash, Credit Card, ReturnInvoices)</t>
  </si>
  <si>
    <t>The printed invoice should have the Date and times of execution, invoice number, cashier's name, payment report, items report will have allignment guides alligned together on the same line (الصنف،الكمية،الوحدة،س الوحدة، الإجمالي) and the purchased items are written on the same line as well and if the item's name is bigger than it's space, it will be in a line and that item's details are on the next line with the place for the item (Empty). For the return invoices, it should have the reference number and the document type as return.</t>
  </si>
  <si>
    <t>DeleteItem_TempInvoice</t>
  </si>
  <si>
    <t>SearchCashRegister&amp;Reprint</t>
  </si>
  <si>
    <t>Application accepts inputs and login as a shiftmanager.</t>
  </si>
  <si>
    <t>Open_SearchCashRegisterWindow</t>
  </si>
  <si>
    <t>Click show cash registers.</t>
  </si>
  <si>
    <t>Application opens the cash registers search window.</t>
  </si>
  <si>
    <t>16.0</t>
  </si>
  <si>
    <t>17.0</t>
  </si>
  <si>
    <t>CashierName_SearchEntry</t>
  </si>
  <si>
    <t>Click the cashier button.</t>
  </si>
  <si>
    <t>Application shows a menu with all of the cashiers that are assigned to the store.</t>
  </si>
  <si>
    <t>It showed all users including doctors, supervisors and managers.</t>
  </si>
  <si>
    <t>Register_SearchEntry</t>
  </si>
  <si>
    <t>Enter test inputs 2 in the register field.</t>
  </si>
  <si>
    <t>Application should accept only numbers bigger than 0, no text, no symbols with a limit to 7 digits. No decimal values.</t>
  </si>
  <si>
    <t>Field accepted text, numbers and those symbols /.. And sends them to the code. No error that says that there no matching for the search criteria.</t>
  </si>
  <si>
    <t>Functional for not having execution report (Error message). Form design&amp;Functional for accepting the invalid inputs and sending them to the code.</t>
  </si>
  <si>
    <t>Start&amp;EndDate_SearchEntry</t>
  </si>
  <si>
    <t>1- Username: 4809 Password: 4809
2- 111, 000, *, /, Test12/.*-_
3- 99991332, 18181231, Test20171230,</t>
  </si>
  <si>
    <t>Enter test inputs 2 in the startdate once for each and then the end date once for each.</t>
  </si>
  <si>
    <t>Application accepts only number, no text nor symbols. The start date should be lower than the end date. The dates should all be equal to or lower than the current date.</t>
  </si>
  <si>
    <t>As expected but there were no error message when entering a start date that is bigger than the end date. There were no error message after entering dates bigger than the current date.</t>
  </si>
  <si>
    <t>If this button is retrieving all the users that is stored in that column in that table in the database, then the name should be something expressive like register opener/owner.</t>
  </si>
  <si>
    <t>RetrieveRegisters</t>
  </si>
  <si>
    <t>Click search with a valid search entries.</t>
  </si>
  <si>
    <t>All of the registers that meets the search criterias are retrieved.</t>
  </si>
  <si>
    <t>Print_CashRegister</t>
  </si>
  <si>
    <t>Choose a closed cash register and click print then choose an open cash register and click print.</t>
  </si>
  <si>
    <t>Print the close cash registery report for the closed one. Print the opening cash register report for the open one.</t>
  </si>
  <si>
    <t>Printing issues are explained in test case 4.0 and 5.0.</t>
  </si>
  <si>
    <t>Login_Manager</t>
  </si>
  <si>
    <t>Application accepts inputs and logs in as a manager.</t>
  </si>
  <si>
    <t>AddItems</t>
  </si>
  <si>
    <t>Call precondition 8 and retrieve 4 items to the main screen.</t>
  </si>
  <si>
    <t>Items are retrieved and added to the main screen.</t>
  </si>
  <si>
    <t>Select&amp;Delete_Item</t>
  </si>
  <si>
    <t>Click and choose any avilable items then click the delete button.</t>
  </si>
  <si>
    <t>Application displays the authorization screen requesting username and password for authorized credentials.</t>
  </si>
  <si>
    <t>1- Username: 4809 Password: 4809
2- Username: 7809 Password: 7809Test
3- Username: 6809 Password: 6809
4- Username: 5809 Passowrd: 5809
5- Username: Te4809/*.- Password: 4809</t>
  </si>
  <si>
    <t>ConfirmOperation</t>
  </si>
  <si>
    <t>Enter test inputs 1, 2, 3, 4, 5 (One by one)</t>
  </si>
  <si>
    <t>Form accepted text, numbers and those 2 symbols /. With 10 characters as a limit on both fields.</t>
  </si>
  <si>
    <t>Form accepts only numbers in the username field, 4 digits maximum, no text nor symbols. Form Accepts only numbers and text in the password field with maximum 10 characters. Accepts inputs 1 and marks the deleted item's row in different color.</t>
  </si>
  <si>
    <t>TemporarySave_Document</t>
  </si>
  <si>
    <t>Click temporary save with one deleted item and no other items. Click temporary save with 1 item deleted and other items are valid.</t>
  </si>
  <si>
    <t>The one item document saving should be rejected and the other one is saved normally.</t>
  </si>
  <si>
    <t>PDF_SavingFunction</t>
  </si>
  <si>
    <t>Select any available document and then click save document button "حفظ الملف". Select the desired location and then click ok.</t>
  </si>
  <si>
    <t>Application saves a PDF copy of the temporary invoice to the computer.</t>
  </si>
  <si>
    <t>Runtime error based on internal error with the code 80040154.</t>
  </si>
  <si>
    <t>CashDocument(BonusBuy_Payment)</t>
  </si>
  <si>
    <t>Voucher_Documents</t>
  </si>
  <si>
    <t>Not executed as the master data needs to be created from sap and the servers are not reachable from the current site.</t>
  </si>
  <si>
    <t>1- Username: 7809 Password: 7809Test
2- Username: 5809 Password: 5809
3- Random inputs: 20, 50, 60, -70, -80, 100/2, test100/2
4- Limit Payment: 0000000, 9999999, 1000000
5- Credit Card Payment: "NeededAmount", 1234, 1704, 12345
6- Credit Card Payment: "NeededAmount", 1234, 9912, 12345
7- CreditCard Payment: "MorethanNeededAmount", 1234, 1704, 12345
8- Credit Card Payment: "Less than needed amount", 1234, 1204, 12345
9- 12345, 1
10- 1xxxx, 1
11- 12432, 5
12- 65231, 8
13- 6, "ExactReturnedValue", "SmallerThanthe returnedValue", "LargerThanThe returnedValue"
14- ');5</t>
  </si>
  <si>
    <t>Click on cash from the payment method part. Enter test inputs 3, 14. (One by one and paste inputs 14 as the inputs are invalid but the paste is open in that cell.) and submit the transaction for each entry by clicking save.</t>
  </si>
  <si>
    <t>As expected for inputs 3 but the application generated a wrong error message for inputs 14 saying that the paid amount is less than needed although it is an invalid input.</t>
  </si>
  <si>
    <t>Application accepts the inputs in the following form 20, 50, 60, 70, 80, 1002 and calculates the change for the customer and in case the paid amount was less than needed an error is shown. For inputs 14, an error message should say an invalid input and the pasting should be disapled.</t>
  </si>
  <si>
    <t>Application rejects the card expiration date and says that the input is invalid for inputs 14.</t>
  </si>
  <si>
    <t>Repeat step 5 with test inputs 6 and paste 14 into all required cells.</t>
  </si>
  <si>
    <t>Application accepted inputs normally and crashed with iputs 14.</t>
  </si>
  <si>
    <t>Functional error as well.</t>
  </si>
  <si>
    <t>1- The credit machines numbers adding should be done by the shift manager not by the normal users as it might corrupt the data that is stored for all of the invoices that were using a credit card machine.
2- The PDF version of the invoice has the expiration date for the product. However, it is not in the printed invoice.
3- Any input box that has the paste function working is vulnerable to SQL injection. All of the input boxes should be accepting only direct input from the keyboard no copying, selecting contents nor any type of pasting.</t>
  </si>
  <si>
    <t>SellerCode_Enter</t>
  </si>
  <si>
    <t>Enter test inputs 3, 4, 14.</t>
  </si>
  <si>
    <t>Application accepts numbers only bigger than zero and no decimals.</t>
  </si>
  <si>
    <t>Application accepted all numbers including the 000</t>
  </si>
  <si>
    <t>PrintingNotes_Entering</t>
  </si>
  <si>
    <t>Repeat step 18 with test inputs 14 by pasting them.</t>
  </si>
  <si>
    <t>Application rejects inputs and says that it is invalid input.</t>
  </si>
  <si>
    <t>Application crashed.</t>
  </si>
  <si>
    <t>Security defect based on the SQL injection vulnerability.</t>
  </si>
  <si>
    <t>Insurance_Document</t>
  </si>
  <si>
    <t>1- Username: 6809 Password: 6809
2- Username: 5809 Password: 5809
3- Username: 4809 Password: 4809
4- 1.5, 1.T5, 1./T9, 1.!@_9
5- 12345678910, Receiver, TestAddress.
6- 122, !@#$%^&amp;*()_+=/, "';Null_=Address
7- Phone#123, Null12, 111 FaridSemeka, Sheraton, Helipolis, Cairo, Egypt
8- Expiry date: 08/17, Items Discount: 5.0, Amount: 5.
9- Expiry date: 02/99, Items Discount: 5-.016, Amount: DROP13.6
10- Expiry date: 03/14, Items Discount: 5.0Tex"t, Amount: DROP15.9
11- '); -- ---, '); DROP TABLE USERSTEST; -- -, '); DROP TABLE USERSTEST; -- -</t>
  </si>
  <si>
    <t>Enter delivery info using test inputs 5, 6, 7.(One by one) and paste test inputs 11 in the boxes.</t>
  </si>
  <si>
    <t>For the phone number, maximum 11 digits are entered, no text accepted in it. For the name, Only text and maximum of 40 characters. For the address, maximum 99, only those marks . , ' - and it can accept numbers and letters with no pasteing.</t>
  </si>
  <si>
    <t>For the name it accepts numbers, letters and this /, phone number as well. Both of them are with input limits more that the maximum. The address is accepting only those marks /-_. Application generated SQL error saying that the insert statement needs more inputs in inputs 11.</t>
  </si>
  <si>
    <t>Modification to the inputs restrictions to meet the expected results. SQL injection makes the 3 boxes for the delivery info vulnuerable to hacking and crashing the application. (Security)</t>
  </si>
  <si>
    <t>1- Username: 7809 Password: 7809 "Cashier"
2- Username: 6809 Password: 6809 "Doctor"
3- Username: 5809 Password: 5809 "Supervisor"
4- Username: 4809 Password: 4809 "Manager"</t>
  </si>
  <si>
    <t>Integration testing</t>
  </si>
  <si>
    <t>InternalModulesIntegration</t>
  </si>
  <si>
    <t>Opening and Cashing out an invoice from the cashier's module.</t>
  </si>
  <si>
    <t>The invoice's document is hidden while being open on the cashier's module and submitted as a final document for reprinting and local saving from any other module but the cashier.</t>
  </si>
  <si>
    <t>CashierDifferentUsers</t>
  </si>
  <si>
    <t>Add a credit machine.</t>
  </si>
  <si>
    <t>The credit machine info is reflected on all of the different chashier users.</t>
  </si>
  <si>
    <t>Cashier&amp;AllOfModules(SubmitTempInvoice)</t>
  </si>
  <si>
    <t>Cashier&amp;AllOfModules(SubmitFinalInvoice)</t>
  </si>
  <si>
    <t>Cashier$Manager(OpenCashRegister)</t>
  </si>
  <si>
    <t>Open cash register from the cashier's module. Then open the Manager's module in order to see the cash register's info.</t>
  </si>
  <si>
    <t>The opened cash register's and all of the other cash registers in the same day are shown in the report of show cash registers from the manager's module.</t>
  </si>
  <si>
    <t>Login as a any module but the cashier and submit a temporary invoice. Then login as a cashier and retrieve the invoice's document in order to cash it out.</t>
  </si>
  <si>
    <t>The temp invoice is submitted and retrievable by all of the modules. After opening it or cashing it out by the cashier, the invoice is hidden from any other module.</t>
  </si>
  <si>
    <t>HardwareIntegration</t>
  </si>
  <si>
    <t>ReceiptsPrinting</t>
  </si>
  <si>
    <t>Extract all of the possible printing receipts from the desktop RPOS.</t>
  </si>
  <si>
    <t>Connection to the device is working fine and the printing request is sent normally.</t>
  </si>
  <si>
    <t>The printed form for some of the receipts in mistaken as explained in the unit testing for the printing function.</t>
  </si>
  <si>
    <t>WeightScaleInegration</t>
  </si>
  <si>
    <t>Not executed.</t>
  </si>
  <si>
    <t>CashRegisterOpen</t>
  </si>
  <si>
    <t>1- Username: 7809 Password: 7809 "Cashier"
2- Username: 6809 Password: 6809 "Doctor"
3- Username: 5809 Password: 5809 "Supervisor"
4- Username: 4809 Password: 4809 "Manager"
5- Username: testadmin Password: ecs123 "WebAdminToolAdministrator"
6- Username: testcustomers Password: ecs123 "WebAdminToolCUstomer'sAdministrator"</t>
  </si>
  <si>
    <t>Synchronization</t>
  </si>
  <si>
    <t>All of the executed changes are reflected on the RPOS.</t>
  </si>
  <si>
    <t>Change all of the affected functionalities between the RPOS and the admin tool as users adding, mac address adding and assigning, customization and users permissions. Synchronize all of the changed modules.</t>
  </si>
  <si>
    <t>SoftwareIntegration(RPOS&amp;AdminTools)</t>
  </si>
  <si>
    <t>LayoutAdminTool</t>
  </si>
  <si>
    <t>Not executed as per agreement with the development since it is not delivered to the customer on regular basis.</t>
  </si>
  <si>
    <t>BusinessCasesIntegration</t>
  </si>
  <si>
    <t>ExecuteBusinessCases</t>
  </si>
  <si>
    <t>Execute all of the test cases based on th provided sheet by the consultants.</t>
  </si>
  <si>
    <t>All of the executed cases are as expected. However they are less than 50 cases and all of the remaining cases are not tested due to unit testing errors.</t>
  </si>
  <si>
    <t>Find the excel workbook named POS test cases. (All of the cases marked in red are not executed and the white ones are executed normally.</t>
  </si>
  <si>
    <t>18.0</t>
  </si>
  <si>
    <t>19.0</t>
  </si>
  <si>
    <t>20.0</t>
  </si>
  <si>
    <t>21.0</t>
  </si>
  <si>
    <t>MacAddresses</t>
  </si>
  <si>
    <t>Login normally on the system, Restart the server then login normally and finally, terminate the session from the task manager and login on again.</t>
  </si>
  <si>
    <t>RPOS logs in normally in all of the cases.</t>
  </si>
  <si>
    <t>No device setup provided by the basis team.</t>
  </si>
  <si>
    <t>V5.2.2</t>
  </si>
  <si>
    <t>Dev comment</t>
  </si>
  <si>
    <t>(If applicable)Add your comment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</si>
</sst>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409]d\-mmm\-yyyy;@"/>
    <numFmt numFmtId="166" formatCode="[$EGP]\ #,##0.00"/>
    <numFmt numFmtId="167" formatCode="_([$EGP]\ * #,##0.00_);_([$EGP]\ * \(#,##0.00\);_([$EGP]\ * &quot;-&quot;??_);_(@_)"/>
  </numFmts>
  <fonts count="15">
    <font>
      <sz val="11"/>
      <color theme="1"/>
      <name val="Calibri"/>
      <family val="2"/>
      <scheme val="minor"/>
    </font>
    <font>
      <sz val="11"/>
      <color theme="1"/>
      <name val="Calibri"/>
      <family val="2"/>
      <scheme val="minor"/>
    </font>
    <font>
      <sz val="11"/>
      <color theme="1"/>
      <name val="Casp"/>
    </font>
    <font>
      <sz val="12"/>
      <color theme="0"/>
      <name val="Casper Bold"/>
    </font>
    <font>
      <sz val="20"/>
      <color theme="0"/>
      <name val="Casper bold"/>
    </font>
    <font>
      <sz val="11"/>
      <color theme="1"/>
      <name val="Casper"/>
    </font>
    <font>
      <sz val="12"/>
      <color theme="1"/>
      <name val="Casper Bold"/>
    </font>
    <font>
      <sz val="12"/>
      <color theme="1"/>
      <name val="Casper"/>
    </font>
    <font>
      <sz val="12"/>
      <color theme="1"/>
      <name val="Calibri"/>
      <family val="2"/>
      <scheme val="minor"/>
    </font>
    <font>
      <sz val="16"/>
      <color theme="1"/>
      <name val="Casper"/>
    </font>
    <font>
      <sz val="12"/>
      <name val="Casper"/>
    </font>
    <font>
      <sz val="12"/>
      <name val="Casper Bold"/>
    </font>
    <font>
      <sz val="9"/>
      <color indexed="81"/>
      <name val="Tahoma"/>
      <charset val="1"/>
    </font>
    <font>
      <b/>
      <sz val="9"/>
      <color indexed="81"/>
      <name val="Tahoma"/>
      <charset val="1"/>
    </font>
    <font>
      <b/>
      <sz val="11"/>
      <color theme="1"/>
      <name val="Casper Bold"/>
    </font>
  </fonts>
  <fills count="9">
    <fill>
      <patternFill patternType="none"/>
    </fill>
    <fill>
      <patternFill patternType="gray125"/>
    </fill>
    <fill>
      <patternFill patternType="solid">
        <fgColor theme="0"/>
        <bgColor indexed="64"/>
      </patternFill>
    </fill>
    <fill>
      <patternFill patternType="solid">
        <fgColor rgb="FF053371"/>
        <bgColor indexed="64"/>
      </patternFill>
    </fill>
    <fill>
      <patternFill patternType="solid">
        <fgColor theme="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59999389629810485"/>
        <bgColor indexed="64"/>
      </patternFill>
    </fill>
  </fills>
  <borders count="60">
    <border>
      <left/>
      <right/>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441">
    <xf numFmtId="0" fontId="0" fillId="0" borderId="0" xfId="0"/>
    <xf numFmtId="0" fontId="0" fillId="2" borderId="0" xfId="0" applyFill="1"/>
    <xf numFmtId="0" fontId="0" fillId="2" borderId="0" xfId="0" applyFill="1" applyBorder="1"/>
    <xf numFmtId="0" fontId="0" fillId="2" borderId="1" xfId="0" applyFill="1" applyBorder="1" applyAlignment="1"/>
    <xf numFmtId="0" fontId="0" fillId="2" borderId="0" xfId="0" applyFill="1" applyBorder="1" applyAlignment="1"/>
    <xf numFmtId="0" fontId="0" fillId="2" borderId="1" xfId="0" applyFill="1" applyBorder="1"/>
    <xf numFmtId="0" fontId="2" fillId="2" borderId="0" xfId="0" applyFont="1" applyFill="1" applyBorder="1"/>
    <xf numFmtId="0" fontId="3" fillId="3" borderId="3" xfId="0" applyFont="1" applyFill="1" applyBorder="1" applyAlignment="1">
      <alignment horizontal="center" vertical="center"/>
    </xf>
    <xf numFmtId="0" fontId="5" fillId="2" borderId="0" xfId="0" applyFont="1" applyFill="1" applyBorder="1"/>
    <xf numFmtId="0" fontId="7" fillId="2" borderId="0" xfId="0" applyFont="1" applyFill="1" applyBorder="1"/>
    <xf numFmtId="0" fontId="8" fillId="2" borderId="0" xfId="0" applyFont="1" applyFill="1" applyBorder="1"/>
    <xf numFmtId="0" fontId="8" fillId="0" borderId="0" xfId="0" applyFont="1"/>
    <xf numFmtId="0" fontId="7" fillId="2" borderId="7" xfId="0" applyFont="1" applyFill="1" applyBorder="1"/>
    <xf numFmtId="0" fontId="7" fillId="2" borderId="34" xfId="0" applyFont="1" applyFill="1" applyBorder="1"/>
    <xf numFmtId="164" fontId="7" fillId="2" borderId="34" xfId="0" applyNumberFormat="1" applyFont="1" applyFill="1" applyBorder="1"/>
    <xf numFmtId="0" fontId="6" fillId="2" borderId="0" xfId="0" applyFont="1" applyFill="1" applyBorder="1" applyAlignment="1">
      <alignment vertical="center" wrapText="1"/>
    </xf>
    <xf numFmtId="0" fontId="6" fillId="2" borderId="0" xfId="0" applyFont="1" applyFill="1" applyBorder="1" applyAlignment="1">
      <alignment vertical="center"/>
    </xf>
    <xf numFmtId="0" fontId="9" fillId="2" borderId="0" xfId="0" applyFont="1" applyFill="1" applyBorder="1" applyAlignment="1">
      <alignment vertical="center"/>
    </xf>
    <xf numFmtId="0" fontId="7" fillId="2" borderId="40" xfId="0" applyFont="1" applyFill="1" applyBorder="1"/>
    <xf numFmtId="0" fontId="7" fillId="2" borderId="27" xfId="0" applyFont="1" applyFill="1" applyBorder="1"/>
    <xf numFmtId="0" fontId="6" fillId="4" borderId="33" xfId="0" applyFont="1" applyFill="1" applyBorder="1" applyAlignment="1">
      <alignment horizontal="center" vertical="center"/>
    </xf>
    <xf numFmtId="0" fontId="6" fillId="4" borderId="8" xfId="0" applyFont="1" applyFill="1" applyBorder="1" applyAlignment="1">
      <alignment horizontal="center" vertical="center"/>
    </xf>
    <xf numFmtId="164" fontId="7" fillId="2" borderId="10" xfId="0" applyNumberFormat="1" applyFont="1" applyFill="1" applyBorder="1" applyAlignment="1">
      <alignment horizontal="center" vertical="center"/>
    </xf>
    <xf numFmtId="0" fontId="7" fillId="2" borderId="34" xfId="0" applyFont="1" applyFill="1" applyBorder="1" applyAlignment="1">
      <alignment horizontal="center" vertical="center" wrapText="1"/>
    </xf>
    <xf numFmtId="0" fontId="7" fillId="2" borderId="33" xfId="0" applyFont="1" applyFill="1" applyBorder="1" applyAlignment="1">
      <alignment horizontal="right" vertical="center"/>
    </xf>
    <xf numFmtId="0" fontId="7" fillId="2" borderId="44" xfId="0" applyFont="1" applyFill="1" applyBorder="1" applyAlignment="1">
      <alignment horizontal="right" vertical="center"/>
    </xf>
    <xf numFmtId="0" fontId="7" fillId="2" borderId="8" xfId="0" applyFont="1" applyFill="1" applyBorder="1" applyAlignment="1">
      <alignment horizontal="left" vertical="center" wrapText="1"/>
    </xf>
    <xf numFmtId="0" fontId="7" fillId="2" borderId="45" xfId="0" applyFont="1" applyFill="1" applyBorder="1" applyAlignment="1">
      <alignment horizontal="left" vertical="center" wrapText="1"/>
    </xf>
    <xf numFmtId="0" fontId="6" fillId="2" borderId="34" xfId="0" applyFont="1" applyFill="1" applyBorder="1" applyAlignment="1">
      <alignment horizontal="center" vertical="center" wrapText="1"/>
    </xf>
    <xf numFmtId="0" fontId="6" fillId="4" borderId="33" xfId="0" applyFont="1" applyFill="1" applyBorder="1" applyAlignment="1">
      <alignment horizontal="center" vertical="center"/>
    </xf>
    <xf numFmtId="0" fontId="6" fillId="4" borderId="8" xfId="0" applyFont="1" applyFill="1" applyBorder="1" applyAlignment="1">
      <alignment horizontal="center" vertical="center"/>
    </xf>
    <xf numFmtId="0" fontId="6" fillId="4" borderId="8" xfId="0" applyFont="1" applyFill="1" applyBorder="1" applyAlignment="1">
      <alignment horizontal="center" vertical="center" wrapText="1"/>
    </xf>
    <xf numFmtId="0" fontId="7" fillId="2" borderId="8" xfId="0" applyFont="1" applyFill="1" applyBorder="1" applyAlignment="1">
      <alignment horizontal="left" vertical="center" wrapText="1"/>
    </xf>
    <xf numFmtId="0" fontId="7" fillId="2" borderId="46"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46" xfId="0" applyFont="1" applyFill="1" applyBorder="1"/>
    <xf numFmtId="0" fontId="6" fillId="2" borderId="34" xfId="0" applyFont="1" applyFill="1" applyBorder="1" applyAlignment="1">
      <alignment horizontal="center" vertical="center"/>
    </xf>
    <xf numFmtId="0" fontId="6" fillId="4" borderId="34" xfId="0" applyFont="1" applyFill="1" applyBorder="1" applyAlignment="1">
      <alignment horizontal="center" vertical="center" wrapText="1"/>
    </xf>
    <xf numFmtId="0" fontId="7" fillId="2" borderId="34" xfId="0" applyFont="1" applyFill="1" applyBorder="1" applyAlignment="1">
      <alignment horizontal="left" vertical="center" wrapText="1"/>
    </xf>
    <xf numFmtId="0" fontId="7" fillId="2" borderId="44" xfId="0" applyFont="1" applyFill="1" applyBorder="1"/>
    <xf numFmtId="0" fontId="7" fillId="2" borderId="45" xfId="0" applyFont="1" applyFill="1" applyBorder="1"/>
    <xf numFmtId="0" fontId="6" fillId="4" borderId="7" xfId="0" applyFont="1" applyFill="1" applyBorder="1"/>
    <xf numFmtId="0" fontId="6" fillId="4" borderId="12" xfId="0" applyFont="1" applyFill="1" applyBorder="1" applyAlignment="1">
      <alignment horizontal="center"/>
    </xf>
    <xf numFmtId="0" fontId="6" fillId="4" borderId="10" xfId="0" applyFont="1" applyFill="1" applyBorder="1"/>
    <xf numFmtId="0" fontId="7" fillId="2" borderId="8" xfId="0" applyFont="1" applyFill="1" applyBorder="1"/>
    <xf numFmtId="0" fontId="7" fillId="2" borderId="10" xfId="0" applyFont="1" applyFill="1" applyBorder="1"/>
    <xf numFmtId="46" fontId="7" fillId="2" borderId="7" xfId="0" applyNumberFormat="1" applyFont="1" applyFill="1" applyBorder="1"/>
    <xf numFmtId="166" fontId="7" fillId="2" borderId="7" xfId="0" applyNumberFormat="1" applyFont="1" applyFill="1" applyBorder="1"/>
    <xf numFmtId="46" fontId="7" fillId="2" borderId="34" xfId="0" applyNumberFormat="1" applyFont="1" applyFill="1" applyBorder="1"/>
    <xf numFmtId="166" fontId="7" fillId="2" borderId="34" xfId="0" applyNumberFormat="1" applyFont="1" applyFill="1" applyBorder="1"/>
    <xf numFmtId="0" fontId="7" fillId="2" borderId="24" xfId="0" applyFont="1" applyFill="1" applyBorder="1"/>
    <xf numFmtId="0" fontId="6" fillId="4" borderId="24" xfId="0" applyFont="1" applyFill="1" applyBorder="1"/>
    <xf numFmtId="166" fontId="7" fillId="2" borderId="46" xfId="0" applyNumberFormat="1" applyFont="1" applyFill="1" applyBorder="1"/>
    <xf numFmtId="0" fontId="7" fillId="2" borderId="0" xfId="0" applyFont="1" applyFill="1" applyAlignment="1" applyProtection="1">
      <alignment horizontal="left" vertical="center"/>
      <protection hidden="1"/>
    </xf>
    <xf numFmtId="0" fontId="0" fillId="0" borderId="0" xfId="0" applyProtection="1">
      <protection hidden="1"/>
    </xf>
    <xf numFmtId="0" fontId="0" fillId="2" borderId="1" xfId="0" applyFill="1" applyBorder="1" applyProtection="1">
      <protection hidden="1"/>
    </xf>
    <xf numFmtId="0" fontId="0" fillId="2" borderId="0" xfId="0" applyFill="1" applyBorder="1" applyProtection="1">
      <protection hidden="1"/>
    </xf>
    <xf numFmtId="0" fontId="0" fillId="2" borderId="1" xfId="0" applyFill="1" applyBorder="1" applyAlignment="1" applyProtection="1">
      <protection hidden="1"/>
    </xf>
    <xf numFmtId="0" fontId="0" fillId="2" borderId="0" xfId="0" applyFill="1" applyBorder="1" applyAlignment="1" applyProtection="1">
      <protection hidden="1"/>
    </xf>
    <xf numFmtId="0" fontId="3" fillId="3" borderId="51" xfId="0" applyFont="1" applyFill="1" applyBorder="1" applyAlignment="1" applyProtection="1">
      <alignment horizontal="center" vertical="center"/>
      <protection hidden="1"/>
    </xf>
    <xf numFmtId="0" fontId="0" fillId="2" borderId="0" xfId="0" applyFill="1" applyProtection="1">
      <protection hidden="1"/>
    </xf>
    <xf numFmtId="0" fontId="11" fillId="2" borderId="52" xfId="0" applyFont="1" applyFill="1" applyBorder="1" applyAlignment="1" applyProtection="1">
      <alignment horizontal="center" vertical="center" wrapText="1"/>
      <protection hidden="1"/>
    </xf>
    <xf numFmtId="0" fontId="11" fillId="2" borderId="2" xfId="0" applyFont="1" applyFill="1" applyBorder="1" applyAlignment="1" applyProtection="1">
      <alignment horizontal="center" vertical="center" wrapText="1"/>
      <protection hidden="1"/>
    </xf>
    <xf numFmtId="0" fontId="10" fillId="2" borderId="7" xfId="0" applyFont="1" applyFill="1" applyBorder="1" applyAlignment="1" applyProtection="1">
      <alignment horizontal="left" vertical="center" wrapText="1"/>
      <protection hidden="1"/>
    </xf>
    <xf numFmtId="0" fontId="10" fillId="2" borderId="7" xfId="0" applyNumberFormat="1" applyFont="1" applyFill="1" applyBorder="1" applyAlignment="1" applyProtection="1">
      <alignment horizontal="left" vertical="center" wrapText="1"/>
      <protection hidden="1"/>
    </xf>
    <xf numFmtId="9" fontId="10" fillId="2" borderId="7" xfId="1" applyFont="1" applyFill="1" applyBorder="1" applyAlignment="1" applyProtection="1">
      <alignment horizontal="left" vertical="center" wrapText="1"/>
      <protection hidden="1"/>
    </xf>
    <xf numFmtId="0" fontId="10" fillId="2" borderId="8" xfId="0" applyFont="1" applyFill="1" applyBorder="1" applyAlignment="1" applyProtection="1">
      <alignment horizontal="left" vertical="center" wrapText="1"/>
      <protection hidden="1"/>
    </xf>
    <xf numFmtId="0" fontId="10" fillId="2" borderId="52" xfId="0" applyNumberFormat="1" applyFont="1" applyFill="1" applyBorder="1" applyAlignment="1" applyProtection="1">
      <alignment horizontal="left" vertical="center" wrapText="1"/>
      <protection hidden="1"/>
    </xf>
    <xf numFmtId="46" fontId="10" fillId="2" borderId="7" xfId="0" applyNumberFormat="1" applyFont="1" applyFill="1" applyBorder="1" applyAlignment="1" applyProtection="1">
      <alignment horizontal="left" vertical="center" wrapText="1"/>
      <protection hidden="1"/>
    </xf>
    <xf numFmtId="0" fontId="10" fillId="2" borderId="53" xfId="0" applyFont="1" applyFill="1" applyBorder="1" applyAlignment="1" applyProtection="1">
      <alignment horizontal="left" vertical="center" wrapText="1"/>
      <protection hidden="1"/>
    </xf>
    <xf numFmtId="0" fontId="10" fillId="2" borderId="53" xfId="0" applyNumberFormat="1" applyFont="1" applyFill="1" applyBorder="1" applyAlignment="1" applyProtection="1">
      <alignment horizontal="left" vertical="center" wrapText="1"/>
      <protection hidden="1"/>
    </xf>
    <xf numFmtId="9" fontId="10" fillId="2" borderId="53" xfId="1" applyFont="1" applyFill="1" applyBorder="1" applyAlignment="1" applyProtection="1">
      <alignment horizontal="left" vertical="center" wrapText="1"/>
      <protection hidden="1"/>
    </xf>
    <xf numFmtId="0" fontId="10" fillId="2" borderId="11" xfId="0" applyFont="1" applyFill="1" applyBorder="1" applyAlignment="1" applyProtection="1">
      <alignment horizontal="left" vertical="center" wrapText="1"/>
      <protection hidden="1"/>
    </xf>
    <xf numFmtId="0" fontId="7" fillId="2" borderId="0" xfId="0" applyFont="1" applyFill="1" applyBorder="1" applyAlignment="1" applyProtection="1">
      <alignment horizontal="left" vertical="center"/>
      <protection hidden="1"/>
    </xf>
    <xf numFmtId="0" fontId="7" fillId="2" borderId="0" xfId="0" applyFont="1" applyFill="1" applyBorder="1" applyAlignment="1" applyProtection="1">
      <alignment vertical="center"/>
      <protection hidden="1"/>
    </xf>
    <xf numFmtId="0" fontId="6" fillId="4" borderId="8" xfId="0" applyFont="1" applyFill="1" applyBorder="1" applyAlignment="1">
      <alignment horizontal="center" vertical="center"/>
    </xf>
    <xf numFmtId="0" fontId="6" fillId="4" borderId="8" xfId="0" applyFont="1" applyFill="1" applyBorder="1" applyAlignment="1">
      <alignment horizontal="center" vertical="center" wrapText="1"/>
    </xf>
    <xf numFmtId="0" fontId="7" fillId="2" borderId="8" xfId="0" applyFont="1" applyFill="1" applyBorder="1" applyAlignment="1">
      <alignment horizontal="left" vertical="center" wrapText="1"/>
    </xf>
    <xf numFmtId="0" fontId="7" fillId="2" borderId="8" xfId="0" applyFont="1" applyFill="1" applyBorder="1" applyAlignment="1">
      <alignment horizontal="center" vertical="center" wrapText="1"/>
    </xf>
    <xf numFmtId="0" fontId="7" fillId="2" borderId="7" xfId="0" applyFont="1" applyFill="1" applyBorder="1" applyAlignment="1">
      <alignment horizontal="center"/>
    </xf>
    <xf numFmtId="0" fontId="7" fillId="2" borderId="8"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2" borderId="8" xfId="0" applyFont="1" applyFill="1" applyBorder="1" applyAlignment="1">
      <alignment horizontal="center" vertical="center" wrapText="1"/>
    </xf>
    <xf numFmtId="0" fontId="7" fillId="2" borderId="34" xfId="0" applyFont="1" applyFill="1" applyBorder="1" applyAlignment="1">
      <alignment wrapText="1"/>
    </xf>
    <xf numFmtId="0" fontId="7" fillId="2" borderId="8" xfId="0" applyFont="1" applyFill="1" applyBorder="1" applyAlignment="1">
      <alignment horizontal="left" vertical="center" wrapText="1"/>
    </xf>
    <xf numFmtId="0" fontId="7" fillId="2" borderId="8" xfId="0" applyFont="1" applyFill="1" applyBorder="1" applyAlignment="1">
      <alignment horizontal="center" vertical="center" wrapText="1"/>
    </xf>
    <xf numFmtId="0" fontId="7" fillId="2" borderId="7"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34" xfId="0" applyFont="1" applyFill="1" applyBorder="1" applyAlignment="1">
      <alignment horizontal="left" vertical="center"/>
    </xf>
    <xf numFmtId="0" fontId="7" fillId="2" borderId="34" xfId="0" applyFont="1" applyFill="1" applyBorder="1" applyAlignment="1">
      <alignment horizontal="left" vertical="top" wrapText="1"/>
    </xf>
    <xf numFmtId="0" fontId="7" fillId="2" borderId="8" xfId="0" applyFont="1" applyFill="1" applyBorder="1" applyAlignment="1">
      <alignment horizontal="left" vertical="center" wrapText="1"/>
    </xf>
    <xf numFmtId="0" fontId="6" fillId="4" borderId="8" xfId="0" applyFont="1" applyFill="1" applyBorder="1" applyAlignment="1">
      <alignment horizontal="center" vertical="center"/>
    </xf>
    <xf numFmtId="0" fontId="6" fillId="4" borderId="8" xfId="0" applyFont="1" applyFill="1" applyBorder="1" applyAlignment="1">
      <alignment horizontal="center" vertical="center" wrapText="1"/>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wrapText="1"/>
    </xf>
    <xf numFmtId="0" fontId="7" fillId="2" borderId="7" xfId="0" applyFont="1" applyFill="1" applyBorder="1" applyAlignment="1">
      <alignment horizontal="center" vertical="center"/>
    </xf>
    <xf numFmtId="0" fontId="6" fillId="4" borderId="8" xfId="0" applyFont="1" applyFill="1" applyBorder="1" applyAlignment="1">
      <alignment horizontal="center" vertical="center"/>
    </xf>
    <xf numFmtId="0" fontId="6" fillId="4" borderId="8" xfId="0" applyFont="1" applyFill="1" applyBorder="1" applyAlignment="1">
      <alignment horizontal="center" vertical="center" wrapText="1"/>
    </xf>
    <xf numFmtId="0" fontId="7" fillId="2" borderId="8" xfId="0" applyFont="1" applyFill="1" applyBorder="1" applyAlignment="1">
      <alignment horizontal="left" vertical="center" wrapText="1"/>
    </xf>
    <xf numFmtId="0" fontId="7" fillId="2" borderId="8" xfId="0" applyFont="1" applyFill="1" applyBorder="1" applyAlignment="1">
      <alignment horizontal="center" vertical="center" wrapText="1"/>
    </xf>
    <xf numFmtId="0" fontId="7" fillId="2" borderId="7" xfId="0" applyFont="1" applyFill="1" applyBorder="1" applyAlignment="1">
      <alignment horizontal="center" vertical="center"/>
    </xf>
    <xf numFmtId="0" fontId="6" fillId="4" borderId="8" xfId="0" applyFont="1" applyFill="1" applyBorder="1" applyAlignment="1">
      <alignment horizontal="center" vertical="center"/>
    </xf>
    <xf numFmtId="0" fontId="6" fillId="4" borderId="8" xfId="0" applyFont="1" applyFill="1" applyBorder="1" applyAlignment="1">
      <alignment horizontal="center" vertical="center" wrapText="1"/>
    </xf>
    <xf numFmtId="0" fontId="7" fillId="2" borderId="8" xfId="0" applyFont="1" applyFill="1" applyBorder="1" applyAlignment="1">
      <alignment horizontal="left" vertical="center" wrapText="1"/>
    </xf>
    <xf numFmtId="0" fontId="7" fillId="2" borderId="8" xfId="0" applyFont="1" applyFill="1" applyBorder="1" applyAlignment="1">
      <alignment horizontal="center" vertical="center" wrapText="1"/>
    </xf>
    <xf numFmtId="0" fontId="7" fillId="2" borderId="8" xfId="0" applyFont="1" applyFill="1" applyBorder="1" applyAlignment="1">
      <alignment horizontal="left" vertical="center" wrapText="1"/>
    </xf>
    <xf numFmtId="0" fontId="7" fillId="2" borderId="8" xfId="0" applyFont="1" applyFill="1" applyBorder="1" applyAlignment="1">
      <alignment horizontal="center" vertical="center" wrapText="1"/>
    </xf>
    <xf numFmtId="0" fontId="7" fillId="2" borderId="8" xfId="0" applyFont="1" applyFill="1" applyBorder="1" applyAlignment="1">
      <alignment horizontal="left" vertical="center" wrapText="1"/>
    </xf>
    <xf numFmtId="0" fontId="7" fillId="2" borderId="8" xfId="0" applyFont="1" applyFill="1" applyBorder="1" applyAlignment="1">
      <alignment horizontal="center" vertical="center" wrapText="1"/>
    </xf>
    <xf numFmtId="0" fontId="7" fillId="2" borderId="8" xfId="0" applyFont="1" applyFill="1" applyBorder="1" applyAlignment="1">
      <alignment horizontal="left" vertical="center" wrapText="1"/>
    </xf>
    <xf numFmtId="0" fontId="6" fillId="4" borderId="8" xfId="0" applyFont="1" applyFill="1" applyBorder="1" applyAlignment="1">
      <alignment horizontal="center" vertical="center"/>
    </xf>
    <xf numFmtId="0" fontId="6" fillId="4" borderId="8" xfId="0" applyFont="1" applyFill="1" applyBorder="1" applyAlignment="1">
      <alignment horizontal="center" vertical="center" wrapText="1"/>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wrapText="1"/>
    </xf>
    <xf numFmtId="0" fontId="11" fillId="2" borderId="14" xfId="0" applyFont="1" applyFill="1" applyBorder="1" applyAlignment="1" applyProtection="1">
      <alignment horizontal="center" vertical="center" wrapText="1"/>
      <protection hidden="1"/>
    </xf>
    <xf numFmtId="49" fontId="10" fillId="2" borderId="14" xfId="0" applyNumberFormat="1" applyFont="1" applyFill="1" applyBorder="1" applyAlignment="1" applyProtection="1">
      <alignment horizontal="left" vertical="center" wrapText="1"/>
      <protection hidden="1"/>
    </xf>
    <xf numFmtId="167" fontId="10" fillId="2" borderId="8" xfId="0" applyNumberFormat="1" applyFont="1" applyFill="1" applyBorder="1" applyAlignment="1" applyProtection="1">
      <alignment horizontal="left" vertical="center" wrapText="1"/>
      <protection hidden="1"/>
    </xf>
    <xf numFmtId="49" fontId="10" fillId="2" borderId="13" xfId="0" applyNumberFormat="1" applyFont="1" applyFill="1" applyBorder="1" applyAlignment="1" applyProtection="1">
      <alignment horizontal="left" vertical="center" wrapText="1"/>
      <protection hidden="1"/>
    </xf>
    <xf numFmtId="0" fontId="10" fillId="2" borderId="11" xfId="0" applyNumberFormat="1" applyFont="1" applyFill="1" applyBorder="1" applyAlignment="1" applyProtection="1">
      <alignment horizontal="left" vertical="center" wrapText="1"/>
      <protection hidden="1"/>
    </xf>
    <xf numFmtId="46" fontId="10" fillId="2" borderId="53" xfId="0" applyNumberFormat="1" applyFont="1" applyFill="1" applyBorder="1" applyAlignment="1" applyProtection="1">
      <alignment horizontal="left" vertical="center" wrapText="1"/>
      <protection hidden="1"/>
    </xf>
    <xf numFmtId="167" fontId="10" fillId="2" borderId="11" xfId="0" applyNumberFormat="1" applyFont="1" applyFill="1" applyBorder="1" applyAlignment="1" applyProtection="1">
      <alignment horizontal="left" vertical="center" wrapText="1"/>
      <protection hidden="1"/>
    </xf>
    <xf numFmtId="0" fontId="7" fillId="2" borderId="8" xfId="0" applyFont="1" applyFill="1" applyBorder="1" applyAlignment="1">
      <alignment horizontal="left" vertical="center" wrapText="1"/>
    </xf>
    <xf numFmtId="0" fontId="7" fillId="2" borderId="8" xfId="0" applyFont="1" applyFill="1" applyBorder="1" applyAlignment="1">
      <alignment horizontal="center" vertical="center" wrapText="1"/>
    </xf>
    <xf numFmtId="0" fontId="7" fillId="2" borderId="8" xfId="0" applyFont="1" applyFill="1" applyBorder="1" applyAlignment="1">
      <alignment horizontal="left" vertical="center" wrapText="1"/>
    </xf>
    <xf numFmtId="0" fontId="6" fillId="4" borderId="8" xfId="0" applyFont="1" applyFill="1" applyBorder="1" applyAlignment="1">
      <alignment horizontal="center" vertical="center"/>
    </xf>
    <xf numFmtId="0" fontId="6" fillId="4" borderId="8" xfId="0" applyFont="1" applyFill="1" applyBorder="1" applyAlignment="1">
      <alignment horizontal="center" vertical="center" wrapText="1"/>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wrapText="1"/>
    </xf>
    <xf numFmtId="0" fontId="6" fillId="2" borderId="7" xfId="0" applyFont="1" applyFill="1" applyBorder="1" applyAlignment="1" applyProtection="1">
      <alignment horizontal="left" vertical="center"/>
      <protection hidden="1"/>
    </xf>
    <xf numFmtId="0" fontId="7" fillId="2" borderId="7" xfId="0" applyFont="1" applyFill="1" applyBorder="1" applyAlignment="1" applyProtection="1">
      <alignment horizontal="left" vertical="center" wrapText="1"/>
      <protection hidden="1"/>
    </xf>
    <xf numFmtId="0" fontId="7" fillId="2" borderId="7" xfId="0" applyFont="1" applyFill="1" applyBorder="1" applyAlignment="1" applyProtection="1">
      <alignment horizontal="center" vertical="center" wrapText="1"/>
      <protection hidden="1"/>
    </xf>
    <xf numFmtId="0" fontId="6" fillId="7" borderId="7" xfId="0" applyFont="1" applyFill="1" applyBorder="1" applyAlignment="1" applyProtection="1">
      <alignment horizontal="left" vertical="center"/>
      <protection hidden="1"/>
    </xf>
    <xf numFmtId="0" fontId="7" fillId="0" borderId="7" xfId="0" applyFont="1" applyBorder="1" applyAlignment="1" applyProtection="1">
      <alignment horizontal="center" vertical="center"/>
      <protection hidden="1"/>
    </xf>
    <xf numFmtId="0" fontId="6" fillId="7" borderId="8" xfId="0" applyFont="1" applyFill="1" applyBorder="1" applyAlignment="1" applyProtection="1">
      <alignment horizontal="left" vertical="center" wrapText="1"/>
      <protection hidden="1"/>
    </xf>
    <xf numFmtId="0" fontId="6" fillId="7" borderId="10" xfId="0" applyFont="1" applyFill="1" applyBorder="1" applyAlignment="1" applyProtection="1">
      <alignment horizontal="left" vertical="center" wrapText="1"/>
      <protection hidden="1"/>
    </xf>
    <xf numFmtId="0" fontId="6" fillId="7" borderId="7" xfId="0" applyFont="1" applyFill="1" applyBorder="1" applyAlignment="1" applyProtection="1">
      <alignment horizontal="left" vertical="center" wrapText="1"/>
      <protection hidden="1"/>
    </xf>
    <xf numFmtId="0" fontId="6" fillId="7" borderId="8" xfId="0" applyFont="1" applyFill="1" applyBorder="1" applyAlignment="1" applyProtection="1">
      <alignment horizontal="left" vertical="center"/>
      <protection hidden="1"/>
    </xf>
    <xf numFmtId="0" fontId="6" fillId="7" borderId="10" xfId="0" applyFont="1" applyFill="1" applyBorder="1" applyAlignment="1" applyProtection="1">
      <alignment horizontal="left" vertical="center"/>
      <protection hidden="1"/>
    </xf>
    <xf numFmtId="0" fontId="7" fillId="0" borderId="8" xfId="0" applyFont="1" applyBorder="1" applyAlignment="1" applyProtection="1">
      <alignment horizontal="center" vertical="center"/>
      <protection hidden="1"/>
    </xf>
    <xf numFmtId="0" fontId="7" fillId="0" borderId="10" xfId="0" applyFont="1" applyBorder="1" applyAlignment="1" applyProtection="1">
      <alignment horizontal="center" vertical="center"/>
      <protection hidden="1"/>
    </xf>
    <xf numFmtId="0" fontId="7" fillId="2" borderId="6" xfId="0" applyFont="1" applyFill="1" applyBorder="1" applyAlignment="1" applyProtection="1">
      <alignment horizontal="left" vertical="top" wrapText="1"/>
      <protection hidden="1"/>
    </xf>
    <xf numFmtId="0" fontId="7" fillId="2" borderId="4" xfId="0" applyFont="1" applyFill="1" applyBorder="1" applyAlignment="1" applyProtection="1">
      <alignment horizontal="left" vertical="top"/>
      <protection hidden="1"/>
    </xf>
    <xf numFmtId="0" fontId="7" fillId="2" borderId="5" xfId="0" applyFont="1" applyFill="1" applyBorder="1" applyAlignment="1" applyProtection="1">
      <alignment horizontal="left" vertical="top"/>
      <protection hidden="1"/>
    </xf>
    <xf numFmtId="0" fontId="4" fillId="3" borderId="0" xfId="0" applyFont="1" applyFill="1" applyAlignment="1" applyProtection="1">
      <alignment horizontal="right" vertical="center" wrapText="1"/>
      <protection hidden="1"/>
    </xf>
    <xf numFmtId="0" fontId="6" fillId="2" borderId="0" xfId="0" applyFont="1" applyFill="1" applyAlignment="1" applyProtection="1">
      <alignment horizontal="center" vertical="center"/>
      <protection hidden="1"/>
    </xf>
    <xf numFmtId="0" fontId="3" fillId="3" borderId="8" xfId="0" applyFont="1" applyFill="1" applyBorder="1" applyAlignment="1" applyProtection="1">
      <alignment horizontal="center" vertical="center"/>
      <protection hidden="1"/>
    </xf>
    <xf numFmtId="0" fontId="3" fillId="3" borderId="9" xfId="0" applyFont="1" applyFill="1" applyBorder="1" applyAlignment="1" applyProtection="1">
      <alignment horizontal="center" vertical="center"/>
      <protection hidden="1"/>
    </xf>
    <xf numFmtId="0" fontId="3" fillId="3" borderId="10" xfId="0" applyFont="1" applyFill="1" applyBorder="1" applyAlignment="1" applyProtection="1">
      <alignment horizontal="center" vertical="center"/>
      <protection hidden="1"/>
    </xf>
    <xf numFmtId="0" fontId="6" fillId="4" borderId="7" xfId="0" applyFont="1" applyFill="1" applyBorder="1" applyAlignment="1" applyProtection="1">
      <alignment horizontal="center" vertical="center"/>
      <protection hidden="1"/>
    </xf>
    <xf numFmtId="0" fontId="6" fillId="4" borderId="34" xfId="0" applyFont="1" applyFill="1" applyBorder="1" applyAlignment="1" applyProtection="1">
      <alignment horizontal="center" vertical="center"/>
      <protection hidden="1"/>
    </xf>
    <xf numFmtId="0" fontId="7" fillId="2" borderId="7" xfId="0" applyFont="1" applyFill="1" applyBorder="1" applyAlignment="1" applyProtection="1">
      <alignment horizontal="center" vertical="center"/>
      <protection hidden="1"/>
    </xf>
    <xf numFmtId="0" fontId="7" fillId="2" borderId="34" xfId="0" applyFont="1" applyFill="1" applyBorder="1" applyAlignment="1" applyProtection="1">
      <alignment horizontal="center" vertical="center"/>
      <protection hidden="1"/>
    </xf>
    <xf numFmtId="165" fontId="6" fillId="4" borderId="7" xfId="0" applyNumberFormat="1" applyFont="1" applyFill="1" applyBorder="1" applyAlignment="1" applyProtection="1">
      <alignment horizontal="center"/>
      <protection hidden="1"/>
    </xf>
    <xf numFmtId="165" fontId="6" fillId="4" borderId="34" xfId="0" applyNumberFormat="1" applyFont="1" applyFill="1" applyBorder="1" applyAlignment="1" applyProtection="1">
      <alignment horizontal="center"/>
      <protection hidden="1"/>
    </xf>
    <xf numFmtId="0" fontId="4" fillId="3" borderId="0" xfId="0" applyFont="1" applyFill="1" applyAlignment="1" applyProtection="1">
      <alignment horizontal="center" vertical="center" wrapText="1"/>
      <protection hidden="1"/>
    </xf>
    <xf numFmtId="0" fontId="6" fillId="4" borderId="33" xfId="0" applyFont="1" applyFill="1" applyBorder="1" applyAlignment="1" applyProtection="1">
      <alignment horizontal="left" vertical="center"/>
      <protection hidden="1"/>
    </xf>
    <xf numFmtId="0" fontId="6" fillId="4" borderId="7" xfId="0" applyFont="1" applyFill="1" applyBorder="1" applyAlignment="1" applyProtection="1">
      <alignment horizontal="left" vertical="center"/>
      <protection hidden="1"/>
    </xf>
    <xf numFmtId="0" fontId="3" fillId="3" borderId="30" xfId="0" applyFont="1" applyFill="1" applyBorder="1" applyAlignment="1" applyProtection="1">
      <alignment horizontal="center"/>
      <protection hidden="1"/>
    </xf>
    <xf numFmtId="0" fontId="3" fillId="3" borderId="31" xfId="0" applyFont="1" applyFill="1" applyBorder="1" applyAlignment="1" applyProtection="1">
      <alignment horizontal="center"/>
      <protection hidden="1"/>
    </xf>
    <xf numFmtId="0" fontId="3" fillId="3" borderId="32" xfId="0" applyFont="1" applyFill="1" applyBorder="1" applyAlignment="1" applyProtection="1">
      <alignment horizontal="center"/>
      <protection hidden="1"/>
    </xf>
    <xf numFmtId="0" fontId="7" fillId="2" borderId="33" xfId="0" applyFont="1" applyFill="1" applyBorder="1" applyAlignment="1" applyProtection="1">
      <alignment horizontal="left" vertical="center"/>
      <protection hidden="1"/>
    </xf>
    <xf numFmtId="0" fontId="7" fillId="2" borderId="7" xfId="0" applyFont="1" applyFill="1" applyBorder="1" applyAlignment="1" applyProtection="1">
      <alignment horizontal="left" vertical="center"/>
      <protection hidden="1"/>
    </xf>
    <xf numFmtId="0" fontId="3" fillId="3" borderId="16" xfId="0" applyFont="1" applyFill="1" applyBorder="1" applyAlignment="1" applyProtection="1">
      <alignment horizontal="center" vertical="center"/>
      <protection hidden="1"/>
    </xf>
    <xf numFmtId="0" fontId="3" fillId="3" borderId="17" xfId="0" applyFont="1" applyFill="1" applyBorder="1" applyAlignment="1" applyProtection="1">
      <alignment horizontal="center" vertical="center"/>
      <protection hidden="1"/>
    </xf>
    <xf numFmtId="0" fontId="3" fillId="3" borderId="18" xfId="0" applyFont="1" applyFill="1" applyBorder="1" applyAlignment="1" applyProtection="1">
      <alignment horizontal="center" vertical="center"/>
      <protection hidden="1"/>
    </xf>
    <xf numFmtId="0" fontId="7" fillId="2" borderId="36" xfId="0" applyFont="1" applyFill="1" applyBorder="1" applyAlignment="1" applyProtection="1">
      <alignment horizontal="left" vertical="top"/>
      <protection hidden="1"/>
    </xf>
    <xf numFmtId="0" fontId="7" fillId="2" borderId="0" xfId="0" applyFont="1" applyFill="1" applyBorder="1" applyAlignment="1" applyProtection="1">
      <alignment horizontal="left" vertical="top"/>
      <protection hidden="1"/>
    </xf>
    <xf numFmtId="0" fontId="7" fillId="2" borderId="37" xfId="0" applyFont="1" applyFill="1" applyBorder="1" applyAlignment="1" applyProtection="1">
      <alignment horizontal="left" vertical="top"/>
      <protection hidden="1"/>
    </xf>
    <xf numFmtId="0" fontId="7" fillId="2" borderId="40" xfId="0" applyFont="1" applyFill="1" applyBorder="1" applyAlignment="1" applyProtection="1">
      <alignment horizontal="left" vertical="top"/>
      <protection hidden="1"/>
    </xf>
    <xf numFmtId="0" fontId="7" fillId="2" borderId="27" xfId="0" applyFont="1" applyFill="1" applyBorder="1" applyAlignment="1" applyProtection="1">
      <alignment horizontal="left" vertical="top"/>
      <protection hidden="1"/>
    </xf>
    <xf numFmtId="0" fontId="7" fillId="2" borderId="28" xfId="0" applyFont="1" applyFill="1" applyBorder="1" applyAlignment="1" applyProtection="1">
      <alignment horizontal="left" vertical="top"/>
      <protection hidden="1"/>
    </xf>
    <xf numFmtId="164" fontId="7" fillId="2" borderId="7" xfId="0" applyNumberFormat="1" applyFont="1" applyFill="1" applyBorder="1" applyAlignment="1" applyProtection="1">
      <alignment horizontal="left" vertical="center"/>
      <protection hidden="1"/>
    </xf>
    <xf numFmtId="0" fontId="6" fillId="4" borderId="7" xfId="0" applyFont="1" applyFill="1" applyBorder="1" applyAlignment="1" applyProtection="1">
      <alignment horizontal="center"/>
      <protection hidden="1"/>
    </xf>
    <xf numFmtId="49" fontId="8" fillId="2" borderId="33" xfId="0" applyNumberFormat="1" applyFont="1" applyFill="1" applyBorder="1" applyAlignment="1" applyProtection="1">
      <alignment horizontal="center"/>
      <protection hidden="1"/>
    </xf>
    <xf numFmtId="49" fontId="8" fillId="2" borderId="7" xfId="0" applyNumberFormat="1" applyFont="1" applyFill="1" applyBorder="1" applyAlignment="1" applyProtection="1">
      <alignment horizontal="center"/>
      <protection hidden="1"/>
    </xf>
    <xf numFmtId="0" fontId="6" fillId="0" borderId="8" xfId="0" applyFont="1" applyBorder="1" applyAlignment="1" applyProtection="1">
      <alignment horizontal="center"/>
      <protection hidden="1"/>
    </xf>
    <xf numFmtId="0" fontId="6" fillId="0" borderId="9" xfId="0" applyFont="1" applyBorder="1" applyAlignment="1" applyProtection="1">
      <alignment horizontal="center"/>
      <protection hidden="1"/>
    </xf>
    <xf numFmtId="0" fontId="6" fillId="0" borderId="10" xfId="0" applyFont="1" applyBorder="1" applyAlignment="1" applyProtection="1">
      <alignment horizontal="center"/>
      <protection hidden="1"/>
    </xf>
    <xf numFmtId="46" fontId="7" fillId="2" borderId="7" xfId="0" applyNumberFormat="1" applyFont="1" applyFill="1" applyBorder="1" applyAlignment="1" applyProtection="1">
      <alignment horizontal="center" vertical="center"/>
      <protection hidden="1"/>
    </xf>
    <xf numFmtId="166" fontId="7" fillId="2" borderId="7" xfId="0" applyNumberFormat="1" applyFont="1" applyFill="1" applyBorder="1" applyAlignment="1" applyProtection="1">
      <alignment horizontal="center" vertical="center"/>
      <protection hidden="1"/>
    </xf>
    <xf numFmtId="0" fontId="6" fillId="4" borderId="8" xfId="0" applyFont="1" applyFill="1" applyBorder="1" applyAlignment="1" applyProtection="1">
      <alignment horizontal="center" vertical="center"/>
      <protection hidden="1"/>
    </xf>
    <xf numFmtId="0" fontId="6" fillId="4" borderId="9" xfId="0" applyFont="1" applyFill="1" applyBorder="1" applyAlignment="1" applyProtection="1">
      <alignment horizontal="center" vertical="center"/>
      <protection hidden="1"/>
    </xf>
    <xf numFmtId="0" fontId="6" fillId="4" borderId="20" xfId="0" applyFont="1" applyFill="1" applyBorder="1" applyAlignment="1" applyProtection="1">
      <alignment horizontal="center" vertical="center"/>
      <protection hidden="1"/>
    </xf>
    <xf numFmtId="165" fontId="8" fillId="2" borderId="8" xfId="0" applyNumberFormat="1" applyFont="1" applyFill="1" applyBorder="1" applyAlignment="1" applyProtection="1">
      <alignment horizontal="center"/>
      <protection hidden="1"/>
    </xf>
    <xf numFmtId="165" fontId="8" fillId="2" borderId="9" xfId="0" applyNumberFormat="1" applyFont="1" applyFill="1" applyBorder="1" applyAlignment="1" applyProtection="1">
      <alignment horizontal="center"/>
      <protection hidden="1"/>
    </xf>
    <xf numFmtId="165" fontId="8" fillId="2" borderId="20" xfId="0" applyNumberFormat="1" applyFont="1" applyFill="1" applyBorder="1" applyAlignment="1" applyProtection="1">
      <alignment horizontal="center"/>
      <protection hidden="1"/>
    </xf>
    <xf numFmtId="0" fontId="6" fillId="4" borderId="10" xfId="0" applyFont="1" applyFill="1" applyBorder="1" applyAlignment="1" applyProtection="1">
      <alignment horizontal="center" vertical="center"/>
      <protection hidden="1"/>
    </xf>
    <xf numFmtId="165" fontId="8" fillId="2" borderId="10" xfId="0" applyNumberFormat="1" applyFont="1" applyFill="1" applyBorder="1" applyAlignment="1" applyProtection="1">
      <alignment horizontal="center"/>
      <protection hidden="1"/>
    </xf>
    <xf numFmtId="0" fontId="7" fillId="2" borderId="33" xfId="0" applyFont="1" applyFill="1" applyBorder="1" applyAlignment="1" applyProtection="1">
      <alignment horizontal="center"/>
      <protection hidden="1"/>
    </xf>
    <xf numFmtId="0" fontId="7" fillId="2" borderId="7" xfId="0" applyFont="1" applyFill="1" applyBorder="1" applyAlignment="1" applyProtection="1">
      <alignment horizontal="center"/>
      <protection hidden="1"/>
    </xf>
    <xf numFmtId="0" fontId="6" fillId="4" borderId="33" xfId="0" applyFont="1" applyFill="1" applyBorder="1" applyAlignment="1" applyProtection="1">
      <alignment horizontal="center"/>
      <protection hidden="1"/>
    </xf>
    <xf numFmtId="165" fontId="7" fillId="2" borderId="33" xfId="0" applyNumberFormat="1" applyFont="1" applyFill="1" applyBorder="1" applyAlignment="1" applyProtection="1">
      <alignment horizontal="center"/>
      <protection hidden="1"/>
    </xf>
    <xf numFmtId="165" fontId="7" fillId="2" borderId="7" xfId="0" applyNumberFormat="1" applyFont="1" applyFill="1" applyBorder="1" applyAlignment="1" applyProtection="1">
      <alignment horizontal="center"/>
      <protection hidden="1"/>
    </xf>
    <xf numFmtId="165" fontId="7" fillId="2" borderId="34" xfId="0" applyNumberFormat="1" applyFont="1" applyFill="1" applyBorder="1" applyAlignment="1" applyProtection="1">
      <alignment horizontal="center"/>
      <protection hidden="1"/>
    </xf>
    <xf numFmtId="0" fontId="6" fillId="4" borderId="33" xfId="0" applyFont="1" applyFill="1" applyBorder="1" applyAlignment="1" applyProtection="1">
      <alignment horizontal="center" vertical="center"/>
      <protection hidden="1"/>
    </xf>
    <xf numFmtId="0" fontId="6" fillId="4" borderId="44" xfId="0" applyFont="1" applyFill="1" applyBorder="1" applyAlignment="1" applyProtection="1">
      <alignment horizontal="center" vertical="center"/>
      <protection hidden="1"/>
    </xf>
    <xf numFmtId="0" fontId="6" fillId="4" borderId="54" xfId="0" applyFont="1" applyFill="1" applyBorder="1" applyAlignment="1" applyProtection="1">
      <alignment horizontal="center" vertical="center"/>
      <protection hidden="1"/>
    </xf>
    <xf numFmtId="0" fontId="6" fillId="6" borderId="7" xfId="0" applyFont="1" applyFill="1" applyBorder="1" applyAlignment="1" applyProtection="1">
      <alignment horizontal="center" vertical="center" wrapText="1"/>
      <protection hidden="1"/>
    </xf>
    <xf numFmtId="0" fontId="6" fillId="6" borderId="34" xfId="0" applyFont="1" applyFill="1" applyBorder="1" applyAlignment="1" applyProtection="1">
      <alignment horizontal="center" vertical="center" wrapText="1"/>
      <protection hidden="1"/>
    </xf>
    <xf numFmtId="0" fontId="6" fillId="6" borderId="54" xfId="0" applyFont="1" applyFill="1" applyBorder="1" applyAlignment="1" applyProtection="1">
      <alignment horizontal="center" vertical="center" wrapText="1"/>
      <protection hidden="1"/>
    </xf>
    <xf numFmtId="0" fontId="6" fillId="6" borderId="46" xfId="0" applyFont="1" applyFill="1" applyBorder="1" applyAlignment="1" applyProtection="1">
      <alignment horizontal="center" vertical="center" wrapText="1"/>
      <protection hidden="1"/>
    </xf>
    <xf numFmtId="0" fontId="7" fillId="2" borderId="7" xfId="0" applyFont="1" applyFill="1" applyBorder="1" applyAlignment="1">
      <alignment horizontal="center" vertical="center"/>
    </xf>
    <xf numFmtId="0" fontId="6" fillId="4" borderId="11" xfId="0" applyFont="1" applyFill="1" applyBorder="1" applyAlignment="1">
      <alignment horizontal="left" vertical="center"/>
    </xf>
    <xf numFmtId="0" fontId="6" fillId="4" borderId="12" xfId="0" applyFont="1" applyFill="1" applyBorder="1" applyAlignment="1">
      <alignment horizontal="left" vertical="center"/>
    </xf>
    <xf numFmtId="0" fontId="7" fillId="2" borderId="11" xfId="0" applyNumberFormat="1" applyFont="1" applyFill="1" applyBorder="1" applyAlignment="1">
      <alignment horizontal="center" vertical="center"/>
    </xf>
    <xf numFmtId="0" fontId="7" fillId="2" borderId="13" xfId="0" applyNumberFormat="1" applyFont="1" applyFill="1" applyBorder="1" applyAlignment="1">
      <alignment horizontal="center" vertical="center"/>
    </xf>
    <xf numFmtId="0" fontId="6" fillId="4" borderId="7" xfId="0" applyFont="1" applyFill="1" applyBorder="1" applyAlignment="1">
      <alignment horizontal="center"/>
    </xf>
    <xf numFmtId="0" fontId="7" fillId="2" borderId="7" xfId="0" applyFont="1" applyFill="1" applyBorder="1" applyAlignment="1">
      <alignment horizontal="center"/>
    </xf>
    <xf numFmtId="0" fontId="7" fillId="2" borderId="8" xfId="0" applyFont="1" applyFill="1" applyBorder="1" applyAlignment="1">
      <alignment horizontal="center"/>
    </xf>
    <xf numFmtId="0" fontId="6" fillId="7" borderId="41" xfId="0" applyFont="1" applyFill="1" applyBorder="1" applyAlignment="1">
      <alignment horizontal="center"/>
    </xf>
    <xf numFmtId="0" fontId="6" fillId="7" borderId="43" xfId="0" applyFont="1" applyFill="1" applyBorder="1" applyAlignment="1">
      <alignment horizontal="center"/>
    </xf>
    <xf numFmtId="0" fontId="7" fillId="2" borderId="22" xfId="0" applyFont="1" applyFill="1" applyBorder="1" applyAlignment="1">
      <alignment horizontal="center" vertical="center"/>
    </xf>
    <xf numFmtId="0" fontId="7" fillId="2" borderId="50" xfId="0" applyFont="1" applyFill="1" applyBorder="1" applyAlignment="1">
      <alignment horizontal="center" vertical="center"/>
    </xf>
    <xf numFmtId="0" fontId="7" fillId="2" borderId="22" xfId="0" applyFont="1" applyFill="1" applyBorder="1" applyAlignment="1">
      <alignment horizontal="center" vertical="center" wrapText="1"/>
    </xf>
    <xf numFmtId="0" fontId="7" fillId="2" borderId="23" xfId="0" applyFont="1" applyFill="1" applyBorder="1" applyAlignment="1">
      <alignment horizontal="center" vertical="center" wrapText="1"/>
    </xf>
    <xf numFmtId="0" fontId="7" fillId="2" borderId="50" xfId="0" applyFont="1" applyFill="1" applyBorder="1" applyAlignment="1">
      <alignment horizontal="center" vertical="center" wrapText="1"/>
    </xf>
    <xf numFmtId="0" fontId="6" fillId="7" borderId="42" xfId="0" applyFont="1" applyFill="1" applyBorder="1" applyAlignment="1">
      <alignment horizontal="center"/>
    </xf>
    <xf numFmtId="0" fontId="7" fillId="2" borderId="11" xfId="0" applyFont="1" applyFill="1" applyBorder="1" applyAlignment="1">
      <alignment horizontal="left" vertical="center" wrapText="1"/>
    </xf>
    <xf numFmtId="0" fontId="7" fillId="2" borderId="12" xfId="0" applyFont="1" applyFill="1" applyBorder="1" applyAlignment="1">
      <alignment horizontal="left" vertical="center" wrapText="1"/>
    </xf>
    <xf numFmtId="0" fontId="7" fillId="2" borderId="2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7" fillId="2" borderId="0" xfId="0" applyFont="1" applyFill="1" applyBorder="1" applyAlignment="1">
      <alignment horizontal="left" vertical="center" wrapText="1"/>
    </xf>
    <xf numFmtId="0" fontId="7" fillId="2" borderId="37"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15" xfId="0" applyFont="1" applyFill="1" applyBorder="1" applyAlignment="1">
      <alignment horizontal="left" vertical="center" wrapText="1"/>
    </xf>
    <xf numFmtId="0" fontId="7" fillId="2" borderId="39" xfId="0" applyFont="1" applyFill="1" applyBorder="1" applyAlignment="1">
      <alignment horizontal="left" vertical="center" wrapText="1"/>
    </xf>
    <xf numFmtId="0" fontId="6" fillId="4" borderId="8" xfId="0" applyNumberFormat="1" applyFont="1" applyFill="1" applyBorder="1" applyAlignment="1">
      <alignment horizontal="center"/>
    </xf>
    <xf numFmtId="0" fontId="6" fillId="4" borderId="9" xfId="0" applyNumberFormat="1" applyFont="1" applyFill="1" applyBorder="1" applyAlignment="1">
      <alignment horizontal="center"/>
    </xf>
    <xf numFmtId="0" fontId="6" fillId="4" borderId="20" xfId="0" applyNumberFormat="1" applyFont="1" applyFill="1" applyBorder="1" applyAlignment="1">
      <alignment horizontal="center"/>
    </xf>
    <xf numFmtId="0" fontId="7" fillId="2" borderId="8" xfId="0" applyNumberFormat="1" applyFont="1" applyFill="1" applyBorder="1" applyAlignment="1">
      <alignment horizontal="center"/>
    </xf>
    <xf numFmtId="0" fontId="7" fillId="2" borderId="9" xfId="0" applyNumberFormat="1" applyFont="1" applyFill="1" applyBorder="1" applyAlignment="1">
      <alignment horizontal="center"/>
    </xf>
    <xf numFmtId="0" fontId="7" fillId="2" borderId="20" xfId="0" applyNumberFormat="1" applyFont="1" applyFill="1" applyBorder="1" applyAlignment="1">
      <alignment horizontal="center"/>
    </xf>
    <xf numFmtId="0" fontId="6" fillId="4" borderId="35" xfId="0" applyFont="1" applyFill="1" applyBorder="1" applyAlignment="1">
      <alignment horizontal="left" vertical="center"/>
    </xf>
    <xf numFmtId="0" fontId="6" fillId="4" borderId="13" xfId="0" applyFont="1" applyFill="1" applyBorder="1" applyAlignment="1">
      <alignment horizontal="left" vertical="center"/>
    </xf>
    <xf numFmtId="0" fontId="6" fillId="4" borderId="36" xfId="0" applyFont="1" applyFill="1" applyBorder="1" applyAlignment="1">
      <alignment horizontal="left" vertical="center"/>
    </xf>
    <xf numFmtId="0" fontId="6" fillId="4" borderId="29" xfId="0" applyFont="1" applyFill="1" applyBorder="1" applyAlignment="1">
      <alignment horizontal="left" vertical="center"/>
    </xf>
    <xf numFmtId="0" fontId="6" fillId="4" borderId="38" xfId="0" applyFont="1" applyFill="1" applyBorder="1" applyAlignment="1">
      <alignment horizontal="left" vertical="center"/>
    </xf>
    <xf numFmtId="0" fontId="6" fillId="4" borderId="14" xfId="0" applyFont="1" applyFill="1" applyBorder="1" applyAlignment="1">
      <alignment horizontal="left" vertical="center"/>
    </xf>
    <xf numFmtId="0" fontId="7" fillId="2" borderId="11" xfId="0" applyFont="1" applyFill="1" applyBorder="1" applyAlignment="1">
      <alignment horizontal="left" vertical="top" wrapText="1"/>
    </xf>
    <xf numFmtId="0" fontId="7" fillId="2" borderId="12" xfId="0" applyFont="1" applyFill="1" applyBorder="1" applyAlignment="1">
      <alignment horizontal="left" vertical="top" wrapText="1"/>
    </xf>
    <xf numFmtId="0" fontId="7" fillId="2" borderId="21" xfId="0" applyFont="1" applyFill="1" applyBorder="1" applyAlignment="1">
      <alignment horizontal="left" vertical="top" wrapText="1"/>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0" fontId="7" fillId="2" borderId="37"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15" xfId="0" applyFont="1" applyFill="1" applyBorder="1" applyAlignment="1">
      <alignment horizontal="left" vertical="top" wrapText="1"/>
    </xf>
    <xf numFmtId="0" fontId="7" fillId="2" borderId="39" xfId="0" applyFont="1" applyFill="1" applyBorder="1" applyAlignment="1">
      <alignment horizontal="left" vertical="top" wrapText="1"/>
    </xf>
    <xf numFmtId="49" fontId="8" fillId="2" borderId="19" xfId="0" applyNumberFormat="1" applyFont="1" applyFill="1" applyBorder="1" applyAlignment="1">
      <alignment horizontal="center"/>
    </xf>
    <xf numFmtId="49" fontId="8" fillId="2" borderId="9" xfId="0" applyNumberFormat="1" applyFont="1" applyFill="1" applyBorder="1" applyAlignment="1">
      <alignment horizontal="center"/>
    </xf>
    <xf numFmtId="49" fontId="8" fillId="2" borderId="10" xfId="0" applyNumberFormat="1" applyFont="1" applyFill="1" applyBorder="1" applyAlignment="1">
      <alignment horizontal="center"/>
    </xf>
    <xf numFmtId="165" fontId="8" fillId="2" borderId="8" xfId="0" applyNumberFormat="1" applyFont="1" applyFill="1" applyBorder="1" applyAlignment="1">
      <alignment horizontal="center"/>
    </xf>
    <xf numFmtId="165" fontId="8" fillId="2" borderId="9" xfId="0" applyNumberFormat="1" applyFont="1" applyFill="1" applyBorder="1" applyAlignment="1">
      <alignment horizontal="center"/>
    </xf>
    <xf numFmtId="165" fontId="8" fillId="2" borderId="10" xfId="0" applyNumberFormat="1" applyFont="1" applyFill="1" applyBorder="1" applyAlignment="1">
      <alignment horizontal="center"/>
    </xf>
    <xf numFmtId="0" fontId="6" fillId="4" borderId="8" xfId="0" applyFont="1" applyFill="1" applyBorder="1" applyAlignment="1">
      <alignment horizontal="left" vertical="center"/>
    </xf>
    <xf numFmtId="0" fontId="6" fillId="4" borderId="9" xfId="0" applyFont="1" applyFill="1" applyBorder="1" applyAlignment="1">
      <alignment horizontal="left" vertical="center"/>
    </xf>
    <xf numFmtId="0" fontId="6" fillId="4" borderId="20" xfId="0" applyFont="1" applyFill="1" applyBorder="1" applyAlignment="1">
      <alignment horizontal="left" vertical="center"/>
    </xf>
    <xf numFmtId="165" fontId="8" fillId="2" borderId="20" xfId="0" applyNumberFormat="1" applyFont="1" applyFill="1" applyBorder="1" applyAlignment="1">
      <alignment horizontal="center"/>
    </xf>
    <xf numFmtId="164" fontId="7" fillId="2" borderId="8" xfId="0" applyNumberFormat="1" applyFont="1" applyFill="1" applyBorder="1" applyAlignment="1">
      <alignment horizontal="left" vertical="center"/>
    </xf>
    <xf numFmtId="164" fontId="7" fillId="2" borderId="9" xfId="0" applyNumberFormat="1" applyFont="1" applyFill="1" applyBorder="1" applyAlignment="1">
      <alignment horizontal="left" vertical="center"/>
    </xf>
    <xf numFmtId="164" fontId="7" fillId="2" borderId="10" xfId="0" applyNumberFormat="1" applyFont="1" applyFill="1" applyBorder="1" applyAlignment="1">
      <alignment horizontal="left" vertical="center"/>
    </xf>
    <xf numFmtId="0" fontId="7" fillId="2" borderId="8" xfId="0" applyFont="1" applyFill="1" applyBorder="1" applyAlignment="1">
      <alignment horizontal="left" vertical="center"/>
    </xf>
    <xf numFmtId="0" fontId="7" fillId="2" borderId="9" xfId="0" applyFont="1" applyFill="1" applyBorder="1" applyAlignment="1">
      <alignment horizontal="left" vertical="center"/>
    </xf>
    <xf numFmtId="0" fontId="7" fillId="2" borderId="20" xfId="0" applyFont="1" applyFill="1" applyBorder="1" applyAlignment="1">
      <alignment horizontal="left" vertical="center"/>
    </xf>
    <xf numFmtId="0" fontId="3" fillId="3" borderId="47" xfId="0" applyFont="1" applyFill="1" applyBorder="1" applyAlignment="1">
      <alignment horizontal="center"/>
    </xf>
    <xf numFmtId="0" fontId="3" fillId="3" borderId="48" xfId="0" applyFont="1" applyFill="1" applyBorder="1" applyAlignment="1">
      <alignment horizontal="center"/>
    </xf>
    <xf numFmtId="0" fontId="3" fillId="3" borderId="49" xfId="0" applyFont="1" applyFill="1" applyBorder="1" applyAlignment="1">
      <alignment horizontal="center"/>
    </xf>
    <xf numFmtId="0" fontId="6" fillId="4" borderId="30" xfId="0" applyFont="1" applyFill="1" applyBorder="1" applyAlignment="1">
      <alignment horizontal="left" vertical="center"/>
    </xf>
    <xf numFmtId="0" fontId="6" fillId="4" borderId="31" xfId="0" applyFont="1" applyFill="1" applyBorder="1" applyAlignment="1">
      <alignment horizontal="left" vertical="center"/>
    </xf>
    <xf numFmtId="0" fontId="7" fillId="2" borderId="31" xfId="0" applyFont="1" applyFill="1" applyBorder="1" applyAlignment="1">
      <alignment horizontal="center"/>
    </xf>
    <xf numFmtId="0" fontId="3" fillId="3" borderId="38" xfId="0" applyFont="1" applyFill="1" applyBorder="1" applyAlignment="1">
      <alignment horizontal="center" vertical="center"/>
    </xf>
    <xf numFmtId="0" fontId="3" fillId="3" borderId="15" xfId="0" applyFont="1" applyFill="1" applyBorder="1" applyAlignment="1">
      <alignment horizontal="center" vertical="center"/>
    </xf>
    <xf numFmtId="0" fontId="4" fillId="3" borderId="0" xfId="0" applyFont="1" applyFill="1" applyAlignment="1">
      <alignment horizontal="center" vertical="center"/>
    </xf>
    <xf numFmtId="0" fontId="0" fillId="2" borderId="6"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3" fillId="3" borderId="16" xfId="0" applyFont="1" applyFill="1" applyBorder="1" applyAlignment="1">
      <alignment horizontal="center"/>
    </xf>
    <xf numFmtId="0" fontId="3" fillId="3" borderId="17" xfId="0" applyFont="1" applyFill="1" applyBorder="1" applyAlignment="1">
      <alignment horizontal="center"/>
    </xf>
    <xf numFmtId="0" fontId="3" fillId="3" borderId="18" xfId="0" applyFont="1" applyFill="1" applyBorder="1" applyAlignment="1">
      <alignment horizontal="center"/>
    </xf>
    <xf numFmtId="0" fontId="6" fillId="4" borderId="19" xfId="0" applyFont="1" applyFill="1" applyBorder="1" applyAlignment="1">
      <alignment horizontal="left" vertical="center"/>
    </xf>
    <xf numFmtId="0" fontId="6" fillId="4" borderId="10" xfId="0" applyFont="1" applyFill="1" applyBorder="1" applyAlignment="1">
      <alignment horizontal="left" vertical="center"/>
    </xf>
    <xf numFmtId="0" fontId="4" fillId="3" borderId="0" xfId="0" applyFont="1" applyFill="1" applyAlignment="1">
      <alignment horizontal="right" vertical="center" wrapText="1"/>
    </xf>
    <xf numFmtId="0" fontId="6" fillId="4" borderId="35" xfId="0" applyFont="1" applyFill="1" applyBorder="1" applyAlignment="1">
      <alignment horizontal="center"/>
    </xf>
    <xf numFmtId="0" fontId="6" fillId="4" borderId="13" xfId="0" applyFont="1" applyFill="1" applyBorder="1" applyAlignment="1">
      <alignment horizontal="center"/>
    </xf>
    <xf numFmtId="0" fontId="6" fillId="4" borderId="8" xfId="0" applyFont="1" applyFill="1" applyBorder="1" applyAlignment="1">
      <alignment horizontal="center" vertical="center"/>
    </xf>
    <xf numFmtId="0" fontId="6" fillId="4" borderId="10" xfId="0" applyFont="1" applyFill="1" applyBorder="1" applyAlignment="1">
      <alignment horizontal="center" vertical="center"/>
    </xf>
    <xf numFmtId="0" fontId="7" fillId="2" borderId="9" xfId="0" applyFont="1" applyFill="1" applyBorder="1" applyAlignment="1">
      <alignment horizontal="center"/>
    </xf>
    <xf numFmtId="0" fontId="6" fillId="4" borderId="35" xfId="0" applyFont="1" applyFill="1" applyBorder="1" applyAlignment="1">
      <alignment horizontal="center" vertical="center"/>
    </xf>
    <xf numFmtId="0" fontId="6" fillId="4" borderId="12" xfId="0" applyFont="1" applyFill="1" applyBorder="1" applyAlignment="1">
      <alignment horizontal="center" vertical="center"/>
    </xf>
    <xf numFmtId="0" fontId="6" fillId="4" borderId="40" xfId="0" applyFont="1" applyFill="1" applyBorder="1" applyAlignment="1">
      <alignment horizontal="center" vertical="center"/>
    </xf>
    <xf numFmtId="0" fontId="6" fillId="4" borderId="27" xfId="0" applyFont="1" applyFill="1" applyBorder="1" applyAlignment="1">
      <alignment horizontal="center" vertical="center"/>
    </xf>
    <xf numFmtId="0" fontId="7" fillId="2" borderId="19" xfId="0" applyFont="1" applyFill="1" applyBorder="1" applyAlignment="1">
      <alignment horizontal="center"/>
    </xf>
    <xf numFmtId="0" fontId="7" fillId="2" borderId="10" xfId="0" applyFont="1" applyFill="1" applyBorder="1" applyAlignment="1">
      <alignment horizontal="center"/>
    </xf>
    <xf numFmtId="0" fontId="7" fillId="2" borderId="8"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20" xfId="0" applyFont="1" applyFill="1" applyBorder="1" applyAlignment="1">
      <alignment horizontal="center" vertical="center"/>
    </xf>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21" xfId="0" applyFont="1" applyFill="1" applyBorder="1" applyAlignment="1">
      <alignment horizontal="center" vertical="center" wrapText="1"/>
    </xf>
    <xf numFmtId="0" fontId="6" fillId="6" borderId="25"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6" fillId="6" borderId="28" xfId="0" applyFont="1" applyFill="1" applyBorder="1" applyAlignment="1">
      <alignment horizontal="center" vertical="center" wrapText="1"/>
    </xf>
    <xf numFmtId="0" fontId="6" fillId="4" borderId="13" xfId="0" applyFont="1" applyFill="1" applyBorder="1" applyAlignment="1">
      <alignment horizontal="center" vertical="center"/>
    </xf>
    <xf numFmtId="0" fontId="6" fillId="4" borderId="38" xfId="0" applyFont="1" applyFill="1" applyBorder="1" applyAlignment="1">
      <alignment horizontal="center" vertical="center"/>
    </xf>
    <xf numFmtId="0" fontId="6" fillId="4" borderId="14" xfId="0" applyFont="1" applyFill="1" applyBorder="1" applyAlignment="1">
      <alignment horizontal="center" vertical="center"/>
    </xf>
    <xf numFmtId="165" fontId="6" fillId="4" borderId="19" xfId="0" applyNumberFormat="1" applyFont="1" applyFill="1" applyBorder="1" applyAlignment="1">
      <alignment horizontal="center" vertical="center"/>
    </xf>
    <xf numFmtId="165" fontId="6" fillId="4" borderId="10" xfId="0" applyNumberFormat="1" applyFont="1" applyFill="1" applyBorder="1" applyAlignment="1">
      <alignment horizontal="center" vertical="center"/>
    </xf>
    <xf numFmtId="165" fontId="7" fillId="2" borderId="8" xfId="0" applyNumberFormat="1" applyFont="1" applyFill="1" applyBorder="1" applyAlignment="1">
      <alignment horizontal="left" vertical="top" wrapText="1"/>
    </xf>
    <xf numFmtId="165" fontId="7" fillId="2" borderId="9" xfId="0" applyNumberFormat="1" applyFont="1" applyFill="1" applyBorder="1" applyAlignment="1">
      <alignment horizontal="left" vertical="top" wrapText="1"/>
    </xf>
    <xf numFmtId="165" fontId="7" fillId="2" borderId="20" xfId="0" applyNumberFormat="1" applyFont="1" applyFill="1" applyBorder="1" applyAlignment="1">
      <alignment horizontal="left" vertical="top" wrapText="1"/>
    </xf>
    <xf numFmtId="0" fontId="6" fillId="4" borderId="19" xfId="0" applyFont="1" applyFill="1" applyBorder="1" applyAlignment="1">
      <alignment horizontal="center" vertical="center"/>
    </xf>
    <xf numFmtId="0" fontId="6" fillId="4" borderId="9" xfId="0" applyFont="1" applyFill="1" applyBorder="1" applyAlignment="1">
      <alignment horizontal="center" vertical="center"/>
    </xf>
    <xf numFmtId="165" fontId="7" fillId="2" borderId="19" xfId="0" applyNumberFormat="1" applyFont="1" applyFill="1" applyBorder="1" applyAlignment="1">
      <alignment horizontal="center" vertical="center"/>
    </xf>
    <xf numFmtId="165" fontId="7" fillId="2" borderId="9" xfId="0" applyNumberFormat="1" applyFont="1" applyFill="1" applyBorder="1" applyAlignment="1">
      <alignment horizontal="center" vertical="center"/>
    </xf>
    <xf numFmtId="165" fontId="7" fillId="2" borderId="10" xfId="0" applyNumberFormat="1" applyFont="1" applyFill="1" applyBorder="1" applyAlignment="1">
      <alignment horizontal="center" vertical="center"/>
    </xf>
    <xf numFmtId="0" fontId="6" fillId="4" borderId="35" xfId="0" applyFont="1" applyFill="1" applyBorder="1" applyAlignment="1">
      <alignment horizontal="left" vertical="center" wrapText="1"/>
    </xf>
    <xf numFmtId="0" fontId="6" fillId="4" borderId="13" xfId="0" applyFont="1" applyFill="1" applyBorder="1" applyAlignment="1">
      <alignment horizontal="left" vertical="center" wrapText="1"/>
    </xf>
    <xf numFmtId="0" fontId="6" fillId="4" borderId="40" xfId="0" applyFont="1" applyFill="1" applyBorder="1" applyAlignment="1">
      <alignment horizontal="left" vertical="center" wrapText="1"/>
    </xf>
    <xf numFmtId="0" fontId="6" fillId="4" borderId="26" xfId="0" applyFont="1" applyFill="1" applyBorder="1" applyAlignment="1">
      <alignment horizontal="left" vertical="center" wrapText="1"/>
    </xf>
    <xf numFmtId="0" fontId="6" fillId="5" borderId="11" xfId="0" applyFont="1" applyFill="1" applyBorder="1" applyAlignment="1">
      <alignment horizontal="center" vertical="center" wrapText="1"/>
    </xf>
    <xf numFmtId="0" fontId="6" fillId="5" borderId="12"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6" fillId="5" borderId="25"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6" fillId="5" borderId="28" xfId="0" applyFont="1" applyFill="1" applyBorder="1" applyAlignment="1">
      <alignment horizontal="center" vertical="center" wrapText="1"/>
    </xf>
    <xf numFmtId="0" fontId="7" fillId="2" borderId="19" xfId="0" applyFont="1" applyFill="1" applyBorder="1" applyAlignment="1">
      <alignment horizontal="left" vertical="center"/>
    </xf>
    <xf numFmtId="0" fontId="7" fillId="2" borderId="10" xfId="0" applyFont="1" applyFill="1" applyBorder="1" applyAlignment="1">
      <alignment horizontal="left" vertical="center"/>
    </xf>
    <xf numFmtId="0" fontId="6" fillId="4" borderId="33" xfId="0" applyFont="1" applyFill="1" applyBorder="1" applyAlignment="1">
      <alignment horizontal="left" vertical="center"/>
    </xf>
    <xf numFmtId="0" fontId="6" fillId="4" borderId="7" xfId="0" applyFont="1" applyFill="1" applyBorder="1" applyAlignment="1">
      <alignment horizontal="left" vertical="center"/>
    </xf>
    <xf numFmtId="49" fontId="7" fillId="2" borderId="8" xfId="0" applyNumberFormat="1" applyFont="1" applyFill="1" applyBorder="1" applyAlignment="1">
      <alignment horizontal="center" vertical="center"/>
    </xf>
    <xf numFmtId="49" fontId="7" fillId="2" borderId="9" xfId="0" applyNumberFormat="1" applyFont="1" applyFill="1" applyBorder="1" applyAlignment="1">
      <alignment horizontal="center" vertical="center"/>
    </xf>
    <xf numFmtId="49" fontId="7" fillId="2" borderId="10" xfId="0" applyNumberFormat="1" applyFont="1" applyFill="1" applyBorder="1" applyAlignment="1">
      <alignment horizontal="center" vertical="center"/>
    </xf>
    <xf numFmtId="0" fontId="6" fillId="4" borderId="8"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7" fillId="2" borderId="8" xfId="0" applyFont="1" applyFill="1" applyBorder="1" applyAlignment="1">
      <alignment horizontal="left" vertical="center" wrapText="1"/>
    </xf>
    <xf numFmtId="0" fontId="7" fillId="2" borderId="10" xfId="0" applyFont="1" applyFill="1" applyBorder="1" applyAlignment="1">
      <alignment horizontal="left" vertical="center" wrapText="1"/>
    </xf>
    <xf numFmtId="49" fontId="7" fillId="2" borderId="7" xfId="0" applyNumberFormat="1" applyFont="1" applyFill="1" applyBorder="1" applyAlignment="1">
      <alignment horizontal="center"/>
    </xf>
    <xf numFmtId="49" fontId="7" fillId="2" borderId="34" xfId="0" applyNumberFormat="1" applyFont="1" applyFill="1" applyBorder="1" applyAlignment="1">
      <alignment horizontal="center"/>
    </xf>
    <xf numFmtId="0" fontId="7" fillId="2" borderId="20" xfId="0" applyFont="1" applyFill="1" applyBorder="1" applyAlignment="1">
      <alignment horizontal="center"/>
    </xf>
    <xf numFmtId="0" fontId="6" fillId="4" borderId="8" xfId="0" applyFont="1" applyFill="1" applyBorder="1" applyAlignment="1">
      <alignment horizontal="center"/>
    </xf>
    <xf numFmtId="0" fontId="6" fillId="4" borderId="10" xfId="0" applyFont="1" applyFill="1" applyBorder="1" applyAlignment="1">
      <alignment horizontal="center"/>
    </xf>
    <xf numFmtId="0" fontId="6" fillId="4" borderId="8"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6" fillId="4" borderId="9" xfId="0" applyFont="1" applyFill="1" applyBorder="1" applyAlignment="1">
      <alignment horizontal="center"/>
    </xf>
    <xf numFmtId="164" fontId="7" fillId="2" borderId="8" xfId="0" applyNumberFormat="1" applyFont="1" applyFill="1" applyBorder="1" applyAlignment="1">
      <alignment horizontal="center"/>
    </xf>
    <xf numFmtId="164" fontId="7" fillId="2" borderId="9" xfId="0" applyNumberFormat="1" applyFont="1" applyFill="1" applyBorder="1" applyAlignment="1">
      <alignment horizontal="center"/>
    </xf>
    <xf numFmtId="164" fontId="7" fillId="2" borderId="20" xfId="0" applyNumberFormat="1" applyFont="1" applyFill="1" applyBorder="1" applyAlignment="1">
      <alignment horizontal="center"/>
    </xf>
    <xf numFmtId="164" fontId="7" fillId="2" borderId="31" xfId="0" applyNumberFormat="1" applyFont="1" applyFill="1" applyBorder="1" applyAlignment="1">
      <alignment horizontal="center" vertical="center"/>
    </xf>
    <xf numFmtId="164" fontId="7" fillId="2" borderId="32" xfId="0" applyNumberFormat="1" applyFont="1" applyFill="1" applyBorder="1" applyAlignment="1">
      <alignment horizontal="center" vertical="center"/>
    </xf>
    <xf numFmtId="0" fontId="3" fillId="3" borderId="41" xfId="0" applyFont="1" applyFill="1" applyBorder="1" applyAlignment="1">
      <alignment horizontal="center" vertical="center"/>
    </xf>
    <xf numFmtId="0" fontId="3" fillId="3" borderId="42" xfId="0" applyFont="1" applyFill="1" applyBorder="1" applyAlignment="1">
      <alignment horizontal="center" vertical="center"/>
    </xf>
    <xf numFmtId="0" fontId="3" fillId="3" borderId="43" xfId="0" applyFont="1" applyFill="1" applyBorder="1" applyAlignment="1">
      <alignment horizontal="center" vertical="center"/>
    </xf>
    <xf numFmtId="0" fontId="6" fillId="4" borderId="36" xfId="0" applyFont="1" applyFill="1" applyBorder="1" applyAlignment="1">
      <alignment horizontal="left" vertical="center" wrapText="1"/>
    </xf>
    <xf numFmtId="0" fontId="6" fillId="4" borderId="29" xfId="0" applyFont="1" applyFill="1" applyBorder="1" applyAlignment="1">
      <alignment horizontal="left" vertical="center" wrapText="1"/>
    </xf>
    <xf numFmtId="0" fontId="6" fillId="5" borderId="11" xfId="0" applyFont="1" applyFill="1" applyBorder="1" applyAlignment="1">
      <alignment horizontal="center" vertical="center"/>
    </xf>
    <xf numFmtId="0" fontId="6" fillId="5" borderId="12" xfId="0" applyFont="1" applyFill="1" applyBorder="1" applyAlignment="1">
      <alignment horizontal="center" vertical="center"/>
    </xf>
    <xf numFmtId="0" fontId="6" fillId="5" borderId="21" xfId="0" applyFont="1" applyFill="1" applyBorder="1" applyAlignment="1">
      <alignment horizontal="center" vertical="center"/>
    </xf>
    <xf numFmtId="0" fontId="6" fillId="5" borderId="1" xfId="0" applyFont="1" applyFill="1" applyBorder="1" applyAlignment="1">
      <alignment horizontal="center" vertical="center"/>
    </xf>
    <xf numFmtId="0" fontId="6" fillId="5" borderId="0" xfId="0" applyFont="1" applyFill="1" applyBorder="1" applyAlignment="1">
      <alignment horizontal="center" vertical="center"/>
    </xf>
    <xf numFmtId="0" fontId="6" fillId="5" borderId="37" xfId="0" applyFont="1" applyFill="1" applyBorder="1" applyAlignment="1">
      <alignment horizontal="center" vertical="center"/>
    </xf>
    <xf numFmtId="0" fontId="6" fillId="5" borderId="25" xfId="0" applyFont="1" applyFill="1" applyBorder="1" applyAlignment="1">
      <alignment horizontal="center" vertical="center"/>
    </xf>
    <xf numFmtId="0" fontId="6" fillId="5" borderId="27" xfId="0" applyFont="1" applyFill="1" applyBorder="1" applyAlignment="1">
      <alignment horizontal="center" vertical="center"/>
    </xf>
    <xf numFmtId="0" fontId="6" fillId="5" borderId="28" xfId="0" applyFont="1" applyFill="1" applyBorder="1" applyAlignment="1">
      <alignment horizontal="center" vertical="center"/>
    </xf>
    <xf numFmtId="0" fontId="7" fillId="2" borderId="45" xfId="0" applyFont="1" applyFill="1" applyBorder="1" applyAlignment="1">
      <alignment horizontal="left" vertical="center" wrapText="1"/>
    </xf>
    <xf numFmtId="0" fontId="7" fillId="2" borderId="24" xfId="0" applyFont="1" applyFill="1" applyBorder="1" applyAlignment="1">
      <alignment horizontal="left" vertical="center" wrapText="1"/>
    </xf>
    <xf numFmtId="0" fontId="6" fillId="8" borderId="3" xfId="0" applyFont="1" applyFill="1" applyBorder="1" applyAlignment="1">
      <alignment horizontal="center" vertical="center"/>
    </xf>
    <xf numFmtId="0" fontId="6" fillId="8" borderId="4" xfId="0" applyFont="1" applyFill="1" applyBorder="1" applyAlignment="1">
      <alignment horizontal="center" vertical="center"/>
    </xf>
    <xf numFmtId="0" fontId="6" fillId="8" borderId="5" xfId="0" applyFont="1" applyFill="1" applyBorder="1" applyAlignment="1">
      <alignment horizontal="center" vertical="center"/>
    </xf>
    <xf numFmtId="0" fontId="5" fillId="2" borderId="16" xfId="0" applyFont="1" applyFill="1" applyBorder="1" applyAlignment="1">
      <alignment horizontal="left" vertical="top" wrapText="1"/>
    </xf>
    <xf numFmtId="0" fontId="5" fillId="2" borderId="17"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36" xfId="0" applyFont="1" applyFill="1" applyBorder="1" applyAlignment="1">
      <alignment horizontal="left" vertical="top" wrapText="1"/>
    </xf>
    <xf numFmtId="0" fontId="5" fillId="2" borderId="0" xfId="0" applyFont="1" applyFill="1" applyBorder="1" applyAlignment="1">
      <alignment horizontal="left" vertical="top" wrapText="1"/>
    </xf>
    <xf numFmtId="0" fontId="5" fillId="2" borderId="37" xfId="0" applyFont="1" applyFill="1" applyBorder="1" applyAlignment="1">
      <alignment horizontal="left" vertical="top" wrapText="1"/>
    </xf>
    <xf numFmtId="0" fontId="5" fillId="2" borderId="40" xfId="0" applyFont="1" applyFill="1" applyBorder="1" applyAlignment="1">
      <alignment horizontal="left" vertical="top" wrapText="1"/>
    </xf>
    <xf numFmtId="0" fontId="5" fillId="2" borderId="27" xfId="0" applyFont="1" applyFill="1" applyBorder="1" applyAlignment="1">
      <alignment horizontal="left" vertical="top" wrapText="1"/>
    </xf>
    <xf numFmtId="0" fontId="5" fillId="2" borderId="28" xfId="0" applyFont="1" applyFill="1" applyBorder="1" applyAlignment="1">
      <alignment horizontal="left" vertical="top" wrapText="1"/>
    </xf>
    <xf numFmtId="0" fontId="3" fillId="3" borderId="36" xfId="0" applyFont="1" applyFill="1" applyBorder="1" applyAlignment="1">
      <alignment horizontal="center" vertical="center"/>
    </xf>
    <xf numFmtId="0" fontId="3" fillId="3" borderId="0" xfId="0" applyFont="1" applyFill="1" applyBorder="1" applyAlignment="1">
      <alignment horizontal="center" vertical="center"/>
    </xf>
    <xf numFmtId="0" fontId="6" fillId="4" borderId="41" xfId="0" applyFont="1" applyFill="1" applyBorder="1" applyAlignment="1">
      <alignment horizontal="center"/>
    </xf>
    <xf numFmtId="0" fontId="6" fillId="4" borderId="55" xfId="0" applyFont="1" applyFill="1" applyBorder="1" applyAlignment="1">
      <alignment horizontal="center"/>
    </xf>
    <xf numFmtId="0" fontId="7" fillId="2" borderId="56" xfId="0" applyFont="1" applyFill="1" applyBorder="1" applyAlignment="1">
      <alignment horizontal="center" vertical="center"/>
    </xf>
    <xf numFmtId="0" fontId="7" fillId="2" borderId="55" xfId="0" applyFont="1" applyFill="1" applyBorder="1" applyAlignment="1">
      <alignment horizontal="center" vertical="center"/>
    </xf>
    <xf numFmtId="0" fontId="7" fillId="2" borderId="10" xfId="0" applyFont="1" applyFill="1" applyBorder="1" applyAlignment="1">
      <alignment horizontal="center" vertical="center"/>
    </xf>
    <xf numFmtId="0" fontId="6" fillId="4" borderId="56" xfId="0" applyFont="1" applyFill="1" applyBorder="1" applyAlignment="1">
      <alignment horizontal="left" vertical="center"/>
    </xf>
    <xf numFmtId="0" fontId="6" fillId="4" borderId="42" xfId="0" applyFont="1" applyFill="1" applyBorder="1" applyAlignment="1">
      <alignment horizontal="left" vertical="center"/>
    </xf>
    <xf numFmtId="0" fontId="6" fillId="4" borderId="55" xfId="0" applyFont="1" applyFill="1" applyBorder="1" applyAlignment="1">
      <alignment horizontal="left" vertical="center"/>
    </xf>
    <xf numFmtId="9" fontId="7" fillId="2" borderId="56" xfId="1" applyFont="1" applyFill="1" applyBorder="1" applyAlignment="1">
      <alignment horizontal="center" vertical="center"/>
    </xf>
    <xf numFmtId="9" fontId="7" fillId="2" borderId="42" xfId="1" applyFont="1" applyFill="1" applyBorder="1" applyAlignment="1">
      <alignment horizontal="center" vertical="center"/>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7" fillId="2" borderId="8"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5" fillId="2" borderId="16" xfId="0" applyFont="1" applyFill="1" applyBorder="1" applyAlignment="1">
      <alignment horizontal="center"/>
    </xf>
    <xf numFmtId="0" fontId="5" fillId="2" borderId="17" xfId="0" applyFont="1" applyFill="1" applyBorder="1" applyAlignment="1">
      <alignment horizontal="center"/>
    </xf>
    <xf numFmtId="0" fontId="5" fillId="2" borderId="18" xfId="0" applyFont="1" applyFill="1" applyBorder="1" applyAlignment="1">
      <alignment horizontal="center"/>
    </xf>
    <xf numFmtId="0" fontId="5" fillId="2" borderId="36" xfId="0" applyFont="1" applyFill="1" applyBorder="1" applyAlignment="1">
      <alignment horizontal="center"/>
    </xf>
    <xf numFmtId="0" fontId="5" fillId="2" borderId="0" xfId="0" applyFont="1" applyFill="1" applyBorder="1" applyAlignment="1">
      <alignment horizontal="center"/>
    </xf>
    <xf numFmtId="0" fontId="5" fillId="2" borderId="37" xfId="0" applyFont="1" applyFill="1" applyBorder="1" applyAlignment="1">
      <alignment horizontal="center"/>
    </xf>
    <xf numFmtId="0" fontId="5" fillId="2" borderId="40" xfId="0" applyFont="1" applyFill="1" applyBorder="1" applyAlignment="1">
      <alignment horizontal="center"/>
    </xf>
    <xf numFmtId="0" fontId="5" fillId="2" borderId="27" xfId="0" applyFont="1" applyFill="1" applyBorder="1" applyAlignment="1">
      <alignment horizontal="center"/>
    </xf>
    <xf numFmtId="0" fontId="5" fillId="2" borderId="28" xfId="0" applyFont="1" applyFill="1" applyBorder="1" applyAlignment="1">
      <alignment horizontal="center"/>
    </xf>
    <xf numFmtId="0" fontId="6" fillId="4" borderId="3" xfId="0" applyFont="1" applyFill="1" applyBorder="1" applyAlignment="1">
      <alignment horizontal="center"/>
    </xf>
    <xf numFmtId="0" fontId="6" fillId="4" borderId="4" xfId="0" applyFont="1" applyFill="1" applyBorder="1" applyAlignment="1">
      <alignment horizontal="center"/>
    </xf>
    <xf numFmtId="0" fontId="7" fillId="2" borderId="58" xfId="0" applyFont="1" applyFill="1" applyBorder="1" applyAlignment="1">
      <alignment horizontal="center"/>
    </xf>
    <xf numFmtId="0" fontId="7" fillId="2" borderId="59" xfId="0" applyFont="1" applyFill="1" applyBorder="1" applyAlignment="1">
      <alignment horizontal="center"/>
    </xf>
    <xf numFmtId="0" fontId="7" fillId="2" borderId="57" xfId="0" applyFont="1" applyFill="1" applyBorder="1" applyAlignment="1">
      <alignment horizontal="center"/>
    </xf>
    <xf numFmtId="0" fontId="6" fillId="4" borderId="22" xfId="0" applyFont="1" applyFill="1" applyBorder="1" applyAlignment="1">
      <alignment horizontal="center"/>
    </xf>
    <xf numFmtId="0" fontId="7" fillId="2" borderId="45" xfId="0" applyNumberFormat="1" applyFont="1" applyFill="1" applyBorder="1" applyAlignment="1">
      <alignment horizontal="center" vertical="center"/>
    </xf>
    <xf numFmtId="0" fontId="7" fillId="2" borderId="24" xfId="0" applyNumberFormat="1" applyFont="1" applyFill="1" applyBorder="1" applyAlignment="1">
      <alignment horizontal="center" vertical="center"/>
    </xf>
    <xf numFmtId="0" fontId="7" fillId="2" borderId="12" xfId="0" applyFont="1" applyFill="1" applyBorder="1" applyAlignment="1">
      <alignment horizontal="center" vertical="center"/>
    </xf>
    <xf numFmtId="0" fontId="7" fillId="2" borderId="23" xfId="0" applyFont="1" applyFill="1" applyBorder="1" applyAlignment="1">
      <alignment horizontal="center" vertical="center"/>
    </xf>
    <xf numFmtId="0" fontId="6" fillId="4" borderId="54" xfId="0" applyFont="1" applyFill="1" applyBorder="1" applyAlignment="1">
      <alignment horizontal="center"/>
    </xf>
    <xf numFmtId="0" fontId="7" fillId="2" borderId="54" xfId="0" applyFont="1" applyFill="1" applyBorder="1" applyAlignment="1">
      <alignment horizontal="center"/>
    </xf>
    <xf numFmtId="0" fontId="7" fillId="2" borderId="45" xfId="0" applyFont="1" applyFill="1" applyBorder="1" applyAlignment="1">
      <alignment horizontal="center"/>
    </xf>
    <xf numFmtId="9" fontId="7" fillId="2" borderId="7" xfId="1" applyFont="1" applyFill="1" applyBorder="1" applyAlignment="1">
      <alignment horizontal="center" vertical="center"/>
    </xf>
    <xf numFmtId="9" fontId="7" fillId="2" borderId="8" xfId="1" applyFont="1" applyFill="1" applyBorder="1" applyAlignment="1">
      <alignment horizontal="center" vertical="center"/>
    </xf>
    <xf numFmtId="0" fontId="7" fillId="2" borderId="53"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8" xfId="0" applyFont="1" applyFill="1" applyBorder="1" applyAlignment="1">
      <alignment vertical="center" wrapText="1"/>
    </xf>
    <xf numFmtId="0" fontId="7" fillId="2" borderId="10" xfId="0" applyFont="1" applyFill="1" applyBorder="1" applyAlignment="1">
      <alignment vertical="center" wrapText="1"/>
    </xf>
    <xf numFmtId="0" fontId="7" fillId="2" borderId="8" xfId="0" applyFont="1" applyFill="1" applyBorder="1" applyAlignment="1">
      <alignment horizontal="left" vertical="top" wrapText="1"/>
    </xf>
    <xf numFmtId="0" fontId="7" fillId="2" borderId="10" xfId="0" applyFont="1" applyFill="1" applyBorder="1" applyAlignment="1">
      <alignment horizontal="left" vertical="top" wrapText="1"/>
    </xf>
    <xf numFmtId="0" fontId="6" fillId="5" borderId="11" xfId="0" applyFont="1" applyFill="1" applyBorder="1" applyAlignment="1">
      <alignment vertical="center" wrapText="1"/>
    </xf>
    <xf numFmtId="0" fontId="6" fillId="5" borderId="12" xfId="0" applyFont="1" applyFill="1" applyBorder="1" applyAlignment="1">
      <alignment vertical="center" wrapText="1"/>
    </xf>
    <xf numFmtId="0" fontId="6" fillId="5" borderId="21" xfId="0" applyFont="1" applyFill="1" applyBorder="1" applyAlignment="1">
      <alignment vertical="center" wrapText="1"/>
    </xf>
    <xf numFmtId="0" fontId="6" fillId="5" borderId="25" xfId="0" applyFont="1" applyFill="1" applyBorder="1" applyAlignment="1">
      <alignment vertical="center" wrapText="1"/>
    </xf>
    <xf numFmtId="0" fontId="6" fillId="5" borderId="27" xfId="0" applyFont="1" applyFill="1" applyBorder="1" applyAlignment="1">
      <alignment vertical="center" wrapText="1"/>
    </xf>
    <xf numFmtId="0" fontId="6" fillId="5" borderId="28" xfId="0" applyFont="1" applyFill="1" applyBorder="1" applyAlignment="1">
      <alignment vertical="center" wrapText="1"/>
    </xf>
    <xf numFmtId="0" fontId="5" fillId="2" borderId="16" xfId="0" applyFont="1" applyFill="1" applyBorder="1" applyAlignment="1">
      <alignment horizontal="left" vertical="top"/>
    </xf>
    <xf numFmtId="0" fontId="5" fillId="2" borderId="17" xfId="0" applyFont="1" applyFill="1" applyBorder="1" applyAlignment="1">
      <alignment horizontal="left" vertical="top"/>
    </xf>
    <xf numFmtId="0" fontId="5" fillId="2" borderId="18" xfId="0" applyFont="1" applyFill="1" applyBorder="1" applyAlignment="1">
      <alignment horizontal="left" vertical="top"/>
    </xf>
    <xf numFmtId="0" fontId="5" fillId="2" borderId="36" xfId="0" applyFont="1" applyFill="1" applyBorder="1" applyAlignment="1">
      <alignment horizontal="left" vertical="top"/>
    </xf>
    <xf numFmtId="0" fontId="5" fillId="2" borderId="0" xfId="0" applyFont="1" applyFill="1" applyBorder="1" applyAlignment="1">
      <alignment horizontal="left" vertical="top"/>
    </xf>
    <xf numFmtId="0" fontId="5" fillId="2" borderId="37" xfId="0" applyFont="1" applyFill="1" applyBorder="1" applyAlignment="1">
      <alignment horizontal="left" vertical="top"/>
    </xf>
    <xf numFmtId="0" fontId="5" fillId="2" borderId="40" xfId="0" applyFont="1" applyFill="1" applyBorder="1" applyAlignment="1">
      <alignment horizontal="left" vertical="top"/>
    </xf>
    <xf numFmtId="0" fontId="5" fillId="2" borderId="27" xfId="0" applyFont="1" applyFill="1" applyBorder="1" applyAlignment="1">
      <alignment horizontal="left" vertical="top"/>
    </xf>
    <xf numFmtId="0" fontId="5" fillId="2" borderId="28" xfId="0" applyFont="1" applyFill="1" applyBorder="1" applyAlignment="1">
      <alignment horizontal="left" vertical="top"/>
    </xf>
    <xf numFmtId="0" fontId="7" fillId="2" borderId="19" xfId="0" applyFont="1" applyFill="1" applyBorder="1" applyAlignment="1">
      <alignment horizontal="center" vertical="center"/>
    </xf>
  </cellXfs>
  <cellStyles count="2">
    <cellStyle name="Normal" xfId="0" builtinId="0"/>
    <cellStyle name="Percent" xfId="1" builtinId="5"/>
  </cellStyles>
  <dxfs count="500">
    <dxf>
      <font>
        <b/>
        <i val="0"/>
      </font>
      <fill>
        <patternFill>
          <bgColor rgb="FFD7D7D7"/>
        </patternFill>
      </fill>
    </dxf>
    <dxf>
      <font>
        <b val="0"/>
        <i val="0"/>
      </font>
      <fill>
        <patternFill patternType="none">
          <bgColor indexed="65"/>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fill>
        <patternFill>
          <bgColor rgb="FFFF0000"/>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strike val="0"/>
        <outline val="0"/>
        <shadow val="0"/>
        <u val="none"/>
        <vertAlign val="baseline"/>
        <sz val="12"/>
        <color auto="1"/>
      </font>
      <alignment horizontal="left" vertical="center" textRotation="0" wrapText="1" indent="0" justifyLastLine="0" shrinkToFit="0" readingOrder="0"/>
    </dxf>
    <dxf>
      <font>
        <b val="0"/>
        <i val="0"/>
        <strike val="0"/>
        <condense val="0"/>
        <extend val="0"/>
        <outline val="0"/>
        <shadow val="0"/>
        <u val="none"/>
        <vertAlign val="baseline"/>
        <sz val="12"/>
        <color auto="1"/>
        <name val="Casper"/>
        <scheme val="none"/>
      </font>
      <numFmt numFmtId="167" formatCode="_([$EGP]\ * #,##0.00_);_([$EGP]\ * \(#,##0.00\);_([$EGP]\ * &quot;-&quot;??_);_(@_)"/>
      <fill>
        <patternFill patternType="solid">
          <fgColor indexed="64"/>
          <bgColor theme="0"/>
        </patternFill>
      </fill>
      <alignment horizontal="left" vertical="center" textRotation="0" wrapText="1" indent="0" justifyLastLine="0" shrinkToFit="0" readingOrder="0"/>
      <protection locked="1" hidden="1"/>
    </dxf>
    <dxf>
      <font>
        <strike val="0"/>
        <outline val="0"/>
        <shadow val="0"/>
        <u val="none"/>
        <vertAlign val="baseline"/>
        <sz val="12"/>
        <color auto="1"/>
      </font>
      <alignment horizontal="left" vertical="center" textRotation="0" wrapText="1" indent="0" justifyLastLine="0" shrinkToFit="0" readingOrder="0"/>
    </dxf>
    <dxf>
      <font>
        <b val="0"/>
        <i val="0"/>
        <strike val="0"/>
        <condense val="0"/>
        <extend val="0"/>
        <outline val="0"/>
        <shadow val="0"/>
        <u val="none"/>
        <vertAlign val="baseline"/>
        <sz val="12"/>
        <color auto="1"/>
        <name val="Casper"/>
        <scheme val="none"/>
      </font>
      <numFmt numFmtId="31" formatCode="[h]:mm:ss"/>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auto="1"/>
        <name val="Casper"/>
        <scheme val="none"/>
      </font>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auto="1"/>
        <name val="Casper"/>
        <scheme val="none"/>
      </font>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13" formatCode="0%"/>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0" formatCode="General"/>
      <fill>
        <patternFill patternType="solid">
          <fgColor indexed="64"/>
          <bgColor theme="0"/>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2"/>
        <color theme="1"/>
        <name val="Casper"/>
        <scheme val="none"/>
      </font>
      <fill>
        <patternFill patternType="solid">
          <fgColor indexed="64"/>
          <bgColor theme="0"/>
        </patternFill>
      </fill>
      <alignment horizontal="left"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2"/>
        <color auto="1"/>
        <name val="Casper"/>
        <scheme val="none"/>
      </font>
      <numFmt numFmtId="30" formatCode="@"/>
      <fill>
        <patternFill patternType="solid">
          <fgColor indexed="64"/>
          <bgColor theme="0"/>
        </patternFill>
      </fill>
      <alignment horizontal="left" vertical="center" textRotation="0" wrapText="1" indent="0" justifyLastLine="0" shrinkToFit="0" readingOrder="0"/>
      <protection locked="1" hidden="1"/>
    </dxf>
    <dxf>
      <border outline="0">
        <top style="thin">
          <color indexed="64"/>
        </top>
      </border>
    </dxf>
    <dxf>
      <font>
        <strike val="0"/>
        <outline val="0"/>
        <shadow val="0"/>
        <u val="none"/>
        <vertAlign val="baseline"/>
        <sz val="12"/>
        <color auto="1"/>
      </font>
      <alignment horizontal="left" vertical="center" textRotation="0" wrapText="1" indent="0" justifyLastLine="0" shrinkToFit="0" readingOrder="0"/>
      <protection locked="1" hidden="1"/>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auto="1"/>
        <name val="Casper"/>
        <scheme val="none"/>
      </font>
      <fill>
        <patternFill patternType="solid">
          <fgColor indexed="64"/>
          <bgColor theme="0"/>
        </patternFill>
      </fill>
      <alignment horizontal="left" vertical="center" textRotation="0" wrapText="1" indent="0" justifyLastLine="0" shrinkToFit="0" readingOrder="0"/>
      <protection locked="1" hidden="1"/>
    </dxf>
    <dxf>
      <border outline="0">
        <bottom style="thin">
          <color indexed="64"/>
        </bottom>
      </border>
    </dxf>
    <dxf>
      <font>
        <b val="0"/>
        <i val="0"/>
        <strike val="0"/>
        <condense val="0"/>
        <extend val="0"/>
        <outline val="0"/>
        <shadow val="0"/>
        <u val="none"/>
        <vertAlign val="baseline"/>
        <sz val="12"/>
        <color auto="1"/>
        <name val="Casper Bold"/>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bottom/>
      </border>
      <protection locked="1" hidden="1"/>
    </dxf>
    <dxf>
      <fill>
        <patternFill>
          <bgColor rgb="FFFF0000"/>
        </patternFill>
      </fill>
    </dxf>
    <dxf>
      <fill>
        <patternFill>
          <bgColor theme="9"/>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533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104774</xdr:colOff>
      <xdr:row>1</xdr:row>
      <xdr:rowOff>95252</xdr:rowOff>
    </xdr:from>
    <xdr:ext cx="1065680" cy="558534"/>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49" y="285752"/>
          <a:ext cx="1065680" cy="558534"/>
        </a:xfrm>
        <a:prstGeom prst="rect">
          <a:avLst/>
        </a:prstGeom>
      </xdr:spPr>
    </xdr:pic>
    <xdr:clientData/>
  </xdr:oneCellAnchor>
</xdr:wsDr>
</file>

<file path=xl/tables/table1.xml><?xml version="1.0" encoding="utf-8"?>
<table xmlns="http://schemas.openxmlformats.org/spreadsheetml/2006/main" id="3" name="Table3" displayName="Table3" ref="B22:O55" headerRowDxfId="491" dataDxfId="489" totalsRowDxfId="487" headerRowBorderDxfId="490" tableBorderDxfId="488" totalsRowBorderDxfId="486">
  <tableColumns count="14">
    <tableColumn id="1" name="Test CaseID#" totalsRowLabel="Total" dataDxfId="485" totalsRowDxfId="484"/>
    <tableColumn id="2" name="Test Case name" dataDxfId="483" totalsRowDxfId="482">
      <calculatedColumnFormula>IFERROR(INDIRECT("'"&amp;B23&amp;"'!D20"), "")</calculatedColumnFormula>
    </tableColumn>
    <tableColumn id="3" name="Testing Method" dataDxfId="481" totalsRowDxfId="480">
      <calculatedColumnFormula>IFERROR(INDIRECT("'"&amp;B23&amp;"'!D21"), "")</calculatedColumnFormula>
    </tableColumn>
    <tableColumn id="4" name="Testing Type" dataDxfId="479" totalsRowDxfId="478">
      <calculatedColumnFormula>IFERROR(INDIRECT("'"&amp;B23&amp;"'!G23"), "")</calculatedColumnFormula>
    </tableColumn>
    <tableColumn id="5" name="Test Engineer" dataDxfId="477" totalsRowDxfId="476">
      <calculatedColumnFormula>IFERROR(INDIRECT("'"&amp;B23&amp;"'!J21"), "")</calculatedColumnFormula>
    </tableColumn>
    <tableColumn id="6" name="Machine Type" dataDxfId="475" totalsRowDxfId="474">
      <calculatedColumnFormula>IFERROR(INDIRECT("'"&amp;B23&amp;"'!D43"), "")</calculatedColumnFormula>
    </tableColumn>
    <tableColumn id="7" name="Failed Test Steps" dataDxfId="473" totalsRowDxfId="472">
      <calculatedColumnFormula>IFERROR(INDIRECT("'"&amp;B23&amp;"'!D72"), "")</calculatedColumnFormula>
    </tableColumn>
    <tableColumn id="8" name="Passed Test Steps" dataDxfId="471" totalsRowDxfId="470">
      <calculatedColumnFormula>IFERROR(INDIRECT("'"&amp;B23&amp;"'!D73"), "")</calculatedColumnFormula>
    </tableColumn>
    <tableColumn id="9" name="Test case score" dataDxfId="469" totalsRowDxfId="468" dataCellStyle="Percent">
      <calculatedColumnFormula>IFERROR(INDIRECT("'"&amp;B23&amp;"'!I72"), "")</calculatedColumnFormula>
    </tableColumn>
    <tableColumn id="10" name="Test Case status" totalsRowFunction="count" dataDxfId="467" totalsRowDxfId="466">
      <calculatedColumnFormula>IFERROR(INDIRECT("'"&amp;B23&amp;"'!I73"), "")</calculatedColumnFormula>
    </tableColumn>
    <tableColumn id="12" name="Defect Type" dataDxfId="465" totalsRowDxfId="464">
      <calculatedColumnFormula>IFERROR(INDIRECT("'"&amp;B23&amp;"'!D74"), "")</calculatedColumnFormula>
    </tableColumn>
    <tableColumn id="11" name="Severity" dataDxfId="463" totalsRowDxfId="462">
      <calculatedColumnFormula>IFERROR(INDIRECT("'"&amp;B23&amp;"'!F75"), "")</calculatedColumnFormula>
    </tableColumn>
    <tableColumn id="13" name="Actual time" dataDxfId="461" totalsRowDxfId="460">
      <calculatedColumnFormula>IFERROR(INDIRECT("'"&amp;B23&amp;"'!M73"), "")</calculatedColumnFormula>
    </tableColumn>
    <tableColumn id="14" name="Actual Cost" dataDxfId="459" totalsRowDxfId="458">
      <calculatedColumnFormula>IFERROR(INDIRECT("'"&amp;B23&amp;"'!M75"),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101"/>
  <sheetViews>
    <sheetView tabSelected="1" zoomScale="70" zoomScaleNormal="70" workbookViewId="0">
      <selection activeCell="Q14" sqref="Q14"/>
    </sheetView>
  </sheetViews>
  <sheetFormatPr defaultRowHeight="15" outlineLevelRow="1"/>
  <cols>
    <col min="1" max="1" width="2.5703125" style="55" customWidth="1"/>
    <col min="2" max="2" width="15.28515625" style="55" customWidth="1"/>
    <col min="3" max="3" width="16.5703125" style="55" customWidth="1"/>
    <col min="4" max="4" width="14.5703125" style="55" customWidth="1"/>
    <col min="5" max="5" width="15.7109375" style="55" customWidth="1"/>
    <col min="6" max="6" width="12.7109375" style="55" customWidth="1"/>
    <col min="7" max="7" width="12.28515625" style="55" customWidth="1"/>
    <col min="8" max="8" width="14.7109375" style="55" customWidth="1"/>
    <col min="9" max="9" width="15" style="55" customWidth="1"/>
    <col min="10" max="10" width="12.28515625" style="55" customWidth="1"/>
    <col min="11" max="11" width="13.42578125" style="55" customWidth="1"/>
    <col min="12" max="12" width="16.28515625" style="55" customWidth="1"/>
    <col min="13" max="13" width="13.85546875" style="55" customWidth="1"/>
    <col min="14" max="14" width="16.140625" style="55" customWidth="1"/>
    <col min="15" max="15" width="15" style="55" customWidth="1"/>
    <col min="16" max="16" width="9.140625" style="55"/>
    <col min="17" max="17" width="31.85546875" style="55" customWidth="1"/>
    <col min="18" max="16384" width="9.140625" style="55"/>
  </cols>
  <sheetData>
    <row r="1" spans="1:26" ht="15.75" customHeight="1">
      <c r="A1" s="54"/>
      <c r="B1" s="54"/>
      <c r="C1" s="54"/>
      <c r="D1" s="54"/>
      <c r="E1" s="54"/>
      <c r="F1" s="54"/>
      <c r="G1" s="54"/>
      <c r="H1" s="54"/>
      <c r="I1" s="54"/>
      <c r="J1" s="54"/>
      <c r="K1" s="54"/>
      <c r="L1" s="54"/>
      <c r="M1" s="54"/>
      <c r="N1" s="54"/>
      <c r="O1" s="54"/>
      <c r="P1" s="54"/>
      <c r="Q1" s="54"/>
      <c r="R1" s="54"/>
      <c r="S1" s="54"/>
      <c r="T1" s="54"/>
      <c r="U1" s="54"/>
      <c r="V1" s="54"/>
      <c r="W1" s="54"/>
      <c r="X1" s="54"/>
      <c r="Y1" s="54"/>
      <c r="Z1" s="54"/>
    </row>
    <row r="2" spans="1:26" ht="15.75" customHeight="1">
      <c r="A2" s="54"/>
      <c r="B2" s="56"/>
      <c r="C2" s="57"/>
      <c r="D2" s="156" t="s">
        <v>48</v>
      </c>
      <c r="E2" s="156"/>
      <c r="F2" s="156"/>
      <c r="G2" s="156"/>
      <c r="H2" s="145" t="s">
        <v>221</v>
      </c>
      <c r="I2" s="145"/>
      <c r="J2" s="145"/>
      <c r="K2" s="145"/>
      <c r="L2" s="145"/>
      <c r="M2" s="54"/>
      <c r="N2" s="54"/>
      <c r="O2" s="54"/>
      <c r="P2" s="54"/>
      <c r="Q2" s="54"/>
      <c r="R2" s="54"/>
      <c r="S2" s="54"/>
      <c r="T2" s="54"/>
      <c r="U2" s="54"/>
      <c r="V2" s="54"/>
      <c r="W2" s="54"/>
      <c r="X2" s="54"/>
      <c r="Y2" s="54"/>
      <c r="Z2" s="54"/>
    </row>
    <row r="3" spans="1:26" ht="15.75" customHeight="1">
      <c r="A3" s="54"/>
      <c r="B3" s="58"/>
      <c r="C3" s="59"/>
      <c r="D3" s="156"/>
      <c r="E3" s="156"/>
      <c r="F3" s="156"/>
      <c r="G3" s="156"/>
      <c r="H3" s="145"/>
      <c r="I3" s="145"/>
      <c r="J3" s="145"/>
      <c r="K3" s="145"/>
      <c r="L3" s="145"/>
      <c r="M3" s="54"/>
      <c r="N3" s="54"/>
      <c r="O3" s="54"/>
      <c r="P3" s="54"/>
      <c r="Q3" s="54"/>
      <c r="R3" s="54"/>
      <c r="S3" s="54"/>
      <c r="T3" s="54"/>
      <c r="U3" s="54"/>
      <c r="V3" s="54"/>
      <c r="W3" s="54"/>
      <c r="X3" s="54"/>
      <c r="Y3" s="54"/>
      <c r="Z3" s="54"/>
    </row>
    <row r="4" spans="1:26" ht="15.75" customHeight="1">
      <c r="A4" s="54"/>
      <c r="B4" s="58"/>
      <c r="C4" s="59"/>
      <c r="D4" s="156"/>
      <c r="E4" s="156"/>
      <c r="F4" s="156"/>
      <c r="G4" s="156"/>
      <c r="H4" s="145"/>
      <c r="I4" s="145"/>
      <c r="J4" s="145"/>
      <c r="K4" s="145"/>
      <c r="L4" s="145"/>
      <c r="M4" s="54"/>
      <c r="N4" s="54"/>
      <c r="O4" s="54"/>
      <c r="P4" s="54"/>
      <c r="Q4" s="54"/>
      <c r="R4" s="54"/>
      <c r="S4" s="54"/>
      <c r="T4" s="54"/>
      <c r="U4" s="54"/>
      <c r="V4" s="54"/>
      <c r="W4" s="54"/>
      <c r="X4" s="54"/>
      <c r="Y4" s="54"/>
      <c r="Z4" s="54"/>
    </row>
    <row r="5" spans="1:26" ht="15.75" customHeight="1">
      <c r="A5" s="54"/>
      <c r="B5" s="58"/>
      <c r="C5" s="59"/>
      <c r="D5" s="156"/>
      <c r="E5" s="156"/>
      <c r="F5" s="156"/>
      <c r="G5" s="156"/>
      <c r="H5" s="145"/>
      <c r="I5" s="145"/>
      <c r="J5" s="145"/>
      <c r="K5" s="145"/>
      <c r="L5" s="145"/>
      <c r="M5" s="54"/>
      <c r="N5" s="54"/>
      <c r="O5" s="54"/>
      <c r="P5" s="54"/>
      <c r="Q5" s="54"/>
      <c r="R5" s="54"/>
      <c r="S5" s="54"/>
      <c r="T5" s="54"/>
      <c r="U5" s="54"/>
      <c r="V5" s="54"/>
      <c r="W5" s="54"/>
      <c r="X5" s="54"/>
      <c r="Y5" s="54"/>
      <c r="Z5" s="54"/>
    </row>
    <row r="6" spans="1:26" ht="16.5" thickBot="1">
      <c r="A6" s="54"/>
      <c r="B6" s="54"/>
      <c r="C6" s="54"/>
      <c r="D6" s="54"/>
      <c r="E6" s="54"/>
      <c r="F6" s="54"/>
      <c r="G6" s="54"/>
      <c r="H6" s="54"/>
      <c r="I6" s="54"/>
      <c r="J6" s="54"/>
      <c r="K6" s="54"/>
      <c r="L6" s="54"/>
      <c r="M6" s="54"/>
      <c r="N6" s="146"/>
      <c r="O6" s="146"/>
      <c r="P6" s="54"/>
      <c r="Q6" s="54"/>
      <c r="R6" s="54"/>
      <c r="S6" s="54"/>
      <c r="T6" s="54"/>
      <c r="U6" s="54"/>
      <c r="V6" s="54"/>
      <c r="W6" s="54"/>
      <c r="X6" s="54"/>
      <c r="Y6" s="54"/>
      <c r="Z6" s="54"/>
    </row>
    <row r="7" spans="1:26" ht="37.5" customHeight="1" thickBot="1">
      <c r="A7" s="54"/>
      <c r="B7" s="60" t="s">
        <v>1</v>
      </c>
      <c r="C7" s="142" t="s">
        <v>145</v>
      </c>
      <c r="D7" s="143"/>
      <c r="E7" s="143"/>
      <c r="F7" s="143"/>
      <c r="G7" s="143"/>
      <c r="H7" s="143"/>
      <c r="I7" s="143"/>
      <c r="J7" s="143"/>
      <c r="K7" s="143"/>
      <c r="L7" s="144"/>
      <c r="M7" s="54"/>
      <c r="N7" s="61"/>
      <c r="O7" s="61"/>
      <c r="P7" s="61"/>
      <c r="Q7" s="61"/>
      <c r="R7" s="54"/>
      <c r="S7" s="54"/>
      <c r="T7" s="54"/>
      <c r="U7" s="54"/>
      <c r="V7" s="54"/>
      <c r="W7" s="54"/>
      <c r="X7" s="54"/>
      <c r="Y7" s="54"/>
      <c r="Z7" s="54"/>
    </row>
    <row r="8" spans="1:26" ht="16.5" thickBot="1">
      <c r="A8" s="54"/>
      <c r="B8" s="54"/>
      <c r="C8" s="54"/>
      <c r="D8" s="54"/>
      <c r="E8" s="54"/>
      <c r="F8" s="54"/>
      <c r="G8" s="54"/>
      <c r="H8" s="54"/>
      <c r="I8" s="54"/>
      <c r="J8" s="54"/>
      <c r="K8" s="54"/>
      <c r="L8" s="54"/>
      <c r="M8" s="54"/>
      <c r="N8" s="61"/>
      <c r="O8" s="61"/>
      <c r="P8" s="61"/>
      <c r="Q8" s="61"/>
      <c r="R8" s="54"/>
      <c r="S8" s="54"/>
      <c r="T8" s="54"/>
      <c r="U8" s="54"/>
      <c r="V8" s="54"/>
      <c r="W8" s="54"/>
      <c r="X8" s="54"/>
      <c r="Y8" s="54"/>
      <c r="Z8" s="54"/>
    </row>
    <row r="9" spans="1:26" ht="15.75">
      <c r="A9" s="54"/>
      <c r="B9" s="159" t="s">
        <v>2</v>
      </c>
      <c r="C9" s="160"/>
      <c r="D9" s="160"/>
      <c r="E9" s="160"/>
      <c r="F9" s="160"/>
      <c r="G9" s="160"/>
      <c r="H9" s="160"/>
      <c r="I9" s="160"/>
      <c r="J9" s="160"/>
      <c r="K9" s="160"/>
      <c r="L9" s="161"/>
      <c r="M9" s="54"/>
      <c r="N9" s="61"/>
      <c r="O9" s="61"/>
      <c r="P9" s="61"/>
      <c r="Q9" s="61"/>
      <c r="R9" s="54"/>
      <c r="S9" s="54"/>
      <c r="T9" s="54"/>
      <c r="U9" s="54"/>
      <c r="V9" s="54"/>
      <c r="W9" s="54"/>
      <c r="X9" s="54"/>
      <c r="Y9" s="54"/>
      <c r="Z9" s="54"/>
    </row>
    <row r="10" spans="1:26" ht="15.75" outlineLevel="1">
      <c r="A10" s="54"/>
      <c r="B10" s="157" t="s">
        <v>3</v>
      </c>
      <c r="C10" s="158"/>
      <c r="D10" s="158"/>
      <c r="E10" s="158"/>
      <c r="F10" s="158" t="s">
        <v>4</v>
      </c>
      <c r="G10" s="158"/>
      <c r="H10" s="158"/>
      <c r="I10" s="150" t="s">
        <v>5</v>
      </c>
      <c r="J10" s="150"/>
      <c r="K10" s="150"/>
      <c r="L10" s="151"/>
      <c r="M10" s="54"/>
      <c r="N10" s="61"/>
      <c r="O10" s="61"/>
      <c r="P10" s="61"/>
      <c r="Q10" s="61"/>
      <c r="R10" s="54"/>
      <c r="S10" s="54"/>
      <c r="T10" s="54"/>
      <c r="U10" s="54"/>
      <c r="V10" s="54"/>
      <c r="W10" s="54"/>
      <c r="X10" s="54"/>
      <c r="Y10" s="54"/>
      <c r="Z10" s="54"/>
    </row>
    <row r="11" spans="1:26" ht="15.75" outlineLevel="1">
      <c r="A11" s="54"/>
      <c r="B11" s="162" t="s">
        <v>75</v>
      </c>
      <c r="C11" s="163"/>
      <c r="D11" s="163"/>
      <c r="E11" s="163"/>
      <c r="F11" s="173">
        <v>2.2000000000000002</v>
      </c>
      <c r="G11" s="173"/>
      <c r="H11" s="173"/>
      <c r="I11" s="152" t="s">
        <v>69</v>
      </c>
      <c r="J11" s="152"/>
      <c r="K11" s="152"/>
      <c r="L11" s="153"/>
      <c r="M11" s="54"/>
      <c r="N11" s="61"/>
      <c r="O11" s="61"/>
      <c r="P11" s="61"/>
      <c r="Q11" s="61"/>
      <c r="R11" s="54"/>
      <c r="S11" s="54"/>
      <c r="T11" s="54"/>
      <c r="U11" s="54"/>
      <c r="V11" s="54"/>
      <c r="W11" s="54"/>
      <c r="X11" s="54"/>
      <c r="Y11" s="54"/>
      <c r="Z11" s="54"/>
    </row>
    <row r="12" spans="1:26" ht="15.75" outlineLevel="1">
      <c r="A12" s="54"/>
      <c r="B12" s="157" t="s">
        <v>56</v>
      </c>
      <c r="C12" s="158"/>
      <c r="D12" s="158"/>
      <c r="E12" s="174" t="s">
        <v>141</v>
      </c>
      <c r="F12" s="174"/>
      <c r="G12" s="174"/>
      <c r="H12" s="182" t="s">
        <v>6</v>
      </c>
      <c r="I12" s="188"/>
      <c r="J12" s="182" t="s">
        <v>7</v>
      </c>
      <c r="K12" s="183"/>
      <c r="L12" s="184"/>
      <c r="M12" s="54"/>
      <c r="N12" s="61"/>
      <c r="O12" s="61"/>
      <c r="P12" s="61"/>
      <c r="Q12" s="61"/>
      <c r="R12" s="54"/>
      <c r="S12" s="54"/>
      <c r="T12" s="54"/>
      <c r="U12" s="54"/>
      <c r="V12" s="54"/>
      <c r="W12" s="54"/>
      <c r="X12" s="54"/>
      <c r="Y12" s="54"/>
      <c r="Z12" s="54"/>
    </row>
    <row r="13" spans="1:26" ht="15.75" outlineLevel="1">
      <c r="A13" s="54"/>
      <c r="B13" s="175" t="s">
        <v>144</v>
      </c>
      <c r="C13" s="176"/>
      <c r="D13" s="176"/>
      <c r="E13" s="177" t="s">
        <v>805</v>
      </c>
      <c r="F13" s="178"/>
      <c r="G13" s="179"/>
      <c r="H13" s="185">
        <v>42705</v>
      </c>
      <c r="I13" s="189"/>
      <c r="J13" s="185">
        <v>43070</v>
      </c>
      <c r="K13" s="186"/>
      <c r="L13" s="187"/>
      <c r="M13" s="54"/>
      <c r="N13" s="54"/>
      <c r="O13" s="54"/>
      <c r="P13" s="54"/>
      <c r="Q13" s="54"/>
      <c r="R13" s="54"/>
      <c r="S13" s="54"/>
      <c r="T13" s="54"/>
      <c r="U13" s="54"/>
      <c r="V13" s="54"/>
      <c r="W13" s="54"/>
      <c r="X13" s="54"/>
      <c r="Y13" s="54"/>
      <c r="Z13" s="54"/>
    </row>
    <row r="14" spans="1:26" ht="15.75" outlineLevel="1">
      <c r="A14" s="54"/>
      <c r="B14" s="192" t="s">
        <v>58</v>
      </c>
      <c r="C14" s="174"/>
      <c r="D14" s="174"/>
      <c r="E14" s="174"/>
      <c r="F14" s="174"/>
      <c r="G14" s="154" t="s">
        <v>59</v>
      </c>
      <c r="H14" s="154"/>
      <c r="I14" s="154"/>
      <c r="J14" s="154"/>
      <c r="K14" s="154"/>
      <c r="L14" s="155"/>
      <c r="M14" s="54"/>
      <c r="N14" s="54"/>
      <c r="O14" s="54"/>
      <c r="P14" s="54"/>
      <c r="Q14" s="54"/>
      <c r="R14" s="54"/>
      <c r="S14" s="54"/>
      <c r="T14" s="54"/>
      <c r="U14" s="54"/>
      <c r="V14" s="54"/>
      <c r="W14" s="54"/>
      <c r="X14" s="54"/>
      <c r="Y14" s="54"/>
      <c r="Z14" s="54"/>
    </row>
    <row r="15" spans="1:26" ht="15.75" outlineLevel="1">
      <c r="A15" s="54"/>
      <c r="B15" s="193">
        <v>42705</v>
      </c>
      <c r="C15" s="194"/>
      <c r="D15" s="194"/>
      <c r="E15" s="194"/>
      <c r="F15" s="194"/>
      <c r="G15" s="194">
        <v>42768</v>
      </c>
      <c r="H15" s="194"/>
      <c r="I15" s="194"/>
      <c r="J15" s="194"/>
      <c r="K15" s="194"/>
      <c r="L15" s="195"/>
      <c r="M15" s="54"/>
      <c r="N15" s="54"/>
      <c r="O15" s="54"/>
      <c r="P15" s="54"/>
      <c r="Q15" s="54"/>
      <c r="R15" s="54"/>
      <c r="S15" s="54"/>
      <c r="T15" s="54"/>
      <c r="U15" s="54"/>
      <c r="V15" s="54"/>
      <c r="W15" s="54"/>
      <c r="X15" s="54"/>
      <c r="Y15" s="54"/>
      <c r="Z15" s="54"/>
    </row>
    <row r="16" spans="1:26" ht="15.75" outlineLevel="1">
      <c r="A16" s="54"/>
      <c r="B16" s="157" t="s">
        <v>41</v>
      </c>
      <c r="C16" s="158"/>
      <c r="D16" s="158"/>
      <c r="E16" s="158"/>
      <c r="F16" s="158"/>
      <c r="G16" s="150" t="s">
        <v>42</v>
      </c>
      <c r="H16" s="150"/>
      <c r="I16" s="150"/>
      <c r="J16" s="150"/>
      <c r="K16" s="150"/>
      <c r="L16" s="151"/>
      <c r="M16" s="54"/>
      <c r="N16" s="54"/>
      <c r="O16" s="54"/>
      <c r="P16" s="54"/>
      <c r="Q16" s="54"/>
      <c r="R16" s="54"/>
      <c r="S16" s="54"/>
      <c r="T16" s="54"/>
      <c r="U16" s="54"/>
      <c r="V16" s="54"/>
      <c r="W16" s="54"/>
      <c r="X16" s="54"/>
      <c r="Y16" s="54"/>
      <c r="Z16" s="54"/>
    </row>
    <row r="17" spans="1:26" ht="15.75" outlineLevel="1">
      <c r="A17" s="54"/>
      <c r="B17" s="190" t="s">
        <v>74</v>
      </c>
      <c r="C17" s="191"/>
      <c r="D17" s="191"/>
      <c r="E17" s="191"/>
      <c r="F17" s="191"/>
      <c r="G17" s="152" t="s">
        <v>73</v>
      </c>
      <c r="H17" s="152"/>
      <c r="I17" s="152"/>
      <c r="J17" s="152"/>
      <c r="K17" s="152"/>
      <c r="L17" s="153"/>
      <c r="M17" s="54"/>
      <c r="N17" s="54"/>
      <c r="O17" s="54"/>
      <c r="P17" s="54"/>
      <c r="Q17" s="54"/>
      <c r="R17" s="54"/>
      <c r="S17" s="54"/>
      <c r="T17" s="54"/>
      <c r="U17" s="54"/>
      <c r="V17" s="54"/>
      <c r="W17" s="54"/>
      <c r="X17" s="54"/>
      <c r="Y17" s="54"/>
      <c r="Z17" s="54"/>
    </row>
    <row r="18" spans="1:26" ht="15.75" outlineLevel="1">
      <c r="A18" s="54"/>
      <c r="B18" s="196" t="s">
        <v>8</v>
      </c>
      <c r="C18" s="150"/>
      <c r="D18" s="150"/>
      <c r="E18" s="199" t="s">
        <v>127</v>
      </c>
      <c r="F18" s="199"/>
      <c r="G18" s="199"/>
      <c r="H18" s="199"/>
      <c r="I18" s="199"/>
      <c r="J18" s="199"/>
      <c r="K18" s="199"/>
      <c r="L18" s="200"/>
      <c r="M18" s="54"/>
      <c r="N18" s="54"/>
      <c r="O18" s="54"/>
      <c r="P18" s="54"/>
      <c r="Q18" s="54"/>
      <c r="R18" s="54"/>
      <c r="S18" s="54"/>
      <c r="T18" s="54"/>
      <c r="U18" s="54"/>
      <c r="V18" s="54"/>
      <c r="W18" s="54"/>
      <c r="X18" s="54"/>
      <c r="Y18" s="54"/>
      <c r="Z18" s="54"/>
    </row>
    <row r="19" spans="1:26" ht="16.5" outlineLevel="1" thickBot="1">
      <c r="A19" s="54"/>
      <c r="B19" s="197"/>
      <c r="C19" s="198"/>
      <c r="D19" s="198"/>
      <c r="E19" s="201"/>
      <c r="F19" s="201"/>
      <c r="G19" s="201"/>
      <c r="H19" s="201"/>
      <c r="I19" s="201"/>
      <c r="J19" s="201"/>
      <c r="K19" s="201"/>
      <c r="L19" s="202"/>
      <c r="M19" s="54"/>
      <c r="N19" s="54"/>
      <c r="O19" s="54"/>
      <c r="P19" s="54"/>
      <c r="Q19" s="54"/>
      <c r="R19" s="54"/>
      <c r="S19" s="54"/>
      <c r="T19" s="54"/>
      <c r="U19" s="54"/>
      <c r="V19" s="54"/>
      <c r="W19" s="54"/>
      <c r="X19" s="54"/>
      <c r="Y19" s="54"/>
      <c r="Z19" s="54"/>
    </row>
    <row r="20" spans="1:26" ht="16.5" thickBot="1">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spans="1:26" ht="15.75">
      <c r="A21" s="54"/>
      <c r="B21" s="164" t="s">
        <v>49</v>
      </c>
      <c r="C21" s="165"/>
      <c r="D21" s="165"/>
      <c r="E21" s="165"/>
      <c r="F21" s="165"/>
      <c r="G21" s="165"/>
      <c r="H21" s="165"/>
      <c r="I21" s="165"/>
      <c r="J21" s="165"/>
      <c r="K21" s="165"/>
      <c r="L21" s="165"/>
      <c r="M21" s="165"/>
      <c r="N21" s="165"/>
      <c r="O21" s="166"/>
      <c r="P21" s="54"/>
      <c r="R21" s="54"/>
      <c r="S21" s="54"/>
      <c r="T21" s="54"/>
      <c r="U21" s="54"/>
      <c r="V21" s="54"/>
      <c r="W21" s="54"/>
      <c r="X21" s="54"/>
      <c r="Y21" s="54"/>
      <c r="Z21" s="54"/>
    </row>
    <row r="22" spans="1:26" ht="47.25" customHeight="1" outlineLevel="1">
      <c r="A22" s="54"/>
      <c r="B22" s="116" t="s">
        <v>50</v>
      </c>
      <c r="C22" s="62" t="s">
        <v>10</v>
      </c>
      <c r="D22" s="62" t="s">
        <v>44</v>
      </c>
      <c r="E22" s="62" t="s">
        <v>45</v>
      </c>
      <c r="F22" s="62" t="s">
        <v>12</v>
      </c>
      <c r="G22" s="62" t="s">
        <v>51</v>
      </c>
      <c r="H22" s="62" t="s">
        <v>54</v>
      </c>
      <c r="I22" s="62" t="s">
        <v>55</v>
      </c>
      <c r="J22" s="62" t="s">
        <v>52</v>
      </c>
      <c r="K22" s="63" t="s">
        <v>53</v>
      </c>
      <c r="L22" s="62" t="s">
        <v>66</v>
      </c>
      <c r="M22" s="62" t="s">
        <v>67</v>
      </c>
      <c r="N22" s="62" t="s">
        <v>218</v>
      </c>
      <c r="O22" s="63" t="s">
        <v>217</v>
      </c>
      <c r="P22" s="54"/>
      <c r="Q22" s="130" t="s">
        <v>806</v>
      </c>
      <c r="R22" s="54"/>
      <c r="S22" s="54"/>
      <c r="T22" s="54"/>
      <c r="U22" s="54"/>
      <c r="V22" s="54"/>
      <c r="W22" s="54"/>
      <c r="X22" s="54"/>
      <c r="Y22" s="54"/>
      <c r="Z22" s="54"/>
    </row>
    <row r="23" spans="1:26" ht="36.75" customHeight="1" outlineLevel="1">
      <c r="A23" s="54"/>
      <c r="B23" s="117" t="s">
        <v>77</v>
      </c>
      <c r="C23" s="64" t="str">
        <f t="shared" ref="C23:C55" ca="1" si="0">IFERROR(INDIRECT("'"&amp;B23&amp;"'!D20"), "")</f>
        <v>LoginProcess&amp;Function</v>
      </c>
      <c r="D23" s="65" t="str">
        <f t="shared" ref="D23:D55" ca="1" si="1">IFERROR(INDIRECT("'"&amp;B23&amp;"'!D21"), "")</f>
        <v>Manual</v>
      </c>
      <c r="E23" s="64" t="str">
        <f t="shared" ref="E23:E55" ca="1" si="2">IFERROR(INDIRECT("'"&amp;B23&amp;"'!G23"), "")</f>
        <v>Unit testing</v>
      </c>
      <c r="F23" s="64" t="str">
        <f t="shared" ref="F23:F55" ca="1" si="3">IFERROR(INDIRECT("'"&amp;B23&amp;"'!J21"), "")</f>
        <v>Mohamed Sharaf</v>
      </c>
      <c r="G23" s="64" t="str">
        <f t="shared" ref="G23:G55" ca="1" si="4">IFERROR(INDIRECT("'"&amp;B23&amp;"'!D43"), "")</f>
        <v>POS</v>
      </c>
      <c r="H23" s="64">
        <f t="shared" ref="H23:H55" ca="1" si="5">IFERROR(INDIRECT("'"&amp;B23&amp;"'!D72"), "")</f>
        <v>5</v>
      </c>
      <c r="I23" s="64">
        <f t="shared" ref="I23:I55" ca="1" si="6">IFERROR(INDIRECT("'"&amp;B23&amp;"'!D73"), "")</f>
        <v>10</v>
      </c>
      <c r="J23" s="66">
        <f t="shared" ref="J23:J55" ca="1" si="7">IFERROR(INDIRECT("'"&amp;B23&amp;"'!I72"), "")</f>
        <v>0.66666666666666663</v>
      </c>
      <c r="K23" s="67" t="str">
        <f t="shared" ref="K23:K55" ca="1" si="8">IFERROR(INDIRECT("'"&amp;B23&amp;"'!I73"), "")</f>
        <v>Fail</v>
      </c>
      <c r="L23" s="68" t="str">
        <f t="shared" ref="L23:L55" ca="1" si="9">IFERROR(INDIRECT("'"&amp;B23&amp;"'!D74"), "")</f>
        <v>Interface</v>
      </c>
      <c r="M23" s="68" t="str">
        <f t="shared" ref="M23:M55" ca="1" si="10">IFERROR(INDIRECT("'"&amp;B23&amp;"'!F75"), "")</f>
        <v>Low</v>
      </c>
      <c r="N23" s="69">
        <f t="shared" ref="N23:N55" ca="1" si="11">IFERROR(INDIRECT("'"&amp;B23&amp;"'!M73"), "")</f>
        <v>0.20833333333333334</v>
      </c>
      <c r="O23" s="118">
        <f t="shared" ref="O23:O55" ca="1" si="12">IFERROR(INDIRECT("'"&amp;B23&amp;"'!M75"), "")</f>
        <v>0</v>
      </c>
      <c r="P23" s="54"/>
      <c r="Q23" s="131" t="s">
        <v>807</v>
      </c>
      <c r="R23" s="54"/>
      <c r="S23" s="54"/>
      <c r="T23" s="54"/>
      <c r="U23" s="54"/>
      <c r="V23" s="54"/>
      <c r="W23" s="54"/>
      <c r="X23" s="54"/>
      <c r="Y23" s="54"/>
      <c r="Z23" s="54"/>
    </row>
    <row r="24" spans="1:26" ht="36.75" customHeight="1" outlineLevel="1">
      <c r="A24" s="54"/>
      <c r="B24" s="117" t="s">
        <v>144</v>
      </c>
      <c r="C24" s="64" t="str">
        <f t="shared" ca="1" si="0"/>
        <v>LogoutProcess&amp;Function</v>
      </c>
      <c r="D24" s="65" t="str">
        <f t="shared" ca="1" si="1"/>
        <v>Manual</v>
      </c>
      <c r="E24" s="64" t="str">
        <f t="shared" ca="1" si="2"/>
        <v>Unit testing</v>
      </c>
      <c r="F24" s="64" t="str">
        <f t="shared" ca="1" si="3"/>
        <v>Mohamed Sharaf</v>
      </c>
      <c r="G24" s="64" t="str">
        <f t="shared" ca="1" si="4"/>
        <v>POS</v>
      </c>
      <c r="H24" s="64">
        <f t="shared" ca="1" si="5"/>
        <v>3</v>
      </c>
      <c r="I24" s="64">
        <f t="shared" ca="1" si="6"/>
        <v>4</v>
      </c>
      <c r="J24" s="66">
        <f t="shared" ca="1" si="7"/>
        <v>0.5714285714285714</v>
      </c>
      <c r="K24" s="67" t="str">
        <f t="shared" ca="1" si="8"/>
        <v>Fail</v>
      </c>
      <c r="L24" s="65" t="str">
        <f t="shared" ca="1" si="9"/>
        <v>Interface</v>
      </c>
      <c r="M24" s="65" t="str">
        <f t="shared" ca="1" si="10"/>
        <v>Low</v>
      </c>
      <c r="N24" s="69">
        <f t="shared" ca="1" si="11"/>
        <v>0.20833333333333334</v>
      </c>
      <c r="O24" s="118">
        <f t="shared" ca="1" si="12"/>
        <v>0</v>
      </c>
      <c r="P24" s="54"/>
      <c r="Q24" s="131" t="s">
        <v>807</v>
      </c>
      <c r="R24" s="54"/>
      <c r="S24" s="54"/>
      <c r="T24" s="54"/>
      <c r="U24" s="54"/>
      <c r="V24" s="54"/>
      <c r="W24" s="54"/>
      <c r="X24" s="54"/>
      <c r="Y24" s="54"/>
      <c r="Z24" s="54"/>
    </row>
    <row r="25" spans="1:26" ht="36.75" customHeight="1" outlineLevel="1">
      <c r="A25" s="54"/>
      <c r="B25" s="117" t="s">
        <v>163</v>
      </c>
      <c r="C25" s="64" t="str">
        <f t="shared" ca="1" si="0"/>
        <v>OpenCashRegister_Function</v>
      </c>
      <c r="D25" s="65" t="str">
        <f t="shared" ca="1" si="1"/>
        <v>Manual</v>
      </c>
      <c r="E25" s="64" t="str">
        <f t="shared" ca="1" si="2"/>
        <v>Unit testing</v>
      </c>
      <c r="F25" s="64" t="str">
        <f t="shared" ca="1" si="3"/>
        <v>Mohamed Sharaf</v>
      </c>
      <c r="G25" s="64" t="str">
        <f t="shared" ca="1" si="4"/>
        <v>POS</v>
      </c>
      <c r="H25" s="64">
        <f t="shared" ca="1" si="5"/>
        <v>7</v>
      </c>
      <c r="I25" s="64">
        <f t="shared" ca="1" si="6"/>
        <v>10</v>
      </c>
      <c r="J25" s="66">
        <f t="shared" ca="1" si="7"/>
        <v>0.58823529411764708</v>
      </c>
      <c r="K25" s="67" t="str">
        <f t="shared" ca="1" si="8"/>
        <v>Fail</v>
      </c>
      <c r="L25" s="65" t="str">
        <f t="shared" ca="1" si="9"/>
        <v>Form Design</v>
      </c>
      <c r="M25" s="65" t="str">
        <f t="shared" ca="1" si="10"/>
        <v>Low</v>
      </c>
      <c r="N25" s="69">
        <f t="shared" ca="1" si="11"/>
        <v>0.20833333333333334</v>
      </c>
      <c r="O25" s="118">
        <f t="shared" ca="1" si="12"/>
        <v>0</v>
      </c>
      <c r="P25" s="54"/>
      <c r="Q25" s="131" t="s">
        <v>807</v>
      </c>
      <c r="R25" s="54"/>
      <c r="S25" s="54"/>
      <c r="T25" s="54"/>
      <c r="U25" s="54"/>
      <c r="V25" s="54"/>
      <c r="W25" s="54"/>
      <c r="X25" s="54"/>
      <c r="Y25" s="54"/>
      <c r="Z25" s="54"/>
    </row>
    <row r="26" spans="1:26" ht="36.75" customHeight="1" outlineLevel="1">
      <c r="A26" s="54"/>
      <c r="B26" s="117" t="s">
        <v>222</v>
      </c>
      <c r="C26" s="64" t="str">
        <f t="shared" ca="1" si="0"/>
        <v>CloseCashRegister_Function</v>
      </c>
      <c r="D26" s="65" t="str">
        <f t="shared" ca="1" si="1"/>
        <v>Manual</v>
      </c>
      <c r="E26" s="64" t="str">
        <f t="shared" ca="1" si="2"/>
        <v>Unit testing</v>
      </c>
      <c r="F26" s="64" t="str">
        <f t="shared" ca="1" si="3"/>
        <v>Mohamed Sharaf</v>
      </c>
      <c r="G26" s="64" t="str">
        <f t="shared" ca="1" si="4"/>
        <v>POS</v>
      </c>
      <c r="H26" s="64">
        <f t="shared" ca="1" si="5"/>
        <v>6</v>
      </c>
      <c r="I26" s="64">
        <f t="shared" ca="1" si="6"/>
        <v>5</v>
      </c>
      <c r="J26" s="66">
        <f t="shared" ca="1" si="7"/>
        <v>0.45454545454545453</v>
      </c>
      <c r="K26" s="67" t="str">
        <f t="shared" ca="1" si="8"/>
        <v>Fail</v>
      </c>
      <c r="L26" s="65" t="str">
        <f t="shared" ca="1" si="9"/>
        <v>Form Design</v>
      </c>
      <c r="M26" s="65" t="str">
        <f t="shared" ca="1" si="10"/>
        <v>Low</v>
      </c>
      <c r="N26" s="69">
        <f t="shared" ca="1" si="11"/>
        <v>0.20833333333333334</v>
      </c>
      <c r="O26" s="118">
        <f t="shared" ca="1" si="12"/>
        <v>0</v>
      </c>
      <c r="P26" s="54"/>
      <c r="Q26" s="131" t="s">
        <v>807</v>
      </c>
      <c r="R26" s="54"/>
      <c r="S26" s="54"/>
      <c r="T26" s="54"/>
      <c r="U26" s="54"/>
      <c r="V26" s="54"/>
      <c r="W26" s="54"/>
      <c r="X26" s="54"/>
      <c r="Y26" s="54"/>
      <c r="Z26" s="54"/>
    </row>
    <row r="27" spans="1:26" ht="50.25" customHeight="1" outlineLevel="1">
      <c r="A27" s="54"/>
      <c r="B27" s="117" t="s">
        <v>226</v>
      </c>
      <c r="C27" s="64" t="str">
        <f ca="1">IFERROR(INDIRECT("'"&amp;B27&amp;"'!D20"), "")</f>
        <v>Search&amp;Select_TempDocument</v>
      </c>
      <c r="D27" s="65" t="str">
        <f t="shared" ca="1" si="1"/>
        <v>Manual</v>
      </c>
      <c r="E27" s="64" t="str">
        <f t="shared" ca="1" si="2"/>
        <v>Unit testing</v>
      </c>
      <c r="F27" s="64" t="str">
        <f t="shared" ca="1" si="3"/>
        <v>Mohamed Sharaf</v>
      </c>
      <c r="G27" s="64" t="str">
        <f t="shared" ca="1" si="4"/>
        <v>POS</v>
      </c>
      <c r="H27" s="64">
        <f t="shared" ca="1" si="5"/>
        <v>8</v>
      </c>
      <c r="I27" s="64">
        <f t="shared" ca="1" si="6"/>
        <v>11</v>
      </c>
      <c r="J27" s="66">
        <f t="shared" ca="1" si="7"/>
        <v>0.57894736842105265</v>
      </c>
      <c r="K27" s="67" t="str">
        <f t="shared" ca="1" si="8"/>
        <v>Fail</v>
      </c>
      <c r="L27" s="65" t="str">
        <f t="shared" ca="1" si="9"/>
        <v>Form Design</v>
      </c>
      <c r="M27" s="65" t="str">
        <f t="shared" ca="1" si="10"/>
        <v>Low</v>
      </c>
      <c r="N27" s="69">
        <f t="shared" ca="1" si="11"/>
        <v>0.20833333333333334</v>
      </c>
      <c r="O27" s="118">
        <f t="shared" ca="1" si="12"/>
        <v>0</v>
      </c>
      <c r="P27" s="54"/>
      <c r="Q27" s="131" t="s">
        <v>807</v>
      </c>
      <c r="R27" s="54"/>
      <c r="S27" s="54"/>
      <c r="T27" s="54"/>
      <c r="U27" s="54"/>
      <c r="V27" s="54"/>
      <c r="W27" s="54"/>
      <c r="X27" s="54"/>
      <c r="Y27" s="54"/>
      <c r="Z27" s="54"/>
    </row>
    <row r="28" spans="1:26" ht="36.75" customHeight="1" outlineLevel="1">
      <c r="A28" s="54"/>
      <c r="B28" s="117" t="s">
        <v>227</v>
      </c>
      <c r="C28" s="64" t="str">
        <f t="shared" ca="1" si="0"/>
        <v>SaveFinal_Document</v>
      </c>
      <c r="D28" s="65" t="str">
        <f t="shared" ca="1" si="1"/>
        <v>Manual</v>
      </c>
      <c r="E28" s="64" t="str">
        <f t="shared" ca="1" si="2"/>
        <v>Unit testing</v>
      </c>
      <c r="F28" s="64" t="str">
        <f t="shared" ca="1" si="3"/>
        <v>Mohamed Sharaf</v>
      </c>
      <c r="G28" s="64" t="str">
        <f t="shared" ca="1" si="4"/>
        <v>POS</v>
      </c>
      <c r="H28" s="64">
        <f t="shared" ca="1" si="5"/>
        <v>7</v>
      </c>
      <c r="I28" s="64">
        <f t="shared" ca="1" si="6"/>
        <v>11</v>
      </c>
      <c r="J28" s="66">
        <f t="shared" ca="1" si="7"/>
        <v>0.61111111111111116</v>
      </c>
      <c r="K28" s="67" t="str">
        <f t="shared" ca="1" si="8"/>
        <v>Fail</v>
      </c>
      <c r="L28" s="65" t="str">
        <f t="shared" ca="1" si="9"/>
        <v>Functional</v>
      </c>
      <c r="M28" s="65" t="str">
        <f t="shared" ca="1" si="10"/>
        <v>Critical</v>
      </c>
      <c r="N28" s="69">
        <f t="shared" ca="1" si="11"/>
        <v>0.20833333333333334</v>
      </c>
      <c r="O28" s="118">
        <f t="shared" ca="1" si="12"/>
        <v>0</v>
      </c>
      <c r="P28" s="54"/>
      <c r="Q28" s="131" t="s">
        <v>807</v>
      </c>
      <c r="R28" s="54"/>
      <c r="S28" s="54"/>
      <c r="T28" s="54"/>
      <c r="U28" s="54"/>
      <c r="V28" s="54"/>
      <c r="W28" s="54"/>
      <c r="X28" s="54"/>
      <c r="Y28" s="54"/>
      <c r="Z28" s="54"/>
    </row>
    <row r="29" spans="1:26" ht="36.75" customHeight="1" outlineLevel="1">
      <c r="A29" s="54"/>
      <c r="B29" s="117" t="s">
        <v>350</v>
      </c>
      <c r="C29" s="64" t="str">
        <f t="shared" ca="1" si="0"/>
        <v>ChangeCurrency</v>
      </c>
      <c r="D29" s="65" t="str">
        <f t="shared" ca="1" si="1"/>
        <v>Manual</v>
      </c>
      <c r="E29" s="64" t="str">
        <f t="shared" ca="1" si="2"/>
        <v>Unit testing</v>
      </c>
      <c r="F29" s="64" t="str">
        <f t="shared" ca="1" si="3"/>
        <v>Mohamed Sharaf</v>
      </c>
      <c r="G29" s="64" t="str">
        <f t="shared" ca="1" si="4"/>
        <v>POS</v>
      </c>
      <c r="H29" s="64">
        <f t="shared" ca="1" si="5"/>
        <v>2</v>
      </c>
      <c r="I29" s="64">
        <f t="shared" ca="1" si="6"/>
        <v>6</v>
      </c>
      <c r="J29" s="66">
        <f t="shared" ca="1" si="7"/>
        <v>0.75</v>
      </c>
      <c r="K29" s="67" t="str">
        <f t="shared" ca="1" si="8"/>
        <v>Fail</v>
      </c>
      <c r="L29" s="65" t="str">
        <f t="shared" ca="1" si="9"/>
        <v>Functional</v>
      </c>
      <c r="M29" s="65" t="str">
        <f t="shared" ca="1" si="10"/>
        <v>Critical</v>
      </c>
      <c r="N29" s="69">
        <f t="shared" ca="1" si="11"/>
        <v>0.20833333333333334</v>
      </c>
      <c r="O29" s="118">
        <f t="shared" ca="1" si="12"/>
        <v>0</v>
      </c>
      <c r="P29" s="54"/>
      <c r="Q29" s="131" t="s">
        <v>807</v>
      </c>
      <c r="R29" s="54"/>
      <c r="S29" s="54"/>
      <c r="T29" s="54"/>
      <c r="U29" s="54"/>
      <c r="V29" s="54"/>
      <c r="W29" s="54"/>
      <c r="X29" s="54"/>
      <c r="Y29" s="54"/>
      <c r="Z29" s="54"/>
    </row>
    <row r="30" spans="1:26" ht="49.5" customHeight="1" outlineLevel="1">
      <c r="A30" s="54"/>
      <c r="B30" s="117" t="s">
        <v>356</v>
      </c>
      <c r="C30" s="64" t="str">
        <f t="shared" ca="1" si="0"/>
        <v>UpdateTempDocument</v>
      </c>
      <c r="D30" s="65" t="str">
        <f t="shared" ca="1" si="1"/>
        <v>Manual</v>
      </c>
      <c r="E30" s="64" t="str">
        <f t="shared" ca="1" si="2"/>
        <v>Unit testing</v>
      </c>
      <c r="F30" s="64" t="str">
        <f t="shared" ca="1" si="3"/>
        <v>Mohamed Sharaf</v>
      </c>
      <c r="G30" s="64" t="str">
        <f t="shared" ca="1" si="4"/>
        <v>POS</v>
      </c>
      <c r="H30" s="64">
        <f t="shared" ca="1" si="5"/>
        <v>3</v>
      </c>
      <c r="I30" s="64">
        <f t="shared" ca="1" si="6"/>
        <v>6</v>
      </c>
      <c r="J30" s="66">
        <f t="shared" ca="1" si="7"/>
        <v>0.66666666666666663</v>
      </c>
      <c r="K30" s="67" t="str">
        <f t="shared" ca="1" si="8"/>
        <v>Fail</v>
      </c>
      <c r="L30" s="65" t="str">
        <f t="shared" ca="1" si="9"/>
        <v>Form Design</v>
      </c>
      <c r="M30" s="65" t="str">
        <f t="shared" ca="1" si="10"/>
        <v>Low</v>
      </c>
      <c r="N30" s="69">
        <f t="shared" ca="1" si="11"/>
        <v>0.20833333333333334</v>
      </c>
      <c r="O30" s="118">
        <f t="shared" ca="1" si="12"/>
        <v>0</v>
      </c>
      <c r="P30" s="54"/>
      <c r="Q30" s="131" t="s">
        <v>807</v>
      </c>
      <c r="R30" s="54"/>
      <c r="S30" s="54"/>
      <c r="T30" s="54"/>
      <c r="U30" s="54"/>
      <c r="V30" s="54"/>
      <c r="W30" s="54"/>
      <c r="X30" s="54"/>
      <c r="Y30" s="54"/>
      <c r="Z30" s="54"/>
    </row>
    <row r="31" spans="1:26" ht="36.75" customHeight="1" outlineLevel="1">
      <c r="A31" s="54"/>
      <c r="B31" s="117" t="s">
        <v>357</v>
      </c>
      <c r="C31" s="64" t="str">
        <f t="shared" ca="1" si="0"/>
        <v>ChangePassword</v>
      </c>
      <c r="D31" s="65" t="str">
        <f t="shared" ca="1" si="1"/>
        <v>Manual</v>
      </c>
      <c r="E31" s="64" t="str">
        <f t="shared" ca="1" si="2"/>
        <v>Unit testing</v>
      </c>
      <c r="F31" s="64" t="str">
        <f t="shared" ca="1" si="3"/>
        <v>Mohamed Sharaf</v>
      </c>
      <c r="G31" s="64" t="str">
        <f t="shared" ca="1" si="4"/>
        <v>POS</v>
      </c>
      <c r="H31" s="64">
        <f t="shared" ca="1" si="5"/>
        <v>6</v>
      </c>
      <c r="I31" s="64">
        <f t="shared" ca="1" si="6"/>
        <v>2</v>
      </c>
      <c r="J31" s="66">
        <f t="shared" ca="1" si="7"/>
        <v>0.25</v>
      </c>
      <c r="K31" s="67" t="str">
        <f t="shared" ca="1" si="8"/>
        <v>Fail</v>
      </c>
      <c r="L31" s="65" t="str">
        <f t="shared" ca="1" si="9"/>
        <v>Interface</v>
      </c>
      <c r="M31" s="65" t="str">
        <f t="shared" ca="1" si="10"/>
        <v>Low</v>
      </c>
      <c r="N31" s="69">
        <f t="shared" ca="1" si="11"/>
        <v>0.20833333333333334</v>
      </c>
      <c r="O31" s="118">
        <f t="shared" ca="1" si="12"/>
        <v>0</v>
      </c>
      <c r="P31" s="54"/>
      <c r="Q31" s="131" t="s">
        <v>807</v>
      </c>
      <c r="R31" s="54"/>
      <c r="S31" s="54"/>
      <c r="T31" s="54"/>
      <c r="U31" s="54"/>
      <c r="V31" s="54"/>
      <c r="W31" s="54"/>
      <c r="X31" s="54"/>
      <c r="Y31" s="54"/>
      <c r="Z31" s="54"/>
    </row>
    <row r="32" spans="1:26" ht="36.75" customHeight="1" outlineLevel="1">
      <c r="A32" s="54"/>
      <c r="B32" s="117" t="s">
        <v>505</v>
      </c>
      <c r="C32" s="64" t="str">
        <f t="shared" ca="1" si="0"/>
        <v>Save_TempDocument</v>
      </c>
      <c r="D32" s="65" t="str">
        <f t="shared" ca="1" si="1"/>
        <v>Manual</v>
      </c>
      <c r="E32" s="64" t="str">
        <f t="shared" ca="1" si="2"/>
        <v>Unit testing</v>
      </c>
      <c r="F32" s="64" t="str">
        <f t="shared" ca="1" si="3"/>
        <v>Mohamed Sharaf</v>
      </c>
      <c r="G32" s="64" t="str">
        <f t="shared" ca="1" si="4"/>
        <v>POS</v>
      </c>
      <c r="H32" s="64">
        <f t="shared" ca="1" si="5"/>
        <v>8</v>
      </c>
      <c r="I32" s="64">
        <f t="shared" ca="1" si="6"/>
        <v>11</v>
      </c>
      <c r="J32" s="66">
        <f t="shared" ca="1" si="7"/>
        <v>0.57894736842105265</v>
      </c>
      <c r="K32" s="67" t="str">
        <f t="shared" ca="1" si="8"/>
        <v>Fail</v>
      </c>
      <c r="L32" s="65" t="str">
        <f t="shared" ca="1" si="9"/>
        <v>Functional</v>
      </c>
      <c r="M32" s="65" t="str">
        <f t="shared" ca="1" si="10"/>
        <v>Critical</v>
      </c>
      <c r="N32" s="69">
        <f t="shared" ca="1" si="11"/>
        <v>0.20833333333333334</v>
      </c>
      <c r="O32" s="118">
        <f t="shared" ca="1" si="12"/>
        <v>0</v>
      </c>
      <c r="P32" s="54"/>
      <c r="Q32" s="131" t="s">
        <v>807</v>
      </c>
      <c r="R32" s="54"/>
      <c r="S32" s="54"/>
      <c r="T32" s="54"/>
      <c r="U32" s="54"/>
      <c r="V32" s="54"/>
      <c r="W32" s="54"/>
      <c r="X32" s="54"/>
      <c r="Y32" s="54"/>
      <c r="Z32" s="54"/>
    </row>
    <row r="33" spans="1:26" ht="36.75" customHeight="1" outlineLevel="1">
      <c r="A33" s="54"/>
      <c r="B33" s="117" t="s">
        <v>506</v>
      </c>
      <c r="C33" s="64" t="str">
        <f t="shared" ca="1" si="0"/>
        <v>Search&amp;Select_Item</v>
      </c>
      <c r="D33" s="65" t="str">
        <f t="shared" ca="1" si="1"/>
        <v>Manual</v>
      </c>
      <c r="E33" s="64" t="str">
        <f t="shared" ca="1" si="2"/>
        <v>Unit testing</v>
      </c>
      <c r="F33" s="64" t="str">
        <f t="shared" ca="1" si="3"/>
        <v>Mohamed Sharaf</v>
      </c>
      <c r="G33" s="64" t="str">
        <f t="shared" ca="1" si="4"/>
        <v>POS</v>
      </c>
      <c r="H33" s="64">
        <f t="shared" ca="1" si="5"/>
        <v>4</v>
      </c>
      <c r="I33" s="64">
        <f t="shared" ca="1" si="6"/>
        <v>4</v>
      </c>
      <c r="J33" s="66">
        <f t="shared" ca="1" si="7"/>
        <v>0.5</v>
      </c>
      <c r="K33" s="67" t="str">
        <f t="shared" ca="1" si="8"/>
        <v>Fail</v>
      </c>
      <c r="L33" s="65" t="str">
        <f t="shared" ca="1" si="9"/>
        <v>Form Design</v>
      </c>
      <c r="M33" s="65" t="str">
        <f t="shared" ca="1" si="10"/>
        <v>Low</v>
      </c>
      <c r="N33" s="69">
        <f t="shared" ca="1" si="11"/>
        <v>0</v>
      </c>
      <c r="O33" s="118">
        <f t="shared" ca="1" si="12"/>
        <v>0</v>
      </c>
      <c r="P33" s="54"/>
      <c r="Q33" s="131" t="s">
        <v>807</v>
      </c>
      <c r="R33" s="54"/>
      <c r="S33" s="54"/>
      <c r="T33" s="54"/>
      <c r="U33" s="54"/>
      <c r="V33" s="54"/>
      <c r="W33" s="54"/>
      <c r="X33" s="54"/>
      <c r="Y33" s="54"/>
      <c r="Z33" s="54"/>
    </row>
    <row r="34" spans="1:26" ht="36.75" customHeight="1" outlineLevel="1">
      <c r="A34" s="54"/>
      <c r="B34" s="117" t="s">
        <v>525</v>
      </c>
      <c r="C34" s="64" t="str">
        <f t="shared" ca="1" si="0"/>
        <v>Search&amp;Select_Customer</v>
      </c>
      <c r="D34" s="65" t="str">
        <f t="shared" ca="1" si="1"/>
        <v>Manual</v>
      </c>
      <c r="E34" s="64" t="str">
        <f t="shared" ca="1" si="2"/>
        <v>Unit testing</v>
      </c>
      <c r="F34" s="64" t="str">
        <f t="shared" ca="1" si="3"/>
        <v>Mohamed Sharaf</v>
      </c>
      <c r="G34" s="64" t="str">
        <f t="shared" ca="1" si="4"/>
        <v>POS</v>
      </c>
      <c r="H34" s="64">
        <f t="shared" ca="1" si="5"/>
        <v>7</v>
      </c>
      <c r="I34" s="64">
        <f t="shared" ca="1" si="6"/>
        <v>4</v>
      </c>
      <c r="J34" s="66">
        <f t="shared" ca="1" si="7"/>
        <v>0.36363636363636365</v>
      </c>
      <c r="K34" s="67" t="str">
        <f t="shared" ca="1" si="8"/>
        <v>Fail</v>
      </c>
      <c r="L34" s="65" t="str">
        <f t="shared" ca="1" si="9"/>
        <v>Functional</v>
      </c>
      <c r="M34" s="65" t="str">
        <f t="shared" ca="1" si="10"/>
        <v>Critical</v>
      </c>
      <c r="N34" s="69">
        <f t="shared" ca="1" si="11"/>
        <v>0.20833333333333334</v>
      </c>
      <c r="O34" s="118">
        <f t="shared" ca="1" si="12"/>
        <v>0</v>
      </c>
      <c r="P34" s="54"/>
      <c r="Q34" s="131" t="s">
        <v>807</v>
      </c>
      <c r="R34" s="54"/>
      <c r="S34" s="54"/>
      <c r="T34" s="54"/>
      <c r="U34" s="54"/>
      <c r="V34" s="54"/>
      <c r="W34" s="54"/>
      <c r="X34" s="54"/>
      <c r="Y34" s="54"/>
      <c r="Z34" s="54"/>
    </row>
    <row r="35" spans="1:26" ht="36.75" customHeight="1" outlineLevel="1">
      <c r="A35" s="54"/>
      <c r="B35" s="117" t="s">
        <v>572</v>
      </c>
      <c r="C35" s="64" t="str">
        <f t="shared" ca="1" si="0"/>
        <v>CancelOperation</v>
      </c>
      <c r="D35" s="65" t="str">
        <f t="shared" ca="1" si="1"/>
        <v>Manual</v>
      </c>
      <c r="E35" s="64" t="str">
        <f t="shared" ca="1" si="2"/>
        <v>Unit testing</v>
      </c>
      <c r="F35" s="64" t="str">
        <f t="shared" ca="1" si="3"/>
        <v>Mohamed Sharaf</v>
      </c>
      <c r="G35" s="64" t="str">
        <f t="shared" ca="1" si="4"/>
        <v>POS</v>
      </c>
      <c r="H35" s="64">
        <f t="shared" ca="1" si="5"/>
        <v>0</v>
      </c>
      <c r="I35" s="64">
        <f t="shared" ca="1" si="6"/>
        <v>3</v>
      </c>
      <c r="J35" s="66">
        <f t="shared" ca="1" si="7"/>
        <v>1</v>
      </c>
      <c r="K35" s="67" t="str">
        <f t="shared" ca="1" si="8"/>
        <v>Pass</v>
      </c>
      <c r="L35" s="65" t="str">
        <f t="shared" ca="1" si="9"/>
        <v/>
      </c>
      <c r="M35" s="65" t="str">
        <f t="shared" ca="1" si="10"/>
        <v/>
      </c>
      <c r="N35" s="69">
        <f t="shared" ca="1" si="11"/>
        <v>8.3333333333333329E-2</v>
      </c>
      <c r="O35" s="118">
        <f t="shared" ca="1" si="12"/>
        <v>0</v>
      </c>
      <c r="P35" s="54"/>
      <c r="Q35" s="131" t="s">
        <v>807</v>
      </c>
      <c r="R35" s="54"/>
      <c r="S35" s="54"/>
      <c r="T35" s="54"/>
      <c r="U35" s="54"/>
      <c r="V35" s="54"/>
      <c r="W35" s="54"/>
      <c r="X35" s="54"/>
      <c r="Y35" s="54"/>
      <c r="Z35" s="54"/>
    </row>
    <row r="36" spans="1:26" ht="36.75" customHeight="1" outlineLevel="1">
      <c r="A36" s="54"/>
      <c r="B36" s="117" t="s">
        <v>582</v>
      </c>
      <c r="C36" s="64" t="str">
        <f t="shared" ca="1" si="0"/>
        <v>Reprint_FinalDocument</v>
      </c>
      <c r="D36" s="65" t="str">
        <f t="shared" ca="1" si="1"/>
        <v>Manual</v>
      </c>
      <c r="E36" s="64" t="str">
        <f t="shared" ca="1" si="2"/>
        <v>Unit testing</v>
      </c>
      <c r="F36" s="64" t="str">
        <f t="shared" ca="1" si="3"/>
        <v>Mohamed Sharaf</v>
      </c>
      <c r="G36" s="64" t="str">
        <f t="shared" ca="1" si="4"/>
        <v>POS</v>
      </c>
      <c r="H36" s="64">
        <f t="shared" ca="1" si="5"/>
        <v>0</v>
      </c>
      <c r="I36" s="64">
        <f t="shared" ca="1" si="6"/>
        <v>4</v>
      </c>
      <c r="J36" s="66">
        <f t="shared" ca="1" si="7"/>
        <v>1</v>
      </c>
      <c r="K36" s="67" t="str">
        <f t="shared" ca="1" si="8"/>
        <v>Pass</v>
      </c>
      <c r="L36" s="65" t="str">
        <f t="shared" ca="1" si="9"/>
        <v/>
      </c>
      <c r="M36" s="65" t="str">
        <f t="shared" ca="1" si="10"/>
        <v/>
      </c>
      <c r="N36" s="69">
        <f t="shared" ca="1" si="11"/>
        <v>0.16666666666666666</v>
      </c>
      <c r="O36" s="118">
        <f t="shared" ca="1" si="12"/>
        <v>0</v>
      </c>
      <c r="P36" s="54"/>
      <c r="Q36" s="131" t="s">
        <v>807</v>
      </c>
      <c r="R36" s="54"/>
      <c r="S36" s="54"/>
      <c r="T36" s="54"/>
      <c r="U36" s="54"/>
      <c r="V36" s="54"/>
      <c r="W36" s="54"/>
      <c r="X36" s="54"/>
      <c r="Y36" s="54"/>
      <c r="Z36" s="54"/>
    </row>
    <row r="37" spans="1:26" ht="56.25" customHeight="1" outlineLevel="1">
      <c r="A37" s="54"/>
      <c r="B37" s="117" t="s">
        <v>611</v>
      </c>
      <c r="C37" s="64" t="str">
        <f t="shared" ca="1" si="0"/>
        <v>Return_With&amp;WithoutReference</v>
      </c>
      <c r="D37" s="65" t="str">
        <f t="shared" ca="1" si="1"/>
        <v>Manual</v>
      </c>
      <c r="E37" s="64" t="str">
        <f t="shared" ca="1" si="2"/>
        <v>Unit testing</v>
      </c>
      <c r="F37" s="64" t="str">
        <f t="shared" ca="1" si="3"/>
        <v>Mohamed Sharaf</v>
      </c>
      <c r="G37" s="64" t="str">
        <f t="shared" ca="1" si="4"/>
        <v>POS</v>
      </c>
      <c r="H37" s="64">
        <f t="shared" ca="1" si="5"/>
        <v>8</v>
      </c>
      <c r="I37" s="64">
        <f t="shared" ca="1" si="6"/>
        <v>6</v>
      </c>
      <c r="J37" s="66">
        <f t="shared" ca="1" si="7"/>
        <v>0.42857142857142855</v>
      </c>
      <c r="K37" s="67" t="str">
        <f t="shared" ca="1" si="8"/>
        <v>Fail</v>
      </c>
      <c r="L37" s="65" t="str">
        <f t="shared" ca="1" si="9"/>
        <v>Form Design</v>
      </c>
      <c r="M37" s="65" t="str">
        <f t="shared" ca="1" si="10"/>
        <v>Low</v>
      </c>
      <c r="N37" s="69">
        <f t="shared" ca="1" si="11"/>
        <v>0.20833333333333334</v>
      </c>
      <c r="O37" s="118">
        <f t="shared" ca="1" si="12"/>
        <v>0</v>
      </c>
      <c r="P37" s="54"/>
      <c r="Q37" s="131" t="s">
        <v>807</v>
      </c>
      <c r="R37" s="54"/>
      <c r="S37" s="54"/>
      <c r="T37" s="54"/>
      <c r="U37" s="54"/>
      <c r="V37" s="54"/>
      <c r="W37" s="54"/>
      <c r="X37" s="54"/>
      <c r="Y37" s="54"/>
      <c r="Z37" s="54"/>
    </row>
    <row r="38" spans="1:26" ht="36.75" customHeight="1" outlineLevel="1">
      <c r="A38" s="54"/>
      <c r="B38" s="117" t="s">
        <v>691</v>
      </c>
      <c r="C38" s="64" t="str">
        <f t="shared" ca="1" si="0"/>
        <v>SearchCashRegister&amp;Reprint</v>
      </c>
      <c r="D38" s="65" t="str">
        <f t="shared" ca="1" si="1"/>
        <v>Manual</v>
      </c>
      <c r="E38" s="64" t="str">
        <f t="shared" ca="1" si="2"/>
        <v>Unit testing</v>
      </c>
      <c r="F38" s="64" t="str">
        <f t="shared" ca="1" si="3"/>
        <v>Mohamed Sharaf</v>
      </c>
      <c r="G38" s="64" t="str">
        <f t="shared" ca="1" si="4"/>
        <v>POS</v>
      </c>
      <c r="H38" s="64">
        <f t="shared" ca="1" si="5"/>
        <v>3</v>
      </c>
      <c r="I38" s="64">
        <f t="shared" ca="1" si="6"/>
        <v>4</v>
      </c>
      <c r="J38" s="66">
        <f t="shared" ca="1" si="7"/>
        <v>0.5714285714285714</v>
      </c>
      <c r="K38" s="67" t="str">
        <f t="shared" ca="1" si="8"/>
        <v>Fail</v>
      </c>
      <c r="L38" s="65" t="str">
        <f t="shared" ca="1" si="9"/>
        <v>Functional</v>
      </c>
      <c r="M38" s="65" t="str">
        <f t="shared" ca="1" si="10"/>
        <v>Critical</v>
      </c>
      <c r="N38" s="69">
        <f t="shared" ca="1" si="11"/>
        <v>0.16666666666666666</v>
      </c>
      <c r="O38" s="118">
        <f t="shared" ca="1" si="12"/>
        <v>0</v>
      </c>
      <c r="P38" s="54"/>
      <c r="Q38" s="131" t="s">
        <v>807</v>
      </c>
      <c r="R38" s="54"/>
      <c r="S38" s="54"/>
      <c r="T38" s="54"/>
      <c r="U38" s="54"/>
      <c r="V38" s="54"/>
      <c r="W38" s="54"/>
      <c r="X38" s="54"/>
      <c r="Y38" s="54"/>
      <c r="Z38" s="54"/>
    </row>
    <row r="39" spans="1:26" ht="36.75" customHeight="1" outlineLevel="1">
      <c r="A39" s="54"/>
      <c r="B39" s="117" t="s">
        <v>692</v>
      </c>
      <c r="C39" s="64" t="str">
        <f t="shared" ca="1" si="0"/>
        <v>DeleteItem_TempInvoice</v>
      </c>
      <c r="D39" s="65" t="str">
        <f t="shared" ca="1" si="1"/>
        <v>Manual</v>
      </c>
      <c r="E39" s="64" t="str">
        <f t="shared" ca="1" si="2"/>
        <v>Unit testing</v>
      </c>
      <c r="F39" s="64" t="str">
        <f t="shared" ca="1" si="3"/>
        <v>Mohamed Sharaf</v>
      </c>
      <c r="G39" s="64" t="str">
        <f t="shared" ca="1" si="4"/>
        <v>POS</v>
      </c>
      <c r="H39" s="64">
        <f t="shared" ca="1" si="5"/>
        <v>1</v>
      </c>
      <c r="I39" s="64">
        <f t="shared" ca="1" si="6"/>
        <v>4</v>
      </c>
      <c r="J39" s="66">
        <f t="shared" ca="1" si="7"/>
        <v>0.8</v>
      </c>
      <c r="K39" s="67" t="str">
        <f t="shared" ca="1" si="8"/>
        <v>Fail</v>
      </c>
      <c r="L39" s="65" t="str">
        <f t="shared" ca="1" si="9"/>
        <v/>
      </c>
      <c r="M39" s="65" t="str">
        <f t="shared" ca="1" si="10"/>
        <v/>
      </c>
      <c r="N39" s="69">
        <f t="shared" ca="1" si="11"/>
        <v>0.16666666666666666</v>
      </c>
      <c r="O39" s="118">
        <f t="shared" ca="1" si="12"/>
        <v>0</v>
      </c>
      <c r="P39" s="54"/>
      <c r="Q39" s="131" t="s">
        <v>807</v>
      </c>
      <c r="R39" s="54"/>
      <c r="S39" s="54"/>
      <c r="T39" s="54"/>
      <c r="U39" s="54"/>
      <c r="V39" s="54"/>
      <c r="W39" s="54"/>
      <c r="X39" s="54"/>
      <c r="Y39" s="54"/>
      <c r="Z39" s="54"/>
    </row>
    <row r="40" spans="1:26" ht="36.75" customHeight="1" outlineLevel="1">
      <c r="A40" s="54"/>
      <c r="B40" s="117" t="s">
        <v>797</v>
      </c>
      <c r="C40" s="64" t="str">
        <f t="shared" ca="1" si="0"/>
        <v>InternalModulesIntegration</v>
      </c>
      <c r="D40" s="65" t="str">
        <f t="shared" ca="1" si="1"/>
        <v>Manual</v>
      </c>
      <c r="E40" s="64" t="str">
        <f t="shared" ca="1" si="2"/>
        <v>Integration testing</v>
      </c>
      <c r="F40" s="64" t="str">
        <f t="shared" ca="1" si="3"/>
        <v>Mohamed Sharaf</v>
      </c>
      <c r="G40" s="64" t="str">
        <f t="shared" ca="1" si="4"/>
        <v>POS</v>
      </c>
      <c r="H40" s="64">
        <f t="shared" ca="1" si="5"/>
        <v>0</v>
      </c>
      <c r="I40" s="64">
        <f t="shared" ca="1" si="6"/>
        <v>4</v>
      </c>
      <c r="J40" s="66">
        <f t="shared" ca="1" si="7"/>
        <v>1</v>
      </c>
      <c r="K40" s="67" t="str">
        <f t="shared" ca="1" si="8"/>
        <v>Pass</v>
      </c>
      <c r="L40" s="65" t="str">
        <f t="shared" ca="1" si="9"/>
        <v/>
      </c>
      <c r="M40" s="65" t="str">
        <f t="shared" ca="1" si="10"/>
        <v/>
      </c>
      <c r="N40" s="69">
        <f t="shared" ca="1" si="11"/>
        <v>0.25</v>
      </c>
      <c r="O40" s="118">
        <f t="shared" ca="1" si="12"/>
        <v>0</v>
      </c>
      <c r="P40" s="54"/>
      <c r="Q40" s="131" t="s">
        <v>807</v>
      </c>
      <c r="R40" s="54"/>
      <c r="S40" s="54"/>
      <c r="T40" s="54"/>
      <c r="U40" s="54"/>
      <c r="V40" s="54"/>
      <c r="W40" s="54"/>
      <c r="X40" s="54"/>
      <c r="Y40" s="54"/>
      <c r="Z40" s="54"/>
    </row>
    <row r="41" spans="1:26" ht="36.75" customHeight="1" outlineLevel="1">
      <c r="A41" s="54"/>
      <c r="B41" s="117" t="s">
        <v>798</v>
      </c>
      <c r="C41" s="64" t="str">
        <f t="shared" ca="1" si="0"/>
        <v>HardwareIntegration</v>
      </c>
      <c r="D41" s="65" t="str">
        <f t="shared" ca="1" si="1"/>
        <v>Manual</v>
      </c>
      <c r="E41" s="64" t="str">
        <f t="shared" ca="1" si="2"/>
        <v>Integration testing</v>
      </c>
      <c r="F41" s="64" t="str">
        <f t="shared" ca="1" si="3"/>
        <v>Mohamed Sharaf</v>
      </c>
      <c r="G41" s="64" t="str">
        <f t="shared" ca="1" si="4"/>
        <v>POS</v>
      </c>
      <c r="H41" s="64">
        <f t="shared" ca="1" si="5"/>
        <v>0</v>
      </c>
      <c r="I41" s="64">
        <f t="shared" ca="1" si="6"/>
        <v>2</v>
      </c>
      <c r="J41" s="66">
        <f t="shared" ca="1" si="7"/>
        <v>1</v>
      </c>
      <c r="K41" s="67" t="str">
        <f t="shared" ca="1" si="8"/>
        <v>Pass</v>
      </c>
      <c r="L41" s="65" t="str">
        <f t="shared" ca="1" si="9"/>
        <v>Functional</v>
      </c>
      <c r="M41" s="65" t="str">
        <f t="shared" ca="1" si="10"/>
        <v>Critical</v>
      </c>
      <c r="N41" s="69">
        <f t="shared" ca="1" si="11"/>
        <v>0.20833333333333334</v>
      </c>
      <c r="O41" s="118">
        <f t="shared" ca="1" si="12"/>
        <v>0</v>
      </c>
      <c r="P41" s="54"/>
      <c r="Q41" s="131" t="s">
        <v>807</v>
      </c>
      <c r="R41" s="54"/>
      <c r="S41" s="54"/>
      <c r="T41" s="54"/>
      <c r="U41" s="54"/>
      <c r="V41" s="54"/>
      <c r="W41" s="54"/>
      <c r="X41" s="54"/>
      <c r="Y41" s="54"/>
      <c r="Z41" s="54"/>
    </row>
    <row r="42" spans="1:26" ht="51.75" customHeight="1" outlineLevel="1">
      <c r="A42" s="54"/>
      <c r="B42" s="117" t="s">
        <v>799</v>
      </c>
      <c r="C42" s="64" t="str">
        <f t="shared" ca="1" si="0"/>
        <v>SoftwareIntegration(RPOS&amp;AdminTools)</v>
      </c>
      <c r="D42" s="65" t="str">
        <f t="shared" ca="1" si="1"/>
        <v>Manual</v>
      </c>
      <c r="E42" s="64" t="str">
        <f t="shared" ca="1" si="2"/>
        <v>Integration testing</v>
      </c>
      <c r="F42" s="64" t="str">
        <f t="shared" ca="1" si="3"/>
        <v>Mohamed Sharaf</v>
      </c>
      <c r="G42" s="64" t="str">
        <f t="shared" ca="1" si="4"/>
        <v>POS</v>
      </c>
      <c r="H42" s="64">
        <f t="shared" ca="1" si="5"/>
        <v>0</v>
      </c>
      <c r="I42" s="64">
        <f t="shared" ca="1" si="6"/>
        <v>1</v>
      </c>
      <c r="J42" s="66">
        <f t="shared" ca="1" si="7"/>
        <v>1</v>
      </c>
      <c r="K42" s="67" t="str">
        <f t="shared" ca="1" si="8"/>
        <v>Pass</v>
      </c>
      <c r="L42" s="65" t="str">
        <f t="shared" ca="1" si="9"/>
        <v/>
      </c>
      <c r="M42" s="65" t="str">
        <f t="shared" ca="1" si="10"/>
        <v/>
      </c>
      <c r="N42" s="69">
        <f t="shared" ca="1" si="11"/>
        <v>0.83333333333333337</v>
      </c>
      <c r="O42" s="118">
        <f t="shared" ca="1" si="12"/>
        <v>0</v>
      </c>
      <c r="P42" s="54"/>
      <c r="Q42" s="131" t="s">
        <v>807</v>
      </c>
      <c r="R42" s="54"/>
      <c r="S42" s="54"/>
      <c r="T42" s="54"/>
      <c r="U42" s="54"/>
      <c r="V42" s="54"/>
      <c r="W42" s="54"/>
      <c r="X42" s="54"/>
      <c r="Y42" s="54"/>
      <c r="Z42" s="54"/>
    </row>
    <row r="43" spans="1:26" ht="36.75" customHeight="1" outlineLevel="1">
      <c r="A43" s="54"/>
      <c r="B43" s="117" t="s">
        <v>800</v>
      </c>
      <c r="C43" s="64" t="str">
        <f t="shared" ca="1" si="0"/>
        <v>BusinessCasesIntegration</v>
      </c>
      <c r="D43" s="65" t="str">
        <f t="shared" ca="1" si="1"/>
        <v>Manual</v>
      </c>
      <c r="E43" s="64" t="str">
        <f t="shared" ca="1" si="2"/>
        <v>Integration testing</v>
      </c>
      <c r="F43" s="64" t="str">
        <f t="shared" ca="1" si="3"/>
        <v>Mohamed Sharaf</v>
      </c>
      <c r="G43" s="64" t="str">
        <f t="shared" ca="1" si="4"/>
        <v>POS</v>
      </c>
      <c r="H43" s="64">
        <f t="shared" ca="1" si="5"/>
        <v>0</v>
      </c>
      <c r="I43" s="64">
        <f t="shared" ca="1" si="6"/>
        <v>1</v>
      </c>
      <c r="J43" s="66">
        <f t="shared" ca="1" si="7"/>
        <v>1</v>
      </c>
      <c r="K43" s="67" t="str">
        <f t="shared" ca="1" si="8"/>
        <v>Pass</v>
      </c>
      <c r="L43" s="65" t="str">
        <f t="shared" ca="1" si="9"/>
        <v>Functional</v>
      </c>
      <c r="M43" s="65" t="str">
        <f t="shared" ca="1" si="10"/>
        <v>Critical</v>
      </c>
      <c r="N43" s="69">
        <f t="shared" ca="1" si="11"/>
        <v>1.0416666666666667</v>
      </c>
      <c r="O43" s="118">
        <f t="shared" ca="1" si="12"/>
        <v>0</v>
      </c>
      <c r="P43" s="54"/>
      <c r="Q43" s="131" t="s">
        <v>807</v>
      </c>
      <c r="R43" s="54"/>
      <c r="S43" s="54"/>
      <c r="T43" s="54"/>
      <c r="U43" s="54"/>
      <c r="V43" s="54"/>
      <c r="W43" s="54"/>
      <c r="X43" s="54"/>
      <c r="Y43" s="54"/>
      <c r="Z43" s="54"/>
    </row>
    <row r="44" spans="1:26" ht="36.75" customHeight="1" outlineLevel="1">
      <c r="A44" s="54"/>
      <c r="B44" s="117"/>
      <c r="C44" s="64" t="str">
        <f t="shared" ca="1" si="0"/>
        <v/>
      </c>
      <c r="D44" s="65" t="str">
        <f t="shared" ca="1" si="1"/>
        <v/>
      </c>
      <c r="E44" s="64" t="str">
        <f t="shared" ca="1" si="2"/>
        <v/>
      </c>
      <c r="F44" s="64" t="str">
        <f t="shared" ca="1" si="3"/>
        <v/>
      </c>
      <c r="G44" s="64" t="str">
        <f t="shared" ca="1" si="4"/>
        <v/>
      </c>
      <c r="H44" s="64" t="str">
        <f t="shared" ca="1" si="5"/>
        <v/>
      </c>
      <c r="I44" s="64" t="str">
        <f t="shared" ca="1" si="6"/>
        <v/>
      </c>
      <c r="J44" s="66" t="str">
        <f t="shared" ca="1" si="7"/>
        <v/>
      </c>
      <c r="K44" s="67" t="str">
        <f t="shared" ca="1" si="8"/>
        <v/>
      </c>
      <c r="L44" s="65" t="str">
        <f t="shared" ca="1" si="9"/>
        <v/>
      </c>
      <c r="M44" s="65" t="str">
        <f t="shared" ca="1" si="10"/>
        <v/>
      </c>
      <c r="N44" s="69" t="str">
        <f t="shared" ca="1" si="11"/>
        <v/>
      </c>
      <c r="O44" s="118" t="str">
        <f t="shared" ca="1" si="12"/>
        <v/>
      </c>
      <c r="P44" s="54"/>
      <c r="Q44" s="54"/>
      <c r="R44" s="54"/>
      <c r="S44" s="54"/>
      <c r="T44" s="54"/>
      <c r="U44" s="54"/>
      <c r="V44" s="54"/>
      <c r="W44" s="54"/>
      <c r="X44" s="54"/>
      <c r="Y44" s="54"/>
      <c r="Z44" s="54"/>
    </row>
    <row r="45" spans="1:26" ht="36.75" customHeight="1" outlineLevel="1">
      <c r="A45" s="54"/>
      <c r="B45" s="117"/>
      <c r="C45" s="64" t="str">
        <f t="shared" ca="1" si="0"/>
        <v/>
      </c>
      <c r="D45" s="65" t="str">
        <f t="shared" ca="1" si="1"/>
        <v/>
      </c>
      <c r="E45" s="64" t="str">
        <f t="shared" ca="1" si="2"/>
        <v/>
      </c>
      <c r="F45" s="64" t="str">
        <f t="shared" ca="1" si="3"/>
        <v/>
      </c>
      <c r="G45" s="64" t="str">
        <f t="shared" ca="1" si="4"/>
        <v/>
      </c>
      <c r="H45" s="64" t="str">
        <f t="shared" ca="1" si="5"/>
        <v/>
      </c>
      <c r="I45" s="64" t="str">
        <f t="shared" ca="1" si="6"/>
        <v/>
      </c>
      <c r="J45" s="66" t="str">
        <f t="shared" ca="1" si="7"/>
        <v/>
      </c>
      <c r="K45" s="67" t="str">
        <f t="shared" ca="1" si="8"/>
        <v/>
      </c>
      <c r="L45" s="65" t="str">
        <f t="shared" ca="1" si="9"/>
        <v/>
      </c>
      <c r="M45" s="65" t="str">
        <f t="shared" ca="1" si="10"/>
        <v/>
      </c>
      <c r="N45" s="69" t="str">
        <f t="shared" ca="1" si="11"/>
        <v/>
      </c>
      <c r="O45" s="118" t="str">
        <f t="shared" ca="1" si="12"/>
        <v/>
      </c>
      <c r="P45" s="54"/>
      <c r="Q45" s="54"/>
      <c r="R45" s="54"/>
      <c r="S45" s="54"/>
      <c r="T45" s="54"/>
      <c r="U45" s="54"/>
      <c r="V45" s="54"/>
      <c r="W45" s="54"/>
      <c r="X45" s="54"/>
      <c r="Y45" s="54"/>
      <c r="Z45" s="54"/>
    </row>
    <row r="46" spans="1:26" ht="36.75" customHeight="1" outlineLevel="1">
      <c r="A46" s="54"/>
      <c r="B46" s="117"/>
      <c r="C46" s="64" t="str">
        <f t="shared" ca="1" si="0"/>
        <v/>
      </c>
      <c r="D46" s="65" t="str">
        <f t="shared" ca="1" si="1"/>
        <v/>
      </c>
      <c r="E46" s="64" t="str">
        <f t="shared" ca="1" si="2"/>
        <v/>
      </c>
      <c r="F46" s="64" t="str">
        <f t="shared" ca="1" si="3"/>
        <v/>
      </c>
      <c r="G46" s="64" t="str">
        <f t="shared" ca="1" si="4"/>
        <v/>
      </c>
      <c r="H46" s="64" t="str">
        <f t="shared" ca="1" si="5"/>
        <v/>
      </c>
      <c r="I46" s="64" t="str">
        <f t="shared" ca="1" si="6"/>
        <v/>
      </c>
      <c r="J46" s="66" t="str">
        <f t="shared" ca="1" si="7"/>
        <v/>
      </c>
      <c r="K46" s="67" t="str">
        <f t="shared" ca="1" si="8"/>
        <v/>
      </c>
      <c r="L46" s="65" t="str">
        <f t="shared" ca="1" si="9"/>
        <v/>
      </c>
      <c r="M46" s="65" t="str">
        <f t="shared" ca="1" si="10"/>
        <v/>
      </c>
      <c r="N46" s="69" t="str">
        <f t="shared" ca="1" si="11"/>
        <v/>
      </c>
      <c r="O46" s="118" t="str">
        <f t="shared" ca="1" si="12"/>
        <v/>
      </c>
      <c r="P46" s="54"/>
      <c r="Q46" s="54"/>
      <c r="R46" s="54"/>
      <c r="S46" s="54"/>
      <c r="T46" s="54"/>
      <c r="U46" s="54"/>
      <c r="V46" s="54"/>
      <c r="W46" s="54"/>
      <c r="X46" s="54"/>
      <c r="Y46" s="54"/>
      <c r="Z46" s="54"/>
    </row>
    <row r="47" spans="1:26" ht="36.75" customHeight="1" outlineLevel="1">
      <c r="A47" s="54"/>
      <c r="B47" s="117"/>
      <c r="C47" s="64" t="str">
        <f t="shared" ca="1" si="0"/>
        <v/>
      </c>
      <c r="D47" s="65" t="str">
        <f t="shared" ca="1" si="1"/>
        <v/>
      </c>
      <c r="E47" s="64" t="str">
        <f t="shared" ca="1" si="2"/>
        <v/>
      </c>
      <c r="F47" s="64" t="str">
        <f t="shared" ca="1" si="3"/>
        <v/>
      </c>
      <c r="G47" s="64" t="str">
        <f t="shared" ca="1" si="4"/>
        <v/>
      </c>
      <c r="H47" s="64" t="str">
        <f t="shared" ca="1" si="5"/>
        <v/>
      </c>
      <c r="I47" s="64" t="str">
        <f t="shared" ca="1" si="6"/>
        <v/>
      </c>
      <c r="J47" s="66" t="str">
        <f t="shared" ca="1" si="7"/>
        <v/>
      </c>
      <c r="K47" s="67" t="str">
        <f t="shared" ca="1" si="8"/>
        <v/>
      </c>
      <c r="L47" s="65" t="str">
        <f t="shared" ca="1" si="9"/>
        <v/>
      </c>
      <c r="M47" s="65" t="str">
        <f t="shared" ca="1" si="10"/>
        <v/>
      </c>
      <c r="N47" s="69" t="str">
        <f t="shared" ca="1" si="11"/>
        <v/>
      </c>
      <c r="O47" s="118" t="str">
        <f t="shared" ca="1" si="12"/>
        <v/>
      </c>
      <c r="P47" s="54"/>
      <c r="Q47" s="54"/>
      <c r="R47" s="54"/>
      <c r="S47" s="54"/>
      <c r="T47" s="54"/>
      <c r="U47" s="54"/>
      <c r="V47" s="54"/>
      <c r="W47" s="54"/>
      <c r="X47" s="54"/>
      <c r="Y47" s="54"/>
      <c r="Z47" s="54"/>
    </row>
    <row r="48" spans="1:26" ht="36.75" customHeight="1" outlineLevel="1">
      <c r="A48" s="54"/>
      <c r="B48" s="117"/>
      <c r="C48" s="64" t="str">
        <f t="shared" ca="1" si="0"/>
        <v/>
      </c>
      <c r="D48" s="65" t="str">
        <f t="shared" ca="1" si="1"/>
        <v/>
      </c>
      <c r="E48" s="64" t="str">
        <f t="shared" ca="1" si="2"/>
        <v/>
      </c>
      <c r="F48" s="64" t="str">
        <f t="shared" ca="1" si="3"/>
        <v/>
      </c>
      <c r="G48" s="64" t="str">
        <f t="shared" ca="1" si="4"/>
        <v/>
      </c>
      <c r="H48" s="64" t="str">
        <f t="shared" ca="1" si="5"/>
        <v/>
      </c>
      <c r="I48" s="64" t="str">
        <f t="shared" ca="1" si="6"/>
        <v/>
      </c>
      <c r="J48" s="66" t="str">
        <f t="shared" ca="1" si="7"/>
        <v/>
      </c>
      <c r="K48" s="67" t="str">
        <f t="shared" ca="1" si="8"/>
        <v/>
      </c>
      <c r="L48" s="65" t="str">
        <f t="shared" ca="1" si="9"/>
        <v/>
      </c>
      <c r="M48" s="65" t="str">
        <f t="shared" ca="1" si="10"/>
        <v/>
      </c>
      <c r="N48" s="69" t="str">
        <f t="shared" ca="1" si="11"/>
        <v/>
      </c>
      <c r="O48" s="118" t="str">
        <f t="shared" ca="1" si="12"/>
        <v/>
      </c>
      <c r="P48" s="54"/>
      <c r="Q48" s="54"/>
      <c r="R48" s="54"/>
      <c r="S48" s="54"/>
      <c r="T48" s="54"/>
      <c r="U48" s="54"/>
      <c r="V48" s="54"/>
      <c r="W48" s="54"/>
      <c r="X48" s="54"/>
      <c r="Y48" s="54"/>
      <c r="Z48" s="54"/>
    </row>
    <row r="49" spans="1:26" ht="36.75" customHeight="1" outlineLevel="1">
      <c r="A49" s="54"/>
      <c r="B49" s="117"/>
      <c r="C49" s="64" t="str">
        <f t="shared" ca="1" si="0"/>
        <v/>
      </c>
      <c r="D49" s="65" t="str">
        <f t="shared" ca="1" si="1"/>
        <v/>
      </c>
      <c r="E49" s="64" t="str">
        <f t="shared" ca="1" si="2"/>
        <v/>
      </c>
      <c r="F49" s="64" t="str">
        <f t="shared" ca="1" si="3"/>
        <v/>
      </c>
      <c r="G49" s="64" t="str">
        <f t="shared" ca="1" si="4"/>
        <v/>
      </c>
      <c r="H49" s="64" t="str">
        <f t="shared" ca="1" si="5"/>
        <v/>
      </c>
      <c r="I49" s="64" t="str">
        <f t="shared" ca="1" si="6"/>
        <v/>
      </c>
      <c r="J49" s="66" t="str">
        <f t="shared" ca="1" si="7"/>
        <v/>
      </c>
      <c r="K49" s="67" t="str">
        <f t="shared" ca="1" si="8"/>
        <v/>
      </c>
      <c r="L49" s="65" t="str">
        <f t="shared" ca="1" si="9"/>
        <v/>
      </c>
      <c r="M49" s="65" t="str">
        <f t="shared" ca="1" si="10"/>
        <v/>
      </c>
      <c r="N49" s="69" t="str">
        <f t="shared" ca="1" si="11"/>
        <v/>
      </c>
      <c r="O49" s="118" t="str">
        <f t="shared" ca="1" si="12"/>
        <v/>
      </c>
      <c r="P49" s="54"/>
      <c r="Q49" s="54"/>
      <c r="R49" s="54"/>
      <c r="S49" s="54"/>
      <c r="T49" s="54"/>
      <c r="U49" s="54"/>
      <c r="V49" s="54"/>
      <c r="W49" s="54"/>
      <c r="X49" s="54"/>
      <c r="Y49" s="54"/>
      <c r="Z49" s="54"/>
    </row>
    <row r="50" spans="1:26" ht="36.75" customHeight="1" outlineLevel="1">
      <c r="A50" s="54"/>
      <c r="B50" s="117"/>
      <c r="C50" s="64" t="str">
        <f t="shared" ca="1" si="0"/>
        <v/>
      </c>
      <c r="D50" s="65" t="str">
        <f t="shared" ca="1" si="1"/>
        <v/>
      </c>
      <c r="E50" s="64" t="str">
        <f t="shared" ca="1" si="2"/>
        <v/>
      </c>
      <c r="F50" s="64" t="str">
        <f t="shared" ca="1" si="3"/>
        <v/>
      </c>
      <c r="G50" s="64" t="str">
        <f t="shared" ca="1" si="4"/>
        <v/>
      </c>
      <c r="H50" s="64" t="str">
        <f t="shared" ca="1" si="5"/>
        <v/>
      </c>
      <c r="I50" s="64" t="str">
        <f t="shared" ca="1" si="6"/>
        <v/>
      </c>
      <c r="J50" s="66" t="str">
        <f t="shared" ca="1" si="7"/>
        <v/>
      </c>
      <c r="K50" s="67" t="str">
        <f t="shared" ca="1" si="8"/>
        <v/>
      </c>
      <c r="L50" s="65" t="str">
        <f t="shared" ca="1" si="9"/>
        <v/>
      </c>
      <c r="M50" s="65" t="str">
        <f t="shared" ca="1" si="10"/>
        <v/>
      </c>
      <c r="N50" s="69" t="str">
        <f t="shared" ca="1" si="11"/>
        <v/>
      </c>
      <c r="O50" s="118" t="str">
        <f t="shared" ca="1" si="12"/>
        <v/>
      </c>
      <c r="P50" s="54"/>
      <c r="Q50" s="54"/>
      <c r="R50" s="54"/>
      <c r="S50" s="54"/>
      <c r="T50" s="54"/>
      <c r="U50" s="54"/>
      <c r="V50" s="54"/>
      <c r="W50" s="54"/>
      <c r="X50" s="54"/>
      <c r="Y50" s="54"/>
      <c r="Z50" s="54"/>
    </row>
    <row r="51" spans="1:26" ht="36.75" customHeight="1" outlineLevel="1">
      <c r="A51" s="54"/>
      <c r="B51" s="117"/>
      <c r="C51" s="64" t="str">
        <f t="shared" ca="1" si="0"/>
        <v/>
      </c>
      <c r="D51" s="65" t="str">
        <f t="shared" ca="1" si="1"/>
        <v/>
      </c>
      <c r="E51" s="64" t="str">
        <f t="shared" ca="1" si="2"/>
        <v/>
      </c>
      <c r="F51" s="64" t="str">
        <f t="shared" ca="1" si="3"/>
        <v/>
      </c>
      <c r="G51" s="64" t="str">
        <f t="shared" ca="1" si="4"/>
        <v/>
      </c>
      <c r="H51" s="64" t="str">
        <f t="shared" ca="1" si="5"/>
        <v/>
      </c>
      <c r="I51" s="64" t="str">
        <f t="shared" ca="1" si="6"/>
        <v/>
      </c>
      <c r="J51" s="66" t="str">
        <f t="shared" ca="1" si="7"/>
        <v/>
      </c>
      <c r="K51" s="67" t="str">
        <f t="shared" ca="1" si="8"/>
        <v/>
      </c>
      <c r="L51" s="65" t="str">
        <f t="shared" ca="1" si="9"/>
        <v/>
      </c>
      <c r="M51" s="65" t="str">
        <f t="shared" ca="1" si="10"/>
        <v/>
      </c>
      <c r="N51" s="69" t="str">
        <f t="shared" ca="1" si="11"/>
        <v/>
      </c>
      <c r="O51" s="118" t="str">
        <f t="shared" ca="1" si="12"/>
        <v/>
      </c>
      <c r="P51" s="54"/>
      <c r="Q51" s="54"/>
      <c r="R51" s="54"/>
      <c r="S51" s="54"/>
      <c r="T51" s="54"/>
      <c r="U51" s="54"/>
      <c r="V51" s="54"/>
      <c r="W51" s="54"/>
      <c r="X51" s="54"/>
      <c r="Y51" s="54"/>
      <c r="Z51" s="54"/>
    </row>
    <row r="52" spans="1:26" ht="36.75" customHeight="1" outlineLevel="1">
      <c r="A52" s="54"/>
      <c r="B52" s="117"/>
      <c r="C52" s="64" t="str">
        <f t="shared" ca="1" si="0"/>
        <v/>
      </c>
      <c r="D52" s="65" t="str">
        <f t="shared" ca="1" si="1"/>
        <v/>
      </c>
      <c r="E52" s="64" t="str">
        <f t="shared" ca="1" si="2"/>
        <v/>
      </c>
      <c r="F52" s="64" t="str">
        <f t="shared" ca="1" si="3"/>
        <v/>
      </c>
      <c r="G52" s="64" t="str">
        <f t="shared" ca="1" si="4"/>
        <v/>
      </c>
      <c r="H52" s="64" t="str">
        <f t="shared" ca="1" si="5"/>
        <v/>
      </c>
      <c r="I52" s="64" t="str">
        <f t="shared" ca="1" si="6"/>
        <v/>
      </c>
      <c r="J52" s="66" t="str">
        <f t="shared" ca="1" si="7"/>
        <v/>
      </c>
      <c r="K52" s="67" t="str">
        <f t="shared" ca="1" si="8"/>
        <v/>
      </c>
      <c r="L52" s="65" t="str">
        <f t="shared" ca="1" si="9"/>
        <v/>
      </c>
      <c r="M52" s="65" t="str">
        <f t="shared" ca="1" si="10"/>
        <v/>
      </c>
      <c r="N52" s="69" t="str">
        <f t="shared" ca="1" si="11"/>
        <v/>
      </c>
      <c r="O52" s="118" t="str">
        <f t="shared" ca="1" si="12"/>
        <v/>
      </c>
      <c r="P52" s="54"/>
      <c r="Q52" s="54"/>
      <c r="R52" s="54"/>
      <c r="S52" s="54"/>
      <c r="T52" s="54"/>
      <c r="U52" s="54"/>
      <c r="V52" s="54"/>
      <c r="W52" s="54"/>
      <c r="X52" s="54"/>
      <c r="Y52" s="54"/>
      <c r="Z52" s="54"/>
    </row>
    <row r="53" spans="1:26" ht="36.75" customHeight="1" outlineLevel="1">
      <c r="A53" s="54"/>
      <c r="B53" s="117"/>
      <c r="C53" s="64" t="str">
        <f t="shared" ca="1" si="0"/>
        <v/>
      </c>
      <c r="D53" s="65" t="str">
        <f t="shared" ca="1" si="1"/>
        <v/>
      </c>
      <c r="E53" s="64" t="str">
        <f t="shared" ca="1" si="2"/>
        <v/>
      </c>
      <c r="F53" s="64" t="str">
        <f t="shared" ca="1" si="3"/>
        <v/>
      </c>
      <c r="G53" s="64" t="str">
        <f t="shared" ca="1" si="4"/>
        <v/>
      </c>
      <c r="H53" s="64" t="str">
        <f t="shared" ca="1" si="5"/>
        <v/>
      </c>
      <c r="I53" s="64" t="str">
        <f t="shared" ca="1" si="6"/>
        <v/>
      </c>
      <c r="J53" s="66" t="str">
        <f t="shared" ca="1" si="7"/>
        <v/>
      </c>
      <c r="K53" s="67" t="str">
        <f t="shared" ca="1" si="8"/>
        <v/>
      </c>
      <c r="L53" s="65" t="str">
        <f t="shared" ca="1" si="9"/>
        <v/>
      </c>
      <c r="M53" s="65" t="str">
        <f t="shared" ca="1" si="10"/>
        <v/>
      </c>
      <c r="N53" s="69" t="str">
        <f t="shared" ca="1" si="11"/>
        <v/>
      </c>
      <c r="O53" s="118" t="str">
        <f t="shared" ca="1" si="12"/>
        <v/>
      </c>
      <c r="P53" s="61"/>
      <c r="Q53" s="61"/>
      <c r="R53" s="54"/>
      <c r="S53" s="54"/>
      <c r="T53" s="54"/>
      <c r="U53" s="54"/>
      <c r="V53" s="54"/>
      <c r="W53" s="54"/>
      <c r="X53" s="54"/>
      <c r="Y53" s="54"/>
      <c r="Z53" s="54"/>
    </row>
    <row r="54" spans="1:26" ht="36.75" customHeight="1" outlineLevel="1">
      <c r="A54" s="54"/>
      <c r="B54" s="117"/>
      <c r="C54" s="70" t="str">
        <f t="shared" ca="1" si="0"/>
        <v/>
      </c>
      <c r="D54" s="71" t="str">
        <f t="shared" ca="1" si="1"/>
        <v/>
      </c>
      <c r="E54" s="70" t="str">
        <f t="shared" ca="1" si="2"/>
        <v/>
      </c>
      <c r="F54" s="70" t="str">
        <f t="shared" ca="1" si="3"/>
        <v/>
      </c>
      <c r="G54" s="70" t="str">
        <f t="shared" ca="1" si="4"/>
        <v/>
      </c>
      <c r="H54" s="70" t="str">
        <f t="shared" ca="1" si="5"/>
        <v/>
      </c>
      <c r="I54" s="70" t="str">
        <f t="shared" ca="1" si="6"/>
        <v/>
      </c>
      <c r="J54" s="72" t="str">
        <f t="shared" ca="1" si="7"/>
        <v/>
      </c>
      <c r="K54" s="73" t="str">
        <f t="shared" ca="1" si="8"/>
        <v/>
      </c>
      <c r="L54" s="65" t="str">
        <f t="shared" ca="1" si="9"/>
        <v/>
      </c>
      <c r="M54" s="65" t="str">
        <f t="shared" ca="1" si="10"/>
        <v/>
      </c>
      <c r="N54" s="69" t="str">
        <f t="shared" ca="1" si="11"/>
        <v/>
      </c>
      <c r="O54" s="118" t="str">
        <f t="shared" ca="1" si="12"/>
        <v/>
      </c>
      <c r="P54" s="61"/>
      <c r="Q54" s="61"/>
      <c r="R54" s="54"/>
      <c r="S54" s="54"/>
      <c r="T54" s="54"/>
      <c r="U54" s="54"/>
      <c r="V54" s="54"/>
      <c r="W54" s="54"/>
      <c r="X54" s="54"/>
      <c r="Y54" s="54"/>
      <c r="Z54" s="54"/>
    </row>
    <row r="55" spans="1:26" ht="36.75" customHeight="1" outlineLevel="1">
      <c r="A55" s="54"/>
      <c r="B55" s="119"/>
      <c r="C55" s="71" t="str">
        <f t="shared" ca="1" si="0"/>
        <v/>
      </c>
      <c r="D55" s="71" t="str">
        <f t="shared" ca="1" si="1"/>
        <v/>
      </c>
      <c r="E55" s="71" t="str">
        <f t="shared" ca="1" si="2"/>
        <v/>
      </c>
      <c r="F55" s="71" t="str">
        <f t="shared" ca="1" si="3"/>
        <v/>
      </c>
      <c r="G55" s="71" t="str">
        <f t="shared" ca="1" si="4"/>
        <v/>
      </c>
      <c r="H55" s="71" t="str">
        <f t="shared" ca="1" si="5"/>
        <v/>
      </c>
      <c r="I55" s="71" t="str">
        <f t="shared" ca="1" si="6"/>
        <v/>
      </c>
      <c r="J55" s="72" t="str">
        <f t="shared" ca="1" si="7"/>
        <v/>
      </c>
      <c r="K55" s="120" t="str">
        <f t="shared" ca="1" si="8"/>
        <v/>
      </c>
      <c r="L55" s="71" t="str">
        <f t="shared" ca="1" si="9"/>
        <v/>
      </c>
      <c r="M55" s="71" t="str">
        <f t="shared" ca="1" si="10"/>
        <v/>
      </c>
      <c r="N55" s="121" t="str">
        <f t="shared" ca="1" si="11"/>
        <v/>
      </c>
      <c r="O55" s="122" t="str">
        <f t="shared" ca="1" si="12"/>
        <v/>
      </c>
      <c r="P55" s="61"/>
      <c r="Q55" s="61"/>
      <c r="R55" s="54"/>
      <c r="S55" s="54"/>
      <c r="T55" s="54"/>
      <c r="U55" s="54"/>
      <c r="V55" s="54"/>
      <c r="W55" s="54"/>
      <c r="X55" s="54"/>
      <c r="Y55" s="54"/>
      <c r="Z55" s="54"/>
    </row>
    <row r="56" spans="1:26" ht="16.5" thickBot="1">
      <c r="A56" s="54"/>
      <c r="B56" s="54"/>
      <c r="C56" s="54"/>
      <c r="D56" s="54"/>
      <c r="E56" s="54"/>
      <c r="F56" s="54"/>
      <c r="G56" s="54"/>
      <c r="H56" s="54"/>
      <c r="I56" s="54"/>
      <c r="J56" s="54"/>
      <c r="K56" s="54"/>
      <c r="L56" s="54"/>
      <c r="M56" s="54"/>
      <c r="N56" s="61"/>
      <c r="O56" s="61"/>
      <c r="P56" s="61"/>
      <c r="Q56" s="61"/>
      <c r="R56" s="54"/>
      <c r="S56" s="54"/>
      <c r="T56" s="54"/>
      <c r="U56" s="54"/>
      <c r="V56" s="54"/>
      <c r="W56" s="54"/>
      <c r="X56" s="54"/>
      <c r="Y56" s="54"/>
      <c r="Z56" s="54"/>
    </row>
    <row r="57" spans="1:26" ht="15.75">
      <c r="A57" s="54"/>
      <c r="B57" s="147" t="s">
        <v>60</v>
      </c>
      <c r="C57" s="148"/>
      <c r="D57" s="148"/>
      <c r="E57" s="149"/>
      <c r="F57" s="54"/>
      <c r="G57" s="164" t="s">
        <v>164</v>
      </c>
      <c r="H57" s="165"/>
      <c r="I57" s="165"/>
      <c r="J57" s="165"/>
      <c r="K57" s="165"/>
      <c r="L57" s="165"/>
      <c r="M57" s="166"/>
      <c r="N57" s="61"/>
      <c r="O57" s="61"/>
      <c r="P57" s="61"/>
      <c r="Q57" s="61"/>
      <c r="R57" s="54"/>
      <c r="S57" s="54"/>
      <c r="T57" s="54"/>
      <c r="U57" s="54"/>
      <c r="V57" s="54"/>
      <c r="W57" s="54"/>
      <c r="X57" s="54"/>
      <c r="Y57" s="54"/>
      <c r="Z57" s="54"/>
    </row>
    <row r="58" spans="1:26" ht="32.25" customHeight="1" outlineLevel="1">
      <c r="A58" s="54"/>
      <c r="B58" s="133" t="s">
        <v>63</v>
      </c>
      <c r="C58" s="133"/>
      <c r="D58" s="134" t="str">
        <f ca="1">IF(D60 = 0, IF(D61/(D61+D62) &gt; 0.9,"Pass", "Fail"), "Fail")</f>
        <v>Fail</v>
      </c>
      <c r="E58" s="134"/>
      <c r="F58" s="54"/>
      <c r="G58" s="167"/>
      <c r="H58" s="168"/>
      <c r="I58" s="168"/>
      <c r="J58" s="168"/>
      <c r="K58" s="168"/>
      <c r="L58" s="168"/>
      <c r="M58" s="169"/>
      <c r="N58" s="61"/>
      <c r="O58" s="61"/>
      <c r="P58" s="61"/>
      <c r="Q58" s="61"/>
      <c r="R58" s="54"/>
      <c r="S58" s="54"/>
      <c r="T58" s="54"/>
      <c r="U58" s="54"/>
      <c r="V58" s="54"/>
      <c r="W58" s="54"/>
      <c r="X58" s="54"/>
      <c r="Y58" s="54"/>
      <c r="Z58" s="54"/>
    </row>
    <row r="59" spans="1:26" ht="32.25" customHeight="1" outlineLevel="1">
      <c r="A59" s="54"/>
      <c r="B59" s="138" t="s">
        <v>139</v>
      </c>
      <c r="C59" s="139"/>
      <c r="D59" s="140">
        <f>COUNTA(Table3[Test CaseID'#])</f>
        <v>21</v>
      </c>
      <c r="E59" s="141"/>
      <c r="F59" s="54"/>
      <c r="G59" s="167"/>
      <c r="H59" s="168"/>
      <c r="I59" s="168"/>
      <c r="J59" s="168"/>
      <c r="K59" s="168"/>
      <c r="L59" s="168"/>
      <c r="M59" s="169"/>
      <c r="N59" s="61"/>
      <c r="O59" s="61"/>
      <c r="P59" s="61"/>
      <c r="Q59" s="61"/>
      <c r="R59" s="54"/>
      <c r="S59" s="54"/>
      <c r="T59" s="54"/>
      <c r="U59" s="54"/>
      <c r="V59" s="54"/>
      <c r="W59" s="54"/>
      <c r="X59" s="54"/>
      <c r="Y59" s="54"/>
      <c r="Z59" s="54"/>
    </row>
    <row r="60" spans="1:26" ht="32.25" customHeight="1" outlineLevel="1">
      <c r="A60" s="54"/>
      <c r="B60" s="135" t="s">
        <v>68</v>
      </c>
      <c r="C60" s="136"/>
      <c r="D60" s="134">
        <f ca="1">COUNTIF(Table3[Severity], "Critical")</f>
        <v>7</v>
      </c>
      <c r="E60" s="134"/>
      <c r="F60" s="74"/>
      <c r="G60" s="167"/>
      <c r="H60" s="168"/>
      <c r="I60" s="168"/>
      <c r="J60" s="168"/>
      <c r="K60" s="168"/>
      <c r="L60" s="168"/>
      <c r="M60" s="169"/>
      <c r="N60" s="61"/>
      <c r="O60" s="61"/>
      <c r="P60" s="61"/>
      <c r="Q60" s="61"/>
      <c r="R60" s="54"/>
      <c r="S60" s="54"/>
      <c r="T60" s="54"/>
      <c r="U60" s="54"/>
      <c r="V60" s="54"/>
      <c r="W60" s="54"/>
      <c r="X60" s="54"/>
      <c r="Y60" s="54"/>
      <c r="Z60" s="54"/>
    </row>
    <row r="61" spans="1:26" ht="29.25" customHeight="1" outlineLevel="1">
      <c r="A61" s="54"/>
      <c r="B61" s="135" t="s">
        <v>61</v>
      </c>
      <c r="C61" s="136"/>
      <c r="D61" s="132">
        <f ca="1">COUNTIF(Table3[Test Case status], "Pass")</f>
        <v>6</v>
      </c>
      <c r="E61" s="132"/>
      <c r="F61" s="75"/>
      <c r="G61" s="167"/>
      <c r="H61" s="168"/>
      <c r="I61" s="168"/>
      <c r="J61" s="168"/>
      <c r="K61" s="168"/>
      <c r="L61" s="168"/>
      <c r="M61" s="169"/>
      <c r="N61" s="54"/>
      <c r="O61" s="54"/>
      <c r="P61" s="54"/>
      <c r="Q61" s="54"/>
      <c r="R61" s="54"/>
      <c r="S61" s="54"/>
      <c r="T61" s="54"/>
      <c r="U61" s="54"/>
      <c r="V61" s="54"/>
      <c r="W61" s="54"/>
      <c r="X61" s="54"/>
      <c r="Y61" s="54"/>
      <c r="Z61" s="54"/>
    </row>
    <row r="62" spans="1:26" ht="29.25" customHeight="1" outlineLevel="1">
      <c r="A62" s="54"/>
      <c r="B62" s="135" t="s">
        <v>62</v>
      </c>
      <c r="C62" s="136"/>
      <c r="D62" s="132">
        <f ca="1">COUNTIF(Table3[Test Case status], "Fail")</f>
        <v>15</v>
      </c>
      <c r="E62" s="132"/>
      <c r="F62" s="75"/>
      <c r="G62" s="167"/>
      <c r="H62" s="168"/>
      <c r="I62" s="168"/>
      <c r="J62" s="168"/>
      <c r="K62" s="168"/>
      <c r="L62" s="168"/>
      <c r="M62" s="169"/>
      <c r="N62" s="54"/>
      <c r="O62" s="54"/>
      <c r="P62" s="54"/>
      <c r="Q62" s="54"/>
      <c r="R62" s="54"/>
      <c r="S62" s="54"/>
      <c r="T62" s="54"/>
      <c r="U62" s="54"/>
      <c r="V62" s="54"/>
      <c r="W62" s="54"/>
      <c r="X62" s="54"/>
      <c r="Y62" s="54"/>
      <c r="Z62" s="54"/>
    </row>
    <row r="63" spans="1:26" ht="29.25" customHeight="1" outlineLevel="1">
      <c r="A63" s="54"/>
      <c r="B63" s="137" t="s">
        <v>64</v>
      </c>
      <c r="C63" s="137"/>
      <c r="D63" s="132">
        <f ca="1">COUNTIF(Table3[Testing Method], "Automated")</f>
        <v>0</v>
      </c>
      <c r="E63" s="132"/>
      <c r="F63" s="75"/>
      <c r="G63" s="167"/>
      <c r="H63" s="168"/>
      <c r="I63" s="168"/>
      <c r="J63" s="168"/>
      <c r="K63" s="168"/>
      <c r="L63" s="168"/>
      <c r="M63" s="169"/>
      <c r="N63" s="54"/>
      <c r="O63" s="54"/>
      <c r="P63" s="54"/>
      <c r="Q63" s="54"/>
      <c r="R63" s="54"/>
      <c r="S63" s="54"/>
      <c r="T63" s="54"/>
      <c r="U63" s="54"/>
      <c r="V63" s="54"/>
      <c r="W63" s="54"/>
      <c r="X63" s="54"/>
      <c r="Y63" s="54"/>
      <c r="Z63" s="54"/>
    </row>
    <row r="64" spans="1:26" ht="29.25" customHeight="1" outlineLevel="1" thickBot="1">
      <c r="A64" s="54"/>
      <c r="B64" s="137" t="s">
        <v>65</v>
      </c>
      <c r="C64" s="137"/>
      <c r="D64" s="132">
        <f ca="1">COUNTIF(Table3[Testing Method], "Manual")</f>
        <v>21</v>
      </c>
      <c r="E64" s="132"/>
      <c r="F64" s="75"/>
      <c r="G64" s="170"/>
      <c r="H64" s="171"/>
      <c r="I64" s="171"/>
      <c r="J64" s="171"/>
      <c r="K64" s="171"/>
      <c r="L64" s="171"/>
      <c r="M64" s="172"/>
      <c r="N64" s="54"/>
      <c r="O64" s="54"/>
      <c r="P64" s="54"/>
      <c r="Q64" s="54"/>
      <c r="R64" s="54"/>
      <c r="S64" s="54"/>
      <c r="T64" s="54"/>
      <c r="U64" s="54"/>
      <c r="V64" s="54"/>
      <c r="W64" s="54"/>
      <c r="X64" s="54"/>
      <c r="Y64" s="54"/>
      <c r="Z64" s="54"/>
    </row>
    <row r="65" spans="1:26" ht="29.25" customHeight="1" outlineLevel="1">
      <c r="A65" s="54"/>
      <c r="B65" s="137" t="s">
        <v>219</v>
      </c>
      <c r="C65" s="137"/>
      <c r="D65" s="180">
        <f ca="1">SUM(Table3[Actual time])</f>
        <v>5.416666666666667</v>
      </c>
      <c r="E65" s="180"/>
      <c r="F65" s="75"/>
      <c r="G65" s="54"/>
      <c r="H65" s="54"/>
      <c r="I65" s="54"/>
      <c r="J65" s="54"/>
      <c r="K65" s="54"/>
      <c r="L65" s="54"/>
      <c r="M65" s="54"/>
      <c r="N65" s="54"/>
      <c r="O65" s="54"/>
      <c r="P65" s="54"/>
      <c r="Q65" s="54"/>
      <c r="R65" s="54"/>
      <c r="S65" s="54"/>
      <c r="T65" s="54"/>
      <c r="U65" s="54"/>
      <c r="V65" s="54"/>
      <c r="W65" s="54"/>
      <c r="X65" s="54"/>
      <c r="Y65" s="54"/>
      <c r="Z65" s="54"/>
    </row>
    <row r="66" spans="1:26" ht="33.75" customHeight="1" outlineLevel="1">
      <c r="A66" s="54"/>
      <c r="B66" s="137" t="s">
        <v>220</v>
      </c>
      <c r="C66" s="137"/>
      <c r="D66" s="181">
        <f ca="1">SUM(Table3[Actual Cost])</f>
        <v>0</v>
      </c>
      <c r="E66" s="181"/>
      <c r="F66" s="75"/>
      <c r="G66" s="54"/>
      <c r="H66" s="54"/>
      <c r="I66" s="54"/>
      <c r="J66" s="54"/>
      <c r="K66" s="54"/>
      <c r="L66" s="54"/>
      <c r="M66" s="54"/>
      <c r="N66" s="54"/>
      <c r="O66" s="54"/>
      <c r="P66" s="54"/>
      <c r="Q66" s="54"/>
      <c r="R66" s="54"/>
      <c r="S66" s="54"/>
      <c r="T66" s="54"/>
      <c r="U66" s="54"/>
      <c r="V66" s="54"/>
      <c r="W66" s="54"/>
      <c r="X66" s="54"/>
      <c r="Y66" s="54"/>
      <c r="Z66" s="54"/>
    </row>
    <row r="67" spans="1:26" ht="15.75">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spans="1:26" ht="15.75">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spans="1:26" ht="15.75">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spans="1:26" ht="15.75">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spans="1:26" ht="15.75">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spans="1:26" ht="15.75">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spans="1:26" ht="15.75">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spans="1:26" ht="15.75">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spans="1:26" ht="15.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spans="1:26" ht="15.75">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spans="1:26" ht="15.75">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spans="1:26" ht="15.75">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spans="1:26" ht="15.75">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spans="1:26" ht="15.75">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spans="1:26" ht="15.75">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spans="1:26" ht="15.75">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26" ht="15.75">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ht="15.75">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spans="1:26" ht="15.7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spans="1:26" ht="15.75">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spans="1:26" ht="15.75">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spans="1:26" ht="15.75">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spans="1:26" ht="15.75">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spans="1:26" ht="15.75">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spans="1:26" ht="15.75">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spans="1:26" ht="15.75">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spans="1:26" ht="15.75">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spans="1:26" ht="15.75">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spans="1:26" ht="15.7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spans="1:26" ht="15.75">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spans="1:26" ht="15.75">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ht="15.75">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spans="1:26" ht="15.75">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spans="1:26" ht="15.75">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spans="1:26" ht="15.75">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sheetData>
  <sheetProtection algorithmName="SHA-512" hashValue="tHRwCvue/54CC+hvbGNtDgr3PDBEbhdUrlk+lhgFjpUDhw/JQlvcMQyGmDS8B9hgBVVUSkXneWp3cAq2T0O/FQ==" saltValue="7kYAqAS4XOp8tKHOpRHlQA==" spinCount="100000" sheet="1" objects="1" scenarios="1" selectLockedCells="1" selectUnlockedCells="1"/>
  <mergeCells count="51">
    <mergeCell ref="B65:C65"/>
    <mergeCell ref="D65:E65"/>
    <mergeCell ref="B66:C66"/>
    <mergeCell ref="D66:E66"/>
    <mergeCell ref="J12:L12"/>
    <mergeCell ref="J13:L13"/>
    <mergeCell ref="H12:I12"/>
    <mergeCell ref="H13:I13"/>
    <mergeCell ref="B17:F17"/>
    <mergeCell ref="B14:F14"/>
    <mergeCell ref="B15:F15"/>
    <mergeCell ref="G15:L15"/>
    <mergeCell ref="B18:D19"/>
    <mergeCell ref="G17:L17"/>
    <mergeCell ref="E18:L19"/>
    <mergeCell ref="B16:F16"/>
    <mergeCell ref="G16:L16"/>
    <mergeCell ref="B21:O21"/>
    <mergeCell ref="F11:H11"/>
    <mergeCell ref="B12:D12"/>
    <mergeCell ref="E12:G12"/>
    <mergeCell ref="B13:D13"/>
    <mergeCell ref="E13:G13"/>
    <mergeCell ref="C7:L7"/>
    <mergeCell ref="H2:L5"/>
    <mergeCell ref="N6:O6"/>
    <mergeCell ref="B57:E57"/>
    <mergeCell ref="B61:C61"/>
    <mergeCell ref="D61:E61"/>
    <mergeCell ref="I10:L10"/>
    <mergeCell ref="I11:L11"/>
    <mergeCell ref="G14:L14"/>
    <mergeCell ref="D2:G5"/>
    <mergeCell ref="B10:E10"/>
    <mergeCell ref="F10:H10"/>
    <mergeCell ref="B9:L9"/>
    <mergeCell ref="B11:E11"/>
    <mergeCell ref="G57:M57"/>
    <mergeCell ref="G58:M64"/>
    <mergeCell ref="D62:E62"/>
    <mergeCell ref="B58:C58"/>
    <mergeCell ref="D58:E58"/>
    <mergeCell ref="D63:E63"/>
    <mergeCell ref="D64:E64"/>
    <mergeCell ref="B62:C62"/>
    <mergeCell ref="B63:C63"/>
    <mergeCell ref="B64:C64"/>
    <mergeCell ref="B60:C60"/>
    <mergeCell ref="D60:E60"/>
    <mergeCell ref="B59:C59"/>
    <mergeCell ref="D59:E59"/>
  </mergeCells>
  <conditionalFormatting sqref="J23:J55">
    <cfRule type="cellIs" dxfId="499" priority="8" operator="between">
      <formula>0.7</formula>
      <formula>0.85</formula>
    </cfRule>
    <cfRule type="cellIs" dxfId="498" priority="9" operator="lessThan">
      <formula>0.7</formula>
    </cfRule>
    <cfRule type="cellIs" dxfId="497" priority="10" operator="greaterThan">
      <formula>0.85</formula>
    </cfRule>
  </conditionalFormatting>
  <conditionalFormatting sqref="K23">
    <cfRule type="cellIs" dxfId="496" priority="7" operator="equal">
      <formula>"Fail"</formula>
    </cfRule>
  </conditionalFormatting>
  <conditionalFormatting sqref="K23:K55">
    <cfRule type="cellIs" dxfId="495" priority="5" operator="equal">
      <formula>"Pass"</formula>
    </cfRule>
    <cfRule type="cellIs" dxfId="494" priority="6" operator="equal">
      <formula>"Fail"</formula>
    </cfRule>
  </conditionalFormatting>
  <conditionalFormatting sqref="J24:J55">
    <cfRule type="containsBlanks" priority="3">
      <formula>LEN(TRIM(J24))=0</formula>
    </cfRule>
  </conditionalFormatting>
  <conditionalFormatting sqref="D58:E58">
    <cfRule type="cellIs" dxfId="493" priority="1" operator="equal">
      <formula>"Pass"</formula>
    </cfRule>
    <cfRule type="cellIs" dxfId="492" priority="2" operator="equal">
      <formula>"Fail"</formula>
    </cfRule>
  </conditionalFormatting>
  <dataValidations count="19">
    <dataValidation allowBlank="1" showInputMessage="1" showErrorMessage="1" promptTitle="Hint" prompt="Brief of the test Case purpose._x000a_Ex: Testing the login functionality." sqref="C7"/>
    <dataValidation allowBlank="1" showInputMessage="1" showErrorMessage="1" promptTitle="Hint" prompt="Write any additional information about the project if available._x000a_Leave a blank cell if there is no more information." sqref="E18"/>
    <dataValidation allowBlank="1" showInputMessage="1" showErrorMessage="1" promptTitle="Request" prompt="Please, Insert a comment with any available contact information." sqref="B17 G17"/>
    <dataValidation allowBlank="1" showInputMessage="1" showErrorMessage="1" errorTitle="Alert" error="Enter a vaild input." promptTitle="Hint" prompt="Enter dates in the following formula:_x000a_14-Mar-2014" sqref="J13:L13"/>
    <dataValidation allowBlank="1" showInputMessage="1" showErrorMessage="1" promptTitle="Hint" prompt="Enter the iteration number in the following formula._x000a_1.5._x000a_1 is the iteration number itself._x000a_5 is the cycle number._x000a_*Cycle number is the number of the development cycle for the iteration." sqref="B13:D13"/>
    <dataValidation type="decimal" operator="greaterThanOrEqual" showInputMessage="1" showErrorMessage="1" errorTitle="Alert" error="Invalid input. Check the Input criteria." promptTitle="Hint" prompt="You should enter a Decimal number._x000a_Ex: 1.0_x000a_1 is the project number. 0 is the iteration number." sqref="F11:H11">
      <formula1>1</formula1>
    </dataValidation>
    <dataValidation type="list" allowBlank="1" showInputMessage="1" showErrorMessage="1" errorTitle="Alert" error="Invalid input. Check the input criteria." promptTitle="Hint" prompt="Choose from the drop-down menu." sqref="I11">
      <formula1>"EXE, SAP, Android, IOS"</formula1>
    </dataValidation>
    <dataValidation type="list" allowBlank="1" showInputMessage="1" showErrorMessage="1" errorTitle="Alert" error="Enter a valid input." promptTitle="Hint" prompt="Choose from the drop-down menu." sqref="F23:F55">
      <formula1>"Mohamed Sharaf"</formula1>
    </dataValidation>
    <dataValidation type="list" allowBlank="1" showInputMessage="1" showErrorMessage="1" errorTitle="Alert" error="Enter a valid input." promptTitle="Hint" prompt="Choose from the drop-down menu." sqref="D24:D54">
      <formula1>"Manual, Automated"</formula1>
    </dataValidation>
    <dataValidation type="list" allowBlank="1" showInputMessage="1" showErrorMessage="1" errorTitle="Alert" error="Enter a valid input." promptTitle="Hint" prompt="Choose from the drop-down menu." sqref="E24:E54">
      <formula1>"Unit testing, Integration testing, Performance testing, Regression testing"</formula1>
    </dataValidation>
    <dataValidation type="list" allowBlank="1" showInputMessage="1" showErrorMessage="1" errorTitle="Alert" error="Enter a valid input." promptTitle="Hint" prompt="Choose from the drop-down menu." sqref="G23">
      <formula1>"PC, Laptop, Smart phone, Tablet, POS, 2 in 1"</formula1>
    </dataValidation>
    <dataValidation allowBlank="1" showInputMessage="1" showErrorMessage="1" errorTitle="Alert" error="Enter a valid input." promptTitle="Hint" prompt="Choose from the drop-down menu." sqref="D23:E23"/>
    <dataValidation type="custom" allowBlank="1" showInputMessage="1" showErrorMessage="1" sqref="L23">
      <formula1>"INDIRECT(""'""&amp;B23&amp;""'!D74"")"</formula1>
    </dataValidation>
    <dataValidation type="date" operator="lessThan" allowBlank="1" showInputMessage="1" showErrorMessage="1" errorTitle="Alert" error="Enter a vaild input." promptTitle="Hint:" prompt="Enter dates in the following formula:_x000a_14-Mar-2014" sqref="H13">
      <formula1>J13</formula1>
    </dataValidation>
    <dataValidation type="date" operator="greaterThanOrEqual" allowBlank="1" showInputMessage="1" showErrorMessage="1" errorTitle="Alert" error="Enter a valid input." promptTitle="Hint" prompt="Date should be entered in the following formula_x000a_14-Mar-2014" sqref="F15 C15:D15">
      <formula1>F13</formula1>
    </dataValidation>
    <dataValidation type="date" operator="greaterThanOrEqual" allowBlank="1" showInputMessage="1" showErrorMessage="1" errorTitle="Alert" error="Enter a valid input." promptTitle="Hint" prompt="Date should be entered in the following formula_x000a_14-Mar-2014" sqref="E15">
      <formula1>J13</formula1>
    </dataValidation>
    <dataValidation type="date" operator="greaterThanOrEqual" allowBlank="1" showInputMessage="1" showErrorMessage="1" errorTitle="Alert" error="Enter a valid input." promptTitle="Hint" prompt="Date should be entered in the following formula_x000a_14-Mar-2014" sqref="B15">
      <formula1>H13</formula1>
    </dataValidation>
    <dataValidation type="date" allowBlank="1" showInputMessage="1" showErrorMessage="1" errorTitle="Alert" error="Enter a valid input." promptTitle="Hint" prompt="Date should be entered in the follwing formula_x000a_14-Mar-2014" sqref="G15">
      <formula1>B15</formula1>
      <formula2>J13</formula2>
    </dataValidation>
    <dataValidation allowBlank="1" showInputMessage="1" showErrorMessage="1" promptTitle="Hint" prompt="Enter the version in the following formula_x000a_Ex: V X.Y_x000a_4.0" sqref="E13:G13"/>
  </dataValidations>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M78"/>
  <sheetViews>
    <sheetView zoomScale="80" zoomScaleNormal="80" workbookViewId="0">
      <selection activeCell="E18" sqref="B18:L19"/>
    </sheetView>
  </sheetViews>
  <sheetFormatPr defaultRowHeight="15" outlineLevelRow="1"/>
  <cols>
    <col min="1" max="1" width="3.28515625" customWidth="1"/>
    <col min="2" max="2" width="12.28515625" customWidth="1"/>
    <col min="3" max="3" width="9.28515625" customWidth="1"/>
    <col min="4" max="4" width="16.42578125" customWidth="1"/>
    <col min="6" max="6" width="17.28515625" customWidth="1"/>
    <col min="8" max="8" width="23.28515625" customWidth="1"/>
    <col min="10" max="10" width="14.5703125" customWidth="1"/>
    <col min="11" max="11" width="9.28515625" customWidth="1"/>
    <col min="12" max="12" width="24.140625" customWidth="1"/>
    <col min="13" max="13" width="37.140625" customWidth="1"/>
    <col min="14" max="14" width="9.85546875" customWidth="1"/>
    <col min="15" max="15" width="2.85546875" customWidth="1"/>
    <col min="18" max="18" width="12" customWidth="1"/>
  </cols>
  <sheetData>
    <row r="1" spans="1:26" ht="5.25" customHeight="1"/>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customHeight="1"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43.5" customHeight="1" thickBot="1">
      <c r="A7" s="2"/>
      <c r="B7" s="7" t="s">
        <v>1</v>
      </c>
      <c r="C7" s="274" t="s">
        <v>76</v>
      </c>
      <c r="D7" s="275"/>
      <c r="E7" s="275"/>
      <c r="F7" s="275"/>
      <c r="G7" s="275"/>
      <c r="H7" s="275"/>
      <c r="I7" s="275"/>
      <c r="J7" s="275"/>
      <c r="K7" s="276"/>
      <c r="L7" s="2"/>
      <c r="M7" s="213" t="str">
        <f>I73</f>
        <v>Fail</v>
      </c>
      <c r="N7" s="214"/>
      <c r="O7" s="10"/>
      <c r="P7" s="215" t="str">
        <f>IF(I73="Pass", "No Action Needed", "Function is sent back to the development team")</f>
        <v>Function is sent back to the development team</v>
      </c>
      <c r="Q7" s="216"/>
      <c r="R7" s="217"/>
      <c r="S7" s="2"/>
      <c r="T7" s="2"/>
      <c r="U7" s="2"/>
      <c r="V7" s="2"/>
      <c r="W7" s="2"/>
      <c r="X7" s="2"/>
      <c r="Y7" s="2"/>
      <c r="Z7" s="2"/>
    </row>
    <row r="8" spans="1:26" ht="14.25" customHeight="1" thickBot="1">
      <c r="A8" s="2"/>
      <c r="B8" s="2"/>
      <c r="C8" s="2"/>
      <c r="D8" s="2"/>
      <c r="E8" s="2"/>
      <c r="F8" s="2"/>
      <c r="G8" s="2"/>
      <c r="H8" s="2"/>
      <c r="I8" s="2"/>
      <c r="J8" s="2"/>
      <c r="K8" s="2"/>
      <c r="L8" s="2"/>
      <c r="M8" s="2"/>
      <c r="N8" s="2"/>
      <c r="O8" s="2"/>
      <c r="P8" s="2"/>
      <c r="Q8" s="2"/>
      <c r="R8" s="2"/>
      <c r="S8" s="2"/>
      <c r="T8" s="2"/>
      <c r="U8" s="2"/>
      <c r="V8" s="2"/>
      <c r="W8" s="2"/>
      <c r="X8" s="2"/>
      <c r="Y8" s="2"/>
      <c r="Z8" s="2"/>
    </row>
    <row r="9" spans="1:26" ht="15.75" customHeight="1">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15.75" customHeight="1" outlineLevel="1">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15.75" customHeight="1" outlineLevel="1">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15.75" customHeight="1" outlineLevel="1">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15.75" customHeight="1" outlineLevel="1">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15.75" customHeight="1" outlineLevel="1">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15.75" customHeight="1" outlineLevel="1">
      <c r="A15" s="2"/>
      <c r="B15" s="292" t="str">
        <f>'Iteration Mapping Key '!B17:F17</f>
        <v>TestName_ProductManager</v>
      </c>
      <c r="C15" s="287"/>
      <c r="D15" s="287"/>
      <c r="E15" s="287"/>
      <c r="F15" s="293"/>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15.75" customHeight="1" outlineLevel="1">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65"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65"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65"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65" ht="15.75" outlineLevel="1">
      <c r="A20" s="2"/>
      <c r="B20" s="268" t="s">
        <v>10</v>
      </c>
      <c r="C20" s="269"/>
      <c r="D20" s="270" t="s">
        <v>142</v>
      </c>
      <c r="E20" s="270"/>
      <c r="F20" s="270"/>
      <c r="G20" s="269" t="s">
        <v>11</v>
      </c>
      <c r="H20" s="269"/>
      <c r="I20" s="269"/>
      <c r="J20" s="348">
        <v>1</v>
      </c>
      <c r="K20" s="349"/>
      <c r="L20" s="8"/>
      <c r="M20" s="369" t="s">
        <v>365</v>
      </c>
      <c r="N20" s="370"/>
      <c r="O20" s="370"/>
      <c r="P20" s="370"/>
      <c r="Q20" s="371"/>
      <c r="R20" s="8"/>
      <c r="S20" s="8"/>
      <c r="T20" s="8"/>
      <c r="U20" s="8"/>
      <c r="V20" s="8"/>
      <c r="W20" s="8"/>
      <c r="X20" s="8"/>
      <c r="Y20" s="8"/>
      <c r="Z20" s="8"/>
    </row>
    <row r="21" spans="1:65"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row>
    <row r="22" spans="1:65"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row>
    <row r="23" spans="1:65" ht="15.75" outlineLevel="1">
      <c r="A23" s="2"/>
      <c r="B23" s="313">
        <v>42725</v>
      </c>
      <c r="C23" s="314"/>
      <c r="D23" s="314"/>
      <c r="E23" s="314"/>
      <c r="F23" s="315"/>
      <c r="G23" s="231" t="s">
        <v>72</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row>
    <row r="24" spans="1:65" ht="67.5" customHeight="1" outlineLevel="1">
      <c r="A24" s="2"/>
      <c r="B24" s="306" t="s">
        <v>15</v>
      </c>
      <c r="C24" s="307"/>
      <c r="D24" s="308" t="s">
        <v>94</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row>
    <row r="25" spans="1:65" ht="15.75" customHeight="1" outlineLevel="1">
      <c r="A25" s="2"/>
      <c r="B25" s="234" t="s">
        <v>16</v>
      </c>
      <c r="C25" s="235"/>
      <c r="D25" s="240" t="s">
        <v>173</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row>
    <row r="26" spans="1:65" ht="15.75"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row>
    <row r="27" spans="1:65" ht="65.25"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row>
    <row r="28" spans="1:65" ht="12" customHeight="1" outlineLevel="1">
      <c r="A28" s="2"/>
      <c r="B28" s="234" t="s">
        <v>17</v>
      </c>
      <c r="C28" s="235"/>
      <c r="D28" s="219" t="s">
        <v>103</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row>
    <row r="29" spans="1:65" ht="12"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row>
    <row r="30" spans="1:65" ht="14.25"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row>
    <row r="31" spans="1:65" ht="14.25" customHeight="1" outlineLevel="1">
      <c r="A31" s="2"/>
      <c r="B31" s="288" t="s">
        <v>29</v>
      </c>
      <c r="C31" s="303"/>
      <c r="D31" s="219" t="s">
        <v>99</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row>
    <row r="32" spans="1:65" ht="33"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row>
    <row r="33" spans="1:65" ht="14.25" customHeight="1" outlineLevel="1">
      <c r="A33" s="2"/>
      <c r="B33" s="288" t="s">
        <v>43</v>
      </c>
      <c r="C33" s="303"/>
      <c r="D33" s="240" t="s">
        <v>165</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row>
    <row r="34" spans="1:65" ht="103.5"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row>
    <row r="35" spans="1:65" ht="15.75" outlineLevel="1">
      <c r="A35" s="2"/>
      <c r="B35" s="316" t="s">
        <v>8</v>
      </c>
      <c r="C35" s="317"/>
      <c r="D35" s="320" t="s">
        <v>90</v>
      </c>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row>
    <row r="36" spans="1:65" ht="16.5"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row>
    <row r="37" spans="1:65"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row>
    <row r="38" spans="1:65"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row>
    <row r="39" spans="1:65" ht="15.75"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row>
    <row r="40" spans="1:65" ht="15.75" customHeight="1" outlineLevel="1">
      <c r="A40" s="2"/>
      <c r="B40" s="292" t="s">
        <v>78</v>
      </c>
      <c r="C40" s="287"/>
      <c r="D40" s="293"/>
      <c r="E40" s="210" t="s">
        <v>79</v>
      </c>
      <c r="F40" s="287"/>
      <c r="G40" s="293"/>
      <c r="H40" s="210" t="s">
        <v>225</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row>
    <row r="41" spans="1:65" ht="15.75" customHeight="1" outlineLevel="1">
      <c r="A41" s="2"/>
      <c r="B41" s="280" t="s">
        <v>21</v>
      </c>
      <c r="C41" s="281"/>
      <c r="D41" s="210" t="s">
        <v>80</v>
      </c>
      <c r="E41" s="293"/>
      <c r="F41" s="255" t="s">
        <v>22</v>
      </c>
      <c r="G41" s="281"/>
      <c r="H41" s="12"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row>
    <row r="42" spans="1:65" ht="15.75"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row>
    <row r="43" spans="1:65" ht="15.75"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row>
    <row r="44" spans="1:65" ht="15.75"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row>
    <row r="45" spans="1:65" ht="15.75"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row>
    <row r="46" spans="1:65" ht="16.5" customHeight="1" outlineLevel="1" thickBot="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row>
    <row r="47" spans="1:65" ht="15.75">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row>
    <row r="48" spans="1:65" ht="15.75">
      <c r="A48" s="2"/>
      <c r="B48" s="271" t="s">
        <v>28</v>
      </c>
      <c r="C48" s="272"/>
      <c r="D48" s="272"/>
      <c r="E48" s="272"/>
      <c r="F48" s="272"/>
      <c r="G48" s="272"/>
      <c r="H48" s="272"/>
      <c r="I48" s="272"/>
      <c r="J48" s="272"/>
      <c r="K48" s="272"/>
      <c r="L48" s="272"/>
      <c r="M48" s="27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row>
    <row r="49" spans="1:65" ht="30" customHeight="1" outlineLevel="1">
      <c r="A49" s="2"/>
      <c r="B49" s="20" t="s">
        <v>30</v>
      </c>
      <c r="C49" s="333" t="s">
        <v>31</v>
      </c>
      <c r="D49" s="334"/>
      <c r="E49" s="285" t="s">
        <v>32</v>
      </c>
      <c r="F49" s="286"/>
      <c r="G49" s="285" t="s">
        <v>33</v>
      </c>
      <c r="H49" s="286"/>
      <c r="I49" s="285" t="s">
        <v>34</v>
      </c>
      <c r="J49" s="286"/>
      <c r="K49" s="21" t="s">
        <v>35</v>
      </c>
      <c r="L49" s="28" t="s">
        <v>66</v>
      </c>
      <c r="M49" s="37"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row>
    <row r="50" spans="1:65" ht="66" customHeight="1" outlineLevel="1">
      <c r="A50" s="2"/>
      <c r="B50" s="24">
        <v>1</v>
      </c>
      <c r="C50" s="335" t="s">
        <v>86</v>
      </c>
      <c r="D50" s="336"/>
      <c r="E50" s="335" t="s">
        <v>95</v>
      </c>
      <c r="F50" s="336"/>
      <c r="G50" s="335" t="s">
        <v>87</v>
      </c>
      <c r="H50" s="336"/>
      <c r="I50" s="335" t="s">
        <v>110</v>
      </c>
      <c r="J50" s="336"/>
      <c r="K50" s="26" t="s">
        <v>88</v>
      </c>
      <c r="L50" s="23"/>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row>
    <row r="51" spans="1:65" ht="63.75" customHeight="1" outlineLevel="1">
      <c r="A51" s="2"/>
      <c r="B51" s="24">
        <v>2</v>
      </c>
      <c r="C51" s="335" t="s">
        <v>89</v>
      </c>
      <c r="D51" s="336"/>
      <c r="E51" s="335" t="s">
        <v>96</v>
      </c>
      <c r="F51" s="336"/>
      <c r="G51" s="335" t="s">
        <v>91</v>
      </c>
      <c r="H51" s="336"/>
      <c r="I51" s="335" t="s">
        <v>111</v>
      </c>
      <c r="J51" s="336"/>
      <c r="K51" s="26" t="s">
        <v>88</v>
      </c>
      <c r="L51" s="23"/>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row>
    <row r="52" spans="1:65" ht="96.75" customHeight="1" outlineLevel="1">
      <c r="A52" s="2"/>
      <c r="B52" s="24">
        <v>3</v>
      </c>
      <c r="C52" s="335" t="s">
        <v>93</v>
      </c>
      <c r="D52" s="336"/>
      <c r="E52" s="335" t="s">
        <v>92</v>
      </c>
      <c r="F52" s="336"/>
      <c r="G52" s="335" t="s">
        <v>97</v>
      </c>
      <c r="H52" s="336"/>
      <c r="I52" s="335" t="s">
        <v>112</v>
      </c>
      <c r="J52" s="336"/>
      <c r="K52" s="26" t="s">
        <v>88</v>
      </c>
      <c r="L52" s="23"/>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row>
    <row r="53" spans="1:65" ht="63.75" customHeight="1" outlineLevel="1">
      <c r="A53" s="2"/>
      <c r="B53" s="24">
        <v>4</v>
      </c>
      <c r="C53" s="335" t="s">
        <v>98</v>
      </c>
      <c r="D53" s="336"/>
      <c r="E53" s="335" t="s">
        <v>104</v>
      </c>
      <c r="F53" s="336"/>
      <c r="G53" s="335" t="s">
        <v>105</v>
      </c>
      <c r="H53" s="336"/>
      <c r="I53" s="335" t="s">
        <v>106</v>
      </c>
      <c r="J53" s="336"/>
      <c r="K53" s="26" t="s">
        <v>102</v>
      </c>
      <c r="L53" s="23" t="s">
        <v>140</v>
      </c>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row>
    <row r="54" spans="1:65" ht="97.5" customHeight="1" outlineLevel="1">
      <c r="A54" s="2"/>
      <c r="B54" s="24">
        <v>5</v>
      </c>
      <c r="C54" s="335" t="s">
        <v>100</v>
      </c>
      <c r="D54" s="336"/>
      <c r="E54" s="335" t="s">
        <v>113</v>
      </c>
      <c r="F54" s="336"/>
      <c r="G54" s="335" t="s">
        <v>101</v>
      </c>
      <c r="H54" s="336"/>
      <c r="I54" s="335" t="s">
        <v>107</v>
      </c>
      <c r="J54" s="336"/>
      <c r="K54" s="26" t="s">
        <v>102</v>
      </c>
      <c r="L54" s="23" t="s">
        <v>140</v>
      </c>
      <c r="M54" s="39"/>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row>
    <row r="55" spans="1:65" ht="80.25" customHeight="1" outlineLevel="1">
      <c r="A55" s="2"/>
      <c r="B55" s="24">
        <v>6</v>
      </c>
      <c r="C55" s="335" t="s">
        <v>174</v>
      </c>
      <c r="D55" s="336"/>
      <c r="E55" s="335" t="s">
        <v>108</v>
      </c>
      <c r="F55" s="336"/>
      <c r="G55" s="335" t="s">
        <v>109</v>
      </c>
      <c r="H55" s="336"/>
      <c r="I55" s="335" t="s">
        <v>110</v>
      </c>
      <c r="J55" s="336"/>
      <c r="K55" s="26" t="s">
        <v>88</v>
      </c>
      <c r="L55" s="23"/>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row>
    <row r="56" spans="1:65" ht="82.5" customHeight="1" outlineLevel="1">
      <c r="A56" s="2"/>
      <c r="B56" s="24">
        <v>7</v>
      </c>
      <c r="C56" s="335" t="s">
        <v>114</v>
      </c>
      <c r="D56" s="336"/>
      <c r="E56" s="335" t="s">
        <v>115</v>
      </c>
      <c r="F56" s="336"/>
      <c r="G56" s="335" t="s">
        <v>116</v>
      </c>
      <c r="H56" s="336"/>
      <c r="I56" s="335" t="s">
        <v>117</v>
      </c>
      <c r="J56" s="336"/>
      <c r="K56" s="26" t="s">
        <v>88</v>
      </c>
      <c r="L56" s="23"/>
      <c r="M56" s="39" t="s">
        <v>188</v>
      </c>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row>
    <row r="57" spans="1:65" ht="93.75" customHeight="1" outlineLevel="1">
      <c r="A57" s="2"/>
      <c r="B57" s="24">
        <v>8</v>
      </c>
      <c r="C57" s="335" t="s">
        <v>118</v>
      </c>
      <c r="D57" s="336"/>
      <c r="E57" s="335" t="s">
        <v>115</v>
      </c>
      <c r="F57" s="336"/>
      <c r="G57" s="335" t="s">
        <v>122</v>
      </c>
      <c r="H57" s="336"/>
      <c r="I57" s="335" t="s">
        <v>120</v>
      </c>
      <c r="J57" s="336"/>
      <c r="K57" s="26" t="s">
        <v>102</v>
      </c>
      <c r="L57" s="23" t="s">
        <v>140</v>
      </c>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row>
    <row r="58" spans="1:65" ht="79.5" customHeight="1" outlineLevel="1">
      <c r="A58" s="2"/>
      <c r="B58" s="24">
        <v>9</v>
      </c>
      <c r="C58" s="335" t="s">
        <v>121</v>
      </c>
      <c r="D58" s="336"/>
      <c r="E58" s="335" t="s">
        <v>123</v>
      </c>
      <c r="F58" s="336"/>
      <c r="G58" s="335" t="s">
        <v>124</v>
      </c>
      <c r="H58" s="336"/>
      <c r="I58" s="335" t="s">
        <v>110</v>
      </c>
      <c r="J58" s="336"/>
      <c r="K58" s="26" t="s">
        <v>88</v>
      </c>
      <c r="L58" s="23"/>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row>
    <row r="59" spans="1:65" ht="122.25" customHeight="1" outlineLevel="1">
      <c r="A59" s="2"/>
      <c r="B59" s="24">
        <v>10</v>
      </c>
      <c r="C59" s="335" t="s">
        <v>175</v>
      </c>
      <c r="D59" s="336"/>
      <c r="E59" s="335" t="s">
        <v>128</v>
      </c>
      <c r="F59" s="336"/>
      <c r="G59" s="335" t="s">
        <v>129</v>
      </c>
      <c r="H59" s="336"/>
      <c r="I59" s="335" t="s">
        <v>110</v>
      </c>
      <c r="J59" s="336"/>
      <c r="K59" s="26" t="s">
        <v>88</v>
      </c>
      <c r="L59" s="23"/>
      <c r="M59" s="13"/>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row>
    <row r="60" spans="1:65" ht="69" customHeight="1" outlineLevel="1">
      <c r="A60" s="2"/>
      <c r="B60" s="24">
        <v>11</v>
      </c>
      <c r="C60" s="335" t="s">
        <v>125</v>
      </c>
      <c r="D60" s="336"/>
      <c r="E60" s="335" t="s">
        <v>130</v>
      </c>
      <c r="F60" s="336"/>
      <c r="G60" s="335" t="s">
        <v>129</v>
      </c>
      <c r="H60" s="336"/>
      <c r="I60" s="335" t="s">
        <v>110</v>
      </c>
      <c r="J60" s="336"/>
      <c r="K60" s="26" t="s">
        <v>88</v>
      </c>
      <c r="L60" s="23"/>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row>
    <row r="61" spans="1:65" ht="63.75" customHeight="1" outlineLevel="1">
      <c r="A61" s="2"/>
      <c r="B61" s="24">
        <v>12</v>
      </c>
      <c r="C61" s="335" t="s">
        <v>131</v>
      </c>
      <c r="D61" s="336"/>
      <c r="E61" s="335" t="s">
        <v>132</v>
      </c>
      <c r="F61" s="336"/>
      <c r="G61" s="335" t="s">
        <v>133</v>
      </c>
      <c r="H61" s="336"/>
      <c r="I61" s="335" t="s">
        <v>110</v>
      </c>
      <c r="J61" s="336"/>
      <c r="K61" s="26" t="s">
        <v>88</v>
      </c>
      <c r="L61" s="23"/>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row>
    <row r="62" spans="1:65" ht="33.75" customHeight="1" outlineLevel="1">
      <c r="A62" s="2"/>
      <c r="B62" s="24">
        <v>13</v>
      </c>
      <c r="C62" s="335" t="s">
        <v>134</v>
      </c>
      <c r="D62" s="336"/>
      <c r="E62" s="335" t="s">
        <v>135</v>
      </c>
      <c r="F62" s="336"/>
      <c r="G62" s="335" t="s">
        <v>129</v>
      </c>
      <c r="H62" s="336"/>
      <c r="I62" s="335" t="s">
        <v>110</v>
      </c>
      <c r="J62" s="336"/>
      <c r="K62" s="26" t="s">
        <v>88</v>
      </c>
      <c r="L62" s="23"/>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row>
    <row r="63" spans="1:65" ht="45.75" customHeight="1" outlineLevel="1">
      <c r="A63" s="2"/>
      <c r="B63" s="24">
        <v>14</v>
      </c>
      <c r="C63" s="335" t="s">
        <v>136</v>
      </c>
      <c r="D63" s="336"/>
      <c r="E63" s="335" t="s">
        <v>137</v>
      </c>
      <c r="F63" s="336"/>
      <c r="G63" s="335" t="s">
        <v>138</v>
      </c>
      <c r="H63" s="336"/>
      <c r="I63" s="335" t="s">
        <v>166</v>
      </c>
      <c r="J63" s="336"/>
      <c r="K63" s="26" t="s">
        <v>102</v>
      </c>
      <c r="L63" s="23" t="s">
        <v>167</v>
      </c>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row>
    <row r="64" spans="1:65" ht="67.5" customHeight="1" outlineLevel="1">
      <c r="A64" s="2"/>
      <c r="B64" s="24">
        <v>15</v>
      </c>
      <c r="C64" s="335" t="s">
        <v>559</v>
      </c>
      <c r="D64" s="336"/>
      <c r="E64" s="335"/>
      <c r="F64" s="336"/>
      <c r="G64" s="335"/>
      <c r="H64" s="336"/>
      <c r="I64" s="335" t="s">
        <v>565</v>
      </c>
      <c r="J64" s="336"/>
      <c r="K64" s="26" t="s">
        <v>102</v>
      </c>
      <c r="L64" s="23" t="s">
        <v>140</v>
      </c>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row>
    <row r="65" spans="1:65" ht="15.75" outlineLevel="1">
      <c r="A65" s="2"/>
      <c r="B65" s="24">
        <v>16</v>
      </c>
      <c r="C65" s="335"/>
      <c r="D65" s="336"/>
      <c r="E65" s="335"/>
      <c r="F65" s="336"/>
      <c r="G65" s="335"/>
      <c r="H65" s="336"/>
      <c r="I65" s="335"/>
      <c r="J65" s="336"/>
      <c r="K65" s="26"/>
      <c r="L65" s="23"/>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row>
    <row r="66" spans="1:65" ht="15.75" outlineLevel="1">
      <c r="A66" s="2"/>
      <c r="B66" s="24">
        <v>17</v>
      </c>
      <c r="C66" s="335"/>
      <c r="D66" s="336"/>
      <c r="E66" s="335"/>
      <c r="F66" s="336"/>
      <c r="G66" s="335"/>
      <c r="H66" s="336"/>
      <c r="I66" s="335"/>
      <c r="J66" s="336"/>
      <c r="K66" s="26"/>
      <c r="L66" s="23"/>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row>
    <row r="67" spans="1:65" ht="15.75" outlineLevel="1">
      <c r="A67" s="2"/>
      <c r="B67" s="24">
        <v>18</v>
      </c>
      <c r="C67" s="335"/>
      <c r="D67" s="336"/>
      <c r="E67" s="335"/>
      <c r="F67" s="336"/>
      <c r="G67" s="335"/>
      <c r="H67" s="336"/>
      <c r="I67" s="335"/>
      <c r="J67" s="336"/>
      <c r="K67" s="26"/>
      <c r="L67" s="23"/>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row>
    <row r="68" spans="1:65" ht="15.75" outlineLevel="1">
      <c r="A68" s="2"/>
      <c r="B68" s="24">
        <v>19</v>
      </c>
      <c r="C68" s="335"/>
      <c r="D68" s="336"/>
      <c r="E68" s="335"/>
      <c r="F68" s="336"/>
      <c r="G68" s="335"/>
      <c r="H68" s="336"/>
      <c r="I68" s="335"/>
      <c r="J68" s="336"/>
      <c r="K68" s="26"/>
      <c r="L68" s="23"/>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row>
    <row r="69" spans="1:65" ht="16.5" outlineLevel="1" thickBot="1">
      <c r="A69" s="2"/>
      <c r="B69" s="25">
        <v>20</v>
      </c>
      <c r="C69" s="364"/>
      <c r="D69" s="365"/>
      <c r="E69" s="364"/>
      <c r="F69" s="365"/>
      <c r="G69" s="364"/>
      <c r="H69" s="365"/>
      <c r="I69" s="364"/>
      <c r="J69" s="365"/>
      <c r="K69" s="27"/>
      <c r="L69" s="33"/>
      <c r="M69" s="36"/>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row>
    <row r="70" spans="1:65" ht="15.75">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row>
    <row r="71" spans="1:65" ht="16.5" thickBot="1">
      <c r="A71" s="2"/>
      <c r="B71" s="378" t="s">
        <v>40</v>
      </c>
      <c r="C71" s="379"/>
      <c r="D71" s="379"/>
      <c r="E71" s="379"/>
      <c r="F71" s="379"/>
      <c r="G71" s="379"/>
      <c r="H71" s="379"/>
      <c r="I71" s="379"/>
      <c r="J71" s="379"/>
      <c r="K71" s="379"/>
      <c r="L71" s="379"/>
      <c r="M71" s="379"/>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row>
    <row r="72" spans="1:65" ht="15.75" outlineLevel="1">
      <c r="A72" s="2"/>
      <c r="B72" s="380" t="s">
        <v>36</v>
      </c>
      <c r="C72" s="381"/>
      <c r="D72" s="382">
        <f>COUNTIF(K50:K69, "Fail")</f>
        <v>5</v>
      </c>
      <c r="E72" s="383"/>
      <c r="F72" s="385" t="s">
        <v>38</v>
      </c>
      <c r="G72" s="386"/>
      <c r="H72" s="387"/>
      <c r="I72" s="388">
        <f>D73/(D73+D72)</f>
        <v>0.66666666666666663</v>
      </c>
      <c r="J72" s="389"/>
      <c r="K72" s="389"/>
      <c r="L72" s="42" t="s">
        <v>214</v>
      </c>
      <c r="M72" s="47">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row>
    <row r="73" spans="1:65" ht="15.75" outlineLevel="1">
      <c r="A73" s="2"/>
      <c r="B73" s="311" t="s">
        <v>37</v>
      </c>
      <c r="C73" s="286"/>
      <c r="D73" s="294">
        <f>COUNTIF(K50:K69, "Pass")</f>
        <v>10</v>
      </c>
      <c r="E73" s="384"/>
      <c r="F73" s="204" t="s">
        <v>39</v>
      </c>
      <c r="G73" s="205"/>
      <c r="H73" s="235"/>
      <c r="I73" s="294" t="str">
        <f>IF(I72&gt;0.85, "Pass", "Fail")</f>
        <v>Fail</v>
      </c>
      <c r="J73" s="295"/>
      <c r="K73" s="295"/>
      <c r="L73" s="42" t="s">
        <v>215</v>
      </c>
      <c r="M73" s="47">
        <v>0.20833333333333334</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row>
    <row r="74" spans="1:65" ht="15.75" outlineLevel="1">
      <c r="A74" s="2"/>
      <c r="B74" s="283" t="s">
        <v>66</v>
      </c>
      <c r="C74" s="284"/>
      <c r="D74" s="206" t="str">
        <f t="array" ref="D74">INDEX(L50:L69,MODE(IF((L50:L69&lt;&gt;"")*ISNA(MATCH(L50:L69,$J$75:$J75,0)),MATCH(L50:L69,L50:L69,0))))</f>
        <v>Interface</v>
      </c>
      <c r="E74" s="207"/>
      <c r="F74" s="204" t="s">
        <v>47</v>
      </c>
      <c r="G74" s="205"/>
      <c r="H74" s="43"/>
      <c r="I74" s="203" t="str">
        <f>IF(I72&gt;0.85,"N/A",IF(I72&lt;0.7,"Critical",IF(0.85&gt;I72&gt;0.7,"Average")))</f>
        <v>Critical</v>
      </c>
      <c r="J74" s="203"/>
      <c r="K74" s="203"/>
      <c r="L74" s="42" t="s">
        <v>216</v>
      </c>
      <c r="M74" s="48">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row>
    <row r="75" spans="1:65" ht="15.75" outlineLevel="1">
      <c r="A75" s="2"/>
      <c r="B75" s="12"/>
      <c r="C75" s="208" t="s">
        <v>67</v>
      </c>
      <c r="D75" s="208"/>
      <c r="E75" s="208"/>
      <c r="F75" s="209" t="str">
        <f>IF(D74="SW_Bug", "Critical", IF(D74="Logical Flow","Mid-level",  IF(D74="Security", "Critical",  IF(D74="Form Design", "Low",  IF(D74="Interface", "Low",  IF(D74="Functional", "Critical", NA()))))))</f>
        <v>Low</v>
      </c>
      <c r="G75" s="209"/>
      <c r="H75" s="209"/>
      <c r="I75" s="210"/>
      <c r="J75" s="45"/>
      <c r="K75" s="46"/>
      <c r="L75" s="44" t="s">
        <v>217</v>
      </c>
      <c r="M75" s="48">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row>
    <row r="76" spans="1:65"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row>
    <row r="77" spans="1:6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65">
      <c r="A78" s="2"/>
      <c r="B78" s="2"/>
      <c r="C78" s="2"/>
      <c r="D78" s="2"/>
      <c r="E78" s="2"/>
      <c r="F78" s="2"/>
      <c r="G78" s="2"/>
      <c r="H78" s="2"/>
      <c r="I78" s="2"/>
      <c r="J78" s="2"/>
      <c r="K78" s="2"/>
      <c r="L78" s="2"/>
      <c r="M78" s="2"/>
      <c r="N78" s="2"/>
      <c r="O78" s="2"/>
      <c r="P78" s="2"/>
      <c r="Q78" s="2"/>
      <c r="R78" s="2"/>
      <c r="S78" s="2"/>
      <c r="T78" s="2"/>
      <c r="U78" s="2"/>
      <c r="V78" s="2"/>
      <c r="W78" s="2"/>
      <c r="X78" s="2"/>
      <c r="Y78" s="2"/>
      <c r="Z78" s="2"/>
    </row>
  </sheetData>
  <sheetProtection algorithmName="SHA-512" hashValue="KhLCAXBs4rbikhl5wj3rzYo20nVZ2+4WrL0Fm0dRcGlL31YXlcADvwToMCkMh9qlHyb5nCwcxa4qZDAsJ6ECQA==" saltValue="n63TCcJBI0cAmVLVS9hWTQ==" spinCount="100000" sheet="1" objects="1" scenarios="1" selectLockedCells="1" selectUnlockedCells="1"/>
  <mergeCells count="174">
    <mergeCell ref="M19:Q19"/>
    <mergeCell ref="M20:Q36"/>
    <mergeCell ref="B71:M71"/>
    <mergeCell ref="B72:C72"/>
    <mergeCell ref="D72:E72"/>
    <mergeCell ref="B73:C73"/>
    <mergeCell ref="D73:E73"/>
    <mergeCell ref="F72:H72"/>
    <mergeCell ref="I72:K72"/>
    <mergeCell ref="F73:H73"/>
    <mergeCell ref="I73:K73"/>
    <mergeCell ref="C64:D64"/>
    <mergeCell ref="C65:D65"/>
    <mergeCell ref="I69:J69"/>
    <mergeCell ref="G64:H64"/>
    <mergeCell ref="G65:H65"/>
    <mergeCell ref="G66:H66"/>
    <mergeCell ref="E69:F69"/>
    <mergeCell ref="E64:F64"/>
    <mergeCell ref="E65:F65"/>
    <mergeCell ref="E66:F66"/>
    <mergeCell ref="I66:J66"/>
    <mergeCell ref="I67:J67"/>
    <mergeCell ref="I68:J68"/>
    <mergeCell ref="G67:H67"/>
    <mergeCell ref="G68:H68"/>
    <mergeCell ref="G69:H69"/>
    <mergeCell ref="C66:D66"/>
    <mergeCell ref="C67:D67"/>
    <mergeCell ref="C68:D68"/>
    <mergeCell ref="E67:F67"/>
    <mergeCell ref="E68:F68"/>
    <mergeCell ref="C69:D69"/>
    <mergeCell ref="E53:F53"/>
    <mergeCell ref="E54:F54"/>
    <mergeCell ref="E55:F55"/>
    <mergeCell ref="E56:F56"/>
    <mergeCell ref="E57:F57"/>
    <mergeCell ref="E59:F59"/>
    <mergeCell ref="E60:F60"/>
    <mergeCell ref="I64:J64"/>
    <mergeCell ref="I65:J65"/>
    <mergeCell ref="E61:F61"/>
    <mergeCell ref="E62:F62"/>
    <mergeCell ref="E63:F63"/>
    <mergeCell ref="I57:J57"/>
    <mergeCell ref="G55:H55"/>
    <mergeCell ref="G57:H57"/>
    <mergeCell ref="G58:H58"/>
    <mergeCell ref="G59:H59"/>
    <mergeCell ref="G60:H60"/>
    <mergeCell ref="G61:H61"/>
    <mergeCell ref="E58:F58"/>
    <mergeCell ref="G54:H54"/>
    <mergeCell ref="G56:H56"/>
    <mergeCell ref="I10:K10"/>
    <mergeCell ref="G49:H49"/>
    <mergeCell ref="I49:J49"/>
    <mergeCell ref="G50:H50"/>
    <mergeCell ref="I50:J50"/>
    <mergeCell ref="G21:I21"/>
    <mergeCell ref="I53:J53"/>
    <mergeCell ref="I54:J54"/>
    <mergeCell ref="G20:I20"/>
    <mergeCell ref="J20:K20"/>
    <mergeCell ref="I51:J51"/>
    <mergeCell ref="I52:J52"/>
    <mergeCell ref="B38:K38"/>
    <mergeCell ref="B39:D39"/>
    <mergeCell ref="B40:D40"/>
    <mergeCell ref="E39:G39"/>
    <mergeCell ref="E40:G40"/>
    <mergeCell ref="H39:K39"/>
    <mergeCell ref="C51:D51"/>
    <mergeCell ref="C52:D52"/>
    <mergeCell ref="B44:C46"/>
    <mergeCell ref="D44:K46"/>
    <mergeCell ref="G51:H51"/>
    <mergeCell ref="G52:H52"/>
    <mergeCell ref="E51:F51"/>
    <mergeCell ref="E52:F52"/>
    <mergeCell ref="C53:D53"/>
    <mergeCell ref="I63:J63"/>
    <mergeCell ref="G62:H62"/>
    <mergeCell ref="G63:H63"/>
    <mergeCell ref="I58:J58"/>
    <mergeCell ref="I59:J59"/>
    <mergeCell ref="I60:J60"/>
    <mergeCell ref="I61:J61"/>
    <mergeCell ref="I62:J62"/>
    <mergeCell ref="I55:J55"/>
    <mergeCell ref="I56:J56"/>
    <mergeCell ref="C59:D59"/>
    <mergeCell ref="C60:D60"/>
    <mergeCell ref="C61:D61"/>
    <mergeCell ref="C62:D62"/>
    <mergeCell ref="C63:D63"/>
    <mergeCell ref="C54:D54"/>
    <mergeCell ref="C55:D55"/>
    <mergeCell ref="C56:D56"/>
    <mergeCell ref="C57:D57"/>
    <mergeCell ref="C58:D58"/>
    <mergeCell ref="G53:H53"/>
    <mergeCell ref="B11:E11"/>
    <mergeCell ref="B12:D12"/>
    <mergeCell ref="E12:G12"/>
    <mergeCell ref="B21:C21"/>
    <mergeCell ref="D21:F21"/>
    <mergeCell ref="C49:D49"/>
    <mergeCell ref="C50:D50"/>
    <mergeCell ref="J21:K21"/>
    <mergeCell ref="H40:K40"/>
    <mergeCell ref="E50:F50"/>
    <mergeCell ref="B31:C32"/>
    <mergeCell ref="D31:K32"/>
    <mergeCell ref="B43:C43"/>
    <mergeCell ref="I43:J43"/>
    <mergeCell ref="B41:C41"/>
    <mergeCell ref="D41:E41"/>
    <mergeCell ref="F41:G41"/>
    <mergeCell ref="I41:J41"/>
    <mergeCell ref="B42:C42"/>
    <mergeCell ref="D42:E42"/>
    <mergeCell ref="F42:H42"/>
    <mergeCell ref="I42:K42"/>
    <mergeCell ref="E49:F49"/>
    <mergeCell ref="D2:G5"/>
    <mergeCell ref="C7:K7"/>
    <mergeCell ref="B9:K9"/>
    <mergeCell ref="B10:E10"/>
    <mergeCell ref="F10:H10"/>
    <mergeCell ref="H2:K5"/>
    <mergeCell ref="B74:C74"/>
    <mergeCell ref="F43:G43"/>
    <mergeCell ref="D43:E43"/>
    <mergeCell ref="B16:D17"/>
    <mergeCell ref="G14:K14"/>
    <mergeCell ref="B14:F14"/>
    <mergeCell ref="B15:F15"/>
    <mergeCell ref="G15:K15"/>
    <mergeCell ref="E16:K17"/>
    <mergeCell ref="B33:C34"/>
    <mergeCell ref="D33:K34"/>
    <mergeCell ref="B24:C24"/>
    <mergeCell ref="D24:K24"/>
    <mergeCell ref="B22:F22"/>
    <mergeCell ref="B23:F23"/>
    <mergeCell ref="B35:C36"/>
    <mergeCell ref="D35:K36"/>
    <mergeCell ref="B28:C30"/>
    <mergeCell ref="I74:K74"/>
    <mergeCell ref="F74:G74"/>
    <mergeCell ref="D74:E74"/>
    <mergeCell ref="C75:E75"/>
    <mergeCell ref="F75:I75"/>
    <mergeCell ref="M6:N6"/>
    <mergeCell ref="M7:N7"/>
    <mergeCell ref="P7:R7"/>
    <mergeCell ref="P6:R6"/>
    <mergeCell ref="D28:K30"/>
    <mergeCell ref="G22:K22"/>
    <mergeCell ref="G23:K23"/>
    <mergeCell ref="B25:C27"/>
    <mergeCell ref="D25:K27"/>
    <mergeCell ref="B13:D13"/>
    <mergeCell ref="E13:G13"/>
    <mergeCell ref="H12:K12"/>
    <mergeCell ref="H13:K13"/>
    <mergeCell ref="F11:H11"/>
    <mergeCell ref="I11:K11"/>
    <mergeCell ref="B19:K19"/>
    <mergeCell ref="B20:C20"/>
    <mergeCell ref="D20:F20"/>
    <mergeCell ref="B48:M48"/>
  </mergeCells>
  <conditionalFormatting sqref="K50:K59 K61:K69">
    <cfRule type="cellIs" dxfId="457" priority="25" operator="equal">
      <formula>"Fail"</formula>
    </cfRule>
    <cfRule type="cellIs" dxfId="456" priority="26" operator="equal">
      <formula>"Pass"</formula>
    </cfRule>
  </conditionalFormatting>
  <conditionalFormatting sqref="O9:Q18">
    <cfRule type="cellIs" dxfId="455" priority="20" operator="equal">
      <formula>"Pass"</formula>
    </cfRule>
    <cfRule type="cellIs" dxfId="454" priority="21" operator="equal">
      <formula>"Fail"</formula>
    </cfRule>
  </conditionalFormatting>
  <conditionalFormatting sqref="I73:K73">
    <cfRule type="cellIs" dxfId="453" priority="18" operator="equal">
      <formula>"Pass"</formula>
    </cfRule>
    <cfRule type="cellIs" dxfId="452" priority="19" operator="equal">
      <formula>"Fail"</formula>
    </cfRule>
  </conditionalFormatting>
  <conditionalFormatting sqref="D72:E72">
    <cfRule type="cellIs" dxfId="451" priority="17" operator="greaterThan">
      <formula>0</formula>
    </cfRule>
  </conditionalFormatting>
  <conditionalFormatting sqref="D73:E73">
    <cfRule type="cellIs" dxfId="450" priority="15" operator="greaterThan">
      <formula>0</formula>
    </cfRule>
    <cfRule type="cellIs" dxfId="449" priority="16" operator="greaterThan">
      <formula>0</formula>
    </cfRule>
  </conditionalFormatting>
  <conditionalFormatting sqref="I72:K72">
    <cfRule type="cellIs" dxfId="448" priority="6" operator="lessThan">
      <formula>0.7</formula>
    </cfRule>
    <cfRule type="cellIs" dxfId="447" priority="7" operator="between">
      <formula>0.7</formula>
      <formula>0.85</formula>
    </cfRule>
    <cfRule type="cellIs" dxfId="446" priority="11" operator="greaterThan">
      <formula>0.85</formula>
    </cfRule>
  </conditionalFormatting>
  <conditionalFormatting sqref="I74">
    <cfRule type="cellIs" dxfId="445" priority="8" operator="equal">
      <formula>"N/A"</formula>
    </cfRule>
    <cfRule type="cellIs" dxfId="444" priority="9" operator="equal">
      <formula>"Average"</formula>
    </cfRule>
    <cfRule type="cellIs" dxfId="443" priority="10" operator="equal">
      <formula>"Critical"</formula>
    </cfRule>
  </conditionalFormatting>
  <conditionalFormatting sqref="M7:N7">
    <cfRule type="cellIs" dxfId="442" priority="4" operator="equal">
      <formula>"Fail"</formula>
    </cfRule>
    <cfRule type="cellIs" dxfId="441" priority="5" operator="equal">
      <formula>"Pass"</formula>
    </cfRule>
  </conditionalFormatting>
  <conditionalFormatting sqref="P7:R7">
    <cfRule type="cellIs" dxfId="440" priority="3" operator="equal">
      <formula>"No Action Needed"</formula>
    </cfRule>
  </conditionalFormatting>
  <conditionalFormatting sqref="K60">
    <cfRule type="cellIs" dxfId="439" priority="1" operator="equal">
      <formula>"Fail"</formula>
    </cfRule>
    <cfRule type="cellIs" dxfId="438" priority="2" operator="equal">
      <formula>"Pass"</formula>
    </cfRule>
  </conditionalFormatting>
  <dataValidations xWindow="931" yWindow="432" count="40">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F69"/>
    <dataValidation allowBlank="1" showInputMessage="1" showErrorMessage="1" promptTitle="Hint" prompt="The application should behave according to the SRS document and SDD. The expected result should be meeting the requirements as it is with no changes what so ever." sqref="G50: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J88"/>
  <sheetViews>
    <sheetView zoomScale="70" zoomScaleNormal="70" workbookViewId="0">
      <selection activeCell="E18" sqref="B18:L19"/>
    </sheetView>
  </sheetViews>
  <sheetFormatPr defaultRowHeight="15" outlineLevelRow="1"/>
  <cols>
    <col min="1" max="1" width="3.28515625" customWidth="1"/>
    <col min="2" max="2" width="12.28515625" customWidth="1"/>
    <col min="3" max="3" width="11.28515625" customWidth="1"/>
    <col min="4" max="4" width="16.42578125" customWidth="1"/>
    <col min="6" max="6" width="20.7109375" customWidth="1"/>
    <col min="8" max="8" width="29.5703125" customWidth="1"/>
    <col min="10" max="10" width="19" customWidth="1"/>
    <col min="11" max="11" width="12.85546875" customWidth="1"/>
    <col min="12" max="12" width="24.140625" customWidth="1"/>
    <col min="13" max="13" width="25.5703125" customWidth="1"/>
    <col min="14" max="14" width="9.85546875" customWidth="1"/>
    <col min="15" max="15" width="9.28515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42.75" customHeight="1" thickBot="1">
      <c r="A7" s="2"/>
      <c r="B7" s="7" t="s">
        <v>1</v>
      </c>
      <c r="C7" s="274" t="s">
        <v>76</v>
      </c>
      <c r="D7" s="275"/>
      <c r="E7" s="275"/>
      <c r="F7" s="275"/>
      <c r="G7" s="275"/>
      <c r="H7" s="275"/>
      <c r="I7" s="275"/>
      <c r="J7" s="275"/>
      <c r="K7" s="276"/>
      <c r="L7" s="2"/>
      <c r="M7" s="213" t="str">
        <f>I73</f>
        <v>Fail</v>
      </c>
      <c r="N7" s="214"/>
      <c r="O7" s="10"/>
      <c r="P7" s="215" t="str">
        <f>IF(I73="Pass", "No Action Needed", "Function is sent back to the development team")</f>
        <v>Function is sent back to the development team</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292" t="str">
        <f>'Iteration Mapping Key '!B17:F17</f>
        <v>TestName_ProductManager</v>
      </c>
      <c r="C15" s="287"/>
      <c r="D15" s="287"/>
      <c r="E15" s="287"/>
      <c r="F15" s="293"/>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62"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62"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62"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62" ht="15.75" outlineLevel="1">
      <c r="A20" s="2"/>
      <c r="B20" s="268" t="s">
        <v>10</v>
      </c>
      <c r="C20" s="269"/>
      <c r="D20" s="270" t="s">
        <v>143</v>
      </c>
      <c r="E20" s="270"/>
      <c r="F20" s="270"/>
      <c r="G20" s="269" t="s">
        <v>11</v>
      </c>
      <c r="H20" s="269"/>
      <c r="I20" s="269"/>
      <c r="J20" s="348">
        <v>2</v>
      </c>
      <c r="K20" s="349"/>
      <c r="L20" s="8"/>
      <c r="M20" s="395"/>
      <c r="N20" s="396"/>
      <c r="O20" s="396"/>
      <c r="P20" s="396"/>
      <c r="Q20" s="397"/>
      <c r="R20" s="8"/>
      <c r="S20" s="8"/>
      <c r="T20" s="8"/>
      <c r="U20" s="8"/>
      <c r="V20" s="8"/>
      <c r="W20" s="8"/>
      <c r="X20" s="8"/>
      <c r="Y20" s="8"/>
      <c r="Z20" s="8"/>
    </row>
    <row r="21" spans="1:62" ht="15.75" outlineLevel="1">
      <c r="A21" s="2"/>
      <c r="B21" s="328" t="s">
        <v>44</v>
      </c>
      <c r="C21" s="329"/>
      <c r="D21" s="330" t="s">
        <v>71</v>
      </c>
      <c r="E21" s="331"/>
      <c r="F21" s="332"/>
      <c r="G21" s="329" t="s">
        <v>12</v>
      </c>
      <c r="H21" s="329"/>
      <c r="I21" s="329"/>
      <c r="J21" s="337" t="s">
        <v>70</v>
      </c>
      <c r="K21" s="338"/>
      <c r="L21" s="9"/>
      <c r="M21" s="398"/>
      <c r="N21" s="399"/>
      <c r="O21" s="399"/>
      <c r="P21" s="399"/>
      <c r="Q21" s="400"/>
      <c r="R21" s="9"/>
      <c r="S21" s="9"/>
      <c r="T21" s="9"/>
      <c r="U21" s="9"/>
      <c r="V21" s="9"/>
      <c r="W21" s="9"/>
      <c r="X21" s="9"/>
      <c r="Y21" s="9"/>
      <c r="Z21" s="9"/>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row>
    <row r="22" spans="1:62" ht="15.75" outlineLevel="1">
      <c r="A22" s="2"/>
      <c r="B22" s="311" t="s">
        <v>13</v>
      </c>
      <c r="C22" s="312"/>
      <c r="D22" s="312"/>
      <c r="E22" s="312"/>
      <c r="F22" s="286"/>
      <c r="G22" s="228" t="s">
        <v>45</v>
      </c>
      <c r="H22" s="229"/>
      <c r="I22" s="229"/>
      <c r="J22" s="229"/>
      <c r="K22" s="230"/>
      <c r="L22" s="9"/>
      <c r="M22" s="398"/>
      <c r="N22" s="399"/>
      <c r="O22" s="399"/>
      <c r="P22" s="399"/>
      <c r="Q22" s="400"/>
      <c r="R22" s="9"/>
      <c r="S22" s="9"/>
      <c r="T22" s="9"/>
      <c r="U22" s="9"/>
      <c r="V22" s="9"/>
      <c r="W22" s="9"/>
      <c r="X22" s="9"/>
      <c r="Y22" s="9"/>
      <c r="Z22" s="9"/>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row>
    <row r="23" spans="1:62" ht="15.75" outlineLevel="1">
      <c r="A23" s="2"/>
      <c r="B23" s="313">
        <v>42726</v>
      </c>
      <c r="C23" s="314"/>
      <c r="D23" s="314"/>
      <c r="E23" s="314"/>
      <c r="F23" s="315"/>
      <c r="G23" s="231" t="s">
        <v>72</v>
      </c>
      <c r="H23" s="232"/>
      <c r="I23" s="232"/>
      <c r="J23" s="232"/>
      <c r="K23" s="233"/>
      <c r="L23" s="9"/>
      <c r="M23" s="398"/>
      <c r="N23" s="399"/>
      <c r="O23" s="399"/>
      <c r="P23" s="399"/>
      <c r="Q23" s="400"/>
      <c r="R23" s="9"/>
      <c r="S23" s="9"/>
      <c r="T23" s="9"/>
      <c r="U23" s="9"/>
      <c r="V23" s="9"/>
      <c r="W23" s="9"/>
      <c r="X23" s="9"/>
      <c r="Y23" s="9"/>
      <c r="Z23" s="9"/>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row>
    <row r="24" spans="1:62" ht="51" customHeight="1" outlineLevel="1">
      <c r="A24" s="2"/>
      <c r="B24" s="306" t="s">
        <v>15</v>
      </c>
      <c r="C24" s="307"/>
      <c r="D24" s="308" t="s">
        <v>146</v>
      </c>
      <c r="E24" s="309"/>
      <c r="F24" s="309"/>
      <c r="G24" s="309"/>
      <c r="H24" s="309"/>
      <c r="I24" s="309"/>
      <c r="J24" s="309"/>
      <c r="K24" s="310"/>
      <c r="L24" s="9"/>
      <c r="M24" s="398"/>
      <c r="N24" s="399"/>
      <c r="O24" s="399"/>
      <c r="P24" s="399"/>
      <c r="Q24" s="400"/>
      <c r="R24" s="9"/>
      <c r="S24" s="9"/>
      <c r="T24" s="9"/>
      <c r="U24" s="9"/>
      <c r="V24" s="9"/>
      <c r="W24" s="9"/>
      <c r="X24" s="9"/>
      <c r="Y24" s="9"/>
      <c r="Z24" s="9"/>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row>
    <row r="25" spans="1:62" ht="15.75" customHeight="1" outlineLevel="1">
      <c r="A25" s="2"/>
      <c r="B25" s="234" t="s">
        <v>16</v>
      </c>
      <c r="C25" s="235"/>
      <c r="D25" s="240" t="s">
        <v>176</v>
      </c>
      <c r="E25" s="241"/>
      <c r="F25" s="241"/>
      <c r="G25" s="241"/>
      <c r="H25" s="241"/>
      <c r="I25" s="241"/>
      <c r="J25" s="241"/>
      <c r="K25" s="242"/>
      <c r="L25" s="9"/>
      <c r="M25" s="398"/>
      <c r="N25" s="399"/>
      <c r="O25" s="399"/>
      <c r="P25" s="399"/>
      <c r="Q25" s="400"/>
      <c r="R25" s="9"/>
      <c r="S25" s="9"/>
      <c r="T25" s="9"/>
      <c r="U25" s="9"/>
      <c r="V25" s="9"/>
      <c r="W25" s="9"/>
      <c r="X25" s="9"/>
      <c r="Y25" s="9"/>
      <c r="Z25" s="9"/>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row>
    <row r="26" spans="1:62" ht="15.75" outlineLevel="1">
      <c r="A26" s="2"/>
      <c r="B26" s="236"/>
      <c r="C26" s="237"/>
      <c r="D26" s="243"/>
      <c r="E26" s="244"/>
      <c r="F26" s="244"/>
      <c r="G26" s="244"/>
      <c r="H26" s="244"/>
      <c r="I26" s="244"/>
      <c r="J26" s="244"/>
      <c r="K26" s="245"/>
      <c r="L26" s="9"/>
      <c r="M26" s="398"/>
      <c r="N26" s="399"/>
      <c r="O26" s="399"/>
      <c r="P26" s="399"/>
      <c r="Q26" s="400"/>
      <c r="R26" s="9"/>
      <c r="S26" s="9"/>
      <c r="T26" s="9"/>
      <c r="U26" s="9"/>
      <c r="V26" s="9"/>
      <c r="W26" s="9"/>
      <c r="X26" s="9"/>
      <c r="Y26" s="9"/>
      <c r="Z26" s="9"/>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row>
    <row r="27" spans="1:62" ht="65.25" customHeight="1" outlineLevel="1">
      <c r="A27" s="2"/>
      <c r="B27" s="238"/>
      <c r="C27" s="239"/>
      <c r="D27" s="246"/>
      <c r="E27" s="247"/>
      <c r="F27" s="247"/>
      <c r="G27" s="247"/>
      <c r="H27" s="247"/>
      <c r="I27" s="247"/>
      <c r="J27" s="247"/>
      <c r="K27" s="248"/>
      <c r="L27" s="9"/>
      <c r="M27" s="398"/>
      <c r="N27" s="399"/>
      <c r="O27" s="399"/>
      <c r="P27" s="399"/>
      <c r="Q27" s="400"/>
      <c r="R27" s="9"/>
      <c r="S27" s="9"/>
      <c r="T27" s="9"/>
      <c r="U27" s="9"/>
      <c r="V27" s="9"/>
      <c r="W27" s="9"/>
      <c r="X27" s="9"/>
      <c r="Y27" s="9"/>
      <c r="Z27" s="9"/>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row>
    <row r="28" spans="1:62" ht="14.25" customHeight="1" outlineLevel="1">
      <c r="A28" s="2"/>
      <c r="B28" s="234" t="s">
        <v>17</v>
      </c>
      <c r="C28" s="235"/>
      <c r="D28" s="219" t="s">
        <v>177</v>
      </c>
      <c r="E28" s="220"/>
      <c r="F28" s="220"/>
      <c r="G28" s="220"/>
      <c r="H28" s="220"/>
      <c r="I28" s="220"/>
      <c r="J28" s="220"/>
      <c r="K28" s="221"/>
      <c r="L28" s="9"/>
      <c r="M28" s="398"/>
      <c r="N28" s="399"/>
      <c r="O28" s="399"/>
      <c r="P28" s="399"/>
      <c r="Q28" s="400"/>
      <c r="R28" s="9"/>
      <c r="S28" s="9"/>
      <c r="T28" s="9"/>
      <c r="U28" s="9"/>
      <c r="V28" s="9"/>
      <c r="W28" s="9"/>
      <c r="X28" s="9"/>
      <c r="Y28" s="9"/>
      <c r="Z28" s="9"/>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row>
    <row r="29" spans="1:62" ht="14.25" customHeight="1" outlineLevel="1">
      <c r="A29" s="2"/>
      <c r="B29" s="236"/>
      <c r="C29" s="237"/>
      <c r="D29" s="222"/>
      <c r="E29" s="223"/>
      <c r="F29" s="223"/>
      <c r="G29" s="223"/>
      <c r="H29" s="223"/>
      <c r="I29" s="223"/>
      <c r="J29" s="223"/>
      <c r="K29" s="224"/>
      <c r="L29" s="9"/>
      <c r="M29" s="398"/>
      <c r="N29" s="399"/>
      <c r="O29" s="399"/>
      <c r="P29" s="399"/>
      <c r="Q29" s="400"/>
      <c r="R29" s="9"/>
      <c r="S29" s="9"/>
      <c r="T29" s="9"/>
      <c r="U29" s="9"/>
      <c r="V29" s="9"/>
      <c r="W29" s="9"/>
      <c r="X29" s="9"/>
      <c r="Y29" s="9"/>
      <c r="Z29" s="9"/>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row>
    <row r="30" spans="1:62" ht="14.25" customHeight="1" outlineLevel="1">
      <c r="A30" s="2"/>
      <c r="B30" s="236"/>
      <c r="C30" s="237"/>
      <c r="D30" s="225"/>
      <c r="E30" s="226"/>
      <c r="F30" s="226"/>
      <c r="G30" s="226"/>
      <c r="H30" s="226"/>
      <c r="I30" s="226"/>
      <c r="J30" s="226"/>
      <c r="K30" s="227"/>
      <c r="L30" s="9"/>
      <c r="M30" s="398"/>
      <c r="N30" s="399"/>
      <c r="O30" s="399"/>
      <c r="P30" s="399"/>
      <c r="Q30" s="400"/>
      <c r="R30" s="9"/>
      <c r="S30" s="9"/>
      <c r="T30" s="9"/>
      <c r="U30" s="9"/>
      <c r="V30" s="9"/>
      <c r="W30" s="9"/>
      <c r="X30" s="9"/>
      <c r="Y30" s="9"/>
      <c r="Z30" s="9"/>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row>
    <row r="31" spans="1:62" ht="14.25" customHeight="1" outlineLevel="1">
      <c r="A31" s="2"/>
      <c r="B31" s="288" t="s">
        <v>29</v>
      </c>
      <c r="C31" s="303"/>
      <c r="D31" s="219" t="s">
        <v>147</v>
      </c>
      <c r="E31" s="220"/>
      <c r="F31" s="220"/>
      <c r="G31" s="220"/>
      <c r="H31" s="220"/>
      <c r="I31" s="220"/>
      <c r="J31" s="220"/>
      <c r="K31" s="221"/>
      <c r="L31" s="9"/>
      <c r="M31" s="398"/>
      <c r="N31" s="399"/>
      <c r="O31" s="399"/>
      <c r="P31" s="399"/>
      <c r="Q31" s="400"/>
      <c r="R31" s="9"/>
      <c r="S31" s="9"/>
      <c r="T31" s="9"/>
      <c r="U31" s="9"/>
      <c r="V31" s="9"/>
      <c r="W31" s="9"/>
      <c r="X31" s="9"/>
      <c r="Y31" s="9"/>
      <c r="Z31" s="9"/>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row>
    <row r="32" spans="1:62" ht="33" customHeight="1" outlineLevel="1">
      <c r="A32" s="2"/>
      <c r="B32" s="304"/>
      <c r="C32" s="305"/>
      <c r="D32" s="225"/>
      <c r="E32" s="226"/>
      <c r="F32" s="226"/>
      <c r="G32" s="226"/>
      <c r="H32" s="226"/>
      <c r="I32" s="226"/>
      <c r="J32" s="226"/>
      <c r="K32" s="227"/>
      <c r="L32" s="9"/>
      <c r="M32" s="398"/>
      <c r="N32" s="399"/>
      <c r="O32" s="399"/>
      <c r="P32" s="399"/>
      <c r="Q32" s="400"/>
      <c r="R32" s="9"/>
      <c r="S32" s="9"/>
      <c r="T32" s="9"/>
      <c r="U32" s="9"/>
      <c r="V32" s="9"/>
      <c r="W32" s="9"/>
      <c r="X32" s="9"/>
      <c r="Y32" s="9"/>
      <c r="Z32" s="9"/>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row>
    <row r="33" spans="1:62" ht="14.25" customHeight="1" outlineLevel="1">
      <c r="A33" s="2"/>
      <c r="B33" s="288" t="s">
        <v>43</v>
      </c>
      <c r="C33" s="303"/>
      <c r="D33" s="240" t="s">
        <v>566</v>
      </c>
      <c r="E33" s="241"/>
      <c r="F33" s="241"/>
      <c r="G33" s="241"/>
      <c r="H33" s="241"/>
      <c r="I33" s="241"/>
      <c r="J33" s="241"/>
      <c r="K33" s="242"/>
      <c r="L33" s="9"/>
      <c r="M33" s="398"/>
      <c r="N33" s="399"/>
      <c r="O33" s="399"/>
      <c r="P33" s="399"/>
      <c r="Q33" s="400"/>
      <c r="R33" s="9"/>
      <c r="S33" s="9"/>
      <c r="T33" s="9"/>
      <c r="U33" s="9"/>
      <c r="V33" s="9"/>
      <c r="W33" s="9"/>
      <c r="X33" s="9"/>
      <c r="Y33" s="9"/>
      <c r="Z33" s="9"/>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row>
    <row r="34" spans="1:62" ht="72" customHeight="1" outlineLevel="1">
      <c r="A34" s="2"/>
      <c r="B34" s="304"/>
      <c r="C34" s="305"/>
      <c r="D34" s="246"/>
      <c r="E34" s="247"/>
      <c r="F34" s="247"/>
      <c r="G34" s="247"/>
      <c r="H34" s="247"/>
      <c r="I34" s="247"/>
      <c r="J34" s="247"/>
      <c r="K34" s="248"/>
      <c r="L34" s="9"/>
      <c r="M34" s="398"/>
      <c r="N34" s="399"/>
      <c r="O34" s="399"/>
      <c r="P34" s="399"/>
      <c r="Q34" s="400"/>
      <c r="R34" s="9"/>
      <c r="S34" s="9"/>
      <c r="T34" s="9"/>
      <c r="U34" s="9"/>
      <c r="V34" s="9"/>
      <c r="W34" s="9"/>
      <c r="X34" s="9"/>
      <c r="Y34" s="9"/>
      <c r="Z34" s="9"/>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row>
    <row r="35" spans="1:62" ht="15.75" outlineLevel="1">
      <c r="A35" s="2"/>
      <c r="B35" s="316" t="s">
        <v>8</v>
      </c>
      <c r="C35" s="317"/>
      <c r="D35" s="320" t="s">
        <v>90</v>
      </c>
      <c r="E35" s="321"/>
      <c r="F35" s="321"/>
      <c r="G35" s="321"/>
      <c r="H35" s="321"/>
      <c r="I35" s="321"/>
      <c r="J35" s="321"/>
      <c r="K35" s="322"/>
      <c r="L35" s="9"/>
      <c r="M35" s="398"/>
      <c r="N35" s="399"/>
      <c r="O35" s="399"/>
      <c r="P35" s="399"/>
      <c r="Q35" s="400"/>
      <c r="R35" s="9"/>
      <c r="S35" s="9"/>
      <c r="T35" s="9"/>
      <c r="U35" s="9"/>
      <c r="V35" s="9"/>
      <c r="W35" s="9"/>
      <c r="X35" s="9"/>
      <c r="Y35" s="9"/>
      <c r="Z35" s="9"/>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row>
    <row r="36" spans="1:62" ht="16.5" outlineLevel="1" thickBot="1">
      <c r="A36" s="2"/>
      <c r="B36" s="318"/>
      <c r="C36" s="319"/>
      <c r="D36" s="323"/>
      <c r="E36" s="324"/>
      <c r="F36" s="324"/>
      <c r="G36" s="324"/>
      <c r="H36" s="324"/>
      <c r="I36" s="324"/>
      <c r="J36" s="324"/>
      <c r="K36" s="325"/>
      <c r="L36" s="9"/>
      <c r="M36" s="401"/>
      <c r="N36" s="402"/>
      <c r="O36" s="402"/>
      <c r="P36" s="402"/>
      <c r="Q36" s="403"/>
      <c r="R36" s="9"/>
      <c r="S36" s="9"/>
      <c r="T36" s="9"/>
      <c r="U36" s="9"/>
      <c r="V36" s="9"/>
      <c r="W36" s="9"/>
      <c r="X36" s="9"/>
      <c r="Y36" s="9"/>
      <c r="Z36" s="9"/>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row>
    <row r="37" spans="1:62"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row>
    <row r="38" spans="1:62"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row>
    <row r="39" spans="1:62" ht="15.75"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row>
    <row r="40" spans="1:62" ht="15.75" customHeight="1" outlineLevel="1">
      <c r="A40" s="2"/>
      <c r="B40" s="292" t="s">
        <v>78</v>
      </c>
      <c r="C40" s="287"/>
      <c r="D40" s="293"/>
      <c r="E40" s="210" t="s">
        <v>79</v>
      </c>
      <c r="F40" s="287"/>
      <c r="G40" s="293"/>
      <c r="H40" s="210" t="s">
        <v>225</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row>
    <row r="41" spans="1:62" ht="15.75" customHeight="1" outlineLevel="1">
      <c r="A41" s="2"/>
      <c r="B41" s="280" t="s">
        <v>21</v>
      </c>
      <c r="C41" s="281"/>
      <c r="D41" s="210" t="s">
        <v>80</v>
      </c>
      <c r="E41" s="293"/>
      <c r="F41" s="255" t="s">
        <v>22</v>
      </c>
      <c r="G41" s="281"/>
      <c r="H41" s="12"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row>
    <row r="42" spans="1:62" ht="15.75"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row>
    <row r="43" spans="1:62" ht="15.75"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row>
    <row r="44" spans="1:62" ht="15.75"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row>
    <row r="45" spans="1:62" ht="15.75"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row>
    <row r="46" spans="1:62" ht="16.5" customHeight="1" outlineLevel="1" thickBot="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row>
    <row r="47" spans="1:62"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row>
    <row r="48" spans="1:62" ht="15.75">
      <c r="A48" s="2"/>
      <c r="B48" s="390" t="s">
        <v>28</v>
      </c>
      <c r="C48" s="391"/>
      <c r="D48" s="391"/>
      <c r="E48" s="391"/>
      <c r="F48" s="391"/>
      <c r="G48" s="391"/>
      <c r="H48" s="391"/>
      <c r="I48" s="391"/>
      <c r="J48" s="391"/>
      <c r="K48" s="391"/>
      <c r="L48" s="391"/>
      <c r="M48" s="39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row>
    <row r="49" spans="1:62" ht="30" customHeight="1" outlineLevel="1">
      <c r="A49" s="2"/>
      <c r="B49" s="29" t="s">
        <v>30</v>
      </c>
      <c r="C49" s="333" t="s">
        <v>31</v>
      </c>
      <c r="D49" s="334"/>
      <c r="E49" s="285" t="s">
        <v>32</v>
      </c>
      <c r="F49" s="286"/>
      <c r="G49" s="285" t="s">
        <v>33</v>
      </c>
      <c r="H49" s="286"/>
      <c r="I49" s="285" t="s">
        <v>34</v>
      </c>
      <c r="J49" s="286"/>
      <c r="K49" s="30" t="s">
        <v>35</v>
      </c>
      <c r="L49" s="34" t="s">
        <v>66</v>
      </c>
      <c r="M49" s="37"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row>
    <row r="50" spans="1:62" ht="87.75" customHeight="1" outlineLevel="1">
      <c r="A50" s="2"/>
      <c r="B50" s="24">
        <v>1</v>
      </c>
      <c r="C50" s="335" t="s">
        <v>148</v>
      </c>
      <c r="D50" s="336"/>
      <c r="E50" s="335" t="s">
        <v>149</v>
      </c>
      <c r="F50" s="336"/>
      <c r="G50" s="335" t="s">
        <v>150</v>
      </c>
      <c r="H50" s="336"/>
      <c r="I50" s="335" t="s">
        <v>110</v>
      </c>
      <c r="J50" s="336"/>
      <c r="K50" s="32" t="s">
        <v>88</v>
      </c>
      <c r="L50" s="35"/>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row>
    <row r="51" spans="1:62" ht="42.75" customHeight="1" outlineLevel="1">
      <c r="A51" s="2"/>
      <c r="B51" s="24">
        <v>2</v>
      </c>
      <c r="C51" s="335" t="s">
        <v>162</v>
      </c>
      <c r="D51" s="336"/>
      <c r="E51" s="393" t="s">
        <v>178</v>
      </c>
      <c r="F51" s="394"/>
      <c r="G51" s="335" t="s">
        <v>179</v>
      </c>
      <c r="H51" s="336"/>
      <c r="I51" s="335" t="s">
        <v>110</v>
      </c>
      <c r="J51" s="336"/>
      <c r="K51" s="32" t="s">
        <v>88</v>
      </c>
      <c r="L51" s="35"/>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row>
    <row r="52" spans="1:62" ht="98.25" customHeight="1" outlineLevel="1">
      <c r="A52" s="2"/>
      <c r="B52" s="24">
        <v>3</v>
      </c>
      <c r="C52" s="335" t="s">
        <v>151</v>
      </c>
      <c r="D52" s="336"/>
      <c r="E52" s="335" t="s">
        <v>152</v>
      </c>
      <c r="F52" s="336"/>
      <c r="G52" s="335" t="s">
        <v>189</v>
      </c>
      <c r="H52" s="336"/>
      <c r="I52" s="335" t="s">
        <v>153</v>
      </c>
      <c r="J52" s="336"/>
      <c r="K52" s="32" t="s">
        <v>102</v>
      </c>
      <c r="L52" s="35" t="s">
        <v>140</v>
      </c>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row>
    <row r="53" spans="1:62" ht="42.75" customHeight="1" outlineLevel="1">
      <c r="A53" s="2"/>
      <c r="B53" s="24">
        <v>4</v>
      </c>
      <c r="C53" s="393" t="s">
        <v>162</v>
      </c>
      <c r="D53" s="394"/>
      <c r="E53" s="393" t="s">
        <v>180</v>
      </c>
      <c r="F53" s="394"/>
      <c r="G53" s="335" t="s">
        <v>181</v>
      </c>
      <c r="H53" s="336"/>
      <c r="I53" s="335" t="s">
        <v>110</v>
      </c>
      <c r="J53" s="336"/>
      <c r="K53" s="32" t="s">
        <v>88</v>
      </c>
      <c r="L53" s="35"/>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row>
    <row r="54" spans="1:62" ht="42.75" customHeight="1" outlineLevel="1">
      <c r="A54" s="2"/>
      <c r="B54" s="24">
        <v>5</v>
      </c>
      <c r="C54" s="335" t="s">
        <v>154</v>
      </c>
      <c r="D54" s="336"/>
      <c r="E54" s="335" t="s">
        <v>161</v>
      </c>
      <c r="F54" s="336"/>
      <c r="G54" s="335" t="s">
        <v>155</v>
      </c>
      <c r="H54" s="336"/>
      <c r="I54" s="335" t="s">
        <v>110</v>
      </c>
      <c r="J54" s="336"/>
      <c r="K54" s="32" t="s">
        <v>88</v>
      </c>
      <c r="L54" s="35"/>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row>
    <row r="55" spans="1:62" ht="81" customHeight="1" outlineLevel="1">
      <c r="A55" s="2"/>
      <c r="B55" s="24">
        <v>6</v>
      </c>
      <c r="C55" s="335" t="s">
        <v>156</v>
      </c>
      <c r="D55" s="336"/>
      <c r="E55" s="335" t="s">
        <v>158</v>
      </c>
      <c r="F55" s="336"/>
      <c r="G55" s="335" t="s">
        <v>159</v>
      </c>
      <c r="H55" s="336"/>
      <c r="I55" s="335" t="s">
        <v>160</v>
      </c>
      <c r="J55" s="336"/>
      <c r="K55" s="32" t="s">
        <v>102</v>
      </c>
      <c r="L55" s="35" t="s">
        <v>140</v>
      </c>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row>
    <row r="56" spans="1:62" ht="54" customHeight="1" outlineLevel="1">
      <c r="A56" s="2"/>
      <c r="B56" s="24">
        <v>7</v>
      </c>
      <c r="C56" s="335" t="s">
        <v>559</v>
      </c>
      <c r="D56" s="336"/>
      <c r="E56" s="335"/>
      <c r="F56" s="336"/>
      <c r="G56" s="335"/>
      <c r="H56" s="336"/>
      <c r="I56" s="335" t="s">
        <v>565</v>
      </c>
      <c r="J56" s="336"/>
      <c r="K56" s="32" t="s">
        <v>102</v>
      </c>
      <c r="L56" s="35" t="s">
        <v>140</v>
      </c>
      <c r="M56" s="13"/>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row>
    <row r="57" spans="1:62" ht="87" customHeight="1" outlineLevel="1">
      <c r="A57" s="2"/>
      <c r="B57" s="24">
        <v>8</v>
      </c>
      <c r="C57" s="335"/>
      <c r="D57" s="336"/>
      <c r="E57" s="335"/>
      <c r="F57" s="336"/>
      <c r="G57" s="335"/>
      <c r="H57" s="336"/>
      <c r="I57" s="335"/>
      <c r="J57" s="336"/>
      <c r="K57" s="32"/>
      <c r="L57" s="35"/>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row>
    <row r="58" spans="1:62" ht="22.5" customHeight="1" outlineLevel="1">
      <c r="A58" s="2"/>
      <c r="B58" s="24">
        <v>9</v>
      </c>
      <c r="C58" s="335"/>
      <c r="D58" s="336"/>
      <c r="E58" s="335"/>
      <c r="F58" s="336"/>
      <c r="G58" s="335"/>
      <c r="H58" s="336"/>
      <c r="I58" s="335"/>
      <c r="J58" s="336"/>
      <c r="K58" s="32"/>
      <c r="L58" s="35"/>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row>
    <row r="59" spans="1:62" ht="22.5" customHeight="1" outlineLevel="1">
      <c r="A59" s="2"/>
      <c r="B59" s="24">
        <v>10</v>
      </c>
      <c r="C59" s="335"/>
      <c r="D59" s="336"/>
      <c r="E59" s="335"/>
      <c r="F59" s="336"/>
      <c r="G59" s="335"/>
      <c r="H59" s="336"/>
      <c r="I59" s="335"/>
      <c r="J59" s="336"/>
      <c r="K59" s="32"/>
      <c r="L59" s="35"/>
      <c r="M59" s="13"/>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row>
    <row r="60" spans="1:62" ht="22.5" customHeight="1" outlineLevel="1">
      <c r="A60" s="2"/>
      <c r="B60" s="24">
        <v>11</v>
      </c>
      <c r="C60" s="335"/>
      <c r="D60" s="336"/>
      <c r="E60" s="335"/>
      <c r="F60" s="336"/>
      <c r="G60" s="335"/>
      <c r="H60" s="336"/>
      <c r="I60" s="335"/>
      <c r="J60" s="336"/>
      <c r="K60" s="32"/>
      <c r="L60" s="35"/>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row>
    <row r="61" spans="1:62" ht="22.5" customHeight="1" outlineLevel="1">
      <c r="A61" s="2"/>
      <c r="B61" s="24">
        <v>12</v>
      </c>
      <c r="C61" s="335"/>
      <c r="D61" s="336"/>
      <c r="E61" s="335"/>
      <c r="F61" s="336"/>
      <c r="G61" s="335"/>
      <c r="H61" s="336"/>
      <c r="I61" s="335"/>
      <c r="J61" s="336"/>
      <c r="K61" s="32"/>
      <c r="L61" s="35"/>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row>
    <row r="62" spans="1:62" ht="22.5" customHeight="1" outlineLevel="1">
      <c r="A62" s="2"/>
      <c r="B62" s="24">
        <v>13</v>
      </c>
      <c r="C62" s="335"/>
      <c r="D62" s="336"/>
      <c r="E62" s="335"/>
      <c r="F62" s="336"/>
      <c r="G62" s="335"/>
      <c r="H62" s="336"/>
      <c r="I62" s="335"/>
      <c r="J62" s="336"/>
      <c r="K62" s="32"/>
      <c r="L62" s="35"/>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row>
    <row r="63" spans="1:62" ht="22.5" customHeight="1" outlineLevel="1">
      <c r="A63" s="2"/>
      <c r="B63" s="24">
        <v>14</v>
      </c>
      <c r="C63" s="335"/>
      <c r="D63" s="336"/>
      <c r="E63" s="335"/>
      <c r="F63" s="336"/>
      <c r="G63" s="335"/>
      <c r="H63" s="336"/>
      <c r="I63" s="335"/>
      <c r="J63" s="336"/>
      <c r="K63" s="32"/>
      <c r="L63" s="35"/>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row>
    <row r="64" spans="1:62" ht="33.75" customHeight="1" outlineLevel="1">
      <c r="A64" s="2"/>
      <c r="B64" s="24">
        <v>15</v>
      </c>
      <c r="C64" s="335"/>
      <c r="D64" s="336"/>
      <c r="E64" s="335"/>
      <c r="F64" s="336"/>
      <c r="G64" s="335"/>
      <c r="H64" s="336"/>
      <c r="I64" s="335"/>
      <c r="J64" s="336"/>
      <c r="K64" s="32"/>
      <c r="L64" s="35"/>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row>
    <row r="65" spans="1:62" ht="33.75" customHeight="1" outlineLevel="1">
      <c r="A65" s="2"/>
      <c r="B65" s="24">
        <v>16</v>
      </c>
      <c r="C65" s="335"/>
      <c r="D65" s="336"/>
      <c r="E65" s="335"/>
      <c r="F65" s="336"/>
      <c r="G65" s="335"/>
      <c r="H65" s="336"/>
      <c r="I65" s="335"/>
      <c r="J65" s="336"/>
      <c r="K65" s="32"/>
      <c r="L65" s="35"/>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row>
    <row r="66" spans="1:62" ht="45" customHeight="1" outlineLevel="1">
      <c r="A66" s="2"/>
      <c r="B66" s="24">
        <v>17</v>
      </c>
      <c r="C66" s="335"/>
      <c r="D66" s="336"/>
      <c r="E66" s="335"/>
      <c r="F66" s="336"/>
      <c r="G66" s="335"/>
      <c r="H66" s="336"/>
      <c r="I66" s="335"/>
      <c r="J66" s="336"/>
      <c r="K66" s="32"/>
      <c r="L66" s="35"/>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row>
    <row r="67" spans="1:62" ht="15.75" outlineLevel="1">
      <c r="A67" s="2"/>
      <c r="B67" s="24">
        <v>18</v>
      </c>
      <c r="C67" s="335"/>
      <c r="D67" s="336"/>
      <c r="E67" s="335"/>
      <c r="F67" s="336"/>
      <c r="G67" s="335"/>
      <c r="H67" s="336"/>
      <c r="I67" s="335"/>
      <c r="J67" s="336"/>
      <c r="K67" s="32"/>
      <c r="L67" s="35"/>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row>
    <row r="68" spans="1:62" ht="15.75" outlineLevel="1">
      <c r="A68" s="2"/>
      <c r="B68" s="24">
        <v>19</v>
      </c>
      <c r="C68" s="335"/>
      <c r="D68" s="336"/>
      <c r="E68" s="335"/>
      <c r="F68" s="336"/>
      <c r="G68" s="335"/>
      <c r="H68" s="336"/>
      <c r="I68" s="335"/>
      <c r="J68" s="336"/>
      <c r="K68" s="32"/>
      <c r="L68" s="35"/>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row>
    <row r="69" spans="1:62" ht="24" customHeight="1" outlineLevel="1">
      <c r="A69" s="2"/>
      <c r="B69" s="24">
        <v>20</v>
      </c>
      <c r="C69" s="335"/>
      <c r="D69" s="336"/>
      <c r="E69" s="335"/>
      <c r="F69" s="336"/>
      <c r="G69" s="335"/>
      <c r="H69" s="336"/>
      <c r="I69" s="335"/>
      <c r="J69" s="336"/>
      <c r="K69" s="32"/>
      <c r="L69" s="35"/>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row>
    <row r="70" spans="1:62" ht="15.75">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row>
    <row r="71" spans="1:62" ht="16.5" thickBot="1">
      <c r="A71" s="2"/>
      <c r="B71" s="378" t="s">
        <v>40</v>
      </c>
      <c r="C71" s="379"/>
      <c r="D71" s="379"/>
      <c r="E71" s="379"/>
      <c r="F71" s="379"/>
      <c r="G71" s="379"/>
      <c r="H71" s="379"/>
      <c r="I71" s="379"/>
      <c r="J71" s="379"/>
      <c r="K71" s="379"/>
      <c r="L71" s="379"/>
      <c r="M71" s="379"/>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row>
    <row r="72" spans="1:62" ht="15.75" outlineLevel="1">
      <c r="A72" s="2"/>
      <c r="B72" s="380" t="s">
        <v>36</v>
      </c>
      <c r="C72" s="381"/>
      <c r="D72" s="382">
        <f>COUNTIF(K50:K69, "Fail")</f>
        <v>3</v>
      </c>
      <c r="E72" s="383"/>
      <c r="F72" s="385" t="s">
        <v>38</v>
      </c>
      <c r="G72" s="386"/>
      <c r="H72" s="387"/>
      <c r="I72" s="388">
        <f>D73/(D73+D72)</f>
        <v>0.5714285714285714</v>
      </c>
      <c r="J72" s="389"/>
      <c r="K72" s="389"/>
      <c r="L72" s="42" t="s">
        <v>214</v>
      </c>
      <c r="M72" s="47">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row>
    <row r="73" spans="1:62" ht="15.75" outlineLevel="1">
      <c r="A73" s="2"/>
      <c r="B73" s="311" t="s">
        <v>37</v>
      </c>
      <c r="C73" s="286"/>
      <c r="D73" s="294">
        <f>COUNTIF(K50:K69, "Pass")</f>
        <v>4</v>
      </c>
      <c r="E73" s="384"/>
      <c r="F73" s="204" t="s">
        <v>39</v>
      </c>
      <c r="G73" s="205"/>
      <c r="H73" s="235"/>
      <c r="I73" s="294" t="str">
        <f>IF(I72&gt;0.85, "Pass", "Fail")</f>
        <v>Fail</v>
      </c>
      <c r="J73" s="295"/>
      <c r="K73" s="295"/>
      <c r="L73" s="42" t="s">
        <v>215</v>
      </c>
      <c r="M73" s="47">
        <v>0.20833333333333334</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row>
    <row r="74" spans="1:62" ht="16.5" outlineLevel="1" thickBot="1">
      <c r="A74" s="2"/>
      <c r="B74" s="409" t="s">
        <v>66</v>
      </c>
      <c r="C74" s="284"/>
      <c r="D74" s="410" t="str">
        <f t="array" ref="D74">INDEX(L50:L69,MODE(IF((L50:L69&lt;&gt;"")*ISNA(MATCH(L50:L69,$J$75:$J75,0)),MATCH(L50:L69,L50:L69,0))))</f>
        <v>Interface</v>
      </c>
      <c r="E74" s="411"/>
      <c r="F74" s="329" t="s">
        <v>47</v>
      </c>
      <c r="G74" s="329"/>
      <c r="H74" s="329"/>
      <c r="I74" s="412" t="str">
        <f>IF(I72&gt;0.85,"N/A",IF(I72&lt;0.7,"Critical",IF(0.85&gt;I72&gt;0.7,"Average")))</f>
        <v>Critical</v>
      </c>
      <c r="J74" s="413"/>
      <c r="K74" s="413"/>
      <c r="L74" s="42" t="s">
        <v>216</v>
      </c>
      <c r="M74" s="48">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row>
    <row r="75" spans="1:62" ht="16.5" outlineLevel="1" thickBot="1">
      <c r="A75" s="2"/>
      <c r="B75" s="18"/>
      <c r="C75" s="404" t="s">
        <v>67</v>
      </c>
      <c r="D75" s="405"/>
      <c r="E75" s="405"/>
      <c r="F75" s="406" t="str">
        <f>IF(D74="SW_Bug", "Critical", IF(D74="Logical Flow","Mid-level",  IF(D74="Security", "Critical",  IF(D74="Form Design", "Low",  IF(D74="Interface", "Low",  IF(D74="Functional", "Critical", NA()))))))</f>
        <v>Low</v>
      </c>
      <c r="G75" s="407"/>
      <c r="H75" s="407"/>
      <c r="I75" s="408"/>
      <c r="J75" s="19"/>
      <c r="K75" s="19"/>
      <c r="L75" s="42" t="s">
        <v>217</v>
      </c>
      <c r="M75" s="48">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row>
    <row r="76" spans="1:62"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row>
    <row r="77" spans="1:62"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row>
    <row r="78" spans="1:62"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row>
    <row r="79" spans="1:62"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row>
    <row r="80" spans="1:62"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row>
    <row r="81" spans="1:62"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row>
    <row r="82" spans="1:62"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row>
    <row r="83" spans="1:62"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row>
    <row r="84" spans="1:62"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row>
    <row r="85" spans="1:62"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row>
    <row r="86" spans="1:62"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row>
    <row r="87" spans="1:62"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row>
    <row r="88" spans="1:62" ht="15.75">
      <c r="A88" s="2"/>
      <c r="B88" s="9"/>
      <c r="C88" s="9"/>
      <c r="D88" s="9"/>
      <c r="E88" s="9"/>
      <c r="F88" s="9"/>
      <c r="G88" s="9"/>
      <c r="H88" s="9"/>
      <c r="I88" s="9"/>
      <c r="J88" s="9"/>
      <c r="K88" s="9"/>
      <c r="L88" s="9"/>
      <c r="M88" s="9"/>
      <c r="N88" s="9"/>
      <c r="O88" s="9"/>
      <c r="P88" s="9"/>
      <c r="Q88" s="9"/>
      <c r="R88" s="9"/>
      <c r="S88" s="9"/>
      <c r="T88" s="9"/>
      <c r="U88" s="9"/>
      <c r="V88" s="9"/>
      <c r="W88" s="9"/>
      <c r="X88" s="9"/>
      <c r="Y88" s="9"/>
      <c r="Z88" s="9"/>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row>
  </sheetData>
  <sheetProtection algorithmName="SHA-512" hashValue="GGDRJey1gfyVybqY1dXR1+dmII3pVu4W09aruGtXZixz2tnHsU45jQfX5ehvdASG41lQik/jGh4FGrA1FC8xgA==" saltValue="TFr0kHJnP8yzAc1LfyMp0A==" spinCount="100000" sheet="1" objects="1" scenarios="1" selectLockedCells="1" selectUnlockedCells="1"/>
  <mergeCells count="174">
    <mergeCell ref="M19:Q19"/>
    <mergeCell ref="M20:Q36"/>
    <mergeCell ref="C75:E75"/>
    <mergeCell ref="F75:I75"/>
    <mergeCell ref="F74:H74"/>
    <mergeCell ref="B72:C72"/>
    <mergeCell ref="D72:E72"/>
    <mergeCell ref="F72:H72"/>
    <mergeCell ref="I72:K72"/>
    <mergeCell ref="B73:C73"/>
    <mergeCell ref="D73:E73"/>
    <mergeCell ref="F73:H73"/>
    <mergeCell ref="I73:K73"/>
    <mergeCell ref="B74:C74"/>
    <mergeCell ref="D74:E74"/>
    <mergeCell ref="I74:K74"/>
    <mergeCell ref="B71:M71"/>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3:D53"/>
    <mergeCell ref="E53:F53"/>
    <mergeCell ref="G53:H53"/>
    <mergeCell ref="I53:J53"/>
    <mergeCell ref="C50:D50"/>
    <mergeCell ref="E50:F50"/>
    <mergeCell ref="G50:H50"/>
    <mergeCell ref="I50:J50"/>
    <mergeCell ref="C52:D52"/>
    <mergeCell ref="E52:F52"/>
    <mergeCell ref="G52:H52"/>
    <mergeCell ref="I52:J52"/>
    <mergeCell ref="B44:C46"/>
    <mergeCell ref="D44:K46"/>
    <mergeCell ref="C49:D49"/>
    <mergeCell ref="E49:F49"/>
    <mergeCell ref="G49:H49"/>
    <mergeCell ref="I49:J49"/>
    <mergeCell ref="B42:C42"/>
    <mergeCell ref="D42:E42"/>
    <mergeCell ref="F42:H42"/>
    <mergeCell ref="I42:K42"/>
    <mergeCell ref="B43:C43"/>
    <mergeCell ref="D43:E43"/>
    <mergeCell ref="F43:G43"/>
    <mergeCell ref="I43:J43"/>
    <mergeCell ref="B41:C41"/>
    <mergeCell ref="D41:E41"/>
    <mergeCell ref="F41:G41"/>
    <mergeCell ref="I41:J41"/>
    <mergeCell ref="B33:C34"/>
    <mergeCell ref="D33:K34"/>
    <mergeCell ref="B35:C36"/>
    <mergeCell ref="D35:K36"/>
    <mergeCell ref="B38:K38"/>
    <mergeCell ref="B39:D39"/>
    <mergeCell ref="E39:G39"/>
    <mergeCell ref="H39:K39"/>
    <mergeCell ref="B31:C32"/>
    <mergeCell ref="D31:K32"/>
    <mergeCell ref="B22:F22"/>
    <mergeCell ref="G22:K22"/>
    <mergeCell ref="B23:F23"/>
    <mergeCell ref="G23:K23"/>
    <mergeCell ref="B24:C24"/>
    <mergeCell ref="D24:K24"/>
    <mergeCell ref="B40:D40"/>
    <mergeCell ref="E40:G40"/>
    <mergeCell ref="H40:K40"/>
    <mergeCell ref="G20:I20"/>
    <mergeCell ref="J20:K20"/>
    <mergeCell ref="B21:C21"/>
    <mergeCell ref="D21:F21"/>
    <mergeCell ref="G21:I21"/>
    <mergeCell ref="J21:K21"/>
    <mergeCell ref="B25:C27"/>
    <mergeCell ref="D25:K27"/>
    <mergeCell ref="B28:C30"/>
    <mergeCell ref="D28:K30"/>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M6:N6"/>
    <mergeCell ref="P6:R6"/>
    <mergeCell ref="C7:K7"/>
    <mergeCell ref="M7:N7"/>
    <mergeCell ref="P7:R7"/>
    <mergeCell ref="B48:M48"/>
    <mergeCell ref="I55:J55"/>
    <mergeCell ref="G55:H55"/>
    <mergeCell ref="E55:F55"/>
    <mergeCell ref="C55:D55"/>
    <mergeCell ref="I51:J51"/>
    <mergeCell ref="E51:F51"/>
    <mergeCell ref="C51:D51"/>
    <mergeCell ref="G51:H51"/>
    <mergeCell ref="B9:K9"/>
    <mergeCell ref="B10:E10"/>
    <mergeCell ref="F10:H10"/>
    <mergeCell ref="I10:K10"/>
    <mergeCell ref="B11:E11"/>
    <mergeCell ref="F11:H11"/>
    <mergeCell ref="I11:K11"/>
    <mergeCell ref="B19:K19"/>
    <mergeCell ref="B20:C20"/>
    <mergeCell ref="D20:F20"/>
  </mergeCells>
  <conditionalFormatting sqref="K50:K61 K63:K69">
    <cfRule type="cellIs" dxfId="437" priority="19" operator="equal">
      <formula>"Fail"</formula>
    </cfRule>
    <cfRule type="cellIs" dxfId="436" priority="20" operator="equal">
      <formula>"Pass"</formula>
    </cfRule>
  </conditionalFormatting>
  <conditionalFormatting sqref="O9:Q18">
    <cfRule type="cellIs" dxfId="435" priority="17" operator="equal">
      <formula>"Pass"</formula>
    </cfRule>
    <cfRule type="cellIs" dxfId="434" priority="18" operator="equal">
      <formula>"Fail"</formula>
    </cfRule>
  </conditionalFormatting>
  <conditionalFormatting sqref="I73:K73">
    <cfRule type="cellIs" dxfId="433" priority="15" operator="equal">
      <formula>"Pass"</formula>
    </cfRule>
    <cfRule type="cellIs" dxfId="432" priority="16" operator="equal">
      <formula>"Fail"</formula>
    </cfRule>
  </conditionalFormatting>
  <conditionalFormatting sqref="D72:E72">
    <cfRule type="cellIs" dxfId="431" priority="14" operator="greaterThan">
      <formula>0</formula>
    </cfRule>
  </conditionalFormatting>
  <conditionalFormatting sqref="D73:E73">
    <cfRule type="cellIs" dxfId="430" priority="12" operator="greaterThan">
      <formula>0</formula>
    </cfRule>
    <cfRule type="cellIs" dxfId="429" priority="13" operator="greaterThan">
      <formula>0</formula>
    </cfRule>
  </conditionalFormatting>
  <conditionalFormatting sqref="I72:K72">
    <cfRule type="cellIs" dxfId="428" priority="6" operator="lessThan">
      <formula>0.7</formula>
    </cfRule>
    <cfRule type="cellIs" dxfId="427" priority="7" operator="between">
      <formula>0.7</formula>
      <formula>0.85</formula>
    </cfRule>
    <cfRule type="cellIs" dxfId="426" priority="11" operator="greaterThan">
      <formula>0.85</formula>
    </cfRule>
  </conditionalFormatting>
  <conditionalFormatting sqref="I74">
    <cfRule type="cellIs" dxfId="425" priority="8" operator="equal">
      <formula>"N/A"</formula>
    </cfRule>
    <cfRule type="cellIs" dxfId="424" priority="9" operator="equal">
      <formula>"Average"</formula>
    </cfRule>
    <cfRule type="cellIs" dxfId="423" priority="10" operator="equal">
      <formula>"Critical"</formula>
    </cfRule>
  </conditionalFormatting>
  <conditionalFormatting sqref="M7:N7">
    <cfRule type="cellIs" dxfId="422" priority="4" operator="equal">
      <formula>"Fail"</formula>
    </cfRule>
    <cfRule type="cellIs" dxfId="421" priority="5" operator="equal">
      <formula>"Pass"</formula>
    </cfRule>
  </conditionalFormatting>
  <conditionalFormatting sqref="P7:R7">
    <cfRule type="cellIs" dxfId="420" priority="3" operator="equal">
      <formula>"No Action Needed"</formula>
    </cfRule>
  </conditionalFormatting>
  <conditionalFormatting sqref="K62">
    <cfRule type="cellIs" dxfId="419" priority="1" operator="equal">
      <formula>"Fail"</formula>
    </cfRule>
    <cfRule type="cellIs" dxfId="418" priority="2" operator="equal">
      <formula>"Pass"</formula>
    </cfRule>
  </conditionalFormatting>
  <dataValidations xWindow="1145" yWindow="310"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 J52 J54:J69"/>
    <dataValidation allowBlank="1" showInputMessage="1" showErrorMessage="1" promptTitle="Hint" prompt="The application should behave according to the SRS document and SDD. The expected result should be meeting the requirements as it is with no changes what so ever." sqref="G50:G69 H50 H52 H54: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 F52 F54:F69"/>
    <dataValidation allowBlank="1" showInputMessage="1" showErrorMessage="1" promptTitle="Hint" prompt="Write the name of the step itself._x000a_Ex: Navigation to required page._x000a_Opening the .exe file._x000a_...etc." sqref="C50:C69 D50 D52 D54: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87"/>
  <sheetViews>
    <sheetView zoomScale="70" zoomScaleNormal="70" workbookViewId="0">
      <selection activeCell="E18" sqref="B18:L19"/>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8" max="8" width="33" customWidth="1"/>
    <col min="10" max="10" width="22.5703125" customWidth="1"/>
    <col min="11" max="11" width="14.28515625" customWidth="1"/>
    <col min="12" max="12" width="23.5703125" customWidth="1"/>
    <col min="13" max="13" width="43" customWidth="1"/>
    <col min="14" max="14" width="9.85546875" customWidth="1"/>
    <col min="15" max="15" width="9.140625" customWidth="1"/>
    <col min="18" max="18" width="12" customWidth="1"/>
  </cols>
  <sheetData>
    <row r="1" spans="1:26" ht="8.25" customHeight="1"/>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46.5" customHeight="1" thickBot="1">
      <c r="A7" s="2"/>
      <c r="B7" s="7" t="s">
        <v>1</v>
      </c>
      <c r="C7" s="274" t="s">
        <v>76</v>
      </c>
      <c r="D7" s="275"/>
      <c r="E7" s="275"/>
      <c r="F7" s="275"/>
      <c r="G7" s="275"/>
      <c r="H7" s="275"/>
      <c r="I7" s="275"/>
      <c r="J7" s="275"/>
      <c r="K7" s="276"/>
      <c r="L7" s="2"/>
      <c r="M7" s="213" t="str">
        <f>I73</f>
        <v>Fail</v>
      </c>
      <c r="N7" s="214"/>
      <c r="O7" s="10"/>
      <c r="P7" s="215" t="str">
        <f>IF(I73="Pass", "No Action Needed", "Function is sent back to the development team")</f>
        <v>Function is sent back to the development team</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outlineLevel="1">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outlineLevel="1">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outlineLevel="1">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outlineLevel="1">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outlineLevel="1">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outlineLevel="1">
      <c r="A15" s="2"/>
      <c r="B15" s="292" t="str">
        <f>'Iteration Mapping Key '!B17:F17</f>
        <v>TestName_ProductManager</v>
      </c>
      <c r="C15" s="287"/>
      <c r="D15" s="287"/>
      <c r="E15" s="287"/>
      <c r="F15" s="293"/>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outlineLevel="1">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191</v>
      </c>
      <c r="E20" s="270"/>
      <c r="F20" s="270"/>
      <c r="G20" s="269" t="s">
        <v>11</v>
      </c>
      <c r="H20" s="269"/>
      <c r="I20" s="269"/>
      <c r="J20" s="348">
        <v>3</v>
      </c>
      <c r="K20" s="349"/>
      <c r="L20" s="8"/>
      <c r="M20" s="369" t="s">
        <v>366</v>
      </c>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42726</v>
      </c>
      <c r="C23" s="314"/>
      <c r="D23" s="314"/>
      <c r="E23" s="314"/>
      <c r="F23" s="315"/>
      <c r="G23" s="231" t="s">
        <v>72</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182</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183</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67.5"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9.5" customHeight="1" outlineLevel="1">
      <c r="A28" s="2"/>
      <c r="B28" s="234" t="s">
        <v>17</v>
      </c>
      <c r="C28" s="235"/>
      <c r="D28" s="219" t="s">
        <v>204</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9.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63"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228</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149.25"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customHeight="1" outlineLevel="1">
      <c r="A41" s="2"/>
      <c r="B41" s="280" t="s">
        <v>21</v>
      </c>
      <c r="C41" s="281"/>
      <c r="D41" s="210" t="s">
        <v>80</v>
      </c>
      <c r="E41" s="293"/>
      <c r="F41" s="255" t="s">
        <v>22</v>
      </c>
      <c r="G41" s="281"/>
      <c r="H41" s="12"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customHeight="1" outlineLevel="1" thickBot="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30" t="s">
        <v>35</v>
      </c>
      <c r="L49" s="31"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11" customHeight="1" outlineLevel="1">
      <c r="A50" s="2"/>
      <c r="B50" s="24">
        <v>1</v>
      </c>
      <c r="C50" s="335" t="s">
        <v>148</v>
      </c>
      <c r="D50" s="336"/>
      <c r="E50" s="335" t="s">
        <v>168</v>
      </c>
      <c r="F50" s="336"/>
      <c r="G50" s="335" t="s">
        <v>184</v>
      </c>
      <c r="H50" s="336"/>
      <c r="I50" s="335" t="s">
        <v>169</v>
      </c>
      <c r="J50" s="336"/>
      <c r="K50" s="32" t="s">
        <v>102</v>
      </c>
      <c r="L50" s="35" t="s">
        <v>140</v>
      </c>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33" customHeight="1" outlineLevel="1">
      <c r="A51" s="2"/>
      <c r="B51" s="24">
        <v>2</v>
      </c>
      <c r="C51" s="335" t="s">
        <v>185</v>
      </c>
      <c r="D51" s="336"/>
      <c r="E51" s="335" t="s">
        <v>171</v>
      </c>
      <c r="F51" s="336"/>
      <c r="G51" s="335" t="s">
        <v>170</v>
      </c>
      <c r="H51" s="336"/>
      <c r="I51" s="335" t="s">
        <v>110</v>
      </c>
      <c r="J51" s="336"/>
      <c r="K51" s="32" t="s">
        <v>88</v>
      </c>
      <c r="L51" s="35"/>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108.75" customHeight="1" outlineLevel="1">
      <c r="A52" s="2"/>
      <c r="B52" s="24">
        <v>3</v>
      </c>
      <c r="C52" s="393" t="s">
        <v>192</v>
      </c>
      <c r="D52" s="394"/>
      <c r="E52" s="393" t="s">
        <v>193</v>
      </c>
      <c r="F52" s="394"/>
      <c r="G52" s="393" t="s">
        <v>194</v>
      </c>
      <c r="H52" s="394"/>
      <c r="I52" s="393" t="s">
        <v>195</v>
      </c>
      <c r="J52" s="394"/>
      <c r="K52" s="32" t="s">
        <v>88</v>
      </c>
      <c r="L52" s="35" t="s">
        <v>119</v>
      </c>
      <c r="M52" s="85" t="s">
        <v>238</v>
      </c>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335" t="s">
        <v>148</v>
      </c>
      <c r="D53" s="336"/>
      <c r="E53" s="335" t="s">
        <v>172</v>
      </c>
      <c r="F53" s="336"/>
      <c r="G53" s="335" t="s">
        <v>186</v>
      </c>
      <c r="H53" s="336"/>
      <c r="I53" s="335" t="s">
        <v>187</v>
      </c>
      <c r="J53" s="336"/>
      <c r="K53" s="32" t="s">
        <v>102</v>
      </c>
      <c r="L53" s="35" t="s">
        <v>140</v>
      </c>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335" t="s">
        <v>190</v>
      </c>
      <c r="D54" s="336"/>
      <c r="E54" s="335" t="s">
        <v>203</v>
      </c>
      <c r="F54" s="336"/>
      <c r="G54" s="335" t="s">
        <v>196</v>
      </c>
      <c r="H54" s="336"/>
      <c r="I54" s="335" t="s">
        <v>110</v>
      </c>
      <c r="J54" s="336"/>
      <c r="K54" s="32" t="s">
        <v>88</v>
      </c>
      <c r="L54" s="35"/>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93" t="s">
        <v>200</v>
      </c>
      <c r="D55" s="394"/>
      <c r="E55" s="335" t="s">
        <v>201</v>
      </c>
      <c r="F55" s="336"/>
      <c r="G55" s="393" t="s">
        <v>205</v>
      </c>
      <c r="H55" s="394"/>
      <c r="I55" s="335" t="s">
        <v>110</v>
      </c>
      <c r="J55" s="336"/>
      <c r="K55" s="32" t="s">
        <v>88</v>
      </c>
      <c r="L55" s="35"/>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t="s">
        <v>197</v>
      </c>
      <c r="D56" s="336"/>
      <c r="E56" s="335" t="s">
        <v>208</v>
      </c>
      <c r="F56" s="336"/>
      <c r="G56" s="335" t="s">
        <v>198</v>
      </c>
      <c r="H56" s="336"/>
      <c r="I56" s="335" t="s">
        <v>199</v>
      </c>
      <c r="J56" s="336"/>
      <c r="K56" s="32" t="s">
        <v>102</v>
      </c>
      <c r="L56" s="35" t="s">
        <v>167</v>
      </c>
      <c r="M56" s="39" t="s">
        <v>202</v>
      </c>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335" t="s">
        <v>190</v>
      </c>
      <c r="D57" s="336"/>
      <c r="E57" s="335" t="s">
        <v>203</v>
      </c>
      <c r="F57" s="336"/>
      <c r="G57" s="335" t="s">
        <v>196</v>
      </c>
      <c r="H57" s="336"/>
      <c r="I57" s="335" t="s">
        <v>110</v>
      </c>
      <c r="J57" s="336"/>
      <c r="K57" s="32" t="s">
        <v>88</v>
      </c>
      <c r="L57" s="35"/>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t="s">
        <v>200</v>
      </c>
      <c r="D58" s="336"/>
      <c r="E58" s="335" t="s">
        <v>206</v>
      </c>
      <c r="F58" s="336"/>
      <c r="G58" s="335" t="s">
        <v>207</v>
      </c>
      <c r="H58" s="336"/>
      <c r="I58" s="335" t="s">
        <v>110</v>
      </c>
      <c r="J58" s="336"/>
      <c r="K58" s="32" t="s">
        <v>88</v>
      </c>
      <c r="L58" s="35"/>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t="s">
        <v>185</v>
      </c>
      <c r="D59" s="336"/>
      <c r="E59" s="335" t="s">
        <v>209</v>
      </c>
      <c r="F59" s="336"/>
      <c r="G59" s="335" t="s">
        <v>210</v>
      </c>
      <c r="H59" s="336"/>
      <c r="I59" s="335" t="s">
        <v>211</v>
      </c>
      <c r="J59" s="336"/>
      <c r="K59" s="32" t="s">
        <v>102</v>
      </c>
      <c r="L59" s="35" t="s">
        <v>167</v>
      </c>
      <c r="M59" s="39" t="s">
        <v>202</v>
      </c>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t="s">
        <v>190</v>
      </c>
      <c r="D60" s="336"/>
      <c r="E60" s="335" t="s">
        <v>203</v>
      </c>
      <c r="F60" s="336"/>
      <c r="G60" s="335" t="s">
        <v>196</v>
      </c>
      <c r="H60" s="336"/>
      <c r="I60" s="335" t="s">
        <v>110</v>
      </c>
      <c r="J60" s="336"/>
      <c r="K60" s="32" t="s">
        <v>88</v>
      </c>
      <c r="L60" s="35"/>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335" t="s">
        <v>185</v>
      </c>
      <c r="D61" s="336"/>
      <c r="E61" s="335" t="s">
        <v>212</v>
      </c>
      <c r="F61" s="336"/>
      <c r="G61" s="335" t="s">
        <v>213</v>
      </c>
      <c r="H61" s="336"/>
      <c r="I61" s="335" t="s">
        <v>110</v>
      </c>
      <c r="J61" s="336"/>
      <c r="K61" s="32" t="s">
        <v>88</v>
      </c>
      <c r="L61" s="35"/>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t="s">
        <v>190</v>
      </c>
      <c r="D62" s="336"/>
      <c r="E62" s="335" t="s">
        <v>203</v>
      </c>
      <c r="F62" s="336"/>
      <c r="G62" s="335" t="s">
        <v>196</v>
      </c>
      <c r="H62" s="336"/>
      <c r="I62" s="335" t="s">
        <v>110</v>
      </c>
      <c r="J62" s="336"/>
      <c r="K62" s="32" t="s">
        <v>88</v>
      </c>
      <c r="L62" s="35"/>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39" customHeight="1" outlineLevel="1">
      <c r="A63" s="2"/>
      <c r="B63" s="24">
        <v>14</v>
      </c>
      <c r="C63" s="335" t="s">
        <v>229</v>
      </c>
      <c r="D63" s="336"/>
      <c r="E63" s="335" t="s">
        <v>231</v>
      </c>
      <c r="F63" s="336"/>
      <c r="G63" s="335" t="s">
        <v>230</v>
      </c>
      <c r="H63" s="336"/>
      <c r="I63" s="335" t="s">
        <v>110</v>
      </c>
      <c r="J63" s="336"/>
      <c r="K63" s="32" t="s">
        <v>88</v>
      </c>
      <c r="L63" s="35"/>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57.75" customHeight="1" outlineLevel="1">
      <c r="A64" s="2"/>
      <c r="B64" s="24">
        <v>15</v>
      </c>
      <c r="C64" s="335" t="s">
        <v>192</v>
      </c>
      <c r="D64" s="336"/>
      <c r="E64" s="335" t="s">
        <v>232</v>
      </c>
      <c r="F64" s="336"/>
      <c r="G64" s="335" t="s">
        <v>233</v>
      </c>
      <c r="H64" s="336"/>
      <c r="I64" s="335" t="s">
        <v>234</v>
      </c>
      <c r="J64" s="336"/>
      <c r="K64" s="32" t="s">
        <v>102</v>
      </c>
      <c r="L64" s="35" t="s">
        <v>167</v>
      </c>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82.5" customHeight="1" outlineLevel="1">
      <c r="A65" s="2"/>
      <c r="B65" s="24">
        <v>16</v>
      </c>
      <c r="C65" s="335" t="s">
        <v>192</v>
      </c>
      <c r="D65" s="336"/>
      <c r="E65" s="335" t="s">
        <v>235</v>
      </c>
      <c r="F65" s="336"/>
      <c r="G65" s="335" t="s">
        <v>233</v>
      </c>
      <c r="H65" s="336"/>
      <c r="I65" s="335" t="s">
        <v>236</v>
      </c>
      <c r="J65" s="336"/>
      <c r="K65" s="32" t="s">
        <v>102</v>
      </c>
      <c r="L65" s="35" t="s">
        <v>167</v>
      </c>
      <c r="M65" s="85"/>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101.25" customHeight="1" outlineLevel="1">
      <c r="A66" s="2"/>
      <c r="B66" s="24">
        <v>17</v>
      </c>
      <c r="C66" s="335" t="s">
        <v>492</v>
      </c>
      <c r="D66" s="336"/>
      <c r="E66" s="335" t="s">
        <v>493</v>
      </c>
      <c r="F66" s="336"/>
      <c r="G66" s="335" t="s">
        <v>494</v>
      </c>
      <c r="H66" s="336"/>
      <c r="I66" s="335" t="s">
        <v>495</v>
      </c>
      <c r="J66" s="336"/>
      <c r="K66" s="32" t="s">
        <v>102</v>
      </c>
      <c r="L66" s="35" t="s">
        <v>374</v>
      </c>
      <c r="M66" s="39"/>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47.25" customHeight="1" outlineLevel="1">
      <c r="A67" s="2"/>
      <c r="B67" s="24">
        <v>18</v>
      </c>
      <c r="C67" s="335"/>
      <c r="D67" s="336"/>
      <c r="E67" s="335"/>
      <c r="F67" s="336"/>
      <c r="G67" s="335"/>
      <c r="H67" s="336"/>
      <c r="I67" s="335"/>
      <c r="J67" s="336"/>
      <c r="K67" s="32"/>
      <c r="L67" s="35"/>
      <c r="M67" s="85"/>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32"/>
      <c r="L68" s="35"/>
      <c r="M68" s="85"/>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32"/>
      <c r="L69" s="35"/>
      <c r="M69" s="85"/>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7</v>
      </c>
      <c r="E72" s="383"/>
      <c r="F72" s="385" t="s">
        <v>38</v>
      </c>
      <c r="G72" s="386"/>
      <c r="H72" s="387"/>
      <c r="I72" s="417">
        <f>D73/(D73+D72)</f>
        <v>0.58823529411764708</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10</v>
      </c>
      <c r="E73" s="384"/>
      <c r="F73" s="204" t="s">
        <v>39</v>
      </c>
      <c r="G73" s="205"/>
      <c r="H73" s="235"/>
      <c r="I73" s="203" t="str">
        <f>IF(I72&gt;0.85, "Pass", "Fail")</f>
        <v>Fail</v>
      </c>
      <c r="J73" s="203"/>
      <c r="K73" s="294"/>
      <c r="L73" s="42" t="s">
        <v>215</v>
      </c>
      <c r="M73" s="49">
        <v>0.20833333333333334</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str">
        <f t="array" ref="D74">INDEX(L50:L69,MODE(IF((L50:L69&lt;&gt;"")*ISNA(MATCH(L50:L69,$J$75:$J75,0)),MATCH(L50:L69,L50:L69,0))))</f>
        <v>Form Design</v>
      </c>
      <c r="E74" s="207"/>
      <c r="F74" s="255" t="s">
        <v>47</v>
      </c>
      <c r="G74" s="256"/>
      <c r="H74" s="281"/>
      <c r="I74" s="203" t="str">
        <f>IF(I72&gt;0.85,"N/A",IF(I72&lt;0.7,"Critical",IF(0.85&gt;I72&gt;0.7,"Average")))</f>
        <v>Critical</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str">
        <f>IF(D74="SW_Bug", "Critical", IF(D74="Logical Flow","Mid-level",  IF(D74="Security", "Critical",  IF(D74="Form Design", "Low",  IF(D74="Interface", "Low",  IF(D74="Functional", "Critical", NA()))))))</f>
        <v>Low</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61h3kPN3Z3y8kyuXbs0jHAk0n33vkChQXfY/U7YXqjgw0g9LXpuEJeXqV1e5GpYlrVCFCuVuXS1X0nyaXpFy7Q==" saltValue="5Sv96NEv0bsSf3lf+lu10g==" spinCount="100000" sheet="1" objects="1" scenarios="1" selectLockedCells="1" selectUnlockedCells="1"/>
  <mergeCells count="174">
    <mergeCell ref="M19:Q19"/>
    <mergeCell ref="M20:Q36"/>
    <mergeCell ref="M6:N6"/>
    <mergeCell ref="P6:R6"/>
    <mergeCell ref="C7:K7"/>
    <mergeCell ref="M7:N7"/>
    <mergeCell ref="P7:R7"/>
    <mergeCell ref="B9:K9"/>
    <mergeCell ref="B10:E10"/>
    <mergeCell ref="F10:H10"/>
    <mergeCell ref="I10:K10"/>
    <mergeCell ref="B11:E11"/>
    <mergeCell ref="F11:H11"/>
    <mergeCell ref="I11:K11"/>
    <mergeCell ref="B22:F22"/>
    <mergeCell ref="G22:K22"/>
    <mergeCell ref="B19:K19"/>
    <mergeCell ref="B20:C20"/>
    <mergeCell ref="D20:F20"/>
    <mergeCell ref="G20:I20"/>
    <mergeCell ref="J20:K20"/>
    <mergeCell ref="B21:C21"/>
    <mergeCell ref="D21:F21"/>
    <mergeCell ref="G21:I2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J21:K21"/>
    <mergeCell ref="B25:C27"/>
    <mergeCell ref="D25:K27"/>
    <mergeCell ref="B28:C30"/>
    <mergeCell ref="D28:K30"/>
    <mergeCell ref="B31:C32"/>
    <mergeCell ref="D31:K3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3:D53"/>
    <mergeCell ref="E53:F53"/>
    <mergeCell ref="G53:H53"/>
    <mergeCell ref="I53:J53"/>
    <mergeCell ref="C54:D54"/>
    <mergeCell ref="E54:F54"/>
    <mergeCell ref="G54:H54"/>
    <mergeCell ref="I54:J54"/>
    <mergeCell ref="C50:D50"/>
    <mergeCell ref="E50:F50"/>
    <mergeCell ref="G50:H50"/>
    <mergeCell ref="I50:J50"/>
    <mergeCell ref="C51:D51"/>
    <mergeCell ref="E51:F51"/>
    <mergeCell ref="G51:H51"/>
    <mergeCell ref="I51:J5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I67:J67"/>
    <mergeCell ref="C64:D64"/>
    <mergeCell ref="E64:F64"/>
    <mergeCell ref="G64:H64"/>
    <mergeCell ref="I64:J64"/>
    <mergeCell ref="C65:D65"/>
    <mergeCell ref="E65:F65"/>
    <mergeCell ref="G65:H65"/>
    <mergeCell ref="I65:J65"/>
    <mergeCell ref="C75:E75"/>
    <mergeCell ref="F75:I75"/>
    <mergeCell ref="F74:H74"/>
    <mergeCell ref="B72:C72"/>
    <mergeCell ref="D72:E72"/>
    <mergeCell ref="F72:H72"/>
    <mergeCell ref="I72:K72"/>
    <mergeCell ref="B73:C73"/>
    <mergeCell ref="D73:E73"/>
    <mergeCell ref="F73:H73"/>
    <mergeCell ref="I73:K73"/>
    <mergeCell ref="B74:C74"/>
    <mergeCell ref="D74:E74"/>
    <mergeCell ref="I74:K74"/>
    <mergeCell ref="B71:M71"/>
    <mergeCell ref="C52:D52"/>
    <mergeCell ref="E52:F52"/>
    <mergeCell ref="G52:H52"/>
    <mergeCell ref="I52:J52"/>
    <mergeCell ref="C55:D55"/>
    <mergeCell ref="E55:F55"/>
    <mergeCell ref="G55:H55"/>
    <mergeCell ref="I55:J55"/>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s>
  <conditionalFormatting sqref="K50:K61 K63:K69">
    <cfRule type="cellIs" dxfId="417" priority="19" operator="equal">
      <formula>"Fail"</formula>
    </cfRule>
    <cfRule type="cellIs" dxfId="416" priority="20" operator="equal">
      <formula>"Pass"</formula>
    </cfRule>
  </conditionalFormatting>
  <conditionalFormatting sqref="O9:Q18">
    <cfRule type="cellIs" dxfId="415" priority="17" operator="equal">
      <formula>"Pass"</formula>
    </cfRule>
    <cfRule type="cellIs" dxfId="414" priority="18" operator="equal">
      <formula>"Fail"</formula>
    </cfRule>
  </conditionalFormatting>
  <conditionalFormatting sqref="I73:K73">
    <cfRule type="cellIs" dxfId="413" priority="15" operator="equal">
      <formula>"Pass"</formula>
    </cfRule>
    <cfRule type="cellIs" dxfId="412" priority="16" operator="equal">
      <formula>"Fail"</formula>
    </cfRule>
  </conditionalFormatting>
  <conditionalFormatting sqref="D72:E72">
    <cfRule type="cellIs" dxfId="411" priority="14" operator="greaterThan">
      <formula>0</formula>
    </cfRule>
  </conditionalFormatting>
  <conditionalFormatting sqref="D73:E73">
    <cfRule type="cellIs" dxfId="410" priority="12" operator="greaterThan">
      <formula>0</formula>
    </cfRule>
    <cfRule type="cellIs" dxfId="409" priority="13" operator="greaterThan">
      <formula>0</formula>
    </cfRule>
  </conditionalFormatting>
  <conditionalFormatting sqref="I72:K72">
    <cfRule type="cellIs" dxfId="408" priority="6" operator="lessThan">
      <formula>0.7</formula>
    </cfRule>
    <cfRule type="cellIs" dxfId="407" priority="7" operator="between">
      <formula>0.7</formula>
      <formula>0.85</formula>
    </cfRule>
    <cfRule type="cellIs" dxfId="406" priority="11" operator="greaterThan">
      <formula>0.85</formula>
    </cfRule>
  </conditionalFormatting>
  <conditionalFormatting sqref="I74">
    <cfRule type="cellIs" dxfId="405" priority="8" operator="equal">
      <formula>"N/A"</formula>
    </cfRule>
    <cfRule type="cellIs" dxfId="404" priority="9" operator="equal">
      <formula>"Average"</formula>
    </cfRule>
    <cfRule type="cellIs" dxfId="403" priority="10" operator="equal">
      <formula>"Critical"</formula>
    </cfRule>
  </conditionalFormatting>
  <conditionalFormatting sqref="M7:N7">
    <cfRule type="cellIs" dxfId="402" priority="4" operator="equal">
      <formula>"Fail"</formula>
    </cfRule>
    <cfRule type="cellIs" dxfId="401" priority="5" operator="equal">
      <formula>"Pass"</formula>
    </cfRule>
  </conditionalFormatting>
  <conditionalFormatting sqref="P7:R7">
    <cfRule type="cellIs" dxfId="400" priority="3" operator="equal">
      <formula>"No Action Needed"</formula>
    </cfRule>
  </conditionalFormatting>
  <conditionalFormatting sqref="K62">
    <cfRule type="cellIs" dxfId="399" priority="1" operator="equal">
      <formula>"Fail"</formula>
    </cfRule>
    <cfRule type="cellIs" dxfId="398" priority="2" operator="equal">
      <formula>"Pass"</formula>
    </cfRule>
  </conditionalFormatting>
  <dataValidations xWindow="677" yWindow="519"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J51 J53:J54 J56:J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70" zoomScaleNormal="70" workbookViewId="0">
      <selection activeCell="E18" sqref="B18:L19"/>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8" max="8" width="33" customWidth="1"/>
    <col min="10" max="10" width="22.5703125" customWidth="1"/>
    <col min="11" max="11" width="14.28515625" customWidth="1"/>
    <col min="12" max="12" width="23.5703125" customWidth="1"/>
    <col min="13" max="13" width="30.285156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41.25" customHeight="1" thickBot="1">
      <c r="A7" s="2"/>
      <c r="B7" s="7" t="s">
        <v>1</v>
      </c>
      <c r="C7" s="274" t="s">
        <v>76</v>
      </c>
      <c r="D7" s="275"/>
      <c r="E7" s="275"/>
      <c r="F7" s="275"/>
      <c r="G7" s="275"/>
      <c r="H7" s="275"/>
      <c r="I7" s="275"/>
      <c r="J7" s="275"/>
      <c r="K7" s="276"/>
      <c r="L7" s="2"/>
      <c r="M7" s="213" t="str">
        <f>I73</f>
        <v>Fail</v>
      </c>
      <c r="N7" s="214"/>
      <c r="O7" s="10"/>
      <c r="P7" s="215" t="str">
        <f>IF(I73="Pass", "No Action Needed", "Function is sent back to the development team")</f>
        <v>Function is sent back to the development team</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outlineLevel="1">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outlineLevel="1">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outlineLevel="1">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outlineLevel="1">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outlineLevel="1">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outlineLevel="1">
      <c r="A15" s="2"/>
      <c r="B15" s="292" t="str">
        <f>'Iteration Mapping Key '!B17:F17</f>
        <v>TestName_ProductManager</v>
      </c>
      <c r="C15" s="287"/>
      <c r="D15" s="287"/>
      <c r="E15" s="287"/>
      <c r="F15" s="293"/>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outlineLevel="1">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239</v>
      </c>
      <c r="E20" s="270"/>
      <c r="F20" s="270"/>
      <c r="G20" s="269" t="s">
        <v>11</v>
      </c>
      <c r="H20" s="269"/>
      <c r="I20" s="269"/>
      <c r="J20" s="348">
        <v>4</v>
      </c>
      <c r="K20" s="349"/>
      <c r="L20" s="8"/>
      <c r="M20" s="369" t="s">
        <v>364</v>
      </c>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42739</v>
      </c>
      <c r="C23" s="314"/>
      <c r="D23" s="314"/>
      <c r="E23" s="314"/>
      <c r="F23" s="315"/>
      <c r="G23" s="231" t="s">
        <v>72</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360</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240</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77.25"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9.5" customHeight="1" outlineLevel="1">
      <c r="A28" s="2"/>
      <c r="B28" s="234" t="s">
        <v>17</v>
      </c>
      <c r="C28" s="235"/>
      <c r="D28" s="219" t="s">
        <v>610</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9.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5.75"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246</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126.75"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hidden="1"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hidden="1"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hidden="1" customHeight="1" outlineLevel="1">
      <c r="A41" s="2"/>
      <c r="B41" s="280" t="s">
        <v>21</v>
      </c>
      <c r="C41" s="281"/>
      <c r="D41" s="210" t="s">
        <v>80</v>
      </c>
      <c r="E41" s="293"/>
      <c r="F41" s="255" t="s">
        <v>22</v>
      </c>
      <c r="G41" s="281"/>
      <c r="H41" s="80"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hidden="1"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hidden="1"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hidden="1"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hidden="1"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hidden="1" customHeight="1" outlineLevel="1" thickBot="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collapsed="1"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76" t="s">
        <v>35</v>
      </c>
      <c r="L49" s="77"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11" customHeight="1" outlineLevel="1">
      <c r="A50" s="2"/>
      <c r="B50" s="24">
        <v>1</v>
      </c>
      <c r="C50" s="335" t="s">
        <v>241</v>
      </c>
      <c r="D50" s="336"/>
      <c r="E50" s="335" t="s">
        <v>242</v>
      </c>
      <c r="F50" s="336"/>
      <c r="G50" s="335" t="s">
        <v>243</v>
      </c>
      <c r="H50" s="336"/>
      <c r="I50" s="335" t="s">
        <v>502</v>
      </c>
      <c r="J50" s="336"/>
      <c r="K50" s="78" t="s">
        <v>102</v>
      </c>
      <c r="L50" s="79" t="s">
        <v>167</v>
      </c>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33" customHeight="1" outlineLevel="1">
      <c r="A51" s="2"/>
      <c r="B51" s="24">
        <v>2</v>
      </c>
      <c r="C51" s="335" t="s">
        <v>244</v>
      </c>
      <c r="D51" s="336"/>
      <c r="E51" s="335" t="s">
        <v>245</v>
      </c>
      <c r="F51" s="336"/>
      <c r="G51" s="335" t="s">
        <v>170</v>
      </c>
      <c r="H51" s="336"/>
      <c r="I51" s="335" t="s">
        <v>110</v>
      </c>
      <c r="J51" s="336"/>
      <c r="K51" s="81" t="s">
        <v>88</v>
      </c>
      <c r="L51" s="79"/>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63" customHeight="1" outlineLevel="1">
      <c r="A52" s="2"/>
      <c r="B52" s="24">
        <v>3</v>
      </c>
      <c r="C52" s="335" t="s">
        <v>247</v>
      </c>
      <c r="D52" s="336"/>
      <c r="E52" s="335" t="s">
        <v>248</v>
      </c>
      <c r="F52" s="336"/>
      <c r="G52" s="335" t="s">
        <v>249</v>
      </c>
      <c r="H52" s="336"/>
      <c r="I52" s="335" t="s">
        <v>110</v>
      </c>
      <c r="J52" s="336"/>
      <c r="K52" s="78" t="s">
        <v>88</v>
      </c>
      <c r="L52" s="79"/>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335" t="s">
        <v>250</v>
      </c>
      <c r="D53" s="336"/>
      <c r="E53" s="335" t="s">
        <v>251</v>
      </c>
      <c r="F53" s="336"/>
      <c r="G53" s="335" t="s">
        <v>252</v>
      </c>
      <c r="H53" s="336"/>
      <c r="I53" s="335" t="s">
        <v>110</v>
      </c>
      <c r="J53" s="336"/>
      <c r="K53" s="78" t="s">
        <v>88</v>
      </c>
      <c r="L53" s="79"/>
      <c r="M53" s="39" t="s">
        <v>253</v>
      </c>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98.25" customHeight="1" outlineLevel="1">
      <c r="A54" s="2"/>
      <c r="B54" s="24">
        <v>5</v>
      </c>
      <c r="C54" s="421" t="s">
        <v>250</v>
      </c>
      <c r="D54" s="422"/>
      <c r="E54" s="421" t="s">
        <v>361</v>
      </c>
      <c r="F54" s="422"/>
      <c r="G54" s="421" t="s">
        <v>362</v>
      </c>
      <c r="H54" s="422"/>
      <c r="I54" s="421" t="s">
        <v>266</v>
      </c>
      <c r="J54" s="422"/>
      <c r="K54" s="86" t="s">
        <v>102</v>
      </c>
      <c r="L54" s="87" t="s">
        <v>167</v>
      </c>
      <c r="M54" s="39" t="s">
        <v>363</v>
      </c>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98.25" customHeight="1" outlineLevel="1">
      <c r="A55" s="2"/>
      <c r="B55" s="24">
        <v>6</v>
      </c>
      <c r="C55" s="421" t="s">
        <v>250</v>
      </c>
      <c r="D55" s="422"/>
      <c r="E55" s="421" t="s">
        <v>267</v>
      </c>
      <c r="F55" s="422"/>
      <c r="G55" s="421" t="s">
        <v>268</v>
      </c>
      <c r="H55" s="422"/>
      <c r="I55" s="421" t="s">
        <v>269</v>
      </c>
      <c r="J55" s="422"/>
      <c r="K55" s="86" t="s">
        <v>102</v>
      </c>
      <c r="L55" s="87" t="s">
        <v>167</v>
      </c>
      <c r="M55" s="39"/>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120.75" customHeight="1" outlineLevel="1">
      <c r="A56" s="2"/>
      <c r="B56" s="24">
        <v>7</v>
      </c>
      <c r="C56" s="335" t="s">
        <v>247</v>
      </c>
      <c r="D56" s="336"/>
      <c r="E56" s="335" t="s">
        <v>254</v>
      </c>
      <c r="F56" s="336"/>
      <c r="G56" s="335" t="s">
        <v>255</v>
      </c>
      <c r="H56" s="336"/>
      <c r="I56" s="335" t="s">
        <v>256</v>
      </c>
      <c r="J56" s="336"/>
      <c r="K56" s="82" t="s">
        <v>102</v>
      </c>
      <c r="L56" s="84" t="s">
        <v>167</v>
      </c>
      <c r="M56" s="39" t="s">
        <v>260</v>
      </c>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112.5" customHeight="1" outlineLevel="1">
      <c r="A57" s="2"/>
      <c r="B57" s="24">
        <v>8</v>
      </c>
      <c r="C57" s="335" t="s">
        <v>247</v>
      </c>
      <c r="D57" s="336"/>
      <c r="E57" s="335" t="s">
        <v>257</v>
      </c>
      <c r="F57" s="336"/>
      <c r="G57" s="335" t="s">
        <v>258</v>
      </c>
      <c r="H57" s="336"/>
      <c r="I57" s="335" t="s">
        <v>259</v>
      </c>
      <c r="J57" s="336"/>
      <c r="K57" s="82" t="s">
        <v>102</v>
      </c>
      <c r="L57" s="84" t="s">
        <v>167</v>
      </c>
      <c r="M57" s="39" t="s">
        <v>260</v>
      </c>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t="s">
        <v>247</v>
      </c>
      <c r="D58" s="336"/>
      <c r="E58" s="335" t="s">
        <v>261</v>
      </c>
      <c r="F58" s="336"/>
      <c r="G58" s="335" t="s">
        <v>262</v>
      </c>
      <c r="H58" s="336"/>
      <c r="I58" s="335" t="s">
        <v>110</v>
      </c>
      <c r="J58" s="336"/>
      <c r="K58" s="78" t="s">
        <v>88</v>
      </c>
      <c r="L58" s="79"/>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102.75" customHeight="1" outlineLevel="1">
      <c r="A59" s="2"/>
      <c r="B59" s="24">
        <v>10</v>
      </c>
      <c r="C59" s="335" t="s">
        <v>263</v>
      </c>
      <c r="D59" s="336"/>
      <c r="E59" s="335" t="s">
        <v>264</v>
      </c>
      <c r="F59" s="336"/>
      <c r="G59" s="335" t="s">
        <v>265</v>
      </c>
      <c r="H59" s="336"/>
      <c r="I59" s="335" t="s">
        <v>110</v>
      </c>
      <c r="J59" s="336"/>
      <c r="K59" s="78" t="s">
        <v>88</v>
      </c>
      <c r="L59" s="79"/>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135.75" customHeight="1" outlineLevel="1">
      <c r="A60" s="2"/>
      <c r="B60" s="24">
        <v>11</v>
      </c>
      <c r="C60" s="335" t="s">
        <v>492</v>
      </c>
      <c r="D60" s="336"/>
      <c r="E60" s="335" t="s">
        <v>499</v>
      </c>
      <c r="F60" s="336"/>
      <c r="G60" s="335" t="s">
        <v>500</v>
      </c>
      <c r="H60" s="336"/>
      <c r="I60" s="335" t="s">
        <v>501</v>
      </c>
      <c r="J60" s="336"/>
      <c r="K60" s="78" t="s">
        <v>102</v>
      </c>
      <c r="L60" s="79" t="s">
        <v>374</v>
      </c>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335"/>
      <c r="D61" s="336"/>
      <c r="E61" s="335"/>
      <c r="F61" s="336"/>
      <c r="G61" s="335"/>
      <c r="H61" s="336"/>
      <c r="I61" s="335"/>
      <c r="J61" s="336"/>
      <c r="K61" s="78"/>
      <c r="L61" s="79"/>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c r="D62" s="336"/>
      <c r="E62" s="335"/>
      <c r="F62" s="336"/>
      <c r="G62" s="335"/>
      <c r="H62" s="336"/>
      <c r="I62" s="335"/>
      <c r="J62" s="336"/>
      <c r="K62" s="78"/>
      <c r="L62" s="79"/>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335"/>
      <c r="D63" s="336"/>
      <c r="E63" s="335"/>
      <c r="F63" s="336"/>
      <c r="G63" s="335"/>
      <c r="H63" s="336"/>
      <c r="I63" s="335"/>
      <c r="J63" s="336"/>
      <c r="K63" s="78"/>
      <c r="L63" s="79"/>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335"/>
      <c r="D64" s="336"/>
      <c r="E64" s="335"/>
      <c r="F64" s="336"/>
      <c r="G64" s="335"/>
      <c r="H64" s="336"/>
      <c r="I64" s="335"/>
      <c r="J64" s="336"/>
      <c r="K64" s="78"/>
      <c r="L64" s="79"/>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335"/>
      <c r="D65" s="336"/>
      <c r="E65" s="335"/>
      <c r="F65" s="336"/>
      <c r="G65" s="335"/>
      <c r="H65" s="336"/>
      <c r="I65" s="335"/>
      <c r="J65" s="336"/>
      <c r="K65" s="78"/>
      <c r="L65" s="79"/>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335"/>
      <c r="D66" s="336"/>
      <c r="E66" s="335"/>
      <c r="F66" s="336"/>
      <c r="G66" s="335"/>
      <c r="H66" s="336"/>
      <c r="I66" s="335"/>
      <c r="J66" s="336"/>
      <c r="K66" s="78"/>
      <c r="L66" s="79"/>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335"/>
      <c r="D67" s="336"/>
      <c r="E67" s="335"/>
      <c r="F67" s="336"/>
      <c r="G67" s="335"/>
      <c r="H67" s="336"/>
      <c r="I67" s="335"/>
      <c r="J67" s="336"/>
      <c r="K67" s="78"/>
      <c r="L67" s="79"/>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86"/>
      <c r="L68" s="87"/>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82"/>
      <c r="D69" s="83"/>
      <c r="E69" s="82"/>
      <c r="F69" s="83"/>
      <c r="G69" s="82"/>
      <c r="H69" s="83"/>
      <c r="I69" s="82"/>
      <c r="J69" s="83"/>
      <c r="K69" s="82"/>
      <c r="L69" s="84"/>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6</v>
      </c>
      <c r="E72" s="383"/>
      <c r="F72" s="385" t="s">
        <v>38</v>
      </c>
      <c r="G72" s="386"/>
      <c r="H72" s="387"/>
      <c r="I72" s="417">
        <f>D73/(D73+D72)</f>
        <v>0.45454545454545453</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5</v>
      </c>
      <c r="E73" s="384"/>
      <c r="F73" s="204" t="s">
        <v>39</v>
      </c>
      <c r="G73" s="205"/>
      <c r="H73" s="235"/>
      <c r="I73" s="203" t="str">
        <f>IF(I72&gt;0.85, "Pass", "Fail")</f>
        <v>Fail</v>
      </c>
      <c r="J73" s="203"/>
      <c r="K73" s="294"/>
      <c r="L73" s="42" t="s">
        <v>215</v>
      </c>
      <c r="M73" s="49">
        <v>0.20833333333333334</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str">
        <f t="array" ref="D74">INDEX(L50:L69,MODE(IF((L50:L69&lt;&gt;"")*ISNA(MATCH(L50:L69,$J$75:$J75,0)),MATCH(L50:L69,L50:L69,0))))</f>
        <v>Form Design</v>
      </c>
      <c r="E74" s="207"/>
      <c r="F74" s="255" t="s">
        <v>47</v>
      </c>
      <c r="G74" s="256"/>
      <c r="H74" s="281"/>
      <c r="I74" s="203" t="str">
        <f>IF(I72&gt;0.85,"N/A",IF(I72&lt;0.7,"Critical",IF(0.85&gt;I72&gt;0.7,"Average")))</f>
        <v>Critical</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str">
        <f>IF(D74="SW_Bug", "Critical", IF(D74="Logical Flow","Mid-level",  IF(D74="Security", "Critical",  IF(D74="Form Design", "Low",  IF(D74="Interface", "Low",  IF(D74="Functional", "Critical", NA()))))))</f>
        <v>Low</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8oaV7AP4e6XnTemRktabDDD2LRZAfqqXrefIEwvENe+mLXjQ8kmdXts5il/9J1nArvvcNEeoQvBOopu5OaoNCg==" saltValue="EoZRjaqQYEss+FgMbhcT7w==" spinCount="100000" sheet="1" objects="1" scenarios="1" selectLockedCells="1" selectUnlockedCells="1"/>
  <mergeCells count="170">
    <mergeCell ref="M19:Q19"/>
    <mergeCell ref="M20:Q36"/>
    <mergeCell ref="M6:N6"/>
    <mergeCell ref="P6:R6"/>
    <mergeCell ref="C7:K7"/>
    <mergeCell ref="M7:N7"/>
    <mergeCell ref="P7:R7"/>
    <mergeCell ref="B9:K9"/>
    <mergeCell ref="B10:E10"/>
    <mergeCell ref="F10:H10"/>
    <mergeCell ref="I10:K10"/>
    <mergeCell ref="B11:E11"/>
    <mergeCell ref="F11:H11"/>
    <mergeCell ref="I11:K11"/>
    <mergeCell ref="B19:K19"/>
    <mergeCell ref="B20:C20"/>
    <mergeCell ref="D20:F20"/>
    <mergeCell ref="G20:I20"/>
    <mergeCell ref="J20:K20"/>
    <mergeCell ref="B21:C21"/>
    <mergeCell ref="D21:F21"/>
    <mergeCell ref="G21:I21"/>
    <mergeCell ref="J21:K21"/>
    <mergeCell ref="B25:C27"/>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D25:K27"/>
    <mergeCell ref="B28:C30"/>
    <mergeCell ref="D28:K30"/>
    <mergeCell ref="B31:C32"/>
    <mergeCell ref="D31:K32"/>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5:D65"/>
    <mergeCell ref="E65:F65"/>
    <mergeCell ref="G65:H65"/>
    <mergeCell ref="I65:J65"/>
    <mergeCell ref="C62:D62"/>
    <mergeCell ref="E62:F62"/>
    <mergeCell ref="G62:H62"/>
    <mergeCell ref="I62:J62"/>
    <mergeCell ref="C63:D63"/>
    <mergeCell ref="E63:F63"/>
    <mergeCell ref="G63:H63"/>
    <mergeCell ref="I63:J63"/>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I54:J54"/>
    <mergeCell ref="I55:J55"/>
    <mergeCell ref="C68:D68"/>
    <mergeCell ref="E68:F68"/>
    <mergeCell ref="G68:H68"/>
    <mergeCell ref="I68:J68"/>
    <mergeCell ref="C54:D54"/>
    <mergeCell ref="C55:D55"/>
    <mergeCell ref="E54:F54"/>
    <mergeCell ref="E55:F55"/>
    <mergeCell ref="G54:H54"/>
    <mergeCell ref="G55:H55"/>
    <mergeCell ref="C66:D66"/>
    <mergeCell ref="E66:F66"/>
    <mergeCell ref="G66:H66"/>
    <mergeCell ref="I66:J66"/>
    <mergeCell ref="C67:D67"/>
    <mergeCell ref="E67:F67"/>
    <mergeCell ref="G67:H67"/>
    <mergeCell ref="I67:J67"/>
    <mergeCell ref="C64:D64"/>
    <mergeCell ref="E64:F64"/>
    <mergeCell ref="G64:H64"/>
    <mergeCell ref="I64:J64"/>
  </mergeCells>
  <conditionalFormatting sqref="K50 K63:K67 K52:K53 K55:K61 K69">
    <cfRule type="cellIs" dxfId="397" priority="25" operator="equal">
      <formula>"Fail"</formula>
    </cfRule>
    <cfRule type="cellIs" dxfId="396" priority="26" operator="equal">
      <formula>"Pass"</formula>
    </cfRule>
  </conditionalFormatting>
  <conditionalFormatting sqref="O9:Q18">
    <cfRule type="cellIs" dxfId="395" priority="23" operator="equal">
      <formula>"Pass"</formula>
    </cfRule>
    <cfRule type="cellIs" dxfId="394" priority="24" operator="equal">
      <formula>"Fail"</formula>
    </cfRule>
  </conditionalFormatting>
  <conditionalFormatting sqref="I73:K73">
    <cfRule type="cellIs" dxfId="393" priority="21" operator="equal">
      <formula>"Pass"</formula>
    </cfRule>
    <cfRule type="cellIs" dxfId="392" priority="22" operator="equal">
      <formula>"Fail"</formula>
    </cfRule>
  </conditionalFormatting>
  <conditionalFormatting sqref="D72:E72">
    <cfRule type="cellIs" dxfId="391" priority="20" operator="greaterThan">
      <formula>0</formula>
    </cfRule>
  </conditionalFormatting>
  <conditionalFormatting sqref="D73:E73">
    <cfRule type="cellIs" dxfId="390" priority="18" operator="greaterThan">
      <formula>0</formula>
    </cfRule>
    <cfRule type="cellIs" dxfId="389" priority="19" operator="greaterThan">
      <formula>0</formula>
    </cfRule>
  </conditionalFormatting>
  <conditionalFormatting sqref="I72:K72">
    <cfRule type="cellIs" dxfId="388" priority="12" operator="lessThan">
      <formula>0.7</formula>
    </cfRule>
    <cfRule type="cellIs" dxfId="387" priority="13" operator="between">
      <formula>0.7</formula>
      <formula>0.85</formula>
    </cfRule>
    <cfRule type="cellIs" dxfId="386" priority="17" operator="greaterThan">
      <formula>0.85</formula>
    </cfRule>
  </conditionalFormatting>
  <conditionalFormatting sqref="I74">
    <cfRule type="cellIs" dxfId="385" priority="14" operator="equal">
      <formula>"N/A"</formula>
    </cfRule>
    <cfRule type="cellIs" dxfId="384" priority="15" operator="equal">
      <formula>"Average"</formula>
    </cfRule>
    <cfRule type="cellIs" dxfId="383" priority="16" operator="equal">
      <formula>"Critical"</formula>
    </cfRule>
  </conditionalFormatting>
  <conditionalFormatting sqref="M7:N7">
    <cfRule type="cellIs" dxfId="382" priority="10" operator="equal">
      <formula>"Fail"</formula>
    </cfRule>
    <cfRule type="cellIs" dxfId="381" priority="11" operator="equal">
      <formula>"Pass"</formula>
    </cfRule>
  </conditionalFormatting>
  <conditionalFormatting sqref="P7:R7">
    <cfRule type="cellIs" dxfId="380" priority="9" operator="equal">
      <formula>"No Action Needed"</formula>
    </cfRule>
  </conditionalFormatting>
  <conditionalFormatting sqref="K62">
    <cfRule type="cellIs" dxfId="379" priority="7" operator="equal">
      <formula>"Fail"</formula>
    </cfRule>
    <cfRule type="cellIs" dxfId="378" priority="8" operator="equal">
      <formula>"Pass"</formula>
    </cfRule>
  </conditionalFormatting>
  <conditionalFormatting sqref="K51">
    <cfRule type="cellIs" dxfId="377" priority="5" operator="equal">
      <formula>"Fail"</formula>
    </cfRule>
    <cfRule type="cellIs" dxfId="376" priority="6" operator="equal">
      <formula>"Pass"</formula>
    </cfRule>
  </conditionalFormatting>
  <conditionalFormatting sqref="K54">
    <cfRule type="cellIs" dxfId="375" priority="3" operator="equal">
      <formula>"Fail"</formula>
    </cfRule>
    <cfRule type="cellIs" dxfId="374" priority="4" operator="equal">
      <formula>"Pass"</formula>
    </cfRule>
  </conditionalFormatting>
  <conditionalFormatting sqref="K68">
    <cfRule type="cellIs" dxfId="373" priority="1" operator="equal">
      <formula>"Fail"</formula>
    </cfRule>
    <cfRule type="cellIs" dxfId="372" priority="2" operator="equal">
      <formula>"Pass"</formula>
    </cfRule>
  </conditionalFormatting>
  <dataValidations xWindow="1098" yWindow="380"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promptTitle="Hint" prompt="Write the name of the step itself._x000a_Ex: Navigation to required page._x000a_Opening the .exe file._x000a_...etc." sqref="D50:D51 D53 C50:C69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F50:F51 F53 E50:E69 F56:F69"/>
    <dataValidation allowBlank="1" showInputMessage="1" showErrorMessage="1" promptTitle="Hint" prompt="The application should behave according to the SRS document and SDD. The expected result should be meeting the requirements as it is with no changes what so ever." sqref="H50:H51 H53 G50:G69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 I50:I69 J56: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topLeftCell="A2" zoomScale="70" zoomScaleNormal="70" workbookViewId="0">
      <selection activeCell="E18" sqref="B18:L19"/>
    </sheetView>
  </sheetViews>
  <sheetFormatPr defaultRowHeight="15" outlineLevelRow="1"/>
  <cols>
    <col min="1" max="1" width="3.28515625" customWidth="1"/>
    <col min="2" max="2" width="12.28515625" customWidth="1"/>
    <col min="3" max="3" width="10.5703125" customWidth="1"/>
    <col min="4" max="4" width="22.42578125" customWidth="1"/>
    <col min="6" max="6" width="21" customWidth="1"/>
    <col min="8" max="8" width="33" customWidth="1"/>
    <col min="10" max="10" width="29.140625" customWidth="1"/>
    <col min="11" max="11" width="14.28515625" customWidth="1"/>
    <col min="12" max="12" width="23.5703125" customWidth="1"/>
    <col min="13" max="13" width="30.285156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30.75" customHeight="1" thickBot="1">
      <c r="A7" s="2"/>
      <c r="B7" s="7" t="s">
        <v>1</v>
      </c>
      <c r="C7" s="274" t="s">
        <v>76</v>
      </c>
      <c r="D7" s="275"/>
      <c r="E7" s="275"/>
      <c r="F7" s="275"/>
      <c r="G7" s="275"/>
      <c r="H7" s="275"/>
      <c r="I7" s="275"/>
      <c r="J7" s="275"/>
      <c r="K7" s="276"/>
      <c r="L7" s="2"/>
      <c r="M7" s="213" t="str">
        <f>I73</f>
        <v>Fail</v>
      </c>
      <c r="N7" s="214"/>
      <c r="O7" s="10"/>
      <c r="P7" s="215" t="str">
        <f>IF(I73="Pass", "No Action Needed", "Function is sent back to the development team")</f>
        <v>Function is sent back to the development team</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292" t="str">
        <f>'Iteration Mapping Key '!B17:F17</f>
        <v>TestName_ProductManager</v>
      </c>
      <c r="C15" s="287"/>
      <c r="D15" s="287"/>
      <c r="E15" s="287"/>
      <c r="F15" s="293"/>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439</v>
      </c>
      <c r="E20" s="270"/>
      <c r="F20" s="270"/>
      <c r="G20" s="269" t="s">
        <v>11</v>
      </c>
      <c r="H20" s="269"/>
      <c r="I20" s="269"/>
      <c r="J20" s="348">
        <v>5</v>
      </c>
      <c r="K20" s="349"/>
      <c r="L20" s="8"/>
      <c r="M20" s="369" t="s">
        <v>367</v>
      </c>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42739</v>
      </c>
      <c r="C23" s="314"/>
      <c r="D23" s="314"/>
      <c r="E23" s="314"/>
      <c r="F23" s="315"/>
      <c r="G23" s="231" t="s">
        <v>72</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586</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314</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111"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9.5" customHeight="1" outlineLevel="1">
      <c r="A28" s="2"/>
      <c r="B28" s="234" t="s">
        <v>17</v>
      </c>
      <c r="C28" s="235"/>
      <c r="D28" s="219" t="s">
        <v>270</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9.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3.5"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304</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174.75"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425" t="s">
        <v>271</v>
      </c>
      <c r="E35" s="426"/>
      <c r="F35" s="426"/>
      <c r="G35" s="426"/>
      <c r="H35" s="426"/>
      <c r="I35" s="426"/>
      <c r="J35" s="426"/>
      <c r="K35" s="427"/>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428"/>
      <c r="E36" s="429"/>
      <c r="F36" s="429"/>
      <c r="G36" s="429"/>
      <c r="H36" s="429"/>
      <c r="I36" s="429"/>
      <c r="J36" s="429"/>
      <c r="K36" s="430"/>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customHeight="1" outlineLevel="1">
      <c r="A41" s="2"/>
      <c r="B41" s="280" t="s">
        <v>21</v>
      </c>
      <c r="C41" s="281"/>
      <c r="D41" s="210" t="s">
        <v>80</v>
      </c>
      <c r="E41" s="293"/>
      <c r="F41" s="255" t="s">
        <v>22</v>
      </c>
      <c r="G41" s="281"/>
      <c r="H41" s="12"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customHeight="1" outlineLevel="1" thickBot="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76" t="s">
        <v>35</v>
      </c>
      <c r="L49" s="77"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78.75" customHeight="1" outlineLevel="1">
      <c r="A50" s="2"/>
      <c r="B50" s="24">
        <v>1</v>
      </c>
      <c r="C50" s="335" t="s">
        <v>272</v>
      </c>
      <c r="D50" s="336"/>
      <c r="E50" s="335" t="s">
        <v>273</v>
      </c>
      <c r="F50" s="336"/>
      <c r="G50" s="335" t="s">
        <v>274</v>
      </c>
      <c r="H50" s="336"/>
      <c r="I50" s="335" t="s">
        <v>110</v>
      </c>
      <c r="J50" s="336"/>
      <c r="K50" s="78" t="s">
        <v>88</v>
      </c>
      <c r="L50" s="79"/>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84.75" customHeight="1" outlineLevel="1">
      <c r="A51" s="2"/>
      <c r="B51" s="24">
        <v>2</v>
      </c>
      <c r="C51" s="335" t="s">
        <v>275</v>
      </c>
      <c r="D51" s="336"/>
      <c r="E51" s="335" t="s">
        <v>276</v>
      </c>
      <c r="F51" s="336"/>
      <c r="G51" s="335" t="s">
        <v>277</v>
      </c>
      <c r="H51" s="336"/>
      <c r="I51" s="335" t="s">
        <v>110</v>
      </c>
      <c r="J51" s="336"/>
      <c r="K51" s="78" t="s">
        <v>88</v>
      </c>
      <c r="L51" s="79"/>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63" customHeight="1" outlineLevel="1">
      <c r="A52" s="2"/>
      <c r="B52" s="24">
        <v>3</v>
      </c>
      <c r="C52" s="393" t="s">
        <v>278</v>
      </c>
      <c r="D52" s="394"/>
      <c r="E52" s="393" t="s">
        <v>279</v>
      </c>
      <c r="F52" s="394"/>
      <c r="G52" s="393" t="s">
        <v>280</v>
      </c>
      <c r="H52" s="394"/>
      <c r="I52" s="335" t="s">
        <v>110</v>
      </c>
      <c r="J52" s="336"/>
      <c r="K52" s="78" t="s">
        <v>88</v>
      </c>
      <c r="L52" s="79"/>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335" t="s">
        <v>281</v>
      </c>
      <c r="D53" s="336"/>
      <c r="E53" s="335" t="s">
        <v>440</v>
      </c>
      <c r="F53" s="336"/>
      <c r="G53" s="335" t="s">
        <v>441</v>
      </c>
      <c r="H53" s="336"/>
      <c r="I53" s="335" t="s">
        <v>110</v>
      </c>
      <c r="J53" s="336"/>
      <c r="K53" s="78" t="s">
        <v>88</v>
      </c>
      <c r="L53" s="79"/>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335" t="s">
        <v>281</v>
      </c>
      <c r="D54" s="336"/>
      <c r="E54" s="335" t="s">
        <v>285</v>
      </c>
      <c r="F54" s="336"/>
      <c r="G54" s="335" t="s">
        <v>282</v>
      </c>
      <c r="H54" s="336"/>
      <c r="I54" s="335" t="s">
        <v>283</v>
      </c>
      <c r="J54" s="336"/>
      <c r="K54" s="78" t="s">
        <v>102</v>
      </c>
      <c r="L54" s="79" t="s">
        <v>140</v>
      </c>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93" t="s">
        <v>284</v>
      </c>
      <c r="D55" s="394"/>
      <c r="E55" s="335" t="s">
        <v>286</v>
      </c>
      <c r="F55" s="336"/>
      <c r="G55" s="393" t="s">
        <v>287</v>
      </c>
      <c r="H55" s="394"/>
      <c r="I55" s="335" t="s">
        <v>110</v>
      </c>
      <c r="J55" s="336"/>
      <c r="K55" s="78" t="s">
        <v>88</v>
      </c>
      <c r="L55" s="79"/>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t="s">
        <v>284</v>
      </c>
      <c r="D56" s="336"/>
      <c r="E56" s="335" t="s">
        <v>288</v>
      </c>
      <c r="F56" s="336"/>
      <c r="G56" s="335" t="s">
        <v>287</v>
      </c>
      <c r="H56" s="336"/>
      <c r="I56" s="335" t="s">
        <v>110</v>
      </c>
      <c r="J56" s="336"/>
      <c r="K56" s="78" t="s">
        <v>88</v>
      </c>
      <c r="L56" s="79"/>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132.75" customHeight="1" outlineLevel="1">
      <c r="A57" s="2"/>
      <c r="B57" s="24">
        <v>8</v>
      </c>
      <c r="C57" s="335" t="s">
        <v>284</v>
      </c>
      <c r="D57" s="336"/>
      <c r="E57" s="335" t="s">
        <v>289</v>
      </c>
      <c r="F57" s="336"/>
      <c r="G57" s="335" t="s">
        <v>290</v>
      </c>
      <c r="H57" s="336"/>
      <c r="I57" s="335" t="s">
        <v>291</v>
      </c>
      <c r="J57" s="336"/>
      <c r="K57" s="78" t="s">
        <v>102</v>
      </c>
      <c r="L57" s="79" t="s">
        <v>167</v>
      </c>
      <c r="M57" s="85" t="s">
        <v>292</v>
      </c>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t="s">
        <v>293</v>
      </c>
      <c r="D58" s="336"/>
      <c r="E58" s="335" t="s">
        <v>294</v>
      </c>
      <c r="F58" s="336"/>
      <c r="G58" s="335" t="s">
        <v>295</v>
      </c>
      <c r="H58" s="336"/>
      <c r="I58" s="335" t="s">
        <v>110</v>
      </c>
      <c r="J58" s="336"/>
      <c r="K58" s="78" t="s">
        <v>88</v>
      </c>
      <c r="L58" s="79"/>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t="s">
        <v>293</v>
      </c>
      <c r="D59" s="336"/>
      <c r="E59" s="335" t="s">
        <v>296</v>
      </c>
      <c r="F59" s="336"/>
      <c r="G59" s="335" t="s">
        <v>297</v>
      </c>
      <c r="H59" s="336"/>
      <c r="I59" s="335" t="s">
        <v>298</v>
      </c>
      <c r="J59" s="336"/>
      <c r="K59" s="78" t="s">
        <v>102</v>
      </c>
      <c r="L59" s="79" t="s">
        <v>167</v>
      </c>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t="s">
        <v>299</v>
      </c>
      <c r="D60" s="336"/>
      <c r="E60" s="335" t="s">
        <v>300</v>
      </c>
      <c r="F60" s="336"/>
      <c r="G60" s="335" t="s">
        <v>303</v>
      </c>
      <c r="H60" s="336"/>
      <c r="I60" s="335" t="s">
        <v>110</v>
      </c>
      <c r="J60" s="336"/>
      <c r="K60" s="78" t="s">
        <v>88</v>
      </c>
      <c r="L60" s="79"/>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52.5" customHeight="1" outlineLevel="1">
      <c r="A61" s="2"/>
      <c r="B61" s="24">
        <v>12</v>
      </c>
      <c r="C61" s="335" t="s">
        <v>301</v>
      </c>
      <c r="D61" s="336"/>
      <c r="E61" s="335" t="s">
        <v>302</v>
      </c>
      <c r="F61" s="336"/>
      <c r="G61" s="335" t="s">
        <v>303</v>
      </c>
      <c r="H61" s="336"/>
      <c r="I61" s="335" t="s">
        <v>110</v>
      </c>
      <c r="J61" s="336"/>
      <c r="K61" s="78" t="s">
        <v>88</v>
      </c>
      <c r="L61" s="79"/>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t="s">
        <v>305</v>
      </c>
      <c r="D62" s="336"/>
      <c r="E62" s="335" t="s">
        <v>306</v>
      </c>
      <c r="F62" s="336"/>
      <c r="G62" s="335" t="s">
        <v>307</v>
      </c>
      <c r="H62" s="336"/>
      <c r="I62" s="335" t="s">
        <v>308</v>
      </c>
      <c r="J62" s="336"/>
      <c r="K62" s="78" t="s">
        <v>102</v>
      </c>
      <c r="L62" s="79" t="s">
        <v>167</v>
      </c>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82.5" customHeight="1" outlineLevel="1">
      <c r="A63" s="2"/>
      <c r="B63" s="24">
        <v>14</v>
      </c>
      <c r="C63" s="335" t="s">
        <v>309</v>
      </c>
      <c r="D63" s="336"/>
      <c r="E63" s="335" t="s">
        <v>443</v>
      </c>
      <c r="F63" s="336"/>
      <c r="G63" s="335" t="s">
        <v>310</v>
      </c>
      <c r="H63" s="336"/>
      <c r="I63" s="335" t="s">
        <v>311</v>
      </c>
      <c r="J63" s="336"/>
      <c r="K63" s="78" t="s">
        <v>102</v>
      </c>
      <c r="L63" s="79" t="s">
        <v>167</v>
      </c>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72.75" customHeight="1" outlineLevel="1">
      <c r="A64" s="2"/>
      <c r="B64" s="24">
        <v>15</v>
      </c>
      <c r="C64" s="335" t="s">
        <v>442</v>
      </c>
      <c r="D64" s="336"/>
      <c r="E64" s="335" t="s">
        <v>444</v>
      </c>
      <c r="F64" s="336"/>
      <c r="G64" s="335" t="s">
        <v>445</v>
      </c>
      <c r="H64" s="336"/>
      <c r="I64" s="335" t="s">
        <v>110</v>
      </c>
      <c r="J64" s="336"/>
      <c r="K64" s="78" t="s">
        <v>88</v>
      </c>
      <c r="L64" s="79"/>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63" customHeight="1" outlineLevel="1">
      <c r="A65" s="2"/>
      <c r="B65" s="24">
        <v>16</v>
      </c>
      <c r="C65" s="335" t="s">
        <v>513</v>
      </c>
      <c r="D65" s="336"/>
      <c r="E65" s="335" t="s">
        <v>514</v>
      </c>
      <c r="F65" s="336"/>
      <c r="G65" s="335" t="s">
        <v>515</v>
      </c>
      <c r="H65" s="336"/>
      <c r="I65" s="335" t="s">
        <v>110</v>
      </c>
      <c r="J65" s="336"/>
      <c r="K65" s="78" t="s">
        <v>88</v>
      </c>
      <c r="L65" s="79"/>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53.25" customHeight="1" outlineLevel="1">
      <c r="A66" s="2"/>
      <c r="B66" s="24">
        <v>17</v>
      </c>
      <c r="C66" s="335" t="s">
        <v>516</v>
      </c>
      <c r="D66" s="336"/>
      <c r="E66" s="335"/>
      <c r="F66" s="336"/>
      <c r="G66" s="335"/>
      <c r="H66" s="336"/>
      <c r="I66" s="335" t="s">
        <v>517</v>
      </c>
      <c r="J66" s="336"/>
      <c r="K66" s="78" t="s">
        <v>102</v>
      </c>
      <c r="L66" s="79" t="s">
        <v>167</v>
      </c>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125.25" customHeight="1" outlineLevel="1">
      <c r="A67" s="2"/>
      <c r="B67" s="24">
        <v>18</v>
      </c>
      <c r="C67" s="335" t="s">
        <v>585</v>
      </c>
      <c r="D67" s="336"/>
      <c r="E67" s="335" t="s">
        <v>587</v>
      </c>
      <c r="F67" s="336"/>
      <c r="G67" s="335" t="s">
        <v>588</v>
      </c>
      <c r="H67" s="336"/>
      <c r="I67" s="423" t="s">
        <v>589</v>
      </c>
      <c r="J67" s="424"/>
      <c r="K67" s="78" t="s">
        <v>102</v>
      </c>
      <c r="L67" s="79" t="s">
        <v>374</v>
      </c>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93" customHeight="1" outlineLevel="1">
      <c r="A68" s="2"/>
      <c r="B68" s="24">
        <v>19</v>
      </c>
      <c r="C68" s="335" t="s">
        <v>731</v>
      </c>
      <c r="D68" s="336"/>
      <c r="E68" s="335" t="s">
        <v>732</v>
      </c>
      <c r="F68" s="336"/>
      <c r="G68" s="335" t="s">
        <v>733</v>
      </c>
      <c r="H68" s="336"/>
      <c r="I68" s="335" t="s">
        <v>734</v>
      </c>
      <c r="J68" s="336"/>
      <c r="K68" s="78" t="s">
        <v>102</v>
      </c>
      <c r="L68" s="79" t="s">
        <v>374</v>
      </c>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78"/>
      <c r="L69" s="79"/>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8</v>
      </c>
      <c r="E72" s="383"/>
      <c r="F72" s="385" t="s">
        <v>38</v>
      </c>
      <c r="G72" s="386"/>
      <c r="H72" s="387"/>
      <c r="I72" s="417">
        <f>D73/(D73+D72)</f>
        <v>0.57894736842105265</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11</v>
      </c>
      <c r="E73" s="384"/>
      <c r="F73" s="204" t="s">
        <v>39</v>
      </c>
      <c r="G73" s="205"/>
      <c r="H73" s="235"/>
      <c r="I73" s="203" t="str">
        <f>IF(I72&gt;0.85, "Pass", "Fail")</f>
        <v>Fail</v>
      </c>
      <c r="J73" s="203"/>
      <c r="K73" s="294"/>
      <c r="L73" s="42" t="s">
        <v>215</v>
      </c>
      <c r="M73" s="49">
        <v>0.20833333333333334</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str">
        <f t="array" ref="D74">INDEX(L50:L69,MODE(IF((L50:L69&lt;&gt;"")*ISNA(MATCH(L50:L69,$J$75:$J75,0)),MATCH(L50:L69,L50:L69,0))))</f>
        <v>Form Design</v>
      </c>
      <c r="E74" s="207"/>
      <c r="F74" s="255" t="s">
        <v>47</v>
      </c>
      <c r="G74" s="256"/>
      <c r="H74" s="281"/>
      <c r="I74" s="203" t="str">
        <f>IF(I72&gt;0.85,"N/A",IF(I72&lt;0.7,"Critical",IF(0.85&gt;I72&gt;0.7,"Average")))</f>
        <v>Critical</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str">
        <f>IF(D74="SW_Bug", "Critical", IF(D74="Logical Flow","Mid-level",  IF(D74="Security", "Critical",  IF(D74="Form Design", "Low",  IF(D74="Interface", "Low",  IF(D74="Functional", "Critical", NA()))))))</f>
        <v>Low</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qlY65q/7HU1X7C1hb3bKJTNDd8bwzzzrdHtT94VPc8hadMGAsrM7EhUi0qoMmy3Y28hpdbaJN8kGMMNsXwHH1w==" saltValue="qyJmbCDE0Og9g/ZOj3ECVw==" spinCount="100000" sheet="1" objects="1" scenarios="1" selectLockedCells="1" selectUnlockedCells="1"/>
  <mergeCells count="174">
    <mergeCell ref="M19:Q19"/>
    <mergeCell ref="M20:Q36"/>
    <mergeCell ref="M6:N6"/>
    <mergeCell ref="P6:R6"/>
    <mergeCell ref="C7:K7"/>
    <mergeCell ref="M7:N7"/>
    <mergeCell ref="P7:R7"/>
    <mergeCell ref="B9:K9"/>
    <mergeCell ref="B10:E10"/>
    <mergeCell ref="F10:H10"/>
    <mergeCell ref="I10:K10"/>
    <mergeCell ref="B11:E11"/>
    <mergeCell ref="F11:H11"/>
    <mergeCell ref="I11:K11"/>
    <mergeCell ref="B19:K19"/>
    <mergeCell ref="B20:C20"/>
    <mergeCell ref="D20:F20"/>
    <mergeCell ref="G20:I20"/>
    <mergeCell ref="J20:K20"/>
    <mergeCell ref="B21:C21"/>
    <mergeCell ref="D21:F21"/>
    <mergeCell ref="G21:I21"/>
    <mergeCell ref="J21:K21"/>
    <mergeCell ref="B25:C27"/>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D25:K27"/>
    <mergeCell ref="B28:C30"/>
    <mergeCell ref="D28:K30"/>
    <mergeCell ref="B31:C32"/>
    <mergeCell ref="D31:K32"/>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371" priority="19" operator="equal">
      <formula>"Fail"</formula>
    </cfRule>
    <cfRule type="cellIs" dxfId="370" priority="20" operator="equal">
      <formula>"Pass"</formula>
    </cfRule>
  </conditionalFormatting>
  <conditionalFormatting sqref="O9:Q18">
    <cfRule type="cellIs" dxfId="369" priority="17" operator="equal">
      <formula>"Pass"</formula>
    </cfRule>
    <cfRule type="cellIs" dxfId="368" priority="18" operator="equal">
      <formula>"Fail"</formula>
    </cfRule>
  </conditionalFormatting>
  <conditionalFormatting sqref="I73:K73">
    <cfRule type="cellIs" dxfId="367" priority="15" operator="equal">
      <formula>"Pass"</formula>
    </cfRule>
    <cfRule type="cellIs" dxfId="366" priority="16" operator="equal">
      <formula>"Fail"</formula>
    </cfRule>
  </conditionalFormatting>
  <conditionalFormatting sqref="D72:E72">
    <cfRule type="cellIs" dxfId="365" priority="14" operator="greaterThan">
      <formula>0</formula>
    </cfRule>
  </conditionalFormatting>
  <conditionalFormatting sqref="D73:E73">
    <cfRule type="cellIs" dxfId="364" priority="12" operator="greaterThan">
      <formula>0</formula>
    </cfRule>
    <cfRule type="cellIs" dxfId="363" priority="13" operator="greaterThan">
      <formula>0</formula>
    </cfRule>
  </conditionalFormatting>
  <conditionalFormatting sqref="I72:K72">
    <cfRule type="cellIs" dxfId="362" priority="6" operator="lessThan">
      <formula>0.7</formula>
    </cfRule>
    <cfRule type="cellIs" dxfId="361" priority="7" operator="between">
      <formula>0.7</formula>
      <formula>0.85</formula>
    </cfRule>
    <cfRule type="cellIs" dxfId="360" priority="11" operator="greaterThan">
      <formula>0.85</formula>
    </cfRule>
  </conditionalFormatting>
  <conditionalFormatting sqref="I74">
    <cfRule type="cellIs" dxfId="359" priority="8" operator="equal">
      <formula>"N/A"</formula>
    </cfRule>
    <cfRule type="cellIs" dxfId="358" priority="9" operator="equal">
      <formula>"Average"</formula>
    </cfRule>
    <cfRule type="cellIs" dxfId="357" priority="10" operator="equal">
      <formula>"Critical"</formula>
    </cfRule>
  </conditionalFormatting>
  <conditionalFormatting sqref="M7:N7">
    <cfRule type="cellIs" dxfId="356" priority="4" operator="equal">
      <formula>"Fail"</formula>
    </cfRule>
    <cfRule type="cellIs" dxfId="355" priority="5" operator="equal">
      <formula>"Pass"</formula>
    </cfRule>
  </conditionalFormatting>
  <conditionalFormatting sqref="P7:R7">
    <cfRule type="cellIs" dxfId="354" priority="3" operator="equal">
      <formula>"No Action Needed"</formula>
    </cfRule>
  </conditionalFormatting>
  <conditionalFormatting sqref="K62">
    <cfRule type="cellIs" dxfId="353" priority="1" operator="equal">
      <formula>"Fail"</formula>
    </cfRule>
    <cfRule type="cellIs" dxfId="352" priority="2" operator="equal">
      <formula>"Pass"</formula>
    </cfRule>
  </conditionalFormatting>
  <dataValidations xWindow="1157" yWindow="546"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J51 J53:J54 J56:J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70" zoomScaleNormal="70" workbookViewId="0">
      <selection activeCell="E18" sqref="B18:L19"/>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8" max="8" width="33" customWidth="1"/>
    <col min="10" max="10" width="22.5703125" customWidth="1"/>
    <col min="11" max="11" width="14.28515625" customWidth="1"/>
    <col min="12" max="12" width="23.5703125" customWidth="1"/>
    <col min="13" max="13" width="30.285156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33.75" customHeight="1" thickBot="1">
      <c r="A7" s="2"/>
      <c r="B7" s="7" t="s">
        <v>1</v>
      </c>
      <c r="C7" s="274" t="s">
        <v>76</v>
      </c>
      <c r="D7" s="275"/>
      <c r="E7" s="275"/>
      <c r="F7" s="275"/>
      <c r="G7" s="275"/>
      <c r="H7" s="275"/>
      <c r="I7" s="275"/>
      <c r="J7" s="275"/>
      <c r="K7" s="276"/>
      <c r="L7" s="2"/>
      <c r="M7" s="213" t="str">
        <f>I73</f>
        <v>Fail</v>
      </c>
      <c r="N7" s="214"/>
      <c r="O7" s="10"/>
      <c r="P7" s="215" t="str">
        <f>IF(I73="Pass", "No Action Needed", "Function is sent back to the development team")</f>
        <v>Function is sent back to the development team</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ustomHeight="1">
      <c r="A9" s="2"/>
      <c r="B9" s="277" t="s">
        <v>2</v>
      </c>
      <c r="C9" s="278"/>
      <c r="D9" s="278"/>
      <c r="E9" s="278"/>
      <c r="F9" s="278"/>
      <c r="G9" s="278"/>
      <c r="H9" s="278"/>
      <c r="I9" s="278"/>
      <c r="J9" s="278"/>
      <c r="K9" s="279"/>
      <c r="L9" s="2"/>
      <c r="M9" s="16"/>
      <c r="N9" s="16"/>
      <c r="O9" s="16"/>
      <c r="P9" s="16"/>
      <c r="Q9" s="16"/>
      <c r="R9" s="16"/>
      <c r="S9" s="2"/>
      <c r="T9" s="2"/>
      <c r="U9" s="2"/>
      <c r="V9" s="2"/>
      <c r="W9" s="2"/>
      <c r="X9" s="2"/>
      <c r="Y9" s="2"/>
      <c r="Z9" s="2"/>
    </row>
    <row r="10" spans="1:26" ht="20.25" customHeight="1">
      <c r="A10" s="2"/>
      <c r="B10" s="280" t="s">
        <v>3</v>
      </c>
      <c r="C10" s="256"/>
      <c r="D10" s="256"/>
      <c r="E10" s="281"/>
      <c r="F10" s="255" t="s">
        <v>4</v>
      </c>
      <c r="G10" s="256"/>
      <c r="H10" s="281"/>
      <c r="I10" s="255" t="s">
        <v>5</v>
      </c>
      <c r="J10" s="256"/>
      <c r="K10" s="257"/>
      <c r="L10" s="2"/>
      <c r="M10" s="16"/>
      <c r="N10" s="16"/>
      <c r="O10" s="16"/>
      <c r="P10" s="16"/>
      <c r="Q10" s="16"/>
      <c r="R10" s="16"/>
      <c r="S10" s="2"/>
      <c r="T10" s="2"/>
      <c r="U10" s="2"/>
      <c r="V10" s="2"/>
      <c r="W10" s="2"/>
      <c r="X10" s="2"/>
      <c r="Y10" s="2"/>
      <c r="Z10" s="2"/>
    </row>
    <row r="11" spans="1:26" ht="20.25" customHeight="1">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6"/>
      <c r="P11" s="16"/>
      <c r="Q11" s="16"/>
      <c r="R11" s="16"/>
      <c r="S11" s="2"/>
      <c r="T11" s="2"/>
      <c r="U11" s="2"/>
      <c r="V11" s="2"/>
      <c r="W11" s="2"/>
      <c r="X11" s="2"/>
      <c r="Y11" s="2"/>
      <c r="Z11" s="2"/>
    </row>
    <row r="12" spans="1:26" ht="20.25" customHeight="1">
      <c r="A12" s="2"/>
      <c r="B12" s="280" t="s">
        <v>56</v>
      </c>
      <c r="C12" s="256"/>
      <c r="D12" s="281"/>
      <c r="E12" s="255" t="s">
        <v>6</v>
      </c>
      <c r="F12" s="256"/>
      <c r="G12" s="281"/>
      <c r="H12" s="255" t="s">
        <v>7</v>
      </c>
      <c r="I12" s="256"/>
      <c r="J12" s="256"/>
      <c r="K12" s="257"/>
      <c r="L12" s="2"/>
      <c r="M12" s="16"/>
      <c r="N12" s="16"/>
      <c r="O12" s="16"/>
      <c r="P12" s="16"/>
      <c r="Q12" s="16"/>
      <c r="R12" s="16"/>
      <c r="S12" s="2"/>
      <c r="T12" s="2"/>
      <c r="U12" s="2"/>
      <c r="V12" s="2"/>
      <c r="W12" s="2"/>
      <c r="X12" s="2"/>
      <c r="Y12" s="2"/>
      <c r="Z12" s="2"/>
    </row>
    <row r="13" spans="1:26" ht="20.25" customHeight="1">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6"/>
      <c r="P13" s="16"/>
      <c r="Q13" s="16"/>
      <c r="R13" s="16"/>
      <c r="S13" s="2"/>
      <c r="T13" s="2"/>
      <c r="U13" s="2"/>
      <c r="V13" s="2"/>
      <c r="W13" s="2"/>
      <c r="X13" s="2"/>
      <c r="Y13" s="2"/>
      <c r="Z13" s="2"/>
    </row>
    <row r="14" spans="1:26" ht="20.25" customHeight="1">
      <c r="A14" s="2"/>
      <c r="B14" s="280" t="s">
        <v>41</v>
      </c>
      <c r="C14" s="256"/>
      <c r="D14" s="256"/>
      <c r="E14" s="256"/>
      <c r="F14" s="281"/>
      <c r="G14" s="255" t="s">
        <v>42</v>
      </c>
      <c r="H14" s="256"/>
      <c r="I14" s="256"/>
      <c r="J14" s="256"/>
      <c r="K14" s="257"/>
      <c r="L14" s="2"/>
      <c r="M14" s="16"/>
      <c r="N14" s="16"/>
      <c r="O14" s="16"/>
      <c r="P14" s="16"/>
      <c r="Q14" s="16"/>
      <c r="R14" s="16"/>
      <c r="S14" s="2"/>
      <c r="T14" s="2"/>
      <c r="U14" s="2"/>
      <c r="V14" s="2"/>
      <c r="W14" s="2"/>
      <c r="X14" s="2"/>
      <c r="Y14" s="2"/>
      <c r="Z14" s="2"/>
    </row>
    <row r="15" spans="1:26" ht="20.25" customHeight="1">
      <c r="A15" s="2"/>
      <c r="B15" s="292" t="str">
        <f>'Iteration Mapping Key '!B17:F17</f>
        <v>TestName_ProductManager</v>
      </c>
      <c r="C15" s="287"/>
      <c r="D15" s="287"/>
      <c r="E15" s="287"/>
      <c r="F15" s="293"/>
      <c r="G15" s="294" t="str">
        <f>'Iteration Mapping Key '!G17:K17</f>
        <v>Heba NourEldin</v>
      </c>
      <c r="H15" s="295"/>
      <c r="I15" s="295"/>
      <c r="J15" s="295"/>
      <c r="K15" s="296"/>
      <c r="L15" s="2"/>
      <c r="M15" s="16"/>
      <c r="N15" s="16"/>
      <c r="O15" s="16"/>
      <c r="P15" s="16"/>
      <c r="Q15" s="16"/>
      <c r="R15" s="16"/>
      <c r="S15" s="2"/>
      <c r="T15" s="2"/>
      <c r="U15" s="2"/>
      <c r="V15" s="2"/>
      <c r="W15" s="2"/>
      <c r="X15" s="2"/>
      <c r="Y15" s="2"/>
      <c r="Z15" s="2"/>
    </row>
    <row r="16" spans="1:26" ht="20.25" customHeight="1">
      <c r="A16" s="2"/>
      <c r="B16" s="288" t="s">
        <v>8</v>
      </c>
      <c r="C16" s="289"/>
      <c r="D16" s="289"/>
      <c r="E16" s="297" t="str">
        <f>'Iteration Mapping Key '!E18</f>
        <v>ProjectInformation_AdditionalInformation</v>
      </c>
      <c r="F16" s="298"/>
      <c r="G16" s="298"/>
      <c r="H16" s="298"/>
      <c r="I16" s="298"/>
      <c r="J16" s="298"/>
      <c r="K16" s="299"/>
      <c r="L16" s="2"/>
      <c r="M16" s="16"/>
      <c r="N16" s="16"/>
      <c r="O16" s="16"/>
      <c r="P16" s="16"/>
      <c r="Q16" s="16"/>
      <c r="R16" s="16"/>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6"/>
      <c r="P17" s="16"/>
      <c r="Q17" s="16"/>
      <c r="R17" s="16"/>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312</v>
      </c>
      <c r="E20" s="270"/>
      <c r="F20" s="270"/>
      <c r="G20" s="269" t="s">
        <v>11</v>
      </c>
      <c r="H20" s="269"/>
      <c r="I20" s="269"/>
      <c r="J20" s="348">
        <v>6</v>
      </c>
      <c r="K20" s="349"/>
      <c r="L20" s="8"/>
      <c r="M20" s="369" t="s">
        <v>746</v>
      </c>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42739</v>
      </c>
      <c r="C23" s="314"/>
      <c r="D23" s="314"/>
      <c r="E23" s="314"/>
      <c r="F23" s="315"/>
      <c r="G23" s="231" t="s">
        <v>72</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608</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324</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129"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9.5" customHeight="1" outlineLevel="1">
      <c r="A28" s="2"/>
      <c r="B28" s="234" t="s">
        <v>17</v>
      </c>
      <c r="C28" s="235"/>
      <c r="D28" s="219" t="s">
        <v>609</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9.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8"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738</v>
      </c>
      <c r="E33" s="241"/>
      <c r="F33" s="241"/>
      <c r="G33" s="241"/>
      <c r="H33" s="241"/>
      <c r="I33" s="241"/>
      <c r="J33" s="241"/>
      <c r="K33" s="242"/>
      <c r="L33" s="9" t="s">
        <v>317</v>
      </c>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210"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customHeight="1" outlineLevel="1">
      <c r="A41" s="2"/>
      <c r="B41" s="280" t="s">
        <v>21</v>
      </c>
      <c r="C41" s="281"/>
      <c r="D41" s="210" t="s">
        <v>80</v>
      </c>
      <c r="E41" s="293"/>
      <c r="F41" s="255" t="s">
        <v>22</v>
      </c>
      <c r="G41" s="281"/>
      <c r="H41" s="88"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customHeight="1" outlineLevel="1" thickBot="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76" t="s">
        <v>35</v>
      </c>
      <c r="L49" s="77"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11" customHeight="1" outlineLevel="1">
      <c r="A50" s="2"/>
      <c r="B50" s="24">
        <v>1</v>
      </c>
      <c r="C50" s="335" t="s">
        <v>313</v>
      </c>
      <c r="D50" s="336"/>
      <c r="E50" s="335" t="s">
        <v>315</v>
      </c>
      <c r="F50" s="336"/>
      <c r="G50" s="335" t="s">
        <v>316</v>
      </c>
      <c r="H50" s="336"/>
      <c r="I50" s="335" t="s">
        <v>110</v>
      </c>
      <c r="J50" s="336"/>
      <c r="K50" s="78" t="s">
        <v>88</v>
      </c>
      <c r="L50" s="79"/>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55.5" customHeight="1" outlineLevel="1">
      <c r="A51" s="2"/>
      <c r="B51" s="24">
        <v>2</v>
      </c>
      <c r="C51" s="335" t="s">
        <v>318</v>
      </c>
      <c r="D51" s="336"/>
      <c r="E51" s="335" t="s">
        <v>319</v>
      </c>
      <c r="F51" s="336"/>
      <c r="G51" s="335" t="s">
        <v>320</v>
      </c>
      <c r="H51" s="336"/>
      <c r="I51" s="335" t="s">
        <v>110</v>
      </c>
      <c r="J51" s="336"/>
      <c r="K51" s="78" t="s">
        <v>88</v>
      </c>
      <c r="L51" s="79"/>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140.25" customHeight="1" outlineLevel="1">
      <c r="A52" s="2"/>
      <c r="B52" s="24">
        <v>3</v>
      </c>
      <c r="C52" s="335" t="s">
        <v>321</v>
      </c>
      <c r="D52" s="336"/>
      <c r="E52" s="335" t="s">
        <v>739</v>
      </c>
      <c r="F52" s="336"/>
      <c r="G52" s="335" t="s">
        <v>741</v>
      </c>
      <c r="H52" s="336"/>
      <c r="I52" s="335" t="s">
        <v>740</v>
      </c>
      <c r="J52" s="336"/>
      <c r="K52" s="78" t="s">
        <v>102</v>
      </c>
      <c r="L52" s="79" t="s">
        <v>374</v>
      </c>
      <c r="M52" s="39"/>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123.75" customHeight="1" outlineLevel="1">
      <c r="A53" s="2"/>
      <c r="B53" s="24">
        <v>4</v>
      </c>
      <c r="C53" s="335" t="s">
        <v>328</v>
      </c>
      <c r="D53" s="336"/>
      <c r="E53" s="335" t="s">
        <v>322</v>
      </c>
      <c r="F53" s="336"/>
      <c r="G53" s="335" t="s">
        <v>325</v>
      </c>
      <c r="H53" s="336"/>
      <c r="I53" s="335" t="s">
        <v>323</v>
      </c>
      <c r="J53" s="336"/>
      <c r="K53" s="78" t="s">
        <v>102</v>
      </c>
      <c r="L53" s="79" t="s">
        <v>237</v>
      </c>
      <c r="M53" s="39" t="s">
        <v>326</v>
      </c>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335" t="s">
        <v>327</v>
      </c>
      <c r="D54" s="336"/>
      <c r="E54" s="335" t="s">
        <v>333</v>
      </c>
      <c r="F54" s="336"/>
      <c r="G54" s="335" t="s">
        <v>329</v>
      </c>
      <c r="H54" s="336"/>
      <c r="I54" s="335" t="s">
        <v>110</v>
      </c>
      <c r="J54" s="336"/>
      <c r="K54" s="78" t="s">
        <v>88</v>
      </c>
      <c r="L54" s="79"/>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35" t="s">
        <v>327</v>
      </c>
      <c r="D55" s="336"/>
      <c r="E55" s="335" t="s">
        <v>743</v>
      </c>
      <c r="F55" s="336"/>
      <c r="G55" s="335" t="s">
        <v>742</v>
      </c>
      <c r="H55" s="336"/>
      <c r="I55" s="335" t="s">
        <v>744</v>
      </c>
      <c r="J55" s="336"/>
      <c r="K55" s="78" t="s">
        <v>102</v>
      </c>
      <c r="L55" s="79" t="s">
        <v>237</v>
      </c>
      <c r="M55" s="90" t="s">
        <v>745</v>
      </c>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t="s">
        <v>327</v>
      </c>
      <c r="D56" s="336"/>
      <c r="E56" s="335" t="s">
        <v>330</v>
      </c>
      <c r="F56" s="336"/>
      <c r="G56" s="335" t="s">
        <v>331</v>
      </c>
      <c r="H56" s="336"/>
      <c r="I56" s="335" t="s">
        <v>110</v>
      </c>
      <c r="J56" s="336"/>
      <c r="K56" s="78" t="s">
        <v>88</v>
      </c>
      <c r="L56" s="79"/>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335" t="s">
        <v>327</v>
      </c>
      <c r="D57" s="336"/>
      <c r="E57" s="335" t="s">
        <v>332</v>
      </c>
      <c r="F57" s="336"/>
      <c r="G57" s="335" t="s">
        <v>334</v>
      </c>
      <c r="H57" s="336"/>
      <c r="I57" s="335" t="s">
        <v>110</v>
      </c>
      <c r="J57" s="336"/>
      <c r="K57" s="78" t="s">
        <v>88</v>
      </c>
      <c r="L57" s="79"/>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t="s">
        <v>335</v>
      </c>
      <c r="D58" s="336"/>
      <c r="E58" s="335" t="s">
        <v>336</v>
      </c>
      <c r="F58" s="336"/>
      <c r="G58" s="335" t="s">
        <v>337</v>
      </c>
      <c r="H58" s="336"/>
      <c r="I58" s="335" t="s">
        <v>110</v>
      </c>
      <c r="J58" s="336"/>
      <c r="K58" s="78" t="s">
        <v>88</v>
      </c>
      <c r="L58" s="79"/>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t="s">
        <v>335</v>
      </c>
      <c r="D59" s="336"/>
      <c r="E59" s="335" t="s">
        <v>338</v>
      </c>
      <c r="F59" s="336"/>
      <c r="G59" s="335" t="s">
        <v>339</v>
      </c>
      <c r="H59" s="336"/>
      <c r="I59" s="335" t="s">
        <v>110</v>
      </c>
      <c r="J59" s="336"/>
      <c r="K59" s="78" t="s">
        <v>88</v>
      </c>
      <c r="L59" s="79"/>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7.5" customHeight="1" outlineLevel="1">
      <c r="A60" s="2"/>
      <c r="B60" s="24">
        <v>11</v>
      </c>
      <c r="C60" s="335" t="s">
        <v>735</v>
      </c>
      <c r="D60" s="336"/>
      <c r="E60" s="335" t="s">
        <v>669</v>
      </c>
      <c r="F60" s="336"/>
      <c r="G60" s="335" t="s">
        <v>670</v>
      </c>
      <c r="H60" s="336"/>
      <c r="I60" s="335" t="s">
        <v>110</v>
      </c>
      <c r="J60" s="336"/>
      <c r="K60" s="78" t="s">
        <v>88</v>
      </c>
      <c r="L60" s="79"/>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72" customHeight="1" outlineLevel="1">
      <c r="A61" s="2"/>
      <c r="B61" s="24">
        <v>12</v>
      </c>
      <c r="C61" s="335" t="s">
        <v>671</v>
      </c>
      <c r="D61" s="336"/>
      <c r="E61" s="335" t="s">
        <v>672</v>
      </c>
      <c r="F61" s="336"/>
      <c r="G61" s="335" t="s">
        <v>673</v>
      </c>
      <c r="H61" s="336"/>
      <c r="I61" s="335" t="s">
        <v>110</v>
      </c>
      <c r="J61" s="336"/>
      <c r="K61" s="78" t="s">
        <v>88</v>
      </c>
      <c r="L61" s="79"/>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91.5" customHeight="1" outlineLevel="1">
      <c r="A62" s="2"/>
      <c r="B62" s="24">
        <v>13</v>
      </c>
      <c r="C62" s="335" t="s">
        <v>674</v>
      </c>
      <c r="D62" s="336"/>
      <c r="E62" s="335" t="s">
        <v>675</v>
      </c>
      <c r="F62" s="336"/>
      <c r="G62" s="335" t="s">
        <v>676</v>
      </c>
      <c r="H62" s="336"/>
      <c r="I62" s="335" t="s">
        <v>677</v>
      </c>
      <c r="J62" s="336"/>
      <c r="K62" s="78" t="s">
        <v>102</v>
      </c>
      <c r="L62" s="79" t="s">
        <v>140</v>
      </c>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82.5" customHeight="1" outlineLevel="1">
      <c r="A63" s="2"/>
      <c r="B63" s="24">
        <v>14</v>
      </c>
      <c r="C63" s="335" t="s">
        <v>678</v>
      </c>
      <c r="D63" s="336"/>
      <c r="E63" s="335" t="s">
        <v>675</v>
      </c>
      <c r="F63" s="336"/>
      <c r="G63" s="335" t="s">
        <v>679</v>
      </c>
      <c r="H63" s="336"/>
      <c r="I63" s="335" t="s">
        <v>110</v>
      </c>
      <c r="J63" s="336"/>
      <c r="K63" s="109" t="s">
        <v>88</v>
      </c>
      <c r="L63" s="110"/>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87" customHeight="1" outlineLevel="1">
      <c r="A64" s="2"/>
      <c r="B64" s="24">
        <v>15</v>
      </c>
      <c r="C64" s="335" t="s">
        <v>680</v>
      </c>
      <c r="D64" s="336"/>
      <c r="E64" s="335" t="s">
        <v>681</v>
      </c>
      <c r="F64" s="336"/>
      <c r="G64" s="335" t="s">
        <v>682</v>
      </c>
      <c r="H64" s="336"/>
      <c r="I64" s="335" t="s">
        <v>110</v>
      </c>
      <c r="J64" s="336"/>
      <c r="K64" s="109" t="s">
        <v>88</v>
      </c>
      <c r="L64" s="110"/>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40.75" customHeight="1" outlineLevel="1">
      <c r="A65" s="2"/>
      <c r="B65" s="24">
        <v>16</v>
      </c>
      <c r="C65" s="335" t="s">
        <v>683</v>
      </c>
      <c r="D65" s="336"/>
      <c r="E65" s="335" t="s">
        <v>503</v>
      </c>
      <c r="F65" s="336"/>
      <c r="G65" s="335" t="s">
        <v>684</v>
      </c>
      <c r="H65" s="336"/>
      <c r="I65" s="335" t="s">
        <v>504</v>
      </c>
      <c r="J65" s="336"/>
      <c r="K65" s="109" t="s">
        <v>102</v>
      </c>
      <c r="L65" s="110" t="s">
        <v>374</v>
      </c>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91.5" customHeight="1" outlineLevel="1">
      <c r="A66" s="2"/>
      <c r="B66" s="24">
        <v>17</v>
      </c>
      <c r="C66" s="335" t="s">
        <v>736</v>
      </c>
      <c r="D66" s="336"/>
      <c r="E66" s="335"/>
      <c r="F66" s="336"/>
      <c r="G66" s="335"/>
      <c r="H66" s="336"/>
      <c r="I66" s="335" t="s">
        <v>737</v>
      </c>
      <c r="J66" s="336"/>
      <c r="K66" s="78"/>
      <c r="L66" s="79"/>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39.75" customHeight="1" outlineLevel="1">
      <c r="A67" s="2"/>
      <c r="B67" s="24">
        <v>18</v>
      </c>
      <c r="C67" s="335" t="s">
        <v>747</v>
      </c>
      <c r="D67" s="336"/>
      <c r="E67" s="335" t="s">
        <v>748</v>
      </c>
      <c r="F67" s="336"/>
      <c r="G67" s="335" t="s">
        <v>749</v>
      </c>
      <c r="H67" s="336"/>
      <c r="I67" s="335" t="s">
        <v>750</v>
      </c>
      <c r="J67" s="336"/>
      <c r="K67" s="78" t="s">
        <v>102</v>
      </c>
      <c r="L67" s="79" t="s">
        <v>374</v>
      </c>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53.25" customHeight="1" outlineLevel="1">
      <c r="A68" s="2"/>
      <c r="B68" s="24">
        <v>19</v>
      </c>
      <c r="C68" s="335" t="s">
        <v>751</v>
      </c>
      <c r="D68" s="336"/>
      <c r="E68" s="335" t="s">
        <v>752</v>
      </c>
      <c r="F68" s="336"/>
      <c r="G68" s="335" t="s">
        <v>753</v>
      </c>
      <c r="H68" s="336"/>
      <c r="I68" s="335" t="s">
        <v>754</v>
      </c>
      <c r="J68" s="336"/>
      <c r="K68" s="78" t="s">
        <v>102</v>
      </c>
      <c r="L68" s="79" t="s">
        <v>374</v>
      </c>
      <c r="M68" s="39" t="s">
        <v>755</v>
      </c>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78"/>
      <c r="L69" s="79"/>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7</v>
      </c>
      <c r="E72" s="383"/>
      <c r="F72" s="385" t="s">
        <v>38</v>
      </c>
      <c r="G72" s="386"/>
      <c r="H72" s="387"/>
      <c r="I72" s="417">
        <f>D73/(D73+D72)</f>
        <v>0.61111111111111116</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11</v>
      </c>
      <c r="E73" s="384"/>
      <c r="F73" s="204" t="s">
        <v>39</v>
      </c>
      <c r="G73" s="205"/>
      <c r="H73" s="235"/>
      <c r="I73" s="203" t="str">
        <f>IF(I72&gt;0.85, "Pass", "Fail")</f>
        <v>Fail</v>
      </c>
      <c r="J73" s="203"/>
      <c r="K73" s="294"/>
      <c r="L73" s="42" t="s">
        <v>215</v>
      </c>
      <c r="M73" s="49">
        <v>0.20833333333333334</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str">
        <f t="array" ref="D74">INDEX(L50:L69,MODE(IF((L50:L69&lt;&gt;"")*ISNA(MATCH(L50:L69,$J$75:$J75,0)),MATCH(L50:L69,L50:L69,0))))</f>
        <v>Functional</v>
      </c>
      <c r="E74" s="207"/>
      <c r="F74" s="255" t="s">
        <v>47</v>
      </c>
      <c r="G74" s="256"/>
      <c r="H74" s="281"/>
      <c r="I74" s="203" t="str">
        <f>IF(I72&gt;0.85,"N/A",IF(I72&lt;0.7,"Critical",IF(0.85&gt;I72&gt;0.7,"Average")))</f>
        <v>Critical</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str">
        <f>IF(D74="SW_Bug", "Critical", IF(D74="Logical Flow","Mid-level",  IF(D74="Security", "Critical",  IF(D74="Form Design", "Low",  IF(D74="Interface", "Low",  IF(D74="Functional", "Critical", NA()))))))</f>
        <v>Critical</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LkPzA8Avm0vvMzmW1W0AUsXaE0sms9PW5iwvribfckljNt2E2e4xoc7pzcE9tV97fqASQjit6p8tIz073Yj0Xw==" saltValue="CqS6K8IEf7oF8BM+r9PXAQ==" spinCount="100000" sheet="1" objects="1" scenarios="1" selectLockedCells="1" selectUnlockedCells="1"/>
  <mergeCells count="174">
    <mergeCell ref="M19:Q19"/>
    <mergeCell ref="M20:Q36"/>
    <mergeCell ref="M6:N6"/>
    <mergeCell ref="P6:R6"/>
    <mergeCell ref="C7:K7"/>
    <mergeCell ref="M7:N7"/>
    <mergeCell ref="P7:R7"/>
    <mergeCell ref="B9:K9"/>
    <mergeCell ref="B10:E10"/>
    <mergeCell ref="F10:H10"/>
    <mergeCell ref="I10:K10"/>
    <mergeCell ref="B11:E11"/>
    <mergeCell ref="F11:H11"/>
    <mergeCell ref="I11:K11"/>
    <mergeCell ref="B19:K19"/>
    <mergeCell ref="B20:C20"/>
    <mergeCell ref="D20:F20"/>
    <mergeCell ref="G20:I20"/>
    <mergeCell ref="J20:K20"/>
    <mergeCell ref="B21:C21"/>
    <mergeCell ref="D21:F21"/>
    <mergeCell ref="G21:I21"/>
    <mergeCell ref="J21:K21"/>
    <mergeCell ref="B25:C27"/>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D25:K27"/>
    <mergeCell ref="B28:C30"/>
    <mergeCell ref="D28:K30"/>
    <mergeCell ref="B31:C32"/>
    <mergeCell ref="D31:K32"/>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 K66:K69">
    <cfRule type="cellIs" dxfId="351" priority="23" operator="equal">
      <formula>"Fail"</formula>
    </cfRule>
    <cfRule type="cellIs" dxfId="350" priority="24" operator="equal">
      <formula>"Pass"</formula>
    </cfRule>
  </conditionalFormatting>
  <conditionalFormatting sqref="O18:Q18">
    <cfRule type="cellIs" dxfId="349" priority="21" operator="equal">
      <formula>"Pass"</formula>
    </cfRule>
    <cfRule type="cellIs" dxfId="348" priority="22" operator="equal">
      <formula>"Fail"</formula>
    </cfRule>
  </conditionalFormatting>
  <conditionalFormatting sqref="I73:K73">
    <cfRule type="cellIs" dxfId="347" priority="19" operator="equal">
      <formula>"Pass"</formula>
    </cfRule>
    <cfRule type="cellIs" dxfId="346" priority="20" operator="equal">
      <formula>"Fail"</formula>
    </cfRule>
  </conditionalFormatting>
  <conditionalFormatting sqref="D72:E72">
    <cfRule type="cellIs" dxfId="345" priority="18" operator="greaterThan">
      <formula>0</formula>
    </cfRule>
  </conditionalFormatting>
  <conditionalFormatting sqref="D73:E73">
    <cfRule type="cellIs" dxfId="344" priority="16" operator="greaterThan">
      <formula>0</formula>
    </cfRule>
    <cfRule type="cellIs" dxfId="343" priority="17" operator="greaterThan">
      <formula>0</formula>
    </cfRule>
  </conditionalFormatting>
  <conditionalFormatting sqref="I72:K72">
    <cfRule type="cellIs" dxfId="342" priority="10" operator="lessThan">
      <formula>0.7</formula>
    </cfRule>
    <cfRule type="cellIs" dxfId="341" priority="11" operator="between">
      <formula>0.7</formula>
      <formula>0.85</formula>
    </cfRule>
    <cfRule type="cellIs" dxfId="340" priority="15" operator="greaterThan">
      <formula>0.85</formula>
    </cfRule>
  </conditionalFormatting>
  <conditionalFormatting sqref="I74">
    <cfRule type="cellIs" dxfId="339" priority="12" operator="equal">
      <formula>"N/A"</formula>
    </cfRule>
    <cfRule type="cellIs" dxfId="338" priority="13" operator="equal">
      <formula>"Average"</formula>
    </cfRule>
    <cfRule type="cellIs" dxfId="337" priority="14" operator="equal">
      <formula>"Critical"</formula>
    </cfRule>
  </conditionalFormatting>
  <conditionalFormatting sqref="M7:N7">
    <cfRule type="cellIs" dxfId="336" priority="8" operator="equal">
      <formula>"Fail"</formula>
    </cfRule>
    <cfRule type="cellIs" dxfId="335" priority="9" operator="equal">
      <formula>"Pass"</formula>
    </cfRule>
  </conditionalFormatting>
  <conditionalFormatting sqref="P7:R7">
    <cfRule type="cellIs" dxfId="334" priority="7" operator="equal">
      <formula>"No Action Needed"</formula>
    </cfRule>
  </conditionalFormatting>
  <conditionalFormatting sqref="K62">
    <cfRule type="cellIs" dxfId="333" priority="5" operator="equal">
      <formula>"Fail"</formula>
    </cfRule>
    <cfRule type="cellIs" dxfId="332" priority="6" operator="equal">
      <formula>"Pass"</formula>
    </cfRule>
  </conditionalFormatting>
  <conditionalFormatting sqref="K64">
    <cfRule type="cellIs" dxfId="331" priority="3" operator="equal">
      <formula>"Fail"</formula>
    </cfRule>
    <cfRule type="cellIs" dxfId="330" priority="4" operator="equal">
      <formula>"Pass"</formula>
    </cfRule>
  </conditionalFormatting>
  <conditionalFormatting sqref="K65">
    <cfRule type="cellIs" dxfId="329" priority="1" operator="equal">
      <formula>"Fail"</formula>
    </cfRule>
    <cfRule type="cellIs" dxfId="328" priority="2" operator="equal">
      <formula>"Pass"</formula>
    </cfRule>
  </conditionalFormatting>
  <dataValidations xWindow="1131" yWindow="323"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D50:D51 D53:D69 C50:C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F50:F51 F53:F54 E50:E69 F56:F69"/>
    <dataValidation allowBlank="1" showInputMessage="1" showErrorMessage="1" promptTitle="Hint" prompt="The application should behave according to the SRS document and SDD. The expected result should be meeting the requirements as it is with no changes what so ever." sqref="H50:H51 H53:H54 G50:G69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54 I50:I69 J56: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70" zoomScaleNormal="70" workbookViewId="0">
      <selection activeCell="E18" sqref="B18:L19"/>
    </sheetView>
  </sheetViews>
  <sheetFormatPr defaultRowHeight="15" outlineLevelRow="1"/>
  <cols>
    <col min="1" max="1" width="3.28515625" customWidth="1"/>
    <col min="2" max="2" width="12.28515625" customWidth="1"/>
    <col min="3" max="3" width="10.5703125" customWidth="1"/>
    <col min="4" max="4" width="19.5703125" customWidth="1"/>
    <col min="6" max="6" width="23.85546875" customWidth="1"/>
    <col min="8" max="8" width="33" customWidth="1"/>
    <col min="10" max="10" width="22.5703125" customWidth="1"/>
    <col min="11" max="11" width="14.28515625" customWidth="1"/>
    <col min="12" max="12" width="23.5703125" customWidth="1"/>
    <col min="13" max="13" width="30.285156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16.5" thickBot="1">
      <c r="A7" s="2"/>
      <c r="B7" s="7" t="s">
        <v>1</v>
      </c>
      <c r="C7" s="274" t="s">
        <v>76</v>
      </c>
      <c r="D7" s="275"/>
      <c r="E7" s="275"/>
      <c r="F7" s="275"/>
      <c r="G7" s="275"/>
      <c r="H7" s="275"/>
      <c r="I7" s="275"/>
      <c r="J7" s="275"/>
      <c r="K7" s="276"/>
      <c r="L7" s="2"/>
      <c r="M7" s="213" t="str">
        <f>I73</f>
        <v>Fail</v>
      </c>
      <c r="N7" s="214"/>
      <c r="O7" s="10"/>
      <c r="P7" s="215" t="str">
        <f>IF(I73="Pass", "No Action Needed", "Function is sent back to the development team")</f>
        <v>Function is sent back to the development team</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ustomHeight="1">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292" t="str">
        <f>'Iteration Mapping Key '!B17:F17</f>
        <v>TestName_ProductManager</v>
      </c>
      <c r="C15" s="287"/>
      <c r="D15" s="287"/>
      <c r="E15" s="287"/>
      <c r="F15" s="293"/>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355</v>
      </c>
      <c r="E20" s="270"/>
      <c r="F20" s="270"/>
      <c r="G20" s="269" t="s">
        <v>11</v>
      </c>
      <c r="H20" s="269"/>
      <c r="I20" s="269"/>
      <c r="J20" s="348">
        <v>7</v>
      </c>
      <c r="K20" s="349"/>
      <c r="L20" s="8"/>
      <c r="M20" s="369" t="s">
        <v>384</v>
      </c>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42739</v>
      </c>
      <c r="C23" s="314"/>
      <c r="D23" s="314"/>
      <c r="E23" s="314"/>
      <c r="F23" s="315"/>
      <c r="G23" s="231" t="s">
        <v>72</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607</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368</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99"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9.5" customHeight="1" outlineLevel="1">
      <c r="A28" s="2"/>
      <c r="B28" s="234" t="s">
        <v>17</v>
      </c>
      <c r="C28" s="235"/>
      <c r="D28" s="219" t="s">
        <v>491</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9.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63"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359</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57"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customHeight="1" outlineLevel="1">
      <c r="A41" s="2"/>
      <c r="B41" s="280" t="s">
        <v>21</v>
      </c>
      <c r="C41" s="281"/>
      <c r="D41" s="210" t="s">
        <v>80</v>
      </c>
      <c r="E41" s="293"/>
      <c r="F41" s="255" t="s">
        <v>22</v>
      </c>
      <c r="G41" s="281"/>
      <c r="H41" s="12"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customHeight="1" outlineLevel="1" thickBot="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76" t="s">
        <v>35</v>
      </c>
      <c r="L49" s="77"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73.5" customHeight="1" outlineLevel="1">
      <c r="A50" s="2"/>
      <c r="B50" s="24">
        <v>1</v>
      </c>
      <c r="C50" s="335" t="s">
        <v>358</v>
      </c>
      <c r="D50" s="336"/>
      <c r="E50" s="335" t="s">
        <v>369</v>
      </c>
      <c r="F50" s="336"/>
      <c r="G50" s="335" t="s">
        <v>370</v>
      </c>
      <c r="H50" s="336"/>
      <c r="I50" s="335" t="s">
        <v>110</v>
      </c>
      <c r="J50" s="336"/>
      <c r="K50" s="78" t="s">
        <v>88</v>
      </c>
      <c r="L50" s="79"/>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96.75" customHeight="1" outlineLevel="1">
      <c r="A51" s="2"/>
      <c r="B51" s="24">
        <v>2</v>
      </c>
      <c r="C51" s="335" t="s">
        <v>355</v>
      </c>
      <c r="D51" s="336"/>
      <c r="E51" s="335" t="s">
        <v>371</v>
      </c>
      <c r="F51" s="336"/>
      <c r="G51" s="335" t="s">
        <v>372</v>
      </c>
      <c r="H51" s="336"/>
      <c r="I51" s="335" t="s">
        <v>373</v>
      </c>
      <c r="J51" s="336"/>
      <c r="K51" s="78" t="s">
        <v>102</v>
      </c>
      <c r="L51" s="79" t="s">
        <v>374</v>
      </c>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63" customHeight="1" outlineLevel="1">
      <c r="A52" s="2"/>
      <c r="B52" s="24">
        <v>3</v>
      </c>
      <c r="C52" s="335" t="s">
        <v>341</v>
      </c>
      <c r="D52" s="336"/>
      <c r="E52" s="393" t="s">
        <v>375</v>
      </c>
      <c r="F52" s="394"/>
      <c r="G52" s="393" t="s">
        <v>376</v>
      </c>
      <c r="H52" s="394"/>
      <c r="I52" s="393" t="s">
        <v>110</v>
      </c>
      <c r="J52" s="394"/>
      <c r="K52" s="78" t="s">
        <v>88</v>
      </c>
      <c r="L52" s="79"/>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63" customHeight="1" outlineLevel="1">
      <c r="A53" s="2"/>
      <c r="B53" s="24">
        <v>4</v>
      </c>
      <c r="C53" s="335" t="s">
        <v>355</v>
      </c>
      <c r="D53" s="336"/>
      <c r="E53" s="335" t="s">
        <v>377</v>
      </c>
      <c r="F53" s="336"/>
      <c r="G53" s="335" t="s">
        <v>372</v>
      </c>
      <c r="H53" s="336"/>
      <c r="I53" s="335" t="s">
        <v>373</v>
      </c>
      <c r="J53" s="336"/>
      <c r="K53" s="78" t="s">
        <v>102</v>
      </c>
      <c r="L53" s="79" t="s">
        <v>374</v>
      </c>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335" t="s">
        <v>378</v>
      </c>
      <c r="D54" s="336"/>
      <c r="E54" s="335" t="s">
        <v>379</v>
      </c>
      <c r="F54" s="336"/>
      <c r="G54" s="335" t="s">
        <v>380</v>
      </c>
      <c r="H54" s="336"/>
      <c r="I54" s="335" t="s">
        <v>110</v>
      </c>
      <c r="J54" s="336"/>
      <c r="K54" s="78" t="s">
        <v>88</v>
      </c>
      <c r="L54" s="79"/>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35" t="s">
        <v>355</v>
      </c>
      <c r="D55" s="336"/>
      <c r="E55" s="335" t="s">
        <v>377</v>
      </c>
      <c r="F55" s="336"/>
      <c r="G55" s="335" t="s">
        <v>372</v>
      </c>
      <c r="H55" s="336"/>
      <c r="I55" s="335" t="s">
        <v>110</v>
      </c>
      <c r="J55" s="336"/>
      <c r="K55" s="78" t="s">
        <v>88</v>
      </c>
      <c r="L55" s="79"/>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t="s">
        <v>381</v>
      </c>
      <c r="D56" s="336"/>
      <c r="E56" s="335" t="s">
        <v>382</v>
      </c>
      <c r="F56" s="336"/>
      <c r="G56" s="335" t="s">
        <v>383</v>
      </c>
      <c r="H56" s="336"/>
      <c r="I56" s="335" t="s">
        <v>110</v>
      </c>
      <c r="J56" s="336"/>
      <c r="K56" s="78" t="s">
        <v>88</v>
      </c>
      <c r="L56" s="79"/>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335" t="s">
        <v>355</v>
      </c>
      <c r="D57" s="336"/>
      <c r="E57" s="335" t="s">
        <v>377</v>
      </c>
      <c r="F57" s="336"/>
      <c r="G57" s="335" t="s">
        <v>372</v>
      </c>
      <c r="H57" s="336"/>
      <c r="I57" s="335" t="s">
        <v>110</v>
      </c>
      <c r="J57" s="336"/>
      <c r="K57" s="78" t="s">
        <v>88</v>
      </c>
      <c r="L57" s="79"/>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c r="D58" s="336"/>
      <c r="E58" s="335"/>
      <c r="F58" s="336"/>
      <c r="G58" s="335"/>
      <c r="H58" s="336"/>
      <c r="I58" s="335"/>
      <c r="J58" s="336"/>
      <c r="K58" s="78"/>
      <c r="L58" s="79"/>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c r="D59" s="336"/>
      <c r="E59" s="335"/>
      <c r="F59" s="336"/>
      <c r="G59" s="335"/>
      <c r="H59" s="336"/>
      <c r="I59" s="335"/>
      <c r="J59" s="336"/>
      <c r="K59" s="78"/>
      <c r="L59" s="79"/>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c r="D60" s="336"/>
      <c r="E60" s="335"/>
      <c r="F60" s="336"/>
      <c r="G60" s="335"/>
      <c r="H60" s="336"/>
      <c r="I60" s="335"/>
      <c r="J60" s="336"/>
      <c r="K60" s="78"/>
      <c r="L60" s="79"/>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335"/>
      <c r="D61" s="336"/>
      <c r="E61" s="335"/>
      <c r="F61" s="336"/>
      <c r="G61" s="335"/>
      <c r="H61" s="336"/>
      <c r="I61" s="335"/>
      <c r="J61" s="336"/>
      <c r="K61" s="78"/>
      <c r="L61" s="79"/>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c r="D62" s="336"/>
      <c r="E62" s="335"/>
      <c r="F62" s="336"/>
      <c r="G62" s="335"/>
      <c r="H62" s="336"/>
      <c r="I62" s="335"/>
      <c r="J62" s="336"/>
      <c r="K62" s="78"/>
      <c r="L62" s="79"/>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335"/>
      <c r="D63" s="336"/>
      <c r="E63" s="335"/>
      <c r="F63" s="336"/>
      <c r="G63" s="335"/>
      <c r="H63" s="336"/>
      <c r="I63" s="335"/>
      <c r="J63" s="336"/>
      <c r="K63" s="78"/>
      <c r="L63" s="79"/>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335"/>
      <c r="D64" s="336"/>
      <c r="E64" s="335"/>
      <c r="F64" s="336"/>
      <c r="G64" s="335"/>
      <c r="H64" s="336"/>
      <c r="I64" s="335"/>
      <c r="J64" s="336"/>
      <c r="K64" s="78"/>
      <c r="L64" s="79"/>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335"/>
      <c r="D65" s="336"/>
      <c r="E65" s="335"/>
      <c r="F65" s="336"/>
      <c r="G65" s="335"/>
      <c r="H65" s="336"/>
      <c r="I65" s="335"/>
      <c r="J65" s="336"/>
      <c r="K65" s="78"/>
      <c r="L65" s="79"/>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335"/>
      <c r="D66" s="336"/>
      <c r="E66" s="335"/>
      <c r="F66" s="336"/>
      <c r="G66" s="335"/>
      <c r="H66" s="336"/>
      <c r="I66" s="335"/>
      <c r="J66" s="336"/>
      <c r="K66" s="78"/>
      <c r="L66" s="79"/>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335"/>
      <c r="D67" s="336"/>
      <c r="E67" s="335"/>
      <c r="F67" s="336"/>
      <c r="G67" s="335"/>
      <c r="H67" s="336"/>
      <c r="I67" s="335"/>
      <c r="J67" s="336"/>
      <c r="K67" s="78"/>
      <c r="L67" s="79"/>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78"/>
      <c r="L68" s="79"/>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78"/>
      <c r="L69" s="79"/>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2</v>
      </c>
      <c r="E72" s="383"/>
      <c r="F72" s="385" t="s">
        <v>38</v>
      </c>
      <c r="G72" s="386"/>
      <c r="H72" s="387"/>
      <c r="I72" s="417">
        <f>D73/(D73+D72)</f>
        <v>0.75</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6</v>
      </c>
      <c r="E73" s="384"/>
      <c r="F73" s="204" t="s">
        <v>39</v>
      </c>
      <c r="G73" s="205"/>
      <c r="H73" s="235"/>
      <c r="I73" s="203" t="str">
        <f>IF(I72&gt;0.85, "Pass", "Fail")</f>
        <v>Fail</v>
      </c>
      <c r="J73" s="203"/>
      <c r="K73" s="294"/>
      <c r="L73" s="42" t="s">
        <v>215</v>
      </c>
      <c r="M73" s="49">
        <v>0.20833333333333334</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str">
        <f t="array" ref="D74">INDEX(L50:L69,MODE(IF((L50:L69&lt;&gt;"")*ISNA(MATCH(L50:L69,$J$75:$J75,0)),MATCH(L50:L69,L50:L69,0))))</f>
        <v>Functional</v>
      </c>
      <c r="E74" s="207"/>
      <c r="F74" s="255" t="s">
        <v>47</v>
      </c>
      <c r="G74" s="256"/>
      <c r="H74" s="281"/>
      <c r="I74" s="203" t="str">
        <f>IF(I72&gt;0.85,"N/A",IF(I72&lt;0.7,"Critical",IF(0.85&gt;I72&gt;0.7,"Average")))</f>
        <v>Average</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str">
        <f>IF(D74="SW_Bug", "Critical", IF(D74="Logical Flow","Mid-level",  IF(D74="Security", "Critical",  IF(D74="Form Design", "Low",  IF(D74="Interface", "Low",  IF(D74="Functional", "Critical", NA()))))))</f>
        <v>Critical</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ojaAWLD6SMUs21wSJXY/6Ee0z/y07mvf802m9Sn50w4YK9pz9VpJyfydP/AKRnq17Loqs83RCip7eGW+pUY2MA==" saltValue="ES8ahuGMDWgJp7LCVPUbdg==" spinCount="100000" sheet="1" objects="1" scenarios="1" selectLockedCells="1" selectUnlockedCells="1"/>
  <mergeCells count="174">
    <mergeCell ref="M19:Q19"/>
    <mergeCell ref="M20:Q36"/>
    <mergeCell ref="M6:N6"/>
    <mergeCell ref="P6:R6"/>
    <mergeCell ref="C7:K7"/>
    <mergeCell ref="M7:N7"/>
    <mergeCell ref="P7:R7"/>
    <mergeCell ref="B9:K9"/>
    <mergeCell ref="B10:E10"/>
    <mergeCell ref="F10:H10"/>
    <mergeCell ref="I10:K10"/>
    <mergeCell ref="B11:E11"/>
    <mergeCell ref="F11:H11"/>
    <mergeCell ref="I11:K11"/>
    <mergeCell ref="B19:K19"/>
    <mergeCell ref="B20:C20"/>
    <mergeCell ref="D20:F20"/>
    <mergeCell ref="G20:I20"/>
    <mergeCell ref="J20:K20"/>
    <mergeCell ref="B21:C21"/>
    <mergeCell ref="D21:F21"/>
    <mergeCell ref="G21:I21"/>
    <mergeCell ref="J21:K21"/>
    <mergeCell ref="B25:C27"/>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D25:K27"/>
    <mergeCell ref="B28:C30"/>
    <mergeCell ref="D28:K30"/>
    <mergeCell ref="B31:C32"/>
    <mergeCell ref="D31:K32"/>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327" priority="19" operator="equal">
      <formula>"Fail"</formula>
    </cfRule>
    <cfRule type="cellIs" dxfId="326" priority="20" operator="equal">
      <formula>"Pass"</formula>
    </cfRule>
  </conditionalFormatting>
  <conditionalFormatting sqref="O9:Q18">
    <cfRule type="cellIs" dxfId="325" priority="17" operator="equal">
      <formula>"Pass"</formula>
    </cfRule>
    <cfRule type="cellIs" dxfId="324" priority="18" operator="equal">
      <formula>"Fail"</formula>
    </cfRule>
  </conditionalFormatting>
  <conditionalFormatting sqref="I73:K73">
    <cfRule type="cellIs" dxfId="323" priority="15" operator="equal">
      <formula>"Pass"</formula>
    </cfRule>
    <cfRule type="cellIs" dxfId="322" priority="16" operator="equal">
      <formula>"Fail"</formula>
    </cfRule>
  </conditionalFormatting>
  <conditionalFormatting sqref="D72:E72">
    <cfRule type="cellIs" dxfId="321" priority="14" operator="greaterThan">
      <formula>0</formula>
    </cfRule>
  </conditionalFormatting>
  <conditionalFormatting sqref="D73:E73">
    <cfRule type="cellIs" dxfId="320" priority="12" operator="greaterThan">
      <formula>0</formula>
    </cfRule>
    <cfRule type="cellIs" dxfId="319" priority="13" operator="greaterThan">
      <formula>0</formula>
    </cfRule>
  </conditionalFormatting>
  <conditionalFormatting sqref="I72:K72">
    <cfRule type="cellIs" dxfId="318" priority="6" operator="lessThan">
      <formula>0.7</formula>
    </cfRule>
    <cfRule type="cellIs" dxfId="317" priority="7" operator="between">
      <formula>0.7</formula>
      <formula>0.85</formula>
    </cfRule>
    <cfRule type="cellIs" dxfId="316" priority="11" operator="greaterThan">
      <formula>0.85</formula>
    </cfRule>
  </conditionalFormatting>
  <conditionalFormatting sqref="I74">
    <cfRule type="cellIs" dxfId="315" priority="8" operator="equal">
      <formula>"N/A"</formula>
    </cfRule>
    <cfRule type="cellIs" dxfId="314" priority="9" operator="equal">
      <formula>"Average"</formula>
    </cfRule>
    <cfRule type="cellIs" dxfId="313" priority="10" operator="equal">
      <formula>"Critical"</formula>
    </cfRule>
  </conditionalFormatting>
  <conditionalFormatting sqref="M7:N7">
    <cfRule type="cellIs" dxfId="312" priority="4" operator="equal">
      <formula>"Fail"</formula>
    </cfRule>
    <cfRule type="cellIs" dxfId="311" priority="5" operator="equal">
      <formula>"Pass"</formula>
    </cfRule>
  </conditionalFormatting>
  <conditionalFormatting sqref="P7:R7">
    <cfRule type="cellIs" dxfId="310" priority="3" operator="equal">
      <formula>"No Action Needed"</formula>
    </cfRule>
  </conditionalFormatting>
  <conditionalFormatting sqref="K62">
    <cfRule type="cellIs" dxfId="309" priority="1" operator="equal">
      <formula>"Fail"</formula>
    </cfRule>
    <cfRule type="cellIs" dxfId="308" priority="2" operator="equal">
      <formula>"Pass"</formula>
    </cfRule>
  </conditionalFormatting>
  <dataValidations xWindow="1155" yWindow="468"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J51 J53:J54 J56: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70" zoomScaleNormal="70" workbookViewId="0">
      <selection sqref="A1:XFD1048576"/>
    </sheetView>
  </sheetViews>
  <sheetFormatPr defaultRowHeight="15" outlineLevelRow="1"/>
  <cols>
    <col min="1" max="1" width="3.28515625" customWidth="1"/>
    <col min="2" max="2" width="12.28515625" customWidth="1"/>
    <col min="3" max="3" width="10.5703125" customWidth="1"/>
    <col min="4" max="4" width="21.85546875" customWidth="1"/>
    <col min="6" max="6" width="21" customWidth="1"/>
    <col min="8" max="8" width="33" customWidth="1"/>
    <col min="10" max="10" width="22.5703125" customWidth="1"/>
    <col min="11" max="11" width="14.28515625" customWidth="1"/>
    <col min="12" max="12" width="23.5703125" customWidth="1"/>
    <col min="13" max="13" width="30.285156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16.5" thickBot="1">
      <c r="A7" s="2"/>
      <c r="B7" s="7" t="s">
        <v>1</v>
      </c>
      <c r="C7" s="274" t="s">
        <v>76</v>
      </c>
      <c r="D7" s="275"/>
      <c r="E7" s="275"/>
      <c r="F7" s="275"/>
      <c r="G7" s="275"/>
      <c r="H7" s="275"/>
      <c r="I7" s="275"/>
      <c r="J7" s="275"/>
      <c r="K7" s="276"/>
      <c r="L7" s="2"/>
      <c r="M7" s="213" t="str">
        <f>I73</f>
        <v>Fail</v>
      </c>
      <c r="N7" s="214"/>
      <c r="O7" s="10"/>
      <c r="P7" s="215" t="str">
        <f>IF(I73="Pass", "No Action Needed", "Function is sent back to the development team")</f>
        <v>Function is sent back to the development team</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292" t="str">
        <f>'Iteration Mapping Key '!B17:F17</f>
        <v>TestName_ProductManager</v>
      </c>
      <c r="C15" s="287"/>
      <c r="D15" s="287"/>
      <c r="E15" s="287"/>
      <c r="F15" s="293"/>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567</v>
      </c>
      <c r="E20" s="270"/>
      <c r="F20" s="270"/>
      <c r="G20" s="269" t="s">
        <v>11</v>
      </c>
      <c r="H20" s="269"/>
      <c r="I20" s="269"/>
      <c r="J20" s="348">
        <v>8</v>
      </c>
      <c r="K20" s="349"/>
      <c r="L20" s="8"/>
      <c r="M20" s="431"/>
      <c r="N20" s="432"/>
      <c r="O20" s="432"/>
      <c r="P20" s="432"/>
      <c r="Q20" s="433"/>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434"/>
      <c r="N21" s="435"/>
      <c r="O21" s="435"/>
      <c r="P21" s="435"/>
      <c r="Q21" s="436"/>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434"/>
      <c r="N22" s="435"/>
      <c r="O22" s="435"/>
      <c r="P22" s="435"/>
      <c r="Q22" s="436"/>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42739</v>
      </c>
      <c r="C23" s="314"/>
      <c r="D23" s="314"/>
      <c r="E23" s="314"/>
      <c r="F23" s="315"/>
      <c r="G23" s="231" t="s">
        <v>72</v>
      </c>
      <c r="H23" s="232"/>
      <c r="I23" s="232"/>
      <c r="J23" s="232"/>
      <c r="K23" s="233"/>
      <c r="L23" s="9"/>
      <c r="M23" s="434"/>
      <c r="N23" s="435"/>
      <c r="O23" s="435"/>
      <c r="P23" s="435"/>
      <c r="Q23" s="436"/>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606</v>
      </c>
      <c r="E24" s="309"/>
      <c r="F24" s="309"/>
      <c r="G24" s="309"/>
      <c r="H24" s="309"/>
      <c r="I24" s="309"/>
      <c r="J24" s="309"/>
      <c r="K24" s="310"/>
      <c r="L24" s="9"/>
      <c r="M24" s="434"/>
      <c r="N24" s="435"/>
      <c r="O24" s="435"/>
      <c r="P24" s="435"/>
      <c r="Q24" s="436"/>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386</v>
      </c>
      <c r="E25" s="241"/>
      <c r="F25" s="241"/>
      <c r="G25" s="241"/>
      <c r="H25" s="241"/>
      <c r="I25" s="241"/>
      <c r="J25" s="241"/>
      <c r="K25" s="242"/>
      <c r="L25" s="9"/>
      <c r="M25" s="434"/>
      <c r="N25" s="435"/>
      <c r="O25" s="435"/>
      <c r="P25" s="435"/>
      <c r="Q25" s="436"/>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434"/>
      <c r="N26" s="435"/>
      <c r="O26" s="435"/>
      <c r="P26" s="435"/>
      <c r="Q26" s="436"/>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119.25" customHeight="1" outlineLevel="1">
      <c r="A27" s="2"/>
      <c r="B27" s="238"/>
      <c r="C27" s="239"/>
      <c r="D27" s="246"/>
      <c r="E27" s="247"/>
      <c r="F27" s="247"/>
      <c r="G27" s="247"/>
      <c r="H27" s="247"/>
      <c r="I27" s="247"/>
      <c r="J27" s="247"/>
      <c r="K27" s="248"/>
      <c r="L27" s="9"/>
      <c r="M27" s="434"/>
      <c r="N27" s="435"/>
      <c r="O27" s="435"/>
      <c r="P27" s="435"/>
      <c r="Q27" s="436"/>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9.5" customHeight="1" outlineLevel="1">
      <c r="A28" s="2"/>
      <c r="B28" s="234" t="s">
        <v>17</v>
      </c>
      <c r="C28" s="235"/>
      <c r="D28" s="219" t="s">
        <v>491</v>
      </c>
      <c r="E28" s="220"/>
      <c r="F28" s="220"/>
      <c r="G28" s="220"/>
      <c r="H28" s="220"/>
      <c r="I28" s="220"/>
      <c r="J28" s="220"/>
      <c r="K28" s="221"/>
      <c r="L28" s="9"/>
      <c r="M28" s="434"/>
      <c r="N28" s="435"/>
      <c r="O28" s="435"/>
      <c r="P28" s="435"/>
      <c r="Q28" s="436"/>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9.5" customHeight="1" outlineLevel="1">
      <c r="A29" s="2"/>
      <c r="B29" s="236"/>
      <c r="C29" s="237"/>
      <c r="D29" s="222"/>
      <c r="E29" s="223"/>
      <c r="F29" s="223"/>
      <c r="G29" s="223"/>
      <c r="H29" s="223"/>
      <c r="I29" s="223"/>
      <c r="J29" s="223"/>
      <c r="K29" s="224"/>
      <c r="L29" s="9"/>
      <c r="M29" s="434"/>
      <c r="N29" s="435"/>
      <c r="O29" s="435"/>
      <c r="P29" s="435"/>
      <c r="Q29" s="436"/>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63" customHeight="1" outlineLevel="1">
      <c r="A30" s="2"/>
      <c r="B30" s="236"/>
      <c r="C30" s="237"/>
      <c r="D30" s="225"/>
      <c r="E30" s="226"/>
      <c r="F30" s="226"/>
      <c r="G30" s="226"/>
      <c r="H30" s="226"/>
      <c r="I30" s="226"/>
      <c r="J30" s="226"/>
      <c r="K30" s="227"/>
      <c r="L30" s="9"/>
      <c r="M30" s="434"/>
      <c r="N30" s="435"/>
      <c r="O30" s="435"/>
      <c r="P30" s="435"/>
      <c r="Q30" s="436"/>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434"/>
      <c r="N31" s="435"/>
      <c r="O31" s="435"/>
      <c r="P31" s="435"/>
      <c r="Q31" s="436"/>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434"/>
      <c r="N32" s="435"/>
      <c r="O32" s="435"/>
      <c r="P32" s="435"/>
      <c r="Q32" s="436"/>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402</v>
      </c>
      <c r="E33" s="241"/>
      <c r="F33" s="241"/>
      <c r="G33" s="241"/>
      <c r="H33" s="241"/>
      <c r="I33" s="241"/>
      <c r="J33" s="241"/>
      <c r="K33" s="242"/>
      <c r="L33" s="9"/>
      <c r="M33" s="434"/>
      <c r="N33" s="435"/>
      <c r="O33" s="435"/>
      <c r="P33" s="435"/>
      <c r="Q33" s="436"/>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109.5" customHeight="1" outlineLevel="1">
      <c r="A34" s="2"/>
      <c r="B34" s="304"/>
      <c r="C34" s="305"/>
      <c r="D34" s="246"/>
      <c r="E34" s="247"/>
      <c r="F34" s="247"/>
      <c r="G34" s="247"/>
      <c r="H34" s="247"/>
      <c r="I34" s="247"/>
      <c r="J34" s="247"/>
      <c r="K34" s="248"/>
      <c r="L34" s="9"/>
      <c r="M34" s="434"/>
      <c r="N34" s="435"/>
      <c r="O34" s="435"/>
      <c r="P34" s="435"/>
      <c r="Q34" s="436"/>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c r="E35" s="321"/>
      <c r="F35" s="321"/>
      <c r="G35" s="321"/>
      <c r="H35" s="321"/>
      <c r="I35" s="321"/>
      <c r="J35" s="321"/>
      <c r="K35" s="322"/>
      <c r="L35" s="9"/>
      <c r="M35" s="434"/>
      <c r="N35" s="435"/>
      <c r="O35" s="435"/>
      <c r="P35" s="435"/>
      <c r="Q35" s="436"/>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437"/>
      <c r="N36" s="438"/>
      <c r="O36" s="438"/>
      <c r="P36" s="438"/>
      <c r="Q36" s="439"/>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customHeight="1" outlineLevel="1">
      <c r="A41" s="2"/>
      <c r="B41" s="280" t="s">
        <v>21</v>
      </c>
      <c r="C41" s="281"/>
      <c r="D41" s="210" t="s">
        <v>80</v>
      </c>
      <c r="E41" s="293"/>
      <c r="F41" s="255" t="s">
        <v>22</v>
      </c>
      <c r="G41" s="281"/>
      <c r="H41" s="12"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customHeight="1" outlineLevel="1" thickBot="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76" t="s">
        <v>35</v>
      </c>
      <c r="L49" s="77"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11" customHeight="1" outlineLevel="1">
      <c r="A50" s="2"/>
      <c r="B50" s="24">
        <v>1</v>
      </c>
      <c r="C50" s="335" t="s">
        <v>358</v>
      </c>
      <c r="D50" s="336"/>
      <c r="E50" s="335" t="s">
        <v>387</v>
      </c>
      <c r="F50" s="336"/>
      <c r="G50" s="335" t="s">
        <v>388</v>
      </c>
      <c r="H50" s="336"/>
      <c r="I50" s="335" t="s">
        <v>110</v>
      </c>
      <c r="J50" s="336"/>
      <c r="K50" s="78" t="s">
        <v>88</v>
      </c>
      <c r="L50" s="79"/>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60" customHeight="1" outlineLevel="1">
      <c r="A51" s="2"/>
      <c r="B51" s="24">
        <v>2</v>
      </c>
      <c r="C51" s="335" t="s">
        <v>389</v>
      </c>
      <c r="D51" s="336"/>
      <c r="E51" s="335" t="s">
        <v>390</v>
      </c>
      <c r="F51" s="336"/>
      <c r="G51" s="335" t="s">
        <v>391</v>
      </c>
      <c r="H51" s="336"/>
      <c r="I51" s="335" t="s">
        <v>110</v>
      </c>
      <c r="J51" s="336"/>
      <c r="K51" s="78" t="s">
        <v>88</v>
      </c>
      <c r="L51" s="79"/>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63" customHeight="1" outlineLevel="1">
      <c r="A52" s="2"/>
      <c r="B52" s="24">
        <v>3</v>
      </c>
      <c r="C52" s="335" t="s">
        <v>392</v>
      </c>
      <c r="D52" s="336"/>
      <c r="E52" s="335" t="s">
        <v>393</v>
      </c>
      <c r="F52" s="336"/>
      <c r="G52" s="335" t="s">
        <v>394</v>
      </c>
      <c r="H52" s="336"/>
      <c r="I52" s="335" t="s">
        <v>110</v>
      </c>
      <c r="J52" s="336"/>
      <c r="K52" s="78" t="s">
        <v>88</v>
      </c>
      <c r="L52" s="79"/>
      <c r="M52" s="13"/>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335" t="s">
        <v>392</v>
      </c>
      <c r="D53" s="336"/>
      <c r="E53" s="335" t="s">
        <v>395</v>
      </c>
      <c r="F53" s="336"/>
      <c r="G53" s="335" t="s">
        <v>396</v>
      </c>
      <c r="H53" s="336"/>
      <c r="I53" s="335" t="s">
        <v>110</v>
      </c>
      <c r="J53" s="336"/>
      <c r="K53" s="78" t="s">
        <v>88</v>
      </c>
      <c r="L53" s="79"/>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335" t="s">
        <v>399</v>
      </c>
      <c r="D54" s="336"/>
      <c r="E54" s="335" t="s">
        <v>398</v>
      </c>
      <c r="F54" s="336"/>
      <c r="G54" s="335" t="s">
        <v>391</v>
      </c>
      <c r="H54" s="336"/>
      <c r="I54" s="335" t="s">
        <v>110</v>
      </c>
      <c r="J54" s="336"/>
      <c r="K54" s="78" t="s">
        <v>88</v>
      </c>
      <c r="L54" s="79"/>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35" t="s">
        <v>397</v>
      </c>
      <c r="D55" s="336"/>
      <c r="E55" s="335" t="s">
        <v>400</v>
      </c>
      <c r="F55" s="336"/>
      <c r="G55" s="335" t="s">
        <v>401</v>
      </c>
      <c r="H55" s="336"/>
      <c r="I55" s="335" t="s">
        <v>110</v>
      </c>
      <c r="J55" s="336"/>
      <c r="K55" s="78" t="s">
        <v>88</v>
      </c>
      <c r="L55" s="79"/>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t="s">
        <v>397</v>
      </c>
      <c r="D56" s="336"/>
      <c r="E56" s="335" t="s">
        <v>405</v>
      </c>
      <c r="F56" s="336"/>
      <c r="G56" s="335" t="s">
        <v>404</v>
      </c>
      <c r="H56" s="336"/>
      <c r="I56" s="335" t="s">
        <v>403</v>
      </c>
      <c r="J56" s="336"/>
      <c r="K56" s="78" t="s">
        <v>102</v>
      </c>
      <c r="L56" s="79" t="s">
        <v>167</v>
      </c>
      <c r="M56" s="39" t="s">
        <v>406</v>
      </c>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335" t="s">
        <v>492</v>
      </c>
      <c r="D57" s="336"/>
      <c r="E57" s="335" t="s">
        <v>496</v>
      </c>
      <c r="F57" s="336"/>
      <c r="G57" s="335" t="s">
        <v>497</v>
      </c>
      <c r="H57" s="336"/>
      <c r="I57" s="335" t="s">
        <v>498</v>
      </c>
      <c r="J57" s="336"/>
      <c r="K57" s="78" t="s">
        <v>102</v>
      </c>
      <c r="L57" s="79" t="s">
        <v>374</v>
      </c>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t="s">
        <v>568</v>
      </c>
      <c r="D58" s="336"/>
      <c r="E58" s="335"/>
      <c r="F58" s="336"/>
      <c r="G58" s="335"/>
      <c r="H58" s="336"/>
      <c r="I58" s="335" t="s">
        <v>569</v>
      </c>
      <c r="J58" s="336"/>
      <c r="K58" s="78" t="s">
        <v>102</v>
      </c>
      <c r="L58" s="79" t="s">
        <v>167</v>
      </c>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c r="D59" s="336"/>
      <c r="E59" s="335"/>
      <c r="F59" s="336"/>
      <c r="G59" s="335"/>
      <c r="H59" s="336"/>
      <c r="I59" s="335"/>
      <c r="J59" s="336"/>
      <c r="K59" s="78"/>
      <c r="L59" s="79"/>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c r="D60" s="336"/>
      <c r="E60" s="335"/>
      <c r="F60" s="336"/>
      <c r="G60" s="335"/>
      <c r="H60" s="336"/>
      <c r="I60" s="335"/>
      <c r="J60" s="336"/>
      <c r="K60" s="78"/>
      <c r="L60" s="79"/>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335"/>
      <c r="D61" s="336"/>
      <c r="E61" s="335"/>
      <c r="F61" s="336"/>
      <c r="G61" s="335"/>
      <c r="H61" s="336"/>
      <c r="I61" s="335"/>
      <c r="J61" s="336"/>
      <c r="K61" s="78"/>
      <c r="L61" s="79"/>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c r="D62" s="336"/>
      <c r="E62" s="335"/>
      <c r="F62" s="336"/>
      <c r="G62" s="335"/>
      <c r="H62" s="336"/>
      <c r="I62" s="335"/>
      <c r="J62" s="336"/>
      <c r="K62" s="78"/>
      <c r="L62" s="79"/>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335"/>
      <c r="D63" s="336"/>
      <c r="E63" s="335"/>
      <c r="F63" s="336"/>
      <c r="G63" s="335"/>
      <c r="H63" s="336"/>
      <c r="I63" s="335"/>
      <c r="J63" s="336"/>
      <c r="K63" s="78"/>
      <c r="L63" s="79"/>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335"/>
      <c r="D64" s="336"/>
      <c r="E64" s="335"/>
      <c r="F64" s="336"/>
      <c r="G64" s="335"/>
      <c r="H64" s="336"/>
      <c r="I64" s="335"/>
      <c r="J64" s="336"/>
      <c r="K64" s="78"/>
      <c r="L64" s="79"/>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335"/>
      <c r="D65" s="336"/>
      <c r="E65" s="335"/>
      <c r="F65" s="336"/>
      <c r="G65" s="335"/>
      <c r="H65" s="336"/>
      <c r="I65" s="335"/>
      <c r="J65" s="336"/>
      <c r="K65" s="78"/>
      <c r="L65" s="79"/>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335"/>
      <c r="D66" s="336"/>
      <c r="E66" s="335"/>
      <c r="F66" s="336"/>
      <c r="G66" s="335"/>
      <c r="H66" s="336"/>
      <c r="I66" s="335"/>
      <c r="J66" s="336"/>
      <c r="K66" s="78"/>
      <c r="L66" s="79"/>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335"/>
      <c r="D67" s="336"/>
      <c r="E67" s="335"/>
      <c r="F67" s="336"/>
      <c r="G67" s="335"/>
      <c r="H67" s="336"/>
      <c r="I67" s="335"/>
      <c r="J67" s="336"/>
      <c r="K67" s="78"/>
      <c r="L67" s="79"/>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78"/>
      <c r="L68" s="79"/>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78"/>
      <c r="L69" s="79"/>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3</v>
      </c>
      <c r="E72" s="383"/>
      <c r="F72" s="385" t="s">
        <v>38</v>
      </c>
      <c r="G72" s="386"/>
      <c r="H72" s="387"/>
      <c r="I72" s="417">
        <f>D73/(D73+D72)</f>
        <v>0.66666666666666663</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6</v>
      </c>
      <c r="E73" s="384"/>
      <c r="F73" s="204" t="s">
        <v>39</v>
      </c>
      <c r="G73" s="205"/>
      <c r="H73" s="235"/>
      <c r="I73" s="203" t="str">
        <f>IF(I72&gt;0.85, "Pass", "Fail")</f>
        <v>Fail</v>
      </c>
      <c r="J73" s="203"/>
      <c r="K73" s="294"/>
      <c r="L73" s="42" t="s">
        <v>215</v>
      </c>
      <c r="M73" s="49">
        <v>0.20833333333333334</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str">
        <f t="array" ref="D74">INDEX(L50:L69,MODE(IF((L50:L69&lt;&gt;"")*ISNA(MATCH(L50:L69,$J$75:$J75,0)),MATCH(L50:L69,L50:L69,0))))</f>
        <v>Form Design</v>
      </c>
      <c r="E74" s="207"/>
      <c r="F74" s="255" t="s">
        <v>47</v>
      </c>
      <c r="G74" s="256"/>
      <c r="H74" s="281"/>
      <c r="I74" s="203" t="str">
        <f>IF(I72&gt;0.85,"N/A",IF(I72&lt;0.7,"Critical",IF(0.85&gt;I72&gt;0.7,"Average")))</f>
        <v>Critical</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str">
        <f>IF(D74="SW_Bug", "Critical", IF(D74="Logical Flow","Mid-level",  IF(D74="Security", "Critical",  IF(D74="Form Design", "Low",  IF(D74="Interface", "Low",  IF(D74="Functional", "Critical", NA()))))))</f>
        <v>Low</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6Wx8srNBfWxPjg1n1gHpvOfgeBviJemintPHF57//izFwN+PAmvZQW592TpE+0CBwOPyBBiE6fVaexZrbAbHpg==" saltValue="5anu7IPfljJXTEmgywYeYg==" spinCount="100000" sheet="1" objects="1" scenarios="1" selectLockedCells="1" selectUnlockedCells="1"/>
  <mergeCells count="174">
    <mergeCell ref="M19:Q19"/>
    <mergeCell ref="M20:Q36"/>
    <mergeCell ref="M6:N6"/>
    <mergeCell ref="P6:R6"/>
    <mergeCell ref="C7:K7"/>
    <mergeCell ref="M7:N7"/>
    <mergeCell ref="P7:R7"/>
    <mergeCell ref="B9:K9"/>
    <mergeCell ref="B10:E10"/>
    <mergeCell ref="F10:H10"/>
    <mergeCell ref="I10:K10"/>
    <mergeCell ref="B11:E11"/>
    <mergeCell ref="F11:H11"/>
    <mergeCell ref="I11:K11"/>
    <mergeCell ref="B19:K19"/>
    <mergeCell ref="B20:C20"/>
    <mergeCell ref="D20:F20"/>
    <mergeCell ref="G20:I20"/>
    <mergeCell ref="J20:K20"/>
    <mergeCell ref="B21:C21"/>
    <mergeCell ref="D21:F21"/>
    <mergeCell ref="G21:I21"/>
    <mergeCell ref="J21:K21"/>
    <mergeCell ref="B25:C27"/>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D25:K27"/>
    <mergeCell ref="B28:C30"/>
    <mergeCell ref="D28:K30"/>
    <mergeCell ref="B31:C32"/>
    <mergeCell ref="D31:K32"/>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307" priority="19" operator="equal">
      <formula>"Fail"</formula>
    </cfRule>
    <cfRule type="cellIs" dxfId="306" priority="20" operator="equal">
      <formula>"Pass"</formula>
    </cfRule>
  </conditionalFormatting>
  <conditionalFormatting sqref="O9:Q18">
    <cfRule type="cellIs" dxfId="305" priority="17" operator="equal">
      <formula>"Pass"</formula>
    </cfRule>
    <cfRule type="cellIs" dxfId="304" priority="18" operator="equal">
      <formula>"Fail"</formula>
    </cfRule>
  </conditionalFormatting>
  <conditionalFormatting sqref="I73:K73">
    <cfRule type="cellIs" dxfId="303" priority="15" operator="equal">
      <formula>"Pass"</formula>
    </cfRule>
    <cfRule type="cellIs" dxfId="302" priority="16" operator="equal">
      <formula>"Fail"</formula>
    </cfRule>
  </conditionalFormatting>
  <conditionalFormatting sqref="D72:E72">
    <cfRule type="cellIs" dxfId="301" priority="14" operator="greaterThan">
      <formula>0</formula>
    </cfRule>
  </conditionalFormatting>
  <conditionalFormatting sqref="D73:E73">
    <cfRule type="cellIs" dxfId="300" priority="12" operator="greaterThan">
      <formula>0</formula>
    </cfRule>
    <cfRule type="cellIs" dxfId="299" priority="13" operator="greaterThan">
      <formula>0</formula>
    </cfRule>
  </conditionalFormatting>
  <conditionalFormatting sqref="I72:K72">
    <cfRule type="cellIs" dxfId="298" priority="6" operator="lessThan">
      <formula>0.7</formula>
    </cfRule>
    <cfRule type="cellIs" dxfId="297" priority="7" operator="between">
      <formula>0.7</formula>
      <formula>0.85</formula>
    </cfRule>
    <cfRule type="cellIs" dxfId="296" priority="11" operator="greaterThan">
      <formula>0.85</formula>
    </cfRule>
  </conditionalFormatting>
  <conditionalFormatting sqref="I74">
    <cfRule type="cellIs" dxfId="295" priority="8" operator="equal">
      <formula>"N/A"</formula>
    </cfRule>
    <cfRule type="cellIs" dxfId="294" priority="9" operator="equal">
      <formula>"Average"</formula>
    </cfRule>
    <cfRule type="cellIs" dxfId="293" priority="10" operator="equal">
      <formula>"Critical"</formula>
    </cfRule>
  </conditionalFormatting>
  <conditionalFormatting sqref="M7:N7">
    <cfRule type="cellIs" dxfId="292" priority="4" operator="equal">
      <formula>"Fail"</formula>
    </cfRule>
    <cfRule type="cellIs" dxfId="291" priority="5" operator="equal">
      <formula>"Pass"</formula>
    </cfRule>
  </conditionalFormatting>
  <conditionalFormatting sqref="P7:R7">
    <cfRule type="cellIs" dxfId="290" priority="3" operator="equal">
      <formula>"No Action Needed"</formula>
    </cfRule>
  </conditionalFormatting>
  <conditionalFormatting sqref="K62">
    <cfRule type="cellIs" dxfId="289" priority="1" operator="equal">
      <formula>"Fail"</formula>
    </cfRule>
    <cfRule type="cellIs" dxfId="288" priority="2" operator="equal">
      <formula>"Pass"</formula>
    </cfRule>
  </conditionalFormatting>
  <dataValidations xWindow="1160" yWindow="435"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J51 J53:J54 J56: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70" zoomScaleNormal="70" workbookViewId="0">
      <selection activeCellId="1" sqref="F76 A1:XFD1048576"/>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8" max="8" width="33" customWidth="1"/>
    <col min="10" max="10" width="22.5703125" customWidth="1"/>
    <col min="11" max="11" width="14.28515625" customWidth="1"/>
    <col min="12" max="12" width="23.5703125" customWidth="1"/>
    <col min="13" max="13" width="41.285156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36" customHeight="1" thickBot="1">
      <c r="A7" s="2"/>
      <c r="B7" s="7" t="s">
        <v>1</v>
      </c>
      <c r="C7" s="274" t="s">
        <v>76</v>
      </c>
      <c r="D7" s="275"/>
      <c r="E7" s="275"/>
      <c r="F7" s="275"/>
      <c r="G7" s="275"/>
      <c r="H7" s="275"/>
      <c r="I7" s="275"/>
      <c r="J7" s="275"/>
      <c r="K7" s="276"/>
      <c r="L7" s="2"/>
      <c r="M7" s="213" t="str">
        <f>I73</f>
        <v>Fail</v>
      </c>
      <c r="N7" s="214"/>
      <c r="O7" s="10"/>
      <c r="P7" s="215" t="str">
        <f>IF(I73="Pass", "No Action Needed", "Function is sent back to the development team")</f>
        <v>Function is sent back to the development team</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292" t="str">
        <f>'Iteration Mapping Key '!B17:F17</f>
        <v>TestName_ProductManager</v>
      </c>
      <c r="C15" s="287"/>
      <c r="D15" s="287"/>
      <c r="E15" s="287"/>
      <c r="F15" s="293"/>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385</v>
      </c>
      <c r="E20" s="270"/>
      <c r="F20" s="270"/>
      <c r="G20" s="269" t="s">
        <v>11</v>
      </c>
      <c r="H20" s="269"/>
      <c r="I20" s="269"/>
      <c r="J20" s="348">
        <v>9</v>
      </c>
      <c r="K20" s="349"/>
      <c r="L20" s="8"/>
      <c r="M20" s="369" t="s">
        <v>420</v>
      </c>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42739</v>
      </c>
      <c r="C23" s="314"/>
      <c r="D23" s="314"/>
      <c r="E23" s="314"/>
      <c r="F23" s="315"/>
      <c r="G23" s="231" t="s">
        <v>72</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605</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223</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77.25"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2.75" customHeight="1" outlineLevel="1">
      <c r="A28" s="2"/>
      <c r="B28" s="234" t="s">
        <v>17</v>
      </c>
      <c r="C28" s="235"/>
      <c r="D28" s="219" t="s">
        <v>491</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4.2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3.5"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414</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165.75"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customHeight="1" outlineLevel="1">
      <c r="A41" s="2"/>
      <c r="B41" s="280" t="s">
        <v>21</v>
      </c>
      <c r="C41" s="281"/>
      <c r="D41" s="210" t="s">
        <v>80</v>
      </c>
      <c r="E41" s="293"/>
      <c r="F41" s="255" t="s">
        <v>22</v>
      </c>
      <c r="G41" s="281"/>
      <c r="H41" s="12"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customHeight="1" outlineLevel="1" thickBot="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76" t="s">
        <v>35</v>
      </c>
      <c r="L49" s="77"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11" customHeight="1" outlineLevel="1">
      <c r="A50" s="2"/>
      <c r="B50" s="24">
        <v>1</v>
      </c>
      <c r="C50" s="335" t="s">
        <v>409</v>
      </c>
      <c r="D50" s="336"/>
      <c r="E50" s="335" t="s">
        <v>416</v>
      </c>
      <c r="F50" s="336"/>
      <c r="G50" s="335" t="s">
        <v>407</v>
      </c>
      <c r="H50" s="336"/>
      <c r="I50" s="335" t="s">
        <v>110</v>
      </c>
      <c r="J50" s="336"/>
      <c r="K50" s="78" t="s">
        <v>88</v>
      </c>
      <c r="L50" s="79"/>
      <c r="M50" s="39" t="s">
        <v>408</v>
      </c>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69.75" customHeight="1" outlineLevel="1">
      <c r="A51" s="2"/>
      <c r="B51" s="24">
        <v>2</v>
      </c>
      <c r="C51" s="335" t="s">
        <v>409</v>
      </c>
      <c r="D51" s="336"/>
      <c r="E51" s="335" t="s">
        <v>413</v>
      </c>
      <c r="F51" s="336"/>
      <c r="G51" s="335" t="s">
        <v>410</v>
      </c>
      <c r="H51" s="336"/>
      <c r="I51" s="335" t="s">
        <v>411</v>
      </c>
      <c r="J51" s="336"/>
      <c r="K51" s="78" t="s">
        <v>88</v>
      </c>
      <c r="L51" s="79" t="s">
        <v>140</v>
      </c>
      <c r="M51" s="39" t="s">
        <v>412</v>
      </c>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63" customHeight="1" outlineLevel="1">
      <c r="A52" s="2"/>
      <c r="B52" s="24">
        <v>3</v>
      </c>
      <c r="C52" s="393" t="s">
        <v>409</v>
      </c>
      <c r="D52" s="394"/>
      <c r="E52" s="393" t="s">
        <v>415</v>
      </c>
      <c r="F52" s="394"/>
      <c r="G52" s="393" t="s">
        <v>423</v>
      </c>
      <c r="H52" s="394"/>
      <c r="I52" s="335" t="s">
        <v>424</v>
      </c>
      <c r="J52" s="336"/>
      <c r="K52" s="78" t="s">
        <v>102</v>
      </c>
      <c r="L52" s="79" t="s">
        <v>140</v>
      </c>
      <c r="M52" s="90"/>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335" t="s">
        <v>409</v>
      </c>
      <c r="D53" s="336"/>
      <c r="E53" s="335" t="s">
        <v>417</v>
      </c>
      <c r="F53" s="336"/>
      <c r="G53" s="335" t="s">
        <v>418</v>
      </c>
      <c r="H53" s="336"/>
      <c r="I53" s="335" t="s">
        <v>419</v>
      </c>
      <c r="J53" s="336"/>
      <c r="K53" s="78" t="s">
        <v>102</v>
      </c>
      <c r="L53" s="79" t="s">
        <v>140</v>
      </c>
      <c r="M53" s="90"/>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335" t="s">
        <v>421</v>
      </c>
      <c r="D54" s="336"/>
      <c r="E54" s="335" t="s">
        <v>422</v>
      </c>
      <c r="F54" s="336"/>
      <c r="G54" s="335" t="s">
        <v>425</v>
      </c>
      <c r="H54" s="336"/>
      <c r="I54" s="335" t="s">
        <v>426</v>
      </c>
      <c r="J54" s="336"/>
      <c r="K54" s="78" t="s">
        <v>102</v>
      </c>
      <c r="L54" s="79" t="s">
        <v>140</v>
      </c>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35" t="s">
        <v>421</v>
      </c>
      <c r="D55" s="336"/>
      <c r="E55" s="335" t="s">
        <v>430</v>
      </c>
      <c r="F55" s="336"/>
      <c r="G55" s="335" t="s">
        <v>431</v>
      </c>
      <c r="H55" s="336"/>
      <c r="I55" s="335" t="s">
        <v>432</v>
      </c>
      <c r="J55" s="336"/>
      <c r="K55" s="78" t="s">
        <v>102</v>
      </c>
      <c r="L55" s="79" t="s">
        <v>140</v>
      </c>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t="s">
        <v>427</v>
      </c>
      <c r="D56" s="336"/>
      <c r="E56" s="335"/>
      <c r="F56" s="336"/>
      <c r="G56" s="335"/>
      <c r="H56" s="336"/>
      <c r="I56" s="335" t="s">
        <v>428</v>
      </c>
      <c r="J56" s="336"/>
      <c r="K56" s="78" t="s">
        <v>102</v>
      </c>
      <c r="L56" s="79" t="s">
        <v>140</v>
      </c>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335" t="s">
        <v>429</v>
      </c>
      <c r="D57" s="336"/>
      <c r="E57" s="335"/>
      <c r="F57" s="336"/>
      <c r="G57" s="335"/>
      <c r="H57" s="336"/>
      <c r="I57" s="335" t="s">
        <v>428</v>
      </c>
      <c r="J57" s="336"/>
      <c r="K57" s="78" t="s">
        <v>102</v>
      </c>
      <c r="L57" s="79" t="s">
        <v>140</v>
      </c>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c r="D58" s="336"/>
      <c r="E58" s="335"/>
      <c r="F58" s="336"/>
      <c r="G58" s="335"/>
      <c r="H58" s="336"/>
      <c r="I58" s="335"/>
      <c r="J58" s="336"/>
      <c r="K58" s="78"/>
      <c r="L58" s="79"/>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c r="D59" s="336"/>
      <c r="E59" s="335"/>
      <c r="F59" s="336"/>
      <c r="G59" s="335"/>
      <c r="H59" s="336"/>
      <c r="I59" s="335"/>
      <c r="J59" s="336"/>
      <c r="K59" s="78"/>
      <c r="L59" s="79"/>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c r="D60" s="336"/>
      <c r="E60" s="335"/>
      <c r="F60" s="336"/>
      <c r="G60" s="335"/>
      <c r="H60" s="336"/>
      <c r="I60" s="335"/>
      <c r="J60" s="336"/>
      <c r="K60" s="78"/>
      <c r="L60" s="79"/>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335"/>
      <c r="D61" s="336"/>
      <c r="E61" s="335"/>
      <c r="F61" s="336"/>
      <c r="G61" s="335"/>
      <c r="H61" s="336"/>
      <c r="I61" s="335"/>
      <c r="J61" s="336"/>
      <c r="K61" s="78"/>
      <c r="L61" s="79"/>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c r="D62" s="336"/>
      <c r="E62" s="335"/>
      <c r="F62" s="336"/>
      <c r="G62" s="335"/>
      <c r="H62" s="336"/>
      <c r="I62" s="335"/>
      <c r="J62" s="336"/>
      <c r="K62" s="78"/>
      <c r="L62" s="79"/>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335"/>
      <c r="D63" s="336"/>
      <c r="E63" s="335"/>
      <c r="F63" s="336"/>
      <c r="G63" s="335"/>
      <c r="H63" s="336"/>
      <c r="I63" s="335"/>
      <c r="J63" s="336"/>
      <c r="K63" s="78"/>
      <c r="L63" s="79"/>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335"/>
      <c r="D64" s="336"/>
      <c r="E64" s="335"/>
      <c r="F64" s="336"/>
      <c r="G64" s="335"/>
      <c r="H64" s="336"/>
      <c r="I64" s="335"/>
      <c r="J64" s="336"/>
      <c r="K64" s="78"/>
      <c r="L64" s="79"/>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335"/>
      <c r="D65" s="336"/>
      <c r="E65" s="335"/>
      <c r="F65" s="336"/>
      <c r="G65" s="335"/>
      <c r="H65" s="336"/>
      <c r="I65" s="335"/>
      <c r="J65" s="336"/>
      <c r="K65" s="78"/>
      <c r="L65" s="79"/>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335"/>
      <c r="D66" s="336"/>
      <c r="E66" s="335"/>
      <c r="F66" s="336"/>
      <c r="G66" s="335"/>
      <c r="H66" s="336"/>
      <c r="I66" s="335"/>
      <c r="J66" s="336"/>
      <c r="K66" s="78"/>
      <c r="L66" s="79"/>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335"/>
      <c r="D67" s="336"/>
      <c r="E67" s="335"/>
      <c r="F67" s="336"/>
      <c r="G67" s="335"/>
      <c r="H67" s="336"/>
      <c r="I67" s="335"/>
      <c r="J67" s="336"/>
      <c r="K67" s="78"/>
      <c r="L67" s="79"/>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78"/>
      <c r="L68" s="79"/>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78"/>
      <c r="L69" s="79"/>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6</v>
      </c>
      <c r="E72" s="383"/>
      <c r="F72" s="385" t="s">
        <v>38</v>
      </c>
      <c r="G72" s="386"/>
      <c r="H72" s="387"/>
      <c r="I72" s="417">
        <f>D73/(D73+D72)</f>
        <v>0.25</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2</v>
      </c>
      <c r="E73" s="384"/>
      <c r="F73" s="204" t="s">
        <v>39</v>
      </c>
      <c r="G73" s="205"/>
      <c r="H73" s="235"/>
      <c r="I73" s="203" t="str">
        <f>IF(I72&gt;0.85, "Pass", "Fail")</f>
        <v>Fail</v>
      </c>
      <c r="J73" s="203"/>
      <c r="K73" s="294"/>
      <c r="L73" s="42" t="s">
        <v>215</v>
      </c>
      <c r="M73" s="49">
        <v>0.20833333333333334</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str">
        <f t="array" ref="D74">INDEX(L50:L69,MODE(IF((L50:L69&lt;&gt;"")*ISNA(MATCH(L50:L69,$J$75:$J75,0)),MATCH(L50:L69,L50:L69,0))))</f>
        <v>Interface</v>
      </c>
      <c r="E74" s="207"/>
      <c r="F74" s="255" t="s">
        <v>47</v>
      </c>
      <c r="G74" s="256"/>
      <c r="H74" s="281"/>
      <c r="I74" s="203" t="str">
        <f>IF(I72&gt;0.85,"N/A",IF(I72&lt;0.7,"Critical",IF(0.85&gt;I72&gt;0.7,"Average")))</f>
        <v>Critical</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str">
        <f>IF(D74="SW_Bug", "Critical", IF(D74="Logical Flow","Mid-level",  IF(D74="Security", "Critical",  IF(D74="Form Design", "Low",  IF(D74="Interface", "Low",  IF(D74="Functional", "Critical", NA()))))))</f>
        <v>Low</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fsAkgRK4JAy59QJQxnYwGsPqRggZurPx5A7iWOIMTQ6r0LmzrVqUnGzVeC+O7q6rWOOPsOzGnoDrt8/mo+wY/Q==" saltValue="5qIfN9ohlZC0/1I/W/BDLQ==" spinCount="100000" sheet="1" objects="1" scenarios="1" selectLockedCells="1" selectUnlockedCells="1"/>
  <mergeCells count="174">
    <mergeCell ref="M19:Q19"/>
    <mergeCell ref="M20:Q36"/>
    <mergeCell ref="M6:N6"/>
    <mergeCell ref="P6:R6"/>
    <mergeCell ref="C7:K7"/>
    <mergeCell ref="M7:N7"/>
    <mergeCell ref="P7:R7"/>
    <mergeCell ref="B9:K9"/>
    <mergeCell ref="B10:E10"/>
    <mergeCell ref="F10:H10"/>
    <mergeCell ref="I10:K10"/>
    <mergeCell ref="B11:E11"/>
    <mergeCell ref="F11:H11"/>
    <mergeCell ref="I11:K11"/>
    <mergeCell ref="B19:K19"/>
    <mergeCell ref="B20:C20"/>
    <mergeCell ref="D20:F20"/>
    <mergeCell ref="G20:I20"/>
    <mergeCell ref="J20:K20"/>
    <mergeCell ref="B21:C21"/>
    <mergeCell ref="D21:F21"/>
    <mergeCell ref="G21:I21"/>
    <mergeCell ref="J21:K21"/>
    <mergeCell ref="B25:C27"/>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D25:K27"/>
    <mergeCell ref="B28:C30"/>
    <mergeCell ref="D28:K30"/>
    <mergeCell ref="B31:C32"/>
    <mergeCell ref="D31:K32"/>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287" priority="19" operator="equal">
      <formula>"Fail"</formula>
    </cfRule>
    <cfRule type="cellIs" dxfId="286" priority="20" operator="equal">
      <formula>"Pass"</formula>
    </cfRule>
  </conditionalFormatting>
  <conditionalFormatting sqref="O9:Q18">
    <cfRule type="cellIs" dxfId="285" priority="17" operator="equal">
      <formula>"Pass"</formula>
    </cfRule>
    <cfRule type="cellIs" dxfId="284" priority="18" operator="equal">
      <formula>"Fail"</formula>
    </cfRule>
  </conditionalFormatting>
  <conditionalFormatting sqref="I73:K73">
    <cfRule type="cellIs" dxfId="283" priority="15" operator="equal">
      <formula>"Pass"</formula>
    </cfRule>
    <cfRule type="cellIs" dxfId="282" priority="16" operator="equal">
      <formula>"Fail"</formula>
    </cfRule>
  </conditionalFormatting>
  <conditionalFormatting sqref="D72:E72">
    <cfRule type="cellIs" dxfId="281" priority="14" operator="greaterThan">
      <formula>0</formula>
    </cfRule>
  </conditionalFormatting>
  <conditionalFormatting sqref="D73:E73">
    <cfRule type="cellIs" dxfId="280" priority="12" operator="greaterThan">
      <formula>0</formula>
    </cfRule>
    <cfRule type="cellIs" dxfId="279" priority="13" operator="greaterThan">
      <formula>0</formula>
    </cfRule>
  </conditionalFormatting>
  <conditionalFormatting sqref="I72:K72">
    <cfRule type="cellIs" dxfId="278" priority="6" operator="lessThan">
      <formula>0.7</formula>
    </cfRule>
    <cfRule type="cellIs" dxfId="277" priority="7" operator="between">
      <formula>0.7</formula>
      <formula>0.85</formula>
    </cfRule>
    <cfRule type="cellIs" dxfId="276" priority="11" operator="greaterThan">
      <formula>0.85</formula>
    </cfRule>
  </conditionalFormatting>
  <conditionalFormatting sqref="I74">
    <cfRule type="cellIs" dxfId="275" priority="8" operator="equal">
      <formula>"N/A"</formula>
    </cfRule>
    <cfRule type="cellIs" dxfId="274" priority="9" operator="equal">
      <formula>"Average"</formula>
    </cfRule>
    <cfRule type="cellIs" dxfId="273" priority="10" operator="equal">
      <formula>"Critical"</formula>
    </cfRule>
  </conditionalFormatting>
  <conditionalFormatting sqref="M7:N7">
    <cfRule type="cellIs" dxfId="272" priority="4" operator="equal">
      <formula>"Fail"</formula>
    </cfRule>
    <cfRule type="cellIs" dxfId="271" priority="5" operator="equal">
      <formula>"Pass"</formula>
    </cfRule>
  </conditionalFormatting>
  <conditionalFormatting sqref="P7:R7">
    <cfRule type="cellIs" dxfId="270" priority="3" operator="equal">
      <formula>"No Action Needed"</formula>
    </cfRule>
  </conditionalFormatting>
  <conditionalFormatting sqref="K62">
    <cfRule type="cellIs" dxfId="269" priority="1" operator="equal">
      <formula>"Fail"</formula>
    </cfRule>
    <cfRule type="cellIs" dxfId="268" priority="2" operator="equal">
      <formula>"Pass"</formula>
    </cfRule>
  </conditionalFormatting>
  <dataValidations xWindow="1182" yWindow="475"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J51 J53:J54 J56: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70" zoomScaleNormal="70" workbookViewId="0">
      <selection activeCellId="3" sqref="F76 A1:XFD1048576 A1:XFD1048576 A1:XFD1048576"/>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7" max="7" width="19.5703125" customWidth="1"/>
    <col min="8" max="8" width="33" customWidth="1"/>
    <col min="10" max="10" width="27" customWidth="1"/>
    <col min="11" max="11" width="14.28515625" customWidth="1"/>
    <col min="12" max="12" width="23.5703125" customWidth="1"/>
    <col min="13" max="13" width="41.285156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16.5" thickBot="1">
      <c r="A7" s="2"/>
      <c r="B7" s="7" t="s">
        <v>1</v>
      </c>
      <c r="C7" s="274" t="s">
        <v>76</v>
      </c>
      <c r="D7" s="275"/>
      <c r="E7" s="275"/>
      <c r="F7" s="275"/>
      <c r="G7" s="275"/>
      <c r="H7" s="275"/>
      <c r="I7" s="275"/>
      <c r="J7" s="275"/>
      <c r="K7" s="276"/>
      <c r="L7" s="2"/>
      <c r="M7" s="213" t="str">
        <f>I73</f>
        <v>Fail</v>
      </c>
      <c r="N7" s="214"/>
      <c r="O7" s="10"/>
      <c r="P7" s="215" t="str">
        <f>IF(I73="Pass", "No Action Needed", "Function is sent back to the development team")</f>
        <v>Function is sent back to the development team</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292" t="str">
        <f>'Iteration Mapping Key '!B17:F17</f>
        <v>TestName_ProductManager</v>
      </c>
      <c r="C15" s="287"/>
      <c r="D15" s="287"/>
      <c r="E15" s="287"/>
      <c r="F15" s="293"/>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433</v>
      </c>
      <c r="E20" s="270"/>
      <c r="F20" s="270"/>
      <c r="G20" s="269" t="s">
        <v>11</v>
      </c>
      <c r="H20" s="269"/>
      <c r="I20" s="269"/>
      <c r="J20" s="348">
        <v>10</v>
      </c>
      <c r="K20" s="349"/>
      <c r="L20" s="8"/>
      <c r="M20" s="369" t="s">
        <v>574</v>
      </c>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42739</v>
      </c>
      <c r="C23" s="314"/>
      <c r="D23" s="314"/>
      <c r="E23" s="314"/>
      <c r="F23" s="315"/>
      <c r="G23" s="231" t="s">
        <v>72</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434</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455</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115.5"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9.5" customHeight="1" outlineLevel="1">
      <c r="A28" s="2"/>
      <c r="B28" s="234" t="s">
        <v>17</v>
      </c>
      <c r="C28" s="235"/>
      <c r="D28" s="219" t="s">
        <v>490</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9.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63"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757</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165.75"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hidden="1"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hidden="1"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hidden="1" customHeight="1" outlineLevel="1">
      <c r="A41" s="2"/>
      <c r="B41" s="280" t="s">
        <v>21</v>
      </c>
      <c r="C41" s="281"/>
      <c r="D41" s="210" t="s">
        <v>80</v>
      </c>
      <c r="E41" s="293"/>
      <c r="F41" s="255" t="s">
        <v>22</v>
      </c>
      <c r="G41" s="281"/>
      <c r="H41" s="12"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hidden="1"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hidden="1"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hidden="1"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hidden="1"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hidden="1" customHeight="1" outlineLevel="1" thickBot="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collapsed="1"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76" t="s">
        <v>35</v>
      </c>
      <c r="L49" s="77"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11" customHeight="1" outlineLevel="1">
      <c r="A50" s="2"/>
      <c r="B50" s="24">
        <v>1</v>
      </c>
      <c r="C50" s="335" t="s">
        <v>341</v>
      </c>
      <c r="D50" s="336"/>
      <c r="E50" s="335" t="s">
        <v>435</v>
      </c>
      <c r="F50" s="336"/>
      <c r="G50" s="335" t="s">
        <v>437</v>
      </c>
      <c r="H50" s="336"/>
      <c r="I50" s="335" t="s">
        <v>110</v>
      </c>
      <c r="J50" s="336"/>
      <c r="K50" s="78" t="s">
        <v>88</v>
      </c>
      <c r="L50" s="79"/>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72.75" customHeight="1" outlineLevel="1">
      <c r="A51" s="2"/>
      <c r="B51" s="24">
        <v>2</v>
      </c>
      <c r="C51" s="335" t="s">
        <v>462</v>
      </c>
      <c r="D51" s="336"/>
      <c r="E51" s="335" t="s">
        <v>436</v>
      </c>
      <c r="F51" s="336"/>
      <c r="G51" s="335" t="s">
        <v>438</v>
      </c>
      <c r="H51" s="336"/>
      <c r="I51" s="335" t="s">
        <v>110</v>
      </c>
      <c r="J51" s="336"/>
      <c r="K51" s="78" t="s">
        <v>88</v>
      </c>
      <c r="L51" s="79"/>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68.25" customHeight="1" outlineLevel="1">
      <c r="A52" s="2"/>
      <c r="B52" s="24">
        <v>3</v>
      </c>
      <c r="C52" s="335" t="s">
        <v>446</v>
      </c>
      <c r="D52" s="336"/>
      <c r="E52" s="335" t="s">
        <v>447</v>
      </c>
      <c r="F52" s="336"/>
      <c r="G52" s="335" t="s">
        <v>448</v>
      </c>
      <c r="H52" s="336"/>
      <c r="I52" s="335" t="s">
        <v>449</v>
      </c>
      <c r="J52" s="336"/>
      <c r="K52" s="78" t="s">
        <v>88</v>
      </c>
      <c r="L52" s="79" t="s">
        <v>374</v>
      </c>
      <c r="M52" s="91" t="s">
        <v>450</v>
      </c>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335" t="s">
        <v>451</v>
      </c>
      <c r="D53" s="336"/>
      <c r="E53" s="335" t="s">
        <v>464</v>
      </c>
      <c r="F53" s="336"/>
      <c r="G53" s="335" t="s">
        <v>452</v>
      </c>
      <c r="H53" s="336"/>
      <c r="I53" s="335" t="s">
        <v>110</v>
      </c>
      <c r="J53" s="336"/>
      <c r="K53" s="78" t="s">
        <v>88</v>
      </c>
      <c r="L53" s="79"/>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335" t="s">
        <v>453</v>
      </c>
      <c r="D54" s="336"/>
      <c r="E54" s="335" t="s">
        <v>454</v>
      </c>
      <c r="F54" s="336"/>
      <c r="G54" s="335" t="s">
        <v>456</v>
      </c>
      <c r="H54" s="336"/>
      <c r="I54" s="335" t="s">
        <v>110</v>
      </c>
      <c r="J54" s="336"/>
      <c r="K54" s="78" t="s">
        <v>88</v>
      </c>
      <c r="L54" s="79"/>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140.25" customHeight="1" outlineLevel="1">
      <c r="A55" s="2"/>
      <c r="B55" s="24">
        <v>6</v>
      </c>
      <c r="C55" s="335" t="s">
        <v>457</v>
      </c>
      <c r="D55" s="336"/>
      <c r="E55" s="335" t="s">
        <v>458</v>
      </c>
      <c r="F55" s="336"/>
      <c r="G55" s="335" t="s">
        <v>470</v>
      </c>
      <c r="H55" s="336"/>
      <c r="I55" s="335" t="s">
        <v>110</v>
      </c>
      <c r="J55" s="336"/>
      <c r="K55" s="78" t="s">
        <v>88</v>
      </c>
      <c r="L55" s="79"/>
      <c r="M55" s="91" t="s">
        <v>485</v>
      </c>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t="s">
        <v>463</v>
      </c>
      <c r="D56" s="336"/>
      <c r="E56" s="335" t="s">
        <v>459</v>
      </c>
      <c r="F56" s="336"/>
      <c r="G56" s="335" t="s">
        <v>460</v>
      </c>
      <c r="H56" s="336"/>
      <c r="I56" s="335" t="s">
        <v>110</v>
      </c>
      <c r="J56" s="336"/>
      <c r="K56" s="78" t="s">
        <v>88</v>
      </c>
      <c r="L56" s="79"/>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122.25" customHeight="1" outlineLevel="1">
      <c r="A57" s="2"/>
      <c r="B57" s="24">
        <v>8</v>
      </c>
      <c r="C57" s="335"/>
      <c r="D57" s="336"/>
      <c r="E57" s="335" t="s">
        <v>465</v>
      </c>
      <c r="F57" s="336"/>
      <c r="G57" s="335"/>
      <c r="H57" s="336"/>
      <c r="I57" s="335" t="s">
        <v>467</v>
      </c>
      <c r="J57" s="336"/>
      <c r="K57" s="78" t="s">
        <v>102</v>
      </c>
      <c r="L57" s="79" t="s">
        <v>140</v>
      </c>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75.75" customHeight="1" outlineLevel="1">
      <c r="A58" s="2"/>
      <c r="B58" s="24">
        <v>9</v>
      </c>
      <c r="C58" s="335" t="s">
        <v>466</v>
      </c>
      <c r="D58" s="336"/>
      <c r="E58" s="335" t="s">
        <v>468</v>
      </c>
      <c r="F58" s="336"/>
      <c r="G58" s="335" t="s">
        <v>469</v>
      </c>
      <c r="H58" s="336"/>
      <c r="I58" s="335" t="s">
        <v>110</v>
      </c>
      <c r="J58" s="336"/>
      <c r="K58" s="78" t="s">
        <v>88</v>
      </c>
      <c r="L58" s="79"/>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191.25" customHeight="1" outlineLevel="1">
      <c r="A59" s="2"/>
      <c r="B59" s="24">
        <v>10</v>
      </c>
      <c r="C59" s="335" t="s">
        <v>466</v>
      </c>
      <c r="D59" s="336"/>
      <c r="E59" s="335" t="s">
        <v>471</v>
      </c>
      <c r="F59" s="336"/>
      <c r="G59" s="335" t="s">
        <v>473</v>
      </c>
      <c r="H59" s="336"/>
      <c r="I59" s="335" t="s">
        <v>472</v>
      </c>
      <c r="J59" s="336"/>
      <c r="K59" s="78" t="s">
        <v>102</v>
      </c>
      <c r="L59" s="79" t="s">
        <v>374</v>
      </c>
      <c r="M59" s="39" t="s">
        <v>480</v>
      </c>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t="s">
        <v>466</v>
      </c>
      <c r="D60" s="336"/>
      <c r="E60" s="335" t="s">
        <v>474</v>
      </c>
      <c r="F60" s="336"/>
      <c r="G60" s="335" t="s">
        <v>476</v>
      </c>
      <c r="H60" s="336"/>
      <c r="I60" s="335" t="s">
        <v>477</v>
      </c>
      <c r="J60" s="336"/>
      <c r="K60" s="78" t="s">
        <v>102</v>
      </c>
      <c r="L60" s="79" t="s">
        <v>374</v>
      </c>
      <c r="M60" s="39" t="s">
        <v>475</v>
      </c>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83.25" customHeight="1" outlineLevel="1">
      <c r="A61" s="2"/>
      <c r="B61" s="24">
        <v>12</v>
      </c>
      <c r="C61" s="335" t="s">
        <v>433</v>
      </c>
      <c r="D61" s="336"/>
      <c r="E61" s="335" t="s">
        <v>478</v>
      </c>
      <c r="F61" s="336"/>
      <c r="G61" s="335" t="s">
        <v>479</v>
      </c>
      <c r="H61" s="336"/>
      <c r="I61" s="335" t="s">
        <v>110</v>
      </c>
      <c r="J61" s="336"/>
      <c r="K61" s="78" t="s">
        <v>88</v>
      </c>
      <c r="L61" s="79"/>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98.25" customHeight="1" outlineLevel="1">
      <c r="A62" s="2"/>
      <c r="B62" s="24">
        <v>13</v>
      </c>
      <c r="C62" s="335" t="s">
        <v>481</v>
      </c>
      <c r="D62" s="336"/>
      <c r="E62" s="335" t="s">
        <v>482</v>
      </c>
      <c r="F62" s="336"/>
      <c r="G62" s="335" t="s">
        <v>483</v>
      </c>
      <c r="H62" s="336"/>
      <c r="I62" s="335" t="s">
        <v>110</v>
      </c>
      <c r="J62" s="336"/>
      <c r="K62" s="78" t="s">
        <v>88</v>
      </c>
      <c r="L62" s="79"/>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143.25" customHeight="1" outlineLevel="1">
      <c r="A63" s="2"/>
      <c r="B63" s="24">
        <v>14</v>
      </c>
      <c r="C63" s="335" t="s">
        <v>484</v>
      </c>
      <c r="D63" s="336"/>
      <c r="E63" s="335" t="s">
        <v>758</v>
      </c>
      <c r="F63" s="336"/>
      <c r="G63" s="335" t="s">
        <v>759</v>
      </c>
      <c r="H63" s="336"/>
      <c r="I63" s="335" t="s">
        <v>760</v>
      </c>
      <c r="J63" s="336"/>
      <c r="K63" s="78" t="s">
        <v>102</v>
      </c>
      <c r="L63" s="79" t="s">
        <v>374</v>
      </c>
      <c r="M63" s="39" t="s">
        <v>761</v>
      </c>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88.5" customHeight="1" outlineLevel="1">
      <c r="A64" s="2"/>
      <c r="B64" s="24">
        <v>15</v>
      </c>
      <c r="C64" s="335" t="s">
        <v>433</v>
      </c>
      <c r="D64" s="336"/>
      <c r="E64" s="335" t="s">
        <v>486</v>
      </c>
      <c r="F64" s="336"/>
      <c r="G64" s="335" t="s">
        <v>479</v>
      </c>
      <c r="H64" s="336"/>
      <c r="I64" s="335" t="s">
        <v>110</v>
      </c>
      <c r="J64" s="336"/>
      <c r="K64" s="78" t="s">
        <v>88</v>
      </c>
      <c r="L64" s="79"/>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59.25" customHeight="1" outlineLevel="1">
      <c r="A65" s="2"/>
      <c r="B65" s="24">
        <v>16</v>
      </c>
      <c r="C65" s="335" t="s">
        <v>756</v>
      </c>
      <c r="D65" s="336"/>
      <c r="E65" s="335"/>
      <c r="F65" s="336"/>
      <c r="G65" s="335"/>
      <c r="H65" s="336"/>
      <c r="I65" s="335" t="s">
        <v>487</v>
      </c>
      <c r="J65" s="336"/>
      <c r="K65" s="78" t="s">
        <v>102</v>
      </c>
      <c r="L65" s="79" t="s">
        <v>374</v>
      </c>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50.25" customHeight="1" outlineLevel="1">
      <c r="A66" s="2"/>
      <c r="B66" s="24">
        <v>17</v>
      </c>
      <c r="C66" s="335" t="s">
        <v>488</v>
      </c>
      <c r="D66" s="336"/>
      <c r="E66" s="335"/>
      <c r="F66" s="336"/>
      <c r="G66" s="335"/>
      <c r="H66" s="336"/>
      <c r="I66" s="335" t="s">
        <v>487</v>
      </c>
      <c r="J66" s="336"/>
      <c r="K66" s="78" t="s">
        <v>102</v>
      </c>
      <c r="L66" s="79" t="s">
        <v>374</v>
      </c>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117.75" customHeight="1" outlineLevel="1">
      <c r="A67" s="2"/>
      <c r="B67" s="24">
        <v>18</v>
      </c>
      <c r="C67" s="335" t="s">
        <v>561</v>
      </c>
      <c r="D67" s="336"/>
      <c r="E67" s="335" t="s">
        <v>562</v>
      </c>
      <c r="F67" s="336"/>
      <c r="G67" s="335" t="s">
        <v>563</v>
      </c>
      <c r="H67" s="336"/>
      <c r="I67" s="335" t="s">
        <v>564</v>
      </c>
      <c r="J67" s="336"/>
      <c r="K67" s="78" t="s">
        <v>102</v>
      </c>
      <c r="L67" s="79" t="s">
        <v>374</v>
      </c>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54" customHeight="1" outlineLevel="1">
      <c r="A68" s="2"/>
      <c r="B68" s="24">
        <v>19</v>
      </c>
      <c r="C68" s="335" t="s">
        <v>570</v>
      </c>
      <c r="D68" s="336"/>
      <c r="E68" s="335"/>
      <c r="F68" s="336"/>
      <c r="G68" s="335"/>
      <c r="H68" s="336"/>
      <c r="I68" s="335" t="s">
        <v>571</v>
      </c>
      <c r="J68" s="336"/>
      <c r="K68" s="123" t="s">
        <v>102</v>
      </c>
      <c r="L68" s="124" t="s">
        <v>374</v>
      </c>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60" customHeight="1" outlineLevel="1">
      <c r="A69" s="2"/>
      <c r="B69" s="24">
        <v>20</v>
      </c>
      <c r="C69" s="335"/>
      <c r="D69" s="336"/>
      <c r="E69" s="335"/>
      <c r="F69" s="336"/>
      <c r="G69" s="335"/>
      <c r="H69" s="336"/>
      <c r="I69" s="335"/>
      <c r="J69" s="336"/>
      <c r="K69" s="107"/>
      <c r="L69" s="108"/>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8</v>
      </c>
      <c r="E72" s="383"/>
      <c r="F72" s="385" t="s">
        <v>38</v>
      </c>
      <c r="G72" s="386"/>
      <c r="H72" s="387"/>
      <c r="I72" s="417">
        <f>D73/(D73+D72)</f>
        <v>0.57894736842105265</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11</v>
      </c>
      <c r="E73" s="384"/>
      <c r="F73" s="204" t="s">
        <v>39</v>
      </c>
      <c r="G73" s="205"/>
      <c r="H73" s="235"/>
      <c r="I73" s="203" t="str">
        <f>IF(I72&gt;0.85, "Pass", "Fail")</f>
        <v>Fail</v>
      </c>
      <c r="J73" s="203"/>
      <c r="K73" s="294"/>
      <c r="L73" s="42" t="s">
        <v>215</v>
      </c>
      <c r="M73" s="49">
        <v>0.20833333333333334</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str">
        <f t="array" ref="D74">INDEX(L50:L69,MODE(IF((L50:L69&lt;&gt;"")*ISNA(MATCH(L50:L69,$J$75:$J75,0)),MATCH(L50:L69,L50:L69,0))))</f>
        <v>Functional</v>
      </c>
      <c r="E74" s="207"/>
      <c r="F74" s="255" t="s">
        <v>47</v>
      </c>
      <c r="G74" s="256"/>
      <c r="H74" s="281"/>
      <c r="I74" s="203" t="str">
        <f>IF(I72&gt;0.85,"N/A",IF(I72&lt;0.7,"Critical",IF(0.85&gt;I72&gt;0.7,"Average")))</f>
        <v>Critical</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str">
        <f>IF(D74="SW_Bug", "Critical", IF(D74="Logical Flow","Mid-level",  IF(D74="Security", "Critical",  IF(D74="Form Design", "Low",  IF(D74="Interface", "Low",  IF(D74="Functional", "Critical", NA()))))))</f>
        <v>Critical</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vjX7IRznDNjCWaUq/hAAqbboWIe3x5W4QNnHv1R9D32ZjhdlsT97MQBdKmWq2UwOmbh4R7DAa6qcM7w8cbDxAA==" saltValue="aRl9Y3kc7wAskzB8heQlPg==" spinCount="100000" sheet="1" objects="1" scenarios="1" selectLockedCells="1" selectUnlockedCells="1"/>
  <mergeCells count="174">
    <mergeCell ref="M19:Q19"/>
    <mergeCell ref="M20:Q36"/>
    <mergeCell ref="M6:N6"/>
    <mergeCell ref="P6:R6"/>
    <mergeCell ref="C7:K7"/>
    <mergeCell ref="M7:N7"/>
    <mergeCell ref="P7:R7"/>
    <mergeCell ref="B9:K9"/>
    <mergeCell ref="B10:E10"/>
    <mergeCell ref="F10:H10"/>
    <mergeCell ref="I10:K10"/>
    <mergeCell ref="B11:E11"/>
    <mergeCell ref="F11:H11"/>
    <mergeCell ref="I11:K11"/>
    <mergeCell ref="B19:K19"/>
    <mergeCell ref="B20:C20"/>
    <mergeCell ref="D20:F20"/>
    <mergeCell ref="G20:I20"/>
    <mergeCell ref="J20:K20"/>
    <mergeCell ref="B21:C21"/>
    <mergeCell ref="D21:F21"/>
    <mergeCell ref="G21:I21"/>
    <mergeCell ref="J21:K21"/>
    <mergeCell ref="B25:C27"/>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D25:K27"/>
    <mergeCell ref="B28:C30"/>
    <mergeCell ref="D28:K30"/>
    <mergeCell ref="B31:C32"/>
    <mergeCell ref="D31:K32"/>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7">
    <cfRule type="cellIs" dxfId="267" priority="23" operator="equal">
      <formula>"Fail"</formula>
    </cfRule>
    <cfRule type="cellIs" dxfId="266" priority="24" operator="equal">
      <formula>"Pass"</formula>
    </cfRule>
  </conditionalFormatting>
  <conditionalFormatting sqref="O9:Q18">
    <cfRule type="cellIs" dxfId="265" priority="21" operator="equal">
      <formula>"Pass"</formula>
    </cfRule>
    <cfRule type="cellIs" dxfId="264" priority="22" operator="equal">
      <formula>"Fail"</formula>
    </cfRule>
  </conditionalFormatting>
  <conditionalFormatting sqref="I73:K73">
    <cfRule type="cellIs" dxfId="263" priority="19" operator="equal">
      <formula>"Pass"</formula>
    </cfRule>
    <cfRule type="cellIs" dxfId="262" priority="20" operator="equal">
      <formula>"Fail"</formula>
    </cfRule>
  </conditionalFormatting>
  <conditionalFormatting sqref="D72:E72">
    <cfRule type="cellIs" dxfId="261" priority="18" operator="greaterThan">
      <formula>0</formula>
    </cfRule>
  </conditionalFormatting>
  <conditionalFormatting sqref="D73:E73">
    <cfRule type="cellIs" dxfId="260" priority="16" operator="greaterThan">
      <formula>0</formula>
    </cfRule>
    <cfRule type="cellIs" dxfId="259" priority="17" operator="greaterThan">
      <formula>0</formula>
    </cfRule>
  </conditionalFormatting>
  <conditionalFormatting sqref="I72:K72">
    <cfRule type="cellIs" dxfId="258" priority="10" operator="lessThan">
      <formula>0.7</formula>
    </cfRule>
    <cfRule type="cellIs" dxfId="257" priority="11" operator="between">
      <formula>0.7</formula>
      <formula>0.85</formula>
    </cfRule>
    <cfRule type="cellIs" dxfId="256" priority="15" operator="greaterThan">
      <formula>0.85</formula>
    </cfRule>
  </conditionalFormatting>
  <conditionalFormatting sqref="I74">
    <cfRule type="cellIs" dxfId="255" priority="12" operator="equal">
      <formula>"N/A"</formula>
    </cfRule>
    <cfRule type="cellIs" dxfId="254" priority="13" operator="equal">
      <formula>"Average"</formula>
    </cfRule>
    <cfRule type="cellIs" dxfId="253" priority="14" operator="equal">
      <formula>"Critical"</formula>
    </cfRule>
  </conditionalFormatting>
  <conditionalFormatting sqref="M7:N7">
    <cfRule type="cellIs" dxfId="252" priority="8" operator="equal">
      <formula>"Fail"</formula>
    </cfRule>
    <cfRule type="cellIs" dxfId="251" priority="9" operator="equal">
      <formula>"Pass"</formula>
    </cfRule>
  </conditionalFormatting>
  <conditionalFormatting sqref="P7:R7">
    <cfRule type="cellIs" dxfId="250" priority="7" operator="equal">
      <formula>"No Action Needed"</formula>
    </cfRule>
  </conditionalFormatting>
  <conditionalFormatting sqref="K62">
    <cfRule type="cellIs" dxfId="249" priority="5" operator="equal">
      <formula>"Fail"</formula>
    </cfRule>
    <cfRule type="cellIs" dxfId="248" priority="6" operator="equal">
      <formula>"Pass"</formula>
    </cfRule>
  </conditionalFormatting>
  <conditionalFormatting sqref="K69">
    <cfRule type="cellIs" dxfId="247" priority="3" operator="equal">
      <formula>"Fail"</formula>
    </cfRule>
    <cfRule type="cellIs" dxfId="246" priority="4" operator="equal">
      <formula>"Pass"</formula>
    </cfRule>
  </conditionalFormatting>
  <conditionalFormatting sqref="K68">
    <cfRule type="cellIs" dxfId="245" priority="1" operator="equal">
      <formula>"Fail"</formula>
    </cfRule>
    <cfRule type="cellIs" dxfId="244" priority="2" operator="equal">
      <formula>"Pass"</formula>
    </cfRule>
  </conditionalFormatting>
  <dataValidations xWindow="1202" yWindow="338"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D50:D51 D53:D54 C50:C69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F50:F51 F53:F54 E50:E69 F56:F69"/>
    <dataValidation allowBlank="1" showInputMessage="1" showErrorMessage="1" promptTitle="Hint" prompt="The application should behave according to the SRS document and SDD. The expected result should be meeting the requirements as it is with no changes what so ever." sqref="H50:H51 H53:H54 G50:G69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54 I50:I69 J56: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60" zoomScaleNormal="60" workbookViewId="0">
      <selection activeCellId="3" sqref="F76 A1:XFD1048576 A1:XFD1048576 A1:XFD1048576"/>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7" max="7" width="10.85546875"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41.25" customHeight="1" thickBot="1">
      <c r="A7" s="2"/>
      <c r="B7" s="7" t="s">
        <v>1</v>
      </c>
      <c r="C7" s="274" t="s">
        <v>76</v>
      </c>
      <c r="D7" s="275"/>
      <c r="E7" s="275"/>
      <c r="F7" s="275"/>
      <c r="G7" s="275"/>
      <c r="H7" s="275"/>
      <c r="I7" s="275"/>
      <c r="J7" s="275"/>
      <c r="K7" s="276"/>
      <c r="L7" s="2"/>
      <c r="M7" s="213" t="str">
        <f>I73</f>
        <v>Fail</v>
      </c>
      <c r="N7" s="214"/>
      <c r="O7" s="10"/>
      <c r="P7" s="215" t="str">
        <f>IF(I73="Pass", "No Action Needed", "Function is sent back to the development team")</f>
        <v>Function is sent back to the development team</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440" t="str">
        <f>'Iteration Mapping Key '!B17:F17</f>
        <v>TestName_ProductManager</v>
      </c>
      <c r="C15" s="295"/>
      <c r="D15" s="295"/>
      <c r="E15" s="295"/>
      <c r="F15" s="384"/>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604</v>
      </c>
      <c r="E20" s="270"/>
      <c r="F20" s="270"/>
      <c r="G20" s="269" t="s">
        <v>11</v>
      </c>
      <c r="H20" s="269"/>
      <c r="I20" s="269"/>
      <c r="J20" s="348">
        <v>11</v>
      </c>
      <c r="K20" s="349"/>
      <c r="L20" s="8"/>
      <c r="M20" s="395"/>
      <c r="N20" s="396"/>
      <c r="O20" s="396"/>
      <c r="P20" s="396"/>
      <c r="Q20" s="397"/>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98"/>
      <c r="N21" s="399"/>
      <c r="O21" s="399"/>
      <c r="P21" s="399"/>
      <c r="Q21" s="400"/>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98"/>
      <c r="N22" s="399"/>
      <c r="O22" s="399"/>
      <c r="P22" s="399"/>
      <c r="Q22" s="400"/>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42753</v>
      </c>
      <c r="C23" s="314"/>
      <c r="D23" s="314"/>
      <c r="E23" s="314"/>
      <c r="F23" s="315"/>
      <c r="G23" s="231" t="s">
        <v>72</v>
      </c>
      <c r="H23" s="232"/>
      <c r="I23" s="232"/>
      <c r="J23" s="232"/>
      <c r="K23" s="233"/>
      <c r="L23" s="9"/>
      <c r="M23" s="398"/>
      <c r="N23" s="399"/>
      <c r="O23" s="399"/>
      <c r="P23" s="399"/>
      <c r="Q23" s="400"/>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489</v>
      </c>
      <c r="E24" s="309"/>
      <c r="F24" s="309"/>
      <c r="G24" s="309"/>
      <c r="H24" s="309"/>
      <c r="I24" s="309"/>
      <c r="J24" s="309"/>
      <c r="K24" s="310"/>
      <c r="L24" s="9"/>
      <c r="M24" s="398"/>
      <c r="N24" s="399"/>
      <c r="O24" s="399"/>
      <c r="P24" s="399"/>
      <c r="Q24" s="400"/>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340</v>
      </c>
      <c r="E25" s="241"/>
      <c r="F25" s="241"/>
      <c r="G25" s="241"/>
      <c r="H25" s="241"/>
      <c r="I25" s="241"/>
      <c r="J25" s="241"/>
      <c r="K25" s="242"/>
      <c r="L25" s="9"/>
      <c r="M25" s="398"/>
      <c r="N25" s="399"/>
      <c r="O25" s="399"/>
      <c r="P25" s="399"/>
      <c r="Q25" s="400"/>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98"/>
      <c r="N26" s="399"/>
      <c r="O26" s="399"/>
      <c r="P26" s="399"/>
      <c r="Q26" s="400"/>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77.25" customHeight="1" outlineLevel="1">
      <c r="A27" s="2"/>
      <c r="B27" s="238"/>
      <c r="C27" s="239"/>
      <c r="D27" s="246"/>
      <c r="E27" s="247"/>
      <c r="F27" s="247"/>
      <c r="G27" s="247"/>
      <c r="H27" s="247"/>
      <c r="I27" s="247"/>
      <c r="J27" s="247"/>
      <c r="K27" s="248"/>
      <c r="L27" s="9"/>
      <c r="M27" s="398"/>
      <c r="N27" s="399"/>
      <c r="O27" s="399"/>
      <c r="P27" s="399"/>
      <c r="Q27" s="400"/>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3.5" customHeight="1" outlineLevel="1">
      <c r="A28" s="2"/>
      <c r="B28" s="234" t="s">
        <v>17</v>
      </c>
      <c r="C28" s="235"/>
      <c r="D28" s="219" t="s">
        <v>491</v>
      </c>
      <c r="E28" s="220"/>
      <c r="F28" s="220"/>
      <c r="G28" s="220"/>
      <c r="H28" s="220"/>
      <c r="I28" s="220"/>
      <c r="J28" s="220"/>
      <c r="K28" s="221"/>
      <c r="L28" s="9"/>
      <c r="M28" s="398"/>
      <c r="N28" s="399"/>
      <c r="O28" s="399"/>
      <c r="P28" s="399"/>
      <c r="Q28" s="400"/>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3.5" customHeight="1" outlineLevel="1">
      <c r="A29" s="2"/>
      <c r="B29" s="236"/>
      <c r="C29" s="237"/>
      <c r="D29" s="222"/>
      <c r="E29" s="223"/>
      <c r="F29" s="223"/>
      <c r="G29" s="223"/>
      <c r="H29" s="223"/>
      <c r="I29" s="223"/>
      <c r="J29" s="223"/>
      <c r="K29" s="224"/>
      <c r="L29" s="9"/>
      <c r="M29" s="398"/>
      <c r="N29" s="399"/>
      <c r="O29" s="399"/>
      <c r="P29" s="399"/>
      <c r="Q29" s="400"/>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3.5" customHeight="1" outlineLevel="1">
      <c r="A30" s="2"/>
      <c r="B30" s="236"/>
      <c r="C30" s="237"/>
      <c r="D30" s="225"/>
      <c r="E30" s="226"/>
      <c r="F30" s="226"/>
      <c r="G30" s="226"/>
      <c r="H30" s="226"/>
      <c r="I30" s="226"/>
      <c r="J30" s="226"/>
      <c r="K30" s="227"/>
      <c r="L30" s="9"/>
      <c r="M30" s="398"/>
      <c r="N30" s="399"/>
      <c r="O30" s="399"/>
      <c r="P30" s="399"/>
      <c r="Q30" s="400"/>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98"/>
      <c r="N31" s="399"/>
      <c r="O31" s="399"/>
      <c r="P31" s="399"/>
      <c r="Q31" s="400"/>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98"/>
      <c r="N32" s="399"/>
      <c r="O32" s="399"/>
      <c r="P32" s="399"/>
      <c r="Q32" s="400"/>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552</v>
      </c>
      <c r="E33" s="241"/>
      <c r="F33" s="241"/>
      <c r="G33" s="241"/>
      <c r="H33" s="241"/>
      <c r="I33" s="241"/>
      <c r="J33" s="241"/>
      <c r="K33" s="242"/>
      <c r="L33" s="9"/>
      <c r="M33" s="398"/>
      <c r="N33" s="399"/>
      <c r="O33" s="399"/>
      <c r="P33" s="399"/>
      <c r="Q33" s="400"/>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98.25" customHeight="1" outlineLevel="1">
      <c r="A34" s="2"/>
      <c r="B34" s="304"/>
      <c r="C34" s="305"/>
      <c r="D34" s="246"/>
      <c r="E34" s="247"/>
      <c r="F34" s="247"/>
      <c r="G34" s="247"/>
      <c r="H34" s="247"/>
      <c r="I34" s="247"/>
      <c r="J34" s="247"/>
      <c r="K34" s="248"/>
      <c r="L34" s="9"/>
      <c r="M34" s="398"/>
      <c r="N34" s="399"/>
      <c r="O34" s="399"/>
      <c r="P34" s="399"/>
      <c r="Q34" s="400"/>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c r="E35" s="321"/>
      <c r="F35" s="321"/>
      <c r="G35" s="321"/>
      <c r="H35" s="321"/>
      <c r="I35" s="321"/>
      <c r="J35" s="321"/>
      <c r="K35" s="322"/>
      <c r="L35" s="9"/>
      <c r="M35" s="398"/>
      <c r="N35" s="399"/>
      <c r="O35" s="399"/>
      <c r="P35" s="399"/>
      <c r="Q35" s="400"/>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401"/>
      <c r="N36" s="402"/>
      <c r="O36" s="402"/>
      <c r="P36" s="402"/>
      <c r="Q36" s="403"/>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hidden="1"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hidden="1"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hidden="1" customHeight="1" outlineLevel="1">
      <c r="A41" s="2"/>
      <c r="B41" s="280" t="s">
        <v>21</v>
      </c>
      <c r="C41" s="281"/>
      <c r="D41" s="210" t="s">
        <v>80</v>
      </c>
      <c r="E41" s="293"/>
      <c r="F41" s="255" t="s">
        <v>22</v>
      </c>
      <c r="G41" s="281"/>
      <c r="H41" s="89"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hidden="1"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hidden="1"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hidden="1"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hidden="1"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hidden="1" customHeight="1" outlineLevel="1" thickBot="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collapsed="1"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76" t="s">
        <v>35</v>
      </c>
      <c r="L49" s="77"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11" customHeight="1" outlineLevel="1">
      <c r="A50" s="2"/>
      <c r="B50" s="24">
        <v>1</v>
      </c>
      <c r="C50" s="335" t="s">
        <v>341</v>
      </c>
      <c r="D50" s="336"/>
      <c r="E50" s="335" t="s">
        <v>342</v>
      </c>
      <c r="F50" s="336"/>
      <c r="G50" s="335" t="s">
        <v>557</v>
      </c>
      <c r="H50" s="336"/>
      <c r="I50" s="335" t="s">
        <v>110</v>
      </c>
      <c r="J50" s="336"/>
      <c r="K50" s="78" t="s">
        <v>88</v>
      </c>
      <c r="L50" s="79"/>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33" customHeight="1" outlineLevel="1">
      <c r="A51" s="2"/>
      <c r="B51" s="24">
        <v>2</v>
      </c>
      <c r="C51" s="335" t="s">
        <v>343</v>
      </c>
      <c r="D51" s="336"/>
      <c r="E51" s="335" t="s">
        <v>344</v>
      </c>
      <c r="F51" s="336"/>
      <c r="G51" s="335" t="s">
        <v>345</v>
      </c>
      <c r="H51" s="336"/>
      <c r="I51" s="335" t="s">
        <v>110</v>
      </c>
      <c r="J51" s="336"/>
      <c r="K51" s="78" t="s">
        <v>88</v>
      </c>
      <c r="L51" s="79"/>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102.75" customHeight="1" outlineLevel="1">
      <c r="A52" s="2"/>
      <c r="B52" s="24">
        <v>3</v>
      </c>
      <c r="C52" s="335" t="s">
        <v>346</v>
      </c>
      <c r="D52" s="336"/>
      <c r="E52" s="335" t="s">
        <v>347</v>
      </c>
      <c r="F52" s="336"/>
      <c r="G52" s="335" t="s">
        <v>348</v>
      </c>
      <c r="H52" s="336"/>
      <c r="I52" s="335" t="s">
        <v>110</v>
      </c>
      <c r="J52" s="336"/>
      <c r="K52" s="78" t="s">
        <v>88</v>
      </c>
      <c r="L52" s="79"/>
      <c r="M52" s="91" t="s">
        <v>461</v>
      </c>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335" t="s">
        <v>349</v>
      </c>
      <c r="D53" s="336"/>
      <c r="E53" s="335" t="s">
        <v>553</v>
      </c>
      <c r="F53" s="336"/>
      <c r="G53" s="335" t="s">
        <v>554</v>
      </c>
      <c r="H53" s="336"/>
      <c r="I53" s="335" t="s">
        <v>555</v>
      </c>
      <c r="J53" s="336"/>
      <c r="K53" s="78" t="s">
        <v>102</v>
      </c>
      <c r="L53" s="79" t="s">
        <v>167</v>
      </c>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50.25" customHeight="1" outlineLevel="1">
      <c r="A54" s="2"/>
      <c r="B54" s="24">
        <v>5</v>
      </c>
      <c r="C54" s="335" t="s">
        <v>351</v>
      </c>
      <c r="D54" s="336"/>
      <c r="E54" s="335" t="s">
        <v>352</v>
      </c>
      <c r="F54" s="336"/>
      <c r="G54" s="335" t="s">
        <v>353</v>
      </c>
      <c r="H54" s="336"/>
      <c r="I54" s="335" t="s">
        <v>110</v>
      </c>
      <c r="J54" s="336"/>
      <c r="K54" s="78" t="s">
        <v>88</v>
      </c>
      <c r="L54" s="79"/>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35" t="s">
        <v>354</v>
      </c>
      <c r="D55" s="336"/>
      <c r="E55" s="335" t="s">
        <v>556</v>
      </c>
      <c r="F55" s="336"/>
      <c r="G55" s="335" t="s">
        <v>558</v>
      </c>
      <c r="H55" s="336"/>
      <c r="I55" s="335" t="s">
        <v>432</v>
      </c>
      <c r="J55" s="336"/>
      <c r="K55" s="78" t="s">
        <v>102</v>
      </c>
      <c r="L55" s="79" t="s">
        <v>167</v>
      </c>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t="s">
        <v>507</v>
      </c>
      <c r="D56" s="336"/>
      <c r="E56" s="335"/>
      <c r="F56" s="336"/>
      <c r="G56" s="335" t="s">
        <v>508</v>
      </c>
      <c r="H56" s="336"/>
      <c r="I56" s="335"/>
      <c r="J56" s="336"/>
      <c r="K56" s="78"/>
      <c r="L56" s="79"/>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335" t="s">
        <v>509</v>
      </c>
      <c r="D57" s="336"/>
      <c r="E57" s="335" t="s">
        <v>510</v>
      </c>
      <c r="F57" s="336"/>
      <c r="G57" s="335" t="s">
        <v>511</v>
      </c>
      <c r="H57" s="336"/>
      <c r="I57" s="335" t="s">
        <v>512</v>
      </c>
      <c r="J57" s="336"/>
      <c r="K57" s="78" t="s">
        <v>102</v>
      </c>
      <c r="L57" s="79" t="s">
        <v>167</v>
      </c>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t="s">
        <v>559</v>
      </c>
      <c r="D58" s="336"/>
      <c r="E58" s="335"/>
      <c r="F58" s="336"/>
      <c r="G58" s="335"/>
      <c r="H58" s="336"/>
      <c r="I58" s="335" t="s">
        <v>560</v>
      </c>
      <c r="J58" s="336"/>
      <c r="K58" s="78" t="s">
        <v>102</v>
      </c>
      <c r="L58" s="79" t="s">
        <v>167</v>
      </c>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c r="D59" s="336"/>
      <c r="E59" s="335"/>
      <c r="F59" s="336"/>
      <c r="G59" s="335"/>
      <c r="H59" s="336"/>
      <c r="I59" s="335"/>
      <c r="J59" s="336"/>
      <c r="K59" s="78"/>
      <c r="L59" s="79"/>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c r="D60" s="336"/>
      <c r="E60" s="335"/>
      <c r="F60" s="336"/>
      <c r="G60" s="335"/>
      <c r="H60" s="336"/>
      <c r="I60" s="335"/>
      <c r="J60" s="336"/>
      <c r="K60" s="78"/>
      <c r="L60" s="79"/>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335"/>
      <c r="D61" s="336"/>
      <c r="E61" s="335"/>
      <c r="F61" s="336"/>
      <c r="G61" s="335"/>
      <c r="H61" s="336"/>
      <c r="I61" s="335"/>
      <c r="J61" s="336"/>
      <c r="K61" s="78"/>
      <c r="L61" s="79"/>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c r="D62" s="336"/>
      <c r="E62" s="335"/>
      <c r="F62" s="336"/>
      <c r="G62" s="335"/>
      <c r="H62" s="336"/>
      <c r="I62" s="335"/>
      <c r="J62" s="336"/>
      <c r="K62" s="78"/>
      <c r="L62" s="79"/>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335"/>
      <c r="D63" s="336"/>
      <c r="E63" s="335"/>
      <c r="F63" s="336"/>
      <c r="G63" s="335"/>
      <c r="H63" s="336"/>
      <c r="I63" s="335"/>
      <c r="J63" s="336"/>
      <c r="K63" s="78"/>
      <c r="L63" s="79"/>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335"/>
      <c r="D64" s="336"/>
      <c r="E64" s="335"/>
      <c r="F64" s="336"/>
      <c r="G64" s="335"/>
      <c r="H64" s="336"/>
      <c r="I64" s="335"/>
      <c r="J64" s="336"/>
      <c r="K64" s="78"/>
      <c r="L64" s="79"/>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335"/>
      <c r="D65" s="336"/>
      <c r="E65" s="335"/>
      <c r="F65" s="336"/>
      <c r="G65" s="335"/>
      <c r="H65" s="336"/>
      <c r="I65" s="335"/>
      <c r="J65" s="336"/>
      <c r="K65" s="78"/>
      <c r="L65" s="79"/>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335"/>
      <c r="D66" s="336"/>
      <c r="E66" s="335"/>
      <c r="F66" s="336"/>
      <c r="G66" s="335"/>
      <c r="H66" s="336"/>
      <c r="I66" s="335"/>
      <c r="J66" s="336"/>
      <c r="K66" s="78"/>
      <c r="L66" s="79"/>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335"/>
      <c r="D67" s="336"/>
      <c r="E67" s="335"/>
      <c r="F67" s="336"/>
      <c r="G67" s="335"/>
      <c r="H67" s="336"/>
      <c r="I67" s="335"/>
      <c r="J67" s="336"/>
      <c r="K67" s="78"/>
      <c r="L67" s="79"/>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78"/>
      <c r="L68" s="79"/>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78"/>
      <c r="L69" s="79"/>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4</v>
      </c>
      <c r="E72" s="383"/>
      <c r="F72" s="385" t="s">
        <v>38</v>
      </c>
      <c r="G72" s="386"/>
      <c r="H72" s="387"/>
      <c r="I72" s="417">
        <f>D73/(D73+D72)</f>
        <v>0.5</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4</v>
      </c>
      <c r="E73" s="384"/>
      <c r="F73" s="204" t="s">
        <v>39</v>
      </c>
      <c r="G73" s="205"/>
      <c r="H73" s="235"/>
      <c r="I73" s="203" t="str">
        <f>IF(I72&gt;0.85, "Pass", "Fail")</f>
        <v>Fail</v>
      </c>
      <c r="J73" s="203"/>
      <c r="K73" s="294"/>
      <c r="L73" s="42" t="s">
        <v>215</v>
      </c>
      <c r="M73" s="49">
        <v>0</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str">
        <f t="array" ref="D74">INDEX(L50:L69,MODE(IF((L50:L69&lt;&gt;"")*ISNA(MATCH(L50:L69,$J$75:$J75,0)),MATCH(L50:L69,L50:L69,0))))</f>
        <v>Form Design</v>
      </c>
      <c r="E74" s="207"/>
      <c r="F74" s="255" t="s">
        <v>47</v>
      </c>
      <c r="G74" s="256"/>
      <c r="H74" s="281"/>
      <c r="I74" s="203" t="str">
        <f>IF(I72&gt;0.85,"N/A",IF(I72&lt;0.7,"Critical",IF(0.85&gt;I72&gt;0.7,"Average")))</f>
        <v>Critical</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str">
        <f>IF(D74="SW_Bug", "Critical", IF(D74="Logical Flow","Mid-level",  IF(D74="Security", "Critical",  IF(D74="Form Design", "Low",  IF(D74="Interface", "Low",  IF(D74="Functional", "Critical", NA()))))))</f>
        <v>Low</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quZWNH2fGbDa03u5veUlGLhYnGvSdYbHnaaTUxRSH1N094xstjjXiby1+ELJ1IDShd2xbmxZpRwtJ34sC33rHw==" saltValue="0il1dj72ZfwGE88aIpOcKw==" spinCount="100000" sheet="1" objects="1" scenarios="1" selectLockedCells="1" selectUnlockedCells="1"/>
  <mergeCells count="174">
    <mergeCell ref="M19:Q19"/>
    <mergeCell ref="M20:Q36"/>
    <mergeCell ref="M6:N6"/>
    <mergeCell ref="P6:R6"/>
    <mergeCell ref="C7:K7"/>
    <mergeCell ref="M7:N7"/>
    <mergeCell ref="P7:R7"/>
    <mergeCell ref="B9:K9"/>
    <mergeCell ref="B10:E10"/>
    <mergeCell ref="F10:H10"/>
    <mergeCell ref="I10:K10"/>
    <mergeCell ref="B11:E11"/>
    <mergeCell ref="F11:H11"/>
    <mergeCell ref="I11:K11"/>
    <mergeCell ref="B19:K19"/>
    <mergeCell ref="B20:C20"/>
    <mergeCell ref="D20:F20"/>
    <mergeCell ref="G20:I20"/>
    <mergeCell ref="J20:K20"/>
    <mergeCell ref="B21:C21"/>
    <mergeCell ref="D21:F21"/>
    <mergeCell ref="G21:I21"/>
    <mergeCell ref="J21:K21"/>
    <mergeCell ref="B25:C27"/>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D25:K27"/>
    <mergeCell ref="B28:C30"/>
    <mergeCell ref="D28:K30"/>
    <mergeCell ref="B31:C32"/>
    <mergeCell ref="D31:K32"/>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243" priority="19" operator="equal">
      <formula>"Fail"</formula>
    </cfRule>
    <cfRule type="cellIs" dxfId="242" priority="20" operator="equal">
      <formula>"Pass"</formula>
    </cfRule>
  </conditionalFormatting>
  <conditionalFormatting sqref="O9:Q18">
    <cfRule type="cellIs" dxfId="241" priority="17" operator="equal">
      <formula>"Pass"</formula>
    </cfRule>
    <cfRule type="cellIs" dxfId="240" priority="18" operator="equal">
      <formula>"Fail"</formula>
    </cfRule>
  </conditionalFormatting>
  <conditionalFormatting sqref="I73:K73">
    <cfRule type="cellIs" dxfId="239" priority="15" operator="equal">
      <formula>"Pass"</formula>
    </cfRule>
    <cfRule type="cellIs" dxfId="238" priority="16" operator="equal">
      <formula>"Fail"</formula>
    </cfRule>
  </conditionalFormatting>
  <conditionalFormatting sqref="D72:E72">
    <cfRule type="cellIs" dxfId="237" priority="14" operator="greaterThan">
      <formula>0</formula>
    </cfRule>
  </conditionalFormatting>
  <conditionalFormatting sqref="D73:E73">
    <cfRule type="cellIs" dxfId="236" priority="12" operator="greaterThan">
      <formula>0</formula>
    </cfRule>
    <cfRule type="cellIs" dxfId="235" priority="13" operator="greaterThan">
      <formula>0</formula>
    </cfRule>
  </conditionalFormatting>
  <conditionalFormatting sqref="I72:K72">
    <cfRule type="cellIs" dxfId="234" priority="6" operator="lessThan">
      <formula>0.7</formula>
    </cfRule>
    <cfRule type="cellIs" dxfId="233" priority="7" operator="between">
      <formula>0.7</formula>
      <formula>0.85</formula>
    </cfRule>
    <cfRule type="cellIs" dxfId="232" priority="11" operator="greaterThan">
      <formula>0.85</formula>
    </cfRule>
  </conditionalFormatting>
  <conditionalFormatting sqref="I74">
    <cfRule type="cellIs" dxfId="231" priority="8" operator="equal">
      <formula>"N/A"</formula>
    </cfRule>
    <cfRule type="cellIs" dxfId="230" priority="9" operator="equal">
      <formula>"Average"</formula>
    </cfRule>
    <cfRule type="cellIs" dxfId="229" priority="10" operator="equal">
      <formula>"Critical"</formula>
    </cfRule>
  </conditionalFormatting>
  <conditionalFormatting sqref="M7:N7">
    <cfRule type="cellIs" dxfId="228" priority="4" operator="equal">
      <formula>"Fail"</formula>
    </cfRule>
    <cfRule type="cellIs" dxfId="227" priority="5" operator="equal">
      <formula>"Pass"</formula>
    </cfRule>
  </conditionalFormatting>
  <conditionalFormatting sqref="P7:R7">
    <cfRule type="cellIs" dxfId="226" priority="3" operator="equal">
      <formula>"No Action Needed"</formula>
    </cfRule>
  </conditionalFormatting>
  <conditionalFormatting sqref="K62">
    <cfRule type="cellIs" dxfId="225" priority="1" operator="equal">
      <formula>"Fail"</formula>
    </cfRule>
    <cfRule type="cellIs" dxfId="224" priority="2" operator="equal">
      <formula>"Pass"</formula>
    </cfRule>
  </conditionalFormatting>
  <dataValidations xWindow="1162" yWindow="353"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J51 J53:J54 J56:J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70" zoomScaleNormal="70" workbookViewId="0">
      <selection activeCell="F76" sqref="F76"/>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41.25" customHeight="1" thickBot="1">
      <c r="A7" s="2"/>
      <c r="B7" s="7" t="s">
        <v>1</v>
      </c>
      <c r="C7" s="274" t="s">
        <v>76</v>
      </c>
      <c r="D7" s="275"/>
      <c r="E7" s="275"/>
      <c r="F7" s="275"/>
      <c r="G7" s="275"/>
      <c r="H7" s="275"/>
      <c r="I7" s="275"/>
      <c r="J7" s="275"/>
      <c r="K7" s="276"/>
      <c r="L7" s="2"/>
      <c r="M7" s="213" t="str">
        <f>I73</f>
        <v>Fail</v>
      </c>
      <c r="N7" s="214"/>
      <c r="O7" s="10"/>
      <c r="P7" s="215" t="str">
        <f>IF(I73="Pass", "No Action Needed", "Function is sent back to the development team")</f>
        <v>Function is sent back to the development team</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440" t="str">
        <f>'Iteration Mapping Key '!B17:F17</f>
        <v>TestName_ProductManager</v>
      </c>
      <c r="C15" s="295"/>
      <c r="D15" s="295"/>
      <c r="E15" s="295"/>
      <c r="F15" s="384"/>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518</v>
      </c>
      <c r="E20" s="270"/>
      <c r="F20" s="270"/>
      <c r="G20" s="269" t="s">
        <v>11</v>
      </c>
      <c r="H20" s="269"/>
      <c r="I20" s="269"/>
      <c r="J20" s="348">
        <v>12</v>
      </c>
      <c r="K20" s="349"/>
      <c r="L20" s="8"/>
      <c r="M20" s="369" t="s">
        <v>577</v>
      </c>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42747</v>
      </c>
      <c r="C23" s="314"/>
      <c r="D23" s="314"/>
      <c r="E23" s="314"/>
      <c r="F23" s="315"/>
      <c r="G23" s="231" t="s">
        <v>72</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576</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519</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84"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3.5" customHeight="1" outlineLevel="1">
      <c r="A28" s="2"/>
      <c r="B28" s="234" t="s">
        <v>17</v>
      </c>
      <c r="C28" s="235"/>
      <c r="D28" s="219" t="s">
        <v>491</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3.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3.5"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551</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99"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hidden="1"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hidden="1"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hidden="1" customHeight="1" outlineLevel="1">
      <c r="A41" s="2"/>
      <c r="B41" s="280" t="s">
        <v>21</v>
      </c>
      <c r="C41" s="281"/>
      <c r="D41" s="210" t="s">
        <v>80</v>
      </c>
      <c r="E41" s="293"/>
      <c r="F41" s="255" t="s">
        <v>22</v>
      </c>
      <c r="G41" s="281"/>
      <c r="H41" s="95"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hidden="1"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hidden="1"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hidden="1"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hidden="1"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hidden="1" customHeight="1" outlineLevel="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collapsed="1"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93" t="s">
        <v>35</v>
      </c>
      <c r="L49" s="94"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73.5" customHeight="1" outlineLevel="1">
      <c r="A50" s="2"/>
      <c r="B50" s="24">
        <v>1</v>
      </c>
      <c r="C50" s="335" t="s">
        <v>341</v>
      </c>
      <c r="D50" s="336"/>
      <c r="E50" s="335" t="s">
        <v>435</v>
      </c>
      <c r="F50" s="336"/>
      <c r="G50" s="335" t="s">
        <v>520</v>
      </c>
      <c r="H50" s="336"/>
      <c r="I50" s="335" t="s">
        <v>110</v>
      </c>
      <c r="J50" s="336"/>
      <c r="K50" s="92" t="s">
        <v>88</v>
      </c>
      <c r="L50" s="96"/>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55.5" customHeight="1" outlineLevel="1">
      <c r="A51" s="2"/>
      <c r="B51" s="24">
        <v>2</v>
      </c>
      <c r="C51" s="335" t="s">
        <v>521</v>
      </c>
      <c r="D51" s="336"/>
      <c r="E51" s="335" t="s">
        <v>524</v>
      </c>
      <c r="F51" s="336"/>
      <c r="G51" s="335" t="s">
        <v>522</v>
      </c>
      <c r="H51" s="336"/>
      <c r="I51" s="335" t="s">
        <v>110</v>
      </c>
      <c r="J51" s="336"/>
      <c r="K51" s="92" t="s">
        <v>88</v>
      </c>
      <c r="L51" s="96"/>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51.75" customHeight="1" outlineLevel="1">
      <c r="A52" s="2"/>
      <c r="B52" s="24">
        <v>3</v>
      </c>
      <c r="C52" s="335" t="s">
        <v>523</v>
      </c>
      <c r="D52" s="336"/>
      <c r="E52" s="335" t="s">
        <v>526</v>
      </c>
      <c r="F52" s="336"/>
      <c r="G52" s="335" t="s">
        <v>527</v>
      </c>
      <c r="H52" s="336"/>
      <c r="I52" s="335" t="s">
        <v>110</v>
      </c>
      <c r="J52" s="336"/>
      <c r="K52" s="92" t="s">
        <v>88</v>
      </c>
      <c r="L52" s="96"/>
      <c r="M52" s="91"/>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335" t="s">
        <v>528</v>
      </c>
      <c r="D53" s="336"/>
      <c r="E53" s="335" t="s">
        <v>529</v>
      </c>
      <c r="F53" s="336"/>
      <c r="G53" s="335" t="s">
        <v>530</v>
      </c>
      <c r="H53" s="336"/>
      <c r="I53" s="335" t="s">
        <v>110</v>
      </c>
      <c r="J53" s="336"/>
      <c r="K53" s="92" t="s">
        <v>88</v>
      </c>
      <c r="L53" s="96"/>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335" t="s">
        <v>349</v>
      </c>
      <c r="D54" s="336"/>
      <c r="E54" s="335" t="s">
        <v>531</v>
      </c>
      <c r="F54" s="336"/>
      <c r="G54" s="335" t="s">
        <v>532</v>
      </c>
      <c r="H54" s="336"/>
      <c r="I54" s="335" t="s">
        <v>536</v>
      </c>
      <c r="J54" s="336"/>
      <c r="K54" s="92" t="s">
        <v>102</v>
      </c>
      <c r="L54" s="96" t="s">
        <v>167</v>
      </c>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35" t="s">
        <v>533</v>
      </c>
      <c r="D55" s="336"/>
      <c r="E55" s="335" t="s">
        <v>534</v>
      </c>
      <c r="F55" s="336"/>
      <c r="G55" s="335" t="s">
        <v>535</v>
      </c>
      <c r="H55" s="336"/>
      <c r="I55" s="335" t="s">
        <v>537</v>
      </c>
      <c r="J55" s="336"/>
      <c r="K55" s="92" t="s">
        <v>102</v>
      </c>
      <c r="L55" s="96" t="s">
        <v>167</v>
      </c>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t="s">
        <v>538</v>
      </c>
      <c r="D56" s="336"/>
      <c r="E56" s="335" t="s">
        <v>539</v>
      </c>
      <c r="F56" s="336"/>
      <c r="G56" s="335" t="s">
        <v>540</v>
      </c>
      <c r="H56" s="336"/>
      <c r="I56" s="335" t="s">
        <v>541</v>
      </c>
      <c r="J56" s="336"/>
      <c r="K56" s="92" t="s">
        <v>102</v>
      </c>
      <c r="L56" s="96" t="s">
        <v>167</v>
      </c>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335" t="s">
        <v>446</v>
      </c>
      <c r="D57" s="336"/>
      <c r="E57" s="335" t="s">
        <v>542</v>
      </c>
      <c r="F57" s="336"/>
      <c r="G57" s="335" t="s">
        <v>543</v>
      </c>
      <c r="H57" s="336"/>
      <c r="I57" s="335" t="s">
        <v>544</v>
      </c>
      <c r="J57" s="336"/>
      <c r="K57" s="92" t="s">
        <v>102</v>
      </c>
      <c r="L57" s="96" t="s">
        <v>374</v>
      </c>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t="s">
        <v>545</v>
      </c>
      <c r="D58" s="336"/>
      <c r="E58" s="335" t="s">
        <v>546</v>
      </c>
      <c r="F58" s="336"/>
      <c r="G58" s="335"/>
      <c r="H58" s="336"/>
      <c r="I58" s="335" t="s">
        <v>547</v>
      </c>
      <c r="J58" s="336"/>
      <c r="K58" s="92" t="s">
        <v>102</v>
      </c>
      <c r="L58" s="96" t="s">
        <v>374</v>
      </c>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t="s">
        <v>548</v>
      </c>
      <c r="D59" s="336"/>
      <c r="E59" s="335" t="s">
        <v>546</v>
      </c>
      <c r="F59" s="336"/>
      <c r="G59" s="335"/>
      <c r="H59" s="336"/>
      <c r="I59" s="335" t="s">
        <v>547</v>
      </c>
      <c r="J59" s="336"/>
      <c r="K59" s="92" t="s">
        <v>102</v>
      </c>
      <c r="L59" s="96" t="s">
        <v>374</v>
      </c>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t="s">
        <v>549</v>
      </c>
      <c r="D60" s="336"/>
      <c r="E60" s="335"/>
      <c r="F60" s="336"/>
      <c r="G60" s="335"/>
      <c r="H60" s="336"/>
      <c r="I60" s="335" t="s">
        <v>550</v>
      </c>
      <c r="J60" s="336"/>
      <c r="K60" s="92" t="s">
        <v>102</v>
      </c>
      <c r="L60" s="96" t="s">
        <v>374</v>
      </c>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335"/>
      <c r="D61" s="336"/>
      <c r="E61" s="335"/>
      <c r="F61" s="336"/>
      <c r="G61" s="335"/>
      <c r="H61" s="336"/>
      <c r="I61" s="335"/>
      <c r="J61" s="336"/>
      <c r="K61" s="92"/>
      <c r="L61" s="96"/>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c r="D62" s="336"/>
      <c r="E62" s="335"/>
      <c r="F62" s="336"/>
      <c r="G62" s="335"/>
      <c r="H62" s="336"/>
      <c r="I62" s="335"/>
      <c r="J62" s="336"/>
      <c r="K62" s="92"/>
      <c r="L62" s="96"/>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335"/>
      <c r="D63" s="336"/>
      <c r="E63" s="335"/>
      <c r="F63" s="336"/>
      <c r="G63" s="335"/>
      <c r="H63" s="336"/>
      <c r="I63" s="335"/>
      <c r="J63" s="336"/>
      <c r="K63" s="92"/>
      <c r="L63" s="96"/>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335"/>
      <c r="D64" s="336"/>
      <c r="E64" s="335"/>
      <c r="F64" s="336"/>
      <c r="G64" s="335"/>
      <c r="H64" s="336"/>
      <c r="I64" s="335"/>
      <c r="J64" s="336"/>
      <c r="K64" s="92"/>
      <c r="L64" s="96"/>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335"/>
      <c r="D65" s="336"/>
      <c r="E65" s="335"/>
      <c r="F65" s="336"/>
      <c r="G65" s="335"/>
      <c r="H65" s="336"/>
      <c r="I65" s="335"/>
      <c r="J65" s="336"/>
      <c r="K65" s="92"/>
      <c r="L65" s="96"/>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335"/>
      <c r="D66" s="336"/>
      <c r="E66" s="335"/>
      <c r="F66" s="336"/>
      <c r="G66" s="335"/>
      <c r="H66" s="336"/>
      <c r="I66" s="335"/>
      <c r="J66" s="336"/>
      <c r="K66" s="92"/>
      <c r="L66" s="96"/>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335"/>
      <c r="D67" s="336"/>
      <c r="E67" s="335"/>
      <c r="F67" s="336"/>
      <c r="G67" s="335"/>
      <c r="H67" s="336"/>
      <c r="I67" s="335"/>
      <c r="J67" s="336"/>
      <c r="K67" s="92"/>
      <c r="L67" s="96"/>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92"/>
      <c r="L68" s="96"/>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92"/>
      <c r="L69" s="96"/>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7</v>
      </c>
      <c r="E72" s="383"/>
      <c r="F72" s="385" t="s">
        <v>38</v>
      </c>
      <c r="G72" s="386"/>
      <c r="H72" s="387"/>
      <c r="I72" s="417">
        <f>D73/(D73+D72)</f>
        <v>0.36363636363636365</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4</v>
      </c>
      <c r="E73" s="384"/>
      <c r="F73" s="204" t="s">
        <v>39</v>
      </c>
      <c r="G73" s="205"/>
      <c r="H73" s="235"/>
      <c r="I73" s="203" t="str">
        <f>IF(I72&gt;0.85, "Pass", "Fail")</f>
        <v>Fail</v>
      </c>
      <c r="J73" s="203"/>
      <c r="K73" s="294"/>
      <c r="L73" s="42" t="s">
        <v>215</v>
      </c>
      <c r="M73" s="49">
        <v>0.20833333333333334</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str">
        <f t="array" ref="D74">INDEX(L50:L69,MODE(IF((L50:L69&lt;&gt;"")*ISNA(MATCH(L50:L69,$J$75:$J75,0)),MATCH(L50:L69,L50:L69,0))))</f>
        <v>Functional</v>
      </c>
      <c r="E74" s="207"/>
      <c r="F74" s="255" t="s">
        <v>47</v>
      </c>
      <c r="G74" s="256"/>
      <c r="H74" s="281"/>
      <c r="I74" s="203" t="str">
        <f>IF(I72&gt;0.85,"N/A",IF(I72&lt;0.7,"Critical",IF(0.85&gt;I72&gt;0.7,"Average")))</f>
        <v>Critical</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str">
        <f>IF(D74="SW_Bug", "Critical", IF(D74="Logical Flow","Mid-level",  IF(D74="Security", "Critical",  IF(D74="Form Design", "Low",  IF(D74="Interface", "Low",  IF(D74="Functional", "Critical", NA()))))))</f>
        <v>Critical</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qoSeN/26U0TPxhVXbWs3vPrBNpSCmbQXWo6eG91oVDgbMvEr3FSE7UGl6uPQhWTg1Bc+XmaAPXoXmajULDF4ug==" saltValue="eQfa9of/0OoKl54ijt+Pzw==" spinCount="100000" sheet="1" objects="1" scenarios="1" selectLockedCells="1" selectUnlockedCell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223" priority="19" operator="equal">
      <formula>"Fail"</formula>
    </cfRule>
    <cfRule type="cellIs" dxfId="222" priority="20" operator="equal">
      <formula>"Pass"</formula>
    </cfRule>
  </conditionalFormatting>
  <conditionalFormatting sqref="O9:Q18">
    <cfRule type="cellIs" dxfId="221" priority="17" operator="equal">
      <formula>"Pass"</formula>
    </cfRule>
    <cfRule type="cellIs" dxfId="220" priority="18" operator="equal">
      <formula>"Fail"</formula>
    </cfRule>
  </conditionalFormatting>
  <conditionalFormatting sqref="I73:K73">
    <cfRule type="cellIs" dxfId="219" priority="15" operator="equal">
      <formula>"Pass"</formula>
    </cfRule>
    <cfRule type="cellIs" dxfId="218" priority="16" operator="equal">
      <formula>"Fail"</formula>
    </cfRule>
  </conditionalFormatting>
  <conditionalFormatting sqref="D72:E72">
    <cfRule type="cellIs" dxfId="217" priority="14" operator="greaterThan">
      <formula>0</formula>
    </cfRule>
  </conditionalFormatting>
  <conditionalFormatting sqref="D73:E73">
    <cfRule type="cellIs" dxfId="216" priority="12" operator="greaterThan">
      <formula>0</formula>
    </cfRule>
    <cfRule type="cellIs" dxfId="215" priority="13" operator="greaterThan">
      <formula>0</formula>
    </cfRule>
  </conditionalFormatting>
  <conditionalFormatting sqref="I72:K72">
    <cfRule type="cellIs" dxfId="214" priority="6" operator="lessThan">
      <formula>0.7</formula>
    </cfRule>
    <cfRule type="cellIs" dxfId="213" priority="7" operator="between">
      <formula>0.7</formula>
      <formula>0.85</formula>
    </cfRule>
    <cfRule type="cellIs" dxfId="212" priority="11" operator="greaterThan">
      <formula>0.85</formula>
    </cfRule>
  </conditionalFormatting>
  <conditionalFormatting sqref="I74">
    <cfRule type="cellIs" dxfId="211" priority="8" operator="equal">
      <formula>"N/A"</formula>
    </cfRule>
    <cfRule type="cellIs" dxfId="210" priority="9" operator="equal">
      <formula>"Average"</formula>
    </cfRule>
    <cfRule type="cellIs" dxfId="209" priority="10" operator="equal">
      <formula>"Critical"</formula>
    </cfRule>
  </conditionalFormatting>
  <conditionalFormatting sqref="M7:N7">
    <cfRule type="cellIs" dxfId="208" priority="4" operator="equal">
      <formula>"Fail"</formula>
    </cfRule>
    <cfRule type="cellIs" dxfId="207" priority="5" operator="equal">
      <formula>"Pass"</formula>
    </cfRule>
  </conditionalFormatting>
  <conditionalFormatting sqref="P7:R7">
    <cfRule type="cellIs" dxfId="206" priority="3" operator="equal">
      <formula>"No Action Needed"</formula>
    </cfRule>
  </conditionalFormatting>
  <conditionalFormatting sqref="K62">
    <cfRule type="cellIs" dxfId="205" priority="1" operator="equal">
      <formula>"Fail"</formula>
    </cfRule>
    <cfRule type="cellIs" dxfId="204" priority="2" operator="equal">
      <formula>"Pass"</formula>
    </cfRule>
  </conditionalFormatting>
  <dataValidations xWindow="1193" yWindow="412"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J51 J53:J54 J56:J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70" zoomScaleNormal="70" workbookViewId="0">
      <selection activeCell="F76" sqref="F76"/>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41.25" customHeight="1" thickBot="1">
      <c r="A7" s="2"/>
      <c r="B7" s="7" t="s">
        <v>1</v>
      </c>
      <c r="C7" s="274" t="s">
        <v>76</v>
      </c>
      <c r="D7" s="275"/>
      <c r="E7" s="275"/>
      <c r="F7" s="275"/>
      <c r="G7" s="275"/>
      <c r="H7" s="275"/>
      <c r="I7" s="275"/>
      <c r="J7" s="275"/>
      <c r="K7" s="276"/>
      <c r="L7" s="2"/>
      <c r="M7" s="213" t="str">
        <f>I73</f>
        <v>Pass</v>
      </c>
      <c r="N7" s="214"/>
      <c r="O7" s="10"/>
      <c r="P7" s="215" t="str">
        <f>IF(I73="Pass", "No Action Needed", "Function is sent back to the development team")</f>
        <v>No Action Needed</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440" t="str">
        <f>'Iteration Mapping Key '!B17:F17</f>
        <v>TestName_ProductManager</v>
      </c>
      <c r="C15" s="295"/>
      <c r="D15" s="295"/>
      <c r="E15" s="295"/>
      <c r="F15" s="384"/>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573</v>
      </c>
      <c r="E20" s="270"/>
      <c r="F20" s="270"/>
      <c r="G20" s="269" t="s">
        <v>11</v>
      </c>
      <c r="H20" s="269"/>
      <c r="I20" s="269"/>
      <c r="J20" s="348">
        <v>13</v>
      </c>
      <c r="K20" s="349"/>
      <c r="L20" s="8"/>
      <c r="M20" s="369"/>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42747</v>
      </c>
      <c r="C23" s="314"/>
      <c r="D23" s="314"/>
      <c r="E23" s="314"/>
      <c r="F23" s="315"/>
      <c r="G23" s="231" t="s">
        <v>72</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603</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519</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84"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3.5" customHeight="1" outlineLevel="1">
      <c r="A28" s="2"/>
      <c r="B28" s="234" t="s">
        <v>17</v>
      </c>
      <c r="C28" s="235"/>
      <c r="D28" s="219" t="s">
        <v>491</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3.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3.5"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579</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48"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hidden="1"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hidden="1"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hidden="1" customHeight="1" outlineLevel="1">
      <c r="A41" s="2"/>
      <c r="B41" s="280" t="s">
        <v>21</v>
      </c>
      <c r="C41" s="281"/>
      <c r="D41" s="210" t="s">
        <v>80</v>
      </c>
      <c r="E41" s="293"/>
      <c r="F41" s="255" t="s">
        <v>22</v>
      </c>
      <c r="G41" s="281"/>
      <c r="H41" s="97"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hidden="1"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hidden="1"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hidden="1"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hidden="1"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hidden="1" customHeight="1" outlineLevel="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collapsed="1"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98" t="s">
        <v>35</v>
      </c>
      <c r="L49" s="99"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73.5" customHeight="1" outlineLevel="1">
      <c r="A50" s="2"/>
      <c r="B50" s="24">
        <v>1</v>
      </c>
      <c r="C50" s="335" t="s">
        <v>341</v>
      </c>
      <c r="D50" s="336"/>
      <c r="E50" s="335" t="s">
        <v>435</v>
      </c>
      <c r="F50" s="336"/>
      <c r="G50" s="335" t="s">
        <v>575</v>
      </c>
      <c r="H50" s="336"/>
      <c r="I50" s="335" t="s">
        <v>110</v>
      </c>
      <c r="J50" s="336"/>
      <c r="K50" s="100" t="s">
        <v>88</v>
      </c>
      <c r="L50" s="101"/>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131.25" customHeight="1" outlineLevel="1">
      <c r="A51" s="2"/>
      <c r="B51" s="24">
        <v>2</v>
      </c>
      <c r="C51" s="335" t="s">
        <v>578</v>
      </c>
      <c r="D51" s="336"/>
      <c r="E51" s="421" t="s">
        <v>584</v>
      </c>
      <c r="F51" s="422"/>
      <c r="G51" s="335" t="s">
        <v>580</v>
      </c>
      <c r="H51" s="336"/>
      <c r="I51" s="335" t="s">
        <v>110</v>
      </c>
      <c r="J51" s="336"/>
      <c r="K51" s="100" t="s">
        <v>88</v>
      </c>
      <c r="L51" s="101"/>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51.75" customHeight="1" outlineLevel="1">
      <c r="A52" s="2"/>
      <c r="B52" s="24">
        <v>3</v>
      </c>
      <c r="C52" s="335" t="s">
        <v>559</v>
      </c>
      <c r="D52" s="336"/>
      <c r="E52" s="335"/>
      <c r="F52" s="336"/>
      <c r="G52" s="335"/>
      <c r="H52" s="336"/>
      <c r="I52" s="335" t="s">
        <v>581</v>
      </c>
      <c r="J52" s="336"/>
      <c r="K52" s="100" t="s">
        <v>88</v>
      </c>
      <c r="L52" s="101"/>
      <c r="M52" s="91"/>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8.25" customHeight="1" outlineLevel="1">
      <c r="A53" s="2"/>
      <c r="B53" s="24">
        <v>4</v>
      </c>
      <c r="C53" s="335"/>
      <c r="D53" s="336"/>
      <c r="E53" s="335"/>
      <c r="F53" s="336"/>
      <c r="G53" s="335"/>
      <c r="H53" s="336"/>
      <c r="I53" s="335"/>
      <c r="J53" s="336"/>
      <c r="K53" s="100"/>
      <c r="L53" s="101"/>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335"/>
      <c r="D54" s="336"/>
      <c r="E54" s="335"/>
      <c r="F54" s="336"/>
      <c r="G54" s="335"/>
      <c r="H54" s="336"/>
      <c r="I54" s="335"/>
      <c r="J54" s="336"/>
      <c r="K54" s="100"/>
      <c r="L54" s="101"/>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35"/>
      <c r="D55" s="336"/>
      <c r="E55" s="335"/>
      <c r="F55" s="336"/>
      <c r="G55" s="335"/>
      <c r="H55" s="336"/>
      <c r="I55" s="335"/>
      <c r="J55" s="336"/>
      <c r="K55" s="100"/>
      <c r="L55" s="101"/>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c r="D56" s="336"/>
      <c r="E56" s="335"/>
      <c r="F56" s="336"/>
      <c r="G56" s="335"/>
      <c r="H56" s="336"/>
      <c r="I56" s="335"/>
      <c r="J56" s="336"/>
      <c r="K56" s="100"/>
      <c r="L56" s="101"/>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335"/>
      <c r="D57" s="336"/>
      <c r="E57" s="335"/>
      <c r="F57" s="336"/>
      <c r="G57" s="335"/>
      <c r="H57" s="336"/>
      <c r="I57" s="335"/>
      <c r="J57" s="336"/>
      <c r="K57" s="100"/>
      <c r="L57" s="101"/>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c r="D58" s="336"/>
      <c r="E58" s="335"/>
      <c r="F58" s="336"/>
      <c r="G58" s="335"/>
      <c r="H58" s="336"/>
      <c r="I58" s="335"/>
      <c r="J58" s="336"/>
      <c r="K58" s="100"/>
      <c r="L58" s="101"/>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c r="D59" s="336"/>
      <c r="E59" s="335"/>
      <c r="F59" s="336"/>
      <c r="G59" s="335"/>
      <c r="H59" s="336"/>
      <c r="I59" s="335"/>
      <c r="J59" s="336"/>
      <c r="K59" s="100"/>
      <c r="L59" s="101"/>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c r="D60" s="336"/>
      <c r="E60" s="335"/>
      <c r="F60" s="336"/>
      <c r="G60" s="335"/>
      <c r="H60" s="336"/>
      <c r="I60" s="335"/>
      <c r="J60" s="336"/>
      <c r="K60" s="100"/>
      <c r="L60" s="101"/>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335"/>
      <c r="D61" s="336"/>
      <c r="E61" s="335"/>
      <c r="F61" s="336"/>
      <c r="G61" s="335"/>
      <c r="H61" s="336"/>
      <c r="I61" s="335"/>
      <c r="J61" s="336"/>
      <c r="K61" s="100"/>
      <c r="L61" s="101"/>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c r="D62" s="336"/>
      <c r="E62" s="335"/>
      <c r="F62" s="336"/>
      <c r="G62" s="335"/>
      <c r="H62" s="336"/>
      <c r="I62" s="335"/>
      <c r="J62" s="336"/>
      <c r="K62" s="100"/>
      <c r="L62" s="101"/>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335"/>
      <c r="D63" s="336"/>
      <c r="E63" s="335"/>
      <c r="F63" s="336"/>
      <c r="G63" s="335"/>
      <c r="H63" s="336"/>
      <c r="I63" s="335"/>
      <c r="J63" s="336"/>
      <c r="K63" s="100"/>
      <c r="L63" s="101"/>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335"/>
      <c r="D64" s="336"/>
      <c r="E64" s="335"/>
      <c r="F64" s="336"/>
      <c r="G64" s="335"/>
      <c r="H64" s="336"/>
      <c r="I64" s="335"/>
      <c r="J64" s="336"/>
      <c r="K64" s="100"/>
      <c r="L64" s="101"/>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335"/>
      <c r="D65" s="336"/>
      <c r="E65" s="335"/>
      <c r="F65" s="336"/>
      <c r="G65" s="335"/>
      <c r="H65" s="336"/>
      <c r="I65" s="335"/>
      <c r="J65" s="336"/>
      <c r="K65" s="100"/>
      <c r="L65" s="101"/>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335"/>
      <c r="D66" s="336"/>
      <c r="E66" s="335"/>
      <c r="F66" s="336"/>
      <c r="G66" s="335"/>
      <c r="H66" s="336"/>
      <c r="I66" s="335"/>
      <c r="J66" s="336"/>
      <c r="K66" s="100"/>
      <c r="L66" s="101"/>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335"/>
      <c r="D67" s="336"/>
      <c r="E67" s="335"/>
      <c r="F67" s="336"/>
      <c r="G67" s="335"/>
      <c r="H67" s="336"/>
      <c r="I67" s="335"/>
      <c r="J67" s="336"/>
      <c r="K67" s="100"/>
      <c r="L67" s="101"/>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100"/>
      <c r="L68" s="101"/>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100"/>
      <c r="L69" s="101"/>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0</v>
      </c>
      <c r="E72" s="383"/>
      <c r="F72" s="385" t="s">
        <v>38</v>
      </c>
      <c r="G72" s="386"/>
      <c r="H72" s="387"/>
      <c r="I72" s="417">
        <f>D73/(D73+D72)</f>
        <v>1</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3</v>
      </c>
      <c r="E73" s="384"/>
      <c r="F73" s="204" t="s">
        <v>39</v>
      </c>
      <c r="G73" s="205"/>
      <c r="H73" s="235"/>
      <c r="I73" s="203" t="str">
        <f>IF(I72&gt;0.85, "Pass", "Fail")</f>
        <v>Pass</v>
      </c>
      <c r="J73" s="203"/>
      <c r="K73" s="294"/>
      <c r="L73" s="42" t="s">
        <v>215</v>
      </c>
      <c r="M73" s="49">
        <v>8.3333333333333329E-2</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e">
        <f t="array" ref="D74">INDEX(L50:L69,MODE(IF((L50:L69&lt;&gt;"")*ISNA(MATCH(L50:L69,$J$75:$J75,0)),MATCH(L50:L69,L50:L69,0))))</f>
        <v>#N/A</v>
      </c>
      <c r="E74" s="207"/>
      <c r="F74" s="255" t="s">
        <v>47</v>
      </c>
      <c r="G74" s="256"/>
      <c r="H74" s="281"/>
      <c r="I74" s="203" t="str">
        <f>IF(I72&gt;0.85,"N/A",IF(I72&lt;0.7,"Critical",IF(0.85&gt;I72&gt;0.7,"Average")))</f>
        <v>N/A</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e">
        <f>IF(D74="SW_Bug", "Critical", IF(D74="Logical Flow","Mid-level",  IF(D74="Security", "Critical",  IF(D74="Form Design", "Low",  IF(D74="Interface", "Low",  IF(D74="Functional", "Critical", NA()))))))</f>
        <v>#N/A</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tiL5d5hN/Kz4mLKRJDTQCtuvPrhJcVH/rc41gVSrkCPlySsASpd8bQN8ooS+Li06t85A31FaRhS2Ztq+htTGjw==" saltValue="U7lmKflXdG1xuI142omVUw==" spinCount="100000" sheet="1" objects="1" scenarios="1" selectLockedCells="1" selectUnlockedCell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203" priority="19" operator="equal">
      <formula>"Fail"</formula>
    </cfRule>
    <cfRule type="cellIs" dxfId="202" priority="20" operator="equal">
      <formula>"Pass"</formula>
    </cfRule>
  </conditionalFormatting>
  <conditionalFormatting sqref="O9:Q18">
    <cfRule type="cellIs" dxfId="201" priority="17" operator="equal">
      <formula>"Pass"</formula>
    </cfRule>
    <cfRule type="cellIs" dxfId="200" priority="18" operator="equal">
      <formula>"Fail"</formula>
    </cfRule>
  </conditionalFormatting>
  <conditionalFormatting sqref="I73:K73">
    <cfRule type="cellIs" dxfId="199" priority="15" operator="equal">
      <formula>"Pass"</formula>
    </cfRule>
    <cfRule type="cellIs" dxfId="198" priority="16" operator="equal">
      <formula>"Fail"</formula>
    </cfRule>
  </conditionalFormatting>
  <conditionalFormatting sqref="D72:E72">
    <cfRule type="cellIs" dxfId="197" priority="14" operator="greaterThan">
      <formula>0</formula>
    </cfRule>
  </conditionalFormatting>
  <conditionalFormatting sqref="D73:E73">
    <cfRule type="cellIs" dxfId="196" priority="12" operator="greaterThan">
      <formula>0</formula>
    </cfRule>
    <cfRule type="cellIs" dxfId="195" priority="13" operator="greaterThan">
      <formula>0</formula>
    </cfRule>
  </conditionalFormatting>
  <conditionalFormatting sqref="I72:K72">
    <cfRule type="cellIs" dxfId="194" priority="6" operator="lessThan">
      <formula>0.7</formula>
    </cfRule>
    <cfRule type="cellIs" dxfId="193" priority="7" operator="between">
      <formula>0.7</formula>
      <formula>0.85</formula>
    </cfRule>
    <cfRule type="cellIs" dxfId="192" priority="11" operator="greaterThan">
      <formula>0.85</formula>
    </cfRule>
  </conditionalFormatting>
  <conditionalFormatting sqref="I74">
    <cfRule type="cellIs" dxfId="191" priority="8" operator="equal">
      <formula>"N/A"</formula>
    </cfRule>
    <cfRule type="cellIs" dxfId="190" priority="9" operator="equal">
      <formula>"Average"</formula>
    </cfRule>
    <cfRule type="cellIs" dxfId="189" priority="10" operator="equal">
      <formula>"Critical"</formula>
    </cfRule>
  </conditionalFormatting>
  <conditionalFormatting sqref="M7:N7">
    <cfRule type="cellIs" dxfId="188" priority="4" operator="equal">
      <formula>"Fail"</formula>
    </cfRule>
    <cfRule type="cellIs" dxfId="187" priority="5" operator="equal">
      <formula>"Pass"</formula>
    </cfRule>
  </conditionalFormatting>
  <conditionalFormatting sqref="P7:R7">
    <cfRule type="cellIs" dxfId="186" priority="3" operator="equal">
      <formula>"No Action Needed"</formula>
    </cfRule>
  </conditionalFormatting>
  <conditionalFormatting sqref="K62">
    <cfRule type="cellIs" dxfId="185" priority="1" operator="equal">
      <formula>"Fail"</formula>
    </cfRule>
    <cfRule type="cellIs" dxfId="184" priority="2" operator="equal">
      <formula>"Pass"</formula>
    </cfRule>
  </conditionalFormatting>
  <dataValidations xWindow="873" yWindow="319"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I50:I69 J50:J51 J53:J54 J56:J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60" zoomScaleNormal="60" workbookViewId="0">
      <selection activeCell="F76" sqref="F76"/>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41.25" customHeight="1" thickBot="1">
      <c r="A7" s="2"/>
      <c r="B7" s="7" t="s">
        <v>1</v>
      </c>
      <c r="C7" s="274" t="s">
        <v>76</v>
      </c>
      <c r="D7" s="275"/>
      <c r="E7" s="275"/>
      <c r="F7" s="275"/>
      <c r="G7" s="275"/>
      <c r="H7" s="275"/>
      <c r="I7" s="275"/>
      <c r="J7" s="275"/>
      <c r="K7" s="276"/>
      <c r="L7" s="2"/>
      <c r="M7" s="213" t="str">
        <f>I73</f>
        <v>Pass</v>
      </c>
      <c r="N7" s="214"/>
      <c r="O7" s="10"/>
      <c r="P7" s="215" t="str">
        <f>IF(I73="Pass", "No Action Needed", "Function is sent back to the development team")</f>
        <v>No Action Needed</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440" t="str">
        <f>'Iteration Mapping Key '!B17:F17</f>
        <v>TestName_ProductManager</v>
      </c>
      <c r="C15" s="295"/>
      <c r="D15" s="295"/>
      <c r="E15" s="295"/>
      <c r="F15" s="384"/>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583</v>
      </c>
      <c r="E20" s="270"/>
      <c r="F20" s="270"/>
      <c r="G20" s="269" t="s">
        <v>11</v>
      </c>
      <c r="H20" s="269"/>
      <c r="I20" s="269"/>
      <c r="J20" s="348">
        <v>14</v>
      </c>
      <c r="K20" s="349"/>
      <c r="L20" s="8"/>
      <c r="M20" s="369" t="s">
        <v>595</v>
      </c>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42747</v>
      </c>
      <c r="C23" s="314"/>
      <c r="D23" s="314"/>
      <c r="E23" s="314"/>
      <c r="F23" s="315"/>
      <c r="G23" s="231" t="s">
        <v>72</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576</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519</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84"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3.5" customHeight="1" outlineLevel="1">
      <c r="A28" s="2"/>
      <c r="B28" s="234" t="s">
        <v>17</v>
      </c>
      <c r="C28" s="235"/>
      <c r="D28" s="219" t="s">
        <v>491</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3.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3.5"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579</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54"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hidden="1"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hidden="1"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hidden="1" customHeight="1" outlineLevel="1">
      <c r="A41" s="2"/>
      <c r="B41" s="280" t="s">
        <v>21</v>
      </c>
      <c r="C41" s="281"/>
      <c r="D41" s="210" t="s">
        <v>80</v>
      </c>
      <c r="E41" s="293"/>
      <c r="F41" s="255" t="s">
        <v>22</v>
      </c>
      <c r="G41" s="281"/>
      <c r="H41" s="97"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hidden="1"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hidden="1"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hidden="1"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hidden="1"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hidden="1" customHeight="1" outlineLevel="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collapsed="1"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98" t="s">
        <v>35</v>
      </c>
      <c r="L49" s="99"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73.5" customHeight="1" outlineLevel="1">
      <c r="A50" s="2"/>
      <c r="B50" s="24">
        <v>1</v>
      </c>
      <c r="C50" s="335" t="s">
        <v>341</v>
      </c>
      <c r="D50" s="336"/>
      <c r="E50" s="335" t="s">
        <v>435</v>
      </c>
      <c r="F50" s="336"/>
      <c r="G50" s="335" t="s">
        <v>590</v>
      </c>
      <c r="H50" s="336"/>
      <c r="I50" s="335" t="s">
        <v>110</v>
      </c>
      <c r="J50" s="336"/>
      <c r="K50" s="100" t="s">
        <v>88</v>
      </c>
      <c r="L50" s="101"/>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51.75" customHeight="1" outlineLevel="1">
      <c r="A51" s="2"/>
      <c r="B51" s="24">
        <v>2</v>
      </c>
      <c r="C51" s="335" t="s">
        <v>591</v>
      </c>
      <c r="D51" s="336"/>
      <c r="E51" s="421" t="s">
        <v>592</v>
      </c>
      <c r="F51" s="422"/>
      <c r="G51" s="335" t="s">
        <v>593</v>
      </c>
      <c r="H51" s="336"/>
      <c r="I51" s="335" t="s">
        <v>110</v>
      </c>
      <c r="J51" s="336"/>
      <c r="K51" s="100" t="s">
        <v>88</v>
      </c>
      <c r="L51" s="101"/>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51.75" customHeight="1" outlineLevel="1">
      <c r="A52" s="2"/>
      <c r="B52" s="24">
        <v>3</v>
      </c>
      <c r="C52" s="335" t="s">
        <v>594</v>
      </c>
      <c r="D52" s="336"/>
      <c r="E52" s="335" t="s">
        <v>596</v>
      </c>
      <c r="F52" s="336"/>
      <c r="G52" s="335" t="s">
        <v>597</v>
      </c>
      <c r="H52" s="336"/>
      <c r="I52" s="335" t="s">
        <v>110</v>
      </c>
      <c r="J52" s="336"/>
      <c r="K52" s="100" t="s">
        <v>88</v>
      </c>
      <c r="L52" s="101"/>
      <c r="M52" s="91"/>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51" customHeight="1" outlineLevel="1">
      <c r="A53" s="2"/>
      <c r="B53" s="24">
        <v>4</v>
      </c>
      <c r="C53" s="335" t="s">
        <v>598</v>
      </c>
      <c r="D53" s="336"/>
      <c r="E53" s="335" t="s">
        <v>599</v>
      </c>
      <c r="F53" s="336"/>
      <c r="G53" s="335" t="s">
        <v>600</v>
      </c>
      <c r="H53" s="336"/>
      <c r="I53" s="335" t="s">
        <v>110</v>
      </c>
      <c r="J53" s="336"/>
      <c r="K53" s="100" t="s">
        <v>88</v>
      </c>
      <c r="L53" s="101"/>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70.5" customHeight="1" outlineLevel="1">
      <c r="A54" s="2"/>
      <c r="B54" s="24">
        <v>5</v>
      </c>
      <c r="C54" s="335" t="s">
        <v>601</v>
      </c>
      <c r="D54" s="336"/>
      <c r="E54" s="335"/>
      <c r="F54" s="336"/>
      <c r="G54" s="335"/>
      <c r="H54" s="336"/>
      <c r="I54" s="335" t="s">
        <v>602</v>
      </c>
      <c r="J54" s="336"/>
      <c r="K54" s="100"/>
      <c r="L54" s="101"/>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35" t="s">
        <v>613</v>
      </c>
      <c r="D55" s="336"/>
      <c r="E55" s="335"/>
      <c r="F55" s="336"/>
      <c r="G55" s="335"/>
      <c r="H55" s="336"/>
      <c r="I55" s="335" t="s">
        <v>615</v>
      </c>
      <c r="J55" s="336"/>
      <c r="K55" s="100"/>
      <c r="L55" s="101"/>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t="s">
        <v>614</v>
      </c>
      <c r="D56" s="336"/>
      <c r="E56" s="335"/>
      <c r="F56" s="336"/>
      <c r="G56" s="335"/>
      <c r="H56" s="336"/>
      <c r="I56" s="335" t="s">
        <v>615</v>
      </c>
      <c r="J56" s="336"/>
      <c r="K56" s="100"/>
      <c r="L56" s="101"/>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335"/>
      <c r="D57" s="336"/>
      <c r="E57" s="335"/>
      <c r="F57" s="336"/>
      <c r="G57" s="335"/>
      <c r="H57" s="336"/>
      <c r="I57" s="335"/>
      <c r="J57" s="336"/>
      <c r="K57" s="100"/>
      <c r="L57" s="101"/>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c r="D58" s="336"/>
      <c r="E58" s="335"/>
      <c r="F58" s="336"/>
      <c r="G58" s="335"/>
      <c r="H58" s="336"/>
      <c r="I58" s="335"/>
      <c r="J58" s="336"/>
      <c r="K58" s="100"/>
      <c r="L58" s="101"/>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c r="D59" s="336"/>
      <c r="E59" s="335"/>
      <c r="F59" s="336"/>
      <c r="G59" s="335"/>
      <c r="H59" s="336"/>
      <c r="I59" s="335"/>
      <c r="J59" s="336"/>
      <c r="K59" s="100"/>
      <c r="L59" s="101"/>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c r="D60" s="336"/>
      <c r="E60" s="335"/>
      <c r="F60" s="336"/>
      <c r="G60" s="335"/>
      <c r="H60" s="336"/>
      <c r="I60" s="335"/>
      <c r="J60" s="336"/>
      <c r="K60" s="100"/>
      <c r="L60" s="101"/>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335"/>
      <c r="D61" s="336"/>
      <c r="E61" s="335"/>
      <c r="F61" s="336"/>
      <c r="G61" s="335"/>
      <c r="H61" s="336"/>
      <c r="I61" s="335"/>
      <c r="J61" s="336"/>
      <c r="K61" s="100"/>
      <c r="L61" s="101"/>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c r="D62" s="336"/>
      <c r="E62" s="335"/>
      <c r="F62" s="336"/>
      <c r="G62" s="335"/>
      <c r="H62" s="336"/>
      <c r="I62" s="335"/>
      <c r="J62" s="336"/>
      <c r="K62" s="100"/>
      <c r="L62" s="101"/>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335"/>
      <c r="D63" s="336"/>
      <c r="E63" s="335"/>
      <c r="F63" s="336"/>
      <c r="G63" s="335"/>
      <c r="H63" s="336"/>
      <c r="I63" s="335"/>
      <c r="J63" s="336"/>
      <c r="K63" s="100"/>
      <c r="L63" s="101"/>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335"/>
      <c r="D64" s="336"/>
      <c r="E64" s="335"/>
      <c r="F64" s="336"/>
      <c r="G64" s="335"/>
      <c r="H64" s="336"/>
      <c r="I64" s="335"/>
      <c r="J64" s="336"/>
      <c r="K64" s="100"/>
      <c r="L64" s="101"/>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335"/>
      <c r="D65" s="336"/>
      <c r="E65" s="335"/>
      <c r="F65" s="336"/>
      <c r="G65" s="335"/>
      <c r="H65" s="336"/>
      <c r="I65" s="335"/>
      <c r="J65" s="336"/>
      <c r="K65" s="100"/>
      <c r="L65" s="101"/>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335"/>
      <c r="D66" s="336"/>
      <c r="E66" s="335"/>
      <c r="F66" s="336"/>
      <c r="G66" s="335"/>
      <c r="H66" s="336"/>
      <c r="I66" s="335"/>
      <c r="J66" s="336"/>
      <c r="K66" s="100"/>
      <c r="L66" s="101"/>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335"/>
      <c r="D67" s="336"/>
      <c r="E67" s="335"/>
      <c r="F67" s="336"/>
      <c r="G67" s="335"/>
      <c r="H67" s="336"/>
      <c r="I67" s="335"/>
      <c r="J67" s="336"/>
      <c r="K67" s="100"/>
      <c r="L67" s="101"/>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100"/>
      <c r="L68" s="101"/>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100"/>
      <c r="L69" s="101"/>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0</v>
      </c>
      <c r="E72" s="383"/>
      <c r="F72" s="385" t="s">
        <v>38</v>
      </c>
      <c r="G72" s="386"/>
      <c r="H72" s="387"/>
      <c r="I72" s="417">
        <f>D73/(D73+D72)</f>
        <v>1</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4</v>
      </c>
      <c r="E73" s="384"/>
      <c r="F73" s="204" t="s">
        <v>39</v>
      </c>
      <c r="G73" s="205"/>
      <c r="H73" s="235"/>
      <c r="I73" s="203" t="str">
        <f>IF(I72&gt;0.85, "Pass", "Fail")</f>
        <v>Pass</v>
      </c>
      <c r="J73" s="203"/>
      <c r="K73" s="294"/>
      <c r="L73" s="42" t="s">
        <v>215</v>
      </c>
      <c r="M73" s="49">
        <v>0.16666666666666666</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e">
        <f t="array" ref="D74">INDEX(L50:L69,MODE(IF((L50:L69&lt;&gt;"")*ISNA(MATCH(L50:L69,$J$75:$J75,0)),MATCH(L50:L69,L50:L69,0))))</f>
        <v>#N/A</v>
      </c>
      <c r="E74" s="207"/>
      <c r="F74" s="255" t="s">
        <v>47</v>
      </c>
      <c r="G74" s="256"/>
      <c r="H74" s="281"/>
      <c r="I74" s="203" t="str">
        <f>IF(I72&gt;0.85,"N/A",IF(I72&lt;0.7,"Critical",IF(0.85&gt;I72&gt;0.7,"Average")))</f>
        <v>N/A</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e">
        <f>IF(D74="SW_Bug", "Critical", IF(D74="Logical Flow","Mid-level",  IF(D74="Security", "Critical",  IF(D74="Form Design", "Low",  IF(D74="Interface", "Low",  IF(D74="Functional", "Critical", NA()))))))</f>
        <v>#N/A</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KRGvbfCdShrWTxQRi8ZRPsy0y9yxsXHzuIi+vW1ijYDUib50T6ITe5CxKF9hrI31/TsonRSFuT4T6RdGnw4+kA==" saltValue="0TG/whbrLpkfsAsWDofLDQ==" spinCount="100000" sheet="1" objects="1" scenarios="1" selectLockedCells="1" selectUnlockedCell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61 K63:K69">
    <cfRule type="cellIs" dxfId="183" priority="19" operator="equal">
      <formula>"Fail"</formula>
    </cfRule>
    <cfRule type="cellIs" dxfId="182" priority="20" operator="equal">
      <formula>"Pass"</formula>
    </cfRule>
  </conditionalFormatting>
  <conditionalFormatting sqref="O9:Q18">
    <cfRule type="cellIs" dxfId="181" priority="17" operator="equal">
      <formula>"Pass"</formula>
    </cfRule>
    <cfRule type="cellIs" dxfId="180" priority="18" operator="equal">
      <formula>"Fail"</formula>
    </cfRule>
  </conditionalFormatting>
  <conditionalFormatting sqref="I73:K73">
    <cfRule type="cellIs" dxfId="179" priority="15" operator="equal">
      <formula>"Pass"</formula>
    </cfRule>
    <cfRule type="cellIs" dxfId="178" priority="16" operator="equal">
      <formula>"Fail"</formula>
    </cfRule>
  </conditionalFormatting>
  <conditionalFormatting sqref="D72:E72">
    <cfRule type="cellIs" dxfId="177" priority="14" operator="greaterThan">
      <formula>0</formula>
    </cfRule>
  </conditionalFormatting>
  <conditionalFormatting sqref="D73:E73">
    <cfRule type="cellIs" dxfId="176" priority="12" operator="greaterThan">
      <formula>0</formula>
    </cfRule>
    <cfRule type="cellIs" dxfId="175" priority="13" operator="greaterThan">
      <formula>0</formula>
    </cfRule>
  </conditionalFormatting>
  <conditionalFormatting sqref="I72:K72">
    <cfRule type="cellIs" dxfId="174" priority="6" operator="lessThan">
      <formula>0.7</formula>
    </cfRule>
    <cfRule type="cellIs" dxfId="173" priority="7" operator="between">
      <formula>0.7</formula>
      <formula>0.85</formula>
    </cfRule>
    <cfRule type="cellIs" dxfId="172" priority="11" operator="greaterThan">
      <formula>0.85</formula>
    </cfRule>
  </conditionalFormatting>
  <conditionalFormatting sqref="I74">
    <cfRule type="cellIs" dxfId="171" priority="8" operator="equal">
      <formula>"N/A"</formula>
    </cfRule>
    <cfRule type="cellIs" dxfId="170" priority="9" operator="equal">
      <formula>"Average"</formula>
    </cfRule>
    <cfRule type="cellIs" dxfId="169" priority="10" operator="equal">
      <formula>"Critical"</formula>
    </cfRule>
  </conditionalFormatting>
  <conditionalFormatting sqref="M7:N7">
    <cfRule type="cellIs" dxfId="168" priority="4" operator="equal">
      <formula>"Fail"</formula>
    </cfRule>
    <cfRule type="cellIs" dxfId="167" priority="5" operator="equal">
      <formula>"Pass"</formula>
    </cfRule>
  </conditionalFormatting>
  <conditionalFormatting sqref="P7:R7">
    <cfRule type="cellIs" dxfId="166" priority="3" operator="equal">
      <formula>"No Action Needed"</formula>
    </cfRule>
  </conditionalFormatting>
  <conditionalFormatting sqref="K62">
    <cfRule type="cellIs" dxfId="165" priority="1" operator="equal">
      <formula>"Fail"</formula>
    </cfRule>
    <cfRule type="cellIs" dxfId="164" priority="2" operator="equal">
      <formula>"Pass"</formula>
    </cfRule>
  </conditionalFormatting>
  <dataValidations xWindow="1023" yWindow="325"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60" zoomScaleNormal="60" workbookViewId="0">
      <selection activeCell="F76" sqref="F76"/>
    </sheetView>
  </sheetViews>
  <sheetFormatPr defaultRowHeight="15" outlineLevelRow="1"/>
  <cols>
    <col min="1" max="1" width="3.28515625" customWidth="1"/>
    <col min="2" max="2" width="12.28515625" customWidth="1"/>
    <col min="3" max="3" width="10.5703125" customWidth="1"/>
    <col min="4" max="4" width="23.42578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41.25" customHeight="1" thickBot="1">
      <c r="A7" s="2"/>
      <c r="B7" s="7" t="s">
        <v>1</v>
      </c>
      <c r="C7" s="274" t="s">
        <v>76</v>
      </c>
      <c r="D7" s="275"/>
      <c r="E7" s="275"/>
      <c r="F7" s="275"/>
      <c r="G7" s="275"/>
      <c r="H7" s="275"/>
      <c r="I7" s="275"/>
      <c r="J7" s="275"/>
      <c r="K7" s="276"/>
      <c r="L7" s="2"/>
      <c r="M7" s="213" t="str">
        <f>I73</f>
        <v>Fail</v>
      </c>
      <c r="N7" s="214"/>
      <c r="O7" s="10"/>
      <c r="P7" s="215" t="str">
        <f>IF(I73="Pass", "No Action Needed", "Function is sent back to the development team")</f>
        <v>Function is sent back to the development team</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440" t="str">
        <f>'Iteration Mapping Key '!B17:F17</f>
        <v>TestName_ProductManager</v>
      </c>
      <c r="C15" s="295"/>
      <c r="D15" s="295"/>
      <c r="E15" s="295"/>
      <c r="F15" s="384"/>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652</v>
      </c>
      <c r="E20" s="270"/>
      <c r="F20" s="270"/>
      <c r="G20" s="269" t="s">
        <v>11</v>
      </c>
      <c r="H20" s="269"/>
      <c r="I20" s="269"/>
      <c r="J20" s="348">
        <v>15</v>
      </c>
      <c r="K20" s="349"/>
      <c r="L20" s="8"/>
      <c r="M20" s="369" t="s">
        <v>668</v>
      </c>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42747</v>
      </c>
      <c r="C23" s="314"/>
      <c r="D23" s="314"/>
      <c r="E23" s="314"/>
      <c r="F23" s="315"/>
      <c r="G23" s="231" t="s">
        <v>72</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612</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659</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99"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3.5" customHeight="1" outlineLevel="1">
      <c r="A28" s="2"/>
      <c r="B28" s="234" t="s">
        <v>17</v>
      </c>
      <c r="C28" s="235"/>
      <c r="D28" s="219" t="s">
        <v>491</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3.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3.5"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636</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181.5"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21.75" customHeight="1" outlineLevel="1">
      <c r="A35" s="2"/>
      <c r="B35" s="316" t="s">
        <v>8</v>
      </c>
      <c r="C35" s="317"/>
      <c r="D35" s="320" t="s">
        <v>491</v>
      </c>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21.75" customHeight="1"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hidden="1"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hidden="1"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hidden="1" customHeight="1" outlineLevel="1">
      <c r="A41" s="2"/>
      <c r="B41" s="280" t="s">
        <v>21</v>
      </c>
      <c r="C41" s="281"/>
      <c r="D41" s="210" t="s">
        <v>80</v>
      </c>
      <c r="E41" s="293"/>
      <c r="F41" s="255" t="s">
        <v>22</v>
      </c>
      <c r="G41" s="281"/>
      <c r="H41" s="102"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hidden="1"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hidden="1"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hidden="1"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hidden="1"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hidden="1" customHeight="1" outlineLevel="1" thickBot="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collapsed="1"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103" t="s">
        <v>35</v>
      </c>
      <c r="L49" s="104"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73.5" customHeight="1" outlineLevel="1">
      <c r="A50" s="2"/>
      <c r="B50" s="24">
        <v>1</v>
      </c>
      <c r="C50" s="335" t="s">
        <v>378</v>
      </c>
      <c r="D50" s="336"/>
      <c r="E50" s="335" t="s">
        <v>435</v>
      </c>
      <c r="F50" s="336"/>
      <c r="G50" s="335" t="s">
        <v>616</v>
      </c>
      <c r="H50" s="336"/>
      <c r="I50" s="335" t="s">
        <v>110</v>
      </c>
      <c r="J50" s="336"/>
      <c r="K50" s="105" t="s">
        <v>88</v>
      </c>
      <c r="L50" s="106"/>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64.5" customHeight="1" outlineLevel="1">
      <c r="A51" s="2"/>
      <c r="B51" s="24">
        <v>2</v>
      </c>
      <c r="C51" s="335" t="s">
        <v>617</v>
      </c>
      <c r="D51" s="336"/>
      <c r="E51" s="421" t="s">
        <v>618</v>
      </c>
      <c r="F51" s="422"/>
      <c r="G51" s="335" t="s">
        <v>619</v>
      </c>
      <c r="H51" s="336"/>
      <c r="I51" s="335" t="s">
        <v>110</v>
      </c>
      <c r="J51" s="336"/>
      <c r="K51" s="105" t="s">
        <v>88</v>
      </c>
      <c r="L51" s="106"/>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73.5" customHeight="1" outlineLevel="1">
      <c r="A52" s="2"/>
      <c r="B52" s="24">
        <v>3</v>
      </c>
      <c r="C52" s="335" t="s">
        <v>620</v>
      </c>
      <c r="D52" s="336"/>
      <c r="E52" s="335" t="s">
        <v>621</v>
      </c>
      <c r="F52" s="336"/>
      <c r="G52" s="335" t="s">
        <v>622</v>
      </c>
      <c r="H52" s="336"/>
      <c r="I52" s="335" t="s">
        <v>110</v>
      </c>
      <c r="J52" s="336"/>
      <c r="K52" s="105" t="s">
        <v>88</v>
      </c>
      <c r="L52" s="106"/>
      <c r="M52" s="91"/>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93" customHeight="1" outlineLevel="1">
      <c r="A53" s="2"/>
      <c r="B53" s="24">
        <v>4</v>
      </c>
      <c r="C53" s="335" t="s">
        <v>620</v>
      </c>
      <c r="D53" s="336"/>
      <c r="E53" s="335" t="s">
        <v>623</v>
      </c>
      <c r="F53" s="336"/>
      <c r="G53" s="335" t="s">
        <v>624</v>
      </c>
      <c r="H53" s="336"/>
      <c r="I53" s="335" t="s">
        <v>110</v>
      </c>
      <c r="J53" s="336"/>
      <c r="K53" s="105" t="s">
        <v>88</v>
      </c>
      <c r="L53" s="106"/>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84.75" customHeight="1" outlineLevel="1">
      <c r="A54" s="2"/>
      <c r="B54" s="24">
        <v>5</v>
      </c>
      <c r="C54" s="335" t="s">
        <v>620</v>
      </c>
      <c r="D54" s="336"/>
      <c r="E54" s="335" t="s">
        <v>625</v>
      </c>
      <c r="F54" s="336"/>
      <c r="G54" s="335" t="s">
        <v>626</v>
      </c>
      <c r="H54" s="336"/>
      <c r="I54" s="335" t="s">
        <v>631</v>
      </c>
      <c r="J54" s="336"/>
      <c r="K54" s="105" t="s">
        <v>102</v>
      </c>
      <c r="L54" s="106" t="s">
        <v>167</v>
      </c>
      <c r="M54" s="91" t="s">
        <v>629</v>
      </c>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87" customHeight="1" outlineLevel="1">
      <c r="A55" s="2"/>
      <c r="B55" s="24">
        <v>6</v>
      </c>
      <c r="C55" s="335" t="s">
        <v>620</v>
      </c>
      <c r="D55" s="336"/>
      <c r="E55" s="335" t="s">
        <v>627</v>
      </c>
      <c r="F55" s="336"/>
      <c r="G55" s="335" t="s">
        <v>628</v>
      </c>
      <c r="H55" s="336"/>
      <c r="I55" s="335" t="s">
        <v>630</v>
      </c>
      <c r="J55" s="336"/>
      <c r="K55" s="105" t="s">
        <v>102</v>
      </c>
      <c r="L55" s="106" t="s">
        <v>167</v>
      </c>
      <c r="M55" s="91" t="s">
        <v>632</v>
      </c>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90" customHeight="1" outlineLevel="1">
      <c r="A56" s="2"/>
      <c r="B56" s="24">
        <v>7</v>
      </c>
      <c r="C56" s="335" t="s">
        <v>633</v>
      </c>
      <c r="D56" s="336"/>
      <c r="E56" s="335" t="s">
        <v>634</v>
      </c>
      <c r="F56" s="336"/>
      <c r="G56" s="335" t="s">
        <v>635</v>
      </c>
      <c r="H56" s="336"/>
      <c r="I56" s="335" t="s">
        <v>637</v>
      </c>
      <c r="J56" s="336"/>
      <c r="K56" s="105" t="s">
        <v>102</v>
      </c>
      <c r="L56" s="106" t="s">
        <v>167</v>
      </c>
      <c r="M56" s="91" t="s">
        <v>638</v>
      </c>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92.25" customHeight="1" outlineLevel="1">
      <c r="A57" s="2"/>
      <c r="B57" s="24">
        <v>8</v>
      </c>
      <c r="C57" s="335" t="s">
        <v>666</v>
      </c>
      <c r="D57" s="336"/>
      <c r="E57" s="335" t="s">
        <v>641</v>
      </c>
      <c r="F57" s="336"/>
      <c r="G57" s="335" t="s">
        <v>642</v>
      </c>
      <c r="H57" s="336"/>
      <c r="I57" s="335" t="s">
        <v>643</v>
      </c>
      <c r="J57" s="336"/>
      <c r="K57" s="105" t="s">
        <v>88</v>
      </c>
      <c r="L57" s="106" t="s">
        <v>167</v>
      </c>
      <c r="M57" s="91" t="s">
        <v>646</v>
      </c>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66" customHeight="1" outlineLevel="1">
      <c r="A58" s="2"/>
      <c r="B58" s="24">
        <v>9</v>
      </c>
      <c r="C58" s="335" t="s">
        <v>649</v>
      </c>
      <c r="D58" s="336"/>
      <c r="E58" s="335" t="s">
        <v>647</v>
      </c>
      <c r="F58" s="336"/>
      <c r="G58" s="335" t="s">
        <v>639</v>
      </c>
      <c r="H58" s="336"/>
      <c r="I58" s="335" t="s">
        <v>640</v>
      </c>
      <c r="J58" s="336"/>
      <c r="K58" s="107" t="s">
        <v>102</v>
      </c>
      <c r="L58" s="108" t="s">
        <v>374</v>
      </c>
      <c r="M58" s="39" t="s">
        <v>645</v>
      </c>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49.5" customHeight="1" outlineLevel="1">
      <c r="A59" s="2"/>
      <c r="B59" s="24">
        <v>10</v>
      </c>
      <c r="C59" s="335" t="s">
        <v>667</v>
      </c>
      <c r="D59" s="336"/>
      <c r="E59" s="335" t="s">
        <v>648</v>
      </c>
      <c r="F59" s="336"/>
      <c r="G59" s="335" t="s">
        <v>644</v>
      </c>
      <c r="H59" s="336"/>
      <c r="I59" s="335" t="s">
        <v>640</v>
      </c>
      <c r="J59" s="336"/>
      <c r="K59" s="105" t="s">
        <v>102</v>
      </c>
      <c r="L59" s="106" t="s">
        <v>374</v>
      </c>
      <c r="M59" s="39" t="s">
        <v>645</v>
      </c>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49.5" customHeight="1" outlineLevel="1">
      <c r="A60" s="2"/>
      <c r="B60" s="24">
        <v>11</v>
      </c>
      <c r="C60" s="335" t="s">
        <v>650</v>
      </c>
      <c r="D60" s="336"/>
      <c r="E60" s="335"/>
      <c r="F60" s="336"/>
      <c r="G60" s="335"/>
      <c r="H60" s="336"/>
      <c r="I60" s="335" t="s">
        <v>651</v>
      </c>
      <c r="J60" s="336"/>
      <c r="K60" s="105"/>
      <c r="L60" s="106"/>
      <c r="M60" s="39"/>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62.25" customHeight="1" outlineLevel="1">
      <c r="A61" s="2"/>
      <c r="B61" s="24">
        <v>12</v>
      </c>
      <c r="C61" s="335" t="s">
        <v>617</v>
      </c>
      <c r="D61" s="336"/>
      <c r="E61" s="335" t="s">
        <v>653</v>
      </c>
      <c r="F61" s="336"/>
      <c r="G61" s="335" t="s">
        <v>654</v>
      </c>
      <c r="H61" s="336"/>
      <c r="I61" s="335" t="s">
        <v>655</v>
      </c>
      <c r="J61" s="336"/>
      <c r="K61" s="105" t="s">
        <v>102</v>
      </c>
      <c r="L61" s="106" t="s">
        <v>119</v>
      </c>
      <c r="M61" s="85"/>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105" customHeight="1" outlineLevel="1">
      <c r="A62" s="2"/>
      <c r="B62" s="24">
        <v>13</v>
      </c>
      <c r="C62" s="335" t="s">
        <v>620</v>
      </c>
      <c r="D62" s="336"/>
      <c r="E62" s="335" t="s">
        <v>656</v>
      </c>
      <c r="F62" s="336"/>
      <c r="G62" s="335" t="s">
        <v>657</v>
      </c>
      <c r="H62" s="336"/>
      <c r="I62" s="335" t="s">
        <v>658</v>
      </c>
      <c r="J62" s="336"/>
      <c r="K62" s="105" t="s">
        <v>102</v>
      </c>
      <c r="L62" s="106" t="s">
        <v>167</v>
      </c>
      <c r="M62" s="85"/>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69.75" customHeight="1" outlineLevel="1">
      <c r="A63" s="2"/>
      <c r="B63" s="24">
        <v>14</v>
      </c>
      <c r="C63" s="335" t="s">
        <v>660</v>
      </c>
      <c r="D63" s="336"/>
      <c r="E63" s="335" t="s">
        <v>661</v>
      </c>
      <c r="F63" s="336"/>
      <c r="G63" s="335" t="s">
        <v>662</v>
      </c>
      <c r="H63" s="336"/>
      <c r="I63" s="335" t="s">
        <v>663</v>
      </c>
      <c r="J63" s="336"/>
      <c r="K63" s="105" t="s">
        <v>102</v>
      </c>
      <c r="L63" s="106" t="s">
        <v>374</v>
      </c>
      <c r="M63" s="39" t="s">
        <v>645</v>
      </c>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50.25" customHeight="1" outlineLevel="1">
      <c r="A64" s="2"/>
      <c r="B64" s="24">
        <v>15</v>
      </c>
      <c r="C64" s="335" t="s">
        <v>617</v>
      </c>
      <c r="D64" s="336"/>
      <c r="E64" s="335" t="s">
        <v>664</v>
      </c>
      <c r="F64" s="336"/>
      <c r="G64" s="335" t="s">
        <v>665</v>
      </c>
      <c r="H64" s="336"/>
      <c r="I64" s="335" t="s">
        <v>110</v>
      </c>
      <c r="J64" s="336"/>
      <c r="K64" s="105" t="s">
        <v>88</v>
      </c>
      <c r="L64" s="106"/>
      <c r="M64" s="85"/>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335"/>
      <c r="D65" s="336"/>
      <c r="E65" s="335"/>
      <c r="F65" s="336"/>
      <c r="G65" s="335"/>
      <c r="H65" s="336"/>
      <c r="I65" s="335"/>
      <c r="J65" s="336"/>
      <c r="K65" s="105"/>
      <c r="L65" s="106"/>
      <c r="M65" s="85"/>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335"/>
      <c r="D66" s="336"/>
      <c r="E66" s="335"/>
      <c r="F66" s="336"/>
      <c r="G66" s="335"/>
      <c r="H66" s="336"/>
      <c r="I66" s="335"/>
      <c r="J66" s="336"/>
      <c r="K66" s="105"/>
      <c r="L66" s="106"/>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335"/>
      <c r="D67" s="336"/>
      <c r="E67" s="335"/>
      <c r="F67" s="336"/>
      <c r="G67" s="335"/>
      <c r="H67" s="336"/>
      <c r="I67" s="335"/>
      <c r="J67" s="336"/>
      <c r="K67" s="105"/>
      <c r="L67" s="106"/>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105"/>
      <c r="L68" s="106"/>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105"/>
      <c r="L69" s="106"/>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8</v>
      </c>
      <c r="E72" s="383"/>
      <c r="F72" s="385" t="s">
        <v>38</v>
      </c>
      <c r="G72" s="386"/>
      <c r="H72" s="387"/>
      <c r="I72" s="417">
        <f>D73/(D73+D72)</f>
        <v>0.42857142857142855</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6</v>
      </c>
      <c r="E73" s="384"/>
      <c r="F73" s="204" t="s">
        <v>39</v>
      </c>
      <c r="G73" s="205"/>
      <c r="H73" s="235"/>
      <c r="I73" s="203" t="str">
        <f>IF(I72&gt;0.85, "Pass", "Fail")</f>
        <v>Fail</v>
      </c>
      <c r="J73" s="203"/>
      <c r="K73" s="294"/>
      <c r="L73" s="42" t="s">
        <v>215</v>
      </c>
      <c r="M73" s="49">
        <v>0.20833333333333334</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str">
        <f t="array" ref="D74">INDEX(L50:L69,MODE(IF((L50:L69&lt;&gt;"")*ISNA(MATCH(L50:L69,$J$75:$J75,0)),MATCH(L50:L69,L50:L69,0))))</f>
        <v>Form Design</v>
      </c>
      <c r="E74" s="207"/>
      <c r="F74" s="255" t="s">
        <v>47</v>
      </c>
      <c r="G74" s="256"/>
      <c r="H74" s="281"/>
      <c r="I74" s="203" t="str">
        <f>IF(I72&gt;0.85,"N/A",IF(I72&lt;0.7,"Critical",IF(0.85&gt;I72&gt;0.7,"Average")))</f>
        <v>Critical</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str">
        <f>IF(D74="SW_Bug", "Critical", IF(D74="Logical Flow","Mid-level",  IF(D74="Security", "Critical",  IF(D74="Form Design", "Low",  IF(D74="Interface", "Low",  IF(D74="Functional", "Critical", NA()))))))</f>
        <v>Low</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eac0Xgt1fr6r02WOuE/T7O/BJcM42cv4P8YkmYmp17SZDieb0Dz39bj4U78wSwpuAVh8jtSAIekGLMO6y7ZPTA==" saltValue="oreMFM001JTVyDxy2xBOOA==" spinCount="100000" sheet="1" objects="1" scenarios="1" selectLockedCells="1" selectUnlockedCells="1"/>
  <mergeCells count="174">
    <mergeCell ref="M6:N6"/>
    <mergeCell ref="P6:R6"/>
    <mergeCell ref="C7:K7"/>
    <mergeCell ref="M7:N7"/>
    <mergeCell ref="P7:R7"/>
    <mergeCell ref="B9:K9"/>
    <mergeCell ref="B10:E10"/>
    <mergeCell ref="F10:H10"/>
    <mergeCell ref="I10:K10"/>
    <mergeCell ref="B11:E11"/>
    <mergeCell ref="F11:H11"/>
    <mergeCell ref="I11:K11"/>
    <mergeCell ref="D2:G5"/>
    <mergeCell ref="H2:K5"/>
    <mergeCell ref="B14:F14"/>
    <mergeCell ref="G14:K14"/>
    <mergeCell ref="B15:F15"/>
    <mergeCell ref="G15:K15"/>
    <mergeCell ref="B16:D17"/>
    <mergeCell ref="E16:K17"/>
    <mergeCell ref="B12:D12"/>
    <mergeCell ref="E12:G12"/>
    <mergeCell ref="H12:K12"/>
    <mergeCell ref="B13:D13"/>
    <mergeCell ref="E13:G13"/>
    <mergeCell ref="H13:K13"/>
    <mergeCell ref="B19:K1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s>
  <conditionalFormatting sqref="K50:K57 K63:K69 K59:K61">
    <cfRule type="cellIs" dxfId="163" priority="21" operator="equal">
      <formula>"Fail"</formula>
    </cfRule>
    <cfRule type="cellIs" dxfId="162" priority="22" operator="equal">
      <formula>"Pass"</formula>
    </cfRule>
  </conditionalFormatting>
  <conditionalFormatting sqref="O9:Q18">
    <cfRule type="cellIs" dxfId="161" priority="19" operator="equal">
      <formula>"Pass"</formula>
    </cfRule>
    <cfRule type="cellIs" dxfId="160" priority="20" operator="equal">
      <formula>"Fail"</formula>
    </cfRule>
  </conditionalFormatting>
  <conditionalFormatting sqref="I73:K73">
    <cfRule type="cellIs" dxfId="159" priority="17" operator="equal">
      <formula>"Pass"</formula>
    </cfRule>
    <cfRule type="cellIs" dxfId="158" priority="18" operator="equal">
      <formula>"Fail"</formula>
    </cfRule>
  </conditionalFormatting>
  <conditionalFormatting sqref="D72:E72">
    <cfRule type="cellIs" dxfId="157" priority="16" operator="greaterThan">
      <formula>0</formula>
    </cfRule>
  </conditionalFormatting>
  <conditionalFormatting sqref="D73:E73">
    <cfRule type="cellIs" dxfId="156" priority="14" operator="greaterThan">
      <formula>0</formula>
    </cfRule>
    <cfRule type="cellIs" dxfId="155" priority="15" operator="greaterThan">
      <formula>0</formula>
    </cfRule>
  </conditionalFormatting>
  <conditionalFormatting sqref="I72:K72">
    <cfRule type="cellIs" dxfId="154" priority="8" operator="lessThan">
      <formula>0.7</formula>
    </cfRule>
    <cfRule type="cellIs" dxfId="153" priority="9" operator="between">
      <formula>0.7</formula>
      <formula>0.85</formula>
    </cfRule>
    <cfRule type="cellIs" dxfId="152" priority="13" operator="greaterThan">
      <formula>0.85</formula>
    </cfRule>
  </conditionalFormatting>
  <conditionalFormatting sqref="I74">
    <cfRule type="cellIs" dxfId="151" priority="10" operator="equal">
      <formula>"N/A"</formula>
    </cfRule>
    <cfRule type="cellIs" dxfId="150" priority="11" operator="equal">
      <formula>"Average"</formula>
    </cfRule>
    <cfRule type="cellIs" dxfId="149" priority="12" operator="equal">
      <formula>"Critical"</formula>
    </cfRule>
  </conditionalFormatting>
  <conditionalFormatting sqref="M7:N7">
    <cfRule type="cellIs" dxfId="148" priority="6" operator="equal">
      <formula>"Fail"</formula>
    </cfRule>
    <cfRule type="cellIs" dxfId="147" priority="7" operator="equal">
      <formula>"Pass"</formula>
    </cfRule>
  </conditionalFormatting>
  <conditionalFormatting sqref="P7:R7">
    <cfRule type="cellIs" dxfId="146" priority="5" operator="equal">
      <formula>"No Action Needed"</formula>
    </cfRule>
  </conditionalFormatting>
  <conditionalFormatting sqref="K62">
    <cfRule type="cellIs" dxfId="145" priority="3" operator="equal">
      <formula>"Fail"</formula>
    </cfRule>
    <cfRule type="cellIs" dxfId="144" priority="4" operator="equal">
      <formula>"Pass"</formula>
    </cfRule>
  </conditionalFormatting>
  <conditionalFormatting sqref="K58">
    <cfRule type="cellIs" dxfId="143" priority="1" operator="equal">
      <formula>"Fail"</formula>
    </cfRule>
    <cfRule type="cellIs" dxfId="142" priority="2" operator="equal">
      <formula>"Pass"</formula>
    </cfRule>
  </conditionalFormatting>
  <dataValidations xWindow="1051" yWindow="406"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54 J56:J69 I50:I69"/>
    <dataValidation allowBlank="1" showInputMessage="1" showErrorMessage="1" promptTitle="Hint" prompt="The application should behave according to the SRS document and SDD. The expected result should be meeting the requirements as it is with no changes what so ever." sqref="H50:H51 H53:H54 H56:H69 G50:G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F50:F51 F53:F54 F56:F69 E50:E69"/>
    <dataValidation allowBlank="1" showInputMessage="1" showErrorMessage="1" promptTitle="Hint" prompt="Write the name of the step itself._x000a_Ex: Navigation to required page._x000a_Opening the .exe file._x000a_...etc." sqref="D50:D51 D53:D54 D56:D69 C50:C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60" zoomScaleNormal="60" workbookViewId="0">
      <selection activeCell="F76" sqref="F76"/>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41.25" customHeight="1" thickBot="1">
      <c r="A7" s="2"/>
      <c r="B7" s="7" t="s">
        <v>1</v>
      </c>
      <c r="C7" s="274" t="s">
        <v>76</v>
      </c>
      <c r="D7" s="275"/>
      <c r="E7" s="275"/>
      <c r="F7" s="275"/>
      <c r="G7" s="275"/>
      <c r="H7" s="275"/>
      <c r="I7" s="275"/>
      <c r="J7" s="275"/>
      <c r="K7" s="276"/>
      <c r="L7" s="2"/>
      <c r="M7" s="213" t="str">
        <f>I73</f>
        <v>Fail</v>
      </c>
      <c r="N7" s="214"/>
      <c r="O7" s="10"/>
      <c r="P7" s="215" t="str">
        <f>IF(I73="Pass", "No Action Needed", "Function is sent back to the development team")</f>
        <v>Function is sent back to the development team</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440" t="str">
        <f>'Iteration Mapping Key '!B17:F17</f>
        <v>TestName_ProductManager</v>
      </c>
      <c r="C15" s="295"/>
      <c r="D15" s="295"/>
      <c r="E15" s="295"/>
      <c r="F15" s="384"/>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686</v>
      </c>
      <c r="E20" s="270"/>
      <c r="F20" s="270"/>
      <c r="G20" s="269" t="s">
        <v>11</v>
      </c>
      <c r="H20" s="269"/>
      <c r="I20" s="269"/>
      <c r="J20" s="348">
        <v>16</v>
      </c>
      <c r="K20" s="349"/>
      <c r="L20" s="8"/>
      <c r="M20" s="369"/>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42747</v>
      </c>
      <c r="C23" s="314"/>
      <c r="D23" s="314"/>
      <c r="E23" s="314"/>
      <c r="F23" s="315"/>
      <c r="G23" s="231" t="s">
        <v>72</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576</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519</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84"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3.5" customHeight="1" outlineLevel="1">
      <c r="A28" s="2"/>
      <c r="B28" s="234" t="s">
        <v>17</v>
      </c>
      <c r="C28" s="235"/>
      <c r="D28" s="219" t="s">
        <v>491</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3.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3.5"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703</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54"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hidden="1"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hidden="1"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hidden="1" customHeight="1" outlineLevel="1">
      <c r="A41" s="2"/>
      <c r="B41" s="280" t="s">
        <v>21</v>
      </c>
      <c r="C41" s="281"/>
      <c r="D41" s="210" t="s">
        <v>80</v>
      </c>
      <c r="E41" s="293"/>
      <c r="F41" s="255" t="s">
        <v>22</v>
      </c>
      <c r="G41" s="281"/>
      <c r="H41" s="114"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hidden="1"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hidden="1"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hidden="1"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hidden="1"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hidden="1" customHeight="1" outlineLevel="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collapsed="1"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112" t="s">
        <v>35</v>
      </c>
      <c r="L49" s="113"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73.5" customHeight="1" outlineLevel="1">
      <c r="A50" s="2"/>
      <c r="B50" s="24">
        <v>1</v>
      </c>
      <c r="C50" s="335" t="s">
        <v>381</v>
      </c>
      <c r="D50" s="336"/>
      <c r="E50" s="335" t="s">
        <v>435</v>
      </c>
      <c r="F50" s="336"/>
      <c r="G50" s="335" t="s">
        <v>687</v>
      </c>
      <c r="H50" s="336"/>
      <c r="I50" s="335" t="s">
        <v>110</v>
      </c>
      <c r="J50" s="336"/>
      <c r="K50" s="111" t="s">
        <v>88</v>
      </c>
      <c r="L50" s="115"/>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51.75" customHeight="1" outlineLevel="1">
      <c r="A51" s="2"/>
      <c r="B51" s="24">
        <v>2</v>
      </c>
      <c r="C51" s="335" t="s">
        <v>688</v>
      </c>
      <c r="D51" s="336"/>
      <c r="E51" s="421" t="s">
        <v>689</v>
      </c>
      <c r="F51" s="422"/>
      <c r="G51" s="335" t="s">
        <v>690</v>
      </c>
      <c r="H51" s="336"/>
      <c r="I51" s="335" t="s">
        <v>110</v>
      </c>
      <c r="J51" s="336"/>
      <c r="K51" s="111" t="s">
        <v>88</v>
      </c>
      <c r="L51" s="115"/>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84.75" customHeight="1" outlineLevel="1">
      <c r="A52" s="2"/>
      <c r="B52" s="24">
        <v>3</v>
      </c>
      <c r="C52" s="335" t="s">
        <v>693</v>
      </c>
      <c r="D52" s="336"/>
      <c r="E52" s="335" t="s">
        <v>694</v>
      </c>
      <c r="F52" s="336"/>
      <c r="G52" s="335" t="s">
        <v>695</v>
      </c>
      <c r="H52" s="336"/>
      <c r="I52" s="335" t="s">
        <v>696</v>
      </c>
      <c r="J52" s="336"/>
      <c r="K52" s="111" t="s">
        <v>102</v>
      </c>
      <c r="L52" s="115" t="s">
        <v>374</v>
      </c>
      <c r="M52" s="91" t="s">
        <v>707</v>
      </c>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105" customHeight="1" outlineLevel="1">
      <c r="A53" s="2"/>
      <c r="B53" s="24">
        <v>4</v>
      </c>
      <c r="C53" s="335" t="s">
        <v>697</v>
      </c>
      <c r="D53" s="336"/>
      <c r="E53" s="335" t="s">
        <v>698</v>
      </c>
      <c r="F53" s="336"/>
      <c r="G53" s="335" t="s">
        <v>699</v>
      </c>
      <c r="H53" s="336"/>
      <c r="I53" s="335" t="s">
        <v>700</v>
      </c>
      <c r="J53" s="336"/>
      <c r="K53" s="111" t="s">
        <v>102</v>
      </c>
      <c r="L53" s="115" t="s">
        <v>374</v>
      </c>
      <c r="M53" s="39" t="s">
        <v>701</v>
      </c>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150.75" customHeight="1" outlineLevel="1">
      <c r="A54" s="2"/>
      <c r="B54" s="24">
        <v>5</v>
      </c>
      <c r="C54" s="335" t="s">
        <v>702</v>
      </c>
      <c r="D54" s="336"/>
      <c r="E54" s="335" t="s">
        <v>704</v>
      </c>
      <c r="F54" s="336"/>
      <c r="G54" s="335" t="s">
        <v>705</v>
      </c>
      <c r="H54" s="336"/>
      <c r="I54" s="335" t="s">
        <v>706</v>
      </c>
      <c r="J54" s="336"/>
      <c r="K54" s="111" t="s">
        <v>102</v>
      </c>
      <c r="L54" s="115" t="s">
        <v>374</v>
      </c>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35" t="s">
        <v>708</v>
      </c>
      <c r="D55" s="336"/>
      <c r="E55" s="335" t="s">
        <v>709</v>
      </c>
      <c r="F55" s="336"/>
      <c r="G55" s="335" t="s">
        <v>710</v>
      </c>
      <c r="H55" s="336"/>
      <c r="I55" s="335" t="s">
        <v>110</v>
      </c>
      <c r="J55" s="336"/>
      <c r="K55" s="111" t="s">
        <v>88</v>
      </c>
      <c r="L55" s="115"/>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6.25" customHeight="1" outlineLevel="1">
      <c r="A56" s="2"/>
      <c r="B56" s="24">
        <v>7</v>
      </c>
      <c r="C56" s="335" t="s">
        <v>711</v>
      </c>
      <c r="D56" s="336"/>
      <c r="E56" s="335" t="s">
        <v>712</v>
      </c>
      <c r="F56" s="336"/>
      <c r="G56" s="335" t="s">
        <v>713</v>
      </c>
      <c r="H56" s="336"/>
      <c r="I56" s="335" t="s">
        <v>110</v>
      </c>
      <c r="J56" s="336"/>
      <c r="K56" s="111" t="s">
        <v>88</v>
      </c>
      <c r="L56" s="115"/>
      <c r="M56" s="39" t="s">
        <v>714</v>
      </c>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335"/>
      <c r="D57" s="336"/>
      <c r="E57" s="335"/>
      <c r="F57" s="336"/>
      <c r="G57" s="335"/>
      <c r="H57" s="336"/>
      <c r="I57" s="335"/>
      <c r="J57" s="336"/>
      <c r="K57" s="111"/>
      <c r="L57" s="115"/>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c r="D58" s="336"/>
      <c r="E58" s="335"/>
      <c r="F58" s="336"/>
      <c r="G58" s="335"/>
      <c r="H58" s="336"/>
      <c r="I58" s="335"/>
      <c r="J58" s="336"/>
      <c r="K58" s="111"/>
      <c r="L58" s="115"/>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c r="D59" s="336"/>
      <c r="E59" s="335"/>
      <c r="F59" s="336"/>
      <c r="G59" s="335"/>
      <c r="H59" s="336"/>
      <c r="I59" s="335"/>
      <c r="J59" s="336"/>
      <c r="K59" s="111"/>
      <c r="L59" s="115"/>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c r="D60" s="336"/>
      <c r="E60" s="335"/>
      <c r="F60" s="336"/>
      <c r="G60" s="335"/>
      <c r="H60" s="336"/>
      <c r="I60" s="335"/>
      <c r="J60" s="336"/>
      <c r="K60" s="111"/>
      <c r="L60" s="115"/>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335"/>
      <c r="D61" s="336"/>
      <c r="E61" s="335"/>
      <c r="F61" s="336"/>
      <c r="G61" s="335"/>
      <c r="H61" s="336"/>
      <c r="I61" s="335"/>
      <c r="J61" s="336"/>
      <c r="K61" s="111"/>
      <c r="L61" s="115"/>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c r="D62" s="336"/>
      <c r="E62" s="335"/>
      <c r="F62" s="336"/>
      <c r="G62" s="335"/>
      <c r="H62" s="336"/>
      <c r="I62" s="335"/>
      <c r="J62" s="336"/>
      <c r="K62" s="111"/>
      <c r="L62" s="115"/>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335"/>
      <c r="D63" s="336"/>
      <c r="E63" s="335"/>
      <c r="F63" s="336"/>
      <c r="G63" s="335"/>
      <c r="H63" s="336"/>
      <c r="I63" s="335"/>
      <c r="J63" s="336"/>
      <c r="K63" s="111"/>
      <c r="L63" s="115"/>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335"/>
      <c r="D64" s="336"/>
      <c r="E64" s="335"/>
      <c r="F64" s="336"/>
      <c r="G64" s="335"/>
      <c r="H64" s="336"/>
      <c r="I64" s="335"/>
      <c r="J64" s="336"/>
      <c r="K64" s="111"/>
      <c r="L64" s="115"/>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335"/>
      <c r="D65" s="336"/>
      <c r="E65" s="335"/>
      <c r="F65" s="336"/>
      <c r="G65" s="335"/>
      <c r="H65" s="336"/>
      <c r="I65" s="335"/>
      <c r="J65" s="336"/>
      <c r="K65" s="111"/>
      <c r="L65" s="115"/>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335"/>
      <c r="D66" s="336"/>
      <c r="E66" s="335"/>
      <c r="F66" s="336"/>
      <c r="G66" s="335"/>
      <c r="H66" s="336"/>
      <c r="I66" s="335"/>
      <c r="J66" s="336"/>
      <c r="K66" s="111"/>
      <c r="L66" s="115"/>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335"/>
      <c r="D67" s="336"/>
      <c r="E67" s="335"/>
      <c r="F67" s="336"/>
      <c r="G67" s="335"/>
      <c r="H67" s="336"/>
      <c r="I67" s="335"/>
      <c r="J67" s="336"/>
      <c r="K67" s="111"/>
      <c r="L67" s="115"/>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111"/>
      <c r="L68" s="115"/>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111"/>
      <c r="L69" s="115"/>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3</v>
      </c>
      <c r="E72" s="383"/>
      <c r="F72" s="385" t="s">
        <v>38</v>
      </c>
      <c r="G72" s="386"/>
      <c r="H72" s="387"/>
      <c r="I72" s="417">
        <f>D73/(D73+D72)</f>
        <v>0.5714285714285714</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4</v>
      </c>
      <c r="E73" s="384"/>
      <c r="F73" s="204" t="s">
        <v>39</v>
      </c>
      <c r="G73" s="205"/>
      <c r="H73" s="235"/>
      <c r="I73" s="203" t="str">
        <f>IF(I72&gt;0.85, "Pass", "Fail")</f>
        <v>Fail</v>
      </c>
      <c r="J73" s="203"/>
      <c r="K73" s="294"/>
      <c r="L73" s="42" t="s">
        <v>215</v>
      </c>
      <c r="M73" s="49">
        <v>0.16666666666666666</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str">
        <f t="array" ref="D74">INDEX(L50:L69,MODE(IF((L50:L69&lt;&gt;"")*ISNA(MATCH(L50:L69,$J$75:$J75,0)),MATCH(L50:L69,L50:L69,0))))</f>
        <v>Functional</v>
      </c>
      <c r="E74" s="207"/>
      <c r="F74" s="255" t="s">
        <v>47</v>
      </c>
      <c r="G74" s="256"/>
      <c r="H74" s="281"/>
      <c r="I74" s="203" t="str">
        <f>IF(I72&gt;0.85,"N/A",IF(I72&lt;0.7,"Critical",IF(0.85&gt;I72&gt;0.7,"Average")))</f>
        <v>Critical</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str">
        <f>IF(D74="SW_Bug", "Critical", IF(D74="Logical Flow","Mid-level",  IF(D74="Security", "Critical",  IF(D74="Form Design", "Low",  IF(D74="Interface", "Low",  IF(D74="Functional", "Critical", NA()))))))</f>
        <v>Critical</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SvycwlP2T35JH3xS21cfFGAs2ArT8gRI+HULDrevj7Nx7q9E0qTf52/bLkc744Km1MYHwa3eKgkw80+9helGWA==" saltValue="mQFnFTsFdS8eIzgYoDmyqw==" spinCount="100000" sheet="1" objects="1" scenarios="1" selectLockedCells="1" selectUnlockedCell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141" priority="19" operator="equal">
      <formula>"Fail"</formula>
    </cfRule>
    <cfRule type="cellIs" dxfId="140" priority="20" operator="equal">
      <formula>"Pass"</formula>
    </cfRule>
  </conditionalFormatting>
  <conditionalFormatting sqref="O9:Q18">
    <cfRule type="cellIs" dxfId="139" priority="17" operator="equal">
      <formula>"Pass"</formula>
    </cfRule>
    <cfRule type="cellIs" dxfId="138" priority="18" operator="equal">
      <formula>"Fail"</formula>
    </cfRule>
  </conditionalFormatting>
  <conditionalFormatting sqref="I73:K73">
    <cfRule type="cellIs" dxfId="137" priority="15" operator="equal">
      <formula>"Pass"</formula>
    </cfRule>
    <cfRule type="cellIs" dxfId="136" priority="16" operator="equal">
      <formula>"Fail"</formula>
    </cfRule>
  </conditionalFormatting>
  <conditionalFormatting sqref="D72:E72">
    <cfRule type="cellIs" dxfId="135" priority="14" operator="greaterThan">
      <formula>0</formula>
    </cfRule>
  </conditionalFormatting>
  <conditionalFormatting sqref="D73:E73">
    <cfRule type="cellIs" dxfId="134" priority="12" operator="greaterThan">
      <formula>0</formula>
    </cfRule>
    <cfRule type="cellIs" dxfId="133" priority="13" operator="greaterThan">
      <formula>0</formula>
    </cfRule>
  </conditionalFormatting>
  <conditionalFormatting sqref="I72:K72">
    <cfRule type="cellIs" dxfId="132" priority="6" operator="lessThan">
      <formula>0.7</formula>
    </cfRule>
    <cfRule type="cellIs" dxfId="131" priority="7" operator="between">
      <formula>0.7</formula>
      <formula>0.85</formula>
    </cfRule>
    <cfRule type="cellIs" dxfId="130" priority="11" operator="greaterThan">
      <formula>0.85</formula>
    </cfRule>
  </conditionalFormatting>
  <conditionalFormatting sqref="I74">
    <cfRule type="cellIs" dxfId="129" priority="8" operator="equal">
      <formula>"N/A"</formula>
    </cfRule>
    <cfRule type="cellIs" dxfId="128" priority="9" operator="equal">
      <formula>"Average"</formula>
    </cfRule>
    <cfRule type="cellIs" dxfId="127" priority="10" operator="equal">
      <formula>"Critical"</formula>
    </cfRule>
  </conditionalFormatting>
  <conditionalFormatting sqref="M7:N7">
    <cfRule type="cellIs" dxfId="126" priority="4" operator="equal">
      <formula>"Fail"</formula>
    </cfRule>
    <cfRule type="cellIs" dxfId="125" priority="5" operator="equal">
      <formula>"Pass"</formula>
    </cfRule>
  </conditionalFormatting>
  <conditionalFormatting sqref="P7:R7">
    <cfRule type="cellIs" dxfId="124" priority="3" operator="equal">
      <formula>"No Action Needed"</formula>
    </cfRule>
  </conditionalFormatting>
  <conditionalFormatting sqref="K62">
    <cfRule type="cellIs" dxfId="123" priority="1" operator="equal">
      <formula>"Fail"</formula>
    </cfRule>
    <cfRule type="cellIs" dxfId="122" priority="2" operator="equal">
      <formula>"Pass"</formula>
    </cfRule>
  </conditionalFormatting>
  <dataValidations xWindow="1029" yWindow="372"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60" zoomScaleNormal="60" workbookViewId="0">
      <selection activeCell="F75" sqref="F75:I75"/>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41.25" customHeight="1" thickBot="1">
      <c r="A7" s="2"/>
      <c r="B7" s="7" t="s">
        <v>1</v>
      </c>
      <c r="C7" s="274" t="s">
        <v>76</v>
      </c>
      <c r="D7" s="275"/>
      <c r="E7" s="275"/>
      <c r="F7" s="275"/>
      <c r="G7" s="275"/>
      <c r="H7" s="275"/>
      <c r="I7" s="275"/>
      <c r="J7" s="275"/>
      <c r="K7" s="276"/>
      <c r="L7" s="2"/>
      <c r="M7" s="213" t="str">
        <f>I73</f>
        <v>Fail</v>
      </c>
      <c r="N7" s="214"/>
      <c r="O7" s="10"/>
      <c r="P7" s="215" t="str">
        <f>IF(I73="Pass", "No Action Needed", "Function is sent back to the development team")</f>
        <v>Function is sent back to the development team</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440" t="str">
        <f>'Iteration Mapping Key '!B17:F17</f>
        <v>TestName_ProductManager</v>
      </c>
      <c r="C15" s="295"/>
      <c r="D15" s="295"/>
      <c r="E15" s="295"/>
      <c r="F15" s="384"/>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685</v>
      </c>
      <c r="E20" s="270"/>
      <c r="F20" s="270"/>
      <c r="G20" s="269" t="s">
        <v>11</v>
      </c>
      <c r="H20" s="269"/>
      <c r="I20" s="269"/>
      <c r="J20" s="348">
        <v>17</v>
      </c>
      <c r="K20" s="349"/>
      <c r="L20" s="8"/>
      <c r="M20" s="369"/>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42747</v>
      </c>
      <c r="C23" s="314"/>
      <c r="D23" s="314"/>
      <c r="E23" s="314"/>
      <c r="F23" s="315"/>
      <c r="G23" s="231" t="s">
        <v>72</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576</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340</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66.75"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3.5" customHeight="1" outlineLevel="1">
      <c r="A28" s="2"/>
      <c r="B28" s="234" t="s">
        <v>17</v>
      </c>
      <c r="C28" s="235"/>
      <c r="D28" s="219" t="s">
        <v>491</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3.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3.5"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723</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70.5"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hidden="1"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hidden="1"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hidden="1" customHeight="1" outlineLevel="1">
      <c r="A41" s="2"/>
      <c r="B41" s="280" t="s">
        <v>21</v>
      </c>
      <c r="C41" s="281"/>
      <c r="D41" s="210" t="s">
        <v>80</v>
      </c>
      <c r="E41" s="293"/>
      <c r="F41" s="255" t="s">
        <v>22</v>
      </c>
      <c r="G41" s="281"/>
      <c r="H41" s="114"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hidden="1"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hidden="1"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hidden="1"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hidden="1"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hidden="1" customHeight="1" outlineLevel="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collapsed="1"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112" t="s">
        <v>35</v>
      </c>
      <c r="L49" s="113"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73.5" customHeight="1" outlineLevel="1">
      <c r="A50" s="2"/>
      <c r="B50" s="24">
        <v>1</v>
      </c>
      <c r="C50" s="335" t="s">
        <v>715</v>
      </c>
      <c r="D50" s="336"/>
      <c r="E50" s="335" t="s">
        <v>435</v>
      </c>
      <c r="F50" s="336"/>
      <c r="G50" s="335" t="s">
        <v>716</v>
      </c>
      <c r="H50" s="336"/>
      <c r="I50" s="335" t="s">
        <v>110</v>
      </c>
      <c r="J50" s="336"/>
      <c r="K50" s="111" t="s">
        <v>88</v>
      </c>
      <c r="L50" s="115"/>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51.75" customHeight="1" outlineLevel="1">
      <c r="A51" s="2"/>
      <c r="B51" s="24">
        <v>2</v>
      </c>
      <c r="C51" s="335" t="s">
        <v>717</v>
      </c>
      <c r="D51" s="336"/>
      <c r="E51" s="421" t="s">
        <v>718</v>
      </c>
      <c r="F51" s="422"/>
      <c r="G51" s="335" t="s">
        <v>719</v>
      </c>
      <c r="H51" s="336"/>
      <c r="I51" s="335" t="s">
        <v>110</v>
      </c>
      <c r="J51" s="336"/>
      <c r="K51" s="111" t="s">
        <v>88</v>
      </c>
      <c r="L51" s="115"/>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51.75" customHeight="1" outlineLevel="1">
      <c r="A52" s="2"/>
      <c r="B52" s="24">
        <v>3</v>
      </c>
      <c r="C52" s="335" t="s">
        <v>720</v>
      </c>
      <c r="D52" s="336"/>
      <c r="E52" s="335" t="s">
        <v>721</v>
      </c>
      <c r="F52" s="336"/>
      <c r="G52" s="335" t="s">
        <v>722</v>
      </c>
      <c r="H52" s="336"/>
      <c r="I52" s="335" t="s">
        <v>110</v>
      </c>
      <c r="J52" s="336"/>
      <c r="K52" s="111" t="s">
        <v>88</v>
      </c>
      <c r="L52" s="115"/>
      <c r="M52" s="91"/>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117" customHeight="1" outlineLevel="1">
      <c r="A53" s="2"/>
      <c r="B53" s="24">
        <v>4</v>
      </c>
      <c r="C53" s="335" t="s">
        <v>724</v>
      </c>
      <c r="D53" s="336"/>
      <c r="E53" s="335" t="s">
        <v>725</v>
      </c>
      <c r="F53" s="336"/>
      <c r="G53" s="335" t="s">
        <v>727</v>
      </c>
      <c r="H53" s="336"/>
      <c r="I53" s="335" t="s">
        <v>726</v>
      </c>
      <c r="J53" s="336"/>
      <c r="K53" s="111" t="s">
        <v>102</v>
      </c>
      <c r="L53" s="115" t="s">
        <v>167</v>
      </c>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99.75" customHeight="1" outlineLevel="1">
      <c r="A54" s="2"/>
      <c r="B54" s="24">
        <v>5</v>
      </c>
      <c r="C54" s="335" t="s">
        <v>728</v>
      </c>
      <c r="D54" s="336"/>
      <c r="E54" s="335" t="s">
        <v>729</v>
      </c>
      <c r="F54" s="336"/>
      <c r="G54" s="335" t="s">
        <v>730</v>
      </c>
      <c r="H54" s="336"/>
      <c r="I54" s="335" t="s">
        <v>110</v>
      </c>
      <c r="J54" s="336"/>
      <c r="K54" s="111" t="s">
        <v>88</v>
      </c>
      <c r="L54" s="115"/>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35"/>
      <c r="D55" s="336"/>
      <c r="E55" s="335"/>
      <c r="F55" s="336"/>
      <c r="G55" s="335"/>
      <c r="H55" s="336"/>
      <c r="I55" s="335"/>
      <c r="J55" s="336"/>
      <c r="K55" s="111"/>
      <c r="L55" s="115"/>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c r="D56" s="336"/>
      <c r="E56" s="335"/>
      <c r="F56" s="336"/>
      <c r="G56" s="335"/>
      <c r="H56" s="336"/>
      <c r="I56" s="335"/>
      <c r="J56" s="336"/>
      <c r="K56" s="111"/>
      <c r="L56" s="115"/>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335"/>
      <c r="D57" s="336"/>
      <c r="E57" s="335"/>
      <c r="F57" s="336"/>
      <c r="G57" s="335"/>
      <c r="H57" s="336"/>
      <c r="I57" s="335"/>
      <c r="J57" s="336"/>
      <c r="K57" s="111"/>
      <c r="L57" s="115"/>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c r="D58" s="336"/>
      <c r="E58" s="335"/>
      <c r="F58" s="336"/>
      <c r="G58" s="335"/>
      <c r="H58" s="336"/>
      <c r="I58" s="335"/>
      <c r="J58" s="336"/>
      <c r="K58" s="111"/>
      <c r="L58" s="115"/>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c r="D59" s="336"/>
      <c r="E59" s="335"/>
      <c r="F59" s="336"/>
      <c r="G59" s="335"/>
      <c r="H59" s="336"/>
      <c r="I59" s="335"/>
      <c r="J59" s="336"/>
      <c r="K59" s="111"/>
      <c r="L59" s="115"/>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c r="D60" s="336"/>
      <c r="E60" s="335"/>
      <c r="F60" s="336"/>
      <c r="G60" s="335"/>
      <c r="H60" s="336"/>
      <c r="I60" s="335"/>
      <c r="J60" s="336"/>
      <c r="K60" s="111"/>
      <c r="L60" s="115"/>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335"/>
      <c r="D61" s="336"/>
      <c r="E61" s="335"/>
      <c r="F61" s="336"/>
      <c r="G61" s="335"/>
      <c r="H61" s="336"/>
      <c r="I61" s="335"/>
      <c r="J61" s="336"/>
      <c r="K61" s="111"/>
      <c r="L61" s="115"/>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c r="D62" s="336"/>
      <c r="E62" s="335"/>
      <c r="F62" s="336"/>
      <c r="G62" s="335"/>
      <c r="H62" s="336"/>
      <c r="I62" s="335"/>
      <c r="J62" s="336"/>
      <c r="K62" s="111"/>
      <c r="L62" s="115"/>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335"/>
      <c r="D63" s="336"/>
      <c r="E63" s="335"/>
      <c r="F63" s="336"/>
      <c r="G63" s="335"/>
      <c r="H63" s="336"/>
      <c r="I63" s="335"/>
      <c r="J63" s="336"/>
      <c r="K63" s="111"/>
      <c r="L63" s="115"/>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335"/>
      <c r="D64" s="336"/>
      <c r="E64" s="335"/>
      <c r="F64" s="336"/>
      <c r="G64" s="335"/>
      <c r="H64" s="336"/>
      <c r="I64" s="335"/>
      <c r="J64" s="336"/>
      <c r="K64" s="111"/>
      <c r="L64" s="115"/>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335"/>
      <c r="D65" s="336"/>
      <c r="E65" s="335"/>
      <c r="F65" s="336"/>
      <c r="G65" s="335"/>
      <c r="H65" s="336"/>
      <c r="I65" s="335"/>
      <c r="J65" s="336"/>
      <c r="K65" s="111"/>
      <c r="L65" s="115"/>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335"/>
      <c r="D66" s="336"/>
      <c r="E66" s="335"/>
      <c r="F66" s="336"/>
      <c r="G66" s="335"/>
      <c r="H66" s="336"/>
      <c r="I66" s="335"/>
      <c r="J66" s="336"/>
      <c r="K66" s="111"/>
      <c r="L66" s="115"/>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335"/>
      <c r="D67" s="336"/>
      <c r="E67" s="335"/>
      <c r="F67" s="336"/>
      <c r="G67" s="335"/>
      <c r="H67" s="336"/>
      <c r="I67" s="335"/>
      <c r="J67" s="336"/>
      <c r="K67" s="111"/>
      <c r="L67" s="115"/>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111"/>
      <c r="L68" s="115"/>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111"/>
      <c r="L69" s="115"/>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1</v>
      </c>
      <c r="E72" s="383"/>
      <c r="F72" s="385" t="s">
        <v>38</v>
      </c>
      <c r="G72" s="386"/>
      <c r="H72" s="387"/>
      <c r="I72" s="417">
        <f>D73/(D73+D72)</f>
        <v>0.8</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4</v>
      </c>
      <c r="E73" s="384"/>
      <c r="F73" s="204" t="s">
        <v>39</v>
      </c>
      <c r="G73" s="205"/>
      <c r="H73" s="235"/>
      <c r="I73" s="203" t="str">
        <f>IF(I72&gt;0.85, "Pass", "Fail")</f>
        <v>Fail</v>
      </c>
      <c r="J73" s="203"/>
      <c r="K73" s="294"/>
      <c r="L73" s="42" t="s">
        <v>215</v>
      </c>
      <c r="M73" s="49">
        <v>0.16666666666666666</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e">
        <f t="array" ref="D74">INDEX(L50:L69,MODE(IF((L50:L69&lt;&gt;"")*ISNA(MATCH(L50:L69,$J$75:$J75,0)),MATCH(L50:L69,L50:L69,0))))</f>
        <v>#N/A</v>
      </c>
      <c r="E74" s="207"/>
      <c r="F74" s="255" t="s">
        <v>47</v>
      </c>
      <c r="G74" s="256"/>
      <c r="H74" s="281"/>
      <c r="I74" s="203" t="str">
        <f>IF(I72&gt;0.85,"N/A",IF(I72&lt;0.7,"Critical",IF(0.85&gt;I72&gt;0.7,"Average")))</f>
        <v>Average</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e">
        <f>IF(D74="SW_Bug", "Critical", IF(D74="Logical Flow","Mid-level",  IF(D74="Security", "Critical",  IF(D74="Form Design", "Low",  IF(D74="Interface", "Low",  IF(D74="Functional", "Critical", NA()))))))</f>
        <v>#N/A</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aXq5pX0zeTVRqe7eGy2jlmeWCTvmWCf2DLPzTF93wwmZ7+uiezQPkJBHGdoigBinVbppv+uR/2ESS5Dj/jCXpw==" saltValue="feGpHMeuV0y9OhmmkYW9UQ==" spinCount="100000" sheet="1" objects="1" scenarios="1" selectLockedCells="1" selectUnlockedCell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121" priority="19" operator="equal">
      <formula>"Fail"</formula>
    </cfRule>
    <cfRule type="cellIs" dxfId="120" priority="20" operator="equal">
      <formula>"Pass"</formula>
    </cfRule>
  </conditionalFormatting>
  <conditionalFormatting sqref="O9:Q18">
    <cfRule type="cellIs" dxfId="119" priority="17" operator="equal">
      <formula>"Pass"</formula>
    </cfRule>
    <cfRule type="cellIs" dxfId="118" priority="18" operator="equal">
      <formula>"Fail"</formula>
    </cfRule>
  </conditionalFormatting>
  <conditionalFormatting sqref="I73:K73">
    <cfRule type="cellIs" dxfId="117" priority="15" operator="equal">
      <formula>"Pass"</formula>
    </cfRule>
    <cfRule type="cellIs" dxfId="116" priority="16" operator="equal">
      <formula>"Fail"</formula>
    </cfRule>
  </conditionalFormatting>
  <conditionalFormatting sqref="D72:E72">
    <cfRule type="cellIs" dxfId="115" priority="14" operator="greaterThan">
      <formula>0</formula>
    </cfRule>
  </conditionalFormatting>
  <conditionalFormatting sqref="D73:E73">
    <cfRule type="cellIs" dxfId="114" priority="12" operator="greaterThan">
      <formula>0</formula>
    </cfRule>
    <cfRule type="cellIs" dxfId="113" priority="13" operator="greaterThan">
      <formula>0</formula>
    </cfRule>
  </conditionalFormatting>
  <conditionalFormatting sqref="I72:K72">
    <cfRule type="cellIs" dxfId="112" priority="6" operator="lessThan">
      <formula>0.7</formula>
    </cfRule>
    <cfRule type="cellIs" dxfId="111" priority="7" operator="between">
      <formula>0.7</formula>
      <formula>0.85</formula>
    </cfRule>
    <cfRule type="cellIs" dxfId="110" priority="11" operator="greaterThan">
      <formula>0.85</formula>
    </cfRule>
  </conditionalFormatting>
  <conditionalFormatting sqref="I74">
    <cfRule type="cellIs" dxfId="109" priority="8" operator="equal">
      <formula>"N/A"</formula>
    </cfRule>
    <cfRule type="cellIs" dxfId="108" priority="9" operator="equal">
      <formula>"Average"</formula>
    </cfRule>
    <cfRule type="cellIs" dxfId="107" priority="10" operator="equal">
      <formula>"Critical"</formula>
    </cfRule>
  </conditionalFormatting>
  <conditionalFormatting sqref="M7:N7">
    <cfRule type="cellIs" dxfId="106" priority="4" operator="equal">
      <formula>"Fail"</formula>
    </cfRule>
    <cfRule type="cellIs" dxfId="105" priority="5" operator="equal">
      <formula>"Pass"</formula>
    </cfRule>
  </conditionalFormatting>
  <conditionalFormatting sqref="P7:R7">
    <cfRule type="cellIs" dxfId="104" priority="3" operator="equal">
      <formula>"No Action Needed"</formula>
    </cfRule>
  </conditionalFormatting>
  <conditionalFormatting sqref="K62">
    <cfRule type="cellIs" dxfId="103" priority="1" operator="equal">
      <formula>"Fail"</formula>
    </cfRule>
    <cfRule type="cellIs" dxfId="102" priority="2" operator="equal">
      <formula>"Pass"</formula>
    </cfRule>
  </conditionalFormatting>
  <dataValidations xWindow="1090" yWindow="542"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70" zoomScaleNormal="70" workbookViewId="0">
      <selection activeCell="F76" sqref="F76"/>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41.25" customHeight="1" thickBot="1">
      <c r="A7" s="2"/>
      <c r="B7" s="7" t="s">
        <v>1</v>
      </c>
      <c r="C7" s="274" t="s">
        <v>76</v>
      </c>
      <c r="D7" s="275"/>
      <c r="E7" s="275"/>
      <c r="F7" s="275"/>
      <c r="G7" s="275"/>
      <c r="H7" s="275"/>
      <c r="I7" s="275"/>
      <c r="J7" s="275"/>
      <c r="K7" s="276"/>
      <c r="L7" s="2"/>
      <c r="M7" s="213" t="str">
        <f>I73</f>
        <v>Pass</v>
      </c>
      <c r="N7" s="214"/>
      <c r="O7" s="10"/>
      <c r="P7" s="215" t="str">
        <f>IF(I73="Pass", "No Action Needed", "Function is sent back to the development team")</f>
        <v>No Action Needed</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440" t="str">
        <f>'Iteration Mapping Key '!B17:F17</f>
        <v>TestName_ProductManager</v>
      </c>
      <c r="C15" s="295"/>
      <c r="D15" s="295"/>
      <c r="E15" s="295"/>
      <c r="F15" s="384"/>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764</v>
      </c>
      <c r="E20" s="270"/>
      <c r="F20" s="270"/>
      <c r="G20" s="269" t="s">
        <v>11</v>
      </c>
      <c r="H20" s="269"/>
      <c r="I20" s="269"/>
      <c r="J20" s="348">
        <v>18</v>
      </c>
      <c r="K20" s="349"/>
      <c r="L20" s="8"/>
      <c r="M20" s="369"/>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42782</v>
      </c>
      <c r="C23" s="314"/>
      <c r="D23" s="314"/>
      <c r="E23" s="314"/>
      <c r="F23" s="315"/>
      <c r="G23" s="231" t="s">
        <v>763</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576</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340</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64.5"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3.5" customHeight="1" outlineLevel="1">
      <c r="A28" s="2"/>
      <c r="B28" s="234" t="s">
        <v>17</v>
      </c>
      <c r="C28" s="235"/>
      <c r="D28" s="219" t="s">
        <v>491</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3.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3.5"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762</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50.25"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hidden="1"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hidden="1"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hidden="1" customHeight="1" outlineLevel="1">
      <c r="A41" s="2"/>
      <c r="B41" s="280" t="s">
        <v>21</v>
      </c>
      <c r="C41" s="281"/>
      <c r="D41" s="210" t="s">
        <v>80</v>
      </c>
      <c r="E41" s="293"/>
      <c r="F41" s="255" t="s">
        <v>22</v>
      </c>
      <c r="G41" s="281"/>
      <c r="H41" s="128"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hidden="1"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hidden="1"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hidden="1"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hidden="1"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hidden="1" customHeight="1" outlineLevel="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collapsed="1"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126" t="s">
        <v>35</v>
      </c>
      <c r="L49" s="127"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15.5" customHeight="1" outlineLevel="1">
      <c r="A50" s="2"/>
      <c r="B50" s="24">
        <v>1</v>
      </c>
      <c r="C50" s="335" t="s">
        <v>770</v>
      </c>
      <c r="D50" s="336"/>
      <c r="E50" s="335" t="s">
        <v>775</v>
      </c>
      <c r="F50" s="336"/>
      <c r="G50" s="335" t="s">
        <v>776</v>
      </c>
      <c r="H50" s="336"/>
      <c r="I50" s="335" t="s">
        <v>110</v>
      </c>
      <c r="J50" s="336"/>
      <c r="K50" s="125" t="s">
        <v>88</v>
      </c>
      <c r="L50" s="129"/>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84.75" customHeight="1" outlineLevel="1">
      <c r="A51" s="2"/>
      <c r="B51" s="24">
        <v>2</v>
      </c>
      <c r="C51" s="335" t="s">
        <v>771</v>
      </c>
      <c r="D51" s="336"/>
      <c r="E51" s="421" t="s">
        <v>765</v>
      </c>
      <c r="F51" s="422"/>
      <c r="G51" s="335" t="s">
        <v>766</v>
      </c>
      <c r="H51" s="336"/>
      <c r="I51" s="335" t="s">
        <v>110</v>
      </c>
      <c r="J51" s="336"/>
      <c r="K51" s="125" t="s">
        <v>88</v>
      </c>
      <c r="L51" s="129"/>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51.75" customHeight="1" outlineLevel="1">
      <c r="A52" s="2"/>
      <c r="B52" s="24">
        <v>3</v>
      </c>
      <c r="C52" s="335" t="s">
        <v>767</v>
      </c>
      <c r="D52" s="336"/>
      <c r="E52" s="335" t="s">
        <v>768</v>
      </c>
      <c r="F52" s="336"/>
      <c r="G52" s="335" t="s">
        <v>769</v>
      </c>
      <c r="H52" s="336"/>
      <c r="I52" s="335" t="s">
        <v>110</v>
      </c>
      <c r="J52" s="336"/>
      <c r="K52" s="125" t="s">
        <v>88</v>
      </c>
      <c r="L52" s="129"/>
      <c r="M52" s="91"/>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117" customHeight="1" outlineLevel="1">
      <c r="A53" s="2"/>
      <c r="B53" s="24">
        <v>4</v>
      </c>
      <c r="C53" s="335" t="s">
        <v>772</v>
      </c>
      <c r="D53" s="336"/>
      <c r="E53" s="335" t="s">
        <v>773</v>
      </c>
      <c r="F53" s="336"/>
      <c r="G53" s="335" t="s">
        <v>774</v>
      </c>
      <c r="H53" s="336"/>
      <c r="I53" s="335" t="s">
        <v>110</v>
      </c>
      <c r="J53" s="336"/>
      <c r="K53" s="125" t="s">
        <v>88</v>
      </c>
      <c r="L53" s="129"/>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99.75" customHeight="1" outlineLevel="1">
      <c r="A54" s="2"/>
      <c r="B54" s="24">
        <v>5</v>
      </c>
      <c r="C54" s="335"/>
      <c r="D54" s="336"/>
      <c r="E54" s="335"/>
      <c r="F54" s="336"/>
      <c r="G54" s="335"/>
      <c r="H54" s="336"/>
      <c r="I54" s="335"/>
      <c r="J54" s="336"/>
      <c r="K54" s="125"/>
      <c r="L54" s="129"/>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35"/>
      <c r="D55" s="336"/>
      <c r="E55" s="335"/>
      <c r="F55" s="336"/>
      <c r="G55" s="335"/>
      <c r="H55" s="336"/>
      <c r="I55" s="335"/>
      <c r="J55" s="336"/>
      <c r="K55" s="125"/>
      <c r="L55" s="129"/>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c r="D56" s="336"/>
      <c r="E56" s="335"/>
      <c r="F56" s="336"/>
      <c r="G56" s="335"/>
      <c r="H56" s="336"/>
      <c r="I56" s="335"/>
      <c r="J56" s="336"/>
      <c r="K56" s="125"/>
      <c r="L56" s="129"/>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335"/>
      <c r="D57" s="336"/>
      <c r="E57" s="335"/>
      <c r="F57" s="336"/>
      <c r="G57" s="335"/>
      <c r="H57" s="336"/>
      <c r="I57" s="335"/>
      <c r="J57" s="336"/>
      <c r="K57" s="125"/>
      <c r="L57" s="129"/>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c r="D58" s="336"/>
      <c r="E58" s="335"/>
      <c r="F58" s="336"/>
      <c r="G58" s="335"/>
      <c r="H58" s="336"/>
      <c r="I58" s="335"/>
      <c r="J58" s="336"/>
      <c r="K58" s="125"/>
      <c r="L58" s="129"/>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c r="D59" s="336"/>
      <c r="E59" s="335"/>
      <c r="F59" s="336"/>
      <c r="G59" s="335"/>
      <c r="H59" s="336"/>
      <c r="I59" s="335"/>
      <c r="J59" s="336"/>
      <c r="K59" s="125"/>
      <c r="L59" s="129"/>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c r="D60" s="336"/>
      <c r="E60" s="335"/>
      <c r="F60" s="336"/>
      <c r="G60" s="335"/>
      <c r="H60" s="336"/>
      <c r="I60" s="335"/>
      <c r="J60" s="336"/>
      <c r="K60" s="125"/>
      <c r="L60" s="129"/>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335"/>
      <c r="D61" s="336"/>
      <c r="E61" s="335"/>
      <c r="F61" s="336"/>
      <c r="G61" s="335"/>
      <c r="H61" s="336"/>
      <c r="I61" s="335"/>
      <c r="J61" s="336"/>
      <c r="K61" s="125"/>
      <c r="L61" s="129"/>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c r="D62" s="336"/>
      <c r="E62" s="335"/>
      <c r="F62" s="336"/>
      <c r="G62" s="335"/>
      <c r="H62" s="336"/>
      <c r="I62" s="335"/>
      <c r="J62" s="336"/>
      <c r="K62" s="125"/>
      <c r="L62" s="129"/>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335"/>
      <c r="D63" s="336"/>
      <c r="E63" s="335"/>
      <c r="F63" s="336"/>
      <c r="G63" s="335"/>
      <c r="H63" s="336"/>
      <c r="I63" s="335"/>
      <c r="J63" s="336"/>
      <c r="K63" s="125"/>
      <c r="L63" s="129"/>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335"/>
      <c r="D64" s="336"/>
      <c r="E64" s="335"/>
      <c r="F64" s="336"/>
      <c r="G64" s="335"/>
      <c r="H64" s="336"/>
      <c r="I64" s="335"/>
      <c r="J64" s="336"/>
      <c r="K64" s="125"/>
      <c r="L64" s="129"/>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335"/>
      <c r="D65" s="336"/>
      <c r="E65" s="335"/>
      <c r="F65" s="336"/>
      <c r="G65" s="335"/>
      <c r="H65" s="336"/>
      <c r="I65" s="335"/>
      <c r="J65" s="336"/>
      <c r="K65" s="125"/>
      <c r="L65" s="129"/>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335"/>
      <c r="D66" s="336"/>
      <c r="E66" s="335"/>
      <c r="F66" s="336"/>
      <c r="G66" s="335"/>
      <c r="H66" s="336"/>
      <c r="I66" s="335"/>
      <c r="J66" s="336"/>
      <c r="K66" s="125"/>
      <c r="L66" s="129"/>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335"/>
      <c r="D67" s="336"/>
      <c r="E67" s="335"/>
      <c r="F67" s="336"/>
      <c r="G67" s="335"/>
      <c r="H67" s="336"/>
      <c r="I67" s="335"/>
      <c r="J67" s="336"/>
      <c r="K67" s="125"/>
      <c r="L67" s="129"/>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125"/>
      <c r="L68" s="129"/>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125"/>
      <c r="L69" s="129"/>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0</v>
      </c>
      <c r="E72" s="383"/>
      <c r="F72" s="385" t="s">
        <v>38</v>
      </c>
      <c r="G72" s="386"/>
      <c r="H72" s="387"/>
      <c r="I72" s="417">
        <f>D73/(D73+D72)</f>
        <v>1</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4</v>
      </c>
      <c r="E73" s="384"/>
      <c r="F73" s="204" t="s">
        <v>39</v>
      </c>
      <c r="G73" s="205"/>
      <c r="H73" s="235"/>
      <c r="I73" s="203" t="str">
        <f>IF(I72&gt;0.85, "Pass", "Fail")</f>
        <v>Pass</v>
      </c>
      <c r="J73" s="203"/>
      <c r="K73" s="294"/>
      <c r="L73" s="42" t="s">
        <v>215</v>
      </c>
      <c r="M73" s="49">
        <v>0.25</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e">
        <f t="array" ref="D74">INDEX(L50:L69,MODE(IF((L50:L69&lt;&gt;"")*ISNA(MATCH(L50:L69,$J$75:$J75,0)),MATCH(L50:L69,L50:L69,0))))</f>
        <v>#N/A</v>
      </c>
      <c r="E74" s="207"/>
      <c r="F74" s="255" t="s">
        <v>47</v>
      </c>
      <c r="G74" s="256"/>
      <c r="H74" s="281"/>
      <c r="I74" s="203" t="str">
        <f>IF(I72&gt;0.85,"N/A",IF(I72&lt;0.7,"Critical",IF(0.85&gt;I72&gt;0.7,"Average")))</f>
        <v>N/A</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e">
        <f>IF(D74="SW_Bug", "Critical", IF(D74="Logical Flow","Mid-level",  IF(D74="Security", "Critical",  IF(D74="Form Design", "Low",  IF(D74="Interface", "Low",  IF(D74="Functional", "Critical", NA()))))))</f>
        <v>#N/A</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ZEAT5Zg/EOwIBkYXBHS79YydBTxCK2YzCFXcCNuMNDNPeGD8jAi8HKTnS9B2aFdKvSBhqzpsAxDYbIAhzfO+Uw==" saltValue="sFotEiQP7HA/9goDCfMWEQ==" spinCount="100000" sheet="1" objects="1" scenarios="1" selectLockedCells="1" selectUnlockedCell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101" priority="19" operator="equal">
      <formula>"Fail"</formula>
    </cfRule>
    <cfRule type="cellIs" dxfId="100" priority="20" operator="equal">
      <formula>"Pass"</formula>
    </cfRule>
  </conditionalFormatting>
  <conditionalFormatting sqref="O9:Q18">
    <cfRule type="cellIs" dxfId="99" priority="17" operator="equal">
      <formula>"Pass"</formula>
    </cfRule>
    <cfRule type="cellIs" dxfId="98" priority="18" operator="equal">
      <formula>"Fail"</formula>
    </cfRule>
  </conditionalFormatting>
  <conditionalFormatting sqref="I73:K73">
    <cfRule type="cellIs" dxfId="97" priority="15" operator="equal">
      <formula>"Pass"</formula>
    </cfRule>
    <cfRule type="cellIs" dxfId="96" priority="16" operator="equal">
      <formula>"Fail"</formula>
    </cfRule>
  </conditionalFormatting>
  <conditionalFormatting sqref="D72:E72">
    <cfRule type="cellIs" dxfId="95" priority="14" operator="greaterThan">
      <formula>0</formula>
    </cfRule>
  </conditionalFormatting>
  <conditionalFormatting sqref="D73:E73">
    <cfRule type="cellIs" dxfId="94" priority="12" operator="greaterThan">
      <formula>0</formula>
    </cfRule>
    <cfRule type="cellIs" dxfId="93" priority="13" operator="greaterThan">
      <formula>0</formula>
    </cfRule>
  </conditionalFormatting>
  <conditionalFormatting sqref="I72:K72">
    <cfRule type="cellIs" dxfId="92" priority="6" operator="lessThan">
      <formula>0.7</formula>
    </cfRule>
    <cfRule type="cellIs" dxfId="91" priority="7" operator="between">
      <formula>0.7</formula>
      <formula>0.85</formula>
    </cfRule>
    <cfRule type="cellIs" dxfId="90" priority="11" operator="greaterThan">
      <formula>0.85</formula>
    </cfRule>
  </conditionalFormatting>
  <conditionalFormatting sqref="I74">
    <cfRule type="cellIs" dxfId="89" priority="8" operator="equal">
      <formula>"N/A"</formula>
    </cfRule>
    <cfRule type="cellIs" dxfId="88" priority="9" operator="equal">
      <formula>"Average"</formula>
    </cfRule>
    <cfRule type="cellIs" dxfId="87" priority="10" operator="equal">
      <formula>"Critical"</formula>
    </cfRule>
  </conditionalFormatting>
  <conditionalFormatting sqref="M7:N7">
    <cfRule type="cellIs" dxfId="86" priority="4" operator="equal">
      <formula>"Fail"</formula>
    </cfRule>
    <cfRule type="cellIs" dxfId="85" priority="5" operator="equal">
      <formula>"Pass"</formula>
    </cfRule>
  </conditionalFormatting>
  <conditionalFormatting sqref="P7:R7">
    <cfRule type="cellIs" dxfId="84" priority="3" operator="equal">
      <formula>"No Action Needed"</formula>
    </cfRule>
  </conditionalFormatting>
  <conditionalFormatting sqref="K62">
    <cfRule type="cellIs" dxfId="83" priority="1" operator="equal">
      <formula>"Fail"</formula>
    </cfRule>
    <cfRule type="cellIs" dxfId="82" priority="2" operator="equal">
      <formula>"Pass"</formula>
    </cfRule>
  </conditionalFormatting>
  <dataValidations xWindow="1159" yWindow="444"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60" zoomScaleNormal="60" workbookViewId="0">
      <selection activeCell="M13" sqref="M13"/>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41.25" customHeight="1" thickBot="1">
      <c r="A7" s="2"/>
      <c r="B7" s="7" t="s">
        <v>1</v>
      </c>
      <c r="C7" s="274" t="s">
        <v>76</v>
      </c>
      <c r="D7" s="275"/>
      <c r="E7" s="275"/>
      <c r="F7" s="275"/>
      <c r="G7" s="275"/>
      <c r="H7" s="275"/>
      <c r="I7" s="275"/>
      <c r="J7" s="275"/>
      <c r="K7" s="276"/>
      <c r="L7" s="2"/>
      <c r="M7" s="213" t="str">
        <f>I73</f>
        <v>Pass</v>
      </c>
      <c r="N7" s="214"/>
      <c r="O7" s="10"/>
      <c r="P7" s="215" t="str">
        <f>IF(I73="Pass", "No Action Needed", "Function is sent back to the development team")</f>
        <v>No Action Needed</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440" t="str">
        <f>'Iteration Mapping Key '!B17:F17</f>
        <v>TestName_ProductManager</v>
      </c>
      <c r="C15" s="295"/>
      <c r="D15" s="295"/>
      <c r="E15" s="295"/>
      <c r="F15" s="384"/>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777</v>
      </c>
      <c r="E20" s="270"/>
      <c r="F20" s="270"/>
      <c r="G20" s="269" t="s">
        <v>11</v>
      </c>
      <c r="H20" s="269"/>
      <c r="I20" s="269"/>
      <c r="J20" s="348">
        <v>19</v>
      </c>
      <c r="K20" s="349"/>
      <c r="L20" s="8"/>
      <c r="M20" s="369"/>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42782</v>
      </c>
      <c r="C23" s="314"/>
      <c r="D23" s="314"/>
      <c r="E23" s="314"/>
      <c r="F23" s="315"/>
      <c r="G23" s="231" t="s">
        <v>763</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576</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340</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64.5"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3.5" customHeight="1" outlineLevel="1">
      <c r="A28" s="2"/>
      <c r="B28" s="234" t="s">
        <v>17</v>
      </c>
      <c r="C28" s="235"/>
      <c r="D28" s="219" t="s">
        <v>491</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3.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3.5"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762</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50.25"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hidden="1"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hidden="1"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hidden="1" customHeight="1" outlineLevel="1">
      <c r="A41" s="2"/>
      <c r="B41" s="280" t="s">
        <v>21</v>
      </c>
      <c r="C41" s="281"/>
      <c r="D41" s="210" t="s">
        <v>80</v>
      </c>
      <c r="E41" s="293"/>
      <c r="F41" s="255" t="s">
        <v>22</v>
      </c>
      <c r="G41" s="281"/>
      <c r="H41" s="128"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hidden="1"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hidden="1"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hidden="1"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hidden="1"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hidden="1" customHeight="1" outlineLevel="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collapsed="1"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126" t="s">
        <v>35</v>
      </c>
      <c r="L49" s="127"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05.75" customHeight="1" outlineLevel="1">
      <c r="A50" s="2"/>
      <c r="B50" s="24">
        <v>1</v>
      </c>
      <c r="C50" s="335" t="s">
        <v>778</v>
      </c>
      <c r="D50" s="336"/>
      <c r="E50" s="335" t="s">
        <v>779</v>
      </c>
      <c r="F50" s="336"/>
      <c r="G50" s="335"/>
      <c r="H50" s="336"/>
      <c r="I50" s="335" t="s">
        <v>780</v>
      </c>
      <c r="J50" s="336"/>
      <c r="K50" s="125" t="s">
        <v>88</v>
      </c>
      <c r="L50" s="129" t="s">
        <v>374</v>
      </c>
      <c r="M50" s="39" t="s">
        <v>781</v>
      </c>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51.75" customHeight="1" outlineLevel="1">
      <c r="A51" s="2"/>
      <c r="B51" s="24">
        <v>2</v>
      </c>
      <c r="C51" s="335" t="s">
        <v>782</v>
      </c>
      <c r="D51" s="336"/>
      <c r="E51" s="421"/>
      <c r="F51" s="422"/>
      <c r="G51" s="335"/>
      <c r="H51" s="336"/>
      <c r="I51" s="335" t="s">
        <v>783</v>
      </c>
      <c r="J51" s="336"/>
      <c r="K51" s="125"/>
      <c r="L51" s="129"/>
      <c r="M51" s="39" t="s">
        <v>804</v>
      </c>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51.75" customHeight="1" outlineLevel="1">
      <c r="A52" s="2"/>
      <c r="B52" s="24">
        <v>3</v>
      </c>
      <c r="C52" s="335" t="s">
        <v>784</v>
      </c>
      <c r="D52" s="336"/>
      <c r="E52" s="335"/>
      <c r="F52" s="336"/>
      <c r="G52" s="335"/>
      <c r="H52" s="336"/>
      <c r="I52" s="335" t="s">
        <v>783</v>
      </c>
      <c r="J52" s="336"/>
      <c r="K52" s="125"/>
      <c r="L52" s="129"/>
      <c r="M52" s="91" t="s">
        <v>804</v>
      </c>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117" customHeight="1" outlineLevel="1">
      <c r="A53" s="2"/>
      <c r="B53" s="24">
        <v>4</v>
      </c>
      <c r="C53" s="335" t="s">
        <v>801</v>
      </c>
      <c r="D53" s="336"/>
      <c r="E53" s="335" t="s">
        <v>802</v>
      </c>
      <c r="F53" s="336"/>
      <c r="G53" s="335" t="s">
        <v>803</v>
      </c>
      <c r="H53" s="336"/>
      <c r="I53" s="335" t="s">
        <v>110</v>
      </c>
      <c r="J53" s="336"/>
      <c r="K53" s="125" t="s">
        <v>88</v>
      </c>
      <c r="L53" s="129" t="s">
        <v>374</v>
      </c>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99.75" customHeight="1" outlineLevel="1">
      <c r="A54" s="2"/>
      <c r="B54" s="24">
        <v>5</v>
      </c>
      <c r="C54" s="335"/>
      <c r="D54" s="336"/>
      <c r="E54" s="335"/>
      <c r="F54" s="336"/>
      <c r="G54" s="335"/>
      <c r="H54" s="336"/>
      <c r="I54" s="335"/>
      <c r="J54" s="336"/>
      <c r="K54" s="125"/>
      <c r="L54" s="129"/>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35"/>
      <c r="D55" s="336"/>
      <c r="E55" s="335"/>
      <c r="F55" s="336"/>
      <c r="G55" s="335"/>
      <c r="H55" s="336"/>
      <c r="I55" s="335"/>
      <c r="J55" s="336"/>
      <c r="K55" s="125"/>
      <c r="L55" s="129"/>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c r="D56" s="336"/>
      <c r="E56" s="335"/>
      <c r="F56" s="336"/>
      <c r="G56" s="335"/>
      <c r="H56" s="336"/>
      <c r="I56" s="335"/>
      <c r="J56" s="336"/>
      <c r="K56" s="125"/>
      <c r="L56" s="129"/>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335"/>
      <c r="D57" s="336"/>
      <c r="E57" s="335"/>
      <c r="F57" s="336"/>
      <c r="G57" s="335"/>
      <c r="H57" s="336"/>
      <c r="I57" s="335"/>
      <c r="J57" s="336"/>
      <c r="K57" s="125"/>
      <c r="L57" s="129"/>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c r="D58" s="336"/>
      <c r="E58" s="335"/>
      <c r="F58" s="336"/>
      <c r="G58" s="335"/>
      <c r="H58" s="336"/>
      <c r="I58" s="335"/>
      <c r="J58" s="336"/>
      <c r="K58" s="125"/>
      <c r="L58" s="129"/>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c r="D59" s="336"/>
      <c r="E59" s="335"/>
      <c r="F59" s="336"/>
      <c r="G59" s="335"/>
      <c r="H59" s="336"/>
      <c r="I59" s="335"/>
      <c r="J59" s="336"/>
      <c r="K59" s="125"/>
      <c r="L59" s="129"/>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c r="D60" s="336"/>
      <c r="E60" s="335"/>
      <c r="F60" s="336"/>
      <c r="G60" s="335"/>
      <c r="H60" s="336"/>
      <c r="I60" s="335"/>
      <c r="J60" s="336"/>
      <c r="K60" s="125"/>
      <c r="L60" s="129"/>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335"/>
      <c r="D61" s="336"/>
      <c r="E61" s="335"/>
      <c r="F61" s="336"/>
      <c r="G61" s="335"/>
      <c r="H61" s="336"/>
      <c r="I61" s="335"/>
      <c r="J61" s="336"/>
      <c r="K61" s="125"/>
      <c r="L61" s="129"/>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c r="D62" s="336"/>
      <c r="E62" s="335"/>
      <c r="F62" s="336"/>
      <c r="G62" s="335"/>
      <c r="H62" s="336"/>
      <c r="I62" s="335"/>
      <c r="J62" s="336"/>
      <c r="K62" s="125"/>
      <c r="L62" s="129"/>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335"/>
      <c r="D63" s="336"/>
      <c r="E63" s="335"/>
      <c r="F63" s="336"/>
      <c r="G63" s="335"/>
      <c r="H63" s="336"/>
      <c r="I63" s="335"/>
      <c r="J63" s="336"/>
      <c r="K63" s="125"/>
      <c r="L63" s="129"/>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335"/>
      <c r="D64" s="336"/>
      <c r="E64" s="335"/>
      <c r="F64" s="336"/>
      <c r="G64" s="335"/>
      <c r="H64" s="336"/>
      <c r="I64" s="335"/>
      <c r="J64" s="336"/>
      <c r="K64" s="125"/>
      <c r="L64" s="129"/>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335"/>
      <c r="D65" s="336"/>
      <c r="E65" s="335"/>
      <c r="F65" s="336"/>
      <c r="G65" s="335"/>
      <c r="H65" s="336"/>
      <c r="I65" s="335"/>
      <c r="J65" s="336"/>
      <c r="K65" s="125"/>
      <c r="L65" s="129"/>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335"/>
      <c r="D66" s="336"/>
      <c r="E66" s="335"/>
      <c r="F66" s="336"/>
      <c r="G66" s="335"/>
      <c r="H66" s="336"/>
      <c r="I66" s="335"/>
      <c r="J66" s="336"/>
      <c r="K66" s="125"/>
      <c r="L66" s="129"/>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335"/>
      <c r="D67" s="336"/>
      <c r="E67" s="335"/>
      <c r="F67" s="336"/>
      <c r="G67" s="335"/>
      <c r="H67" s="336"/>
      <c r="I67" s="335"/>
      <c r="J67" s="336"/>
      <c r="K67" s="125"/>
      <c r="L67" s="129"/>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125"/>
      <c r="L68" s="129"/>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125"/>
      <c r="L69" s="129"/>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0</v>
      </c>
      <c r="E72" s="383"/>
      <c r="F72" s="385" t="s">
        <v>38</v>
      </c>
      <c r="G72" s="386"/>
      <c r="H72" s="387"/>
      <c r="I72" s="417">
        <f>D73/(D73+D72)</f>
        <v>1</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2</v>
      </c>
      <c r="E73" s="384"/>
      <c r="F73" s="204" t="s">
        <v>39</v>
      </c>
      <c r="G73" s="205"/>
      <c r="H73" s="235"/>
      <c r="I73" s="203" t="str">
        <f>IF(I72&gt;0.85, "Pass", "Fail")</f>
        <v>Pass</v>
      </c>
      <c r="J73" s="203"/>
      <c r="K73" s="294"/>
      <c r="L73" s="42" t="s">
        <v>215</v>
      </c>
      <c r="M73" s="49">
        <v>0.20833333333333334</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str">
        <f t="array" ref="D74">INDEX(L50:L69,MODE(IF((L50:L69&lt;&gt;"")*ISNA(MATCH(L50:L69,$J$75:$J75,0)),MATCH(L50:L69,L50:L69,0))))</f>
        <v>Functional</v>
      </c>
      <c r="E74" s="207"/>
      <c r="F74" s="255" t="s">
        <v>47</v>
      </c>
      <c r="G74" s="256"/>
      <c r="H74" s="281"/>
      <c r="I74" s="203" t="str">
        <f>IF(I72&gt;0.85,"N/A",IF(I72&lt;0.7,"Critical",IF(0.85&gt;I72&gt;0.7,"Average")))</f>
        <v>N/A</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str">
        <f>IF(D74="SW_Bug", "Critical", IF(D74="Logical Flow","Mid-level",  IF(D74="Security", "Critical",  IF(D74="Form Design", "Low",  IF(D74="Interface", "Low",  IF(D74="Functional", "Critical", NA()))))))</f>
        <v>Critical</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THvauiJpr1/VSi1H1O0R4J98SC9Ew6CDxdPp4dOLEk78TszrIz0X0LSNqI5/MgM84qg6Xd4Hle7aK95r7iF/Ag==" saltValue="Wwu1SQIHb0oqM6oJ0s0QRA==" spinCount="100000" sheet="1" objects="1" scenarios="1" selectLockedCells="1" selectUnlockedCell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81" priority="19" operator="equal">
      <formula>"Fail"</formula>
    </cfRule>
    <cfRule type="cellIs" dxfId="80" priority="20" operator="equal">
      <formula>"Pass"</formula>
    </cfRule>
  </conditionalFormatting>
  <conditionalFormatting sqref="O9:Q18">
    <cfRule type="cellIs" dxfId="79" priority="17" operator="equal">
      <formula>"Pass"</formula>
    </cfRule>
    <cfRule type="cellIs" dxfId="78" priority="18" operator="equal">
      <formula>"Fail"</formula>
    </cfRule>
  </conditionalFormatting>
  <conditionalFormatting sqref="I73:K73">
    <cfRule type="cellIs" dxfId="77" priority="15" operator="equal">
      <formula>"Pass"</formula>
    </cfRule>
    <cfRule type="cellIs" dxfId="76" priority="16" operator="equal">
      <formula>"Fail"</formula>
    </cfRule>
  </conditionalFormatting>
  <conditionalFormatting sqref="D72:E72">
    <cfRule type="cellIs" dxfId="75" priority="14" operator="greaterThan">
      <formula>0</formula>
    </cfRule>
  </conditionalFormatting>
  <conditionalFormatting sqref="D73:E73">
    <cfRule type="cellIs" dxfId="74" priority="12" operator="greaterThan">
      <formula>0</formula>
    </cfRule>
    <cfRule type="cellIs" dxfId="73" priority="13" operator="greaterThan">
      <formula>0</formula>
    </cfRule>
  </conditionalFormatting>
  <conditionalFormatting sqref="I72:K72">
    <cfRule type="cellIs" dxfId="72" priority="6" operator="lessThan">
      <formula>0.7</formula>
    </cfRule>
    <cfRule type="cellIs" dxfId="71" priority="7" operator="between">
      <formula>0.7</formula>
      <formula>0.85</formula>
    </cfRule>
    <cfRule type="cellIs" dxfId="70" priority="11" operator="greaterThan">
      <formula>0.85</formula>
    </cfRule>
  </conditionalFormatting>
  <conditionalFormatting sqref="I74">
    <cfRule type="cellIs" dxfId="69" priority="8" operator="equal">
      <formula>"N/A"</formula>
    </cfRule>
    <cfRule type="cellIs" dxfId="68" priority="9" operator="equal">
      <formula>"Average"</formula>
    </cfRule>
    <cfRule type="cellIs" dxfId="67" priority="10" operator="equal">
      <formula>"Critical"</formula>
    </cfRule>
  </conditionalFormatting>
  <conditionalFormatting sqref="M7:N7">
    <cfRule type="cellIs" dxfId="66" priority="4" operator="equal">
      <formula>"Fail"</formula>
    </cfRule>
    <cfRule type="cellIs" dxfId="65" priority="5" operator="equal">
      <formula>"Pass"</formula>
    </cfRule>
  </conditionalFormatting>
  <conditionalFormatting sqref="P7:R7">
    <cfRule type="cellIs" dxfId="64" priority="3" operator="equal">
      <formula>"No Action Needed"</formula>
    </cfRule>
  </conditionalFormatting>
  <conditionalFormatting sqref="K62">
    <cfRule type="cellIs" dxfId="63" priority="1" operator="equal">
      <formula>"Fail"</formula>
    </cfRule>
    <cfRule type="cellIs" dxfId="62" priority="2" operator="equal">
      <formula>"Pass"</formula>
    </cfRule>
  </conditionalFormatting>
  <dataValidations xWindow="1079" yWindow="518"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55" zoomScaleNormal="55" workbookViewId="0">
      <selection activeCell="F76" sqref="F76"/>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41.25" customHeight="1" thickBot="1">
      <c r="A7" s="2"/>
      <c r="B7" s="7" t="s">
        <v>1</v>
      </c>
      <c r="C7" s="274" t="s">
        <v>76</v>
      </c>
      <c r="D7" s="275"/>
      <c r="E7" s="275"/>
      <c r="F7" s="275"/>
      <c r="G7" s="275"/>
      <c r="H7" s="275"/>
      <c r="I7" s="275"/>
      <c r="J7" s="275"/>
      <c r="K7" s="276"/>
      <c r="L7" s="2"/>
      <c r="M7" s="213" t="str">
        <f>I73</f>
        <v>Pass</v>
      </c>
      <c r="N7" s="214"/>
      <c r="O7" s="10"/>
      <c r="P7" s="215" t="str">
        <f>IF(I73="Pass", "No Action Needed", "Function is sent back to the development team")</f>
        <v>No Action Needed</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440" t="str">
        <f>'Iteration Mapping Key '!B17:F17</f>
        <v>TestName_ProductManager</v>
      </c>
      <c r="C15" s="295"/>
      <c r="D15" s="295"/>
      <c r="E15" s="295"/>
      <c r="F15" s="384"/>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789</v>
      </c>
      <c r="E20" s="270"/>
      <c r="F20" s="270"/>
      <c r="G20" s="269" t="s">
        <v>11</v>
      </c>
      <c r="H20" s="269"/>
      <c r="I20" s="269"/>
      <c r="J20" s="348">
        <v>20</v>
      </c>
      <c r="K20" s="349"/>
      <c r="L20" s="8"/>
      <c r="M20" s="369"/>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42785</v>
      </c>
      <c r="C23" s="314"/>
      <c r="D23" s="314"/>
      <c r="E23" s="314"/>
      <c r="F23" s="315"/>
      <c r="G23" s="231" t="s">
        <v>763</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576</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340</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64.5"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3.5" customHeight="1" outlineLevel="1">
      <c r="A28" s="2"/>
      <c r="B28" s="234" t="s">
        <v>17</v>
      </c>
      <c r="C28" s="235"/>
      <c r="D28" s="219" t="s">
        <v>491</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3.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3.5"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785</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88.5"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t="s">
        <v>491</v>
      </c>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21.75" customHeight="1"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hidden="1"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hidden="1"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hidden="1" customHeight="1" outlineLevel="1">
      <c r="A41" s="2"/>
      <c r="B41" s="280" t="s">
        <v>21</v>
      </c>
      <c r="C41" s="281"/>
      <c r="D41" s="210" t="s">
        <v>80</v>
      </c>
      <c r="E41" s="293"/>
      <c r="F41" s="255" t="s">
        <v>22</v>
      </c>
      <c r="G41" s="281"/>
      <c r="H41" s="128"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hidden="1"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hidden="1"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hidden="1"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hidden="1"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hidden="1" customHeight="1" outlineLevel="1" thickBot="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collapsed="1"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126" t="s">
        <v>35</v>
      </c>
      <c r="L49" s="127"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58.25" customHeight="1" outlineLevel="1">
      <c r="A50" s="2"/>
      <c r="B50" s="24">
        <v>1</v>
      </c>
      <c r="C50" s="335" t="s">
        <v>786</v>
      </c>
      <c r="D50" s="336"/>
      <c r="E50" s="335" t="s">
        <v>788</v>
      </c>
      <c r="F50" s="336"/>
      <c r="G50" s="335" t="s">
        <v>787</v>
      </c>
      <c r="H50" s="336"/>
      <c r="I50" s="335" t="s">
        <v>110</v>
      </c>
      <c r="J50" s="336"/>
      <c r="K50" s="125" t="s">
        <v>88</v>
      </c>
      <c r="L50" s="129"/>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85.5" customHeight="1" outlineLevel="1">
      <c r="A51" s="2"/>
      <c r="B51" s="24">
        <v>2</v>
      </c>
      <c r="C51" s="335" t="s">
        <v>790</v>
      </c>
      <c r="D51" s="336"/>
      <c r="E51" s="421"/>
      <c r="F51" s="422"/>
      <c r="G51" s="335"/>
      <c r="H51" s="336"/>
      <c r="I51" s="335" t="s">
        <v>791</v>
      </c>
      <c r="J51" s="336"/>
      <c r="K51" s="125"/>
      <c r="L51" s="129"/>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51.75" customHeight="1" outlineLevel="1">
      <c r="A52" s="2"/>
      <c r="B52" s="24">
        <v>3</v>
      </c>
      <c r="C52" s="335"/>
      <c r="D52" s="336"/>
      <c r="E52" s="335"/>
      <c r="F52" s="336"/>
      <c r="G52" s="335"/>
      <c r="H52" s="336"/>
      <c r="I52" s="335"/>
      <c r="J52" s="336"/>
      <c r="K52" s="125"/>
      <c r="L52" s="129"/>
      <c r="M52" s="91"/>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117" customHeight="1" outlineLevel="1">
      <c r="A53" s="2"/>
      <c r="B53" s="24">
        <v>4</v>
      </c>
      <c r="C53" s="335"/>
      <c r="D53" s="336"/>
      <c r="E53" s="335"/>
      <c r="F53" s="336"/>
      <c r="G53" s="335"/>
      <c r="H53" s="336"/>
      <c r="I53" s="335"/>
      <c r="J53" s="336"/>
      <c r="K53" s="125"/>
      <c r="L53" s="129"/>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99.75" customHeight="1" outlineLevel="1">
      <c r="A54" s="2"/>
      <c r="B54" s="24">
        <v>5</v>
      </c>
      <c r="C54" s="335"/>
      <c r="D54" s="336"/>
      <c r="E54" s="335"/>
      <c r="F54" s="336"/>
      <c r="G54" s="335"/>
      <c r="H54" s="336"/>
      <c r="I54" s="335"/>
      <c r="J54" s="336"/>
      <c r="K54" s="125"/>
      <c r="L54" s="129"/>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35"/>
      <c r="D55" s="336"/>
      <c r="E55" s="335"/>
      <c r="F55" s="336"/>
      <c r="G55" s="335"/>
      <c r="H55" s="336"/>
      <c r="I55" s="335"/>
      <c r="J55" s="336"/>
      <c r="K55" s="125"/>
      <c r="L55" s="129"/>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c r="D56" s="336"/>
      <c r="E56" s="335"/>
      <c r="F56" s="336"/>
      <c r="G56" s="335"/>
      <c r="H56" s="336"/>
      <c r="I56" s="335"/>
      <c r="J56" s="336"/>
      <c r="K56" s="125"/>
      <c r="L56" s="129"/>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335"/>
      <c r="D57" s="336"/>
      <c r="E57" s="335"/>
      <c r="F57" s="336"/>
      <c r="G57" s="335"/>
      <c r="H57" s="336"/>
      <c r="I57" s="335"/>
      <c r="J57" s="336"/>
      <c r="K57" s="125"/>
      <c r="L57" s="129"/>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c r="D58" s="336"/>
      <c r="E58" s="335"/>
      <c r="F58" s="336"/>
      <c r="G58" s="335"/>
      <c r="H58" s="336"/>
      <c r="I58" s="335"/>
      <c r="J58" s="336"/>
      <c r="K58" s="125"/>
      <c r="L58" s="129"/>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c r="D59" s="336"/>
      <c r="E59" s="335"/>
      <c r="F59" s="336"/>
      <c r="G59" s="335"/>
      <c r="H59" s="336"/>
      <c r="I59" s="335"/>
      <c r="J59" s="336"/>
      <c r="K59" s="125"/>
      <c r="L59" s="129"/>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c r="D60" s="336"/>
      <c r="E60" s="335"/>
      <c r="F60" s="336"/>
      <c r="G60" s="335"/>
      <c r="H60" s="336"/>
      <c r="I60" s="335"/>
      <c r="J60" s="336"/>
      <c r="K60" s="125"/>
      <c r="L60" s="129"/>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335"/>
      <c r="D61" s="336"/>
      <c r="E61" s="335"/>
      <c r="F61" s="336"/>
      <c r="G61" s="335"/>
      <c r="H61" s="336"/>
      <c r="I61" s="335"/>
      <c r="J61" s="336"/>
      <c r="K61" s="125"/>
      <c r="L61" s="129"/>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c r="D62" s="336"/>
      <c r="E62" s="335"/>
      <c r="F62" s="336"/>
      <c r="G62" s="335"/>
      <c r="H62" s="336"/>
      <c r="I62" s="335"/>
      <c r="J62" s="336"/>
      <c r="K62" s="125"/>
      <c r="L62" s="129"/>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335"/>
      <c r="D63" s="336"/>
      <c r="E63" s="335"/>
      <c r="F63" s="336"/>
      <c r="G63" s="335"/>
      <c r="H63" s="336"/>
      <c r="I63" s="335"/>
      <c r="J63" s="336"/>
      <c r="K63" s="125"/>
      <c r="L63" s="129"/>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335"/>
      <c r="D64" s="336"/>
      <c r="E64" s="335"/>
      <c r="F64" s="336"/>
      <c r="G64" s="335"/>
      <c r="H64" s="336"/>
      <c r="I64" s="335"/>
      <c r="J64" s="336"/>
      <c r="K64" s="125"/>
      <c r="L64" s="129"/>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335"/>
      <c r="D65" s="336"/>
      <c r="E65" s="335"/>
      <c r="F65" s="336"/>
      <c r="G65" s="335"/>
      <c r="H65" s="336"/>
      <c r="I65" s="335"/>
      <c r="J65" s="336"/>
      <c r="K65" s="125"/>
      <c r="L65" s="129"/>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335"/>
      <c r="D66" s="336"/>
      <c r="E66" s="335"/>
      <c r="F66" s="336"/>
      <c r="G66" s="335"/>
      <c r="H66" s="336"/>
      <c r="I66" s="335"/>
      <c r="J66" s="336"/>
      <c r="K66" s="125"/>
      <c r="L66" s="129"/>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335"/>
      <c r="D67" s="336"/>
      <c r="E67" s="335"/>
      <c r="F67" s="336"/>
      <c r="G67" s="335"/>
      <c r="H67" s="336"/>
      <c r="I67" s="335"/>
      <c r="J67" s="336"/>
      <c r="K67" s="125"/>
      <c r="L67" s="129"/>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125"/>
      <c r="L68" s="129"/>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125"/>
      <c r="L69" s="129"/>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0</v>
      </c>
      <c r="E72" s="383"/>
      <c r="F72" s="385" t="s">
        <v>38</v>
      </c>
      <c r="G72" s="386"/>
      <c r="H72" s="387"/>
      <c r="I72" s="417">
        <f>D73/(D73+D72)</f>
        <v>1</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1</v>
      </c>
      <c r="E73" s="384"/>
      <c r="F73" s="204" t="s">
        <v>39</v>
      </c>
      <c r="G73" s="205"/>
      <c r="H73" s="235"/>
      <c r="I73" s="203" t="str">
        <f>IF(I72&gt;0.85, "Pass", "Fail")</f>
        <v>Pass</v>
      </c>
      <c r="J73" s="203"/>
      <c r="K73" s="294"/>
      <c r="L73" s="42" t="s">
        <v>215</v>
      </c>
      <c r="M73" s="49">
        <v>0.83333333333333337</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e">
        <f t="array" ref="D74">INDEX(L50:L69,MODE(IF((L50:L69&lt;&gt;"")*ISNA(MATCH(L50:L69,$J$75:$J75,0)),MATCH(L50:L69,L50:L69,0))))</f>
        <v>#N/A</v>
      </c>
      <c r="E74" s="207"/>
      <c r="F74" s="255" t="s">
        <v>47</v>
      </c>
      <c r="G74" s="256"/>
      <c r="H74" s="281"/>
      <c r="I74" s="203" t="str">
        <f>IF(I72&gt;0.85,"N/A",IF(I72&lt;0.7,"Critical",IF(0.85&gt;I72&gt;0.7,"Average")))</f>
        <v>N/A</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e">
        <f>IF(D74="SW_Bug", "Critical", IF(D74="Logical Flow","Mid-level",  IF(D74="Security", "Critical",  IF(D74="Form Design", "Low",  IF(D74="Interface", "Low",  IF(D74="Functional", "Critical", NA()))))))</f>
        <v>#N/A</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hSCLR3AnEQM4pn9yNzEo/jyX/ZsRf5v7i3V7qiJ4aeWicyG/0ji//JsJ6bluWTc3jJxOfztSeIogQBBVnKUUoQ==" saltValue="ypFQE6wG0Lwo5jls2V4SqQ==" spinCount="100000" sheet="1" objects="1" scenarios="1" selectLockedCells="1" selectUnlockedCell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61" priority="19" operator="equal">
      <formula>"Fail"</formula>
    </cfRule>
    <cfRule type="cellIs" dxfId="60" priority="20" operator="equal">
      <formula>"Pass"</formula>
    </cfRule>
  </conditionalFormatting>
  <conditionalFormatting sqref="O9:Q18">
    <cfRule type="cellIs" dxfId="59" priority="17" operator="equal">
      <formula>"Pass"</formula>
    </cfRule>
    <cfRule type="cellIs" dxfId="58" priority="18" operator="equal">
      <formula>"Fail"</formula>
    </cfRule>
  </conditionalFormatting>
  <conditionalFormatting sqref="I73:K73">
    <cfRule type="cellIs" dxfId="57" priority="15" operator="equal">
      <formula>"Pass"</formula>
    </cfRule>
    <cfRule type="cellIs" dxfId="56" priority="16" operator="equal">
      <formula>"Fail"</formula>
    </cfRule>
  </conditionalFormatting>
  <conditionalFormatting sqref="D72:E72">
    <cfRule type="cellIs" dxfId="55" priority="14" operator="greaterThan">
      <formula>0</formula>
    </cfRule>
  </conditionalFormatting>
  <conditionalFormatting sqref="D73:E73">
    <cfRule type="cellIs" dxfId="54" priority="12" operator="greaterThan">
      <formula>0</formula>
    </cfRule>
    <cfRule type="cellIs" dxfId="53" priority="13" operator="greaterThan">
      <formula>0</formula>
    </cfRule>
  </conditionalFormatting>
  <conditionalFormatting sqref="I72:K72">
    <cfRule type="cellIs" dxfId="52" priority="6" operator="lessThan">
      <formula>0.7</formula>
    </cfRule>
    <cfRule type="cellIs" dxfId="51" priority="7" operator="between">
      <formula>0.7</formula>
      <formula>0.85</formula>
    </cfRule>
    <cfRule type="cellIs" dxfId="50" priority="11" operator="greaterThan">
      <formula>0.85</formula>
    </cfRule>
  </conditionalFormatting>
  <conditionalFormatting sqref="I74">
    <cfRule type="cellIs" dxfId="49" priority="8" operator="equal">
      <formula>"N/A"</formula>
    </cfRule>
    <cfRule type="cellIs" dxfId="48" priority="9" operator="equal">
      <formula>"Average"</formula>
    </cfRule>
    <cfRule type="cellIs" dxfId="47" priority="10" operator="equal">
      <formula>"Critical"</formula>
    </cfRule>
  </conditionalFormatting>
  <conditionalFormatting sqref="M7:N7">
    <cfRule type="cellIs" dxfId="46" priority="4" operator="equal">
      <formula>"Fail"</formula>
    </cfRule>
    <cfRule type="cellIs" dxfId="45" priority="5" operator="equal">
      <formula>"Pass"</formula>
    </cfRule>
  </conditionalFormatting>
  <conditionalFormatting sqref="P7:R7">
    <cfRule type="cellIs" dxfId="44" priority="3" operator="equal">
      <formula>"No Action Needed"</formula>
    </cfRule>
  </conditionalFormatting>
  <conditionalFormatting sqref="K62">
    <cfRule type="cellIs" dxfId="43" priority="1" operator="equal">
      <formula>"Fail"</formula>
    </cfRule>
    <cfRule type="cellIs" dxfId="42" priority="2" operator="equal">
      <formula>"Pass"</formula>
    </cfRule>
  </conditionalFormatting>
  <dataValidations xWindow="1161" yWindow="412"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zoomScale="70" zoomScaleNormal="70" workbookViewId="0">
      <selection activeCell="L51" sqref="L51"/>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41.25" customHeight="1" thickBot="1">
      <c r="A7" s="2"/>
      <c r="B7" s="7" t="s">
        <v>1</v>
      </c>
      <c r="C7" s="274" t="s">
        <v>76</v>
      </c>
      <c r="D7" s="275"/>
      <c r="E7" s="275"/>
      <c r="F7" s="275"/>
      <c r="G7" s="275"/>
      <c r="H7" s="275"/>
      <c r="I7" s="275"/>
      <c r="J7" s="275"/>
      <c r="K7" s="276"/>
      <c r="L7" s="2"/>
      <c r="M7" s="213" t="str">
        <f>I73</f>
        <v>Pass</v>
      </c>
      <c r="N7" s="214"/>
      <c r="O7" s="10"/>
      <c r="P7" s="215" t="str">
        <f>IF(I73="Pass", "No Action Needed", "Function is sent back to the development team")</f>
        <v>No Action Needed</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440" t="str">
        <f>'Iteration Mapping Key '!B17:F17</f>
        <v>TestName_ProductManager</v>
      </c>
      <c r="C15" s="295"/>
      <c r="D15" s="295"/>
      <c r="E15" s="295"/>
      <c r="F15" s="384"/>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t="s">
        <v>792</v>
      </c>
      <c r="E20" s="270"/>
      <c r="F20" s="270"/>
      <c r="G20" s="269" t="s">
        <v>11</v>
      </c>
      <c r="H20" s="269"/>
      <c r="I20" s="269"/>
      <c r="J20" s="348">
        <v>21</v>
      </c>
      <c r="K20" s="349"/>
      <c r="L20" s="8"/>
      <c r="M20" s="369"/>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v>42787</v>
      </c>
      <c r="C23" s="314"/>
      <c r="D23" s="314"/>
      <c r="E23" s="314"/>
      <c r="F23" s="315"/>
      <c r="G23" s="231" t="s">
        <v>763</v>
      </c>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576</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340</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64.5"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3.5" customHeight="1" outlineLevel="1">
      <c r="A28" s="2"/>
      <c r="B28" s="234" t="s">
        <v>17</v>
      </c>
      <c r="C28" s="235"/>
      <c r="D28" s="219" t="s">
        <v>491</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3.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3.5"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762</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50.25"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t="s">
        <v>491</v>
      </c>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hidden="1"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hidden="1"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hidden="1" customHeight="1" outlineLevel="1">
      <c r="A41" s="2"/>
      <c r="B41" s="280" t="s">
        <v>21</v>
      </c>
      <c r="C41" s="281"/>
      <c r="D41" s="210" t="s">
        <v>80</v>
      </c>
      <c r="E41" s="293"/>
      <c r="F41" s="255" t="s">
        <v>22</v>
      </c>
      <c r="G41" s="281"/>
      <c r="H41" s="128"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hidden="1"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hidden="1"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hidden="1"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hidden="1"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hidden="1" customHeight="1" outlineLevel="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collapsed="1"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126" t="s">
        <v>35</v>
      </c>
      <c r="L49" s="127"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101.25" customHeight="1" outlineLevel="1">
      <c r="A50" s="2"/>
      <c r="B50" s="24">
        <v>1</v>
      </c>
      <c r="C50" s="335" t="s">
        <v>793</v>
      </c>
      <c r="D50" s="336"/>
      <c r="E50" s="335" t="s">
        <v>794</v>
      </c>
      <c r="F50" s="336"/>
      <c r="G50" s="335"/>
      <c r="H50" s="336"/>
      <c r="I50" s="335" t="s">
        <v>795</v>
      </c>
      <c r="J50" s="336"/>
      <c r="K50" s="125" t="s">
        <v>88</v>
      </c>
      <c r="L50" s="129" t="s">
        <v>374</v>
      </c>
      <c r="M50" s="39" t="s">
        <v>796</v>
      </c>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51.75" customHeight="1" outlineLevel="1">
      <c r="A51" s="2"/>
      <c r="B51" s="24">
        <v>2</v>
      </c>
      <c r="C51" s="335"/>
      <c r="D51" s="336"/>
      <c r="E51" s="421"/>
      <c r="F51" s="422"/>
      <c r="G51" s="335"/>
      <c r="H51" s="336"/>
      <c r="I51" s="335"/>
      <c r="J51" s="336"/>
      <c r="K51" s="125"/>
      <c r="L51" s="129" t="s">
        <v>374</v>
      </c>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51.75" customHeight="1" outlineLevel="1">
      <c r="A52" s="2"/>
      <c r="B52" s="24">
        <v>3</v>
      </c>
      <c r="C52" s="335"/>
      <c r="D52" s="336"/>
      <c r="E52" s="335"/>
      <c r="F52" s="336"/>
      <c r="G52" s="335"/>
      <c r="H52" s="336"/>
      <c r="I52" s="335"/>
      <c r="J52" s="336"/>
      <c r="K52" s="125"/>
      <c r="L52" s="129"/>
      <c r="M52" s="91"/>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117" customHeight="1" outlineLevel="1">
      <c r="A53" s="2"/>
      <c r="B53" s="24">
        <v>4</v>
      </c>
      <c r="C53" s="335"/>
      <c r="D53" s="336"/>
      <c r="E53" s="335"/>
      <c r="F53" s="336"/>
      <c r="G53" s="335"/>
      <c r="H53" s="336"/>
      <c r="I53" s="335"/>
      <c r="J53" s="336"/>
      <c r="K53" s="125"/>
      <c r="L53" s="129"/>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99.75" customHeight="1" outlineLevel="1">
      <c r="A54" s="2"/>
      <c r="B54" s="24">
        <v>5</v>
      </c>
      <c r="C54" s="335"/>
      <c r="D54" s="336"/>
      <c r="E54" s="335"/>
      <c r="F54" s="336"/>
      <c r="G54" s="335"/>
      <c r="H54" s="336"/>
      <c r="I54" s="335"/>
      <c r="J54" s="336"/>
      <c r="K54" s="125"/>
      <c r="L54" s="129"/>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35"/>
      <c r="D55" s="336"/>
      <c r="E55" s="335"/>
      <c r="F55" s="336"/>
      <c r="G55" s="335"/>
      <c r="H55" s="336"/>
      <c r="I55" s="335"/>
      <c r="J55" s="336"/>
      <c r="K55" s="125"/>
      <c r="L55" s="129"/>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c r="D56" s="336"/>
      <c r="E56" s="335"/>
      <c r="F56" s="336"/>
      <c r="G56" s="335"/>
      <c r="H56" s="336"/>
      <c r="I56" s="335"/>
      <c r="J56" s="336"/>
      <c r="K56" s="125"/>
      <c r="L56" s="129"/>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335"/>
      <c r="D57" s="336"/>
      <c r="E57" s="335"/>
      <c r="F57" s="336"/>
      <c r="G57" s="335"/>
      <c r="H57" s="336"/>
      <c r="I57" s="335"/>
      <c r="J57" s="336"/>
      <c r="K57" s="125"/>
      <c r="L57" s="129"/>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c r="D58" s="336"/>
      <c r="E58" s="335"/>
      <c r="F58" s="336"/>
      <c r="G58" s="335"/>
      <c r="H58" s="336"/>
      <c r="I58" s="335"/>
      <c r="J58" s="336"/>
      <c r="K58" s="125"/>
      <c r="L58" s="129"/>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c r="D59" s="336"/>
      <c r="E59" s="335"/>
      <c r="F59" s="336"/>
      <c r="G59" s="335"/>
      <c r="H59" s="336"/>
      <c r="I59" s="335"/>
      <c r="J59" s="336"/>
      <c r="K59" s="125"/>
      <c r="L59" s="129"/>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c r="D60" s="336"/>
      <c r="E60" s="335"/>
      <c r="F60" s="336"/>
      <c r="G60" s="335"/>
      <c r="H60" s="336"/>
      <c r="I60" s="335"/>
      <c r="J60" s="336"/>
      <c r="K60" s="125"/>
      <c r="L60" s="129"/>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335"/>
      <c r="D61" s="336"/>
      <c r="E61" s="335"/>
      <c r="F61" s="336"/>
      <c r="G61" s="335"/>
      <c r="H61" s="336"/>
      <c r="I61" s="335"/>
      <c r="J61" s="336"/>
      <c r="K61" s="125"/>
      <c r="L61" s="129"/>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c r="D62" s="336"/>
      <c r="E62" s="335"/>
      <c r="F62" s="336"/>
      <c r="G62" s="335"/>
      <c r="H62" s="336"/>
      <c r="I62" s="335"/>
      <c r="J62" s="336"/>
      <c r="K62" s="125"/>
      <c r="L62" s="129"/>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335"/>
      <c r="D63" s="336"/>
      <c r="E63" s="335"/>
      <c r="F63" s="336"/>
      <c r="G63" s="335"/>
      <c r="H63" s="336"/>
      <c r="I63" s="335"/>
      <c r="J63" s="336"/>
      <c r="K63" s="125"/>
      <c r="L63" s="129"/>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335"/>
      <c r="D64" s="336"/>
      <c r="E64" s="335"/>
      <c r="F64" s="336"/>
      <c r="G64" s="335"/>
      <c r="H64" s="336"/>
      <c r="I64" s="335"/>
      <c r="J64" s="336"/>
      <c r="K64" s="125"/>
      <c r="L64" s="129"/>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335"/>
      <c r="D65" s="336"/>
      <c r="E65" s="335"/>
      <c r="F65" s="336"/>
      <c r="G65" s="335"/>
      <c r="H65" s="336"/>
      <c r="I65" s="335"/>
      <c r="J65" s="336"/>
      <c r="K65" s="125"/>
      <c r="L65" s="129"/>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335"/>
      <c r="D66" s="336"/>
      <c r="E66" s="335"/>
      <c r="F66" s="336"/>
      <c r="G66" s="335"/>
      <c r="H66" s="336"/>
      <c r="I66" s="335"/>
      <c r="J66" s="336"/>
      <c r="K66" s="125"/>
      <c r="L66" s="129"/>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335"/>
      <c r="D67" s="336"/>
      <c r="E67" s="335"/>
      <c r="F67" s="336"/>
      <c r="G67" s="335"/>
      <c r="H67" s="336"/>
      <c r="I67" s="335"/>
      <c r="J67" s="336"/>
      <c r="K67" s="125"/>
      <c r="L67" s="129"/>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125"/>
      <c r="L68" s="129"/>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125"/>
      <c r="L69" s="129"/>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0</v>
      </c>
      <c r="E72" s="383"/>
      <c r="F72" s="385" t="s">
        <v>38</v>
      </c>
      <c r="G72" s="386"/>
      <c r="H72" s="387"/>
      <c r="I72" s="417">
        <f>D73/(D73+D72)</f>
        <v>1</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1</v>
      </c>
      <c r="E73" s="384"/>
      <c r="F73" s="204" t="s">
        <v>39</v>
      </c>
      <c r="G73" s="205"/>
      <c r="H73" s="235"/>
      <c r="I73" s="203" t="str">
        <f>IF(I72&gt;0.85, "Pass", "Fail")</f>
        <v>Pass</v>
      </c>
      <c r="J73" s="203"/>
      <c r="K73" s="294"/>
      <c r="L73" s="42" t="s">
        <v>215</v>
      </c>
      <c r="M73" s="49">
        <v>1.0416666666666667</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str">
        <f t="array" ref="D74">INDEX(L50:L69,MODE(IF((L50:L69&lt;&gt;"")*ISNA(MATCH(L50:L69,$J$75:$J75,0)),MATCH(L50:L69,L50:L69,0))))</f>
        <v>Functional</v>
      </c>
      <c r="E74" s="207"/>
      <c r="F74" s="255" t="s">
        <v>47</v>
      </c>
      <c r="G74" s="256"/>
      <c r="H74" s="281"/>
      <c r="I74" s="203" t="str">
        <f>IF(I72&gt;0.85,"N/A",IF(I72&lt;0.7,"Critical",IF(0.85&gt;I72&gt;0.7,"Average")))</f>
        <v>N/A</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str">
        <f>IF(D74="SW_Bug", "Critical", IF(D74="Logical Flow","Mid-level",  IF(D74="Security", "Critical",  IF(D74="Form Design", "Low",  IF(D74="Interface", "Low",  IF(D74="Functional", "Critical", NA()))))))</f>
        <v>Critical</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ibMJvfyYfpi45tpXT9Hu3YgzMH0TJMKHCixeiFcw7ZOYdopRRGc69Ds+wKxh/wM3G0wpZjX30pBWMdRN/vSYng==" saltValue="YChmsN04T0wF8/db+1jZRQ==" spinCount="100000" sheet="1" objects="1" scenarios="1" selectLockedCells="1" selectUnlockedCell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41" priority="19" operator="equal">
      <formula>"Fail"</formula>
    </cfRule>
    <cfRule type="cellIs" dxfId="40" priority="20" operator="equal">
      <formula>"Pass"</formula>
    </cfRule>
  </conditionalFormatting>
  <conditionalFormatting sqref="O9:Q18">
    <cfRule type="cellIs" dxfId="39" priority="17" operator="equal">
      <formula>"Pass"</formula>
    </cfRule>
    <cfRule type="cellIs" dxfId="38" priority="18" operator="equal">
      <formula>"Fail"</formula>
    </cfRule>
  </conditionalFormatting>
  <conditionalFormatting sqref="I73:K73">
    <cfRule type="cellIs" dxfId="37" priority="15" operator="equal">
      <formula>"Pass"</formula>
    </cfRule>
    <cfRule type="cellIs" dxfId="36" priority="16" operator="equal">
      <formula>"Fail"</formula>
    </cfRule>
  </conditionalFormatting>
  <conditionalFormatting sqref="D72:E72">
    <cfRule type="cellIs" dxfId="35" priority="14" operator="greaterThan">
      <formula>0</formula>
    </cfRule>
  </conditionalFormatting>
  <conditionalFormatting sqref="D73:E73">
    <cfRule type="cellIs" dxfId="34" priority="12" operator="greaterThan">
      <formula>0</formula>
    </cfRule>
    <cfRule type="cellIs" dxfId="33" priority="13" operator="greaterThan">
      <formula>0</formula>
    </cfRule>
  </conditionalFormatting>
  <conditionalFormatting sqref="I72:K72">
    <cfRule type="cellIs" dxfId="32" priority="6" operator="lessThan">
      <formula>0.7</formula>
    </cfRule>
    <cfRule type="cellIs" dxfId="31" priority="7" operator="between">
      <formula>0.7</formula>
      <formula>0.85</formula>
    </cfRule>
    <cfRule type="cellIs" dxfId="30" priority="11" operator="greaterThan">
      <formula>0.85</formula>
    </cfRule>
  </conditionalFormatting>
  <conditionalFormatting sqref="I74">
    <cfRule type="cellIs" dxfId="29" priority="8" operator="equal">
      <formula>"N/A"</formula>
    </cfRule>
    <cfRule type="cellIs" dxfId="28" priority="9" operator="equal">
      <formula>"Average"</formula>
    </cfRule>
    <cfRule type="cellIs" dxfId="27" priority="10" operator="equal">
      <formula>"Critical"</formula>
    </cfRule>
  </conditionalFormatting>
  <conditionalFormatting sqref="M7:N7">
    <cfRule type="cellIs" dxfId="26" priority="4" operator="equal">
      <formula>"Fail"</formula>
    </cfRule>
    <cfRule type="cellIs" dxfId="25" priority="5" operator="equal">
      <formula>"Pass"</formula>
    </cfRule>
  </conditionalFormatting>
  <conditionalFormatting sqref="P7:R7">
    <cfRule type="cellIs" dxfId="24" priority="3" operator="equal">
      <formula>"No Action Needed"</formula>
    </cfRule>
  </conditionalFormatting>
  <conditionalFormatting sqref="K62">
    <cfRule type="cellIs" dxfId="23" priority="1" operator="equal">
      <formula>"Fail"</formula>
    </cfRule>
    <cfRule type="cellIs" dxfId="22" priority="2" operator="equal">
      <formula>"Pass"</formula>
    </cfRule>
  </conditionalFormatting>
  <dataValidations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allowBlank="1" showInputMessage="1" showErrorMessage="1" promptTitle="Hint" prompt="Brief of the test Case purpose._x000a_Ex: Testing the login functionality." sqref="C7:K7"/>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Write it in the following formula_x000a_&quot;Main Targeted fuction&quot; Test Case._x000a_Ex: Sale submission Test Case." sqref="D20:F20"/>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type="list" showInputMessage="1" showErrorMessage="1" errorTitle="Alert" error="Enter a vaild input." promptTitle="Hint" prompt="Choose from the drop-down menu." sqref="D21:F21">
      <formula1>"Manual, Automated"</formula1>
    </dataValidation>
    <dataValidation type="list" showInputMessage="1" showErrorMessage="1" errorTitle="Alert" error="Enter a valid input." promptTitle="Hint" prompt="Choose from the drop-down menu." sqref="J21:K21">
      <formula1>"Mohamed Sharaf"</formula1>
    </dataValidation>
    <dataValidation type="date" showInputMessage="1" showErrorMessage="1" errorTitle="Alert" error="Enter a valid input." promptTitle="Hint" prompt="Enter the date in the following formula_x000a_14-Mar-2014" sqref="B23:F23">
      <formula1>E13</formula1>
      <formula2>H13</formula2>
    </dataValidation>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allowBlank="1" showInputMessage="1" showErrorMessage="1" errorTitle="Alert" error="Enter a valid input." promptTitle="Hint" prompt="If applicable write down the framework version._x000a_Ex: .net framework 4.6" sqref="H40:K40"/>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promptTitle="Hint" prompt="Choose from the drop-down menu." sqref="D42:E42">
      <formula1>"Single Core, Dual Core, Quad core"</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allowBlank="1" showInputMessage="1" showErrorMessage="1" errorTitle="Alert" error="Enter a valid input." promptTitle="Hint" prompt="Enter the screen resolution of the device that you are testing on if it is affecting the product._x000a_Ex: 1080P" sqref="K43"/>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Write the name of the step itself._x000a_Ex: Navigation to required page._x000a_Opening the .exe file._x000a_...etc." sqref="C50:C69 D50:D51 D53:D54 D56:D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showErrorMessage="1" promptTitle="Hint" prompt="This is auto filled. Do not try to type anything here." sqref="F75:I75"/>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87"/>
  <sheetViews>
    <sheetView topLeftCell="B14" zoomScale="70" zoomScaleNormal="70" workbookViewId="0">
      <selection activeCell="G23" sqref="G23:K23"/>
    </sheetView>
  </sheetViews>
  <sheetFormatPr defaultRowHeight="15" outlineLevelRow="1"/>
  <cols>
    <col min="1" max="1" width="3.28515625" customWidth="1"/>
    <col min="2" max="2" width="12.28515625" customWidth="1"/>
    <col min="3" max="3" width="10.5703125" customWidth="1"/>
    <col min="4" max="4" width="19.5703125" customWidth="1"/>
    <col min="6" max="6" width="21" customWidth="1"/>
    <col min="7" max="7" width="7" customWidth="1"/>
    <col min="8" max="8" width="37.28515625" customWidth="1"/>
    <col min="10" max="10" width="22.5703125" customWidth="1"/>
    <col min="11" max="11" width="14.28515625" customWidth="1"/>
    <col min="12" max="12" width="23.5703125" customWidth="1"/>
    <col min="13" max="13" width="41.5703125" customWidth="1"/>
    <col min="14" max="14" width="9.85546875" customWidth="1"/>
    <col min="15" max="15" width="9.140625" customWidth="1"/>
    <col min="18" max="18" width="12" customWidth="1"/>
  </cols>
  <sheetData>
    <row r="2" spans="1:26" s="1" customFormat="1">
      <c r="B2" s="5"/>
      <c r="C2" s="2"/>
      <c r="D2" s="273" t="s">
        <v>0</v>
      </c>
      <c r="E2" s="273"/>
      <c r="F2" s="273"/>
      <c r="G2" s="273"/>
      <c r="H2" s="282" t="s">
        <v>221</v>
      </c>
      <c r="I2" s="282"/>
      <c r="J2" s="282"/>
      <c r="K2" s="282"/>
    </row>
    <row r="3" spans="1:26">
      <c r="A3" s="2"/>
      <c r="B3" s="3"/>
      <c r="C3" s="4"/>
      <c r="D3" s="273"/>
      <c r="E3" s="273"/>
      <c r="F3" s="273"/>
      <c r="G3" s="273"/>
      <c r="H3" s="282"/>
      <c r="I3" s="282"/>
      <c r="J3" s="282"/>
      <c r="K3" s="282"/>
      <c r="L3" s="6"/>
      <c r="M3" s="2"/>
      <c r="N3" s="2"/>
      <c r="O3" s="2"/>
      <c r="P3" s="2"/>
      <c r="Q3" s="2"/>
      <c r="R3" s="2"/>
      <c r="S3" s="2"/>
      <c r="T3" s="2"/>
      <c r="U3" s="2"/>
      <c r="V3" s="2"/>
      <c r="W3" s="2"/>
      <c r="X3" s="2"/>
      <c r="Y3" s="2"/>
      <c r="Z3" s="2"/>
    </row>
    <row r="4" spans="1:26">
      <c r="A4" s="2"/>
      <c r="B4" s="3"/>
      <c r="C4" s="4"/>
      <c r="D4" s="273"/>
      <c r="E4" s="273"/>
      <c r="F4" s="273"/>
      <c r="G4" s="273"/>
      <c r="H4" s="282"/>
      <c r="I4" s="282"/>
      <c r="J4" s="282"/>
      <c r="K4" s="282"/>
      <c r="L4" s="2"/>
      <c r="M4" s="2"/>
      <c r="N4" s="2"/>
      <c r="O4" s="2"/>
      <c r="P4" s="2"/>
      <c r="Q4" s="2"/>
      <c r="R4" s="2"/>
      <c r="S4" s="2"/>
      <c r="T4" s="2"/>
      <c r="U4" s="2"/>
      <c r="V4" s="2"/>
      <c r="W4" s="2"/>
      <c r="X4" s="2"/>
      <c r="Y4" s="2"/>
      <c r="Z4" s="2"/>
    </row>
    <row r="5" spans="1:26" ht="15.75" thickBot="1">
      <c r="A5" s="2"/>
      <c r="B5" s="3"/>
      <c r="C5" s="4"/>
      <c r="D5" s="273"/>
      <c r="E5" s="273"/>
      <c r="F5" s="273"/>
      <c r="G5" s="273"/>
      <c r="H5" s="282"/>
      <c r="I5" s="282"/>
      <c r="J5" s="282"/>
      <c r="K5" s="282"/>
      <c r="L5" s="2"/>
      <c r="M5" s="2"/>
      <c r="N5" s="2"/>
      <c r="O5" s="2"/>
      <c r="P5" s="2"/>
      <c r="Q5" s="2"/>
      <c r="R5" s="2"/>
      <c r="S5" s="2"/>
      <c r="T5" s="2"/>
      <c r="U5" s="2"/>
      <c r="V5" s="2"/>
      <c r="W5" s="2"/>
      <c r="X5" s="2"/>
      <c r="Y5" s="2"/>
      <c r="Z5" s="2"/>
    </row>
    <row r="6" spans="1:26" ht="16.5" thickBot="1">
      <c r="A6" s="2"/>
      <c r="B6" s="4"/>
      <c r="C6" s="4"/>
      <c r="D6" s="4"/>
      <c r="E6" s="2"/>
      <c r="F6" s="2"/>
      <c r="G6" s="2"/>
      <c r="H6" s="2"/>
      <c r="I6" s="2"/>
      <c r="J6" s="2"/>
      <c r="K6" s="2"/>
      <c r="L6" s="2"/>
      <c r="M6" s="211" t="s">
        <v>39</v>
      </c>
      <c r="N6" s="212"/>
      <c r="O6" s="10"/>
      <c r="P6" s="211" t="s">
        <v>57</v>
      </c>
      <c r="Q6" s="218"/>
      <c r="R6" s="212"/>
      <c r="S6" s="2"/>
      <c r="T6" s="2"/>
      <c r="U6" s="2"/>
      <c r="V6" s="2"/>
      <c r="W6" s="2"/>
      <c r="X6" s="2"/>
      <c r="Y6" s="2"/>
      <c r="Z6" s="2"/>
    </row>
    <row r="7" spans="1:26" ht="41.25" customHeight="1" thickBot="1">
      <c r="A7" s="2"/>
      <c r="B7" s="7" t="s">
        <v>1</v>
      </c>
      <c r="C7" s="274" t="s">
        <v>76</v>
      </c>
      <c r="D7" s="275"/>
      <c r="E7" s="275"/>
      <c r="F7" s="275"/>
      <c r="G7" s="275"/>
      <c r="H7" s="275"/>
      <c r="I7" s="275"/>
      <c r="J7" s="275"/>
      <c r="K7" s="276"/>
      <c r="L7" s="2"/>
      <c r="M7" s="213" t="e">
        <f>I73</f>
        <v>#DIV/0!</v>
      </c>
      <c r="N7" s="214"/>
      <c r="O7" s="10"/>
      <c r="P7" s="215" t="e">
        <f>IF(I73="Pass", "No Action Needed", "Function is sent back to the development team")</f>
        <v>#DIV/0!</v>
      </c>
      <c r="Q7" s="216"/>
      <c r="R7" s="217"/>
      <c r="S7" s="2"/>
      <c r="T7" s="2"/>
      <c r="U7" s="2"/>
      <c r="V7" s="2"/>
      <c r="W7" s="2"/>
      <c r="X7" s="2"/>
      <c r="Y7" s="2"/>
      <c r="Z7" s="2"/>
    </row>
    <row r="8" spans="1:26" ht="15.75" thickBot="1">
      <c r="A8" s="2"/>
      <c r="B8" s="2"/>
      <c r="C8" s="2"/>
      <c r="D8" s="2"/>
      <c r="E8" s="2"/>
      <c r="F8" s="2"/>
      <c r="G8" s="2"/>
      <c r="H8" s="2"/>
      <c r="I8" s="2"/>
      <c r="J8" s="2"/>
      <c r="K8" s="2"/>
      <c r="L8" s="2"/>
      <c r="M8" s="2"/>
      <c r="N8" s="2"/>
      <c r="O8" s="2"/>
      <c r="P8" s="2"/>
      <c r="Q8" s="2"/>
      <c r="R8" s="2"/>
      <c r="S8" s="2"/>
      <c r="T8" s="2"/>
      <c r="U8" s="2"/>
      <c r="V8" s="2"/>
      <c r="W8" s="2"/>
      <c r="X8" s="2"/>
      <c r="Y8" s="2"/>
      <c r="Z8" s="2"/>
    </row>
    <row r="9" spans="1:26" ht="20.25">
      <c r="A9" s="2"/>
      <c r="B9" s="277" t="s">
        <v>2</v>
      </c>
      <c r="C9" s="278"/>
      <c r="D9" s="278"/>
      <c r="E9" s="278"/>
      <c r="F9" s="278"/>
      <c r="G9" s="278"/>
      <c r="H9" s="278"/>
      <c r="I9" s="278"/>
      <c r="J9" s="278"/>
      <c r="K9" s="279"/>
      <c r="L9" s="2"/>
      <c r="M9" s="16"/>
      <c r="N9" s="16"/>
      <c r="O9" s="17"/>
      <c r="P9" s="17"/>
      <c r="Q9" s="17"/>
      <c r="R9" s="2"/>
      <c r="S9" s="2"/>
      <c r="T9" s="2"/>
      <c r="U9" s="2"/>
      <c r="V9" s="2"/>
      <c r="W9" s="2"/>
      <c r="X9" s="2"/>
      <c r="Y9" s="2"/>
      <c r="Z9" s="2"/>
    </row>
    <row r="10" spans="1:26" ht="20.25">
      <c r="A10" s="2"/>
      <c r="B10" s="280" t="s">
        <v>3</v>
      </c>
      <c r="C10" s="256"/>
      <c r="D10" s="256"/>
      <c r="E10" s="281"/>
      <c r="F10" s="255" t="s">
        <v>4</v>
      </c>
      <c r="G10" s="256"/>
      <c r="H10" s="281"/>
      <c r="I10" s="255" t="s">
        <v>5</v>
      </c>
      <c r="J10" s="256"/>
      <c r="K10" s="257"/>
      <c r="L10" s="2"/>
      <c r="M10" s="16"/>
      <c r="N10" s="16"/>
      <c r="O10" s="17"/>
      <c r="P10" s="17"/>
      <c r="Q10" s="17"/>
      <c r="R10" s="2"/>
      <c r="S10" s="2"/>
      <c r="T10" s="2"/>
      <c r="U10" s="2"/>
      <c r="V10" s="2"/>
      <c r="W10" s="2"/>
      <c r="X10" s="2"/>
      <c r="Y10" s="2"/>
      <c r="Z10" s="2"/>
    </row>
    <row r="11" spans="1:26" ht="20.25">
      <c r="A11" s="2"/>
      <c r="B11" s="326" t="str">
        <f>'Iteration Mapping Key '!B11:E11</f>
        <v>Masr_Pharmacy</v>
      </c>
      <c r="C11" s="263"/>
      <c r="D11" s="263"/>
      <c r="E11" s="327"/>
      <c r="F11" s="259">
        <f>'Iteration Mapping Key '!F11:H11</f>
        <v>2.2000000000000002</v>
      </c>
      <c r="G11" s="260"/>
      <c r="H11" s="261"/>
      <c r="I11" s="262" t="str">
        <f>'Iteration Mapping Key '!I11:K11</f>
        <v>EXE</v>
      </c>
      <c r="J11" s="263"/>
      <c r="K11" s="264"/>
      <c r="L11" s="2"/>
      <c r="M11" s="16"/>
      <c r="N11" s="16"/>
      <c r="O11" s="17"/>
      <c r="P11" s="17"/>
      <c r="Q11" s="17"/>
      <c r="R11" s="2"/>
      <c r="S11" s="2"/>
      <c r="T11" s="2"/>
      <c r="U11" s="2"/>
      <c r="V11" s="2"/>
      <c r="W11" s="2"/>
      <c r="X11" s="2"/>
      <c r="Y11" s="2"/>
      <c r="Z11" s="2"/>
    </row>
    <row r="12" spans="1:26" ht="20.25">
      <c r="A12" s="2"/>
      <c r="B12" s="280" t="s">
        <v>56</v>
      </c>
      <c r="C12" s="256"/>
      <c r="D12" s="281"/>
      <c r="E12" s="255" t="s">
        <v>6</v>
      </c>
      <c r="F12" s="256"/>
      <c r="G12" s="281"/>
      <c r="H12" s="255" t="s">
        <v>7</v>
      </c>
      <c r="I12" s="256"/>
      <c r="J12" s="256"/>
      <c r="K12" s="257"/>
      <c r="L12" s="2"/>
      <c r="M12" s="16"/>
      <c r="N12" s="16"/>
      <c r="O12" s="17"/>
      <c r="P12" s="17"/>
      <c r="Q12" s="17"/>
      <c r="R12" s="2"/>
      <c r="S12" s="2"/>
      <c r="T12" s="2"/>
      <c r="U12" s="2"/>
      <c r="V12" s="2"/>
      <c r="W12" s="2"/>
      <c r="X12" s="2"/>
      <c r="Y12" s="2"/>
      <c r="Z12" s="2"/>
    </row>
    <row r="13" spans="1:26" ht="20.25">
      <c r="A13" s="2"/>
      <c r="B13" s="249" t="str">
        <f>'Iteration Mapping Key '!B13:D13</f>
        <v>2.0</v>
      </c>
      <c r="C13" s="250"/>
      <c r="D13" s="251"/>
      <c r="E13" s="252">
        <f>'Iteration Mapping Key '!H13</f>
        <v>42705</v>
      </c>
      <c r="F13" s="253"/>
      <c r="G13" s="254"/>
      <c r="H13" s="252">
        <f>'Iteration Mapping Key '!J13</f>
        <v>43070</v>
      </c>
      <c r="I13" s="253"/>
      <c r="J13" s="253"/>
      <c r="K13" s="258"/>
      <c r="L13" s="2"/>
      <c r="M13" s="16"/>
      <c r="N13" s="16"/>
      <c r="O13" s="17"/>
      <c r="P13" s="17"/>
      <c r="Q13" s="17"/>
      <c r="R13" s="2"/>
      <c r="S13" s="2"/>
      <c r="T13" s="2"/>
      <c r="U13" s="2"/>
      <c r="V13" s="2"/>
      <c r="W13" s="2"/>
      <c r="X13" s="2"/>
      <c r="Y13" s="2"/>
      <c r="Z13" s="2"/>
    </row>
    <row r="14" spans="1:26" ht="20.25">
      <c r="A14" s="2"/>
      <c r="B14" s="280" t="s">
        <v>41</v>
      </c>
      <c r="C14" s="256"/>
      <c r="D14" s="256"/>
      <c r="E14" s="256"/>
      <c r="F14" s="281"/>
      <c r="G14" s="255" t="s">
        <v>42</v>
      </c>
      <c r="H14" s="256"/>
      <c r="I14" s="256"/>
      <c r="J14" s="256"/>
      <c r="K14" s="257"/>
      <c r="L14" s="2"/>
      <c r="M14" s="16"/>
      <c r="N14" s="16"/>
      <c r="O14" s="17"/>
      <c r="P14" s="17"/>
      <c r="Q14" s="17"/>
      <c r="R14" s="2"/>
      <c r="S14" s="2"/>
      <c r="T14" s="2"/>
      <c r="U14" s="2"/>
      <c r="V14" s="2"/>
      <c r="W14" s="2"/>
      <c r="X14" s="2"/>
      <c r="Y14" s="2"/>
      <c r="Z14" s="2"/>
    </row>
    <row r="15" spans="1:26" ht="20.25">
      <c r="A15" s="2"/>
      <c r="B15" s="440" t="str">
        <f>'Iteration Mapping Key '!B17:F17</f>
        <v>TestName_ProductManager</v>
      </c>
      <c r="C15" s="295"/>
      <c r="D15" s="295"/>
      <c r="E15" s="295"/>
      <c r="F15" s="384"/>
      <c r="G15" s="294" t="str">
        <f>'Iteration Mapping Key '!G17:K17</f>
        <v>Heba NourEldin</v>
      </c>
      <c r="H15" s="295"/>
      <c r="I15" s="295"/>
      <c r="J15" s="295"/>
      <c r="K15" s="296"/>
      <c r="L15" s="2"/>
      <c r="M15" s="16"/>
      <c r="N15" s="16"/>
      <c r="O15" s="17"/>
      <c r="P15" s="17"/>
      <c r="Q15" s="17"/>
      <c r="R15" s="2"/>
      <c r="S15" s="2"/>
      <c r="T15" s="2"/>
      <c r="U15" s="2"/>
      <c r="V15" s="2"/>
      <c r="W15" s="2"/>
      <c r="X15" s="2"/>
      <c r="Y15" s="2"/>
      <c r="Z15" s="2"/>
    </row>
    <row r="16" spans="1:26" ht="20.25">
      <c r="A16" s="2"/>
      <c r="B16" s="288" t="s">
        <v>8</v>
      </c>
      <c r="C16" s="289"/>
      <c r="D16" s="289"/>
      <c r="E16" s="297" t="str">
        <f>'Iteration Mapping Key '!E18</f>
        <v>ProjectInformation_AdditionalInformation</v>
      </c>
      <c r="F16" s="298"/>
      <c r="G16" s="298"/>
      <c r="H16" s="298"/>
      <c r="I16" s="298"/>
      <c r="J16" s="298"/>
      <c r="K16" s="299"/>
      <c r="L16" s="2"/>
      <c r="M16" s="16"/>
      <c r="N16" s="16"/>
      <c r="O16" s="17"/>
      <c r="P16" s="17"/>
      <c r="Q16" s="17"/>
      <c r="R16" s="2"/>
      <c r="S16" s="2"/>
      <c r="T16" s="2"/>
      <c r="U16" s="2"/>
      <c r="V16" s="2"/>
      <c r="W16" s="2"/>
      <c r="X16" s="2"/>
      <c r="Y16" s="2"/>
      <c r="Z16" s="2"/>
    </row>
    <row r="17" spans="1:41" ht="16.5" customHeight="1" outlineLevel="1" thickBot="1">
      <c r="A17" s="2"/>
      <c r="B17" s="290"/>
      <c r="C17" s="291"/>
      <c r="D17" s="291"/>
      <c r="E17" s="300"/>
      <c r="F17" s="301"/>
      <c r="G17" s="301"/>
      <c r="H17" s="301"/>
      <c r="I17" s="301"/>
      <c r="J17" s="301"/>
      <c r="K17" s="302"/>
      <c r="L17" s="2"/>
      <c r="M17" s="16"/>
      <c r="N17" s="16"/>
      <c r="O17" s="17"/>
      <c r="P17" s="17"/>
      <c r="Q17" s="17"/>
      <c r="R17" s="2"/>
      <c r="S17" s="2"/>
      <c r="T17" s="2"/>
      <c r="U17" s="2"/>
      <c r="V17" s="2"/>
      <c r="W17" s="2"/>
      <c r="X17" s="2"/>
      <c r="Y17" s="2"/>
      <c r="Z17" s="2"/>
    </row>
    <row r="18" spans="1:41" ht="15" customHeight="1" thickBot="1">
      <c r="A18" s="2"/>
      <c r="B18" s="2"/>
      <c r="C18" s="2"/>
      <c r="D18" s="2"/>
      <c r="E18" s="2"/>
      <c r="F18" s="2"/>
      <c r="G18" s="2"/>
      <c r="H18" s="2"/>
      <c r="I18" s="2"/>
      <c r="J18" s="2"/>
      <c r="K18" s="2"/>
      <c r="L18" s="2"/>
      <c r="M18" s="16"/>
      <c r="N18" s="16"/>
      <c r="O18" s="17"/>
      <c r="P18" s="17"/>
      <c r="Q18" s="17"/>
      <c r="R18" s="2"/>
      <c r="S18" s="2"/>
      <c r="T18" s="2"/>
      <c r="U18" s="2"/>
      <c r="V18" s="2"/>
      <c r="W18" s="2"/>
      <c r="X18" s="2"/>
      <c r="Y18" s="2"/>
      <c r="Z18" s="2"/>
    </row>
    <row r="19" spans="1:41" ht="16.5" customHeight="1" thickBot="1">
      <c r="A19" s="2"/>
      <c r="B19" s="265" t="s">
        <v>9</v>
      </c>
      <c r="C19" s="266"/>
      <c r="D19" s="266"/>
      <c r="E19" s="266"/>
      <c r="F19" s="266"/>
      <c r="G19" s="266"/>
      <c r="H19" s="266"/>
      <c r="I19" s="266"/>
      <c r="J19" s="266"/>
      <c r="K19" s="267"/>
      <c r="L19" s="2"/>
      <c r="M19" s="366" t="s">
        <v>157</v>
      </c>
      <c r="N19" s="367"/>
      <c r="O19" s="367"/>
      <c r="P19" s="367"/>
      <c r="Q19" s="368"/>
      <c r="R19" s="2"/>
      <c r="S19" s="2"/>
      <c r="T19" s="2"/>
      <c r="U19" s="2"/>
      <c r="V19" s="2"/>
      <c r="W19" s="2"/>
      <c r="X19" s="2"/>
      <c r="Y19" s="2"/>
      <c r="Z19" s="2"/>
    </row>
    <row r="20" spans="1:41" ht="15.75" outlineLevel="1">
      <c r="A20" s="2"/>
      <c r="B20" s="268" t="s">
        <v>10</v>
      </c>
      <c r="C20" s="269"/>
      <c r="D20" s="270"/>
      <c r="E20" s="270"/>
      <c r="F20" s="270"/>
      <c r="G20" s="269" t="s">
        <v>11</v>
      </c>
      <c r="H20" s="269"/>
      <c r="I20" s="269"/>
      <c r="J20" s="348"/>
      <c r="K20" s="349"/>
      <c r="L20" s="8"/>
      <c r="M20" s="369"/>
      <c r="N20" s="370"/>
      <c r="O20" s="370"/>
      <c r="P20" s="370"/>
      <c r="Q20" s="371"/>
      <c r="R20" s="8"/>
      <c r="S20" s="8"/>
      <c r="T20" s="8"/>
      <c r="U20" s="8"/>
      <c r="V20" s="8"/>
      <c r="W20" s="8"/>
      <c r="X20" s="8"/>
      <c r="Y20" s="8"/>
      <c r="Z20" s="8"/>
    </row>
    <row r="21" spans="1:41" ht="15.75" outlineLevel="1">
      <c r="A21" s="2"/>
      <c r="B21" s="328" t="s">
        <v>44</v>
      </c>
      <c r="C21" s="329"/>
      <c r="D21" s="330" t="s">
        <v>71</v>
      </c>
      <c r="E21" s="331"/>
      <c r="F21" s="332"/>
      <c r="G21" s="329" t="s">
        <v>12</v>
      </c>
      <c r="H21" s="329"/>
      <c r="I21" s="329"/>
      <c r="J21" s="337" t="s">
        <v>70</v>
      </c>
      <c r="K21" s="338"/>
      <c r="L21" s="9"/>
      <c r="M21" s="372"/>
      <c r="N21" s="373"/>
      <c r="O21" s="373"/>
      <c r="P21" s="373"/>
      <c r="Q21" s="374"/>
      <c r="R21" s="9"/>
      <c r="S21" s="9"/>
      <c r="T21" s="9"/>
      <c r="U21" s="9"/>
      <c r="V21" s="9"/>
      <c r="W21" s="9"/>
      <c r="X21" s="9"/>
      <c r="Y21" s="9"/>
      <c r="Z21" s="9"/>
      <c r="AA21" s="11"/>
      <c r="AB21" s="11"/>
      <c r="AC21" s="11"/>
      <c r="AD21" s="11"/>
      <c r="AE21" s="11"/>
      <c r="AF21" s="11"/>
      <c r="AG21" s="11"/>
      <c r="AH21" s="11"/>
      <c r="AI21" s="11"/>
      <c r="AJ21" s="11"/>
      <c r="AK21" s="11"/>
      <c r="AL21" s="11"/>
      <c r="AM21" s="11"/>
      <c r="AN21" s="11"/>
      <c r="AO21" s="11"/>
    </row>
    <row r="22" spans="1:41" ht="15.75" outlineLevel="1">
      <c r="A22" s="2"/>
      <c r="B22" s="311" t="s">
        <v>13</v>
      </c>
      <c r="C22" s="312"/>
      <c r="D22" s="312"/>
      <c r="E22" s="312"/>
      <c r="F22" s="286"/>
      <c r="G22" s="228" t="s">
        <v>45</v>
      </c>
      <c r="H22" s="229"/>
      <c r="I22" s="229"/>
      <c r="J22" s="229"/>
      <c r="K22" s="230"/>
      <c r="L22" s="9"/>
      <c r="M22" s="372"/>
      <c r="N22" s="373"/>
      <c r="O22" s="373"/>
      <c r="P22" s="373"/>
      <c r="Q22" s="374"/>
      <c r="R22" s="9"/>
      <c r="S22" s="9"/>
      <c r="T22" s="9"/>
      <c r="U22" s="9"/>
      <c r="V22" s="9"/>
      <c r="W22" s="9"/>
      <c r="X22" s="9"/>
      <c r="Y22" s="9"/>
      <c r="Z22" s="9"/>
      <c r="AA22" s="11"/>
      <c r="AB22" s="11"/>
      <c r="AC22" s="11"/>
      <c r="AD22" s="11"/>
      <c r="AE22" s="11"/>
      <c r="AF22" s="11"/>
      <c r="AG22" s="11"/>
      <c r="AH22" s="11"/>
      <c r="AI22" s="11"/>
      <c r="AJ22" s="11"/>
      <c r="AK22" s="11"/>
      <c r="AL22" s="11"/>
      <c r="AM22" s="11"/>
      <c r="AN22" s="11"/>
      <c r="AO22" s="11"/>
    </row>
    <row r="23" spans="1:41" ht="15.75" outlineLevel="1">
      <c r="A23" s="2"/>
      <c r="B23" s="313"/>
      <c r="C23" s="314"/>
      <c r="D23" s="314"/>
      <c r="E23" s="314"/>
      <c r="F23" s="315"/>
      <c r="G23" s="231"/>
      <c r="H23" s="232"/>
      <c r="I23" s="232"/>
      <c r="J23" s="232"/>
      <c r="K23" s="233"/>
      <c r="L23" s="9"/>
      <c r="M23" s="372"/>
      <c r="N23" s="373"/>
      <c r="O23" s="373"/>
      <c r="P23" s="373"/>
      <c r="Q23" s="374"/>
      <c r="R23" s="9"/>
      <c r="S23" s="9"/>
      <c r="T23" s="9"/>
      <c r="U23" s="9"/>
      <c r="V23" s="9"/>
      <c r="W23" s="9"/>
      <c r="X23" s="9"/>
      <c r="Y23" s="9"/>
      <c r="Z23" s="9"/>
      <c r="AA23" s="11"/>
      <c r="AB23" s="11"/>
      <c r="AC23" s="11"/>
      <c r="AD23" s="11"/>
      <c r="AE23" s="11"/>
      <c r="AF23" s="11"/>
      <c r="AG23" s="11"/>
      <c r="AH23" s="11"/>
      <c r="AI23" s="11"/>
      <c r="AJ23" s="11"/>
      <c r="AK23" s="11"/>
      <c r="AL23" s="11"/>
      <c r="AM23" s="11"/>
      <c r="AN23" s="11"/>
      <c r="AO23" s="11"/>
    </row>
    <row r="24" spans="1:41" ht="33.75" customHeight="1" outlineLevel="1">
      <c r="A24" s="2"/>
      <c r="B24" s="306" t="s">
        <v>15</v>
      </c>
      <c r="C24" s="307"/>
      <c r="D24" s="308" t="s">
        <v>576</v>
      </c>
      <c r="E24" s="309"/>
      <c r="F24" s="309"/>
      <c r="G24" s="309"/>
      <c r="H24" s="309"/>
      <c r="I24" s="309"/>
      <c r="J24" s="309"/>
      <c r="K24" s="310"/>
      <c r="L24" s="9"/>
      <c r="M24" s="372"/>
      <c r="N24" s="373"/>
      <c r="O24" s="373"/>
      <c r="P24" s="373"/>
      <c r="Q24" s="374"/>
      <c r="R24" s="9"/>
      <c r="S24" s="9"/>
      <c r="T24" s="9"/>
      <c r="U24" s="9"/>
      <c r="V24" s="9"/>
      <c r="W24" s="9"/>
      <c r="X24" s="9"/>
      <c r="Y24" s="9"/>
      <c r="Z24" s="9"/>
      <c r="AA24" s="11"/>
      <c r="AB24" s="11"/>
      <c r="AC24" s="11"/>
      <c r="AD24" s="11"/>
      <c r="AE24" s="11"/>
      <c r="AF24" s="11"/>
      <c r="AG24" s="11"/>
      <c r="AH24" s="11"/>
      <c r="AI24" s="11"/>
      <c r="AJ24" s="11"/>
      <c r="AK24" s="11"/>
      <c r="AL24" s="11"/>
      <c r="AM24" s="11"/>
      <c r="AN24" s="11"/>
      <c r="AO24" s="11"/>
    </row>
    <row r="25" spans="1:41" ht="15" customHeight="1" outlineLevel="1">
      <c r="A25" s="2"/>
      <c r="B25" s="234" t="s">
        <v>16</v>
      </c>
      <c r="C25" s="235"/>
      <c r="D25" s="240" t="s">
        <v>340</v>
      </c>
      <c r="E25" s="241"/>
      <c r="F25" s="241"/>
      <c r="G25" s="241"/>
      <c r="H25" s="241"/>
      <c r="I25" s="241"/>
      <c r="J25" s="241"/>
      <c r="K25" s="242"/>
      <c r="L25" s="9"/>
      <c r="M25" s="372"/>
      <c r="N25" s="373"/>
      <c r="O25" s="373"/>
      <c r="P25" s="373"/>
      <c r="Q25" s="374"/>
      <c r="R25" s="9"/>
      <c r="S25" s="9"/>
      <c r="T25" s="9"/>
      <c r="U25" s="9"/>
      <c r="V25" s="9"/>
      <c r="W25" s="9"/>
      <c r="X25" s="9"/>
      <c r="Y25" s="9"/>
      <c r="Z25" s="9"/>
      <c r="AA25" s="11"/>
      <c r="AB25" s="11"/>
      <c r="AC25" s="11"/>
      <c r="AD25" s="11"/>
      <c r="AE25" s="11"/>
      <c r="AF25" s="11"/>
      <c r="AG25" s="11"/>
      <c r="AH25" s="11"/>
      <c r="AI25" s="11"/>
      <c r="AJ25" s="11"/>
      <c r="AK25" s="11"/>
      <c r="AL25" s="11"/>
      <c r="AM25" s="11"/>
      <c r="AN25" s="11"/>
      <c r="AO25" s="11"/>
    </row>
    <row r="26" spans="1:41" ht="20.25" customHeight="1" outlineLevel="1">
      <c r="A26" s="2"/>
      <c r="B26" s="236"/>
      <c r="C26" s="237"/>
      <c r="D26" s="243"/>
      <c r="E26" s="244"/>
      <c r="F26" s="244"/>
      <c r="G26" s="244"/>
      <c r="H26" s="244"/>
      <c r="I26" s="244"/>
      <c r="J26" s="244"/>
      <c r="K26" s="245"/>
      <c r="L26" s="9"/>
      <c r="M26" s="372"/>
      <c r="N26" s="373"/>
      <c r="O26" s="373"/>
      <c r="P26" s="373"/>
      <c r="Q26" s="374"/>
      <c r="R26" s="9"/>
      <c r="S26" s="9"/>
      <c r="T26" s="9"/>
      <c r="U26" s="9"/>
      <c r="V26" s="9"/>
      <c r="W26" s="9"/>
      <c r="X26" s="9"/>
      <c r="Y26" s="9"/>
      <c r="Z26" s="9"/>
      <c r="AA26" s="11"/>
      <c r="AB26" s="11"/>
      <c r="AC26" s="11"/>
      <c r="AD26" s="11"/>
      <c r="AE26" s="11"/>
      <c r="AF26" s="11"/>
      <c r="AG26" s="11"/>
      <c r="AH26" s="11"/>
      <c r="AI26" s="11"/>
      <c r="AJ26" s="11"/>
      <c r="AK26" s="11"/>
      <c r="AL26" s="11"/>
      <c r="AM26" s="11"/>
      <c r="AN26" s="11"/>
      <c r="AO26" s="11"/>
    </row>
    <row r="27" spans="1:41" ht="64.5" customHeight="1" outlineLevel="1">
      <c r="A27" s="2"/>
      <c r="B27" s="238"/>
      <c r="C27" s="239"/>
      <c r="D27" s="246"/>
      <c r="E27" s="247"/>
      <c r="F27" s="247"/>
      <c r="G27" s="247"/>
      <c r="H27" s="247"/>
      <c r="I27" s="247"/>
      <c r="J27" s="247"/>
      <c r="K27" s="248"/>
      <c r="L27" s="9"/>
      <c r="M27" s="372"/>
      <c r="N27" s="373"/>
      <c r="O27" s="373"/>
      <c r="P27" s="373"/>
      <c r="Q27" s="374"/>
      <c r="R27" s="9"/>
      <c r="S27" s="9"/>
      <c r="T27" s="9"/>
      <c r="U27" s="9"/>
      <c r="V27" s="9"/>
      <c r="W27" s="9"/>
      <c r="X27" s="9"/>
      <c r="Y27" s="9"/>
      <c r="Z27" s="9"/>
      <c r="AA27" s="11"/>
      <c r="AB27" s="11"/>
      <c r="AC27" s="11"/>
      <c r="AD27" s="11"/>
      <c r="AE27" s="11"/>
      <c r="AF27" s="11"/>
      <c r="AG27" s="11"/>
      <c r="AH27" s="11"/>
      <c r="AI27" s="11"/>
      <c r="AJ27" s="11"/>
      <c r="AK27" s="11"/>
      <c r="AL27" s="11"/>
      <c r="AM27" s="11"/>
      <c r="AN27" s="11"/>
      <c r="AO27" s="11"/>
    </row>
    <row r="28" spans="1:41" ht="13.5" customHeight="1" outlineLevel="1">
      <c r="A28" s="2"/>
      <c r="B28" s="234" t="s">
        <v>17</v>
      </c>
      <c r="C28" s="235"/>
      <c r="D28" s="219" t="s">
        <v>491</v>
      </c>
      <c r="E28" s="220"/>
      <c r="F28" s="220"/>
      <c r="G28" s="220"/>
      <c r="H28" s="220"/>
      <c r="I28" s="220"/>
      <c r="J28" s="220"/>
      <c r="K28" s="221"/>
      <c r="L28" s="9"/>
      <c r="M28" s="372"/>
      <c r="N28" s="373"/>
      <c r="O28" s="373"/>
      <c r="P28" s="373"/>
      <c r="Q28" s="374"/>
      <c r="R28" s="9"/>
      <c r="S28" s="9"/>
      <c r="T28" s="9"/>
      <c r="U28" s="9"/>
      <c r="V28" s="9"/>
      <c r="W28" s="9"/>
      <c r="X28" s="9"/>
      <c r="Y28" s="9"/>
      <c r="Z28" s="9"/>
      <c r="AA28" s="11"/>
      <c r="AB28" s="11"/>
      <c r="AC28" s="11"/>
      <c r="AD28" s="11"/>
      <c r="AE28" s="11"/>
      <c r="AF28" s="11"/>
      <c r="AG28" s="11"/>
      <c r="AH28" s="11"/>
      <c r="AI28" s="11"/>
      <c r="AJ28" s="11"/>
      <c r="AK28" s="11"/>
      <c r="AL28" s="11"/>
      <c r="AM28" s="11"/>
      <c r="AN28" s="11"/>
      <c r="AO28" s="11"/>
    </row>
    <row r="29" spans="1:41" ht="13.5" customHeight="1" outlineLevel="1">
      <c r="A29" s="2"/>
      <c r="B29" s="236"/>
      <c r="C29" s="237"/>
      <c r="D29" s="222"/>
      <c r="E29" s="223"/>
      <c r="F29" s="223"/>
      <c r="G29" s="223"/>
      <c r="H29" s="223"/>
      <c r="I29" s="223"/>
      <c r="J29" s="223"/>
      <c r="K29" s="224"/>
      <c r="L29" s="9"/>
      <c r="M29" s="372"/>
      <c r="N29" s="373"/>
      <c r="O29" s="373"/>
      <c r="P29" s="373"/>
      <c r="Q29" s="374"/>
      <c r="R29" s="9"/>
      <c r="S29" s="9"/>
      <c r="T29" s="9"/>
      <c r="U29" s="9"/>
      <c r="V29" s="9"/>
      <c r="W29" s="9"/>
      <c r="X29" s="9"/>
      <c r="Y29" s="9"/>
      <c r="Z29" s="9"/>
      <c r="AA29" s="11"/>
      <c r="AB29" s="11"/>
      <c r="AC29" s="11"/>
      <c r="AD29" s="11"/>
      <c r="AE29" s="11"/>
      <c r="AF29" s="11"/>
      <c r="AG29" s="11"/>
      <c r="AH29" s="11"/>
      <c r="AI29" s="11"/>
      <c r="AJ29" s="11"/>
      <c r="AK29" s="11"/>
      <c r="AL29" s="11"/>
      <c r="AM29" s="11"/>
      <c r="AN29" s="11"/>
      <c r="AO29" s="11"/>
    </row>
    <row r="30" spans="1:41" ht="13.5" customHeight="1" outlineLevel="1">
      <c r="A30" s="2"/>
      <c r="B30" s="236"/>
      <c r="C30" s="237"/>
      <c r="D30" s="225"/>
      <c r="E30" s="226"/>
      <c r="F30" s="226"/>
      <c r="G30" s="226"/>
      <c r="H30" s="226"/>
      <c r="I30" s="226"/>
      <c r="J30" s="226"/>
      <c r="K30" s="227"/>
      <c r="L30" s="9"/>
      <c r="M30" s="372"/>
      <c r="N30" s="373"/>
      <c r="O30" s="373"/>
      <c r="P30" s="373"/>
      <c r="Q30" s="374"/>
      <c r="R30" s="9"/>
      <c r="S30" s="9"/>
      <c r="T30" s="9"/>
      <c r="U30" s="9"/>
      <c r="V30" s="9"/>
      <c r="W30" s="9"/>
      <c r="X30" s="9"/>
      <c r="Y30" s="9"/>
      <c r="Z30" s="9"/>
      <c r="AA30" s="11"/>
      <c r="AB30" s="11"/>
      <c r="AC30" s="11"/>
      <c r="AD30" s="11"/>
      <c r="AE30" s="11"/>
      <c r="AF30" s="11"/>
      <c r="AG30" s="11"/>
      <c r="AH30" s="11"/>
      <c r="AI30" s="11"/>
      <c r="AJ30" s="11"/>
      <c r="AK30" s="11"/>
      <c r="AL30" s="11"/>
      <c r="AM30" s="11"/>
      <c r="AN30" s="11"/>
      <c r="AO30" s="11"/>
    </row>
    <row r="31" spans="1:41" ht="17.25" customHeight="1" outlineLevel="1">
      <c r="A31" s="2"/>
      <c r="B31" s="288" t="s">
        <v>29</v>
      </c>
      <c r="C31" s="303"/>
      <c r="D31" s="219" t="s">
        <v>147</v>
      </c>
      <c r="E31" s="220"/>
      <c r="F31" s="220"/>
      <c r="G31" s="220"/>
      <c r="H31" s="220"/>
      <c r="I31" s="220"/>
      <c r="J31" s="220"/>
      <c r="K31" s="221"/>
      <c r="L31" s="9"/>
      <c r="M31" s="372"/>
      <c r="N31" s="373"/>
      <c r="O31" s="373"/>
      <c r="P31" s="373"/>
      <c r="Q31" s="374"/>
      <c r="R31" s="9"/>
      <c r="S31" s="9"/>
      <c r="T31" s="9"/>
      <c r="U31" s="9"/>
      <c r="V31" s="9"/>
      <c r="W31" s="9"/>
      <c r="X31" s="9"/>
      <c r="Y31" s="9"/>
      <c r="Z31" s="9"/>
      <c r="AA31" s="11"/>
      <c r="AB31" s="11"/>
      <c r="AC31" s="11"/>
      <c r="AD31" s="11"/>
      <c r="AE31" s="11"/>
      <c r="AF31" s="11"/>
      <c r="AG31" s="11"/>
      <c r="AH31" s="11"/>
      <c r="AI31" s="11"/>
      <c r="AJ31" s="11"/>
      <c r="AK31" s="11"/>
      <c r="AL31" s="11"/>
      <c r="AM31" s="11"/>
      <c r="AN31" s="11"/>
      <c r="AO31" s="11"/>
    </row>
    <row r="32" spans="1:41" ht="30.75" customHeight="1" outlineLevel="1">
      <c r="A32" s="2"/>
      <c r="B32" s="304"/>
      <c r="C32" s="305"/>
      <c r="D32" s="225"/>
      <c r="E32" s="226"/>
      <c r="F32" s="226"/>
      <c r="G32" s="226"/>
      <c r="H32" s="226"/>
      <c r="I32" s="226"/>
      <c r="J32" s="226"/>
      <c r="K32" s="227"/>
      <c r="L32" s="9"/>
      <c r="M32" s="372"/>
      <c r="N32" s="373"/>
      <c r="O32" s="373"/>
      <c r="P32" s="373"/>
      <c r="Q32" s="374"/>
      <c r="R32" s="9"/>
      <c r="S32" s="9"/>
      <c r="T32" s="9"/>
      <c r="U32" s="9"/>
      <c r="V32" s="9"/>
      <c r="W32" s="9"/>
      <c r="X32" s="9"/>
      <c r="Y32" s="9"/>
      <c r="Z32" s="9"/>
      <c r="AA32" s="11"/>
      <c r="AB32" s="11"/>
      <c r="AC32" s="11"/>
      <c r="AD32" s="11"/>
      <c r="AE32" s="11"/>
      <c r="AF32" s="11"/>
      <c r="AG32" s="11"/>
      <c r="AH32" s="11"/>
      <c r="AI32" s="11"/>
      <c r="AJ32" s="11"/>
      <c r="AK32" s="11"/>
      <c r="AL32" s="11"/>
      <c r="AM32" s="11"/>
      <c r="AN32" s="11"/>
      <c r="AO32" s="11"/>
    </row>
    <row r="33" spans="1:41" ht="18.75" customHeight="1" outlineLevel="1">
      <c r="A33" s="2"/>
      <c r="B33" s="288" t="s">
        <v>43</v>
      </c>
      <c r="C33" s="303"/>
      <c r="D33" s="240" t="s">
        <v>762</v>
      </c>
      <c r="E33" s="241"/>
      <c r="F33" s="241"/>
      <c r="G33" s="241"/>
      <c r="H33" s="241"/>
      <c r="I33" s="241"/>
      <c r="J33" s="241"/>
      <c r="K33" s="242"/>
      <c r="L33" s="9"/>
      <c r="M33" s="372"/>
      <c r="N33" s="373"/>
      <c r="O33" s="373"/>
      <c r="P33" s="373"/>
      <c r="Q33" s="374"/>
      <c r="R33" s="9"/>
      <c r="S33" s="9"/>
      <c r="T33" s="9"/>
      <c r="U33" s="9"/>
      <c r="V33" s="9"/>
      <c r="W33" s="9"/>
      <c r="X33" s="9"/>
      <c r="Y33" s="9"/>
      <c r="Z33" s="9"/>
      <c r="AA33" s="11"/>
      <c r="AB33" s="11"/>
      <c r="AC33" s="11"/>
      <c r="AD33" s="11"/>
      <c r="AE33" s="11"/>
      <c r="AF33" s="11"/>
      <c r="AG33" s="11"/>
      <c r="AH33" s="11"/>
      <c r="AI33" s="11"/>
      <c r="AJ33" s="11"/>
      <c r="AK33" s="11"/>
      <c r="AL33" s="11"/>
      <c r="AM33" s="11"/>
      <c r="AN33" s="11"/>
      <c r="AO33" s="11"/>
    </row>
    <row r="34" spans="1:41" ht="50.25" customHeight="1" outlineLevel="1">
      <c r="A34" s="2"/>
      <c r="B34" s="304"/>
      <c r="C34" s="305"/>
      <c r="D34" s="246"/>
      <c r="E34" s="247"/>
      <c r="F34" s="247"/>
      <c r="G34" s="247"/>
      <c r="H34" s="247"/>
      <c r="I34" s="247"/>
      <c r="J34" s="247"/>
      <c r="K34" s="248"/>
      <c r="L34" s="9"/>
      <c r="M34" s="372"/>
      <c r="N34" s="373"/>
      <c r="O34" s="373"/>
      <c r="P34" s="373"/>
      <c r="Q34" s="374"/>
      <c r="R34" s="9"/>
      <c r="S34" s="9"/>
      <c r="T34" s="9"/>
      <c r="U34" s="9"/>
      <c r="V34" s="9"/>
      <c r="W34" s="9"/>
      <c r="X34" s="9"/>
      <c r="Y34" s="9"/>
      <c r="Z34" s="9"/>
      <c r="AA34" s="11"/>
      <c r="AB34" s="11"/>
      <c r="AC34" s="11"/>
      <c r="AD34" s="11"/>
      <c r="AE34" s="11"/>
      <c r="AF34" s="11"/>
      <c r="AG34" s="11"/>
      <c r="AH34" s="11"/>
      <c r="AI34" s="11"/>
      <c r="AJ34" s="11"/>
      <c r="AK34" s="11"/>
      <c r="AL34" s="11"/>
      <c r="AM34" s="11"/>
      <c r="AN34" s="11"/>
      <c r="AO34" s="11"/>
    </row>
    <row r="35" spans="1:41" ht="15.75" outlineLevel="1">
      <c r="A35" s="2"/>
      <c r="B35" s="316" t="s">
        <v>8</v>
      </c>
      <c r="C35" s="317"/>
      <c r="D35" s="320"/>
      <c r="E35" s="321"/>
      <c r="F35" s="321"/>
      <c r="G35" s="321"/>
      <c r="H35" s="321"/>
      <c r="I35" s="321"/>
      <c r="J35" s="321"/>
      <c r="K35" s="322"/>
      <c r="L35" s="9"/>
      <c r="M35" s="372"/>
      <c r="N35" s="373"/>
      <c r="O35" s="373"/>
      <c r="P35" s="373"/>
      <c r="Q35" s="374"/>
      <c r="R35" s="9"/>
      <c r="S35" s="9"/>
      <c r="T35" s="9"/>
      <c r="U35" s="9"/>
      <c r="V35" s="9"/>
      <c r="W35" s="9"/>
      <c r="X35" s="9"/>
      <c r="Y35" s="9"/>
      <c r="Z35" s="9"/>
      <c r="AA35" s="11"/>
      <c r="AB35" s="11"/>
      <c r="AC35" s="11"/>
      <c r="AD35" s="11"/>
      <c r="AE35" s="11"/>
      <c r="AF35" s="11"/>
      <c r="AG35" s="11"/>
      <c r="AH35" s="11"/>
      <c r="AI35" s="11"/>
      <c r="AJ35" s="11"/>
      <c r="AK35" s="11"/>
      <c r="AL35" s="11"/>
      <c r="AM35" s="11"/>
      <c r="AN35" s="11"/>
      <c r="AO35" s="11"/>
    </row>
    <row r="36" spans="1:41" ht="16.5" outlineLevel="1" thickBot="1">
      <c r="A36" s="2"/>
      <c r="B36" s="318"/>
      <c r="C36" s="319"/>
      <c r="D36" s="323"/>
      <c r="E36" s="324"/>
      <c r="F36" s="324"/>
      <c r="G36" s="324"/>
      <c r="H36" s="324"/>
      <c r="I36" s="324"/>
      <c r="J36" s="324"/>
      <c r="K36" s="325"/>
      <c r="L36" s="9"/>
      <c r="M36" s="375"/>
      <c r="N36" s="376"/>
      <c r="O36" s="376"/>
      <c r="P36" s="376"/>
      <c r="Q36" s="377"/>
      <c r="R36" s="9"/>
      <c r="S36" s="9"/>
      <c r="T36" s="9"/>
      <c r="U36" s="9"/>
      <c r="V36" s="9"/>
      <c r="W36" s="9"/>
      <c r="X36" s="9"/>
      <c r="Y36" s="9"/>
      <c r="Z36" s="9"/>
      <c r="AA36" s="11"/>
      <c r="AB36" s="11"/>
      <c r="AC36" s="11"/>
      <c r="AD36" s="11"/>
      <c r="AE36" s="11"/>
      <c r="AF36" s="11"/>
      <c r="AG36" s="11"/>
      <c r="AH36" s="11"/>
      <c r="AI36" s="11"/>
      <c r="AJ36" s="11"/>
      <c r="AK36" s="11"/>
      <c r="AL36" s="11"/>
      <c r="AM36" s="11"/>
      <c r="AN36" s="11"/>
      <c r="AO36" s="11"/>
    </row>
    <row r="37" spans="1:41" ht="16.5" thickBot="1">
      <c r="A37" s="2"/>
      <c r="B37" s="9"/>
      <c r="C37" s="9"/>
      <c r="D37" s="9"/>
      <c r="E37" s="9"/>
      <c r="F37" s="9"/>
      <c r="G37" s="9"/>
      <c r="H37" s="9"/>
      <c r="I37" s="9"/>
      <c r="J37" s="9"/>
      <c r="K37" s="9"/>
      <c r="L37" s="9"/>
      <c r="M37" s="9"/>
      <c r="N37" s="9"/>
      <c r="O37" s="9"/>
      <c r="P37" s="9"/>
      <c r="Q37" s="9"/>
      <c r="R37" s="9"/>
      <c r="S37" s="9"/>
      <c r="T37" s="9"/>
      <c r="U37" s="9"/>
      <c r="V37" s="9"/>
      <c r="W37" s="9"/>
      <c r="X37" s="9"/>
      <c r="Y37" s="9"/>
      <c r="Z37" s="9"/>
      <c r="AA37" s="11"/>
      <c r="AB37" s="11"/>
      <c r="AC37" s="11"/>
      <c r="AD37" s="11"/>
      <c r="AE37" s="11"/>
      <c r="AF37" s="11"/>
      <c r="AG37" s="11"/>
      <c r="AH37" s="11"/>
      <c r="AI37" s="11"/>
      <c r="AJ37" s="11"/>
      <c r="AK37" s="11"/>
      <c r="AL37" s="11"/>
      <c r="AM37" s="11"/>
      <c r="AN37" s="11"/>
      <c r="AO37" s="11"/>
    </row>
    <row r="38" spans="1:41" ht="15.75" customHeight="1">
      <c r="A38" s="2"/>
      <c r="B38" s="350" t="s">
        <v>14</v>
      </c>
      <c r="C38" s="351"/>
      <c r="D38" s="351"/>
      <c r="E38" s="351"/>
      <c r="F38" s="351"/>
      <c r="G38" s="351"/>
      <c r="H38" s="351"/>
      <c r="I38" s="351"/>
      <c r="J38" s="351"/>
      <c r="K38" s="352"/>
      <c r="L38" s="9"/>
      <c r="M38" s="15"/>
      <c r="N38" s="15"/>
      <c r="O38" s="15"/>
      <c r="P38" s="15"/>
      <c r="Q38" s="15"/>
      <c r="R38" s="9"/>
      <c r="S38" s="9"/>
      <c r="T38" s="9"/>
      <c r="U38" s="9"/>
      <c r="V38" s="9"/>
      <c r="W38" s="9"/>
      <c r="X38" s="9"/>
      <c r="Y38" s="9"/>
      <c r="Z38" s="9"/>
      <c r="AA38" s="11"/>
      <c r="AB38" s="11"/>
      <c r="AC38" s="11"/>
      <c r="AD38" s="11"/>
      <c r="AE38" s="11"/>
      <c r="AF38" s="11"/>
      <c r="AG38" s="11"/>
      <c r="AH38" s="11"/>
      <c r="AI38" s="11"/>
      <c r="AJ38" s="11"/>
      <c r="AK38" s="11"/>
      <c r="AL38" s="11"/>
      <c r="AM38" s="11"/>
      <c r="AN38" s="11"/>
      <c r="AO38" s="11"/>
    </row>
    <row r="39" spans="1:41" ht="15.75" hidden="1" customHeight="1" outlineLevel="1">
      <c r="A39" s="2"/>
      <c r="B39" s="280" t="s">
        <v>18</v>
      </c>
      <c r="C39" s="256"/>
      <c r="D39" s="281"/>
      <c r="E39" s="255" t="s">
        <v>19</v>
      </c>
      <c r="F39" s="256"/>
      <c r="G39" s="281"/>
      <c r="H39" s="255" t="s">
        <v>20</v>
      </c>
      <c r="I39" s="256"/>
      <c r="J39" s="256"/>
      <c r="K39" s="257"/>
      <c r="L39" s="9"/>
      <c r="M39" s="15"/>
      <c r="N39" s="15"/>
      <c r="O39" s="15"/>
      <c r="P39" s="15"/>
      <c r="Q39" s="15"/>
      <c r="R39" s="9"/>
      <c r="S39" s="9"/>
      <c r="T39" s="9"/>
      <c r="U39" s="9"/>
      <c r="V39" s="9"/>
      <c r="W39" s="9"/>
      <c r="X39" s="9"/>
      <c r="Y39" s="9"/>
      <c r="Z39" s="9"/>
      <c r="AA39" s="11"/>
      <c r="AB39" s="11"/>
      <c r="AC39" s="11"/>
      <c r="AD39" s="11"/>
      <c r="AE39" s="11"/>
      <c r="AF39" s="11"/>
      <c r="AG39" s="11"/>
      <c r="AH39" s="11"/>
      <c r="AI39" s="11"/>
      <c r="AJ39" s="11"/>
      <c r="AK39" s="11"/>
      <c r="AL39" s="11"/>
      <c r="AM39" s="11"/>
      <c r="AN39" s="11"/>
      <c r="AO39" s="11"/>
    </row>
    <row r="40" spans="1:41" ht="15.75" hidden="1" customHeight="1" outlineLevel="1">
      <c r="A40" s="2"/>
      <c r="B40" s="292" t="s">
        <v>78</v>
      </c>
      <c r="C40" s="287"/>
      <c r="D40" s="293"/>
      <c r="E40" s="210" t="s">
        <v>79</v>
      </c>
      <c r="F40" s="287"/>
      <c r="G40" s="293"/>
      <c r="H40" s="210" t="s">
        <v>224</v>
      </c>
      <c r="I40" s="287"/>
      <c r="J40" s="287"/>
      <c r="K40" s="339"/>
      <c r="L40" s="9"/>
      <c r="M40" s="15"/>
      <c r="N40" s="15"/>
      <c r="O40" s="15"/>
      <c r="P40" s="15"/>
      <c r="Q40" s="15"/>
      <c r="R40" s="9"/>
      <c r="S40" s="9"/>
      <c r="T40" s="9"/>
      <c r="U40" s="9"/>
      <c r="V40" s="9"/>
      <c r="W40" s="9"/>
      <c r="X40" s="9"/>
      <c r="Y40" s="9"/>
      <c r="Z40" s="9"/>
      <c r="AA40" s="11"/>
      <c r="AB40" s="11"/>
      <c r="AC40" s="11"/>
      <c r="AD40" s="11"/>
      <c r="AE40" s="11"/>
      <c r="AF40" s="11"/>
      <c r="AG40" s="11"/>
      <c r="AH40" s="11"/>
      <c r="AI40" s="11"/>
      <c r="AJ40" s="11"/>
      <c r="AK40" s="11"/>
      <c r="AL40" s="11"/>
      <c r="AM40" s="11"/>
      <c r="AN40" s="11"/>
      <c r="AO40" s="11"/>
    </row>
    <row r="41" spans="1:41" ht="15.75" hidden="1" customHeight="1" outlineLevel="1">
      <c r="A41" s="2"/>
      <c r="B41" s="280" t="s">
        <v>21</v>
      </c>
      <c r="C41" s="281"/>
      <c r="D41" s="210" t="s">
        <v>80</v>
      </c>
      <c r="E41" s="293"/>
      <c r="F41" s="255" t="s">
        <v>22</v>
      </c>
      <c r="G41" s="281"/>
      <c r="H41" s="128" t="s">
        <v>81</v>
      </c>
      <c r="I41" s="342" t="s">
        <v>23</v>
      </c>
      <c r="J41" s="343"/>
      <c r="K41" s="13" t="s">
        <v>82</v>
      </c>
      <c r="L41" s="9"/>
      <c r="M41" s="15"/>
      <c r="N41" s="15"/>
      <c r="O41" s="15"/>
      <c r="P41" s="15"/>
      <c r="Q41" s="15"/>
      <c r="R41" s="9"/>
      <c r="S41" s="9"/>
      <c r="T41" s="9"/>
      <c r="U41" s="9"/>
      <c r="V41" s="9"/>
      <c r="W41" s="9"/>
      <c r="X41" s="9"/>
      <c r="Y41" s="9"/>
      <c r="Z41" s="9"/>
      <c r="AA41" s="11"/>
      <c r="AB41" s="11"/>
      <c r="AC41" s="11"/>
      <c r="AD41" s="11"/>
      <c r="AE41" s="11"/>
      <c r="AF41" s="11"/>
      <c r="AG41" s="11"/>
      <c r="AH41" s="11"/>
      <c r="AI41" s="11"/>
      <c r="AJ41" s="11"/>
      <c r="AK41" s="11"/>
      <c r="AL41" s="11"/>
      <c r="AM41" s="11"/>
      <c r="AN41" s="11"/>
      <c r="AO41" s="11"/>
    </row>
    <row r="42" spans="1:41" ht="15.75" hidden="1" customHeight="1" outlineLevel="1">
      <c r="A42" s="2"/>
      <c r="B42" s="280" t="s">
        <v>24</v>
      </c>
      <c r="C42" s="281"/>
      <c r="D42" s="210" t="s">
        <v>83</v>
      </c>
      <c r="E42" s="293"/>
      <c r="F42" s="340" t="s">
        <v>25</v>
      </c>
      <c r="G42" s="344"/>
      <c r="H42" s="341"/>
      <c r="I42" s="345">
        <v>1.7</v>
      </c>
      <c r="J42" s="346"/>
      <c r="K42" s="347"/>
      <c r="L42" s="9"/>
      <c r="M42" s="15"/>
      <c r="N42" s="15"/>
      <c r="O42" s="15"/>
      <c r="P42" s="15"/>
      <c r="Q42" s="15"/>
      <c r="R42" s="9"/>
      <c r="S42" s="9"/>
      <c r="T42" s="9"/>
      <c r="U42" s="9"/>
      <c r="V42" s="9"/>
      <c r="W42" s="9"/>
      <c r="X42" s="9"/>
      <c r="Y42" s="9"/>
      <c r="Z42" s="9"/>
      <c r="AA42" s="11"/>
      <c r="AB42" s="11"/>
      <c r="AC42" s="11"/>
      <c r="AD42" s="11"/>
      <c r="AE42" s="11"/>
      <c r="AF42" s="11"/>
      <c r="AG42" s="11"/>
      <c r="AH42" s="11"/>
      <c r="AI42" s="11"/>
      <c r="AJ42" s="11"/>
      <c r="AK42" s="11"/>
      <c r="AL42" s="11"/>
      <c r="AM42" s="11"/>
      <c r="AN42" s="11"/>
      <c r="AO42" s="11"/>
    </row>
    <row r="43" spans="1:41" ht="15.75" hidden="1" customHeight="1" outlineLevel="1">
      <c r="A43" s="2"/>
      <c r="B43" s="280" t="s">
        <v>46</v>
      </c>
      <c r="C43" s="281"/>
      <c r="D43" s="210" t="s">
        <v>126</v>
      </c>
      <c r="E43" s="287"/>
      <c r="F43" s="285" t="s">
        <v>26</v>
      </c>
      <c r="G43" s="286"/>
      <c r="H43" s="22">
        <v>15</v>
      </c>
      <c r="I43" s="340" t="s">
        <v>27</v>
      </c>
      <c r="J43" s="341"/>
      <c r="K43" s="14" t="s">
        <v>84</v>
      </c>
      <c r="L43" s="9"/>
      <c r="M43" s="15"/>
      <c r="N43" s="15"/>
      <c r="O43" s="15"/>
      <c r="P43" s="15"/>
      <c r="Q43" s="15"/>
      <c r="R43" s="9"/>
      <c r="S43" s="9"/>
      <c r="T43" s="9"/>
      <c r="U43" s="9"/>
      <c r="V43" s="9"/>
      <c r="W43" s="9"/>
      <c r="X43" s="9"/>
      <c r="Y43" s="9"/>
      <c r="Z43" s="9"/>
      <c r="AA43" s="11"/>
      <c r="AB43" s="11"/>
      <c r="AC43" s="11"/>
      <c r="AD43" s="11"/>
      <c r="AE43" s="11"/>
      <c r="AF43" s="11"/>
      <c r="AG43" s="11"/>
      <c r="AH43" s="11"/>
      <c r="AI43" s="11"/>
      <c r="AJ43" s="11"/>
      <c r="AK43" s="11"/>
      <c r="AL43" s="11"/>
      <c r="AM43" s="11"/>
      <c r="AN43" s="11"/>
      <c r="AO43" s="11"/>
    </row>
    <row r="44" spans="1:41" ht="15.75" hidden="1" customHeight="1" outlineLevel="1">
      <c r="A44" s="2"/>
      <c r="B44" s="316" t="s">
        <v>8</v>
      </c>
      <c r="C44" s="317"/>
      <c r="D44" s="355" t="s">
        <v>85</v>
      </c>
      <c r="E44" s="356"/>
      <c r="F44" s="356"/>
      <c r="G44" s="356"/>
      <c r="H44" s="356"/>
      <c r="I44" s="356"/>
      <c r="J44" s="356"/>
      <c r="K44" s="357"/>
      <c r="L44" s="9"/>
      <c r="M44" s="15"/>
      <c r="N44" s="15"/>
      <c r="O44" s="15"/>
      <c r="P44" s="15"/>
      <c r="Q44" s="15"/>
      <c r="R44" s="9"/>
      <c r="S44" s="9"/>
      <c r="T44" s="9"/>
      <c r="U44" s="9"/>
      <c r="V44" s="9"/>
      <c r="W44" s="9"/>
      <c r="X44" s="9"/>
      <c r="Y44" s="9"/>
      <c r="Z44" s="9"/>
      <c r="AA44" s="11"/>
      <c r="AB44" s="11"/>
      <c r="AC44" s="11"/>
      <c r="AD44" s="11"/>
      <c r="AE44" s="11"/>
      <c r="AF44" s="11"/>
      <c r="AG44" s="11"/>
      <c r="AH44" s="11"/>
      <c r="AI44" s="11"/>
      <c r="AJ44" s="11"/>
      <c r="AK44" s="11"/>
      <c r="AL44" s="11"/>
      <c r="AM44" s="11"/>
      <c r="AN44" s="11"/>
      <c r="AO44" s="11"/>
    </row>
    <row r="45" spans="1:41" ht="15.75" hidden="1" customHeight="1" outlineLevel="1">
      <c r="A45" s="2"/>
      <c r="B45" s="353"/>
      <c r="C45" s="354"/>
      <c r="D45" s="358"/>
      <c r="E45" s="359"/>
      <c r="F45" s="359"/>
      <c r="G45" s="359"/>
      <c r="H45" s="359"/>
      <c r="I45" s="359"/>
      <c r="J45" s="359"/>
      <c r="K45" s="360"/>
      <c r="L45" s="9"/>
      <c r="M45" s="15"/>
      <c r="N45" s="15"/>
      <c r="O45" s="15"/>
      <c r="P45" s="15"/>
      <c r="Q45" s="15"/>
      <c r="R45" s="9"/>
      <c r="S45" s="9"/>
      <c r="T45" s="9"/>
      <c r="U45" s="9"/>
      <c r="V45" s="9"/>
      <c r="W45" s="9"/>
      <c r="X45" s="9"/>
      <c r="Y45" s="9"/>
      <c r="Z45" s="9"/>
      <c r="AA45" s="11"/>
      <c r="AB45" s="11"/>
      <c r="AC45" s="11"/>
      <c r="AD45" s="11"/>
      <c r="AE45" s="11"/>
      <c r="AF45" s="11"/>
      <c r="AG45" s="11"/>
      <c r="AH45" s="11"/>
      <c r="AI45" s="11"/>
      <c r="AJ45" s="11"/>
      <c r="AK45" s="11"/>
      <c r="AL45" s="11"/>
      <c r="AM45" s="11"/>
      <c r="AN45" s="11"/>
      <c r="AO45" s="11"/>
    </row>
    <row r="46" spans="1:41" ht="16.5" hidden="1" customHeight="1" outlineLevel="1">
      <c r="A46" s="2"/>
      <c r="B46" s="318"/>
      <c r="C46" s="319"/>
      <c r="D46" s="361"/>
      <c r="E46" s="362"/>
      <c r="F46" s="362"/>
      <c r="G46" s="362"/>
      <c r="H46" s="362"/>
      <c r="I46" s="362"/>
      <c r="J46" s="362"/>
      <c r="K46" s="363"/>
      <c r="L46" s="9"/>
      <c r="M46" s="15"/>
      <c r="N46" s="15"/>
      <c r="O46" s="15"/>
      <c r="P46" s="15"/>
      <c r="Q46" s="15"/>
      <c r="R46" s="9"/>
      <c r="S46" s="9"/>
      <c r="T46" s="9"/>
      <c r="U46" s="9"/>
      <c r="V46" s="9"/>
      <c r="W46" s="9"/>
      <c r="X46" s="9"/>
      <c r="Y46" s="9"/>
      <c r="Z46" s="9"/>
      <c r="AA46" s="11"/>
      <c r="AB46" s="11"/>
      <c r="AC46" s="11"/>
      <c r="AD46" s="11"/>
      <c r="AE46" s="11"/>
      <c r="AF46" s="11"/>
      <c r="AG46" s="11"/>
      <c r="AH46" s="11"/>
      <c r="AI46" s="11"/>
      <c r="AJ46" s="11"/>
      <c r="AK46" s="11"/>
      <c r="AL46" s="11"/>
      <c r="AM46" s="11"/>
      <c r="AN46" s="11"/>
      <c r="AO46" s="11"/>
    </row>
    <row r="47" spans="1:41" ht="16.5" collapsed="1" thickBot="1">
      <c r="A47" s="2"/>
      <c r="B47" s="9"/>
      <c r="C47" s="9"/>
      <c r="D47" s="9"/>
      <c r="E47" s="9"/>
      <c r="F47" s="9"/>
      <c r="G47" s="9"/>
      <c r="H47" s="9"/>
      <c r="I47" s="9"/>
      <c r="J47" s="9"/>
      <c r="K47" s="9"/>
      <c r="L47" s="9"/>
      <c r="M47" s="15"/>
      <c r="N47" s="15"/>
      <c r="O47" s="15"/>
      <c r="P47" s="15"/>
      <c r="Q47" s="15"/>
      <c r="R47" s="9"/>
      <c r="S47" s="9"/>
      <c r="T47" s="9"/>
      <c r="U47" s="9"/>
      <c r="V47" s="9"/>
      <c r="W47" s="9"/>
      <c r="X47" s="9"/>
      <c r="Y47" s="9"/>
      <c r="Z47" s="9"/>
      <c r="AA47" s="11"/>
      <c r="AB47" s="11"/>
      <c r="AC47" s="11"/>
      <c r="AD47" s="11"/>
      <c r="AE47" s="11"/>
      <c r="AF47" s="11"/>
      <c r="AG47" s="11"/>
      <c r="AH47" s="11"/>
      <c r="AI47" s="11"/>
      <c r="AJ47" s="11"/>
      <c r="AK47" s="11"/>
      <c r="AL47" s="11"/>
      <c r="AM47" s="11"/>
      <c r="AN47" s="11"/>
      <c r="AO47" s="11"/>
    </row>
    <row r="48" spans="1:41" ht="15.75">
      <c r="A48" s="2"/>
      <c r="B48" s="350" t="s">
        <v>28</v>
      </c>
      <c r="C48" s="351"/>
      <c r="D48" s="351"/>
      <c r="E48" s="351"/>
      <c r="F48" s="351"/>
      <c r="G48" s="351"/>
      <c r="H48" s="351"/>
      <c r="I48" s="351"/>
      <c r="J48" s="351"/>
      <c r="K48" s="351"/>
      <c r="L48" s="351"/>
      <c r="M48" s="352"/>
      <c r="N48" s="9"/>
      <c r="O48" s="9"/>
      <c r="P48" s="9"/>
      <c r="Q48" s="9"/>
      <c r="R48" s="9"/>
      <c r="S48" s="9"/>
      <c r="T48" s="9"/>
      <c r="U48" s="9"/>
      <c r="V48" s="9"/>
      <c r="W48" s="9"/>
      <c r="X48" s="9"/>
      <c r="Y48" s="9"/>
      <c r="Z48" s="9"/>
      <c r="AA48" s="11"/>
      <c r="AB48" s="11"/>
      <c r="AC48" s="11"/>
      <c r="AD48" s="11"/>
      <c r="AE48" s="11"/>
      <c r="AF48" s="11"/>
      <c r="AG48" s="11"/>
      <c r="AH48" s="11"/>
      <c r="AI48" s="11"/>
      <c r="AJ48" s="11"/>
      <c r="AK48" s="11"/>
      <c r="AL48" s="11"/>
      <c r="AM48" s="11"/>
      <c r="AN48" s="11"/>
      <c r="AO48" s="11"/>
    </row>
    <row r="49" spans="1:41" ht="30" customHeight="1" outlineLevel="1">
      <c r="A49" s="2"/>
      <c r="B49" s="29" t="s">
        <v>30</v>
      </c>
      <c r="C49" s="333" t="s">
        <v>31</v>
      </c>
      <c r="D49" s="334"/>
      <c r="E49" s="285" t="s">
        <v>32</v>
      </c>
      <c r="F49" s="286"/>
      <c r="G49" s="285" t="s">
        <v>33</v>
      </c>
      <c r="H49" s="286"/>
      <c r="I49" s="285" t="s">
        <v>34</v>
      </c>
      <c r="J49" s="286"/>
      <c r="K49" s="126" t="s">
        <v>35</v>
      </c>
      <c r="L49" s="127" t="s">
        <v>66</v>
      </c>
      <c r="M49" s="38" t="s">
        <v>157</v>
      </c>
      <c r="N49" s="9"/>
      <c r="O49" s="9"/>
      <c r="P49" s="9"/>
      <c r="Q49" s="9"/>
      <c r="R49" s="9"/>
      <c r="S49" s="9"/>
      <c r="T49" s="9"/>
      <c r="U49" s="9"/>
      <c r="V49" s="9"/>
      <c r="W49" s="9"/>
      <c r="X49" s="9"/>
      <c r="Y49" s="9"/>
      <c r="Z49" s="9"/>
      <c r="AA49" s="11"/>
      <c r="AB49" s="11"/>
      <c r="AC49" s="11"/>
      <c r="AD49" s="11"/>
      <c r="AE49" s="11"/>
      <c r="AF49" s="11"/>
      <c r="AG49" s="11"/>
      <c r="AH49" s="11"/>
      <c r="AI49" s="11"/>
      <c r="AJ49" s="11"/>
      <c r="AK49" s="11"/>
      <c r="AL49" s="11"/>
      <c r="AM49" s="11"/>
      <c r="AN49" s="11"/>
      <c r="AO49" s="11"/>
    </row>
    <row r="50" spans="1:41" ht="73.5" customHeight="1" outlineLevel="1">
      <c r="A50" s="2"/>
      <c r="B50" s="24">
        <v>1</v>
      </c>
      <c r="C50" s="335"/>
      <c r="D50" s="336"/>
      <c r="E50" s="335"/>
      <c r="F50" s="336"/>
      <c r="G50" s="335"/>
      <c r="H50" s="336"/>
      <c r="I50" s="335"/>
      <c r="J50" s="336"/>
      <c r="K50" s="125"/>
      <c r="L50" s="129"/>
      <c r="M50" s="13"/>
      <c r="N50" s="9"/>
      <c r="O50" s="9"/>
      <c r="P50" s="9"/>
      <c r="Q50" s="9"/>
      <c r="R50" s="9"/>
      <c r="S50" s="9"/>
      <c r="T50" s="9"/>
      <c r="U50" s="9"/>
      <c r="V50" s="9"/>
      <c r="W50" s="9"/>
      <c r="X50" s="9"/>
      <c r="Y50" s="9"/>
      <c r="Z50" s="9"/>
      <c r="AA50" s="11"/>
      <c r="AB50" s="11"/>
      <c r="AC50" s="11"/>
      <c r="AD50" s="11"/>
      <c r="AE50" s="11"/>
      <c r="AF50" s="11"/>
      <c r="AG50" s="11"/>
      <c r="AH50" s="11"/>
      <c r="AI50" s="11"/>
      <c r="AJ50" s="11"/>
      <c r="AK50" s="11"/>
      <c r="AL50" s="11"/>
      <c r="AM50" s="11"/>
      <c r="AN50" s="11"/>
      <c r="AO50" s="11"/>
    </row>
    <row r="51" spans="1:41" ht="51.75" customHeight="1" outlineLevel="1">
      <c r="A51" s="2"/>
      <c r="B51" s="24">
        <v>2</v>
      </c>
      <c r="C51" s="335"/>
      <c r="D51" s="336"/>
      <c r="E51" s="421"/>
      <c r="F51" s="422"/>
      <c r="G51" s="335"/>
      <c r="H51" s="336"/>
      <c r="I51" s="335"/>
      <c r="J51" s="336"/>
      <c r="K51" s="125"/>
      <c r="L51" s="129"/>
      <c r="M51" s="13"/>
      <c r="N51" s="9"/>
      <c r="O51" s="9"/>
      <c r="P51" s="9"/>
      <c r="Q51" s="9"/>
      <c r="R51" s="9"/>
      <c r="S51" s="9"/>
      <c r="T51" s="9"/>
      <c r="U51" s="9"/>
      <c r="V51" s="9"/>
      <c r="W51" s="9"/>
      <c r="X51" s="9"/>
      <c r="Y51" s="9"/>
      <c r="Z51" s="9"/>
      <c r="AA51" s="11"/>
      <c r="AB51" s="11"/>
      <c r="AC51" s="11"/>
      <c r="AD51" s="11"/>
      <c r="AE51" s="11"/>
      <c r="AF51" s="11"/>
      <c r="AG51" s="11"/>
      <c r="AH51" s="11"/>
      <c r="AI51" s="11"/>
      <c r="AJ51" s="11"/>
      <c r="AK51" s="11"/>
      <c r="AL51" s="11"/>
      <c r="AM51" s="11"/>
      <c r="AN51" s="11"/>
      <c r="AO51" s="11"/>
    </row>
    <row r="52" spans="1:41" ht="51.75" customHeight="1" outlineLevel="1">
      <c r="A52" s="2"/>
      <c r="B52" s="24">
        <v>3</v>
      </c>
      <c r="C52" s="335"/>
      <c r="D52" s="336"/>
      <c r="E52" s="335"/>
      <c r="F52" s="336"/>
      <c r="G52" s="335"/>
      <c r="H52" s="336"/>
      <c r="I52" s="335"/>
      <c r="J52" s="336"/>
      <c r="K52" s="125"/>
      <c r="L52" s="129"/>
      <c r="M52" s="91"/>
      <c r="N52" s="9"/>
      <c r="O52" s="9"/>
      <c r="P52" s="9"/>
      <c r="Q52" s="9"/>
      <c r="R52" s="9"/>
      <c r="S52" s="9"/>
      <c r="T52" s="9"/>
      <c r="U52" s="9"/>
      <c r="V52" s="9"/>
      <c r="W52" s="9"/>
      <c r="X52" s="9"/>
      <c r="Y52" s="9"/>
      <c r="Z52" s="9"/>
      <c r="AA52" s="11"/>
      <c r="AB52" s="11"/>
      <c r="AC52" s="11"/>
      <c r="AD52" s="11"/>
      <c r="AE52" s="11"/>
      <c r="AF52" s="11"/>
      <c r="AG52" s="11"/>
      <c r="AH52" s="11"/>
      <c r="AI52" s="11"/>
      <c r="AJ52" s="11"/>
      <c r="AK52" s="11"/>
      <c r="AL52" s="11"/>
      <c r="AM52" s="11"/>
      <c r="AN52" s="11"/>
      <c r="AO52" s="11"/>
    </row>
    <row r="53" spans="1:41" ht="117" customHeight="1" outlineLevel="1">
      <c r="A53" s="2"/>
      <c r="B53" s="24">
        <v>4</v>
      </c>
      <c r="C53" s="335"/>
      <c r="D53" s="336"/>
      <c r="E53" s="335"/>
      <c r="F53" s="336"/>
      <c r="G53" s="335"/>
      <c r="H53" s="336"/>
      <c r="I53" s="335"/>
      <c r="J53" s="336"/>
      <c r="K53" s="125"/>
      <c r="L53" s="129"/>
      <c r="M53" s="13"/>
      <c r="N53" s="9"/>
      <c r="O53" s="9"/>
      <c r="P53" s="9"/>
      <c r="Q53" s="9"/>
      <c r="R53" s="9"/>
      <c r="S53" s="9"/>
      <c r="T53" s="9"/>
      <c r="U53" s="9"/>
      <c r="V53" s="9"/>
      <c r="W53" s="9"/>
      <c r="X53" s="9"/>
      <c r="Y53" s="9"/>
      <c r="Z53" s="9"/>
      <c r="AA53" s="11"/>
      <c r="AB53" s="11"/>
      <c r="AC53" s="11"/>
      <c r="AD53" s="11"/>
      <c r="AE53" s="11"/>
      <c r="AF53" s="11"/>
      <c r="AG53" s="11"/>
      <c r="AH53" s="11"/>
      <c r="AI53" s="11"/>
      <c r="AJ53" s="11"/>
      <c r="AK53" s="11"/>
      <c r="AL53" s="11"/>
      <c r="AM53" s="11"/>
      <c r="AN53" s="11"/>
      <c r="AO53" s="11"/>
    </row>
    <row r="54" spans="1:41" ht="99.75" customHeight="1" outlineLevel="1">
      <c r="A54" s="2"/>
      <c r="B54" s="24">
        <v>5</v>
      </c>
      <c r="C54" s="335"/>
      <c r="D54" s="336"/>
      <c r="E54" s="335"/>
      <c r="F54" s="336"/>
      <c r="G54" s="335"/>
      <c r="H54" s="336"/>
      <c r="I54" s="335"/>
      <c r="J54" s="336"/>
      <c r="K54" s="125"/>
      <c r="L54" s="129"/>
      <c r="M54" s="13"/>
      <c r="N54" s="9"/>
      <c r="O54" s="9"/>
      <c r="P54" s="9"/>
      <c r="Q54" s="9"/>
      <c r="R54" s="9"/>
      <c r="S54" s="9"/>
      <c r="T54" s="9"/>
      <c r="U54" s="9"/>
      <c r="V54" s="9"/>
      <c r="W54" s="9"/>
      <c r="X54" s="9"/>
      <c r="Y54" s="9"/>
      <c r="Z54" s="9"/>
      <c r="AA54" s="11"/>
      <c r="AB54" s="11"/>
      <c r="AC54" s="11"/>
      <c r="AD54" s="11"/>
      <c r="AE54" s="11"/>
      <c r="AF54" s="11"/>
      <c r="AG54" s="11"/>
      <c r="AH54" s="11"/>
      <c r="AI54" s="11"/>
      <c r="AJ54" s="11"/>
      <c r="AK54" s="11"/>
      <c r="AL54" s="11"/>
      <c r="AM54" s="11"/>
      <c r="AN54" s="11"/>
      <c r="AO54" s="11"/>
    </row>
    <row r="55" spans="1:41" ht="66.75" customHeight="1" outlineLevel="1">
      <c r="A55" s="2"/>
      <c r="B55" s="24">
        <v>6</v>
      </c>
      <c r="C55" s="335"/>
      <c r="D55" s="336"/>
      <c r="E55" s="335"/>
      <c r="F55" s="336"/>
      <c r="G55" s="335"/>
      <c r="H55" s="336"/>
      <c r="I55" s="335"/>
      <c r="J55" s="336"/>
      <c r="K55" s="125"/>
      <c r="L55" s="129"/>
      <c r="M55" s="13"/>
      <c r="N55" s="9"/>
      <c r="O55" s="9"/>
      <c r="P55" s="9"/>
      <c r="Q55" s="9"/>
      <c r="R55" s="9"/>
      <c r="S55" s="9"/>
      <c r="T55" s="9"/>
      <c r="U55" s="9"/>
      <c r="V55" s="9"/>
      <c r="W55" s="9"/>
      <c r="X55" s="9"/>
      <c r="Y55" s="9"/>
      <c r="Z55" s="9"/>
      <c r="AA55" s="11"/>
      <c r="AB55" s="11"/>
      <c r="AC55" s="11"/>
      <c r="AD55" s="11"/>
      <c r="AE55" s="11"/>
      <c r="AF55" s="11"/>
      <c r="AG55" s="11"/>
      <c r="AH55" s="11"/>
      <c r="AI55" s="11"/>
      <c r="AJ55" s="11"/>
      <c r="AK55" s="11"/>
      <c r="AL55" s="11"/>
      <c r="AM55" s="11"/>
      <c r="AN55" s="11"/>
      <c r="AO55" s="11"/>
    </row>
    <row r="56" spans="1:41" ht="80.25" customHeight="1" outlineLevel="1">
      <c r="A56" s="2"/>
      <c r="B56" s="24">
        <v>7</v>
      </c>
      <c r="C56" s="335"/>
      <c r="D56" s="336"/>
      <c r="E56" s="335"/>
      <c r="F56" s="336"/>
      <c r="G56" s="335"/>
      <c r="H56" s="336"/>
      <c r="I56" s="335"/>
      <c r="J56" s="336"/>
      <c r="K56" s="125"/>
      <c r="L56" s="129"/>
      <c r="M56" s="39"/>
      <c r="N56" s="9"/>
      <c r="O56" s="9"/>
      <c r="P56" s="9"/>
      <c r="Q56" s="9"/>
      <c r="R56" s="9"/>
      <c r="S56" s="9"/>
      <c r="T56" s="9"/>
      <c r="U56" s="9"/>
      <c r="V56" s="9"/>
      <c r="W56" s="9"/>
      <c r="X56" s="9"/>
      <c r="Y56" s="9"/>
      <c r="Z56" s="9"/>
      <c r="AA56" s="11"/>
      <c r="AB56" s="11"/>
      <c r="AC56" s="11"/>
      <c r="AD56" s="11"/>
      <c r="AE56" s="11"/>
      <c r="AF56" s="11"/>
      <c r="AG56" s="11"/>
      <c r="AH56" s="11"/>
      <c r="AI56" s="11"/>
      <c r="AJ56" s="11"/>
      <c r="AK56" s="11"/>
      <c r="AL56" s="11"/>
      <c r="AM56" s="11"/>
      <c r="AN56" s="11"/>
      <c r="AO56" s="11"/>
    </row>
    <row r="57" spans="1:41" ht="64.5" customHeight="1" outlineLevel="1">
      <c r="A57" s="2"/>
      <c r="B57" s="24">
        <v>8</v>
      </c>
      <c r="C57" s="335"/>
      <c r="D57" s="336"/>
      <c r="E57" s="335"/>
      <c r="F57" s="336"/>
      <c r="G57" s="335"/>
      <c r="H57" s="336"/>
      <c r="I57" s="335"/>
      <c r="J57" s="336"/>
      <c r="K57" s="125"/>
      <c r="L57" s="129"/>
      <c r="M57" s="13"/>
      <c r="N57" s="9"/>
      <c r="O57" s="9"/>
      <c r="P57" s="9"/>
      <c r="Q57" s="9"/>
      <c r="R57" s="9"/>
      <c r="S57" s="9"/>
      <c r="T57" s="9"/>
      <c r="U57" s="9"/>
      <c r="V57" s="9"/>
      <c r="W57" s="9"/>
      <c r="X57" s="9"/>
      <c r="Y57" s="9"/>
      <c r="Z57" s="9"/>
      <c r="AA57" s="11"/>
      <c r="AB57" s="11"/>
      <c r="AC57" s="11"/>
      <c r="AD57" s="11"/>
      <c r="AE57" s="11"/>
      <c r="AF57" s="11"/>
      <c r="AG57" s="11"/>
      <c r="AH57" s="11"/>
      <c r="AI57" s="11"/>
      <c r="AJ57" s="11"/>
      <c r="AK57" s="11"/>
      <c r="AL57" s="11"/>
      <c r="AM57" s="11"/>
      <c r="AN57" s="11"/>
      <c r="AO57" s="11"/>
    </row>
    <row r="58" spans="1:41" ht="53.25" customHeight="1" outlineLevel="1">
      <c r="A58" s="2"/>
      <c r="B58" s="24">
        <v>9</v>
      </c>
      <c r="C58" s="335"/>
      <c r="D58" s="336"/>
      <c r="E58" s="335"/>
      <c r="F58" s="336"/>
      <c r="G58" s="335"/>
      <c r="H58" s="336"/>
      <c r="I58" s="335"/>
      <c r="J58" s="336"/>
      <c r="K58" s="125"/>
      <c r="L58" s="129"/>
      <c r="M58" s="13"/>
      <c r="N58" s="9"/>
      <c r="O58" s="9"/>
      <c r="P58" s="9"/>
      <c r="Q58" s="9"/>
      <c r="R58" s="9"/>
      <c r="S58" s="9"/>
      <c r="T58" s="9"/>
      <c r="U58" s="9"/>
      <c r="V58" s="9"/>
      <c r="W58" s="9"/>
      <c r="X58" s="9"/>
      <c r="Y58" s="9"/>
      <c r="Z58" s="9"/>
      <c r="AA58" s="11"/>
      <c r="AB58" s="11"/>
      <c r="AC58" s="11"/>
      <c r="AD58" s="11"/>
      <c r="AE58" s="11"/>
      <c r="AF58" s="11"/>
      <c r="AG58" s="11"/>
      <c r="AH58" s="11"/>
      <c r="AI58" s="11"/>
      <c r="AJ58" s="11"/>
      <c r="AK58" s="11"/>
      <c r="AL58" s="11"/>
      <c r="AM58" s="11"/>
      <c r="AN58" s="11"/>
      <c r="AO58" s="11"/>
    </row>
    <row r="59" spans="1:41" ht="87" customHeight="1" outlineLevel="1">
      <c r="A59" s="2"/>
      <c r="B59" s="24">
        <v>10</v>
      </c>
      <c r="C59" s="335"/>
      <c r="D59" s="336"/>
      <c r="E59" s="335"/>
      <c r="F59" s="336"/>
      <c r="G59" s="335"/>
      <c r="H59" s="336"/>
      <c r="I59" s="335"/>
      <c r="J59" s="336"/>
      <c r="K59" s="125"/>
      <c r="L59" s="129"/>
      <c r="M59" s="39"/>
      <c r="N59" s="9"/>
      <c r="O59" s="9"/>
      <c r="P59" s="9"/>
      <c r="Q59" s="9"/>
      <c r="R59" s="9"/>
      <c r="S59" s="9"/>
      <c r="T59" s="9"/>
      <c r="U59" s="9"/>
      <c r="V59" s="9"/>
      <c r="W59" s="9"/>
      <c r="X59" s="9"/>
      <c r="Y59" s="9"/>
      <c r="Z59" s="9"/>
      <c r="AA59" s="11"/>
      <c r="AB59" s="11"/>
      <c r="AC59" s="11"/>
      <c r="AD59" s="11"/>
      <c r="AE59" s="11"/>
      <c r="AF59" s="11"/>
      <c r="AG59" s="11"/>
      <c r="AH59" s="11"/>
      <c r="AI59" s="11"/>
      <c r="AJ59" s="11"/>
      <c r="AK59" s="11"/>
      <c r="AL59" s="11"/>
      <c r="AM59" s="11"/>
      <c r="AN59" s="11"/>
      <c r="AO59" s="11"/>
    </row>
    <row r="60" spans="1:41" ht="65.25" customHeight="1" outlineLevel="1">
      <c r="A60" s="2"/>
      <c r="B60" s="24">
        <v>11</v>
      </c>
      <c r="C60" s="335"/>
      <c r="D60" s="336"/>
      <c r="E60" s="335"/>
      <c r="F60" s="336"/>
      <c r="G60" s="335"/>
      <c r="H60" s="336"/>
      <c r="I60" s="335"/>
      <c r="J60" s="336"/>
      <c r="K60" s="125"/>
      <c r="L60" s="129"/>
      <c r="M60" s="13"/>
      <c r="N60" s="9"/>
      <c r="O60" s="9"/>
      <c r="P60" s="9"/>
      <c r="Q60" s="9"/>
      <c r="R60" s="9"/>
      <c r="S60" s="9"/>
      <c r="T60" s="9"/>
      <c r="U60" s="9"/>
      <c r="V60" s="9"/>
      <c r="W60" s="9"/>
      <c r="X60" s="9"/>
      <c r="Y60" s="9"/>
      <c r="Z60" s="9"/>
      <c r="AA60" s="11"/>
      <c r="AB60" s="11"/>
      <c r="AC60" s="11"/>
      <c r="AD60" s="11"/>
      <c r="AE60" s="11"/>
      <c r="AF60" s="11"/>
      <c r="AG60" s="11"/>
      <c r="AH60" s="11"/>
      <c r="AI60" s="11"/>
      <c r="AJ60" s="11"/>
      <c r="AK60" s="11"/>
      <c r="AL60" s="11"/>
      <c r="AM60" s="11"/>
      <c r="AN60" s="11"/>
      <c r="AO60" s="11"/>
    </row>
    <row r="61" spans="1:41" ht="34.5" customHeight="1" outlineLevel="1">
      <c r="A61" s="2"/>
      <c r="B61" s="24">
        <v>12</v>
      </c>
      <c r="C61" s="335"/>
      <c r="D61" s="336"/>
      <c r="E61" s="335"/>
      <c r="F61" s="336"/>
      <c r="G61" s="335"/>
      <c r="H61" s="336"/>
      <c r="I61" s="335"/>
      <c r="J61" s="336"/>
      <c r="K61" s="125"/>
      <c r="L61" s="129"/>
      <c r="M61" s="13"/>
      <c r="N61" s="9"/>
      <c r="O61" s="9"/>
      <c r="P61" s="9"/>
      <c r="Q61" s="9"/>
      <c r="R61" s="9"/>
      <c r="S61" s="9"/>
      <c r="T61" s="9"/>
      <c r="U61" s="9"/>
      <c r="V61" s="9"/>
      <c r="W61" s="9"/>
      <c r="X61" s="9"/>
      <c r="Y61" s="9"/>
      <c r="Z61" s="9"/>
      <c r="AA61" s="11"/>
      <c r="AB61" s="11"/>
      <c r="AC61" s="11"/>
      <c r="AD61" s="11"/>
      <c r="AE61" s="11"/>
      <c r="AF61" s="11"/>
      <c r="AG61" s="11"/>
      <c r="AH61" s="11"/>
      <c r="AI61" s="11"/>
      <c r="AJ61" s="11"/>
      <c r="AK61" s="11"/>
      <c r="AL61" s="11"/>
      <c r="AM61" s="11"/>
      <c r="AN61" s="11"/>
      <c r="AO61" s="11"/>
    </row>
    <row r="62" spans="1:41" ht="68.25" customHeight="1" outlineLevel="1">
      <c r="A62" s="2"/>
      <c r="B62" s="24">
        <v>13</v>
      </c>
      <c r="C62" s="335"/>
      <c r="D62" s="336"/>
      <c r="E62" s="335"/>
      <c r="F62" s="336"/>
      <c r="G62" s="335"/>
      <c r="H62" s="336"/>
      <c r="I62" s="335"/>
      <c r="J62" s="336"/>
      <c r="K62" s="125"/>
      <c r="L62" s="129"/>
      <c r="M62" s="13"/>
      <c r="N62" s="9"/>
      <c r="O62" s="9"/>
      <c r="P62" s="9"/>
      <c r="Q62" s="9"/>
      <c r="R62" s="9"/>
      <c r="S62" s="9"/>
      <c r="T62" s="9"/>
      <c r="U62" s="9"/>
      <c r="V62" s="9"/>
      <c r="W62" s="9"/>
      <c r="X62" s="9"/>
      <c r="Y62" s="9"/>
      <c r="Z62" s="9"/>
      <c r="AA62" s="11"/>
      <c r="AB62" s="11"/>
      <c r="AC62" s="11"/>
      <c r="AD62" s="11"/>
      <c r="AE62" s="11"/>
      <c r="AF62" s="11"/>
      <c r="AG62" s="11"/>
      <c r="AH62" s="11"/>
      <c r="AI62" s="11"/>
      <c r="AJ62" s="11"/>
      <c r="AK62" s="11"/>
      <c r="AL62" s="11"/>
      <c r="AM62" s="11"/>
      <c r="AN62" s="11"/>
      <c r="AO62" s="11"/>
    </row>
    <row r="63" spans="1:41" ht="20.25" customHeight="1" outlineLevel="1">
      <c r="A63" s="2"/>
      <c r="B63" s="24">
        <v>14</v>
      </c>
      <c r="C63" s="335"/>
      <c r="D63" s="336"/>
      <c r="E63" s="335"/>
      <c r="F63" s="336"/>
      <c r="G63" s="335"/>
      <c r="H63" s="336"/>
      <c r="I63" s="335"/>
      <c r="J63" s="336"/>
      <c r="K63" s="125"/>
      <c r="L63" s="129"/>
      <c r="M63" s="13"/>
      <c r="N63" s="9"/>
      <c r="O63" s="9"/>
      <c r="P63" s="9"/>
      <c r="Q63" s="9"/>
      <c r="R63" s="9"/>
      <c r="S63" s="9"/>
      <c r="T63" s="9"/>
      <c r="U63" s="9"/>
      <c r="V63" s="9"/>
      <c r="W63" s="9"/>
      <c r="X63" s="9"/>
      <c r="Y63" s="9"/>
      <c r="Z63" s="9"/>
      <c r="AA63" s="11"/>
      <c r="AB63" s="11"/>
      <c r="AC63" s="11"/>
      <c r="AD63" s="11"/>
      <c r="AE63" s="11"/>
      <c r="AF63" s="11"/>
      <c r="AG63" s="11"/>
      <c r="AH63" s="11"/>
      <c r="AI63" s="11"/>
      <c r="AJ63" s="11"/>
      <c r="AK63" s="11"/>
      <c r="AL63" s="11"/>
      <c r="AM63" s="11"/>
      <c r="AN63" s="11"/>
      <c r="AO63" s="11"/>
    </row>
    <row r="64" spans="1:41" ht="20.25" customHeight="1" outlineLevel="1">
      <c r="A64" s="2"/>
      <c r="B64" s="24">
        <v>15</v>
      </c>
      <c r="C64" s="335"/>
      <c r="D64" s="336"/>
      <c r="E64" s="335"/>
      <c r="F64" s="336"/>
      <c r="G64" s="335"/>
      <c r="H64" s="336"/>
      <c r="I64" s="335"/>
      <c r="J64" s="336"/>
      <c r="K64" s="125"/>
      <c r="L64" s="129"/>
      <c r="M64" s="13"/>
      <c r="N64" s="9"/>
      <c r="O64" s="9"/>
      <c r="P64" s="9"/>
      <c r="Q64" s="9"/>
      <c r="R64" s="9"/>
      <c r="S64" s="9"/>
      <c r="T64" s="9"/>
      <c r="U64" s="9"/>
      <c r="V64" s="9"/>
      <c r="W64" s="9"/>
      <c r="X64" s="9"/>
      <c r="Y64" s="9"/>
      <c r="Z64" s="9"/>
      <c r="AA64" s="11"/>
      <c r="AB64" s="11"/>
      <c r="AC64" s="11"/>
      <c r="AD64" s="11"/>
      <c r="AE64" s="11"/>
      <c r="AF64" s="11"/>
      <c r="AG64" s="11"/>
      <c r="AH64" s="11"/>
      <c r="AI64" s="11"/>
      <c r="AJ64" s="11"/>
      <c r="AK64" s="11"/>
      <c r="AL64" s="11"/>
      <c r="AM64" s="11"/>
      <c r="AN64" s="11"/>
      <c r="AO64" s="11"/>
    </row>
    <row r="65" spans="1:41" ht="20.25" customHeight="1" outlineLevel="1">
      <c r="A65" s="2"/>
      <c r="B65" s="24">
        <v>16</v>
      </c>
      <c r="C65" s="335"/>
      <c r="D65" s="336"/>
      <c r="E65" s="335"/>
      <c r="F65" s="336"/>
      <c r="G65" s="335"/>
      <c r="H65" s="336"/>
      <c r="I65" s="335"/>
      <c r="J65" s="336"/>
      <c r="K65" s="125"/>
      <c r="L65" s="129"/>
      <c r="M65" s="13"/>
      <c r="N65" s="9"/>
      <c r="O65" s="9"/>
      <c r="P65" s="9"/>
      <c r="Q65" s="9"/>
      <c r="R65" s="9"/>
      <c r="S65" s="9"/>
      <c r="T65" s="9"/>
      <c r="U65" s="9"/>
      <c r="V65" s="9"/>
      <c r="W65" s="9"/>
      <c r="X65" s="9"/>
      <c r="Y65" s="9"/>
      <c r="Z65" s="9"/>
      <c r="AA65" s="11"/>
      <c r="AB65" s="11"/>
      <c r="AC65" s="11"/>
      <c r="AD65" s="11"/>
      <c r="AE65" s="11"/>
      <c r="AF65" s="11"/>
      <c r="AG65" s="11"/>
      <c r="AH65" s="11"/>
      <c r="AI65" s="11"/>
      <c r="AJ65" s="11"/>
      <c r="AK65" s="11"/>
      <c r="AL65" s="11"/>
      <c r="AM65" s="11"/>
      <c r="AN65" s="11"/>
      <c r="AO65" s="11"/>
    </row>
    <row r="66" spans="1:41" ht="20.25" customHeight="1" outlineLevel="1">
      <c r="A66" s="2"/>
      <c r="B66" s="24">
        <v>17</v>
      </c>
      <c r="C66" s="335"/>
      <c r="D66" s="336"/>
      <c r="E66" s="335"/>
      <c r="F66" s="336"/>
      <c r="G66" s="335"/>
      <c r="H66" s="336"/>
      <c r="I66" s="335"/>
      <c r="J66" s="336"/>
      <c r="K66" s="125"/>
      <c r="L66" s="129"/>
      <c r="M66" s="13"/>
      <c r="N66" s="9"/>
      <c r="O66" s="9"/>
      <c r="P66" s="9"/>
      <c r="Q66" s="9"/>
      <c r="R66" s="9"/>
      <c r="S66" s="9"/>
      <c r="T66" s="9"/>
      <c r="U66" s="9"/>
      <c r="V66" s="9"/>
      <c r="W66" s="9"/>
      <c r="X66" s="9"/>
      <c r="Y66" s="9"/>
      <c r="Z66" s="9"/>
      <c r="AA66" s="11"/>
      <c r="AB66" s="11"/>
      <c r="AC66" s="11"/>
      <c r="AD66" s="11"/>
      <c r="AE66" s="11"/>
      <c r="AF66" s="11"/>
      <c r="AG66" s="11"/>
      <c r="AH66" s="11"/>
      <c r="AI66" s="11"/>
      <c r="AJ66" s="11"/>
      <c r="AK66" s="11"/>
      <c r="AL66" s="11"/>
      <c r="AM66" s="11"/>
      <c r="AN66" s="11"/>
      <c r="AO66" s="11"/>
    </row>
    <row r="67" spans="1:41" ht="20.25" customHeight="1" outlineLevel="1">
      <c r="A67" s="2"/>
      <c r="B67" s="24">
        <v>18</v>
      </c>
      <c r="C67" s="335"/>
      <c r="D67" s="336"/>
      <c r="E67" s="335"/>
      <c r="F67" s="336"/>
      <c r="G67" s="335"/>
      <c r="H67" s="336"/>
      <c r="I67" s="335"/>
      <c r="J67" s="336"/>
      <c r="K67" s="125"/>
      <c r="L67" s="129"/>
      <c r="M67" s="13"/>
      <c r="N67" s="9"/>
      <c r="O67" s="9"/>
      <c r="P67" s="9"/>
      <c r="Q67" s="9"/>
      <c r="R67" s="9"/>
      <c r="S67" s="9"/>
      <c r="T67" s="9"/>
      <c r="U67" s="9"/>
      <c r="V67" s="9"/>
      <c r="W67" s="9"/>
      <c r="X67" s="9"/>
      <c r="Y67" s="9"/>
      <c r="Z67" s="9"/>
      <c r="AA67" s="11"/>
      <c r="AB67" s="11"/>
      <c r="AC67" s="11"/>
      <c r="AD67" s="11"/>
      <c r="AE67" s="11"/>
      <c r="AF67" s="11"/>
      <c r="AG67" s="11"/>
      <c r="AH67" s="11"/>
      <c r="AI67" s="11"/>
      <c r="AJ67" s="11"/>
      <c r="AK67" s="11"/>
      <c r="AL67" s="11"/>
      <c r="AM67" s="11"/>
      <c r="AN67" s="11"/>
      <c r="AO67" s="11"/>
    </row>
    <row r="68" spans="1:41" ht="20.25" customHeight="1" outlineLevel="1">
      <c r="A68" s="2"/>
      <c r="B68" s="24">
        <v>19</v>
      </c>
      <c r="C68" s="335"/>
      <c r="D68" s="336"/>
      <c r="E68" s="335"/>
      <c r="F68" s="336"/>
      <c r="G68" s="335"/>
      <c r="H68" s="336"/>
      <c r="I68" s="335"/>
      <c r="J68" s="336"/>
      <c r="K68" s="125"/>
      <c r="L68" s="129"/>
      <c r="M68" s="13"/>
      <c r="N68" s="9"/>
      <c r="O68" s="9"/>
      <c r="P68" s="9"/>
      <c r="Q68" s="9"/>
      <c r="R68" s="9"/>
      <c r="S68" s="9"/>
      <c r="T68" s="9"/>
      <c r="U68" s="9"/>
      <c r="V68" s="9"/>
      <c r="W68" s="9"/>
      <c r="X68" s="9"/>
      <c r="Y68" s="9"/>
      <c r="Z68" s="9"/>
      <c r="AA68" s="11"/>
      <c r="AB68" s="11"/>
      <c r="AC68" s="11"/>
      <c r="AD68" s="11"/>
      <c r="AE68" s="11"/>
      <c r="AF68" s="11"/>
      <c r="AG68" s="11"/>
      <c r="AH68" s="11"/>
      <c r="AI68" s="11"/>
      <c r="AJ68" s="11"/>
      <c r="AK68" s="11"/>
      <c r="AL68" s="11"/>
      <c r="AM68" s="11"/>
      <c r="AN68" s="11"/>
      <c r="AO68" s="11"/>
    </row>
    <row r="69" spans="1:41" ht="20.25" customHeight="1" outlineLevel="1">
      <c r="A69" s="2"/>
      <c r="B69" s="24">
        <v>20</v>
      </c>
      <c r="C69" s="335"/>
      <c r="D69" s="336"/>
      <c r="E69" s="335"/>
      <c r="F69" s="336"/>
      <c r="G69" s="335"/>
      <c r="H69" s="336"/>
      <c r="I69" s="335"/>
      <c r="J69" s="336"/>
      <c r="K69" s="125"/>
      <c r="L69" s="129"/>
      <c r="M69" s="13"/>
      <c r="N69" s="9"/>
      <c r="O69" s="9"/>
      <c r="P69" s="9"/>
      <c r="Q69" s="9"/>
      <c r="R69" s="9"/>
      <c r="S69" s="9"/>
      <c r="T69" s="9"/>
      <c r="U69" s="9"/>
      <c r="V69" s="9"/>
      <c r="W69" s="9"/>
      <c r="X69" s="9"/>
      <c r="Y69" s="9"/>
      <c r="Z69" s="9"/>
      <c r="AA69" s="11"/>
      <c r="AB69" s="11"/>
      <c r="AC69" s="11"/>
      <c r="AD69" s="11"/>
      <c r="AE69" s="11"/>
      <c r="AF69" s="11"/>
      <c r="AG69" s="11"/>
      <c r="AH69" s="11"/>
      <c r="AI69" s="11"/>
      <c r="AJ69" s="11"/>
      <c r="AK69" s="11"/>
      <c r="AL69" s="11"/>
      <c r="AM69" s="11"/>
      <c r="AN69" s="11"/>
      <c r="AO69" s="11"/>
    </row>
    <row r="70" spans="1:41" ht="16.5" thickBot="1">
      <c r="A70" s="2"/>
      <c r="B70" s="9"/>
      <c r="C70" s="9"/>
      <c r="D70" s="9"/>
      <c r="E70" s="9"/>
      <c r="F70" s="9"/>
      <c r="G70" s="9"/>
      <c r="H70" s="9"/>
      <c r="I70" s="9"/>
      <c r="J70" s="9"/>
      <c r="K70" s="9"/>
      <c r="L70" s="9"/>
      <c r="M70" s="9"/>
      <c r="N70" s="9"/>
      <c r="O70" s="9"/>
      <c r="P70" s="9"/>
      <c r="Q70" s="9"/>
      <c r="R70" s="9"/>
      <c r="S70" s="9"/>
      <c r="T70" s="9"/>
      <c r="U70" s="9"/>
      <c r="V70" s="9"/>
      <c r="W70" s="9"/>
      <c r="X70" s="9"/>
      <c r="Y70" s="9"/>
      <c r="Z70" s="9"/>
      <c r="AA70" s="11"/>
      <c r="AB70" s="11"/>
      <c r="AC70" s="11"/>
      <c r="AD70" s="11"/>
      <c r="AE70" s="11"/>
      <c r="AF70" s="11"/>
      <c r="AG70" s="11"/>
      <c r="AH70" s="11"/>
      <c r="AI70" s="11"/>
      <c r="AJ70" s="11"/>
      <c r="AK70" s="11"/>
      <c r="AL70" s="11"/>
      <c r="AM70" s="11"/>
      <c r="AN70" s="11"/>
      <c r="AO70" s="11"/>
    </row>
    <row r="71" spans="1:41" ht="16.5" thickBot="1">
      <c r="A71" s="2"/>
      <c r="B71" s="390" t="s">
        <v>40</v>
      </c>
      <c r="C71" s="391"/>
      <c r="D71" s="391"/>
      <c r="E71" s="391"/>
      <c r="F71" s="391"/>
      <c r="G71" s="391"/>
      <c r="H71" s="391"/>
      <c r="I71" s="391"/>
      <c r="J71" s="391"/>
      <c r="K71" s="391"/>
      <c r="L71" s="391"/>
      <c r="M71" s="392"/>
      <c r="N71" s="9"/>
      <c r="O71" s="9"/>
      <c r="P71" s="9"/>
      <c r="Q71" s="9"/>
      <c r="R71" s="9"/>
      <c r="S71" s="9"/>
      <c r="T71" s="9"/>
      <c r="U71" s="9"/>
      <c r="V71" s="9"/>
      <c r="W71" s="9"/>
      <c r="X71" s="9"/>
      <c r="Y71" s="9"/>
      <c r="Z71" s="9"/>
      <c r="AA71" s="11"/>
      <c r="AB71" s="11"/>
      <c r="AC71" s="11"/>
      <c r="AD71" s="11"/>
      <c r="AE71" s="11"/>
      <c r="AF71" s="11"/>
      <c r="AG71" s="11"/>
      <c r="AH71" s="11"/>
      <c r="AI71" s="11"/>
      <c r="AJ71" s="11"/>
      <c r="AK71" s="11"/>
      <c r="AL71" s="11"/>
      <c r="AM71" s="11"/>
      <c r="AN71" s="11"/>
      <c r="AO71" s="11"/>
    </row>
    <row r="72" spans="1:41" ht="15.75" outlineLevel="1">
      <c r="A72" s="2"/>
      <c r="B72" s="380" t="s">
        <v>36</v>
      </c>
      <c r="C72" s="381"/>
      <c r="D72" s="382">
        <f>COUNTIF(K50:K69, "Fail")</f>
        <v>0</v>
      </c>
      <c r="E72" s="383"/>
      <c r="F72" s="385" t="s">
        <v>38</v>
      </c>
      <c r="G72" s="386"/>
      <c r="H72" s="387"/>
      <c r="I72" s="417" t="e">
        <f>D73/(D73+D72)</f>
        <v>#DIV/0!</v>
      </c>
      <c r="J72" s="417"/>
      <c r="K72" s="418"/>
      <c r="L72" s="42" t="s">
        <v>214</v>
      </c>
      <c r="M72" s="49">
        <v>0</v>
      </c>
      <c r="N72" s="9"/>
      <c r="O72" s="9"/>
      <c r="P72" s="9"/>
      <c r="Q72" s="9"/>
      <c r="R72" s="9"/>
      <c r="S72" s="9"/>
      <c r="T72" s="9"/>
      <c r="U72" s="9"/>
      <c r="V72" s="9"/>
      <c r="W72" s="9"/>
      <c r="X72" s="9"/>
      <c r="Y72" s="9"/>
      <c r="Z72" s="9"/>
      <c r="AA72" s="11"/>
      <c r="AB72" s="11"/>
      <c r="AC72" s="11"/>
      <c r="AD72" s="11"/>
      <c r="AE72" s="11"/>
      <c r="AF72" s="11"/>
      <c r="AG72" s="11"/>
      <c r="AH72" s="11"/>
      <c r="AI72" s="11"/>
      <c r="AJ72" s="11"/>
      <c r="AK72" s="11"/>
      <c r="AL72" s="11"/>
      <c r="AM72" s="11"/>
      <c r="AN72" s="11"/>
      <c r="AO72" s="11"/>
    </row>
    <row r="73" spans="1:41" ht="15.75" outlineLevel="1">
      <c r="A73" s="2"/>
      <c r="B73" s="311" t="s">
        <v>37</v>
      </c>
      <c r="C73" s="286"/>
      <c r="D73" s="294">
        <f>COUNTIF(K50:K69, "Pass")</f>
        <v>0</v>
      </c>
      <c r="E73" s="384"/>
      <c r="F73" s="204" t="s">
        <v>39</v>
      </c>
      <c r="G73" s="205"/>
      <c r="H73" s="235"/>
      <c r="I73" s="203" t="e">
        <f>IF(I72&gt;0.85, "Pass", "Fail")</f>
        <v>#DIV/0!</v>
      </c>
      <c r="J73" s="203"/>
      <c r="K73" s="294"/>
      <c r="L73" s="42" t="s">
        <v>215</v>
      </c>
      <c r="M73" s="49">
        <v>0</v>
      </c>
      <c r="N73" s="9"/>
      <c r="O73" s="9"/>
      <c r="P73" s="9"/>
      <c r="Q73" s="9"/>
      <c r="R73" s="9"/>
      <c r="S73" s="9"/>
      <c r="T73" s="9"/>
      <c r="U73" s="9"/>
      <c r="V73" s="9"/>
      <c r="W73" s="9"/>
      <c r="X73" s="9"/>
      <c r="Y73" s="9"/>
      <c r="Z73" s="9"/>
      <c r="AA73" s="11"/>
      <c r="AB73" s="11"/>
      <c r="AC73" s="11"/>
      <c r="AD73" s="11"/>
      <c r="AE73" s="11"/>
      <c r="AF73" s="11"/>
      <c r="AG73" s="11"/>
      <c r="AH73" s="11"/>
      <c r="AI73" s="11"/>
      <c r="AJ73" s="11"/>
      <c r="AK73" s="11"/>
      <c r="AL73" s="11"/>
      <c r="AM73" s="11"/>
      <c r="AN73" s="11"/>
      <c r="AO73" s="11"/>
    </row>
    <row r="74" spans="1:41" ht="15.75" outlineLevel="1">
      <c r="A74" s="2"/>
      <c r="B74" s="283" t="s">
        <v>66</v>
      </c>
      <c r="C74" s="284"/>
      <c r="D74" s="206" t="e">
        <f t="array" ref="D74">INDEX(L50:L69,MODE(IF((L50:L69&lt;&gt;"")*ISNA(MATCH(L50:L69,$J$75:$J75,0)),MATCH(L50:L69,L50:L69,0))))</f>
        <v>#N/A</v>
      </c>
      <c r="E74" s="207"/>
      <c r="F74" s="255" t="s">
        <v>47</v>
      </c>
      <c r="G74" s="256"/>
      <c r="H74" s="281"/>
      <c r="I74" s="203" t="e">
        <f>IF(I72&gt;0.85,"N/A",IF(I72&lt;0.7,"Critical",IF(0.85&gt;I72&gt;0.7,"Average")))</f>
        <v>#DIV/0!</v>
      </c>
      <c r="J74" s="419"/>
      <c r="K74" s="420"/>
      <c r="L74" s="42" t="s">
        <v>216</v>
      </c>
      <c r="M74" s="50">
        <v>0</v>
      </c>
      <c r="N74" s="9"/>
      <c r="O74" s="9"/>
      <c r="P74" s="9"/>
      <c r="Q74" s="9"/>
      <c r="R74" s="9"/>
      <c r="S74" s="9"/>
      <c r="T74" s="9"/>
      <c r="U74" s="9"/>
      <c r="V74" s="9"/>
      <c r="W74" s="9"/>
      <c r="X74" s="9"/>
      <c r="Y74" s="9"/>
      <c r="Z74" s="9"/>
      <c r="AA74" s="11"/>
      <c r="AB74" s="11"/>
      <c r="AC74" s="11"/>
      <c r="AD74" s="11"/>
      <c r="AE74" s="11"/>
      <c r="AF74" s="11"/>
      <c r="AG74" s="11"/>
      <c r="AH74" s="11"/>
      <c r="AI74" s="11"/>
      <c r="AJ74" s="11"/>
      <c r="AK74" s="11"/>
      <c r="AL74" s="11"/>
      <c r="AM74" s="11"/>
      <c r="AN74" s="11"/>
      <c r="AO74" s="11"/>
    </row>
    <row r="75" spans="1:41" ht="16.5" outlineLevel="1" thickBot="1">
      <c r="A75" s="2"/>
      <c r="B75" s="40"/>
      <c r="C75" s="414" t="s">
        <v>67</v>
      </c>
      <c r="D75" s="414"/>
      <c r="E75" s="414"/>
      <c r="F75" s="415" t="e">
        <f>IF(D74="SW_Bug", "Critical", IF(D74="Logical Flow","Critical",  IF(D74="Security", "Critical",  IF(D74="Form Design", "Critical",  IF(D74="Interface", "Critical",  IF(D74="Functional", "Critical", NA()))))))</f>
        <v>#N/A</v>
      </c>
      <c r="G75" s="415"/>
      <c r="H75" s="415"/>
      <c r="I75" s="416"/>
      <c r="J75" s="41"/>
      <c r="K75" s="51"/>
      <c r="L75" s="52" t="s">
        <v>217</v>
      </c>
      <c r="M75" s="53">
        <v>0</v>
      </c>
      <c r="N75" s="9"/>
      <c r="O75" s="9"/>
      <c r="P75" s="9"/>
      <c r="Q75" s="9"/>
      <c r="R75" s="9"/>
      <c r="S75" s="9"/>
      <c r="T75" s="9"/>
      <c r="U75" s="9"/>
      <c r="V75" s="9"/>
      <c r="W75" s="9"/>
      <c r="X75" s="9"/>
      <c r="Y75" s="9"/>
      <c r="Z75" s="9"/>
      <c r="AA75" s="11"/>
      <c r="AB75" s="11"/>
      <c r="AC75" s="11"/>
      <c r="AD75" s="11"/>
      <c r="AE75" s="11"/>
      <c r="AF75" s="11"/>
      <c r="AG75" s="11"/>
      <c r="AH75" s="11"/>
      <c r="AI75" s="11"/>
      <c r="AJ75" s="11"/>
      <c r="AK75" s="11"/>
      <c r="AL75" s="11"/>
      <c r="AM75" s="11"/>
      <c r="AN75" s="11"/>
      <c r="AO75" s="11"/>
    </row>
    <row r="76" spans="1:41" ht="15.75">
      <c r="A76" s="2"/>
      <c r="B76" s="9"/>
      <c r="C76" s="9"/>
      <c r="D76" s="9"/>
      <c r="E76" s="9"/>
      <c r="F76" s="9"/>
      <c r="G76" s="9"/>
      <c r="H76" s="9"/>
      <c r="I76" s="9"/>
      <c r="J76" s="9"/>
      <c r="K76" s="9"/>
      <c r="L76" s="9"/>
      <c r="M76" s="9"/>
      <c r="N76" s="9"/>
      <c r="O76" s="9"/>
      <c r="P76" s="9"/>
      <c r="Q76" s="9"/>
      <c r="R76" s="9"/>
      <c r="S76" s="9"/>
      <c r="T76" s="9"/>
      <c r="U76" s="9"/>
      <c r="V76" s="9"/>
      <c r="W76" s="9"/>
      <c r="X76" s="9"/>
      <c r="Y76" s="9"/>
      <c r="Z76" s="9"/>
      <c r="AA76" s="11"/>
      <c r="AB76" s="11"/>
      <c r="AC76" s="11"/>
      <c r="AD76" s="11"/>
      <c r="AE76" s="11"/>
      <c r="AF76" s="11"/>
      <c r="AG76" s="11"/>
      <c r="AH76" s="11"/>
      <c r="AI76" s="11"/>
      <c r="AJ76" s="11"/>
      <c r="AK76" s="11"/>
      <c r="AL76" s="11"/>
      <c r="AM76" s="11"/>
      <c r="AN76" s="11"/>
      <c r="AO76" s="11"/>
    </row>
    <row r="77" spans="1:41" ht="15.75">
      <c r="A77" s="2"/>
      <c r="B77" s="9"/>
      <c r="C77" s="9"/>
      <c r="D77" s="9"/>
      <c r="E77" s="9"/>
      <c r="F77" s="9"/>
      <c r="G77" s="9"/>
      <c r="H77" s="9"/>
      <c r="I77" s="9"/>
      <c r="J77" s="9"/>
      <c r="K77" s="9"/>
      <c r="L77" s="9"/>
      <c r="M77" s="9"/>
      <c r="N77" s="9"/>
      <c r="O77" s="9"/>
      <c r="P77" s="9"/>
      <c r="Q77" s="9"/>
      <c r="R77" s="9"/>
      <c r="S77" s="9"/>
      <c r="T77" s="9"/>
      <c r="U77" s="9"/>
      <c r="V77" s="9"/>
      <c r="W77" s="9"/>
      <c r="X77" s="9"/>
      <c r="Y77" s="9"/>
      <c r="Z77" s="9"/>
      <c r="AA77" s="11"/>
      <c r="AB77" s="11"/>
      <c r="AC77" s="11"/>
      <c r="AD77" s="11"/>
      <c r="AE77" s="11"/>
      <c r="AF77" s="11"/>
      <c r="AG77" s="11"/>
      <c r="AH77" s="11"/>
      <c r="AI77" s="11"/>
      <c r="AJ77" s="11"/>
      <c r="AK77" s="11"/>
      <c r="AL77" s="11"/>
      <c r="AM77" s="11"/>
      <c r="AN77" s="11"/>
      <c r="AO77" s="11"/>
    </row>
    <row r="78" spans="1:41" ht="15.75">
      <c r="A78" s="2"/>
      <c r="B78" s="9"/>
      <c r="C78" s="9"/>
      <c r="D78" s="9"/>
      <c r="E78" s="9"/>
      <c r="F78" s="9"/>
      <c r="G78" s="9"/>
      <c r="H78" s="9"/>
      <c r="I78" s="9"/>
      <c r="J78" s="9"/>
      <c r="K78" s="9"/>
      <c r="L78" s="9"/>
      <c r="M78" s="9"/>
      <c r="N78" s="9"/>
      <c r="O78" s="9"/>
      <c r="P78" s="9"/>
      <c r="Q78" s="9"/>
      <c r="R78" s="9"/>
      <c r="S78" s="9"/>
      <c r="T78" s="9"/>
      <c r="U78" s="9"/>
      <c r="V78" s="9"/>
      <c r="W78" s="9"/>
      <c r="X78" s="9"/>
      <c r="Y78" s="9"/>
      <c r="Z78" s="9"/>
      <c r="AA78" s="11"/>
      <c r="AB78" s="11"/>
      <c r="AC78" s="11"/>
      <c r="AD78" s="11"/>
      <c r="AE78" s="11"/>
      <c r="AF78" s="11"/>
      <c r="AG78" s="11"/>
      <c r="AH78" s="11"/>
      <c r="AI78" s="11"/>
      <c r="AJ78" s="11"/>
      <c r="AK78" s="11"/>
      <c r="AL78" s="11"/>
      <c r="AM78" s="11"/>
      <c r="AN78" s="11"/>
      <c r="AO78" s="11"/>
    </row>
    <row r="79" spans="1:41" ht="15.75">
      <c r="A79" s="2"/>
      <c r="B79" s="9"/>
      <c r="C79" s="9"/>
      <c r="D79" s="9"/>
      <c r="E79" s="9"/>
      <c r="F79" s="9"/>
      <c r="G79" s="9"/>
      <c r="H79" s="9"/>
      <c r="I79" s="9"/>
      <c r="J79" s="9"/>
      <c r="K79" s="9"/>
      <c r="L79" s="9"/>
      <c r="M79" s="9"/>
      <c r="N79" s="9"/>
      <c r="O79" s="9"/>
      <c r="P79" s="9"/>
      <c r="Q79" s="9"/>
      <c r="R79" s="9"/>
      <c r="S79" s="9"/>
      <c r="T79" s="9"/>
      <c r="U79" s="9"/>
      <c r="V79" s="9"/>
      <c r="W79" s="9"/>
      <c r="X79" s="9"/>
      <c r="Y79" s="9"/>
      <c r="Z79" s="9"/>
      <c r="AA79" s="11"/>
      <c r="AB79" s="11"/>
      <c r="AC79" s="11"/>
      <c r="AD79" s="11"/>
      <c r="AE79" s="11"/>
      <c r="AF79" s="11"/>
      <c r="AG79" s="11"/>
      <c r="AH79" s="11"/>
      <c r="AI79" s="11"/>
      <c r="AJ79" s="11"/>
      <c r="AK79" s="11"/>
      <c r="AL79" s="11"/>
      <c r="AM79" s="11"/>
      <c r="AN79" s="11"/>
      <c r="AO79" s="11"/>
    </row>
    <row r="80" spans="1:41" ht="15.75">
      <c r="A80" s="2"/>
      <c r="B80" s="9"/>
      <c r="C80" s="9"/>
      <c r="D80" s="9"/>
      <c r="E80" s="9"/>
      <c r="F80" s="9"/>
      <c r="G80" s="9"/>
      <c r="H80" s="9"/>
      <c r="I80" s="9"/>
      <c r="J80" s="9"/>
      <c r="K80" s="9"/>
      <c r="L80" s="9"/>
      <c r="M80" s="9"/>
      <c r="N80" s="9"/>
      <c r="O80" s="9"/>
      <c r="P80" s="9"/>
      <c r="Q80" s="9"/>
      <c r="R80" s="9"/>
      <c r="S80" s="9"/>
      <c r="T80" s="9"/>
      <c r="U80" s="9"/>
      <c r="V80" s="9"/>
      <c r="W80" s="9"/>
      <c r="X80" s="9"/>
      <c r="Y80" s="9"/>
      <c r="Z80" s="9"/>
      <c r="AA80" s="11"/>
      <c r="AB80" s="11"/>
      <c r="AC80" s="11"/>
      <c r="AD80" s="11"/>
      <c r="AE80" s="11"/>
      <c r="AF80" s="11"/>
      <c r="AG80" s="11"/>
      <c r="AH80" s="11"/>
      <c r="AI80" s="11"/>
      <c r="AJ80" s="11"/>
      <c r="AK80" s="11"/>
      <c r="AL80" s="11"/>
      <c r="AM80" s="11"/>
      <c r="AN80" s="11"/>
      <c r="AO80" s="11"/>
    </row>
    <row r="81" spans="1:41" ht="15.75">
      <c r="A81" s="2"/>
      <c r="B81" s="9"/>
      <c r="C81" s="9"/>
      <c r="D81" s="9"/>
      <c r="E81" s="9"/>
      <c r="F81" s="9"/>
      <c r="G81" s="9"/>
      <c r="H81" s="9"/>
      <c r="I81" s="9"/>
      <c r="J81" s="9"/>
      <c r="K81" s="9"/>
      <c r="L81" s="9"/>
      <c r="M81" s="9"/>
      <c r="N81" s="9"/>
      <c r="O81" s="9"/>
      <c r="P81" s="9"/>
      <c r="Q81" s="9"/>
      <c r="R81" s="9"/>
      <c r="S81" s="9"/>
      <c r="T81" s="9"/>
      <c r="U81" s="9"/>
      <c r="V81" s="9"/>
      <c r="W81" s="9"/>
      <c r="X81" s="9"/>
      <c r="Y81" s="9"/>
      <c r="Z81" s="9"/>
      <c r="AA81" s="11"/>
      <c r="AB81" s="11"/>
      <c r="AC81" s="11"/>
      <c r="AD81" s="11"/>
      <c r="AE81" s="11"/>
      <c r="AF81" s="11"/>
      <c r="AG81" s="11"/>
      <c r="AH81" s="11"/>
      <c r="AI81" s="11"/>
      <c r="AJ81" s="11"/>
      <c r="AK81" s="11"/>
      <c r="AL81" s="11"/>
      <c r="AM81" s="11"/>
      <c r="AN81" s="11"/>
      <c r="AO81" s="11"/>
    </row>
    <row r="82" spans="1:41" ht="15.75">
      <c r="A82" s="2"/>
      <c r="B82" s="9"/>
      <c r="C82" s="9"/>
      <c r="D82" s="9"/>
      <c r="E82" s="9"/>
      <c r="F82" s="9"/>
      <c r="G82" s="9"/>
      <c r="H82" s="9"/>
      <c r="I82" s="9"/>
      <c r="J82" s="9"/>
      <c r="K82" s="9"/>
      <c r="L82" s="9"/>
      <c r="M82" s="9"/>
      <c r="N82" s="9"/>
      <c r="O82" s="9"/>
      <c r="P82" s="9"/>
      <c r="Q82" s="9"/>
      <c r="R82" s="9"/>
      <c r="S82" s="9"/>
      <c r="T82" s="9"/>
      <c r="U82" s="9"/>
      <c r="V82" s="9"/>
      <c r="W82" s="9"/>
      <c r="X82" s="9"/>
      <c r="Y82" s="9"/>
      <c r="Z82" s="9"/>
      <c r="AA82" s="11"/>
      <c r="AB82" s="11"/>
      <c r="AC82" s="11"/>
      <c r="AD82" s="11"/>
      <c r="AE82" s="11"/>
      <c r="AF82" s="11"/>
      <c r="AG82" s="11"/>
      <c r="AH82" s="11"/>
      <c r="AI82" s="11"/>
      <c r="AJ82" s="11"/>
      <c r="AK82" s="11"/>
      <c r="AL82" s="11"/>
      <c r="AM82" s="11"/>
      <c r="AN82" s="11"/>
      <c r="AO82" s="11"/>
    </row>
    <row r="83" spans="1:41" ht="15.75">
      <c r="A83" s="2"/>
      <c r="B83" s="9"/>
      <c r="C83" s="9"/>
      <c r="D83" s="9"/>
      <c r="E83" s="9"/>
      <c r="F83" s="9"/>
      <c r="G83" s="9"/>
      <c r="H83" s="9"/>
      <c r="I83" s="9"/>
      <c r="J83" s="9"/>
      <c r="K83" s="9"/>
      <c r="L83" s="9"/>
      <c r="M83" s="9"/>
      <c r="N83" s="9"/>
      <c r="O83" s="9"/>
      <c r="P83" s="9"/>
      <c r="Q83" s="9"/>
      <c r="R83" s="9"/>
      <c r="S83" s="9"/>
      <c r="T83" s="9"/>
      <c r="U83" s="9"/>
      <c r="V83" s="9"/>
      <c r="W83" s="9"/>
      <c r="X83" s="9"/>
      <c r="Y83" s="9"/>
      <c r="Z83" s="9"/>
      <c r="AA83" s="11"/>
      <c r="AB83" s="11"/>
      <c r="AC83" s="11"/>
      <c r="AD83" s="11"/>
      <c r="AE83" s="11"/>
      <c r="AF83" s="11"/>
      <c r="AG83" s="11"/>
      <c r="AH83" s="11"/>
      <c r="AI83" s="11"/>
      <c r="AJ83" s="11"/>
      <c r="AK83" s="11"/>
      <c r="AL83" s="11"/>
      <c r="AM83" s="11"/>
      <c r="AN83" s="11"/>
      <c r="AO83" s="11"/>
    </row>
    <row r="84" spans="1:41" ht="15.75">
      <c r="A84" s="2"/>
      <c r="B84" s="9"/>
      <c r="C84" s="9"/>
      <c r="D84" s="9"/>
      <c r="E84" s="9"/>
      <c r="F84" s="9"/>
      <c r="G84" s="9"/>
      <c r="H84" s="9"/>
      <c r="I84" s="9"/>
      <c r="J84" s="9"/>
      <c r="K84" s="9"/>
      <c r="L84" s="9"/>
      <c r="M84" s="9"/>
      <c r="N84" s="9"/>
      <c r="O84" s="9"/>
      <c r="P84" s="9"/>
      <c r="Q84" s="9"/>
      <c r="R84" s="9"/>
      <c r="S84" s="9"/>
      <c r="T84" s="9"/>
      <c r="U84" s="9"/>
      <c r="V84" s="9"/>
      <c r="W84" s="9"/>
      <c r="X84" s="9"/>
      <c r="Y84" s="9"/>
      <c r="Z84" s="9"/>
      <c r="AA84" s="11"/>
      <c r="AB84" s="11"/>
      <c r="AC84" s="11"/>
      <c r="AD84" s="11"/>
      <c r="AE84" s="11"/>
      <c r="AF84" s="11"/>
      <c r="AG84" s="11"/>
      <c r="AH84" s="11"/>
      <c r="AI84" s="11"/>
      <c r="AJ84" s="11"/>
      <c r="AK84" s="11"/>
      <c r="AL84" s="11"/>
      <c r="AM84" s="11"/>
      <c r="AN84" s="11"/>
      <c r="AO84" s="11"/>
    </row>
    <row r="85" spans="1:41" ht="15.75">
      <c r="A85" s="2"/>
      <c r="B85" s="9"/>
      <c r="C85" s="9"/>
      <c r="D85" s="9"/>
      <c r="E85" s="9"/>
      <c r="F85" s="9"/>
      <c r="G85" s="9"/>
      <c r="H85" s="9"/>
      <c r="I85" s="9"/>
      <c r="J85" s="9"/>
      <c r="K85" s="9"/>
      <c r="L85" s="9"/>
      <c r="M85" s="9"/>
      <c r="N85" s="9"/>
      <c r="O85" s="9"/>
      <c r="P85" s="9"/>
      <c r="Q85" s="9"/>
      <c r="R85" s="9"/>
      <c r="S85" s="9"/>
      <c r="T85" s="9"/>
      <c r="U85" s="9"/>
      <c r="V85" s="9"/>
      <c r="W85" s="9"/>
      <c r="X85" s="9"/>
      <c r="Y85" s="9"/>
      <c r="Z85" s="9"/>
      <c r="AA85" s="11"/>
      <c r="AB85" s="11"/>
      <c r="AC85" s="11"/>
      <c r="AD85" s="11"/>
      <c r="AE85" s="11"/>
      <c r="AF85" s="11"/>
      <c r="AG85" s="11"/>
      <c r="AH85" s="11"/>
      <c r="AI85" s="11"/>
      <c r="AJ85" s="11"/>
      <c r="AK85" s="11"/>
      <c r="AL85" s="11"/>
      <c r="AM85" s="11"/>
      <c r="AN85" s="11"/>
      <c r="AO85" s="11"/>
    </row>
    <row r="86" spans="1:41" ht="15.75">
      <c r="A86" s="2"/>
      <c r="B86" s="9"/>
      <c r="C86" s="9"/>
      <c r="D86" s="9"/>
      <c r="E86" s="9"/>
      <c r="F86" s="9"/>
      <c r="G86" s="9"/>
      <c r="H86" s="9"/>
      <c r="I86" s="9"/>
      <c r="J86" s="9"/>
      <c r="K86" s="9"/>
      <c r="L86" s="9"/>
      <c r="M86" s="9"/>
      <c r="N86" s="9"/>
      <c r="O86" s="9"/>
      <c r="P86" s="9"/>
      <c r="Q86" s="9"/>
      <c r="R86" s="9"/>
      <c r="S86" s="9"/>
      <c r="T86" s="9"/>
      <c r="U86" s="9"/>
      <c r="V86" s="9"/>
      <c r="W86" s="9"/>
      <c r="X86" s="9"/>
      <c r="Y86" s="9"/>
      <c r="Z86" s="9"/>
      <c r="AA86" s="11"/>
      <c r="AB86" s="11"/>
      <c r="AC86" s="11"/>
      <c r="AD86" s="11"/>
      <c r="AE86" s="11"/>
      <c r="AF86" s="11"/>
      <c r="AG86" s="11"/>
      <c r="AH86" s="11"/>
      <c r="AI86" s="11"/>
      <c r="AJ86" s="11"/>
      <c r="AK86" s="11"/>
      <c r="AL86" s="11"/>
      <c r="AM86" s="11"/>
      <c r="AN86" s="11"/>
      <c r="AO86" s="11"/>
    </row>
    <row r="87" spans="1:41" ht="15.75">
      <c r="A87" s="2"/>
      <c r="B87" s="9"/>
      <c r="C87" s="9"/>
      <c r="D87" s="9"/>
      <c r="E87" s="9"/>
      <c r="F87" s="9"/>
      <c r="G87" s="9"/>
      <c r="H87" s="9"/>
      <c r="I87" s="9"/>
      <c r="J87" s="9"/>
      <c r="K87" s="9"/>
      <c r="L87" s="9"/>
      <c r="M87" s="9"/>
      <c r="N87" s="9"/>
      <c r="O87" s="9"/>
      <c r="P87" s="9"/>
      <c r="Q87" s="9"/>
      <c r="R87" s="9"/>
      <c r="S87" s="9"/>
      <c r="T87" s="9"/>
      <c r="U87" s="9"/>
      <c r="V87" s="9"/>
      <c r="W87" s="9"/>
      <c r="X87" s="9"/>
      <c r="Y87" s="9"/>
      <c r="Z87" s="9"/>
      <c r="AA87" s="11"/>
      <c r="AB87" s="11"/>
      <c r="AC87" s="11"/>
      <c r="AD87" s="11"/>
      <c r="AE87" s="11"/>
      <c r="AF87" s="11"/>
      <c r="AG87" s="11"/>
      <c r="AH87" s="11"/>
      <c r="AI87" s="11"/>
      <c r="AJ87" s="11"/>
      <c r="AK87" s="11"/>
      <c r="AL87" s="11"/>
      <c r="AM87" s="11"/>
      <c r="AN87" s="11"/>
      <c r="AO87" s="11"/>
    </row>
  </sheetData>
  <sheetProtection algorithmName="SHA-512" hashValue="PHIOwtyjaVi2LdO/umxYTjj0wCQhROIMvMgwBaNA3imGuKjsb+wVvML8DdJmi6OnPSOkj5121ivsnZoJpvkjBQ==" saltValue="YgOyhimVM1CG8D5c5CqJMQ==" spinCount="100000" sheet="1" objects="1" scenarios="1" selectLockedCells="1" selectUnlockedCells="1"/>
  <mergeCells count="174">
    <mergeCell ref="B74:C74"/>
    <mergeCell ref="D74:E74"/>
    <mergeCell ref="F74:H74"/>
    <mergeCell ref="I74:K74"/>
    <mergeCell ref="C75:E75"/>
    <mergeCell ref="F75:I75"/>
    <mergeCell ref="B71:M71"/>
    <mergeCell ref="B72:C72"/>
    <mergeCell ref="D72:E72"/>
    <mergeCell ref="F72:H72"/>
    <mergeCell ref="I72:K72"/>
    <mergeCell ref="B73:C73"/>
    <mergeCell ref="D73:E73"/>
    <mergeCell ref="F73:H73"/>
    <mergeCell ref="I73:K73"/>
    <mergeCell ref="C68:D68"/>
    <mergeCell ref="E68:F68"/>
    <mergeCell ref="G68:H68"/>
    <mergeCell ref="I68:J68"/>
    <mergeCell ref="C69:D69"/>
    <mergeCell ref="E69:F69"/>
    <mergeCell ref="G69:H69"/>
    <mergeCell ref="I69:J69"/>
    <mergeCell ref="C66:D66"/>
    <mergeCell ref="E66:F66"/>
    <mergeCell ref="G66:H66"/>
    <mergeCell ref="I66:J66"/>
    <mergeCell ref="C67:D67"/>
    <mergeCell ref="E67:F67"/>
    <mergeCell ref="G67:H67"/>
    <mergeCell ref="I67:J67"/>
    <mergeCell ref="C64:D64"/>
    <mergeCell ref="E64:F64"/>
    <mergeCell ref="G64:H64"/>
    <mergeCell ref="I64:J64"/>
    <mergeCell ref="C65:D65"/>
    <mergeCell ref="E65:F65"/>
    <mergeCell ref="G65:H65"/>
    <mergeCell ref="I65:J65"/>
    <mergeCell ref="C62:D62"/>
    <mergeCell ref="E62:F62"/>
    <mergeCell ref="G62:H62"/>
    <mergeCell ref="I62:J62"/>
    <mergeCell ref="C63:D63"/>
    <mergeCell ref="E63:F63"/>
    <mergeCell ref="G63:H63"/>
    <mergeCell ref="I63:J63"/>
    <mergeCell ref="C60:D60"/>
    <mergeCell ref="E60:F60"/>
    <mergeCell ref="G60:H60"/>
    <mergeCell ref="I60:J60"/>
    <mergeCell ref="C61:D61"/>
    <mergeCell ref="E61:F61"/>
    <mergeCell ref="G61:H61"/>
    <mergeCell ref="I61:J61"/>
    <mergeCell ref="C58:D58"/>
    <mergeCell ref="E58:F58"/>
    <mergeCell ref="G58:H58"/>
    <mergeCell ref="I58:J58"/>
    <mergeCell ref="C59:D59"/>
    <mergeCell ref="E59:F59"/>
    <mergeCell ref="G59:H59"/>
    <mergeCell ref="I59:J59"/>
    <mergeCell ref="C56:D56"/>
    <mergeCell ref="E56:F56"/>
    <mergeCell ref="G56:H56"/>
    <mergeCell ref="I56:J56"/>
    <mergeCell ref="C57:D57"/>
    <mergeCell ref="E57:F57"/>
    <mergeCell ref="G57:H57"/>
    <mergeCell ref="I57:J57"/>
    <mergeCell ref="C54:D54"/>
    <mergeCell ref="E54:F54"/>
    <mergeCell ref="G54:H54"/>
    <mergeCell ref="I54:J54"/>
    <mergeCell ref="C55:D55"/>
    <mergeCell ref="E55:F55"/>
    <mergeCell ref="G55:H55"/>
    <mergeCell ref="I55:J55"/>
    <mergeCell ref="C52:D52"/>
    <mergeCell ref="E52:F52"/>
    <mergeCell ref="G52:H52"/>
    <mergeCell ref="I52:J52"/>
    <mergeCell ref="C53:D53"/>
    <mergeCell ref="E53:F53"/>
    <mergeCell ref="G53:H53"/>
    <mergeCell ref="I53:J53"/>
    <mergeCell ref="C50:D50"/>
    <mergeCell ref="E50:F50"/>
    <mergeCell ref="G50:H50"/>
    <mergeCell ref="I50:J50"/>
    <mergeCell ref="C51:D51"/>
    <mergeCell ref="E51:F51"/>
    <mergeCell ref="G51:H51"/>
    <mergeCell ref="I51:J51"/>
    <mergeCell ref="B44:C46"/>
    <mergeCell ref="D44:K46"/>
    <mergeCell ref="B48:M48"/>
    <mergeCell ref="C49:D49"/>
    <mergeCell ref="E49:F49"/>
    <mergeCell ref="G49:H49"/>
    <mergeCell ref="I49:J49"/>
    <mergeCell ref="B42:C42"/>
    <mergeCell ref="D42:E42"/>
    <mergeCell ref="F42:H42"/>
    <mergeCell ref="I42:K42"/>
    <mergeCell ref="B43:C43"/>
    <mergeCell ref="D43:E43"/>
    <mergeCell ref="F43:G43"/>
    <mergeCell ref="I43:J43"/>
    <mergeCell ref="B40:D40"/>
    <mergeCell ref="E40:G40"/>
    <mergeCell ref="H40:K40"/>
    <mergeCell ref="B41:C41"/>
    <mergeCell ref="D41:E41"/>
    <mergeCell ref="F41:G41"/>
    <mergeCell ref="I41:J41"/>
    <mergeCell ref="B33:C34"/>
    <mergeCell ref="D33:K34"/>
    <mergeCell ref="B35:C36"/>
    <mergeCell ref="D35:K36"/>
    <mergeCell ref="B38:K38"/>
    <mergeCell ref="B39:D39"/>
    <mergeCell ref="E39:G39"/>
    <mergeCell ref="H39:K39"/>
    <mergeCell ref="M19:Q19"/>
    <mergeCell ref="B20:C20"/>
    <mergeCell ref="D20:F20"/>
    <mergeCell ref="G20:I20"/>
    <mergeCell ref="J20:K20"/>
    <mergeCell ref="M20:Q36"/>
    <mergeCell ref="B21:C21"/>
    <mergeCell ref="D21:F21"/>
    <mergeCell ref="G21:I21"/>
    <mergeCell ref="B25:C27"/>
    <mergeCell ref="D25:K27"/>
    <mergeCell ref="B28:C30"/>
    <mergeCell ref="D28:K30"/>
    <mergeCell ref="B31:C32"/>
    <mergeCell ref="D31:K32"/>
    <mergeCell ref="J21:K21"/>
    <mergeCell ref="B22:F22"/>
    <mergeCell ref="G22:K22"/>
    <mergeCell ref="B23:F23"/>
    <mergeCell ref="G23:K23"/>
    <mergeCell ref="B24:C24"/>
    <mergeCell ref="D24:K24"/>
    <mergeCell ref="B16:D17"/>
    <mergeCell ref="E16:K17"/>
    <mergeCell ref="B12:D12"/>
    <mergeCell ref="E12:G12"/>
    <mergeCell ref="H12:K12"/>
    <mergeCell ref="B13:D13"/>
    <mergeCell ref="E13:G13"/>
    <mergeCell ref="H13:K13"/>
    <mergeCell ref="B19:K19"/>
    <mergeCell ref="B11:E11"/>
    <mergeCell ref="F11:H11"/>
    <mergeCell ref="I11:K11"/>
    <mergeCell ref="D2:G5"/>
    <mergeCell ref="H2:K5"/>
    <mergeCell ref="B14:F14"/>
    <mergeCell ref="G14:K14"/>
    <mergeCell ref="B15:F15"/>
    <mergeCell ref="G15:K15"/>
    <mergeCell ref="M6:N6"/>
    <mergeCell ref="P6:R6"/>
    <mergeCell ref="C7:K7"/>
    <mergeCell ref="M7:N7"/>
    <mergeCell ref="P7:R7"/>
    <mergeCell ref="B9:K9"/>
    <mergeCell ref="B10:E10"/>
    <mergeCell ref="F10:H10"/>
    <mergeCell ref="I10:K10"/>
  </mergeCells>
  <conditionalFormatting sqref="K50:K61 K63:K69">
    <cfRule type="cellIs" dxfId="21" priority="19" operator="equal">
      <formula>"Fail"</formula>
    </cfRule>
    <cfRule type="cellIs" dxfId="20" priority="20" operator="equal">
      <formula>"Pass"</formula>
    </cfRule>
  </conditionalFormatting>
  <conditionalFormatting sqref="O9:Q18">
    <cfRule type="cellIs" dxfId="19" priority="17" operator="equal">
      <formula>"Pass"</formula>
    </cfRule>
    <cfRule type="cellIs" dxfId="18" priority="18" operator="equal">
      <formula>"Fail"</formula>
    </cfRule>
  </conditionalFormatting>
  <conditionalFormatting sqref="I73:K73">
    <cfRule type="cellIs" dxfId="17" priority="15" operator="equal">
      <formula>"Pass"</formula>
    </cfRule>
    <cfRule type="cellIs" dxfId="16" priority="16" operator="equal">
      <formula>"Fail"</formula>
    </cfRule>
  </conditionalFormatting>
  <conditionalFormatting sqref="D72:E72">
    <cfRule type="cellIs" dxfId="15" priority="14" operator="greaterThan">
      <formula>0</formula>
    </cfRule>
  </conditionalFormatting>
  <conditionalFormatting sqref="D73:E73">
    <cfRule type="cellIs" dxfId="14" priority="12" operator="greaterThan">
      <formula>0</formula>
    </cfRule>
    <cfRule type="cellIs" dxfId="13" priority="13" operator="greaterThan">
      <formula>0</formula>
    </cfRule>
  </conditionalFormatting>
  <conditionalFormatting sqref="I72:K72">
    <cfRule type="cellIs" dxfId="12" priority="6" operator="lessThan">
      <formula>0.7</formula>
    </cfRule>
    <cfRule type="cellIs" dxfId="11" priority="7" operator="between">
      <formula>0.7</formula>
      <formula>0.85</formula>
    </cfRule>
    <cfRule type="cellIs" dxfId="10" priority="11" operator="greaterThan">
      <formula>0.85</formula>
    </cfRule>
  </conditionalFormatting>
  <conditionalFormatting sqref="I74">
    <cfRule type="cellIs" dxfId="9" priority="8" operator="equal">
      <formula>"N/A"</formula>
    </cfRule>
    <cfRule type="cellIs" dxfId="8" priority="9" operator="equal">
      <formula>"Average"</formula>
    </cfRule>
    <cfRule type="cellIs" dxfId="7" priority="10" operator="equal">
      <formula>"Critical"</formula>
    </cfRule>
  </conditionalFormatting>
  <conditionalFormatting sqref="M7:N7">
    <cfRule type="cellIs" dxfId="6" priority="4" operator="equal">
      <formula>"Fail"</formula>
    </cfRule>
    <cfRule type="cellIs" dxfId="5" priority="5" operator="equal">
      <formula>"Pass"</formula>
    </cfRule>
  </conditionalFormatting>
  <conditionalFormatting sqref="P7:R7">
    <cfRule type="cellIs" dxfId="4" priority="3" operator="equal">
      <formula>"No Action Needed"</formula>
    </cfRule>
  </conditionalFormatting>
  <conditionalFormatting sqref="K62">
    <cfRule type="cellIs" dxfId="3" priority="1" operator="equal">
      <formula>"Fail"</formula>
    </cfRule>
    <cfRule type="cellIs" dxfId="2" priority="2" operator="equal">
      <formula>"Pass"</formula>
    </cfRule>
  </conditionalFormatting>
  <dataValidations count="40">
    <dataValidation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_x000a_Choose from the drop-down menu." sqref="D74"/>
    <dataValidation type="list" allowBlank="1" showInputMessage="1" showErrorMessage="1" errorTitle="Alert" error="Enter a valid input." promptTitle="Hint" prompt="*Leave empty if Not Applicable._x000a_Logical flow: Software flow error._x000a_Security: Any hackable part of the software._x000a_Interface: Design Patterns error._x000a_Functional: The functionality is working but the output is wrong." sqref="L50:L69">
      <formula1>"SW_Bug, Logical Flow, Security, Form Design, Interface, Functional"</formula1>
    </dataValidation>
    <dataValidation allowBlank="1" showInputMessage="1" showErrorMessage="1" promptTitle="Hint" prompt="This is auto filled. Do not try to type anything here." sqref="F75:I75"/>
    <dataValidation allowBlank="1" showInputMessage="1" promptTitle="Hint" prompt="This cell is auto filled according to the iteration map key sheet. Just fill it in and it will be filled automatically._x000a_Please, Insert a comment with any available contact information." sqref="B15:F15"/>
    <dataValidation allowBlank="1" showInputMessage="1" promptTitle="Request" prompt="This cell is auto filled according to the iteration map key sheet. Just fill it in and it will be filled automatically._x000a_Please, Insert a comment with any available contact information." sqref="G15:K15"/>
    <dataValidation type="list" allowBlank="1" showInputMessage="1" showErrorMessage="1" errorTitle="Alert" error="Enter a valid input." promptTitle="Hint" prompt="Choose from the drop down menu._x000a_If the machine type is not included leave the cell empty and write it in the additional information." sqref="D43:E43">
      <formula1>"PC, Laptop, Smart phone, Tablet, POS, 2 in 1"</formula1>
    </dataValidation>
    <dataValidation type="list" allowBlank="1" showInputMessage="1" showErrorMessage="1" errorTitle="Alert" error="Enter a valid input." promptTitle="Hint" prompt="Choose from the drop-down menu." sqref="G23:K23">
      <formula1>"Unit testing, Integration testing, Performance Testing, Regression Testing"</formula1>
    </dataValidation>
    <dataValidation allowBlank="1" showInputMessage="1" showErrorMessage="1" promptTitle="Hint" prompt="Write the process of the test case._x000a_If we want to test a function that adds a sales record to the Database._x000a_Ex: Running the application and opening the required page then execute the test case steps." sqref="D24:K24"/>
    <dataValidation allowBlank="1" showInputMessage="1" showErrorMessage="1" promptTitle="Hint" prompt="Any input submitted on the application should be written here with an ID number beside it._x000a_Ex: 2- Username: &quot;TestName&quot; Password: &quot;TestPassword&quot;" sqref="D33:K34"/>
    <dataValidation allowBlank="1" showInputMessage="1" showErrorMessage="1" promptTitle="Hint" prompt="The result of the execution from the actual run of the product or the function._x000a_Ex: The application blanked for 2 seconds, showing a white page then redirected me to the log in page again." sqref="J50:J51 J53:J69 I50:I69"/>
    <dataValidation allowBlank="1" showInputMessage="1" showErrorMessage="1" promptTitle="Hint" prompt="The application should behave according to the SRS document and SDD. The expected result should be meeting the requirements as it is with no changes what so ever." sqref="G50:G69 H50:H51 H53:H54 H56:H69"/>
    <dataValidation allowBlank="1" showInputMessage="1" showErrorMessage="1" promptTitle="Hint" prompt="Enter the detailed execution details for the step_x000a_Ex: If the process name was login_x000a_The detailed is: opening the .exe file, clicking on the login button at the top right corner of the page, navigating to the login form. Entering the username and password." sqref="E50:E69 F50:F51 F53:F54 F56:F69"/>
    <dataValidation allowBlank="1" showInputMessage="1" showErrorMessage="1" promptTitle="Hint" prompt="Write the name of the step itself._x000a_Ex: Navigation to required page._x000a_Opening the .exe file._x000a_...etc." sqref="C50:C69 D50:D51 D53:D54 D56:D69"/>
    <dataValidation type="list" allowBlank="1" showInputMessage="1" showErrorMessage="1" errorTitle="Alert" error="Enter a valid input." promptTitle="Hint" prompt="Choose from the drop-down menu._x000a_If the actual result does not match the actual result then the status is fail if they are matching then the status is pass." sqref="K50:K69">
      <formula1>"Pass, Fail"</formula1>
    </dataValidation>
    <dataValidation allowBlank="1" showInputMessage="1" showErrorMessage="1" promptTitle="Hint" prompt="Any information provided by the technical team in order to be able to access the function or the product._x000a_Ex: If we are testing the login function we will need a valid username and password." sqref="D31:K32"/>
    <dataValidation allowBlank="1" showInputMessage="1" showErrorMessage="1" errorTitle="Alert" error="Enter a valid input." promptTitle="Hint" prompt="If there is any additional information for the environment enter it here. If not, leave a blank cell._x000a_Ex: Using the android emulater named XXXXX_x000a_Using a MySQL database, MsQL Database._x000a_....etc." sqref="D44:K46"/>
    <dataValidation allowBlank="1" showInputMessage="1" showErrorMessage="1" errorTitle="Alert" error="Enter a valid input." promptTitle="Hint" prompt="Enter the screen resolution of the device that you are testing on if it is affecting the product._x000a_Ex: 1080P" sqref="K43"/>
    <dataValidation type="decimal" operator="greaterThanOrEqual" allowBlank="1" showInputMessage="1" showErrorMessage="1" promptTitle="Hint" prompt="Enter the screen size of the device that you are testing on, if it is affecting the product._x000a_Ex: 5.5" sqref="H43">
      <formula1>2</formula1>
    </dataValidation>
    <dataValidation type="decimal" operator="greaterThan" allowBlank="1" showInputMessage="1" showErrorMessage="1" promptTitle="Hint" prompt="Enter the processors clock speed in normal mode and ignore the turbo mode._x000a_Ex: if the processor's clock speed is 1.5 up to 2.7_x000a_The value entered is 1.5" sqref="I42:K42">
      <formula1>0.1</formula1>
    </dataValidation>
    <dataValidation type="list" allowBlank="1" showInputMessage="1" showErrorMessage="1" promptTitle="Hint" prompt="Choose from the drop-down menu." sqref="D42:E42">
      <formula1>"Single Core, Dual Core, Quad core"</formula1>
    </dataValidation>
    <dataValidation type="list" allowBlank="1" showInputMessage="1" showErrorMessage="1" errorTitle="Alert" error="Enter a valid input." promptTitle="Hint" prompt="Choose from the drop-down menu." sqref="K41">
      <formula1>"16 GB, 32 GB, 64 GB, 128 GB, 256 GB, 512 GB, 750 GB, 1 TB, 2 TB, 3 TB, 4 TB"</formula1>
    </dataValidation>
    <dataValidation type="list" allowBlank="1" showInputMessage="1" showErrorMessage="1" errorTitle="Alert" error="Enter a valid input." promptTitle="Hint" prompt="Choose from the drop-down menu." sqref="H41">
      <formula1>"HDD, SSD, SATA, PCIe, External"</formula1>
    </dataValidation>
    <dataValidation type="list" allowBlank="1" showInputMessage="1" showErrorMessage="1" errorTitle="Alert" error="Enter a valid input." promptTitle="Hint" prompt="Choose from the drop-down menu." sqref="D41:E41">
      <formula1>"128 MB, 256 MB, 512 MB, 1 GB, 1.5 GB, 2 GB, 2.5 GB, 3 GB, 3.5 GB, 4 GB, 4.5 GB, 5 GB, 5.5 GB, 6 GB, 6.5 GB, 7 GB, 7.5 GB, 8 GB, 16 GB, 32 GB, 64 GB, 128 GB"</formula1>
    </dataValidation>
    <dataValidation allowBlank="1" showInputMessage="1" showErrorMessage="1" errorTitle="Alert" error="Enter a valid input." promptTitle="Hint" prompt="If applicable write down the framework version._x000a_Ex: .net framework 4.6" sqref="H40:K40"/>
    <dataValidation allowBlank="1" showInputMessage="1" showErrorMessage="1" errorTitle="Alert" error="Enter a vaild input." promptTitle="Request" prompt="If applicable, write the version of the operating system that you are executing on._x000a_Ex: Windows 7, Android 4.3, IOS: 10.2, Debian 64" sqref="E40:G40"/>
    <dataValidation type="list" allowBlank="1" showInputMessage="1" showErrorMessage="1" errorTitle="Alert" error="Enter a valid input." promptTitle="Hint" prompt="Choose from the drop-down menu." sqref="B40:D40">
      <formula1>"Windows, Linux, Mac OS, Android, IOS "</formula1>
    </dataValidation>
    <dataValidation allowBlank="1" showInputMessage="1" showErrorMessage="1" promptTitle="Hint" prompt="Any change in the test environment or the application assests like the Database or the functionality sohuld be as follows:_x000a_* A new sale has been added to the sales table._x000a_* The Wifi is turned off._x000a_* ....etc." sqref="D28:K30"/>
    <dataValidation allowBlank="1" showInputMessage="1" showErrorMessage="1" promptTitle="Hint" prompt="The preconditions are the assistive functions that shoud be working as it should be for the test steps to be executed._x000a_They should be entered in a bulleted list as follows:_x000a_* Login Function._x000a_* Logout function._x000a_* Adding to the database functions._x000a_* ...etc." sqref="D25:K27"/>
    <dataValidation type="date" showInputMessage="1" showErrorMessage="1" errorTitle="Alert" error="Enter a valid input." promptTitle="Hint" prompt="Enter the date in the following formula_x000a_14-Mar-2014" sqref="B23:F23">
      <formula1>E13</formula1>
      <formula2>H13</formula2>
    </dataValidation>
    <dataValidation type="list" showInputMessage="1" showErrorMessage="1" errorTitle="Alert" error="Enter a valid input." promptTitle="Hint" prompt="Choose from the drop-down menu." sqref="J21:K21">
      <formula1>"Mohamed Sharaf"</formula1>
    </dataValidation>
    <dataValidation type="list" showInputMessage="1" showErrorMessage="1" errorTitle="Alert" error="Enter a vaild input." promptTitle="Hint" prompt="Choose from the drop-down menu." sqref="D21:F21">
      <formula1>"Manual, Automated"</formula1>
    </dataValidation>
    <dataValidation type="decimal" operator="greaterThanOrEqual" allowBlank="1" showInputMessage="1" showErrorMessage="1" errorTitle="Alert" error="Enter a valid input." promptTitle="Hint" prompt="Enter the ID in the following Formula_x000a_Ex: 1.5_x000a_1 is the Test case number since the project started._x000a_5 is the build number of the function that we are testing." sqref="J20:K20">
      <formula1>1</formula1>
    </dataValidation>
    <dataValidation allowBlank="1" showInputMessage="1" showErrorMessage="1" promptTitle="Hint" prompt="Write it in the following formula_x000a_&quot;Main Targeted fuction&quot; Test Case._x000a_Ex: Sale submission Test Case." sqref="D20:F20"/>
    <dataValidation allowBlank="1" showInputMessage="1" showErrorMessage="1" promptTitle="Hint" prompt="Write any additional information about the project if available._x000a_Leave a blank cell if there is no more information." sqref="D35:K36 E16:K17"/>
    <dataValidation allowBlank="1" showInputMessage="1" showErrorMessage="1" promptTitle="Hint" prompt="Brief of the test Case purpose._x000a_Ex: Testing the login functionality." sqref="C7:K7"/>
    <dataValidation type="date" operator="greater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H13:K13">
      <formula1>E13</formula1>
    </dataValidation>
    <dataValidation type="date" operator="lessThan" allowBlank="1" showInputMessage="1" errorTitle="Alert" error="Enter a vaild input." promptTitle="Hint:" prompt="This cell is auto filled according to the iteration map key sheet. Just fill it in and it will be filled automatically._x000a_Enter dates in the following formula:_x000a_14-Mar-2014" sqref="E13:G13">
      <formula1>H13</formula1>
    </dataValidation>
    <dataValidation allowBlank="1" showInputMessage="1" showErrorMessage="1" promptTitle="Request" prompt="Enter the iteration number in the following formula._x000a_1.5._x000a_1 is the iteration number itself._x000a_5 is the cycle number._x000a_*Cycle number is the number of the development cycle for the iteration." sqref="B13:D13"/>
    <dataValidation type="decimal" operator="greaterThanOrEqual" showInputMessage="1" errorTitle="Alert" error="Invalid input. Check the Input criteria." promptTitle="Hint" prompt="This cell is auto filled according to the iteration map key sheet. Just fill it in and it will be filled automatically._x000a_You should enter a Decimal number._x000a_Ex: 1.0_x000a_1 is the project number. 0 is the iteration number." sqref="F11:H11">
      <formula1>1</formula1>
    </dataValidation>
    <dataValidation type="list" allowBlank="1" showInputMessage="1" errorTitle="Alert" error="Invalid input. Check the input criteria." promptTitle="Hint" prompt="This cell is auto filled according to the iteration map key sheet. Just fill it in and it will be filled automatically._x000a_Choose from the drop-down menu." sqref="I11:K11">
      <formula1>"EXE, SAP, Android, IOS"</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Iteration Mapping Key </vt:lpstr>
      <vt:lpstr>1.0</vt:lpstr>
      <vt:lpstr>2.0</vt:lpstr>
      <vt:lpstr>3.0</vt:lpstr>
      <vt:lpstr>4.0</vt:lpstr>
      <vt:lpstr>5.0</vt:lpstr>
      <vt:lpstr>6.0</vt:lpstr>
      <vt:lpstr>7.0</vt:lpstr>
      <vt:lpstr>8.0</vt:lpstr>
      <vt:lpstr>9.0</vt:lpstr>
      <vt:lpstr>10.0</vt:lpstr>
      <vt:lpstr>11.0</vt:lpstr>
      <vt:lpstr>12.0</vt:lpstr>
      <vt:lpstr>13.0</vt:lpstr>
      <vt:lpstr>14.0</vt:lpstr>
      <vt:lpstr>15.0</vt:lpstr>
      <vt:lpstr>16.0</vt:lpstr>
      <vt:lpstr>17.0</vt:lpstr>
      <vt:lpstr>18.0</vt:lpstr>
      <vt:lpstr>19.0</vt:lpstr>
      <vt:lpstr>20.0</vt:lpstr>
      <vt:lpstr>21.0</vt:lpstr>
      <vt:lpstr>Template</vt:lpstr>
    </vt:vector>
  </TitlesOfParts>
  <Company>ECS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Sharaf</dc:creator>
  <cp:lastModifiedBy>Mohamed Sharaf</cp:lastModifiedBy>
  <dcterms:created xsi:type="dcterms:W3CDTF">2016-12-18T07:08:57Z</dcterms:created>
  <dcterms:modified xsi:type="dcterms:W3CDTF">2017-06-25T23:52:51Z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cde3ae75-ce24-49a7-b3ce-d31bd9252b91</vt:lpwstr>
  </property>
</Properties>
</file>