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dhilmhanif\Documents\WORK\college\TA Bu Luciana\"/>
    </mc:Choice>
  </mc:AlternateContent>
  <xr:revisionPtr revIDLastSave="0" documentId="13_ncr:1_{9F862692-8EE6-43CD-BE1E-F5D2639F08E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ekap TUP dosen" sheetId="5" r:id="rId1"/>
    <sheet name="TUP Ganjil 19.20" sheetId="1" r:id="rId2"/>
    <sheet name="TUP Genap 19.20" sheetId="2" r:id="rId3"/>
    <sheet name="TUP Ganjil 20-21" sheetId="3" r:id="rId4"/>
    <sheet name="TUP Genap 20-21" sheetId="4" r:id="rId5"/>
    <sheet name="Sheet1" sheetId="6" r:id="rId6"/>
  </sheets>
  <externalReferences>
    <externalReference r:id="rId7"/>
    <externalReference r:id="rId8"/>
  </externalReferences>
  <definedNames>
    <definedName name="_xlnm._FilterDatabase" localSheetId="0" hidden="1">'Rekap TUP dosen'!$A$4:$O$138</definedName>
    <definedName name="_xlnm._FilterDatabase" localSheetId="1" hidden="1">'TUP Ganjil 19.20'!$A$1:$N$138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2" l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130" i="1"/>
  <c r="D131" i="1" s="1"/>
  <c r="D132" i="1" s="1"/>
  <c r="D73" i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8" i="1" s="1"/>
  <c r="D121" i="1" s="1"/>
  <c r="D122" i="1" s="1"/>
  <c r="D123" i="1" s="1"/>
  <c r="D124" i="1" s="1"/>
  <c r="D126" i="1" s="1"/>
  <c r="D131" i="4"/>
  <c r="D132" i="4" s="1"/>
  <c r="D74" i="4"/>
  <c r="D8" i="4"/>
  <c r="C124" i="4"/>
  <c r="D2" i="4"/>
  <c r="D136" i="2"/>
  <c r="D137" i="2" s="1"/>
  <c r="D138" i="2" s="1"/>
  <c r="D139" i="2" s="1"/>
  <c r="D140" i="2" s="1"/>
  <c r="D141" i="2" s="1"/>
  <c r="D79" i="2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C77" i="2"/>
  <c r="D5" i="2"/>
  <c r="D6" i="2" s="1"/>
  <c r="D7" i="2" s="1"/>
  <c r="D8" i="2" s="1"/>
  <c r="D10" i="2" s="1"/>
  <c r="D11" i="2" s="1"/>
  <c r="D75" i="4" l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66" i="2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133" i="4"/>
  <c r="D9" i="4"/>
  <c r="B124" i="4" l="1"/>
  <c r="D10" i="4"/>
  <c r="D134" i="4"/>
  <c r="D135" i="4" l="1"/>
  <c r="D11" i="4"/>
  <c r="D12" i="4" l="1"/>
  <c r="C23" i="2"/>
  <c r="C7" i="2"/>
  <c r="C6" i="2"/>
  <c r="C52" i="2"/>
  <c r="C5" i="2"/>
  <c r="C11" i="2"/>
  <c r="C31" i="2"/>
  <c r="C10" i="2"/>
  <c r="B10" i="2" s="1"/>
  <c r="C136" i="2"/>
  <c r="C138" i="2"/>
  <c r="C137" i="2"/>
  <c r="C140" i="2"/>
  <c r="C139" i="2"/>
  <c r="C141" i="2"/>
  <c r="C45" i="2"/>
  <c r="C28" i="2"/>
  <c r="C35" i="2"/>
  <c r="C24" i="2"/>
  <c r="C17" i="2"/>
  <c r="C48" i="2"/>
  <c r="C25" i="2"/>
  <c r="C19" i="2"/>
  <c r="C18" i="2"/>
  <c r="C51" i="2"/>
  <c r="C70" i="2"/>
  <c r="C73" i="2"/>
  <c r="C75" i="2"/>
  <c r="C44" i="2"/>
  <c r="C12" i="2"/>
  <c r="C61" i="2"/>
  <c r="C76" i="2"/>
  <c r="C50" i="2"/>
  <c r="C58" i="2"/>
  <c r="C13" i="2"/>
  <c r="C38" i="2"/>
  <c r="C59" i="2"/>
  <c r="C62" i="2"/>
  <c r="C74" i="2"/>
  <c r="C69" i="2"/>
  <c r="C56" i="2"/>
  <c r="C78" i="2"/>
  <c r="C66" i="2"/>
  <c r="C60" i="2"/>
  <c r="C30" i="2"/>
  <c r="C22" i="2"/>
  <c r="C21" i="2"/>
  <c r="C55" i="2"/>
  <c r="C47" i="2"/>
  <c r="C64" i="2"/>
  <c r="C71" i="2"/>
  <c r="C72" i="2"/>
  <c r="C16" i="2"/>
  <c r="C46" i="2"/>
  <c r="C40" i="2"/>
  <c r="C41" i="2"/>
  <c r="C42" i="2"/>
  <c r="C57" i="2"/>
  <c r="C34" i="2"/>
  <c r="C53" i="2"/>
  <c r="C49" i="2"/>
  <c r="C27" i="2"/>
  <c r="C15" i="2"/>
  <c r="C36" i="2"/>
  <c r="C8" i="2"/>
  <c r="C68" i="2"/>
  <c r="C63" i="2"/>
  <c r="C67" i="2"/>
  <c r="C14" i="2"/>
  <c r="C43" i="2"/>
  <c r="C54" i="2"/>
  <c r="C39" i="2"/>
  <c r="C37" i="2"/>
  <c r="C32" i="2"/>
  <c r="C29" i="2"/>
  <c r="C26" i="2"/>
  <c r="C33" i="2"/>
  <c r="C20" i="2"/>
  <c r="C135" i="2"/>
  <c r="C120" i="2"/>
  <c r="C125" i="2"/>
  <c r="C84" i="2"/>
  <c r="C122" i="2"/>
  <c r="C119" i="2"/>
  <c r="C118" i="2"/>
  <c r="C126" i="2"/>
  <c r="C127" i="2"/>
  <c r="C134" i="2"/>
  <c r="C131" i="2"/>
  <c r="C80" i="2"/>
  <c r="C95" i="2"/>
  <c r="C121" i="2"/>
  <c r="C90" i="2"/>
  <c r="C128" i="2"/>
  <c r="C132" i="2"/>
  <c r="C133" i="2"/>
  <c r="C102" i="2"/>
  <c r="C123" i="2"/>
  <c r="C130" i="2"/>
  <c r="C83" i="2"/>
  <c r="C79" i="2"/>
  <c r="C81" i="2"/>
  <c r="C101" i="2"/>
  <c r="C86" i="2"/>
  <c r="C124" i="2"/>
  <c r="C96" i="2"/>
  <c r="C114" i="2"/>
  <c r="C91" i="2"/>
  <c r="C115" i="2"/>
  <c r="C108" i="2"/>
  <c r="C116" i="2"/>
  <c r="C100" i="2"/>
  <c r="C92" i="2"/>
  <c r="C99" i="2"/>
  <c r="C87" i="2"/>
  <c r="C103" i="2"/>
  <c r="C94" i="2"/>
  <c r="C111" i="2"/>
  <c r="C109" i="2"/>
  <c r="C110" i="2"/>
  <c r="C98" i="2"/>
  <c r="C89" i="2"/>
  <c r="C85" i="2"/>
  <c r="C106" i="2"/>
  <c r="C82" i="2"/>
  <c r="C93" i="2"/>
  <c r="C112" i="2"/>
  <c r="C113" i="2"/>
  <c r="C107" i="2"/>
  <c r="C129" i="2"/>
  <c r="C117" i="2"/>
  <c r="C88" i="2"/>
  <c r="C105" i="2"/>
  <c r="C97" i="2"/>
  <c r="C104" i="2"/>
  <c r="C140" i="3"/>
  <c r="C139" i="3"/>
  <c r="C138" i="3"/>
  <c r="C137" i="3"/>
  <c r="C136" i="3"/>
  <c r="D135" i="3"/>
  <c r="D136" i="3" s="1"/>
  <c r="D137" i="3" s="1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D78" i="3"/>
  <c r="D79" i="3" s="1"/>
  <c r="D80" i="3" s="1"/>
  <c r="D81" i="3" s="1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D11" i="3"/>
  <c r="D12" i="3" s="1"/>
  <c r="D13" i="3" s="1"/>
  <c r="D14" i="3" s="1"/>
  <c r="D15" i="3" s="1"/>
  <c r="D16" i="3" s="1"/>
  <c r="D17" i="3" s="1"/>
  <c r="C11" i="3"/>
  <c r="C10" i="3"/>
  <c r="C9" i="3"/>
  <c r="C8" i="3"/>
  <c r="C7" i="3"/>
  <c r="C6" i="3"/>
  <c r="D5" i="3"/>
  <c r="D6" i="3" s="1"/>
  <c r="D7" i="3" s="1"/>
  <c r="D8" i="3" s="1"/>
  <c r="D9" i="3" s="1"/>
  <c r="C5" i="3"/>
  <c r="B135" i="3" l="1"/>
  <c r="B136" i="3"/>
  <c r="B13" i="3"/>
  <c r="B12" i="3"/>
  <c r="B78" i="3"/>
  <c r="B5" i="3"/>
  <c r="B11" i="3"/>
  <c r="D13" i="4"/>
  <c r="B104" i="2"/>
  <c r="B141" i="2"/>
  <c r="B52" i="2"/>
  <c r="B26" i="2"/>
  <c r="B31" i="2"/>
  <c r="B11" i="2"/>
  <c r="B5" i="2"/>
  <c r="B88" i="2"/>
  <c r="B140" i="2"/>
  <c r="B136" i="2"/>
  <c r="B105" i="2"/>
  <c r="B139" i="2"/>
  <c r="B97" i="2"/>
  <c r="B6" i="3"/>
  <c r="B7" i="3"/>
  <c r="B15" i="3"/>
  <c r="B14" i="3"/>
  <c r="B137" i="3"/>
  <c r="D138" i="3"/>
  <c r="B16" i="3"/>
  <c r="D82" i="3"/>
  <c r="D83" i="3" s="1"/>
  <c r="D84" i="3" s="1"/>
  <c r="D85" i="3" s="1"/>
  <c r="B81" i="3"/>
  <c r="B9" i="3"/>
  <c r="D10" i="3"/>
  <c r="B10" i="3" s="1"/>
  <c r="B79" i="3"/>
  <c r="D18" i="3"/>
  <c r="D19" i="3" s="1"/>
  <c r="D20" i="3" s="1"/>
  <c r="D21" i="3" s="1"/>
  <c r="B17" i="3"/>
  <c r="B8" i="3"/>
  <c r="B80" i="3"/>
  <c r="B20" i="3" l="1"/>
  <c r="B19" i="3"/>
  <c r="B18" i="3"/>
  <c r="D14" i="4"/>
  <c r="B23" i="2"/>
  <c r="B7" i="2"/>
  <c r="B6" i="2"/>
  <c r="B39" i="2"/>
  <c r="B33" i="2"/>
  <c r="B20" i="2"/>
  <c r="B107" i="2"/>
  <c r="B129" i="2"/>
  <c r="B137" i="2"/>
  <c r="B117" i="2"/>
  <c r="B113" i="2"/>
  <c r="B138" i="2"/>
  <c r="D22" i="3"/>
  <c r="B21" i="3"/>
  <c r="B82" i="3"/>
  <c r="B83" i="3"/>
  <c r="B85" i="3"/>
  <c r="D86" i="3"/>
  <c r="D139" i="3"/>
  <c r="B138" i="3"/>
  <c r="B84" i="3"/>
  <c r="D15" i="4" l="1"/>
  <c r="B32" i="2"/>
  <c r="B29" i="2"/>
  <c r="B37" i="2"/>
  <c r="B112" i="2"/>
  <c r="B54" i="2"/>
  <c r="D140" i="3"/>
  <c r="B140" i="3" s="1"/>
  <c r="B139" i="3"/>
  <c r="D87" i="3"/>
  <c r="B86" i="3"/>
  <c r="D23" i="3"/>
  <c r="B22" i="3"/>
  <c r="D16" i="4" l="1"/>
  <c r="B77" i="2"/>
  <c r="B43" i="2"/>
  <c r="B93" i="2"/>
  <c r="D24" i="3"/>
  <c r="B23" i="3"/>
  <c r="D88" i="3"/>
  <c r="B87" i="3"/>
  <c r="D17" i="4" l="1"/>
  <c r="B82" i="2"/>
  <c r="B14" i="2"/>
  <c r="D89" i="3"/>
  <c r="B88" i="3"/>
  <c r="D25" i="3"/>
  <c r="B24" i="3"/>
  <c r="D18" i="4" l="1"/>
  <c r="B106" i="2"/>
  <c r="B25" i="3"/>
  <c r="D26" i="3"/>
  <c r="D90" i="3"/>
  <c r="B89" i="3"/>
  <c r="D19" i="4" l="1"/>
  <c r="B85" i="2"/>
  <c r="B67" i="2"/>
  <c r="D91" i="3"/>
  <c r="B90" i="3"/>
  <c r="D27" i="3"/>
  <c r="B26" i="3"/>
  <c r="D20" i="4" l="1"/>
  <c r="B63" i="2"/>
  <c r="B89" i="2"/>
  <c r="D28" i="3"/>
  <c r="B27" i="3"/>
  <c r="D92" i="3"/>
  <c r="B91" i="3"/>
  <c r="D21" i="4" l="1"/>
  <c r="B98" i="2"/>
  <c r="B68" i="2"/>
  <c r="D93" i="3"/>
  <c r="B92" i="3"/>
  <c r="D29" i="3"/>
  <c r="B28" i="3"/>
  <c r="D22" i="4" l="1"/>
  <c r="B8" i="2"/>
  <c r="B110" i="2"/>
  <c r="B29" i="3"/>
  <c r="D30" i="3"/>
  <c r="B93" i="3"/>
  <c r="D94" i="3"/>
  <c r="D23" i="4" l="1"/>
  <c r="B109" i="2"/>
  <c r="B36" i="2"/>
  <c r="D95" i="3"/>
  <c r="B94" i="3"/>
  <c r="D31" i="3"/>
  <c r="B30" i="3"/>
  <c r="D24" i="4" l="1"/>
  <c r="B15" i="2"/>
  <c r="B111" i="2"/>
  <c r="D32" i="3"/>
  <c r="B31" i="3"/>
  <c r="D96" i="3"/>
  <c r="B95" i="3"/>
  <c r="D25" i="4" l="1"/>
  <c r="B94" i="2"/>
  <c r="B27" i="2"/>
  <c r="D97" i="3"/>
  <c r="B96" i="3"/>
  <c r="D33" i="3"/>
  <c r="B32" i="3"/>
  <c r="D26" i="4" l="1"/>
  <c r="B49" i="2"/>
  <c r="B103" i="2"/>
  <c r="B33" i="3"/>
  <c r="D34" i="3"/>
  <c r="B97" i="3"/>
  <c r="D98" i="3"/>
  <c r="D27" i="4" l="1"/>
  <c r="B87" i="2"/>
  <c r="B53" i="2"/>
  <c r="D99" i="3"/>
  <c r="B98" i="3"/>
  <c r="D35" i="3"/>
  <c r="B34" i="3"/>
  <c r="D28" i="4" l="1"/>
  <c r="B34" i="2"/>
  <c r="B99" i="2"/>
  <c r="D36" i="3"/>
  <c r="B35" i="3"/>
  <c r="D100" i="3"/>
  <c r="B99" i="3"/>
  <c r="D29" i="4" l="1"/>
  <c r="B92" i="2"/>
  <c r="B57" i="2"/>
  <c r="D101" i="3"/>
  <c r="B100" i="3"/>
  <c r="D37" i="3"/>
  <c r="B36" i="3"/>
  <c r="D30" i="4" l="1"/>
  <c r="B42" i="2"/>
  <c r="B100" i="2"/>
  <c r="B101" i="3"/>
  <c r="D102" i="3"/>
  <c r="B37" i="3"/>
  <c r="D38" i="3"/>
  <c r="D31" i="4" l="1"/>
  <c r="B116" i="2"/>
  <c r="B41" i="2"/>
  <c r="D39" i="3"/>
  <c r="B38" i="3"/>
  <c r="D103" i="3"/>
  <c r="B102" i="3"/>
  <c r="D32" i="4" l="1"/>
  <c r="B40" i="2"/>
  <c r="B108" i="2"/>
  <c r="D104" i="3"/>
  <c r="B103" i="3"/>
  <c r="D40" i="3"/>
  <c r="B39" i="3"/>
  <c r="D33" i="4" l="1"/>
  <c r="B115" i="2"/>
  <c r="B46" i="2"/>
  <c r="D41" i="3"/>
  <c r="B40" i="3"/>
  <c r="D105" i="3"/>
  <c r="B104" i="3"/>
  <c r="D34" i="4" l="1"/>
  <c r="B16" i="2"/>
  <c r="B91" i="2"/>
  <c r="D106" i="3"/>
  <c r="B105" i="3"/>
  <c r="D42" i="3"/>
  <c r="B41" i="3"/>
  <c r="D35" i="4" l="1"/>
  <c r="B114" i="2"/>
  <c r="B72" i="2"/>
  <c r="D43" i="3"/>
  <c r="B42" i="3"/>
  <c r="D107" i="3"/>
  <c r="B106" i="3"/>
  <c r="D36" i="4" l="1"/>
  <c r="B71" i="2"/>
  <c r="B96" i="2"/>
  <c r="D108" i="3"/>
  <c r="B107" i="3"/>
  <c r="D44" i="3"/>
  <c r="B43" i="3"/>
  <c r="D37" i="4" l="1"/>
  <c r="B124" i="2"/>
  <c r="B64" i="2"/>
  <c r="D45" i="3"/>
  <c r="B44" i="3"/>
  <c r="D109" i="3"/>
  <c r="B108" i="3"/>
  <c r="D38" i="4" l="1"/>
  <c r="B47" i="2"/>
  <c r="B86" i="2"/>
  <c r="B109" i="3"/>
  <c r="D110" i="3"/>
  <c r="B45" i="3"/>
  <c r="D46" i="3"/>
  <c r="D39" i="4" l="1"/>
  <c r="B55" i="2"/>
  <c r="B101" i="2"/>
  <c r="D47" i="3"/>
  <c r="B46" i="3"/>
  <c r="D111" i="3"/>
  <c r="B110" i="3"/>
  <c r="D40" i="4" l="1"/>
  <c r="B81" i="2"/>
  <c r="B21" i="2"/>
  <c r="D112" i="3"/>
  <c r="B111" i="3"/>
  <c r="D48" i="3"/>
  <c r="B47" i="3"/>
  <c r="D41" i="4" l="1"/>
  <c r="B22" i="2"/>
  <c r="B79" i="2"/>
  <c r="D49" i="3"/>
  <c r="B48" i="3"/>
  <c r="D113" i="3"/>
  <c r="B112" i="3"/>
  <c r="D42" i="4" l="1"/>
  <c r="B83" i="2"/>
  <c r="B30" i="2"/>
  <c r="B113" i="3"/>
  <c r="D114" i="3"/>
  <c r="B49" i="3"/>
  <c r="D50" i="3"/>
  <c r="D43" i="4" l="1"/>
  <c r="B60" i="2"/>
  <c r="B130" i="2"/>
  <c r="D51" i="3"/>
  <c r="B50" i="3"/>
  <c r="D115" i="3"/>
  <c r="B114" i="3"/>
  <c r="D44" i="4" l="1"/>
  <c r="B123" i="2"/>
  <c r="B66" i="2"/>
  <c r="D116" i="3"/>
  <c r="B115" i="3"/>
  <c r="D52" i="3"/>
  <c r="B51" i="3"/>
  <c r="D45" i="4" l="1"/>
  <c r="B78" i="2"/>
  <c r="B102" i="2"/>
  <c r="D53" i="3"/>
  <c r="B52" i="3"/>
  <c r="D117" i="3"/>
  <c r="B116" i="3"/>
  <c r="D46" i="4" l="1"/>
  <c r="B133" i="2"/>
  <c r="B56" i="2"/>
  <c r="B117" i="3"/>
  <c r="D118" i="3"/>
  <c r="D54" i="3"/>
  <c r="B53" i="3"/>
  <c r="D47" i="4" l="1"/>
  <c r="B69" i="2"/>
  <c r="B132" i="2"/>
  <c r="D55" i="3"/>
  <c r="B54" i="3"/>
  <c r="D119" i="3"/>
  <c r="B118" i="3"/>
  <c r="D48" i="4" l="1"/>
  <c r="B128" i="2"/>
  <c r="B74" i="2"/>
  <c r="D120" i="3"/>
  <c r="B119" i="3"/>
  <c r="D56" i="3"/>
  <c r="B55" i="3"/>
  <c r="D49" i="4" l="1"/>
  <c r="B62" i="2"/>
  <c r="B90" i="2"/>
  <c r="D57" i="3"/>
  <c r="B56" i="3"/>
  <c r="D121" i="3"/>
  <c r="B120" i="3"/>
  <c r="D50" i="4" l="1"/>
  <c r="B121" i="2"/>
  <c r="B59" i="2"/>
  <c r="D122" i="3"/>
  <c r="B121" i="3"/>
  <c r="D58" i="3"/>
  <c r="B57" i="3"/>
  <c r="D51" i="4" l="1"/>
  <c r="B38" i="2"/>
  <c r="B95" i="2"/>
  <c r="D59" i="3"/>
  <c r="B58" i="3"/>
  <c r="D123" i="3"/>
  <c r="B122" i="3"/>
  <c r="D52" i="4" l="1"/>
  <c r="B80" i="2"/>
  <c r="B13" i="2"/>
  <c r="D124" i="3"/>
  <c r="B123" i="3"/>
  <c r="D60" i="3"/>
  <c r="B59" i="3"/>
  <c r="D53" i="4" l="1"/>
  <c r="B58" i="2"/>
  <c r="B131" i="2"/>
  <c r="D61" i="3"/>
  <c r="B60" i="3"/>
  <c r="D125" i="3"/>
  <c r="B124" i="3"/>
  <c r="D54" i="4" l="1"/>
  <c r="B134" i="2"/>
  <c r="B50" i="2"/>
  <c r="B125" i="3"/>
  <c r="D126" i="3"/>
  <c r="B61" i="3"/>
  <c r="D62" i="3"/>
  <c r="D55" i="4" l="1"/>
  <c r="B76" i="2"/>
  <c r="B127" i="2"/>
  <c r="D63" i="3"/>
  <c r="B62" i="3"/>
  <c r="D127" i="3"/>
  <c r="B126" i="3"/>
  <c r="D56" i="4" l="1"/>
  <c r="B126" i="2"/>
  <c r="B61" i="2"/>
  <c r="D128" i="3"/>
  <c r="B127" i="3"/>
  <c r="D64" i="3"/>
  <c r="B63" i="3"/>
  <c r="D57" i="4" l="1"/>
  <c r="B12" i="2"/>
  <c r="B118" i="2"/>
  <c r="D65" i="3"/>
  <c r="B64" i="3"/>
  <c r="D129" i="3"/>
  <c r="B128" i="3"/>
  <c r="D58" i="4" l="1"/>
  <c r="B119" i="2"/>
  <c r="B44" i="2"/>
  <c r="D130" i="3"/>
  <c r="B129" i="3"/>
  <c r="B65" i="3"/>
  <c r="D66" i="3"/>
  <c r="D59" i="4" l="1"/>
  <c r="B75" i="2"/>
  <c r="B122" i="2"/>
  <c r="D67" i="3"/>
  <c r="B66" i="3"/>
  <c r="D131" i="3"/>
  <c r="B130" i="3"/>
  <c r="D60" i="4" l="1"/>
  <c r="B84" i="2"/>
  <c r="B73" i="2"/>
  <c r="D132" i="3"/>
  <c r="B131" i="3"/>
  <c r="D68" i="3"/>
  <c r="B67" i="3"/>
  <c r="D61" i="4" l="1"/>
  <c r="B70" i="2"/>
  <c r="B125" i="2"/>
  <c r="D69" i="3"/>
  <c r="B68" i="3"/>
  <c r="D133" i="3"/>
  <c r="B132" i="3"/>
  <c r="D62" i="4" l="1"/>
  <c r="B120" i="2"/>
  <c r="B135" i="2"/>
  <c r="B51" i="2"/>
  <c r="B133" i="3"/>
  <c r="D134" i="3"/>
  <c r="B134" i="3" s="1"/>
  <c r="B69" i="3"/>
  <c r="D70" i="3"/>
  <c r="D63" i="4" l="1"/>
  <c r="B18" i="2"/>
  <c r="D71" i="3"/>
  <c r="B70" i="3"/>
  <c r="D64" i="4" l="1"/>
  <c r="B19" i="2"/>
  <c r="D72" i="3"/>
  <c r="B71" i="3"/>
  <c r="D65" i="4" l="1"/>
  <c r="B25" i="2"/>
  <c r="D73" i="3"/>
  <c r="B72" i="3"/>
  <c r="D66" i="4" l="1"/>
  <c r="B48" i="2"/>
  <c r="B73" i="3"/>
  <c r="D74" i="3"/>
  <c r="D67" i="4" l="1"/>
  <c r="B17" i="2"/>
  <c r="D75" i="3"/>
  <c r="B74" i="3"/>
  <c r="D68" i="4" l="1"/>
  <c r="B24" i="2"/>
  <c r="D76" i="3"/>
  <c r="B75" i="3"/>
  <c r="D69" i="4" l="1"/>
  <c r="B35" i="2"/>
  <c r="D77" i="3"/>
  <c r="B77" i="3" s="1"/>
  <c r="B76" i="3"/>
  <c r="D70" i="4" l="1"/>
  <c r="B45" i="2"/>
  <c r="B28" i="2"/>
  <c r="D71" i="4" l="1"/>
  <c r="D72" i="4" l="1"/>
  <c r="D73" i="4" l="1"/>
  <c r="O71" i="5" l="1"/>
  <c r="N71" i="5"/>
  <c r="M71" i="5"/>
  <c r="L71" i="5"/>
  <c r="K71" i="5"/>
  <c r="J71" i="5"/>
  <c r="I71" i="5"/>
  <c r="H71" i="5"/>
  <c r="C71" i="5"/>
  <c r="O72" i="5"/>
  <c r="N72" i="5"/>
  <c r="M72" i="5"/>
  <c r="L72" i="5"/>
  <c r="K72" i="5"/>
  <c r="J72" i="5"/>
  <c r="I72" i="5"/>
  <c r="H72" i="5"/>
  <c r="C72" i="5"/>
  <c r="O42" i="5"/>
  <c r="N42" i="5"/>
  <c r="M42" i="5"/>
  <c r="L42" i="5"/>
  <c r="K42" i="5"/>
  <c r="J42" i="5"/>
  <c r="I42" i="5"/>
  <c r="H42" i="5"/>
  <c r="C42" i="5"/>
  <c r="O67" i="5"/>
  <c r="N67" i="5"/>
  <c r="M67" i="5"/>
  <c r="L67" i="5"/>
  <c r="K67" i="5"/>
  <c r="J67" i="5"/>
  <c r="I67" i="5"/>
  <c r="H67" i="5"/>
  <c r="C67" i="5"/>
  <c r="O28" i="5"/>
  <c r="N28" i="5"/>
  <c r="M28" i="5"/>
  <c r="L28" i="5"/>
  <c r="K28" i="5"/>
  <c r="J28" i="5"/>
  <c r="I28" i="5"/>
  <c r="H28" i="5"/>
  <c r="D28" i="5"/>
  <c r="D67" i="5" s="1"/>
  <c r="D42" i="5" s="1"/>
  <c r="C28" i="5"/>
  <c r="O23" i="5"/>
  <c r="N23" i="5"/>
  <c r="M23" i="5"/>
  <c r="L23" i="5"/>
  <c r="K23" i="5"/>
  <c r="J23" i="5"/>
  <c r="C23" i="5"/>
  <c r="O38" i="5"/>
  <c r="N38" i="5"/>
  <c r="M38" i="5"/>
  <c r="L38" i="5"/>
  <c r="C38" i="5"/>
  <c r="O50" i="5"/>
  <c r="N50" i="5"/>
  <c r="M50" i="5"/>
  <c r="L50" i="5"/>
  <c r="K50" i="5"/>
  <c r="J50" i="5"/>
  <c r="C50" i="5"/>
  <c r="O49" i="5"/>
  <c r="N49" i="5"/>
  <c r="M49" i="5"/>
  <c r="L49" i="5"/>
  <c r="K49" i="5"/>
  <c r="J49" i="5"/>
  <c r="I49" i="5"/>
  <c r="H49" i="5"/>
  <c r="C49" i="5"/>
  <c r="O39" i="5"/>
  <c r="N39" i="5"/>
  <c r="C39" i="5"/>
  <c r="O53" i="5"/>
  <c r="N53" i="5"/>
  <c r="M53" i="5"/>
  <c r="L53" i="5"/>
  <c r="K53" i="5"/>
  <c r="J53" i="5"/>
  <c r="I53" i="5"/>
  <c r="H53" i="5"/>
  <c r="C53" i="5"/>
  <c r="O124" i="5"/>
  <c r="N124" i="5"/>
  <c r="M124" i="5"/>
  <c r="L124" i="5"/>
  <c r="K124" i="5"/>
  <c r="J124" i="5"/>
  <c r="I124" i="5"/>
  <c r="H124" i="5"/>
  <c r="C124" i="5"/>
  <c r="O46" i="5"/>
  <c r="N46" i="5"/>
  <c r="M46" i="5"/>
  <c r="L46" i="5"/>
  <c r="K46" i="5"/>
  <c r="J46" i="5"/>
  <c r="I46" i="5"/>
  <c r="H46" i="5"/>
  <c r="C46" i="5"/>
  <c r="O36" i="5"/>
  <c r="N36" i="5"/>
  <c r="M36" i="5"/>
  <c r="L36" i="5"/>
  <c r="K36" i="5"/>
  <c r="J36" i="5"/>
  <c r="I36" i="5"/>
  <c r="H36" i="5"/>
  <c r="C36" i="5"/>
  <c r="O34" i="5"/>
  <c r="N34" i="5"/>
  <c r="M34" i="5"/>
  <c r="L34" i="5"/>
  <c r="K34" i="5"/>
  <c r="J34" i="5"/>
  <c r="C34" i="5"/>
  <c r="O26" i="5"/>
  <c r="N26" i="5"/>
  <c r="M26" i="5"/>
  <c r="L26" i="5"/>
  <c r="K26" i="5"/>
  <c r="J26" i="5"/>
  <c r="C26" i="5"/>
  <c r="O61" i="5"/>
  <c r="N61" i="5"/>
  <c r="M61" i="5"/>
  <c r="L61" i="5"/>
  <c r="K61" i="5"/>
  <c r="J61" i="5"/>
  <c r="I61" i="5"/>
  <c r="H61" i="5"/>
  <c r="C61" i="5"/>
  <c r="O52" i="5"/>
  <c r="N52" i="5"/>
  <c r="M52" i="5"/>
  <c r="L52" i="5"/>
  <c r="K52" i="5"/>
  <c r="J52" i="5"/>
  <c r="C52" i="5"/>
  <c r="O31" i="5"/>
  <c r="N31" i="5"/>
  <c r="M31" i="5"/>
  <c r="L31" i="5"/>
  <c r="K31" i="5"/>
  <c r="J31" i="5"/>
  <c r="I31" i="5"/>
  <c r="H31" i="5"/>
  <c r="C31" i="5"/>
  <c r="O43" i="5"/>
  <c r="N43" i="5"/>
  <c r="M43" i="5"/>
  <c r="L43" i="5"/>
  <c r="K43" i="5"/>
  <c r="J43" i="5"/>
  <c r="I43" i="5"/>
  <c r="H43" i="5"/>
  <c r="C43" i="5"/>
  <c r="O24" i="5"/>
  <c r="N24" i="5"/>
  <c r="M24" i="5"/>
  <c r="L24" i="5"/>
  <c r="K24" i="5"/>
  <c r="J24" i="5"/>
  <c r="I24" i="5"/>
  <c r="H24" i="5"/>
  <c r="C24" i="5"/>
  <c r="O32" i="5"/>
  <c r="N32" i="5"/>
  <c r="M32" i="5"/>
  <c r="L32" i="5"/>
  <c r="K32" i="5"/>
  <c r="J32" i="5"/>
  <c r="I32" i="5"/>
  <c r="H32" i="5"/>
  <c r="C32" i="5"/>
  <c r="O33" i="5"/>
  <c r="N33" i="5"/>
  <c r="M33" i="5"/>
  <c r="L33" i="5"/>
  <c r="K33" i="5"/>
  <c r="J33" i="5"/>
  <c r="I33" i="5"/>
  <c r="H33" i="5"/>
  <c r="C33" i="5"/>
  <c r="O125" i="5"/>
  <c r="N125" i="5"/>
  <c r="M125" i="5"/>
  <c r="L125" i="5"/>
  <c r="K125" i="5"/>
  <c r="J125" i="5"/>
  <c r="I125" i="5"/>
  <c r="H125" i="5"/>
  <c r="C125" i="5"/>
  <c r="O83" i="5"/>
  <c r="N83" i="5"/>
  <c r="M83" i="5"/>
  <c r="L83" i="5"/>
  <c r="K83" i="5"/>
  <c r="J83" i="5"/>
  <c r="I83" i="5"/>
  <c r="H83" i="5"/>
  <c r="C83" i="5"/>
  <c r="O74" i="5"/>
  <c r="N74" i="5"/>
  <c r="M74" i="5"/>
  <c r="L74" i="5"/>
  <c r="K74" i="5"/>
  <c r="J74" i="5"/>
  <c r="I74" i="5"/>
  <c r="H74" i="5"/>
  <c r="C74" i="5"/>
  <c r="O66" i="5"/>
  <c r="N66" i="5"/>
  <c r="M66" i="5"/>
  <c r="L66" i="5"/>
  <c r="K66" i="5"/>
  <c r="J66" i="5"/>
  <c r="I66" i="5"/>
  <c r="H66" i="5"/>
  <c r="C66" i="5"/>
  <c r="O122" i="5"/>
  <c r="N122" i="5"/>
  <c r="M122" i="5"/>
  <c r="L122" i="5"/>
  <c r="K122" i="5"/>
  <c r="J122" i="5"/>
  <c r="I122" i="5"/>
  <c r="H122" i="5"/>
  <c r="C122" i="5"/>
  <c r="O120" i="5"/>
  <c r="N120" i="5"/>
  <c r="M120" i="5"/>
  <c r="L120" i="5"/>
  <c r="K120" i="5"/>
  <c r="J120" i="5"/>
  <c r="I120" i="5"/>
  <c r="H120" i="5"/>
  <c r="C120" i="5"/>
  <c r="O102" i="5"/>
  <c r="N102" i="5"/>
  <c r="M102" i="5"/>
  <c r="L102" i="5"/>
  <c r="K102" i="5"/>
  <c r="J102" i="5"/>
  <c r="I102" i="5"/>
  <c r="H102" i="5"/>
  <c r="C102" i="5"/>
  <c r="O107" i="5"/>
  <c r="N107" i="5"/>
  <c r="M107" i="5"/>
  <c r="L107" i="5"/>
  <c r="K107" i="5"/>
  <c r="J107" i="5"/>
  <c r="I107" i="5"/>
  <c r="H107" i="5"/>
  <c r="C107" i="5"/>
  <c r="O104" i="5"/>
  <c r="N104" i="5"/>
  <c r="M104" i="5"/>
  <c r="L104" i="5"/>
  <c r="K104" i="5"/>
  <c r="J104" i="5"/>
  <c r="I104" i="5"/>
  <c r="H104" i="5"/>
  <c r="C104" i="5"/>
  <c r="O82" i="5"/>
  <c r="N82" i="5"/>
  <c r="M82" i="5"/>
  <c r="L82" i="5"/>
  <c r="K82" i="5"/>
  <c r="J82" i="5"/>
  <c r="I82" i="5"/>
  <c r="H82" i="5"/>
  <c r="C82" i="5"/>
  <c r="O123" i="5"/>
  <c r="N123" i="5"/>
  <c r="M123" i="5"/>
  <c r="L123" i="5"/>
  <c r="K123" i="5"/>
  <c r="J123" i="5"/>
  <c r="I123" i="5"/>
  <c r="H123" i="5"/>
  <c r="C123" i="5"/>
  <c r="O113" i="5"/>
  <c r="N113" i="5"/>
  <c r="M113" i="5"/>
  <c r="L113" i="5"/>
  <c r="K113" i="5"/>
  <c r="J113" i="5"/>
  <c r="I113" i="5"/>
  <c r="H113" i="5"/>
  <c r="C113" i="5"/>
  <c r="O131" i="5"/>
  <c r="N131" i="5"/>
  <c r="M131" i="5"/>
  <c r="L131" i="5"/>
  <c r="K131" i="5"/>
  <c r="J131" i="5"/>
  <c r="I131" i="5"/>
  <c r="H131" i="5"/>
  <c r="C131" i="5"/>
  <c r="O138" i="5"/>
  <c r="N138" i="5"/>
  <c r="M138" i="5"/>
  <c r="L138" i="5"/>
  <c r="K138" i="5"/>
  <c r="J138" i="5"/>
  <c r="I138" i="5"/>
  <c r="H138" i="5"/>
  <c r="C138" i="5"/>
  <c r="O94" i="5"/>
  <c r="N94" i="5"/>
  <c r="M94" i="5"/>
  <c r="L94" i="5"/>
  <c r="K94" i="5"/>
  <c r="J94" i="5"/>
  <c r="I94" i="5"/>
  <c r="H94" i="5"/>
  <c r="C94" i="5"/>
  <c r="O51" i="5"/>
  <c r="N51" i="5"/>
  <c r="M51" i="5"/>
  <c r="L51" i="5"/>
  <c r="K51" i="5"/>
  <c r="J51" i="5"/>
  <c r="I51" i="5"/>
  <c r="H51" i="5"/>
  <c r="C51" i="5"/>
  <c r="O59" i="5"/>
  <c r="N59" i="5"/>
  <c r="M59" i="5"/>
  <c r="L59" i="5"/>
  <c r="K59" i="5"/>
  <c r="J59" i="5"/>
  <c r="I59" i="5"/>
  <c r="H59" i="5"/>
  <c r="C59" i="5"/>
  <c r="O84" i="5"/>
  <c r="N84" i="5"/>
  <c r="M84" i="5"/>
  <c r="L84" i="5"/>
  <c r="K84" i="5"/>
  <c r="J84" i="5"/>
  <c r="I84" i="5"/>
  <c r="H84" i="5"/>
  <c r="C84" i="5"/>
  <c r="O89" i="5"/>
  <c r="N89" i="5"/>
  <c r="M89" i="5"/>
  <c r="L89" i="5"/>
  <c r="K89" i="5"/>
  <c r="J89" i="5"/>
  <c r="I89" i="5"/>
  <c r="H89" i="5"/>
  <c r="C89" i="5"/>
  <c r="O109" i="5"/>
  <c r="N109" i="5"/>
  <c r="M109" i="5"/>
  <c r="L109" i="5"/>
  <c r="K109" i="5"/>
  <c r="J109" i="5"/>
  <c r="I109" i="5"/>
  <c r="H109" i="5"/>
  <c r="C109" i="5"/>
  <c r="O134" i="5"/>
  <c r="N134" i="5"/>
  <c r="M134" i="5"/>
  <c r="L134" i="5"/>
  <c r="K134" i="5"/>
  <c r="J134" i="5"/>
  <c r="I134" i="5"/>
  <c r="H134" i="5"/>
  <c r="C134" i="5"/>
  <c r="O65" i="5"/>
  <c r="N65" i="5"/>
  <c r="M65" i="5"/>
  <c r="L65" i="5"/>
  <c r="K65" i="5"/>
  <c r="J65" i="5"/>
  <c r="I65" i="5"/>
  <c r="H65" i="5"/>
  <c r="C65" i="5"/>
  <c r="O41" i="5"/>
  <c r="N41" i="5"/>
  <c r="M41" i="5"/>
  <c r="L41" i="5"/>
  <c r="K41" i="5"/>
  <c r="J41" i="5"/>
  <c r="I41" i="5"/>
  <c r="H41" i="5"/>
  <c r="C41" i="5"/>
  <c r="O98" i="5"/>
  <c r="N98" i="5"/>
  <c r="M98" i="5"/>
  <c r="L98" i="5"/>
  <c r="K98" i="5"/>
  <c r="J98" i="5"/>
  <c r="I98" i="5"/>
  <c r="H98" i="5"/>
  <c r="C98" i="5"/>
  <c r="O117" i="5"/>
  <c r="N117" i="5"/>
  <c r="M117" i="5"/>
  <c r="L117" i="5"/>
  <c r="K117" i="5"/>
  <c r="J117" i="5"/>
  <c r="I117" i="5"/>
  <c r="H117" i="5"/>
  <c r="C117" i="5"/>
  <c r="O86" i="5"/>
  <c r="N86" i="5"/>
  <c r="M86" i="5"/>
  <c r="L86" i="5"/>
  <c r="K86" i="5"/>
  <c r="J86" i="5"/>
  <c r="I86" i="5"/>
  <c r="H86" i="5"/>
  <c r="C86" i="5"/>
  <c r="O70" i="5"/>
  <c r="N70" i="5"/>
  <c r="M70" i="5"/>
  <c r="L70" i="5"/>
  <c r="K70" i="5"/>
  <c r="J70" i="5"/>
  <c r="I70" i="5"/>
  <c r="H70" i="5"/>
  <c r="C70" i="5"/>
  <c r="O45" i="5"/>
  <c r="N45" i="5"/>
  <c r="M45" i="5"/>
  <c r="L45" i="5"/>
  <c r="K45" i="5"/>
  <c r="J45" i="5"/>
  <c r="I45" i="5"/>
  <c r="H45" i="5"/>
  <c r="C45" i="5"/>
  <c r="O110" i="5"/>
  <c r="N110" i="5"/>
  <c r="M110" i="5"/>
  <c r="L110" i="5"/>
  <c r="K110" i="5"/>
  <c r="J110" i="5"/>
  <c r="I110" i="5"/>
  <c r="H110" i="5"/>
  <c r="C110" i="5"/>
  <c r="O127" i="5"/>
  <c r="N127" i="5"/>
  <c r="M127" i="5"/>
  <c r="L127" i="5"/>
  <c r="K127" i="5"/>
  <c r="J127" i="5"/>
  <c r="I127" i="5"/>
  <c r="H127" i="5"/>
  <c r="C127" i="5"/>
  <c r="O93" i="5"/>
  <c r="N93" i="5"/>
  <c r="M93" i="5"/>
  <c r="L93" i="5"/>
  <c r="K93" i="5"/>
  <c r="J93" i="5"/>
  <c r="I93" i="5"/>
  <c r="H93" i="5"/>
  <c r="C93" i="5"/>
  <c r="O60" i="5"/>
  <c r="N60" i="5"/>
  <c r="M60" i="5"/>
  <c r="L60" i="5"/>
  <c r="K60" i="5"/>
  <c r="J60" i="5"/>
  <c r="I60" i="5"/>
  <c r="H60" i="5"/>
  <c r="C60" i="5"/>
  <c r="O112" i="5"/>
  <c r="N112" i="5"/>
  <c r="M112" i="5"/>
  <c r="L112" i="5"/>
  <c r="K112" i="5"/>
  <c r="J112" i="5"/>
  <c r="I112" i="5"/>
  <c r="H112" i="5"/>
  <c r="C112" i="5"/>
  <c r="O27" i="5"/>
  <c r="N27" i="5"/>
  <c r="M27" i="5"/>
  <c r="L27" i="5"/>
  <c r="K27" i="5"/>
  <c r="J27" i="5"/>
  <c r="I27" i="5"/>
  <c r="H27" i="5"/>
  <c r="C27" i="5"/>
  <c r="O54" i="5"/>
  <c r="N54" i="5"/>
  <c r="M54" i="5"/>
  <c r="L54" i="5"/>
  <c r="K54" i="5"/>
  <c r="J54" i="5"/>
  <c r="I54" i="5"/>
  <c r="H54" i="5"/>
  <c r="C54" i="5"/>
  <c r="O114" i="5"/>
  <c r="N114" i="5"/>
  <c r="M114" i="5"/>
  <c r="L114" i="5"/>
  <c r="K114" i="5"/>
  <c r="J114" i="5"/>
  <c r="I114" i="5"/>
  <c r="H114" i="5"/>
  <c r="C114" i="5"/>
  <c r="O58" i="5"/>
  <c r="N58" i="5"/>
  <c r="M58" i="5"/>
  <c r="L58" i="5"/>
  <c r="K58" i="5"/>
  <c r="J58" i="5"/>
  <c r="I58" i="5"/>
  <c r="H58" i="5"/>
  <c r="C58" i="5"/>
  <c r="O40" i="5"/>
  <c r="N40" i="5"/>
  <c r="M40" i="5"/>
  <c r="L40" i="5"/>
  <c r="K40" i="5"/>
  <c r="J40" i="5"/>
  <c r="I40" i="5"/>
  <c r="H40" i="5"/>
  <c r="C40" i="5"/>
  <c r="O56" i="5"/>
  <c r="N56" i="5"/>
  <c r="M56" i="5"/>
  <c r="L56" i="5"/>
  <c r="K56" i="5"/>
  <c r="J56" i="5"/>
  <c r="I56" i="5"/>
  <c r="H56" i="5"/>
  <c r="D56" i="5"/>
  <c r="C56" i="5"/>
  <c r="O75" i="5"/>
  <c r="N75" i="5"/>
  <c r="M75" i="5"/>
  <c r="L75" i="5"/>
  <c r="K75" i="5"/>
  <c r="J75" i="5"/>
  <c r="I75" i="5"/>
  <c r="H75" i="5"/>
  <c r="C75" i="5"/>
  <c r="O47" i="5"/>
  <c r="N47" i="5"/>
  <c r="M47" i="5"/>
  <c r="L47" i="5"/>
  <c r="K47" i="5"/>
  <c r="J47" i="5"/>
  <c r="I47" i="5"/>
  <c r="H47" i="5"/>
  <c r="C47" i="5"/>
  <c r="O30" i="5"/>
  <c r="N30" i="5"/>
  <c r="M30" i="5"/>
  <c r="L30" i="5"/>
  <c r="K30" i="5"/>
  <c r="J30" i="5"/>
  <c r="I30" i="5"/>
  <c r="H30" i="5"/>
  <c r="C30" i="5"/>
  <c r="O68" i="5"/>
  <c r="N68" i="5"/>
  <c r="M68" i="5"/>
  <c r="L68" i="5"/>
  <c r="K68" i="5"/>
  <c r="J68" i="5"/>
  <c r="I68" i="5"/>
  <c r="H68" i="5"/>
  <c r="C68" i="5"/>
  <c r="O29" i="5"/>
  <c r="N29" i="5"/>
  <c r="M29" i="5"/>
  <c r="L29" i="5"/>
  <c r="K29" i="5"/>
  <c r="J29" i="5"/>
  <c r="I29" i="5"/>
  <c r="H29" i="5"/>
  <c r="C29" i="5"/>
  <c r="O91" i="5"/>
  <c r="N91" i="5"/>
  <c r="M91" i="5"/>
  <c r="L91" i="5"/>
  <c r="K91" i="5"/>
  <c r="J91" i="5"/>
  <c r="I91" i="5"/>
  <c r="H91" i="5"/>
  <c r="C91" i="5"/>
  <c r="O90" i="5"/>
  <c r="N90" i="5"/>
  <c r="M90" i="5"/>
  <c r="L90" i="5"/>
  <c r="K90" i="5"/>
  <c r="J90" i="5"/>
  <c r="I90" i="5"/>
  <c r="H90" i="5"/>
  <c r="C90" i="5"/>
  <c r="O25" i="5"/>
  <c r="N25" i="5"/>
  <c r="M25" i="5"/>
  <c r="L25" i="5"/>
  <c r="K25" i="5"/>
  <c r="J25" i="5"/>
  <c r="I25" i="5"/>
  <c r="H25" i="5"/>
  <c r="C25" i="5"/>
  <c r="O69" i="5"/>
  <c r="N69" i="5"/>
  <c r="M69" i="5"/>
  <c r="L69" i="5"/>
  <c r="K69" i="5"/>
  <c r="J69" i="5"/>
  <c r="I69" i="5"/>
  <c r="H69" i="5"/>
  <c r="C69" i="5"/>
  <c r="O116" i="5"/>
  <c r="N116" i="5"/>
  <c r="M116" i="5"/>
  <c r="L116" i="5"/>
  <c r="K116" i="5"/>
  <c r="J116" i="5"/>
  <c r="I116" i="5"/>
  <c r="H116" i="5"/>
  <c r="C116" i="5"/>
  <c r="O119" i="5"/>
  <c r="N119" i="5"/>
  <c r="M119" i="5"/>
  <c r="L119" i="5"/>
  <c r="K119" i="5"/>
  <c r="J119" i="5"/>
  <c r="I119" i="5"/>
  <c r="H119" i="5"/>
  <c r="C119" i="5"/>
  <c r="O76" i="5"/>
  <c r="N76" i="5"/>
  <c r="M76" i="5"/>
  <c r="L76" i="5"/>
  <c r="K76" i="5"/>
  <c r="J76" i="5"/>
  <c r="I76" i="5"/>
  <c r="H76" i="5"/>
  <c r="C76" i="5"/>
  <c r="O20" i="5"/>
  <c r="N20" i="5"/>
  <c r="M20" i="5"/>
  <c r="L20" i="5"/>
  <c r="C20" i="5"/>
  <c r="O88" i="5"/>
  <c r="N88" i="5"/>
  <c r="M88" i="5"/>
  <c r="L88" i="5"/>
  <c r="K88" i="5"/>
  <c r="J88" i="5"/>
  <c r="I88" i="5"/>
  <c r="H88" i="5"/>
  <c r="C88" i="5"/>
  <c r="O118" i="5"/>
  <c r="N118" i="5"/>
  <c r="M118" i="5"/>
  <c r="L118" i="5"/>
  <c r="K118" i="5"/>
  <c r="J118" i="5"/>
  <c r="I118" i="5"/>
  <c r="H118" i="5"/>
  <c r="C118" i="5"/>
  <c r="O64" i="5"/>
  <c r="N64" i="5"/>
  <c r="M64" i="5"/>
  <c r="L64" i="5"/>
  <c r="K64" i="5"/>
  <c r="J64" i="5"/>
  <c r="I64" i="5"/>
  <c r="H64" i="5"/>
  <c r="C64" i="5"/>
  <c r="O44" i="5"/>
  <c r="N44" i="5"/>
  <c r="M44" i="5"/>
  <c r="L44" i="5"/>
  <c r="K44" i="5"/>
  <c r="J44" i="5"/>
  <c r="I44" i="5"/>
  <c r="H44" i="5"/>
  <c r="C44" i="5"/>
  <c r="O77" i="5"/>
  <c r="N77" i="5"/>
  <c r="M77" i="5"/>
  <c r="L77" i="5"/>
  <c r="K77" i="5"/>
  <c r="J77" i="5"/>
  <c r="I77" i="5"/>
  <c r="H77" i="5"/>
  <c r="C77" i="5"/>
  <c r="O63" i="5"/>
  <c r="N63" i="5"/>
  <c r="M63" i="5"/>
  <c r="L63" i="5"/>
  <c r="K63" i="5"/>
  <c r="J63" i="5"/>
  <c r="I63" i="5"/>
  <c r="H63" i="5"/>
  <c r="C63" i="5"/>
  <c r="O55" i="5"/>
  <c r="N55" i="5"/>
  <c r="M55" i="5"/>
  <c r="L55" i="5"/>
  <c r="K55" i="5"/>
  <c r="J55" i="5"/>
  <c r="I55" i="5"/>
  <c r="H55" i="5"/>
  <c r="C55" i="5"/>
  <c r="O100" i="5"/>
  <c r="N100" i="5"/>
  <c r="M100" i="5"/>
  <c r="L100" i="5"/>
  <c r="K100" i="5"/>
  <c r="J100" i="5"/>
  <c r="I100" i="5"/>
  <c r="H100" i="5"/>
  <c r="C100" i="5"/>
  <c r="O73" i="5"/>
  <c r="N73" i="5"/>
  <c r="M73" i="5"/>
  <c r="L73" i="5"/>
  <c r="K73" i="5"/>
  <c r="J73" i="5"/>
  <c r="I73" i="5"/>
  <c r="H73" i="5"/>
  <c r="C73" i="5"/>
  <c r="O81" i="5"/>
  <c r="N81" i="5"/>
  <c r="M81" i="5"/>
  <c r="L81" i="5"/>
  <c r="K81" i="5"/>
  <c r="J81" i="5"/>
  <c r="I81" i="5"/>
  <c r="H81" i="5"/>
  <c r="C81" i="5"/>
  <c r="O128" i="5"/>
  <c r="N128" i="5"/>
  <c r="M128" i="5"/>
  <c r="L128" i="5"/>
  <c r="K128" i="5"/>
  <c r="J128" i="5"/>
  <c r="I128" i="5"/>
  <c r="H128" i="5"/>
  <c r="C128" i="5"/>
  <c r="O103" i="5"/>
  <c r="N103" i="5"/>
  <c r="M103" i="5"/>
  <c r="L103" i="5"/>
  <c r="K103" i="5"/>
  <c r="J103" i="5"/>
  <c r="I103" i="5"/>
  <c r="H103" i="5"/>
  <c r="C103" i="5"/>
  <c r="O15" i="5"/>
  <c r="N15" i="5"/>
  <c r="M15" i="5"/>
  <c r="L15" i="5"/>
  <c r="K15" i="5"/>
  <c r="J15" i="5"/>
  <c r="I15" i="5"/>
  <c r="H15" i="5"/>
  <c r="C15" i="5"/>
  <c r="O19" i="5"/>
  <c r="N19" i="5"/>
  <c r="M19" i="5"/>
  <c r="L19" i="5"/>
  <c r="K19" i="5"/>
  <c r="J19" i="5"/>
  <c r="I19" i="5"/>
  <c r="H19" i="5"/>
  <c r="C19" i="5"/>
  <c r="O48" i="5"/>
  <c r="N48" i="5"/>
  <c r="M48" i="5"/>
  <c r="L48" i="5"/>
  <c r="K48" i="5"/>
  <c r="J48" i="5"/>
  <c r="I48" i="5"/>
  <c r="H48" i="5"/>
  <c r="C48" i="5"/>
  <c r="O105" i="5"/>
  <c r="N105" i="5"/>
  <c r="M105" i="5"/>
  <c r="L105" i="5"/>
  <c r="K105" i="5"/>
  <c r="J105" i="5"/>
  <c r="I105" i="5"/>
  <c r="H105" i="5"/>
  <c r="C105" i="5"/>
  <c r="O13" i="5"/>
  <c r="N13" i="5"/>
  <c r="M13" i="5"/>
  <c r="L13" i="5"/>
  <c r="K13" i="5"/>
  <c r="J13" i="5"/>
  <c r="I13" i="5"/>
  <c r="H13" i="5"/>
  <c r="C13" i="5"/>
  <c r="O87" i="5"/>
  <c r="N87" i="5"/>
  <c r="M87" i="5"/>
  <c r="L87" i="5"/>
  <c r="K87" i="5"/>
  <c r="J87" i="5"/>
  <c r="I87" i="5"/>
  <c r="H87" i="5"/>
  <c r="C87" i="5"/>
  <c r="O95" i="5"/>
  <c r="N95" i="5"/>
  <c r="M95" i="5"/>
  <c r="L95" i="5"/>
  <c r="K95" i="5"/>
  <c r="J95" i="5"/>
  <c r="I95" i="5"/>
  <c r="H95" i="5"/>
  <c r="C95" i="5"/>
  <c r="O5" i="5"/>
  <c r="N5" i="5"/>
  <c r="M5" i="5"/>
  <c r="L5" i="5"/>
  <c r="K5" i="5"/>
  <c r="J5" i="5"/>
  <c r="I5" i="5"/>
  <c r="H5" i="5"/>
  <c r="C5" i="5"/>
  <c r="O35" i="5"/>
  <c r="N35" i="5"/>
  <c r="M35" i="5"/>
  <c r="L35" i="5"/>
  <c r="K35" i="5"/>
  <c r="J35" i="5"/>
  <c r="I35" i="5"/>
  <c r="H35" i="5"/>
  <c r="C35" i="5"/>
  <c r="O126" i="5"/>
  <c r="N126" i="5"/>
  <c r="M126" i="5"/>
  <c r="L126" i="5"/>
  <c r="K126" i="5"/>
  <c r="J126" i="5"/>
  <c r="I126" i="5"/>
  <c r="H126" i="5"/>
  <c r="C126" i="5"/>
  <c r="O99" i="5"/>
  <c r="N99" i="5"/>
  <c r="M99" i="5"/>
  <c r="L99" i="5"/>
  <c r="K99" i="5"/>
  <c r="J99" i="5"/>
  <c r="I99" i="5"/>
  <c r="H99" i="5"/>
  <c r="C99" i="5"/>
  <c r="O97" i="5"/>
  <c r="N97" i="5"/>
  <c r="M97" i="5"/>
  <c r="L97" i="5"/>
  <c r="K97" i="5"/>
  <c r="J97" i="5"/>
  <c r="I97" i="5"/>
  <c r="H97" i="5"/>
  <c r="C97" i="5"/>
  <c r="O96" i="5"/>
  <c r="N96" i="5"/>
  <c r="M96" i="5"/>
  <c r="L96" i="5"/>
  <c r="K96" i="5"/>
  <c r="J96" i="5"/>
  <c r="I96" i="5"/>
  <c r="H96" i="5"/>
  <c r="C96" i="5"/>
  <c r="O129" i="5"/>
  <c r="N129" i="5"/>
  <c r="M129" i="5"/>
  <c r="L129" i="5"/>
  <c r="K129" i="5"/>
  <c r="J129" i="5"/>
  <c r="I129" i="5"/>
  <c r="H129" i="5"/>
  <c r="C129" i="5"/>
  <c r="O62" i="5"/>
  <c r="N62" i="5"/>
  <c r="M62" i="5"/>
  <c r="L62" i="5"/>
  <c r="K62" i="5"/>
  <c r="J62" i="5"/>
  <c r="I62" i="5"/>
  <c r="H62" i="5"/>
  <c r="C62" i="5"/>
  <c r="O130" i="5"/>
  <c r="N130" i="5"/>
  <c r="M130" i="5"/>
  <c r="L130" i="5"/>
  <c r="K130" i="5"/>
  <c r="J130" i="5"/>
  <c r="I130" i="5"/>
  <c r="H130" i="5"/>
  <c r="C130" i="5"/>
  <c r="O111" i="5"/>
  <c r="N111" i="5"/>
  <c r="M111" i="5"/>
  <c r="L111" i="5"/>
  <c r="K111" i="5"/>
  <c r="J111" i="5"/>
  <c r="I111" i="5"/>
  <c r="H111" i="5"/>
  <c r="C111" i="5"/>
  <c r="O9" i="5"/>
  <c r="N9" i="5"/>
  <c r="M9" i="5"/>
  <c r="L9" i="5"/>
  <c r="K9" i="5"/>
  <c r="J9" i="5"/>
  <c r="I9" i="5"/>
  <c r="H9" i="5"/>
  <c r="C9" i="5"/>
  <c r="O101" i="5"/>
  <c r="N101" i="5"/>
  <c r="M101" i="5"/>
  <c r="L101" i="5"/>
  <c r="K101" i="5"/>
  <c r="J101" i="5"/>
  <c r="I101" i="5"/>
  <c r="H101" i="5"/>
  <c r="C101" i="5"/>
  <c r="O136" i="5"/>
  <c r="N136" i="5"/>
  <c r="M136" i="5"/>
  <c r="L136" i="5"/>
  <c r="K136" i="5"/>
  <c r="J136" i="5"/>
  <c r="I136" i="5"/>
  <c r="H136" i="5"/>
  <c r="C136" i="5"/>
  <c r="O132" i="5"/>
  <c r="N132" i="5"/>
  <c r="M132" i="5"/>
  <c r="L132" i="5"/>
  <c r="K132" i="5"/>
  <c r="J132" i="5"/>
  <c r="I132" i="5"/>
  <c r="H132" i="5"/>
  <c r="C132" i="5"/>
  <c r="O85" i="5"/>
  <c r="N85" i="5"/>
  <c r="M85" i="5"/>
  <c r="L85" i="5"/>
  <c r="K85" i="5"/>
  <c r="J85" i="5"/>
  <c r="I85" i="5"/>
  <c r="H85" i="5"/>
  <c r="C85" i="5"/>
  <c r="O78" i="5"/>
  <c r="N78" i="5"/>
  <c r="M78" i="5"/>
  <c r="L78" i="5"/>
  <c r="K78" i="5"/>
  <c r="J78" i="5"/>
  <c r="I78" i="5"/>
  <c r="H78" i="5"/>
  <c r="C78" i="5"/>
  <c r="O133" i="5"/>
  <c r="N133" i="5"/>
  <c r="M133" i="5"/>
  <c r="L133" i="5"/>
  <c r="K133" i="5"/>
  <c r="J133" i="5"/>
  <c r="I133" i="5"/>
  <c r="H133" i="5"/>
  <c r="C133" i="5"/>
  <c r="O6" i="5"/>
  <c r="N6" i="5"/>
  <c r="M6" i="5"/>
  <c r="L6" i="5"/>
  <c r="K6" i="5"/>
  <c r="J6" i="5"/>
  <c r="I6" i="5"/>
  <c r="H6" i="5"/>
  <c r="C6" i="5"/>
  <c r="O106" i="5"/>
  <c r="N106" i="5"/>
  <c r="M106" i="5"/>
  <c r="L106" i="5"/>
  <c r="K106" i="5"/>
  <c r="J106" i="5"/>
  <c r="I106" i="5"/>
  <c r="H106" i="5"/>
  <c r="C106" i="5"/>
  <c r="O135" i="5"/>
  <c r="N135" i="5"/>
  <c r="M135" i="5"/>
  <c r="L135" i="5"/>
  <c r="K135" i="5"/>
  <c r="J135" i="5"/>
  <c r="I135" i="5"/>
  <c r="H135" i="5"/>
  <c r="C135" i="5"/>
  <c r="O14" i="5"/>
  <c r="N14" i="5"/>
  <c r="M14" i="5"/>
  <c r="L14" i="5"/>
  <c r="K14" i="5"/>
  <c r="J14" i="5"/>
  <c r="I14" i="5"/>
  <c r="H14" i="5"/>
  <c r="C14" i="5"/>
  <c r="O10" i="5"/>
  <c r="N10" i="5"/>
  <c r="M10" i="5"/>
  <c r="L10" i="5"/>
  <c r="K10" i="5"/>
  <c r="J10" i="5"/>
  <c r="I10" i="5"/>
  <c r="H10" i="5"/>
  <c r="C10" i="5"/>
  <c r="O7" i="5"/>
  <c r="N7" i="5"/>
  <c r="M7" i="5"/>
  <c r="L7" i="5"/>
  <c r="K7" i="5"/>
  <c r="J7" i="5"/>
  <c r="I7" i="5"/>
  <c r="H7" i="5"/>
  <c r="C7" i="5"/>
  <c r="O79" i="5"/>
  <c r="N79" i="5"/>
  <c r="M79" i="5"/>
  <c r="L79" i="5"/>
  <c r="K79" i="5"/>
  <c r="J79" i="5"/>
  <c r="I79" i="5"/>
  <c r="H79" i="5"/>
  <c r="C79" i="5"/>
  <c r="O80" i="5"/>
  <c r="N80" i="5"/>
  <c r="M80" i="5"/>
  <c r="L80" i="5"/>
  <c r="K80" i="5"/>
  <c r="J80" i="5"/>
  <c r="I80" i="5"/>
  <c r="H80" i="5"/>
  <c r="C80" i="5"/>
  <c r="O137" i="5"/>
  <c r="N137" i="5"/>
  <c r="M137" i="5"/>
  <c r="L137" i="5"/>
  <c r="K137" i="5"/>
  <c r="J137" i="5"/>
  <c r="I137" i="5"/>
  <c r="H137" i="5"/>
  <c r="C137" i="5"/>
  <c r="O17" i="5"/>
  <c r="N17" i="5"/>
  <c r="M17" i="5"/>
  <c r="L17" i="5"/>
  <c r="K17" i="5"/>
  <c r="J17" i="5"/>
  <c r="I17" i="5"/>
  <c r="H17" i="5"/>
  <c r="C17" i="5"/>
  <c r="O18" i="5"/>
  <c r="N18" i="5"/>
  <c r="M18" i="5"/>
  <c r="L18" i="5"/>
  <c r="K18" i="5"/>
  <c r="J18" i="5"/>
  <c r="I18" i="5"/>
  <c r="H18" i="5"/>
  <c r="C18" i="5"/>
  <c r="O12" i="5"/>
  <c r="N12" i="5"/>
  <c r="M12" i="5"/>
  <c r="L12" i="5"/>
  <c r="K12" i="5"/>
  <c r="J12" i="5"/>
  <c r="I12" i="5"/>
  <c r="H12" i="5"/>
  <c r="C12" i="5"/>
  <c r="O92" i="5"/>
  <c r="N92" i="5"/>
  <c r="M92" i="5"/>
  <c r="L92" i="5"/>
  <c r="K92" i="5"/>
  <c r="J92" i="5"/>
  <c r="I92" i="5"/>
  <c r="H92" i="5"/>
  <c r="C92" i="5"/>
  <c r="O108" i="5"/>
  <c r="N108" i="5"/>
  <c r="M108" i="5"/>
  <c r="L108" i="5"/>
  <c r="K108" i="5"/>
  <c r="J108" i="5"/>
  <c r="I108" i="5"/>
  <c r="H108" i="5"/>
  <c r="C108" i="5"/>
  <c r="O121" i="5"/>
  <c r="N121" i="5"/>
  <c r="M121" i="5"/>
  <c r="L121" i="5"/>
  <c r="K121" i="5"/>
  <c r="J121" i="5"/>
  <c r="I121" i="5"/>
  <c r="H121" i="5"/>
  <c r="C121" i="5"/>
  <c r="O57" i="5"/>
  <c r="N57" i="5"/>
  <c r="M57" i="5"/>
  <c r="L57" i="5"/>
  <c r="K57" i="5"/>
  <c r="J57" i="5"/>
  <c r="I57" i="5"/>
  <c r="H57" i="5"/>
  <c r="C57" i="5"/>
  <c r="O37" i="5"/>
  <c r="N37" i="5"/>
  <c r="M37" i="5"/>
  <c r="L37" i="5"/>
  <c r="K37" i="5"/>
  <c r="J37" i="5"/>
  <c r="I37" i="5"/>
  <c r="H37" i="5"/>
  <c r="D37" i="5"/>
  <c r="D57" i="5" s="1"/>
  <c r="D121" i="5" s="1"/>
  <c r="D108" i="5" s="1"/>
  <c r="C37" i="5"/>
  <c r="O22" i="5"/>
  <c r="N22" i="5"/>
  <c r="M22" i="5"/>
  <c r="L22" i="5"/>
  <c r="K22" i="5"/>
  <c r="J22" i="5"/>
  <c r="I22" i="5"/>
  <c r="H22" i="5"/>
  <c r="C22" i="5"/>
  <c r="O21" i="5"/>
  <c r="N21" i="5"/>
  <c r="M21" i="5"/>
  <c r="L21" i="5"/>
  <c r="C21" i="5"/>
  <c r="O115" i="5"/>
  <c r="N115" i="5"/>
  <c r="M115" i="5"/>
  <c r="L115" i="5"/>
  <c r="K115" i="5"/>
  <c r="J115" i="5"/>
  <c r="I115" i="5"/>
  <c r="H115" i="5"/>
  <c r="C115" i="5"/>
  <c r="O8" i="5"/>
  <c r="N8" i="5"/>
  <c r="M8" i="5"/>
  <c r="L8" i="5"/>
  <c r="K8" i="5"/>
  <c r="J8" i="5"/>
  <c r="I8" i="5"/>
  <c r="H8" i="5"/>
  <c r="C8" i="5"/>
  <c r="O11" i="5"/>
  <c r="N11" i="5"/>
  <c r="M11" i="5"/>
  <c r="L11" i="5"/>
  <c r="K11" i="5"/>
  <c r="J11" i="5"/>
  <c r="I11" i="5"/>
  <c r="H11" i="5"/>
  <c r="C11" i="5"/>
  <c r="O16" i="5"/>
  <c r="N16" i="5"/>
  <c r="M16" i="5"/>
  <c r="L16" i="5"/>
  <c r="K16" i="5"/>
  <c r="J16" i="5"/>
  <c r="I16" i="5"/>
  <c r="H16" i="5"/>
  <c r="D16" i="5"/>
  <c r="D11" i="5" s="1"/>
  <c r="D8" i="5" s="1"/>
  <c r="C16" i="5"/>
  <c r="B108" i="5" l="1"/>
  <c r="B28" i="5"/>
  <c r="B37" i="5"/>
  <c r="B121" i="5"/>
  <c r="B11" i="5"/>
  <c r="B67" i="5"/>
  <c r="B16" i="5"/>
  <c r="D115" i="5"/>
  <c r="B8" i="5"/>
  <c r="B42" i="5"/>
  <c r="D71" i="5"/>
  <c r="B71" i="5" s="1"/>
  <c r="B57" i="5"/>
  <c r="B56" i="5"/>
  <c r="D72" i="5" l="1"/>
  <c r="B72" i="5" s="1"/>
  <c r="B115" i="5"/>
  <c r="D21" i="5" l="1"/>
  <c r="B21" i="5" l="1"/>
  <c r="D22" i="5"/>
  <c r="B22" i="5" s="1"/>
  <c r="D127" i="5" l="1"/>
  <c r="B127" i="5" l="1"/>
  <c r="D70" i="5" l="1"/>
  <c r="D86" i="5" l="1"/>
  <c r="B70" i="5"/>
  <c r="D117" i="5" l="1"/>
  <c r="B86" i="5"/>
  <c r="D98" i="5" l="1"/>
  <c r="B117" i="5"/>
  <c r="B98" i="5" l="1"/>
  <c r="D134" i="5" l="1"/>
  <c r="D85" i="5"/>
  <c r="B85" i="5" l="1"/>
  <c r="D132" i="5"/>
  <c r="D133" i="5" s="1"/>
  <c r="B133" i="5" s="1"/>
  <c r="D109" i="5"/>
  <c r="D110" i="5" s="1"/>
  <c r="B110" i="5" s="1"/>
  <c r="B134" i="5"/>
  <c r="D89" i="5" l="1"/>
  <c r="B109" i="5"/>
  <c r="B132" i="5"/>
  <c r="B89" i="5" l="1"/>
  <c r="D9" i="5" l="1"/>
  <c r="D10" i="5" s="1"/>
  <c r="B10" i="5" s="1"/>
  <c r="D111" i="5" l="1"/>
  <c r="B9" i="5"/>
  <c r="B111" i="5" l="1"/>
  <c r="D138" i="5" l="1"/>
  <c r="D131" i="5" l="1"/>
  <c r="B138" i="5"/>
  <c r="B131" i="5" l="1"/>
  <c r="D104" i="5" l="1"/>
  <c r="D126" i="5"/>
  <c r="B126" i="5" l="1"/>
  <c r="D35" i="5"/>
  <c r="D107" i="5"/>
  <c r="B104" i="5"/>
  <c r="D102" i="5" l="1"/>
  <c r="B107" i="5"/>
  <c r="D5" i="5"/>
  <c r="D6" i="5" s="1"/>
  <c r="B35" i="5"/>
  <c r="D7" i="5" l="1"/>
  <c r="B7" i="5" s="1"/>
  <c r="B6" i="5"/>
  <c r="D95" i="5"/>
  <c r="B5" i="5"/>
  <c r="D120" i="5"/>
  <c r="B102" i="5"/>
  <c r="B120" i="5" l="1"/>
  <c r="B95" i="5"/>
  <c r="D74" i="5" l="1"/>
  <c r="D105" i="5"/>
  <c r="D106" i="5" s="1"/>
  <c r="B106" i="5" s="1"/>
  <c r="B105" i="5" l="1"/>
  <c r="B74" i="5"/>
  <c r="D103" i="5" l="1"/>
  <c r="D12" i="5" l="1"/>
  <c r="D128" i="5"/>
  <c r="D129" i="5" s="1"/>
  <c r="B103" i="5"/>
  <c r="D130" i="5" l="1"/>
  <c r="B130" i="5" s="1"/>
  <c r="B129" i="5"/>
  <c r="B12" i="5"/>
  <c r="D13" i="5"/>
  <c r="B13" i="5" s="1"/>
  <c r="D43" i="5"/>
  <c r="B128" i="5"/>
  <c r="D73" i="5" l="1"/>
  <c r="B43" i="5"/>
  <c r="B73" i="5" l="1"/>
  <c r="D55" i="5" l="1"/>
  <c r="D26" i="5" l="1"/>
  <c r="D27" i="5" s="1"/>
  <c r="B27" i="5" s="1"/>
  <c r="B55" i="5"/>
  <c r="D58" i="5" l="1"/>
  <c r="D59" i="5" s="1"/>
  <c r="B59" i="5" s="1"/>
  <c r="B26" i="5"/>
  <c r="B58" i="5" l="1"/>
  <c r="D36" i="5"/>
  <c r="D44" i="5"/>
  <c r="D31" i="5" l="1"/>
  <c r="B44" i="5"/>
  <c r="B36" i="5"/>
  <c r="B31" i="5" l="1"/>
  <c r="D32" i="5"/>
  <c r="B32" i="5" s="1"/>
  <c r="D62" i="5"/>
  <c r="B62" i="5" s="1"/>
  <c r="D112" i="5"/>
  <c r="B112" i="5" l="1"/>
  <c r="D113" i="5"/>
  <c r="D122" i="5"/>
  <c r="B122" i="5" s="1"/>
  <c r="D114" i="5" l="1"/>
  <c r="B114" i="5" s="1"/>
  <c r="B113" i="5"/>
  <c r="D17" i="5" l="1"/>
  <c r="B17" i="5" l="1"/>
  <c r="D18" i="5"/>
  <c r="B18" i="5" s="1"/>
  <c r="D116" i="5"/>
  <c r="D38" i="5"/>
  <c r="D39" i="5" s="1"/>
  <c r="B39" i="5" s="1"/>
  <c r="D23" i="5" l="1"/>
  <c r="B38" i="5"/>
  <c r="B116" i="5"/>
  <c r="B23" i="5" l="1"/>
  <c r="D24" i="5"/>
  <c r="B24" i="5" s="1"/>
  <c r="D25" i="5"/>
  <c r="B25" i="5" l="1"/>
  <c r="D68" i="5" l="1"/>
  <c r="D69" i="5" s="1"/>
  <c r="B69" i="5" s="1"/>
  <c r="B68" i="5" l="1"/>
  <c r="D47" i="5" l="1"/>
  <c r="D48" i="5" s="1"/>
  <c r="B48" i="5" s="1"/>
  <c r="B47" i="5" l="1"/>
  <c r="D75" i="5"/>
  <c r="B75" i="5" l="1"/>
  <c r="D76" i="5"/>
  <c r="D133" i="1"/>
  <c r="D134" i="1" s="1"/>
  <c r="D135" i="1" s="1"/>
  <c r="D136" i="1" s="1"/>
  <c r="D137" i="1" s="1"/>
  <c r="D138" i="1" s="1"/>
  <c r="D77" i="5" l="1"/>
  <c r="B76" i="5"/>
  <c r="D62" i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2" i="1"/>
  <c r="D3" i="1" s="1"/>
  <c r="D4" i="1" s="1"/>
  <c r="D5" i="1" s="1"/>
  <c r="D78" i="5" l="1"/>
  <c r="B77" i="5"/>
  <c r="D6" i="1"/>
  <c r="B78" i="5" l="1"/>
  <c r="D79" i="5"/>
  <c r="B79" i="5" s="1"/>
  <c r="D7" i="1"/>
  <c r="C6" i="1"/>
  <c r="B6" i="1" s="1"/>
  <c r="C91" i="1"/>
  <c r="C99" i="1"/>
  <c r="C82" i="1"/>
  <c r="C124" i="1"/>
  <c r="C111" i="1"/>
  <c r="C123" i="1"/>
  <c r="C101" i="1"/>
  <c r="C107" i="1"/>
  <c r="C106" i="1"/>
  <c r="C73" i="1"/>
  <c r="C108" i="1"/>
  <c r="C87" i="1"/>
  <c r="C76" i="1"/>
  <c r="C100" i="1"/>
  <c r="C79" i="1"/>
  <c r="C83" i="1"/>
  <c r="C92" i="1"/>
  <c r="C104" i="1"/>
  <c r="C103" i="1"/>
  <c r="C105" i="1"/>
  <c r="C88" i="1"/>
  <c r="C97" i="1"/>
  <c r="C81" i="1"/>
  <c r="C93" i="1"/>
  <c r="C86" i="1"/>
  <c r="C94" i="1"/>
  <c r="C75" i="1"/>
  <c r="C110" i="1"/>
  <c r="C102" i="1"/>
  <c r="C74" i="1"/>
  <c r="C77" i="1"/>
  <c r="C96" i="1"/>
  <c r="C109" i="1"/>
  <c r="C89" i="1"/>
  <c r="C78" i="1"/>
  <c r="C85" i="1"/>
  <c r="C90" i="1"/>
  <c r="C118" i="1"/>
  <c r="C80" i="1"/>
  <c r="C95" i="1"/>
  <c r="C126" i="1"/>
  <c r="C122" i="1"/>
  <c r="C84" i="1"/>
  <c r="C115" i="1"/>
  <c r="C121" i="1"/>
  <c r="C112" i="1"/>
  <c r="C113" i="1"/>
  <c r="C116" i="1"/>
  <c r="C114" i="1"/>
  <c r="C16" i="1"/>
  <c r="C29" i="1"/>
  <c r="C22" i="1"/>
  <c r="C25" i="1"/>
  <c r="C28" i="1"/>
  <c r="C33" i="1"/>
  <c r="C35" i="1"/>
  <c r="C50" i="1"/>
  <c r="C130" i="1"/>
  <c r="C39" i="1"/>
  <c r="C10" i="1"/>
  <c r="C131" i="1"/>
  <c r="C63" i="1"/>
  <c r="C54" i="1"/>
  <c r="C59" i="1"/>
  <c r="C64" i="1"/>
  <c r="C5" i="1"/>
  <c r="B5" i="1" s="1"/>
  <c r="C32" i="1"/>
  <c r="C11" i="1"/>
  <c r="C23" i="1"/>
  <c r="C45" i="1"/>
  <c r="C49" i="1"/>
  <c r="C30" i="1"/>
  <c r="C53" i="1"/>
  <c r="C38" i="1"/>
  <c r="C37" i="1"/>
  <c r="C36" i="1"/>
  <c r="C42" i="1"/>
  <c r="C12" i="1"/>
  <c r="C68" i="1"/>
  <c r="C67" i="1"/>
  <c r="C60" i="1"/>
  <c r="C43" i="1"/>
  <c r="C27" i="1"/>
  <c r="C9" i="1"/>
  <c r="C51" i="1"/>
  <c r="C17" i="1"/>
  <c r="C18" i="1"/>
  <c r="C26" i="1"/>
  <c r="C56" i="1"/>
  <c r="C40" i="1"/>
  <c r="C62" i="1"/>
  <c r="C132" i="1"/>
  <c r="C52" i="1"/>
  <c r="C65" i="1"/>
  <c r="C70" i="1"/>
  <c r="C58" i="1"/>
  <c r="C55" i="1"/>
  <c r="C34" i="1"/>
  <c r="C46" i="1"/>
  <c r="C72" i="1"/>
  <c r="C57" i="1"/>
  <c r="C8" i="1"/>
  <c r="C71" i="1"/>
  <c r="C69" i="1"/>
  <c r="C66" i="1"/>
  <c r="C47" i="1"/>
  <c r="C14" i="1"/>
  <c r="C15" i="1"/>
  <c r="C21" i="1"/>
  <c r="C44" i="1"/>
  <c r="C13" i="1"/>
  <c r="C20" i="1"/>
  <c r="C31" i="1"/>
  <c r="C24" i="1"/>
  <c r="C41" i="1"/>
  <c r="C138" i="1"/>
  <c r="C135" i="1"/>
  <c r="C133" i="1"/>
  <c r="C136" i="1"/>
  <c r="C137" i="1"/>
  <c r="C134" i="1"/>
  <c r="C7" i="1"/>
  <c r="C2" i="1"/>
  <c r="C48" i="1"/>
  <c r="C3" i="1"/>
  <c r="B3" i="1" s="1"/>
  <c r="C4" i="1"/>
  <c r="B4" i="1" s="1"/>
  <c r="C19" i="1"/>
  <c r="D3" i="4"/>
  <c r="D4" i="4" s="1"/>
  <c r="D5" i="4" s="1"/>
  <c r="D6" i="4" s="1"/>
  <c r="D7" i="4" s="1"/>
  <c r="B7" i="1" l="1"/>
  <c r="C16" i="4" l="1"/>
  <c r="B16" i="4" s="1"/>
  <c r="C29" i="4"/>
  <c r="B29" i="4" s="1"/>
  <c r="C22" i="4"/>
  <c r="B22" i="4" s="1"/>
  <c r="C92" i="4"/>
  <c r="B92" i="4" s="1"/>
  <c r="C25" i="4"/>
  <c r="B25" i="4" s="1"/>
  <c r="C28" i="4"/>
  <c r="B28" i="4" s="1"/>
  <c r="C100" i="4"/>
  <c r="B100" i="4" s="1"/>
  <c r="C33" i="4"/>
  <c r="B33" i="4" s="1"/>
  <c r="C35" i="4"/>
  <c r="B35" i="4" s="1"/>
  <c r="C50" i="4"/>
  <c r="B50" i="4" s="1"/>
  <c r="C83" i="4"/>
  <c r="B83" i="4" s="1"/>
  <c r="C39" i="4"/>
  <c r="B39" i="4" s="1"/>
  <c r="C112" i="4"/>
  <c r="B112" i="4" s="1"/>
  <c r="C102" i="4"/>
  <c r="B102" i="4" s="1"/>
  <c r="C108" i="4"/>
  <c r="B108" i="4" s="1"/>
  <c r="C10" i="4"/>
  <c r="B10" i="4" s="1"/>
  <c r="C107" i="4"/>
  <c r="B107" i="4" s="1"/>
  <c r="C63" i="4"/>
  <c r="B63" i="4" s="1"/>
  <c r="C59" i="4"/>
  <c r="B59" i="4" s="1"/>
  <c r="C88" i="4"/>
  <c r="B88" i="4" s="1"/>
  <c r="C64" i="4"/>
  <c r="B64" i="4" s="1"/>
  <c r="C5" i="4"/>
  <c r="B5" i="4" s="1"/>
  <c r="C77" i="4"/>
  <c r="B77" i="4" s="1"/>
  <c r="C101" i="4"/>
  <c r="B101" i="4" s="1"/>
  <c r="C80" i="4"/>
  <c r="B80" i="4" s="1"/>
  <c r="C32" i="4"/>
  <c r="B32" i="4" s="1"/>
  <c r="C84" i="4"/>
  <c r="B84" i="4" s="1"/>
  <c r="C93" i="4"/>
  <c r="B93" i="4" s="1"/>
  <c r="C11" i="4"/>
  <c r="B11" i="4" s="1"/>
  <c r="C105" i="4"/>
  <c r="B105" i="4" s="1"/>
  <c r="C23" i="4"/>
  <c r="B23" i="4" s="1"/>
  <c r="C45" i="4"/>
  <c r="B45" i="4" s="1"/>
  <c r="C104" i="4"/>
  <c r="B104" i="4" s="1"/>
  <c r="C49" i="4"/>
  <c r="B49" i="4" s="1"/>
  <c r="C106" i="4"/>
  <c r="B106" i="4" s="1"/>
  <c r="C30" i="4"/>
  <c r="B30" i="4" s="1"/>
  <c r="C53" i="4"/>
  <c r="B53" i="4" s="1"/>
  <c r="C38" i="4"/>
  <c r="B38" i="4" s="1"/>
  <c r="C89" i="4"/>
  <c r="B89" i="4" s="1"/>
  <c r="C37" i="4"/>
  <c r="B37" i="4" s="1"/>
  <c r="C36" i="4"/>
  <c r="B36" i="4" s="1"/>
  <c r="C42" i="4"/>
  <c r="B42" i="4" s="1"/>
  <c r="C98" i="4"/>
  <c r="B98" i="4" s="1"/>
  <c r="C82" i="4"/>
  <c r="B82" i="4" s="1"/>
  <c r="C12" i="4"/>
  <c r="B12" i="4" s="1"/>
  <c r="C68" i="4"/>
  <c r="B68" i="4" s="1"/>
  <c r="C67" i="4"/>
  <c r="B67" i="4" s="1"/>
  <c r="C94" i="4"/>
  <c r="B94" i="4" s="1"/>
  <c r="C60" i="4"/>
  <c r="B60" i="4" s="1"/>
  <c r="C43" i="4"/>
  <c r="B43" i="4" s="1"/>
  <c r="C87" i="4"/>
  <c r="B87" i="4" s="1"/>
  <c r="C27" i="4"/>
  <c r="B27" i="4" s="1"/>
  <c r="C95" i="4"/>
  <c r="B95" i="4" s="1"/>
  <c r="C111" i="4"/>
  <c r="B111" i="4" s="1"/>
  <c r="C103" i="4"/>
  <c r="B103" i="4" s="1"/>
  <c r="C51" i="4"/>
  <c r="B51" i="4" s="1"/>
  <c r="C17" i="4"/>
  <c r="B17" i="4" s="1"/>
  <c r="C18" i="4"/>
  <c r="B18" i="4" s="1"/>
  <c r="C26" i="4"/>
  <c r="B26" i="4" s="1"/>
  <c r="C56" i="4"/>
  <c r="B56" i="4" s="1"/>
  <c r="C62" i="4"/>
  <c r="B62" i="4" s="1"/>
  <c r="C73" i="4"/>
  <c r="B73" i="4" s="1"/>
  <c r="C110" i="4"/>
  <c r="B110" i="4" s="1"/>
  <c r="C52" i="4"/>
  <c r="B52" i="4" s="1"/>
  <c r="C134" i="4"/>
  <c r="B134" i="4" s="1"/>
  <c r="C135" i="4"/>
  <c r="B135" i="4" s="1"/>
  <c r="C86" i="4"/>
  <c r="B86" i="4" s="1"/>
  <c r="C65" i="4"/>
  <c r="B65" i="4" s="1"/>
  <c r="C70" i="4"/>
  <c r="B70" i="4" s="1"/>
  <c r="C132" i="4"/>
  <c r="B132" i="4" s="1"/>
  <c r="C109" i="4"/>
  <c r="B109" i="4" s="1"/>
  <c r="C91" i="4"/>
  <c r="B91" i="4" s="1"/>
  <c r="C58" i="4"/>
  <c r="B58" i="4" s="1"/>
  <c r="C55" i="4"/>
  <c r="B55" i="4" s="1"/>
  <c r="C34" i="4"/>
  <c r="B34" i="4" s="1"/>
  <c r="C119" i="4"/>
  <c r="B119" i="4" s="1"/>
  <c r="C81" i="4"/>
  <c r="B81" i="4" s="1"/>
  <c r="C96" i="4"/>
  <c r="B96" i="4" s="1"/>
  <c r="C76" i="4"/>
  <c r="B76" i="4" s="1"/>
  <c r="C9" i="4"/>
  <c r="B9" i="4" s="1"/>
  <c r="C74" i="4"/>
  <c r="B74" i="4" s="1"/>
  <c r="C54" i="4"/>
  <c r="B54" i="4" s="1"/>
  <c r="C78" i="4"/>
  <c r="B78" i="4" s="1"/>
  <c r="C125" i="4"/>
  <c r="B125" i="4" s="1"/>
  <c r="C118" i="4"/>
  <c r="B118" i="4" s="1"/>
  <c r="C97" i="4"/>
  <c r="B97" i="4" s="1"/>
  <c r="C128" i="4"/>
  <c r="B128" i="4" s="1"/>
  <c r="C127" i="4"/>
  <c r="B127" i="4" s="1"/>
  <c r="C46" i="4"/>
  <c r="B46" i="4" s="1"/>
  <c r="C72" i="4"/>
  <c r="B72" i="4" s="1"/>
  <c r="C123" i="4"/>
  <c r="B123" i="4" s="1"/>
  <c r="C85" i="4"/>
  <c r="B85" i="4" s="1"/>
  <c r="C57" i="4"/>
  <c r="B57" i="4" s="1"/>
  <c r="C116" i="4"/>
  <c r="B116" i="4" s="1"/>
  <c r="C133" i="4"/>
  <c r="B133" i="4" s="1"/>
  <c r="C90" i="4"/>
  <c r="B90" i="4" s="1"/>
  <c r="C75" i="4"/>
  <c r="B75" i="4" s="1"/>
  <c r="C126" i="4"/>
  <c r="B126" i="4" s="1"/>
  <c r="C129" i="4"/>
  <c r="B129" i="4" s="1"/>
  <c r="C8" i="4"/>
  <c r="B8" i="4" s="1"/>
  <c r="C122" i="4"/>
  <c r="B122" i="4" s="1"/>
  <c r="C40" i="4"/>
  <c r="B40" i="4" s="1"/>
  <c r="C121" i="4"/>
  <c r="B121" i="4" s="1"/>
  <c r="C113" i="4"/>
  <c r="B113" i="4" s="1"/>
  <c r="C114" i="4"/>
  <c r="B114" i="4" s="1"/>
  <c r="C117" i="4"/>
  <c r="B117" i="4" s="1"/>
  <c r="C71" i="4"/>
  <c r="B71" i="4" s="1"/>
  <c r="C69" i="4"/>
  <c r="B69" i="4" s="1"/>
  <c r="C131" i="4"/>
  <c r="B131" i="4" s="1"/>
  <c r="C79" i="4"/>
  <c r="B79" i="4" s="1"/>
  <c r="C120" i="4"/>
  <c r="B120" i="4" s="1"/>
  <c r="C66" i="4"/>
  <c r="B66" i="4" s="1"/>
  <c r="C115" i="4"/>
  <c r="B115" i="4" s="1"/>
  <c r="C130" i="4"/>
  <c r="B130" i="4" s="1"/>
  <c r="C7" i="4"/>
  <c r="B7" i="4" s="1"/>
  <c r="C6" i="4"/>
  <c r="B6" i="4" s="1"/>
  <c r="C61" i="4"/>
  <c r="B61" i="4" s="1"/>
  <c r="C47" i="4"/>
  <c r="B47" i="4" s="1"/>
  <c r="C14" i="4"/>
  <c r="B14" i="4" s="1"/>
  <c r="C15" i="4"/>
  <c r="B15" i="4" s="1"/>
  <c r="C2" i="4"/>
  <c r="B2" i="4" s="1"/>
  <c r="C48" i="4"/>
  <c r="B48" i="4" s="1"/>
  <c r="C21" i="4"/>
  <c r="B21" i="4" s="1"/>
  <c r="C44" i="4"/>
  <c r="B44" i="4" s="1"/>
  <c r="C13" i="4"/>
  <c r="B13" i="4" s="1"/>
  <c r="C3" i="4"/>
  <c r="B3" i="4" s="1"/>
  <c r="C20" i="4"/>
  <c r="B20" i="4" s="1"/>
  <c r="C31" i="4"/>
  <c r="B31" i="4" s="1"/>
  <c r="C4" i="4"/>
  <c r="B4" i="4" s="1"/>
  <c r="C19" i="4"/>
  <c r="B19" i="4" s="1"/>
  <c r="C24" i="4"/>
  <c r="B24" i="4" s="1"/>
  <c r="C41" i="4"/>
  <c r="B41" i="4" s="1"/>
  <c r="C99" i="4"/>
  <c r="B99" i="4" s="1"/>
  <c r="C98" i="1"/>
  <c r="B84" i="1" l="1"/>
  <c r="B134" i="1"/>
  <c r="B98" i="1" l="1"/>
  <c r="B46" i="1"/>
  <c r="B2" i="1"/>
  <c r="B138" i="1"/>
  <c r="B48" i="1"/>
  <c r="B16" i="1"/>
  <c r="B8" i="1"/>
  <c r="B91" i="1" l="1"/>
  <c r="B137" i="1"/>
  <c r="B29" i="1"/>
  <c r="B99" i="1" l="1"/>
  <c r="B136" i="1"/>
  <c r="B135" i="1"/>
  <c r="B133" i="1"/>
  <c r="B22" i="1" l="1"/>
  <c r="B25" i="1"/>
  <c r="B82" i="1" l="1"/>
  <c r="B28" i="1"/>
  <c r="B101" i="1" l="1"/>
  <c r="B33" i="1"/>
  <c r="B107" i="1" l="1"/>
  <c r="B35" i="1"/>
  <c r="B106" i="1" l="1"/>
  <c r="B39" i="1"/>
  <c r="B87" i="1" l="1"/>
  <c r="B10" i="1"/>
  <c r="B76" i="1" l="1"/>
  <c r="B100" i="1" l="1"/>
  <c r="B32" i="1"/>
  <c r="B79" i="1" l="1"/>
  <c r="B11" i="1"/>
  <c r="B83" i="1" l="1"/>
  <c r="B23" i="1"/>
  <c r="B92" i="1" l="1"/>
  <c r="B45" i="1"/>
  <c r="B104" i="1" l="1"/>
  <c r="B49" i="1"/>
  <c r="B103" i="1" l="1"/>
  <c r="B30" i="1"/>
  <c r="B105" i="1" l="1"/>
  <c r="B38" i="1"/>
  <c r="B88" i="1" l="1"/>
  <c r="B37" i="1"/>
  <c r="B97" i="1" l="1"/>
  <c r="B36" i="1"/>
  <c r="B81" i="1" l="1"/>
  <c r="B42" i="1"/>
  <c r="B93" i="1" l="1"/>
  <c r="B12" i="1"/>
  <c r="B86" i="1" l="1"/>
  <c r="B43" i="1"/>
  <c r="B94" i="1" l="1"/>
  <c r="B27" i="1"/>
  <c r="B102" i="1" l="1"/>
  <c r="B17" i="1"/>
  <c r="B85" i="1" l="1"/>
  <c r="B18" i="1"/>
  <c r="B90" i="1" l="1"/>
  <c r="B26" i="1"/>
  <c r="B80" i="1" l="1"/>
  <c r="B34" i="1"/>
  <c r="B95" i="1" l="1"/>
  <c r="B47" i="1"/>
  <c r="B124" i="1" l="1"/>
  <c r="B14" i="1"/>
  <c r="B123" i="1" l="1"/>
  <c r="B15" i="1"/>
  <c r="B73" i="1" l="1"/>
  <c r="B21" i="1"/>
  <c r="B75" i="1" l="1"/>
  <c r="B44" i="1"/>
  <c r="B110" i="1" l="1"/>
  <c r="B13" i="1"/>
  <c r="B74" i="1" l="1"/>
  <c r="B20" i="1"/>
  <c r="B77" i="1" l="1"/>
  <c r="B31" i="1"/>
  <c r="B96" i="1" l="1"/>
  <c r="B24" i="1"/>
  <c r="B109" i="1" l="1"/>
  <c r="B41" i="1"/>
  <c r="B89" i="1" l="1"/>
  <c r="B19" i="1"/>
  <c r="B78" i="1" l="1"/>
  <c r="B130" i="1"/>
  <c r="B118" i="1" l="1"/>
  <c r="B131" i="1"/>
  <c r="B126" i="1" l="1"/>
  <c r="B54" i="1"/>
  <c r="B122" i="1" l="1"/>
  <c r="B64" i="1"/>
  <c r="B115" i="1" l="1"/>
  <c r="B53" i="1"/>
  <c r="B121" i="1" l="1"/>
  <c r="B67" i="1"/>
  <c r="B112" i="1" l="1"/>
  <c r="B60" i="1"/>
  <c r="B113" i="1" l="1"/>
  <c r="B9" i="1"/>
  <c r="B116" i="1" l="1"/>
  <c r="B51" i="1"/>
  <c r="B114" i="1" l="1"/>
  <c r="B56" i="1"/>
  <c r="B108" i="1" l="1"/>
  <c r="B111" i="1"/>
  <c r="B40" i="1"/>
  <c r="B132" i="1" l="1"/>
  <c r="B52" i="1" l="1"/>
  <c r="B70" i="1" l="1"/>
  <c r="B58" i="1" l="1"/>
  <c r="B55" i="1" l="1"/>
  <c r="B72" i="1" l="1"/>
  <c r="B57" i="1" l="1"/>
  <c r="B71" i="1" l="1"/>
  <c r="B69" i="1" l="1"/>
  <c r="B66" i="1" l="1"/>
  <c r="B50" i="1" l="1"/>
  <c r="B63" i="1" l="1"/>
  <c r="B59" i="1" l="1"/>
  <c r="B68" i="1" l="1"/>
  <c r="B62" i="1" l="1"/>
  <c r="B65" i="1"/>
  <c r="D29" i="5"/>
  <c r="D30" i="5"/>
  <c r="B30" i="5"/>
  <c r="B29" i="5"/>
  <c r="D90" i="5"/>
  <c r="D91" i="5"/>
  <c r="B90" i="5"/>
  <c r="D118" i="5"/>
  <c r="D119" i="5"/>
  <c r="B119" i="5"/>
  <c r="B118" i="5"/>
  <c r="D49" i="5"/>
  <c r="D50" i="5"/>
  <c r="B49" i="5"/>
  <c r="D19" i="5"/>
  <c r="D20" i="5"/>
  <c r="B20" i="5"/>
  <c r="B19" i="5"/>
  <c r="D87" i="5"/>
  <c r="D88" i="5"/>
  <c r="B88" i="5"/>
  <c r="B50" i="5"/>
  <c r="D51" i="5"/>
  <c r="B51" i="5"/>
  <c r="D52" i="5"/>
  <c r="B52" i="5"/>
  <c r="D53" i="5"/>
  <c r="B87" i="5"/>
  <c r="D63" i="5"/>
  <c r="D64" i="5"/>
  <c r="B64" i="5"/>
  <c r="D123" i="5"/>
  <c r="B123" i="5"/>
  <c r="D124" i="5"/>
  <c r="D45" i="5"/>
  <c r="D46" i="5"/>
  <c r="B46" i="5"/>
  <c r="B63" i="5"/>
  <c r="B45" i="5"/>
  <c r="B53" i="5"/>
  <c r="D54" i="5"/>
  <c r="B54" i="5"/>
  <c r="D33" i="5"/>
  <c r="D34" i="5"/>
  <c r="B34" i="5"/>
  <c r="B33" i="5"/>
  <c r="D60" i="5"/>
  <c r="D61" i="5"/>
  <c r="B61" i="5"/>
  <c r="B60" i="5"/>
  <c r="D99" i="5"/>
  <c r="D100" i="5"/>
  <c r="B99" i="5"/>
  <c r="D80" i="5"/>
  <c r="D81" i="5"/>
  <c r="B81" i="5"/>
  <c r="B80" i="5"/>
  <c r="D14" i="5"/>
  <c r="D15" i="5"/>
  <c r="B15" i="5"/>
  <c r="D125" i="5"/>
  <c r="B125" i="5"/>
  <c r="B14" i="5"/>
  <c r="B124" i="5"/>
  <c r="D82" i="5"/>
  <c r="D83" i="5"/>
  <c r="B82" i="5"/>
  <c r="D65" i="5"/>
  <c r="D66" i="5"/>
  <c r="B66" i="5"/>
  <c r="B65" i="5"/>
  <c r="D96" i="5"/>
  <c r="D97" i="5"/>
  <c r="B97" i="5"/>
  <c r="B96" i="5"/>
  <c r="D93" i="5"/>
  <c r="D94" i="5"/>
  <c r="B94" i="5"/>
  <c r="B93" i="5"/>
  <c r="D101" i="5"/>
  <c r="B101" i="5"/>
  <c r="D84" i="5"/>
  <c r="B84" i="5"/>
  <c r="B83" i="5"/>
  <c r="B100" i="5"/>
  <c r="D135" i="5"/>
  <c r="D136" i="5"/>
  <c r="B135" i="5"/>
  <c r="D40" i="5"/>
  <c r="D41" i="5"/>
  <c r="B41" i="5"/>
  <c r="B40" i="5"/>
  <c r="D137" i="5"/>
  <c r="B137" i="5"/>
  <c r="B136" i="5"/>
  <c r="D92" i="5"/>
  <c r="B92" i="5"/>
  <c r="B91" i="5"/>
</calcChain>
</file>

<file path=xl/sharedStrings.xml><?xml version="1.0" encoding="utf-8"?>
<sst xmlns="http://schemas.openxmlformats.org/spreadsheetml/2006/main" count="2635" uniqueCount="52">
  <si>
    <t>UNIVERSITAS TELKOM</t>
  </si>
  <si>
    <t>NO</t>
  </si>
  <si>
    <t>PROGRAM STUDI</t>
  </si>
  <si>
    <t>STATUS KEPEGAWAIAN</t>
  </si>
  <si>
    <t>JFA</t>
  </si>
  <si>
    <t>Dik Diakui</t>
  </si>
  <si>
    <t>Lit Diakui</t>
  </si>
  <si>
    <t>Abdimas Diakui</t>
  </si>
  <si>
    <t>Penunjang</t>
  </si>
  <si>
    <t>Prof Diakui</t>
  </si>
  <si>
    <t>Total SKS</t>
  </si>
  <si>
    <t>PEMENUHAN TRIDHARMA</t>
  </si>
  <si>
    <t>PRODI S1 SISTEM INFORMASI (FRI) (2019)</t>
  </si>
  <si>
    <t>DOSEN PEGAWAI TETAP</t>
  </si>
  <si>
    <t>L</t>
  </si>
  <si>
    <t>MEMENUHI</t>
  </si>
  <si>
    <t>PRODI S1 TEKNIK INDUSTRI (FRI) (2019)</t>
  </si>
  <si>
    <t>AA</t>
  </si>
  <si>
    <t>TDK MEMENUHI</t>
  </si>
  <si>
    <t>DOSEN PROFESIONAL PART TIME</t>
  </si>
  <si>
    <t>NJFA</t>
  </si>
  <si>
    <t>DOSEN PROFESIONAL FULL TIME</t>
  </si>
  <si>
    <t>PRODI S2 TEKNIK INDUSTRI (FRI) (2019)</t>
  </si>
  <si>
    <t>LK</t>
  </si>
  <si>
    <t>PRODI S1 TEKNIK LOGISTIK (FRI) (2019)</t>
  </si>
  <si>
    <t>DOSEN CALON PEGAWAI TETAP</t>
  </si>
  <si>
    <t>LAPORAN TEL-U POINT DOSEN PERIODE SEMESTER GENAP 2019/2020</t>
  </si>
  <si>
    <t>No</t>
  </si>
  <si>
    <t>PROGRAM STUDI S1 SISTEM INFORMASI (FRI)</t>
  </si>
  <si>
    <t>PROGRAM STUDI S1 TEKNIK INDUSTRI (FRI)</t>
  </si>
  <si>
    <t>PROGRAM STUDI S2 TEKNIK INDUSTRI (FRI)</t>
  </si>
  <si>
    <t>PROGRAM STUDI S1 TEKNIK LOGISTIK (FRI)</t>
  </si>
  <si>
    <t>TIDAK MEMENUHI</t>
  </si>
  <si>
    <t>LAPORAN TEL-U POINT DOSEN PERIODE SEMESTER GANJIL 2020/2021</t>
  </si>
  <si>
    <t>GANJIL 19-20</t>
  </si>
  <si>
    <t>GENAP 19-20</t>
  </si>
  <si>
    <t>GENAP 20-21</t>
  </si>
  <si>
    <t>GANJIL 20-21</t>
  </si>
  <si>
    <t>SKOR</t>
  </si>
  <si>
    <t>TRIDARMA</t>
  </si>
  <si>
    <t>LAPORAN TELU POINT DOSEN FRI (2019-2020)</t>
  </si>
  <si>
    <t xml:space="preserve">KODE </t>
  </si>
  <si>
    <t>KODE NAMA</t>
  </si>
  <si>
    <t>KODE BARANG</t>
  </si>
  <si>
    <t>KODE</t>
  </si>
  <si>
    <t xml:space="preserve">KODE NAMA </t>
  </si>
  <si>
    <t>S1SI</t>
  </si>
  <si>
    <t>S1TI</t>
  </si>
  <si>
    <t>S1TL</t>
  </si>
  <si>
    <t>S2TI</t>
  </si>
  <si>
    <t>NO URUT</t>
  </si>
  <si>
    <t xml:space="preserve">NO URUT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</si>
</sst>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rgb="FF000000"/>
      <name val="Arial Nova Cond"/>
      <family val="2"/>
    </font>
    <font>
      <sz val="9"/>
      <color theme="1"/>
      <name val="Arial Nova Cond"/>
      <family val="2"/>
    </font>
    <font>
      <sz val="8"/>
      <color theme="1"/>
      <name val="Arial Nova Cond"/>
      <family val="2"/>
    </font>
    <font>
      <b/>
      <sz val="8"/>
      <color rgb="FF000000"/>
      <name val="Arial Nova Cond"/>
      <family val="2"/>
    </font>
    <font>
      <b/>
      <sz val="8"/>
      <color theme="1"/>
      <name val="Arial Nova Cond"/>
      <family val="2"/>
    </font>
    <font>
      <b/>
      <sz val="10"/>
      <color theme="1"/>
      <name val="Arial Nova Cond"/>
      <family val="2"/>
    </font>
    <font>
      <sz val="8"/>
      <name val="Calibri"/>
      <family val="2"/>
      <scheme val="minor"/>
    </font>
    <font>
      <b/>
      <sz val="14"/>
      <color theme="1"/>
      <name val="Arial Nova Cond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4B4B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006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2" fontId="0" fillId="0" borderId="0" xfId="0" applyNumberFormat="1"/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left"/>
    </xf>
    <xf numFmtId="0" fontId="1" fillId="2" borderId="0" xfId="0" applyFont="1" applyFill="1" applyBorder="1" applyAlignment="1"/>
    <xf numFmtId="0" fontId="2" fillId="2" borderId="0" xfId="0" applyFont="1" applyFill="1" applyAlignment="1">
      <alignment horizontal="left"/>
    </xf>
    <xf numFmtId="0" fontId="0" fillId="0" borderId="0" xfId="0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 indent="1"/>
    </xf>
    <xf numFmtId="164" fontId="4" fillId="0" borderId="1" xfId="0" applyNumberFormat="1" applyFont="1" applyBorder="1" applyAlignment="1">
      <alignment horizontal="center"/>
    </xf>
    <xf numFmtId="164" fontId="4" fillId="4" borderId="1" xfId="0" applyNumberFormat="1" applyFont="1" applyFill="1" applyBorder="1" applyAlignment="1">
      <alignment horizontal="center"/>
    </xf>
    <xf numFmtId="0" fontId="0" fillId="2" borderId="0" xfId="0" applyFill="1"/>
    <xf numFmtId="0" fontId="0" fillId="0" borderId="0" xfId="0" applyBorder="1"/>
    <xf numFmtId="0" fontId="0" fillId="0" borderId="0" xfId="0" applyAlignment="1"/>
    <xf numFmtId="0" fontId="0" fillId="0" borderId="1" xfId="0" applyFont="1" applyBorder="1"/>
    <xf numFmtId="0" fontId="0" fillId="0" borderId="1" xfId="0" applyBorder="1"/>
    <xf numFmtId="0" fontId="0" fillId="0" borderId="1" xfId="0" applyFont="1" applyBorder="1" applyAlignment="1"/>
    <xf numFmtId="0" fontId="0" fillId="0" borderId="1" xfId="0" applyBorder="1" applyAlignment="1"/>
    <xf numFmtId="0" fontId="0" fillId="0" borderId="1" xfId="0" applyFill="1" applyBorder="1"/>
    <xf numFmtId="0" fontId="5" fillId="2" borderId="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7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left" vertical="center" wrapText="1" indent="1"/>
    </xf>
    <xf numFmtId="0" fontId="3" fillId="7" borderId="1" xfId="0" applyFont="1" applyFill="1" applyBorder="1" applyAlignment="1">
      <alignment horizontal="left" vertical="center" wrapText="1" indent="1"/>
    </xf>
    <xf numFmtId="0" fontId="3" fillId="8" borderId="1" xfId="0" applyFont="1" applyFill="1" applyBorder="1" applyAlignment="1">
      <alignment horizontal="left" vertical="center" wrapText="1" indent="1"/>
    </xf>
    <xf numFmtId="0" fontId="3" fillId="9" borderId="1" xfId="0" applyFont="1" applyFill="1" applyBorder="1" applyAlignment="1">
      <alignment horizontal="left" vertical="center" wrapText="1" indent="1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/>
    </xf>
    <xf numFmtId="2" fontId="5" fillId="13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wrapText="1"/>
    </xf>
    <xf numFmtId="2" fontId="5" fillId="2" borderId="1" xfId="0" applyNumberFormat="1" applyFont="1" applyFill="1" applyBorder="1" applyAlignment="1">
      <alignment horizontal="center" wrapText="1"/>
    </xf>
    <xf numFmtId="0" fontId="5" fillId="14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horizontal="center" wrapText="1"/>
    </xf>
    <xf numFmtId="0" fontId="5" fillId="15" borderId="1" xfId="0" applyFont="1" applyFill="1" applyBorder="1" applyAlignment="1">
      <alignment horizontal="center" vertical="center" wrapText="1"/>
    </xf>
    <xf numFmtId="2" fontId="5" fillId="15" borderId="1" xfId="0" applyNumberFormat="1" applyFont="1" applyFill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5" fillId="11" borderId="1" xfId="0" applyFont="1" applyFill="1" applyBorder="1" applyAlignment="1">
      <alignment horizontal="left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164" fontId="5" fillId="13" borderId="1" xfId="0" applyNumberFormat="1" applyFont="1" applyFill="1" applyBorder="1" applyAlignment="1">
      <alignment horizontal="center" vertical="center" wrapText="1"/>
    </xf>
    <xf numFmtId="0" fontId="5" fillId="1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13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/>
    </xf>
    <xf numFmtId="2" fontId="5" fillId="13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5" fillId="0" borderId="1" xfId="0" applyNumberFormat="1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left" vertical="center" wrapText="1" indent="1"/>
    </xf>
    <xf numFmtId="164" fontId="4" fillId="13" borderId="1" xfId="0" applyNumberFormat="1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16">
    <dxf>
      <fill>
        <patternFill patternType="solid">
          <fgColor rgb="FFFF00FF"/>
          <bgColor rgb="FF000000"/>
        </patternFill>
      </fill>
    </dxf>
    <dxf>
      <fill>
        <patternFill patternType="solid">
          <fgColor rgb="FF6699FF"/>
          <bgColor rgb="FF000000"/>
        </patternFill>
      </fill>
    </dxf>
    <dxf>
      <fill>
        <patternFill patternType="solid">
          <fgColor rgb="FFFF4B4B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FF00FF"/>
          <bgColor rgb="FF000000"/>
        </patternFill>
      </fill>
    </dxf>
    <dxf>
      <fill>
        <patternFill patternType="solid">
          <fgColor rgb="FFB4C6E7"/>
          <bgColor rgb="FF000000"/>
        </patternFill>
      </fill>
    </dxf>
    <dxf>
      <fill>
        <patternFill patternType="solid">
          <fgColor rgb="FFFF5050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FF00FF"/>
          <bgColor rgb="FF000000"/>
        </patternFill>
      </fill>
    </dxf>
    <dxf>
      <fill>
        <patternFill patternType="solid">
          <fgColor rgb="FF9BC2E6"/>
          <bgColor rgb="FF000000"/>
        </patternFill>
      </fill>
    </dxf>
    <dxf>
      <fill>
        <patternFill patternType="solid">
          <fgColor rgb="FFFF5050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FF00FF"/>
          <bgColor rgb="FF000000"/>
        </patternFill>
      </fill>
    </dxf>
    <dxf>
      <fill>
        <patternFill patternType="solid">
          <fgColor rgb="FF9BC2E6"/>
          <bgColor rgb="FF000000"/>
        </patternFill>
      </fill>
    </dxf>
    <dxf>
      <fill>
        <patternFill patternType="solid">
          <fgColor rgb="FFFF5050"/>
          <bgColor rgb="FF000000"/>
        </patternFill>
      </fill>
    </dxf>
    <dxf>
      <fill>
        <patternFill patternType="solid">
          <fgColor rgb="FFF8CBAD"/>
          <bgColor rgb="FF000000"/>
        </patternFill>
      </fill>
    </dxf>
  </dxfs>
  <tableStyles count="0" defaultTableStyle="TableStyleMedium2" defaultPivotStyle="PivotStyleLight16"/>
  <colors>
    <mruColors>
      <color rgb="FFFF00FF"/>
      <color rgb="FFFF4B4B"/>
      <color rgb="FFCC0066"/>
      <color rgb="FFFF5050"/>
      <color rgb="FFF3B3B5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T-LAB/Downloads/Data%20Tel%20U%20Poin%20FRI%2007012022%20(1)%2005%20Juli%20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T-LAB/Downloads/Update%206%20Juli%202022%20-%20Data%20Tel%20U%20Poin%20FRI%200701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 TUP dosen"/>
      <sheetName val="TUP Ganjil 19.20"/>
      <sheetName val="TUP Genap 19.20"/>
      <sheetName val="TUP Ganjil 20-21"/>
      <sheetName val="TUP Genap 20-21"/>
      <sheetName val="Sheet1"/>
    </sheetNames>
    <sheetDataSet>
      <sheetData sheetId="0"/>
      <sheetData sheetId="1">
        <row r="5">
          <cell r="F5" t="str">
            <v>RD. ROHMAT SAEDUDIN</v>
          </cell>
          <cell r="G5" t="str">
            <v>PRODI S1 SISTEM INFORMASI (FRI) (2019)</v>
          </cell>
          <cell r="H5" t="str">
            <v>DOSEN PEGAWAI TETAP</v>
          </cell>
          <cell r="J5" t="str">
            <v>L</v>
          </cell>
          <cell r="K5">
            <v>3.1733333333333285</v>
          </cell>
          <cell r="L5">
            <v>7.3500000000000005</v>
          </cell>
          <cell r="M5">
            <v>2.4500000000000002</v>
          </cell>
          <cell r="N5">
            <v>3.75</v>
          </cell>
          <cell r="O5">
            <v>0</v>
          </cell>
          <cell r="P5">
            <v>85.946666666666658</v>
          </cell>
          <cell r="Q5" t="str">
            <v>MEMENUHI</v>
          </cell>
        </row>
        <row r="6">
          <cell r="F6" t="str">
            <v>MURAHARTAWATY</v>
          </cell>
          <cell r="G6" t="str">
            <v>PRODI S1 SISTEM INFORMASI (FRI) (2019)</v>
          </cell>
          <cell r="H6" t="str">
            <v>DOSEN PEGAWAI TETAP</v>
          </cell>
          <cell r="J6" t="str">
            <v>AA</v>
          </cell>
          <cell r="K6">
            <v>6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12</v>
          </cell>
          <cell r="Q6" t="str">
            <v>TDK MEMENUHI</v>
          </cell>
        </row>
        <row r="7">
          <cell r="F7" t="str">
            <v>RIZA AGUSTIANSYAH</v>
          </cell>
          <cell r="G7" t="str">
            <v>PRODI S1 SISTEM INFORMASI (FRI) (2019)</v>
          </cell>
          <cell r="H7" t="str">
            <v>DOSEN PEGAWAI TETAP</v>
          </cell>
          <cell r="J7" t="str">
            <v>AA</v>
          </cell>
          <cell r="K7">
            <v>0.5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 t="str">
            <v>TDK MEMENUHI</v>
          </cell>
        </row>
        <row r="8">
          <cell r="F8" t="str">
            <v>ILHAM PERDANA</v>
          </cell>
          <cell r="G8" t="str">
            <v>PRODI S1 SISTEM INFORMASI (FRI) (2019)</v>
          </cell>
          <cell r="H8" t="str">
            <v>DOSEN PEGAWAI TETAP</v>
          </cell>
          <cell r="J8" t="str">
            <v>L</v>
          </cell>
          <cell r="K8">
            <v>6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12</v>
          </cell>
          <cell r="Q8" t="str">
            <v>TDK MEMENUHI</v>
          </cell>
        </row>
        <row r="9">
          <cell r="F9" t="str">
            <v>RIDHA HANAFI</v>
          </cell>
          <cell r="G9" t="str">
            <v>PRODI S1 SISTEM INFORMASI (FRI) (2019)</v>
          </cell>
          <cell r="H9" t="str">
            <v>DOSEN PROFESIONAL FULL TIME</v>
          </cell>
          <cell r="J9" t="str">
            <v>AA</v>
          </cell>
          <cell r="K9">
            <v>1.3999999999999986</v>
          </cell>
          <cell r="L9">
            <v>2</v>
          </cell>
          <cell r="M9">
            <v>1.05</v>
          </cell>
          <cell r="N9">
            <v>0.75</v>
          </cell>
          <cell r="O9">
            <v>0</v>
          </cell>
          <cell r="P9">
            <v>24.9</v>
          </cell>
          <cell r="Q9" t="str">
            <v>MEMENUHI</v>
          </cell>
        </row>
        <row r="10">
          <cell r="F10" t="str">
            <v>BASUKI RAHMAD</v>
          </cell>
          <cell r="G10" t="str">
            <v>PRODI S1 SISTEM INFORMASI (FRI) (2019)</v>
          </cell>
          <cell r="H10" t="str">
            <v>DOSEN PROFESIONAL PART TIME</v>
          </cell>
          <cell r="J10" t="str">
            <v>L</v>
          </cell>
          <cell r="K10">
            <v>0</v>
          </cell>
          <cell r="L10">
            <v>0</v>
          </cell>
          <cell r="M10">
            <v>0</v>
          </cell>
          <cell r="N10">
            <v>0.5</v>
          </cell>
          <cell r="O10">
            <v>0</v>
          </cell>
          <cell r="P10">
            <v>11</v>
          </cell>
          <cell r="Q10" t="str">
            <v>TDK MEMENUHI</v>
          </cell>
        </row>
        <row r="11">
          <cell r="F11" t="str">
            <v>RAHMAT MULYANA</v>
          </cell>
          <cell r="G11" t="str">
            <v>PRODI S1 SISTEM INFORMASI (FRI) (2019)</v>
          </cell>
          <cell r="H11" t="str">
            <v>DOSEN PROFESIONAL FULL TIME</v>
          </cell>
          <cell r="J11" t="str">
            <v>NJFA</v>
          </cell>
          <cell r="K11">
            <v>2.9649999999999999</v>
          </cell>
          <cell r="L11">
            <v>1</v>
          </cell>
          <cell r="M11">
            <v>0.75</v>
          </cell>
          <cell r="N11">
            <v>1</v>
          </cell>
          <cell r="O11">
            <v>0</v>
          </cell>
          <cell r="P11">
            <v>28.93</v>
          </cell>
          <cell r="Q11" t="str">
            <v>MEMENUHI</v>
          </cell>
        </row>
        <row r="12">
          <cell r="F12" t="str">
            <v>SENO ADI PUTRA</v>
          </cell>
          <cell r="G12" t="str">
            <v>PRODI S1 SISTEM INFORMASI (FRI) (2019)</v>
          </cell>
          <cell r="H12" t="str">
            <v>DOSEN PEGAWAI TETAP</v>
          </cell>
          <cell r="J12" t="str">
            <v>L</v>
          </cell>
          <cell r="K12">
            <v>2.3416666666666641</v>
          </cell>
          <cell r="L12">
            <v>2.25</v>
          </cell>
          <cell r="M12">
            <v>0</v>
          </cell>
          <cell r="N12">
            <v>2.5</v>
          </cell>
          <cell r="O12">
            <v>0</v>
          </cell>
          <cell r="P12">
            <v>25.733333333333327</v>
          </cell>
          <cell r="Q12" t="str">
            <v>TDK MEMENUHI</v>
          </cell>
        </row>
        <row r="13">
          <cell r="F13" t="str">
            <v>YULI ADAM PRASETYO</v>
          </cell>
          <cell r="G13" t="str">
            <v>PRODI S1 SISTEM INFORMASI (FRI) (2019)</v>
          </cell>
          <cell r="H13" t="str">
            <v>DOSEN PEGAWAI TETAP</v>
          </cell>
          <cell r="J13" t="str">
            <v>L</v>
          </cell>
          <cell r="K13">
            <v>6.5</v>
          </cell>
          <cell r="L13">
            <v>0</v>
          </cell>
          <cell r="M13">
            <v>0.75</v>
          </cell>
          <cell r="N13">
            <v>0.5</v>
          </cell>
          <cell r="O13">
            <v>0</v>
          </cell>
          <cell r="P13">
            <v>16.3</v>
          </cell>
          <cell r="Q13" t="str">
            <v>TDK MEMENUHI</v>
          </cell>
        </row>
        <row r="14">
          <cell r="F14" t="str">
            <v>WARIH PUSPITASARI</v>
          </cell>
          <cell r="G14" t="str">
            <v>PRODI S1 SISTEM INFORMASI (FRI) (2019)</v>
          </cell>
          <cell r="H14" t="str">
            <v>DOSEN PEGAWAI TETAP</v>
          </cell>
          <cell r="J14" t="str">
            <v>AA</v>
          </cell>
          <cell r="K14">
            <v>4.5583333333333389</v>
          </cell>
          <cell r="L14">
            <v>3</v>
          </cell>
          <cell r="M14">
            <v>2.5499999999999998</v>
          </cell>
          <cell r="N14">
            <v>5.7500000000000053</v>
          </cell>
          <cell r="O14">
            <v>0</v>
          </cell>
          <cell r="P14">
            <v>52.816666666666691</v>
          </cell>
          <cell r="Q14" t="str">
            <v>MEMENUHI</v>
          </cell>
        </row>
        <row r="15">
          <cell r="F15" t="str">
            <v>ADITYAS WIDJAJARTO</v>
          </cell>
          <cell r="G15" t="str">
            <v>PRODI S1 SISTEM INFORMASI (FRI) (2019)</v>
          </cell>
          <cell r="H15" t="str">
            <v>DOSEN PROFESIONAL FULL TIME</v>
          </cell>
          <cell r="J15" t="str">
            <v>NJFA</v>
          </cell>
          <cell r="K15">
            <v>4.6400000000000041</v>
          </cell>
          <cell r="L15">
            <v>2</v>
          </cell>
          <cell r="M15">
            <v>0.85</v>
          </cell>
          <cell r="N15">
            <v>1.25</v>
          </cell>
          <cell r="O15">
            <v>0</v>
          </cell>
          <cell r="P15">
            <v>35.280000000000008</v>
          </cell>
          <cell r="Q15" t="str">
            <v>MEMENUHI</v>
          </cell>
        </row>
        <row r="16">
          <cell r="F16" t="str">
            <v>ALBI FITRANSYAH</v>
          </cell>
          <cell r="G16" t="str">
            <v>PRODI S1 SISTEM INFORMASI (FRI) (2019)</v>
          </cell>
          <cell r="H16" t="str">
            <v>DOSEN PROFESIONAL PART TIME</v>
          </cell>
          <cell r="J16" t="str">
            <v>NJFA</v>
          </cell>
          <cell r="K16">
            <v>0.25333333333333385</v>
          </cell>
          <cell r="L16">
            <v>0.5</v>
          </cell>
          <cell r="M16">
            <v>0</v>
          </cell>
          <cell r="N16">
            <v>1.25</v>
          </cell>
          <cell r="O16">
            <v>0</v>
          </cell>
          <cell r="P16">
            <v>21.006666666666668</v>
          </cell>
          <cell r="Q16" t="str">
            <v>TDK MEMENUHI</v>
          </cell>
        </row>
        <row r="17">
          <cell r="F17" t="str">
            <v>M. TEGUH KURNIAWAN</v>
          </cell>
          <cell r="G17" t="str">
            <v>PRODI S1 SISTEM INFORMASI (FRI) (2019)</v>
          </cell>
          <cell r="H17" t="str">
            <v>DOSEN PEGAWAI TETAP</v>
          </cell>
          <cell r="J17" t="str">
            <v>L</v>
          </cell>
          <cell r="K17">
            <v>6.0333333333333332</v>
          </cell>
          <cell r="L17">
            <v>2</v>
          </cell>
          <cell r="M17">
            <v>0.2</v>
          </cell>
          <cell r="N17">
            <v>0</v>
          </cell>
          <cell r="O17">
            <v>0</v>
          </cell>
          <cell r="P17">
            <v>15.266666666666666</v>
          </cell>
          <cell r="Q17" t="str">
            <v>MEMENUHI</v>
          </cell>
        </row>
        <row r="18">
          <cell r="F18" t="str">
            <v>ARI FAJAR SANTOSO</v>
          </cell>
          <cell r="G18" t="str">
            <v>PRODI S1 SISTEM INFORMASI (FRI) (2019)</v>
          </cell>
          <cell r="H18" t="str">
            <v>DOSEN PEGAWAI TETAP</v>
          </cell>
          <cell r="J18" t="str">
            <v>AA</v>
          </cell>
          <cell r="K18">
            <v>3.2900000000000009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17.880000000000003</v>
          </cell>
          <cell r="Q18" t="str">
            <v>TDK MEMENUHI</v>
          </cell>
        </row>
        <row r="19">
          <cell r="F19" t="str">
            <v>R. WAHJOE WITJAKSONO</v>
          </cell>
          <cell r="G19" t="str">
            <v>PRODI S1 SISTEM INFORMASI (FRI) (2019)</v>
          </cell>
          <cell r="H19" t="str">
            <v>DOSEN PEGAWAI TETAP</v>
          </cell>
          <cell r="J19" t="str">
            <v>AA</v>
          </cell>
          <cell r="K19">
            <v>6.7816666666666485</v>
          </cell>
          <cell r="L19">
            <v>3</v>
          </cell>
          <cell r="M19">
            <v>1.55</v>
          </cell>
          <cell r="N19">
            <v>5.0833333333333348</v>
          </cell>
          <cell r="O19">
            <v>0</v>
          </cell>
          <cell r="P19">
            <v>52.529999999999966</v>
          </cell>
          <cell r="Q19" t="str">
            <v>MEMENUHI</v>
          </cell>
        </row>
        <row r="20">
          <cell r="F20" t="str">
            <v>DEDEN WITARSYAH</v>
          </cell>
          <cell r="G20" t="str">
            <v>PRODI S1 SISTEM INFORMASI (FRI) (2019)</v>
          </cell>
          <cell r="H20" t="str">
            <v>DOSEN PEGAWAI TETAP</v>
          </cell>
          <cell r="J20" t="str">
            <v>L</v>
          </cell>
          <cell r="K20">
            <v>5.4250000000000007</v>
          </cell>
          <cell r="L20">
            <v>2.8349999999999991</v>
          </cell>
          <cell r="M20">
            <v>1.25</v>
          </cell>
          <cell r="N20">
            <v>3.1666666666666501</v>
          </cell>
          <cell r="O20">
            <v>0</v>
          </cell>
          <cell r="P20">
            <v>65.253333333333302</v>
          </cell>
          <cell r="Q20" t="str">
            <v>MEMENUHI</v>
          </cell>
        </row>
        <row r="21">
          <cell r="F21" t="str">
            <v>IRFAN DARMAWAN</v>
          </cell>
          <cell r="G21" t="str">
            <v>PRODI S1 SISTEM INFORMASI (FRI) (2019)</v>
          </cell>
          <cell r="H21" t="str">
            <v>DOSEN PEGAWAI TETAP</v>
          </cell>
          <cell r="I21" t="str">
            <v>WAKIL DEKAN 2 BIDANG KEUANGAN &amp; SUMBER DAYA DAN KEMAHASISWAAN (FRI)</v>
          </cell>
          <cell r="J21" t="str">
            <v>LK</v>
          </cell>
          <cell r="K21">
            <v>7.7583333333333266</v>
          </cell>
          <cell r="L21">
            <v>3.0000000000000018</v>
          </cell>
          <cell r="M21">
            <v>2</v>
          </cell>
          <cell r="N21">
            <v>2.5</v>
          </cell>
          <cell r="O21">
            <v>0</v>
          </cell>
          <cell r="P21">
            <v>48.246666666666655</v>
          </cell>
          <cell r="Q21" t="str">
            <v>MEMENUHI</v>
          </cell>
        </row>
        <row r="22">
          <cell r="F22" t="str">
            <v>NIA AMBARSARI</v>
          </cell>
          <cell r="G22" t="str">
            <v>PRODI S1 SISTEM INFORMASI (FRI) (2019)</v>
          </cell>
          <cell r="H22" t="str">
            <v>DOSEN PEGAWAI TETAP</v>
          </cell>
          <cell r="I22" t="str">
            <v>KEPALA URUSAN AKADEMIK (FRI)</v>
          </cell>
          <cell r="J22" t="str">
            <v>L</v>
          </cell>
          <cell r="K22">
            <v>5.7349999999999994</v>
          </cell>
          <cell r="L22">
            <v>3.165</v>
          </cell>
          <cell r="M22">
            <v>2.25</v>
          </cell>
          <cell r="N22">
            <v>1.333333333333335</v>
          </cell>
          <cell r="O22">
            <v>0</v>
          </cell>
          <cell r="P22">
            <v>32.466666666666669</v>
          </cell>
          <cell r="Q22" t="str">
            <v>MEMENUHI</v>
          </cell>
        </row>
        <row r="23">
          <cell r="F23" t="str">
            <v>TIEN FABRIANTI KUSUMASARI</v>
          </cell>
          <cell r="G23" t="str">
            <v>PRODI S1 SISTEM INFORMASI (FRI) (2019)</v>
          </cell>
          <cell r="H23" t="str">
            <v>DOSEN PEGAWAI TETAP</v>
          </cell>
          <cell r="I23" t="str">
            <v>WAKIL DEKAN 1 BIDANG AKADEMIK (FRI)</v>
          </cell>
          <cell r="J23" t="str">
            <v>AA</v>
          </cell>
          <cell r="K23">
            <v>8.0666666666666735</v>
          </cell>
          <cell r="L23">
            <v>8.25</v>
          </cell>
          <cell r="M23">
            <v>3.35</v>
          </cell>
          <cell r="N23">
            <v>6.75</v>
          </cell>
          <cell r="O23">
            <v>0</v>
          </cell>
          <cell r="P23">
            <v>74.733333333333348</v>
          </cell>
          <cell r="Q23" t="str">
            <v>MEMENUHI</v>
          </cell>
        </row>
        <row r="24">
          <cell r="F24" t="str">
            <v>TAUFIK NUR ADI</v>
          </cell>
          <cell r="G24" t="str">
            <v>PRODI S1 SISTEM INFORMASI (FRI) (2019)</v>
          </cell>
          <cell r="H24" t="str">
            <v>DOSEN PEGAWAI TETAP</v>
          </cell>
          <cell r="J24" t="str">
            <v>AA</v>
          </cell>
          <cell r="K24">
            <v>5.4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10.8</v>
          </cell>
          <cell r="Q24" t="str">
            <v>TDK MEMENUHI</v>
          </cell>
        </row>
        <row r="25">
          <cell r="F25" t="str">
            <v>UMAR YUNAN KURNIA SEPTO HEDIYANTO</v>
          </cell>
          <cell r="G25" t="str">
            <v>PRODI S1 SISTEM INFORMASI (FRI) (2019)</v>
          </cell>
          <cell r="H25" t="str">
            <v>DOSEN PEGAWAI TETAP</v>
          </cell>
          <cell r="I25" t="str">
            <v>KEPALA URUSAN LABORATORIUM/BENGKEL/STUDIO (FRI)</v>
          </cell>
          <cell r="J25" t="str">
            <v>AA</v>
          </cell>
          <cell r="K25">
            <v>4.2766666666666637</v>
          </cell>
          <cell r="L25">
            <v>2.5</v>
          </cell>
          <cell r="M25">
            <v>0</v>
          </cell>
          <cell r="N25">
            <v>3.75</v>
          </cell>
          <cell r="O25">
            <v>0</v>
          </cell>
          <cell r="P25">
            <v>39.75333333333333</v>
          </cell>
          <cell r="Q25" t="str">
            <v>TDK MEMENUHI</v>
          </cell>
        </row>
        <row r="26">
          <cell r="F26" t="str">
            <v>MUHAMMAD AZANI HASIBUAN</v>
          </cell>
          <cell r="G26" t="str">
            <v>PRODI S1 SISTEM INFORMASI (FRI) (2019)</v>
          </cell>
          <cell r="H26" t="str">
            <v>DOSEN PEGAWAI TETAP</v>
          </cell>
          <cell r="J26" t="str">
            <v>AA</v>
          </cell>
          <cell r="K26">
            <v>3.6950000000000038</v>
          </cell>
          <cell r="L26">
            <v>1.9150000000000005</v>
          </cell>
          <cell r="M26">
            <v>0.55000000000000004</v>
          </cell>
          <cell r="N26">
            <v>1.583333333333335</v>
          </cell>
          <cell r="O26">
            <v>0</v>
          </cell>
          <cell r="P26">
            <v>32.186666666666682</v>
          </cell>
          <cell r="Q26" t="str">
            <v>MEMENUHI</v>
          </cell>
        </row>
        <row r="27">
          <cell r="F27" t="str">
            <v>RACHMADITA ANDRESWARI</v>
          </cell>
          <cell r="G27" t="str">
            <v>PRODI S1 SISTEM INFORMASI (FRI) (2019)</v>
          </cell>
          <cell r="H27" t="str">
            <v>DOSEN PEGAWAI TETAP</v>
          </cell>
          <cell r="I27" t="str">
            <v>KA.PRODI S1 SISTEM INFORMASI (FRI)</v>
          </cell>
          <cell r="J27" t="str">
            <v>AA</v>
          </cell>
          <cell r="K27">
            <v>6.2666666666666702</v>
          </cell>
          <cell r="L27">
            <v>3.7949999999999999</v>
          </cell>
          <cell r="M27">
            <v>1.75</v>
          </cell>
          <cell r="N27">
            <v>4.4999999999999902</v>
          </cell>
          <cell r="O27">
            <v>0</v>
          </cell>
          <cell r="P27">
            <v>50.423333333333318</v>
          </cell>
          <cell r="Q27" t="str">
            <v>MEMENUHI</v>
          </cell>
        </row>
        <row r="28">
          <cell r="F28" t="str">
            <v>FAISHAL MUFIED AL ANSHARY</v>
          </cell>
          <cell r="G28" t="str">
            <v>PRODI S1 SISTEM INFORMASI (FRI) (2019)</v>
          </cell>
          <cell r="H28" t="str">
            <v>DOSEN PEGAWAI TETAP</v>
          </cell>
          <cell r="I28" t="str">
            <v>KEPALA URUSAN KEMAHASISWAAN (FRI)</v>
          </cell>
          <cell r="J28" t="str">
            <v>AA</v>
          </cell>
          <cell r="K28">
            <v>5.8649999999999984</v>
          </cell>
          <cell r="L28">
            <v>3</v>
          </cell>
          <cell r="M28">
            <v>0</v>
          </cell>
          <cell r="N28">
            <v>3.666666666666655</v>
          </cell>
          <cell r="O28">
            <v>0</v>
          </cell>
          <cell r="P28">
            <v>37.063333333333304</v>
          </cell>
          <cell r="Q28" t="str">
            <v>TDK MEMENUHI</v>
          </cell>
        </row>
        <row r="29">
          <cell r="F29" t="str">
            <v>NUR ICHSAN UTAMA</v>
          </cell>
          <cell r="G29" t="str">
            <v>PRODI S1 SISTEM INFORMASI (FRI) (2019)</v>
          </cell>
          <cell r="H29" t="str">
            <v>DOSEN PEGAWAI TETAP</v>
          </cell>
          <cell r="J29" t="str">
            <v>NJFA</v>
          </cell>
          <cell r="K29">
            <v>6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12</v>
          </cell>
          <cell r="Q29" t="str">
            <v>TDK MEMENUHI</v>
          </cell>
        </row>
        <row r="30">
          <cell r="F30" t="str">
            <v>LUTHFI RAMADANI</v>
          </cell>
          <cell r="G30" t="str">
            <v>PRODI S1 SISTEM INFORMASI (FRI) (2019)</v>
          </cell>
          <cell r="H30" t="str">
            <v>DOSEN PEGAWAI TETAP</v>
          </cell>
          <cell r="J30" t="str">
            <v>AA</v>
          </cell>
          <cell r="K30">
            <v>5.4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10.8</v>
          </cell>
          <cell r="Q30" t="str">
            <v>TDK MEMENUHI</v>
          </cell>
        </row>
        <row r="31">
          <cell r="F31" t="str">
            <v>PUTRA FAJAR ALAM</v>
          </cell>
          <cell r="G31" t="str">
            <v>PRODI S1 SISTEM INFORMASI (FRI) (2019)</v>
          </cell>
          <cell r="H31" t="str">
            <v>DOSEN PEGAWAI TETAP</v>
          </cell>
          <cell r="I31" t="str">
            <v>KEPALA URUSAN PENGEMBANGAN KARIR</v>
          </cell>
          <cell r="J31" t="str">
            <v>AA</v>
          </cell>
          <cell r="K31">
            <v>5.3833333333333329</v>
          </cell>
          <cell r="L31">
            <v>1.375</v>
          </cell>
          <cell r="M31">
            <v>0.95</v>
          </cell>
          <cell r="N31">
            <v>3.1666666666666847</v>
          </cell>
          <cell r="O31">
            <v>0</v>
          </cell>
          <cell r="P31">
            <v>47.250000000000036</v>
          </cell>
          <cell r="Q31" t="str">
            <v>MEMENUHI</v>
          </cell>
        </row>
        <row r="32">
          <cell r="F32" t="str">
            <v>AHMAD MUSNANSYAH</v>
          </cell>
          <cell r="G32" t="str">
            <v>PRODI S1 SISTEM INFORMASI (FRI) (2019)</v>
          </cell>
          <cell r="H32" t="str">
            <v>DOSEN PROFESIONAL FULL TIME</v>
          </cell>
          <cell r="J32" t="str">
            <v>L</v>
          </cell>
          <cell r="K32">
            <v>2.8566666666666691</v>
          </cell>
          <cell r="L32">
            <v>2</v>
          </cell>
          <cell r="M32">
            <v>1.05</v>
          </cell>
          <cell r="N32">
            <v>1.5</v>
          </cell>
          <cell r="O32">
            <v>0</v>
          </cell>
          <cell r="P32">
            <v>32.81333333333334</v>
          </cell>
          <cell r="Q32" t="str">
            <v>MEMENUHI</v>
          </cell>
        </row>
        <row r="33">
          <cell r="F33" t="str">
            <v>ASTI AMALIA NUR FAJRILLAH</v>
          </cell>
          <cell r="G33" t="str">
            <v>PRODI S1 SISTEM INFORMASI (FRI) (2019)</v>
          </cell>
          <cell r="H33" t="str">
            <v>DOSEN PROFESIONAL FULL TIME</v>
          </cell>
          <cell r="J33" t="str">
            <v>AA</v>
          </cell>
          <cell r="K33">
            <v>4.223333333333315</v>
          </cell>
          <cell r="L33">
            <v>2.165</v>
          </cell>
          <cell r="M33">
            <v>1.75</v>
          </cell>
          <cell r="N33">
            <v>2.6666666666666501</v>
          </cell>
          <cell r="O33">
            <v>0</v>
          </cell>
          <cell r="P33">
            <v>38.149999999999928</v>
          </cell>
          <cell r="Q33" t="str">
            <v>MEMENUHI</v>
          </cell>
        </row>
        <row r="34">
          <cell r="F34" t="str">
            <v>SONI FAJAR SURYA GUMILANG</v>
          </cell>
          <cell r="G34" t="str">
            <v>PRODI S1 SISTEM INFORMASI (FRI) (2019)</v>
          </cell>
          <cell r="H34" t="str">
            <v>DOSEN PEGAWAI TETAP</v>
          </cell>
          <cell r="I34" t="str">
            <v>MANAGER SOLUSI TEKNOLOGI</v>
          </cell>
          <cell r="J34" t="str">
            <v>L</v>
          </cell>
          <cell r="K34">
            <v>6.1850000000000005</v>
          </cell>
          <cell r="L34">
            <v>2.25</v>
          </cell>
          <cell r="M34">
            <v>0.55000000000000004</v>
          </cell>
          <cell r="N34">
            <v>2.0833333333333348</v>
          </cell>
          <cell r="O34">
            <v>0</v>
          </cell>
          <cell r="P34">
            <v>44.636666666666677</v>
          </cell>
          <cell r="Q34" t="str">
            <v>MEMENUHI</v>
          </cell>
        </row>
        <row r="35">
          <cell r="F35" t="str">
            <v>AHMAD ALMAARIF</v>
          </cell>
          <cell r="G35" t="str">
            <v>PRODI S1 SISTEM INFORMASI (FRI) (2019)</v>
          </cell>
          <cell r="H35" t="str">
            <v>DOSEN PROFESIONAL FULL TIME</v>
          </cell>
          <cell r="J35" t="str">
            <v>NJFA</v>
          </cell>
          <cell r="K35">
            <v>3.7583333333333488</v>
          </cell>
          <cell r="L35">
            <v>1.58</v>
          </cell>
          <cell r="M35">
            <v>1.35</v>
          </cell>
          <cell r="N35">
            <v>7.8333333333333002</v>
          </cell>
          <cell r="O35">
            <v>0</v>
          </cell>
          <cell r="P35">
            <v>50.543333333333301</v>
          </cell>
          <cell r="Q35" t="str">
            <v>MEMENUHI</v>
          </cell>
        </row>
        <row r="36">
          <cell r="F36" t="str">
            <v>AVON BUDIONO</v>
          </cell>
          <cell r="G36" t="str">
            <v>PRODI S1 SISTEM INFORMASI (FRI) (2019)</v>
          </cell>
          <cell r="H36" t="str">
            <v>DOSEN PROFESIONAL FULL TIME</v>
          </cell>
          <cell r="J36" t="str">
            <v>L</v>
          </cell>
          <cell r="K36">
            <v>5.1516666666666637</v>
          </cell>
          <cell r="L36">
            <v>0</v>
          </cell>
          <cell r="M36">
            <v>2.35</v>
          </cell>
          <cell r="N36">
            <v>0.5</v>
          </cell>
          <cell r="O36">
            <v>0</v>
          </cell>
          <cell r="P36">
            <v>35.203333333333326</v>
          </cell>
          <cell r="Q36" t="str">
            <v>MEMENUHI</v>
          </cell>
        </row>
        <row r="37">
          <cell r="F37" t="str">
            <v>ROKHMAN FAUZI</v>
          </cell>
          <cell r="G37" t="str">
            <v>PRODI S1 SISTEM INFORMASI (FRI) (2019)</v>
          </cell>
          <cell r="H37" t="str">
            <v>DOSEN PROFESIONAL FULL TIME</v>
          </cell>
          <cell r="I37" t="str">
            <v>SEK.PRODI S1 SISTEM INFORMASI (FRI)</v>
          </cell>
          <cell r="J37" t="str">
            <v>AA</v>
          </cell>
          <cell r="K37">
            <v>6.1733333333333285</v>
          </cell>
          <cell r="L37">
            <v>2.33</v>
          </cell>
          <cell r="M37">
            <v>1.55</v>
          </cell>
          <cell r="N37">
            <v>4.3333333333333348</v>
          </cell>
          <cell r="O37">
            <v>0</v>
          </cell>
          <cell r="P37">
            <v>44.773333333333333</v>
          </cell>
          <cell r="Q37" t="str">
            <v>MEMENUHI</v>
          </cell>
        </row>
        <row r="38">
          <cell r="F38" t="str">
            <v>ALVI SYAHRINA</v>
          </cell>
          <cell r="G38" t="str">
            <v>PRODI S1 SISTEM INFORMASI (FRI) (2019)</v>
          </cell>
          <cell r="H38" t="str">
            <v>DOSEN PROFESIONAL FULL TIME</v>
          </cell>
          <cell r="J38" t="str">
            <v>NJFA</v>
          </cell>
          <cell r="K38">
            <v>3.3433333333333337</v>
          </cell>
          <cell r="L38">
            <v>1.25</v>
          </cell>
          <cell r="M38">
            <v>1.75</v>
          </cell>
          <cell r="N38">
            <v>9.0833333333333499</v>
          </cell>
          <cell r="O38">
            <v>0</v>
          </cell>
          <cell r="P38">
            <v>53.353333333333367</v>
          </cell>
          <cell r="Q38" t="str">
            <v>MEMENUHI</v>
          </cell>
        </row>
        <row r="39">
          <cell r="F39" t="str">
            <v>MUHARDI SAPUTRA</v>
          </cell>
          <cell r="G39" t="str">
            <v>PRODI S1 SISTEM INFORMASI (FRI) (2019)</v>
          </cell>
          <cell r="H39" t="str">
            <v>DOSEN PROFESIONAL FULL TIME</v>
          </cell>
          <cell r="J39" t="str">
            <v>NJFA</v>
          </cell>
          <cell r="K39">
            <v>5.4649999999999963</v>
          </cell>
          <cell r="L39">
            <v>3.2050000000000001</v>
          </cell>
          <cell r="M39">
            <v>1.35</v>
          </cell>
          <cell r="N39">
            <v>6.6666666666666847</v>
          </cell>
          <cell r="O39">
            <v>0</v>
          </cell>
          <cell r="P39">
            <v>66.373333333333363</v>
          </cell>
          <cell r="Q39" t="str">
            <v>MEMENUHI</v>
          </cell>
        </row>
        <row r="40">
          <cell r="F40" t="str">
            <v>BERLIAN MAULIDYA IZZATI</v>
          </cell>
          <cell r="G40" t="str">
            <v>PRODI S1 SISTEM INFORMASI (FRI) (2019)</v>
          </cell>
          <cell r="H40" t="str">
            <v>DOSEN PROFESIONAL FULL TIME</v>
          </cell>
          <cell r="J40" t="str">
            <v>NJFA</v>
          </cell>
          <cell r="K40">
            <v>3.125</v>
          </cell>
          <cell r="L40">
            <v>1.625</v>
          </cell>
          <cell r="M40">
            <v>0.75</v>
          </cell>
          <cell r="N40">
            <v>4.25</v>
          </cell>
          <cell r="O40">
            <v>0</v>
          </cell>
          <cell r="P40">
            <v>39.33</v>
          </cell>
          <cell r="Q40" t="str">
            <v>MEMENUHI</v>
          </cell>
        </row>
        <row r="41">
          <cell r="F41" t="str">
            <v>LUKMAN ABDURRAHMAN</v>
          </cell>
          <cell r="G41" t="str">
            <v>PRODI S1 SISTEM INFORMASI (FRI) (2019)</v>
          </cell>
          <cell r="H41" t="str">
            <v>DOSEN PEGAWAI TETAP</v>
          </cell>
          <cell r="J41" t="str">
            <v>L</v>
          </cell>
          <cell r="K41">
            <v>3.41</v>
          </cell>
          <cell r="L41">
            <v>2.915</v>
          </cell>
          <cell r="M41">
            <v>0</v>
          </cell>
          <cell r="N41">
            <v>1.25</v>
          </cell>
          <cell r="O41">
            <v>0</v>
          </cell>
          <cell r="P41">
            <v>39.15</v>
          </cell>
          <cell r="Q41" t="str">
            <v>TDK MEMENUHI</v>
          </cell>
        </row>
        <row r="42">
          <cell r="F42" t="str">
            <v>MUHARMAN LUBIS</v>
          </cell>
          <cell r="G42" t="str">
            <v>PRODI S1 SISTEM INFORMASI (FRI) (2019)</v>
          </cell>
          <cell r="H42" t="str">
            <v>DOSEN PEGAWAI TETAP</v>
          </cell>
          <cell r="J42" t="str">
            <v>L</v>
          </cell>
          <cell r="K42">
            <v>4.8183333333333351</v>
          </cell>
          <cell r="L42">
            <v>4.8750000000000009</v>
          </cell>
          <cell r="M42">
            <v>0.95</v>
          </cell>
          <cell r="N42">
            <v>6.9166666666666394</v>
          </cell>
          <cell r="O42">
            <v>0</v>
          </cell>
          <cell r="P42">
            <v>69.219999999999942</v>
          </cell>
          <cell r="Q42" t="str">
            <v>MEMENUHI</v>
          </cell>
        </row>
        <row r="43">
          <cell r="F43" t="str">
            <v>IRAWAN NURHAS</v>
          </cell>
          <cell r="G43" t="str">
            <v>PRODI S1 SISTEM INFORMASI (FRI) (2019)</v>
          </cell>
          <cell r="H43" t="str">
            <v>DOSEN PROFESIONAL FULL TIME</v>
          </cell>
          <cell r="J43" t="str">
            <v>NJFA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 t="str">
            <v>TDK MEMENUHI</v>
          </cell>
        </row>
        <row r="44">
          <cell r="F44" t="str">
            <v>EDI SUTOYO</v>
          </cell>
          <cell r="G44" t="str">
            <v>PRODI S1 SISTEM INFORMASI (FRI) (2019)</v>
          </cell>
          <cell r="H44" t="str">
            <v>DOSEN PEGAWAI TETAP</v>
          </cell>
          <cell r="J44" t="str">
            <v>AA</v>
          </cell>
          <cell r="K44">
            <v>3.1933333333333351</v>
          </cell>
          <cell r="L44">
            <v>1.21</v>
          </cell>
          <cell r="M44">
            <v>2.35</v>
          </cell>
          <cell r="N44">
            <v>8.0833333333333002</v>
          </cell>
          <cell r="O44">
            <v>0</v>
          </cell>
          <cell r="P44">
            <v>55.843333333333277</v>
          </cell>
          <cell r="Q44" t="str">
            <v>MEMENUHI</v>
          </cell>
        </row>
        <row r="45">
          <cell r="F45" t="str">
            <v>RAHMAT FAUZI</v>
          </cell>
          <cell r="G45" t="str">
            <v>PRODI S1 SISTEM INFORMASI (FRI) (2019)</v>
          </cell>
          <cell r="H45" t="str">
            <v>DOSEN PEGAWAI TETAP</v>
          </cell>
          <cell r="J45" t="str">
            <v>AA</v>
          </cell>
          <cell r="K45">
            <v>3.8599999999999994</v>
          </cell>
          <cell r="L45">
            <v>1.8299999999999998</v>
          </cell>
          <cell r="M45">
            <v>1.45</v>
          </cell>
          <cell r="N45">
            <v>10.166666666666821</v>
          </cell>
          <cell r="O45">
            <v>0</v>
          </cell>
          <cell r="P45">
            <v>55.043333333333635</v>
          </cell>
          <cell r="Q45" t="str">
            <v>MEMENUHI</v>
          </cell>
        </row>
        <row r="46">
          <cell r="F46" t="str">
            <v>RYAN ADHITYA NUGRAHA</v>
          </cell>
          <cell r="G46" t="str">
            <v>PRODI S1 SISTEM INFORMASI (FRI) (2019)</v>
          </cell>
          <cell r="H46" t="str">
            <v>DOSEN PROFESIONAL FULL TIME</v>
          </cell>
          <cell r="J46" t="str">
            <v>NJFA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 t="str">
            <v>TDK MEMENUHI</v>
          </cell>
        </row>
        <row r="47">
          <cell r="F47" t="str">
            <v>OKTARIANI NURUL PRATIWI</v>
          </cell>
          <cell r="G47" t="str">
            <v>PRODI S1 SISTEM INFORMASI (FRI) (2019)</v>
          </cell>
          <cell r="H47" t="str">
            <v>DOSEN PROFESIONAL FULL TIME</v>
          </cell>
          <cell r="J47" t="str">
            <v>L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 t="str">
            <v>TDK MEMENUHI</v>
          </cell>
        </row>
        <row r="48">
          <cell r="F48" t="str">
            <v>IQBAL SANTOSA</v>
          </cell>
          <cell r="G48" t="str">
            <v>PRODI S1 SISTEM INFORMASI (FRI) (2019)</v>
          </cell>
          <cell r="H48" t="str">
            <v>DOSEN CALON PEGAWAI TETAP</v>
          </cell>
          <cell r="J48" t="str">
            <v>NJFA</v>
          </cell>
          <cell r="K48">
            <v>3.3916666666666657</v>
          </cell>
          <cell r="L48">
            <v>0.83000000000000007</v>
          </cell>
          <cell r="M48">
            <v>0.85</v>
          </cell>
          <cell r="N48">
            <v>2.5</v>
          </cell>
          <cell r="O48">
            <v>0</v>
          </cell>
          <cell r="P48">
            <v>35.313333333333333</v>
          </cell>
          <cell r="Q48" t="str">
            <v>MEMENUHI</v>
          </cell>
        </row>
        <row r="49">
          <cell r="F49" t="str">
            <v>FAQIH HAMAMI</v>
          </cell>
          <cell r="G49" t="str">
            <v>PRODI S1 SISTEM INFORMASI (FRI) (2019)</v>
          </cell>
          <cell r="H49" t="str">
            <v>DOSEN PROFESIONAL FULL TIME</v>
          </cell>
          <cell r="J49" t="str">
            <v>NJFA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 t="str">
            <v>TDK MEMENUHI</v>
          </cell>
        </row>
        <row r="50">
          <cell r="F50" t="str">
            <v>MUHAMMAD FATHINUDDIN</v>
          </cell>
          <cell r="G50" t="str">
            <v>PRODI S1 SISTEM INFORMASI (FRI) (2019)</v>
          </cell>
          <cell r="H50" t="str">
            <v>DOSEN PROFESIONAL FULL TIME</v>
          </cell>
          <cell r="J50" t="str">
            <v>NJFA</v>
          </cell>
          <cell r="K50">
            <v>1.75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34</v>
          </cell>
          <cell r="Q50" t="str">
            <v>TDK MEMENUHI</v>
          </cell>
        </row>
        <row r="51">
          <cell r="F51" t="str">
            <v>DITA PRAMESTI</v>
          </cell>
          <cell r="G51" t="str">
            <v>PRODI S1 SISTEM INFORMASI (FRI) (2019)</v>
          </cell>
          <cell r="H51" t="str">
            <v>DOSEN PROFESIONAL FULL TIME</v>
          </cell>
          <cell r="J51" t="str">
            <v>NJFA</v>
          </cell>
          <cell r="K51">
            <v>2.3350000000000009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28.67</v>
          </cell>
          <cell r="Q51" t="str">
            <v>TDK MEMENUHI</v>
          </cell>
        </row>
        <row r="52">
          <cell r="F52" t="str">
            <v>EKKY NOVRIZA ALAM</v>
          </cell>
          <cell r="G52" t="str">
            <v>PRODI S1 SISTEM INFORMASI (FRI) (2019)</v>
          </cell>
          <cell r="H52" t="str">
            <v>DOSEN PROFESIONAL FULL TIME</v>
          </cell>
          <cell r="J52" t="str">
            <v>NJFA</v>
          </cell>
          <cell r="K52">
            <v>1.875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27.75</v>
          </cell>
          <cell r="Q52" t="str">
            <v>TDK MEMENUHI</v>
          </cell>
        </row>
        <row r="53">
          <cell r="F53" t="str">
            <v>FITRIYANA DEWI</v>
          </cell>
          <cell r="G53" t="str">
            <v>PRODI S1 SISTEM INFORMASI (FRI) (2019)</v>
          </cell>
          <cell r="H53" t="str">
            <v>DOSEN PROFESIONAL FULL TIME</v>
          </cell>
          <cell r="J53" t="str">
            <v>NJFA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 t="str">
            <v>TDK MEMENUHI</v>
          </cell>
        </row>
        <row r="54">
          <cell r="F54" t="str">
            <v>FALAHAH</v>
          </cell>
          <cell r="G54" t="str">
            <v>PRODI S1 SISTEM INFORMASI (FRI) (2019)</v>
          </cell>
          <cell r="H54" t="str">
            <v>DOSEN PROFESIONAL FULL TIME</v>
          </cell>
          <cell r="J54" t="str">
            <v>L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28.5</v>
          </cell>
          <cell r="Q54" t="str">
            <v>TDK MEMENUHI</v>
          </cell>
        </row>
        <row r="55">
          <cell r="F55" t="str">
            <v>CHRISTANTO TRIWIBISONO</v>
          </cell>
          <cell r="G55" t="str">
            <v>PRODI S1 TEKNIK INDUSTRI (FRI) (2019)</v>
          </cell>
          <cell r="H55" t="str">
            <v>DOSEN PEGAWAI TETAP</v>
          </cell>
          <cell r="J55" t="str">
            <v>AA</v>
          </cell>
          <cell r="K55">
            <v>1.6666666666666501</v>
          </cell>
          <cell r="L55">
            <v>0</v>
          </cell>
          <cell r="M55">
            <v>0.75</v>
          </cell>
          <cell r="N55">
            <v>0</v>
          </cell>
          <cell r="O55">
            <v>0</v>
          </cell>
          <cell r="P55">
            <v>22.3333333333333</v>
          </cell>
          <cell r="Q55" t="str">
            <v>TDK MEMENUHI</v>
          </cell>
        </row>
        <row r="56">
          <cell r="F56" t="str">
            <v>LITASARI WIDYASTUTI SUWARSONO</v>
          </cell>
          <cell r="G56" t="str">
            <v>PRODI S1 TEKNIK INDUSTRI (FRI) (2019)</v>
          </cell>
          <cell r="H56" t="str">
            <v>DOSEN PEGAWAI TETAP</v>
          </cell>
          <cell r="J56" t="str">
            <v>AA</v>
          </cell>
          <cell r="K56">
            <v>2.7250000000000005</v>
          </cell>
          <cell r="L56">
            <v>3</v>
          </cell>
          <cell r="M56">
            <v>0.75</v>
          </cell>
          <cell r="N56">
            <v>4.3333333333333348</v>
          </cell>
          <cell r="O56">
            <v>0</v>
          </cell>
          <cell r="P56">
            <v>42.916666666666671</v>
          </cell>
          <cell r="Q56" t="str">
            <v>MEMENUHI</v>
          </cell>
        </row>
        <row r="57">
          <cell r="F57" t="str">
            <v>FIDA NIRMALA NUGRAHA</v>
          </cell>
          <cell r="G57" t="str">
            <v>PRODI S1 TEKNIK INDUSTRI (FRI) (2019)</v>
          </cell>
          <cell r="H57" t="str">
            <v>DOSEN PEGAWAI TETAP</v>
          </cell>
          <cell r="J57" t="str">
            <v>L</v>
          </cell>
          <cell r="K57">
            <v>3.1183333333333252</v>
          </cell>
          <cell r="L57">
            <v>0.5</v>
          </cell>
          <cell r="M57">
            <v>1.25</v>
          </cell>
          <cell r="N57">
            <v>1.25</v>
          </cell>
          <cell r="O57">
            <v>0</v>
          </cell>
          <cell r="P57">
            <v>41.436666666666653</v>
          </cell>
          <cell r="Q57" t="str">
            <v>MEMENUHI</v>
          </cell>
        </row>
        <row r="58">
          <cell r="F58" t="str">
            <v>HERIYONO LALU</v>
          </cell>
          <cell r="G58" t="str">
            <v>PRODI S1 TEKNIK INDUSTRI (FRI) (2019)</v>
          </cell>
          <cell r="H58" t="str">
            <v>DOSEN PEGAWAI TETAP</v>
          </cell>
          <cell r="I58" t="str">
            <v>KEPALA BAGIAN UPT PENDIDIKAN JARAK JAUH</v>
          </cell>
          <cell r="J58" t="str">
            <v>AA</v>
          </cell>
          <cell r="K58">
            <v>5.8266666666666609</v>
          </cell>
          <cell r="L58">
            <v>1.75</v>
          </cell>
          <cell r="M58">
            <v>1.65</v>
          </cell>
          <cell r="N58">
            <v>1.25</v>
          </cell>
          <cell r="O58">
            <v>0</v>
          </cell>
          <cell r="P58">
            <v>31.453333333333322</v>
          </cell>
          <cell r="Q58" t="str">
            <v>MEMENUHI</v>
          </cell>
        </row>
        <row r="59">
          <cell r="F59" t="str">
            <v>IMA NORMALIA KUSMAYANTI</v>
          </cell>
          <cell r="G59" t="str">
            <v>PRODI S1 TEKNIK INDUSTRI (FRI) (2019)</v>
          </cell>
          <cell r="H59" t="str">
            <v>DOSEN PEGAWAI TETAP</v>
          </cell>
          <cell r="J59" t="str">
            <v>L</v>
          </cell>
          <cell r="K59">
            <v>3.1666666666666643</v>
          </cell>
          <cell r="L59">
            <v>2</v>
          </cell>
          <cell r="M59">
            <v>2.35</v>
          </cell>
          <cell r="N59">
            <v>3.25</v>
          </cell>
          <cell r="O59">
            <v>0</v>
          </cell>
          <cell r="P59">
            <v>37.533333333333331</v>
          </cell>
          <cell r="Q59" t="str">
            <v>MEMENUHI</v>
          </cell>
        </row>
        <row r="60">
          <cell r="F60" t="str">
            <v>MIRA RAHAYU</v>
          </cell>
          <cell r="G60" t="str">
            <v>PRODI S1 TEKNIK INDUSTRI (FRI) (2019)</v>
          </cell>
          <cell r="H60" t="str">
            <v>DOSEN PEGAWAI TETAP</v>
          </cell>
          <cell r="J60" t="str">
            <v>L</v>
          </cell>
          <cell r="K60">
            <v>2.2316666666666651</v>
          </cell>
          <cell r="L60">
            <v>3.25</v>
          </cell>
          <cell r="M60">
            <v>0.75</v>
          </cell>
          <cell r="N60">
            <v>0.75</v>
          </cell>
          <cell r="O60">
            <v>0</v>
          </cell>
          <cell r="P60">
            <v>20.963333333333331</v>
          </cell>
          <cell r="Q60" t="str">
            <v>TDK MEMENUHI</v>
          </cell>
        </row>
        <row r="61">
          <cell r="F61" t="str">
            <v>MUHAMMAD IQBAL</v>
          </cell>
          <cell r="G61" t="str">
            <v>PRODI S1 TEKNIK INDUSTRI (FRI) (2019)</v>
          </cell>
          <cell r="H61" t="str">
            <v>DOSEN PEGAWAI TETAP</v>
          </cell>
          <cell r="J61" t="str">
            <v>L</v>
          </cell>
          <cell r="K61">
            <v>6.89</v>
          </cell>
          <cell r="L61">
            <v>0</v>
          </cell>
          <cell r="M61">
            <v>0.75</v>
          </cell>
          <cell r="N61">
            <v>0</v>
          </cell>
          <cell r="O61">
            <v>0</v>
          </cell>
          <cell r="P61">
            <v>15.049999999999999</v>
          </cell>
          <cell r="Q61" t="str">
            <v>TDK MEMENUHI</v>
          </cell>
        </row>
        <row r="62">
          <cell r="F62" t="str">
            <v>AJI PAMOSO</v>
          </cell>
          <cell r="G62" t="str">
            <v>PRODI S1 TEKNIK INDUSTRI (FRI) (2019)</v>
          </cell>
          <cell r="H62" t="str">
            <v>DOSEN PROFESIONAL PART TIME</v>
          </cell>
          <cell r="J62" t="str">
            <v>NJFA</v>
          </cell>
          <cell r="K62">
            <v>1.4333333333333398</v>
          </cell>
          <cell r="L62">
            <v>0.50000000000000011</v>
          </cell>
          <cell r="M62">
            <v>0.75</v>
          </cell>
          <cell r="N62">
            <v>0</v>
          </cell>
          <cell r="O62">
            <v>0</v>
          </cell>
          <cell r="P62">
            <v>10.966666666666679</v>
          </cell>
          <cell r="Q62" t="str">
            <v>MEMENUHI</v>
          </cell>
        </row>
        <row r="63">
          <cell r="F63" t="str">
            <v>JUDI ALHILMAN</v>
          </cell>
          <cell r="G63" t="str">
            <v>PRODI S1 TEKNIK INDUSTRI (FRI) (2019)</v>
          </cell>
          <cell r="H63" t="str">
            <v>DOSEN PROFESIONAL FULL TIME</v>
          </cell>
          <cell r="J63" t="str">
            <v>L</v>
          </cell>
          <cell r="K63">
            <v>3.5766666666666742</v>
          </cell>
          <cell r="L63">
            <v>4</v>
          </cell>
          <cell r="M63">
            <v>1.25</v>
          </cell>
          <cell r="N63">
            <v>1</v>
          </cell>
          <cell r="O63">
            <v>0</v>
          </cell>
          <cell r="P63">
            <v>37.103333333333353</v>
          </cell>
          <cell r="Q63" t="str">
            <v>MEMENUHI</v>
          </cell>
        </row>
        <row r="64">
          <cell r="F64" t="str">
            <v>PRATYA POERI SURYADHINI</v>
          </cell>
          <cell r="G64" t="str">
            <v>PRODI S1 TEKNIK INDUSTRI (FRI) (2019)</v>
          </cell>
          <cell r="H64" t="str">
            <v>DOSEN PEGAWAI TETAP</v>
          </cell>
          <cell r="J64" t="str">
            <v>L</v>
          </cell>
          <cell r="K64">
            <v>6.85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13.7</v>
          </cell>
          <cell r="Q64" t="str">
            <v>TDK MEMENUHI</v>
          </cell>
        </row>
        <row r="65">
          <cell r="F65" t="str">
            <v>AMELIA KURNIAWATI</v>
          </cell>
          <cell r="G65" t="str">
            <v>PRODI S1 TEKNIK INDUSTRI (FRI) (2019)</v>
          </cell>
          <cell r="H65" t="str">
            <v>DOSEN PEGAWAI TETAP</v>
          </cell>
          <cell r="J65" t="str">
            <v>L</v>
          </cell>
          <cell r="K65">
            <v>0.99999999999999911</v>
          </cell>
          <cell r="L65">
            <v>2.2499999999999996</v>
          </cell>
          <cell r="M65">
            <v>0.75</v>
          </cell>
          <cell r="N65">
            <v>1.75</v>
          </cell>
          <cell r="O65">
            <v>0</v>
          </cell>
          <cell r="P65">
            <v>25.5</v>
          </cell>
          <cell r="Q65" t="str">
            <v>MEMENUHI</v>
          </cell>
        </row>
        <row r="66">
          <cell r="F66" t="str">
            <v>WIDIA JULIANI</v>
          </cell>
          <cell r="G66" t="str">
            <v>PRODI S1 TEKNIK INDUSTRI (FRI) (2019)</v>
          </cell>
          <cell r="H66" t="str">
            <v>DOSEN PROFESIONAL FULL TIME</v>
          </cell>
          <cell r="J66" t="str">
            <v>NJFA</v>
          </cell>
          <cell r="K66">
            <v>2.7350000000000012</v>
          </cell>
          <cell r="L66">
            <v>2.75</v>
          </cell>
          <cell r="M66">
            <v>0.75</v>
          </cell>
          <cell r="N66">
            <v>1.75</v>
          </cell>
          <cell r="O66">
            <v>0</v>
          </cell>
          <cell r="P66">
            <v>28.67</v>
          </cell>
          <cell r="Q66" t="str">
            <v>MEMENUHI</v>
          </cell>
        </row>
        <row r="67">
          <cell r="F67" t="str">
            <v>RIZA AN. RUKMANA</v>
          </cell>
          <cell r="G67" t="str">
            <v>PRODI S1 TEKNIK INDUSTRI (FRI) (2019)</v>
          </cell>
          <cell r="H67" t="str">
            <v>DOSEN PROFESIONAL PART TIME</v>
          </cell>
          <cell r="J67" t="str">
            <v>L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5.4</v>
          </cell>
          <cell r="Q67" t="str">
            <v>TDK MEMENUHI</v>
          </cell>
        </row>
        <row r="68">
          <cell r="F68" t="str">
            <v>BUDI SANTOSA</v>
          </cell>
          <cell r="G68" t="str">
            <v>PRODI S1 TEKNIK INDUSTRI (FRI) (2019)</v>
          </cell>
          <cell r="H68" t="str">
            <v>DOSEN PROFESIONAL FULL TIME</v>
          </cell>
          <cell r="J68" t="str">
            <v>NJFA</v>
          </cell>
          <cell r="K68">
            <v>2.9333333333333336</v>
          </cell>
          <cell r="L68">
            <v>2.415</v>
          </cell>
          <cell r="M68">
            <v>0.55000000000000004</v>
          </cell>
          <cell r="N68">
            <v>1</v>
          </cell>
          <cell r="O68">
            <v>0</v>
          </cell>
          <cell r="P68">
            <v>30.946666666666669</v>
          </cell>
          <cell r="Q68" t="str">
            <v>MEMENUHI</v>
          </cell>
        </row>
        <row r="69">
          <cell r="F69" t="str">
            <v>NANANG SURYANA</v>
          </cell>
          <cell r="G69" t="str">
            <v>PRODI S1 TEKNIK INDUSTRI (FRI) (2019)</v>
          </cell>
          <cell r="H69" t="str">
            <v>DOSEN PROFESIONAL PART TIME</v>
          </cell>
          <cell r="J69" t="str">
            <v>NJFA</v>
          </cell>
          <cell r="K69">
            <v>0.88333333333332886</v>
          </cell>
          <cell r="L69">
            <v>1.5</v>
          </cell>
          <cell r="M69">
            <v>0</v>
          </cell>
          <cell r="N69">
            <v>1.25</v>
          </cell>
          <cell r="O69">
            <v>0</v>
          </cell>
          <cell r="P69">
            <v>12.916666666666657</v>
          </cell>
          <cell r="Q69" t="str">
            <v>TDK MEMENUHI</v>
          </cell>
        </row>
        <row r="70">
          <cell r="F70" t="str">
            <v>ROSAD MA'ALI EL HADI</v>
          </cell>
          <cell r="G70" t="str">
            <v>PRODI S1 TEKNIK INDUSTRI (FRI) (2019)</v>
          </cell>
          <cell r="H70" t="str">
            <v>DOSEN PROFESIONAL FULL TIME</v>
          </cell>
          <cell r="J70" t="str">
            <v>LK</v>
          </cell>
          <cell r="K70">
            <v>4.168333333333333</v>
          </cell>
          <cell r="L70">
            <v>5.75</v>
          </cell>
          <cell r="M70">
            <v>2.8</v>
          </cell>
          <cell r="N70">
            <v>2.0833333333333348</v>
          </cell>
          <cell r="O70">
            <v>0</v>
          </cell>
          <cell r="P70">
            <v>40.603333333333339</v>
          </cell>
          <cell r="Q70" t="str">
            <v>MEMENUHI</v>
          </cell>
        </row>
        <row r="71">
          <cell r="F71" t="str">
            <v>SRI MARTINI</v>
          </cell>
          <cell r="G71" t="str">
            <v>PRODI S1 TEKNIK INDUSTRI (FRI) (2019)</v>
          </cell>
          <cell r="H71" t="str">
            <v>DOSEN PEGAWAI TETAP</v>
          </cell>
          <cell r="J71" t="str">
            <v>L</v>
          </cell>
          <cell r="K71">
            <v>4.4666666666666632</v>
          </cell>
          <cell r="L71">
            <v>5.915</v>
          </cell>
          <cell r="M71">
            <v>1.05</v>
          </cell>
          <cell r="N71">
            <v>5.8333333333333499</v>
          </cell>
          <cell r="O71">
            <v>0</v>
          </cell>
          <cell r="P71">
            <v>44.080000000000027</v>
          </cell>
          <cell r="Q71" t="str">
            <v>MEMENUHI</v>
          </cell>
        </row>
        <row r="72">
          <cell r="F72" t="str">
            <v>MELDI RENDRA</v>
          </cell>
          <cell r="G72" t="str">
            <v>PRODI S1 TEKNIK INDUSTRI (FRI) (2019)</v>
          </cell>
          <cell r="H72" t="str">
            <v>DOSEN PEGAWAI TETAP</v>
          </cell>
          <cell r="J72" t="str">
            <v>AA</v>
          </cell>
          <cell r="K72">
            <v>5.0233333333333405</v>
          </cell>
          <cell r="L72">
            <v>3.71</v>
          </cell>
          <cell r="M72">
            <v>2.65</v>
          </cell>
          <cell r="N72">
            <v>2.25</v>
          </cell>
          <cell r="O72">
            <v>0</v>
          </cell>
          <cell r="P72">
            <v>42.166666666666679</v>
          </cell>
          <cell r="Q72" t="str">
            <v>MEMENUHI</v>
          </cell>
        </row>
        <row r="73">
          <cell r="F73" t="str">
            <v>ARI YANUAR RIDWAN</v>
          </cell>
          <cell r="G73" t="str">
            <v>PRODI S1 TEKNIK INDUSTRI (FRI) (2019)</v>
          </cell>
          <cell r="H73" t="str">
            <v>DOSEN PEGAWAI TETAP</v>
          </cell>
          <cell r="I73" t="str">
            <v>KA.PRODI S1 TEKNIK INDUSTRI (FRI)</v>
          </cell>
          <cell r="J73" t="str">
            <v>L</v>
          </cell>
          <cell r="K73">
            <v>6.9850000000000048</v>
          </cell>
          <cell r="L73">
            <v>6.415</v>
          </cell>
          <cell r="M73">
            <v>2.25</v>
          </cell>
          <cell r="N73">
            <v>2.75</v>
          </cell>
          <cell r="O73">
            <v>0</v>
          </cell>
          <cell r="P73">
            <v>46.350000000000009</v>
          </cell>
          <cell r="Q73" t="str">
            <v>MEMENUHI</v>
          </cell>
        </row>
        <row r="74">
          <cell r="F74" t="str">
            <v>FRANSISKUS TATAS DWI ATMAJI</v>
          </cell>
          <cell r="G74" t="str">
            <v>PRODI S1 TEKNIK INDUSTRI (FRI) (2019)</v>
          </cell>
          <cell r="H74" t="str">
            <v>DOSEN PEGAWAI TETAP</v>
          </cell>
          <cell r="J74" t="str">
            <v>L</v>
          </cell>
          <cell r="K74">
            <v>5.2433333333333252</v>
          </cell>
          <cell r="L74">
            <v>3.5</v>
          </cell>
          <cell r="M74">
            <v>0.75</v>
          </cell>
          <cell r="N74">
            <v>3.5</v>
          </cell>
          <cell r="O74">
            <v>0</v>
          </cell>
          <cell r="P74">
            <v>37.636666666666649</v>
          </cell>
          <cell r="Q74" t="str">
            <v>MEMENUHI</v>
          </cell>
        </row>
        <row r="75">
          <cell r="F75" t="str">
            <v>TEDDY SYAFRIZAL</v>
          </cell>
          <cell r="G75" t="str">
            <v>PRODI S1 TEKNIK INDUSTRI (FRI) (2019)</v>
          </cell>
          <cell r="H75" t="str">
            <v>DOSEN PEGAWAI TETAP</v>
          </cell>
          <cell r="J75" t="str">
            <v>NJFA</v>
          </cell>
          <cell r="K75">
            <v>6.55</v>
          </cell>
          <cell r="L75">
            <v>2</v>
          </cell>
          <cell r="M75">
            <v>0</v>
          </cell>
          <cell r="N75">
            <v>0.75</v>
          </cell>
          <cell r="O75">
            <v>0</v>
          </cell>
          <cell r="P75">
            <v>25.17</v>
          </cell>
          <cell r="Q75" t="str">
            <v>MEMENUHI</v>
          </cell>
        </row>
        <row r="76">
          <cell r="F76" t="str">
            <v>YUSUF NUGROHO DOYO YEKTI</v>
          </cell>
          <cell r="G76" t="str">
            <v>PRODI S1 TEKNIK INDUSTRI (FRI) (2019)</v>
          </cell>
          <cell r="H76" t="str">
            <v>DOSEN PEGAWAI TETAP</v>
          </cell>
          <cell r="J76" t="str">
            <v>AA</v>
          </cell>
          <cell r="K76">
            <v>5.9316666666666649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19.36333333333333</v>
          </cell>
          <cell r="Q76" t="str">
            <v>TDK MEMENUHI</v>
          </cell>
        </row>
        <row r="77">
          <cell r="F77" t="str">
            <v>MARIA DELLAROSAWATI IDAWICAKSAKTI</v>
          </cell>
          <cell r="G77" t="str">
            <v>PRODI S1 TEKNIK INDUSTRI (FRI) (2019)</v>
          </cell>
          <cell r="H77" t="str">
            <v>DOSEN PEGAWAI TETAP</v>
          </cell>
          <cell r="J77" t="str">
            <v>AA</v>
          </cell>
          <cell r="K77">
            <v>3.3933333333333344</v>
          </cell>
          <cell r="L77">
            <v>1.5</v>
          </cell>
          <cell r="M77">
            <v>0.75</v>
          </cell>
          <cell r="N77">
            <v>3.1666666666666652</v>
          </cell>
          <cell r="O77">
            <v>0</v>
          </cell>
          <cell r="P77">
            <v>28.82</v>
          </cell>
          <cell r="Q77" t="str">
            <v>MEMENUHI</v>
          </cell>
        </row>
        <row r="78">
          <cell r="F78" t="str">
            <v>BOBY HERA SAGITA</v>
          </cell>
          <cell r="G78" t="str">
            <v>PRODI S1 TEKNIK INDUSTRI (FRI) (2019)</v>
          </cell>
          <cell r="H78" t="str">
            <v>DOSEN PROFESIONAL FULL TIME</v>
          </cell>
          <cell r="J78" t="str">
            <v>AA</v>
          </cell>
          <cell r="K78">
            <v>3.5350000000000001</v>
          </cell>
          <cell r="L78">
            <v>4.5</v>
          </cell>
          <cell r="M78">
            <v>0.75</v>
          </cell>
          <cell r="N78">
            <v>0</v>
          </cell>
          <cell r="O78">
            <v>0</v>
          </cell>
          <cell r="P78">
            <v>23.72</v>
          </cell>
          <cell r="Q78" t="str">
            <v>MEMENUHI</v>
          </cell>
        </row>
        <row r="79">
          <cell r="F79" t="str">
            <v>NURDININTYA ATHARI SUPRATMAN</v>
          </cell>
          <cell r="G79" t="str">
            <v>PRODI S1 TEKNIK INDUSTRI (FRI) (2019)</v>
          </cell>
          <cell r="H79" t="str">
            <v>DOSEN PEGAWAI TETAP</v>
          </cell>
          <cell r="J79" t="str">
            <v>AA</v>
          </cell>
          <cell r="K79">
            <v>2.9333333333333336</v>
          </cell>
          <cell r="L79">
            <v>1.75</v>
          </cell>
          <cell r="M79">
            <v>2.15</v>
          </cell>
          <cell r="N79">
            <v>1</v>
          </cell>
          <cell r="O79">
            <v>0</v>
          </cell>
          <cell r="P79">
            <v>17.266666666666666</v>
          </cell>
          <cell r="Q79" t="str">
            <v>TDK MEMENUHI</v>
          </cell>
        </row>
        <row r="80">
          <cell r="F80" t="str">
            <v>MURNI DWI ASTUTI</v>
          </cell>
          <cell r="G80" t="str">
            <v>PRODI S1 TEKNIK INDUSTRI (FRI) (2019)</v>
          </cell>
          <cell r="H80" t="str">
            <v>DOSEN PEGAWAI TETAP</v>
          </cell>
          <cell r="J80" t="str">
            <v>AA</v>
          </cell>
          <cell r="K80">
            <v>6.8333333333333339</v>
          </cell>
          <cell r="L80">
            <v>3</v>
          </cell>
          <cell r="M80">
            <v>3.85</v>
          </cell>
          <cell r="N80">
            <v>2.25</v>
          </cell>
          <cell r="O80">
            <v>0</v>
          </cell>
          <cell r="P80">
            <v>44.966666666666669</v>
          </cell>
          <cell r="Q80" t="str">
            <v>MEMENUHI</v>
          </cell>
        </row>
        <row r="81">
          <cell r="F81" t="str">
            <v>MUHAMMAD NASHIR ARDIANSYAH</v>
          </cell>
          <cell r="G81" t="str">
            <v>PRODI S1 TEKNIK INDUSTRI (FRI) (2019)</v>
          </cell>
          <cell r="H81" t="str">
            <v>DOSEN PEGAWAI TETAP</v>
          </cell>
          <cell r="I81" t="str">
            <v>SEK.PRODI S1 TEKNIK INDUSTRI (FRI)</v>
          </cell>
          <cell r="J81" t="str">
            <v>AA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10</v>
          </cell>
          <cell r="Q81" t="str">
            <v>TDK MEMENUHI</v>
          </cell>
        </row>
        <row r="82">
          <cell r="F82" t="str">
            <v>RIO AURACHMAN</v>
          </cell>
          <cell r="G82" t="str">
            <v>PRODI S1 TEKNIK INDUSTRI (FRI) (2019)</v>
          </cell>
          <cell r="H82" t="str">
            <v>DOSEN PEGAWAI TETAP</v>
          </cell>
          <cell r="I82" t="str">
            <v>KEPALA BAGIAN PERENCANAAN PENGEMBANGAN DAN PENGENDALIAN INSTITUSI</v>
          </cell>
          <cell r="J82" t="str">
            <v>AA</v>
          </cell>
          <cell r="K82">
            <v>6.5583333333333353</v>
          </cell>
          <cell r="L82">
            <v>3.875</v>
          </cell>
          <cell r="M82">
            <v>2.35</v>
          </cell>
          <cell r="N82">
            <v>0</v>
          </cell>
          <cell r="O82">
            <v>0</v>
          </cell>
          <cell r="P82">
            <v>48.166666666666671</v>
          </cell>
          <cell r="Q82" t="str">
            <v>MEMENUHI</v>
          </cell>
        </row>
        <row r="83">
          <cell r="F83" t="str">
            <v>ATYA NUR AISHA</v>
          </cell>
          <cell r="G83" t="str">
            <v>PRODI S1 TEKNIK INDUSTRI (FRI) (2019)</v>
          </cell>
          <cell r="H83" t="str">
            <v>DOSEN PEGAWAI TETAP</v>
          </cell>
          <cell r="J83" t="str">
            <v>AA</v>
          </cell>
          <cell r="K83">
            <v>1.3316666666666581</v>
          </cell>
          <cell r="L83">
            <v>3.25</v>
          </cell>
          <cell r="M83">
            <v>0.2</v>
          </cell>
          <cell r="N83">
            <v>1.5</v>
          </cell>
          <cell r="O83">
            <v>0</v>
          </cell>
          <cell r="P83">
            <v>34.263333333333321</v>
          </cell>
          <cell r="Q83" t="str">
            <v>MEMENUHI</v>
          </cell>
        </row>
        <row r="84">
          <cell r="F84" t="str">
            <v>TATANG MULYANA</v>
          </cell>
          <cell r="G84" t="str">
            <v>PRODI S1 TEKNIK INDUSTRI (FRI) (2019)</v>
          </cell>
          <cell r="H84" t="str">
            <v>DOSEN PROFESIONAL PART TIME</v>
          </cell>
          <cell r="J84" t="str">
            <v>L</v>
          </cell>
          <cell r="K84">
            <v>0.69833333333332881</v>
          </cell>
          <cell r="L84">
            <v>0.41999999999999993</v>
          </cell>
          <cell r="M84">
            <v>0.75</v>
          </cell>
          <cell r="N84">
            <v>0</v>
          </cell>
          <cell r="O84">
            <v>0</v>
          </cell>
          <cell r="P84">
            <v>24.816666666666656</v>
          </cell>
          <cell r="Q84" t="str">
            <v>MEMENUHI</v>
          </cell>
        </row>
        <row r="85">
          <cell r="F85" t="str">
            <v>SINTA ARYANI</v>
          </cell>
          <cell r="G85" t="str">
            <v>PRODI S1 TEKNIK INDUSTRI (FRI) (2019)</v>
          </cell>
          <cell r="H85" t="str">
            <v>DOSEN PROFESIONAL FULL TIME</v>
          </cell>
          <cell r="J85" t="str">
            <v>AA</v>
          </cell>
          <cell r="K85">
            <v>1.1666666666666643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14.433333333333328</v>
          </cell>
          <cell r="Q85" t="str">
            <v>TDK MEMENUHI</v>
          </cell>
        </row>
        <row r="86">
          <cell r="F86" t="str">
            <v>NOPENDRI</v>
          </cell>
          <cell r="G86" t="str">
            <v>PRODI S1 TEKNIK INDUSTRI (FRI) (2019)</v>
          </cell>
          <cell r="H86" t="str">
            <v>DOSEN PROFESIONAL FULL TIME</v>
          </cell>
          <cell r="J86" t="str">
            <v>NJFA</v>
          </cell>
          <cell r="K86">
            <v>2.3683333333333323</v>
          </cell>
          <cell r="L86">
            <v>3.165</v>
          </cell>
          <cell r="M86">
            <v>1.65</v>
          </cell>
          <cell r="N86">
            <v>0.75</v>
          </cell>
          <cell r="O86">
            <v>0</v>
          </cell>
          <cell r="P86">
            <v>25.866666666666664</v>
          </cell>
          <cell r="Q86" t="str">
            <v>MEMENUHI</v>
          </cell>
        </row>
        <row r="87">
          <cell r="F87" t="str">
            <v>SARI WULANDARI</v>
          </cell>
          <cell r="G87" t="str">
            <v>PRODI S1 TEKNIK INDUSTRI (FRI) (2019)</v>
          </cell>
          <cell r="H87" t="str">
            <v>DOSEN PEGAWAI TETAP</v>
          </cell>
          <cell r="J87" t="str">
            <v>AA</v>
          </cell>
          <cell r="K87">
            <v>4.1516666666666655</v>
          </cell>
          <cell r="L87">
            <v>2.2100000000000004</v>
          </cell>
          <cell r="M87">
            <v>2.4500000000000002</v>
          </cell>
          <cell r="N87">
            <v>1.5</v>
          </cell>
          <cell r="O87">
            <v>0</v>
          </cell>
          <cell r="P87">
            <v>40.523333333333333</v>
          </cell>
          <cell r="Q87" t="str">
            <v>MEMENUHI</v>
          </cell>
        </row>
        <row r="88">
          <cell r="F88" t="str">
            <v>ILMA MUFIDAH</v>
          </cell>
          <cell r="G88" t="str">
            <v>PRODI S1 TEKNIK INDUSTRI (FRI) (2019)</v>
          </cell>
          <cell r="H88" t="str">
            <v>DOSEN PEGAWAI TETAP</v>
          </cell>
          <cell r="I88" t="str">
            <v>KA.PRODI S2 TEKNIK INDUSTRI (FRI)</v>
          </cell>
          <cell r="J88" t="str">
            <v>L</v>
          </cell>
          <cell r="K88">
            <v>3.2999999999999954</v>
          </cell>
          <cell r="L88">
            <v>4.75</v>
          </cell>
          <cell r="M88">
            <v>1.25</v>
          </cell>
          <cell r="N88">
            <v>8.25</v>
          </cell>
          <cell r="O88">
            <v>0</v>
          </cell>
          <cell r="P88">
            <v>62.86999999999999</v>
          </cell>
          <cell r="Q88" t="str">
            <v>MEMENUHI</v>
          </cell>
        </row>
        <row r="89">
          <cell r="F89" t="str">
            <v>AGUS KUSNAYAT</v>
          </cell>
          <cell r="G89" t="str">
            <v>PRODI S1 TEKNIK INDUSTRI (FRI) (2019)</v>
          </cell>
          <cell r="H89" t="str">
            <v>DOSEN PROFESIONAL FULL TIME</v>
          </cell>
          <cell r="J89" t="str">
            <v>L</v>
          </cell>
          <cell r="K89">
            <v>4.5583333333333353</v>
          </cell>
          <cell r="L89">
            <v>12.125</v>
          </cell>
          <cell r="M89">
            <v>2.35</v>
          </cell>
          <cell r="N89">
            <v>1.5</v>
          </cell>
          <cell r="O89">
            <v>0</v>
          </cell>
          <cell r="P89">
            <v>55.166666666666671</v>
          </cell>
          <cell r="Q89" t="str">
            <v>MEMENUHI</v>
          </cell>
        </row>
        <row r="90">
          <cell r="F90" t="str">
            <v>AUGUSTINA ASIH RUMANTI</v>
          </cell>
          <cell r="G90" t="str">
            <v>PRODI S1 TEKNIK INDUSTRI (FRI) (2019)</v>
          </cell>
          <cell r="H90" t="str">
            <v>DOSEN PROFESIONAL FULL TIME</v>
          </cell>
          <cell r="J90" t="str">
            <v>LK</v>
          </cell>
          <cell r="K90">
            <v>2.3849999999999989</v>
          </cell>
          <cell r="L90">
            <v>2.5</v>
          </cell>
          <cell r="M90">
            <v>1.1000000000000001</v>
          </cell>
          <cell r="N90">
            <v>2</v>
          </cell>
          <cell r="O90">
            <v>0</v>
          </cell>
          <cell r="P90">
            <v>24.469999999999995</v>
          </cell>
          <cell r="Q90" t="str">
            <v>MEMENUHI</v>
          </cell>
        </row>
        <row r="91">
          <cell r="F91" t="str">
            <v>DENNY SUKMA EKA ATMAJA</v>
          </cell>
          <cell r="G91" t="str">
            <v>PRODI S1 TEKNIK INDUSTRI (FRI) (2019)</v>
          </cell>
          <cell r="H91" t="str">
            <v>DOSEN PEGAWAI TETAP</v>
          </cell>
          <cell r="J91" t="str">
            <v>AA</v>
          </cell>
          <cell r="K91">
            <v>5.4566666666666634</v>
          </cell>
          <cell r="L91">
            <v>3.4550000000000001</v>
          </cell>
          <cell r="M91">
            <v>1.85</v>
          </cell>
          <cell r="N91">
            <v>2.4166666666666701</v>
          </cell>
          <cell r="O91">
            <v>0</v>
          </cell>
          <cell r="P91">
            <v>36.256666666666668</v>
          </cell>
          <cell r="Q91" t="str">
            <v>MEMENUHI</v>
          </cell>
        </row>
        <row r="92">
          <cell r="F92" t="str">
            <v>DEVI PRATAMI</v>
          </cell>
          <cell r="G92" t="str">
            <v>PRODI S1 TEKNIK INDUSTRI (FRI) (2019)</v>
          </cell>
          <cell r="H92" t="str">
            <v>DOSEN PEGAWAI TETAP</v>
          </cell>
          <cell r="J92" t="str">
            <v>AA</v>
          </cell>
          <cell r="K92">
            <v>5.876666666666658</v>
          </cell>
          <cell r="L92">
            <v>1</v>
          </cell>
          <cell r="M92">
            <v>1.35</v>
          </cell>
          <cell r="N92">
            <v>5.9999999999999849</v>
          </cell>
          <cell r="O92">
            <v>0</v>
          </cell>
          <cell r="P92">
            <v>47.683333333333287</v>
          </cell>
          <cell r="Q92" t="str">
            <v>MEMENUHI</v>
          </cell>
        </row>
        <row r="93">
          <cell r="F93" t="str">
            <v>IKA ARUM PUSPITA</v>
          </cell>
          <cell r="G93" t="str">
            <v>PRODI S1 TEKNIK INDUSTRI (FRI) (2019)</v>
          </cell>
          <cell r="H93" t="str">
            <v>DOSEN PEGAWAI TETAP</v>
          </cell>
          <cell r="J93" t="str">
            <v>AA</v>
          </cell>
          <cell r="K93">
            <v>4.3933333333333398</v>
          </cell>
          <cell r="L93">
            <v>1.0000000000000002</v>
          </cell>
          <cell r="M93">
            <v>1.25</v>
          </cell>
          <cell r="N93">
            <v>4.6666666666666501</v>
          </cell>
          <cell r="O93">
            <v>0</v>
          </cell>
          <cell r="P93">
            <v>33.369999999999976</v>
          </cell>
          <cell r="Q93" t="str">
            <v>MEMENUHI</v>
          </cell>
        </row>
        <row r="94">
          <cell r="F94" t="str">
            <v>HILMAN DWI ANGGANA</v>
          </cell>
          <cell r="G94" t="str">
            <v>PRODI S1 TEKNIK INDUSTRI (FRI) (2019)</v>
          </cell>
          <cell r="H94" t="str">
            <v>DOSEN PROFESIONAL FULL TIME</v>
          </cell>
          <cell r="J94" t="str">
            <v>AA</v>
          </cell>
          <cell r="K94">
            <v>2.41</v>
          </cell>
          <cell r="L94">
            <v>1.75</v>
          </cell>
          <cell r="M94">
            <v>1.85</v>
          </cell>
          <cell r="N94">
            <v>2</v>
          </cell>
          <cell r="O94">
            <v>0</v>
          </cell>
          <cell r="P94">
            <v>31.22</v>
          </cell>
          <cell r="Q94" t="str">
            <v>MEMENUHI</v>
          </cell>
        </row>
        <row r="95">
          <cell r="F95" t="str">
            <v>RAYINDA PRAMUDITYA SOESANTO</v>
          </cell>
          <cell r="G95" t="str">
            <v>PRODI S1 TEKNIK INDUSTRI (FRI) (2019)</v>
          </cell>
          <cell r="H95" t="str">
            <v>DOSEN PROFESIONAL FULL TIME</v>
          </cell>
          <cell r="J95" t="str">
            <v>AA</v>
          </cell>
          <cell r="K95">
            <v>2.5233333333333334</v>
          </cell>
          <cell r="L95">
            <v>3</v>
          </cell>
          <cell r="M95">
            <v>2.35</v>
          </cell>
          <cell r="N95">
            <v>5.9166666666666501</v>
          </cell>
          <cell r="O95">
            <v>0</v>
          </cell>
          <cell r="P95">
            <v>44.179999999999971</v>
          </cell>
          <cell r="Q95" t="str">
            <v>MEMENUHI</v>
          </cell>
        </row>
        <row r="96">
          <cell r="F96" t="str">
            <v>PRIYANTONO RUDITO</v>
          </cell>
          <cell r="G96" t="str">
            <v>PRODI S1 TEKNIK INDUSTRI (FRI) (2019)</v>
          </cell>
          <cell r="H96" t="str">
            <v>DOSEN PROFESIONAL PART TIME</v>
          </cell>
          <cell r="J96" t="str">
            <v>NJFA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2.4</v>
          </cell>
          <cell r="Q96" t="str">
            <v>TDK MEMENUHI</v>
          </cell>
        </row>
        <row r="97">
          <cell r="F97" t="str">
            <v>ERNA FEBRIYANTI</v>
          </cell>
          <cell r="G97" t="str">
            <v>PRODI S1 TEKNIK INDUSTRI (FRI) (2019)</v>
          </cell>
          <cell r="H97" t="str">
            <v>DOSEN PROFESIONAL FULL TIME</v>
          </cell>
          <cell r="J97" t="str">
            <v>NJFA</v>
          </cell>
          <cell r="K97">
            <v>0.66666666666666496</v>
          </cell>
          <cell r="L97">
            <v>0.42000000000000004</v>
          </cell>
          <cell r="M97">
            <v>1.75</v>
          </cell>
          <cell r="N97">
            <v>0</v>
          </cell>
          <cell r="O97">
            <v>0</v>
          </cell>
          <cell r="P97">
            <v>5.1533333333333298</v>
          </cell>
          <cell r="Q97" t="str">
            <v>TDK MEMENUHI</v>
          </cell>
        </row>
        <row r="98">
          <cell r="F98" t="str">
            <v>AYUDITA OKTAFIANI</v>
          </cell>
          <cell r="G98" t="str">
            <v>PRODI S1 TEKNIK INDUSTRI (FRI) (2019)</v>
          </cell>
          <cell r="H98" t="str">
            <v>DOSEN PROFESIONAL FULL TIME</v>
          </cell>
          <cell r="J98" t="str">
            <v>NJFA</v>
          </cell>
          <cell r="K98">
            <v>2.9233333333333338</v>
          </cell>
          <cell r="L98">
            <v>1.75</v>
          </cell>
          <cell r="M98">
            <v>1.75</v>
          </cell>
          <cell r="N98">
            <v>3.5</v>
          </cell>
          <cell r="O98">
            <v>0</v>
          </cell>
          <cell r="P98">
            <v>36.046666666666667</v>
          </cell>
          <cell r="Q98" t="str">
            <v>MEMENUHI</v>
          </cell>
        </row>
        <row r="99">
          <cell r="F99" t="str">
            <v>G.N. SANDHY WIDYASTHONA</v>
          </cell>
          <cell r="G99" t="str">
            <v>PRODI S1 TEKNIK INDUSTRI (FRI) (2019)</v>
          </cell>
          <cell r="H99" t="str">
            <v>DOSEN PROFESIONAL PART TIME</v>
          </cell>
          <cell r="J99" t="str">
            <v>NJFA</v>
          </cell>
          <cell r="K99">
            <v>0.75</v>
          </cell>
          <cell r="L99">
            <v>1</v>
          </cell>
          <cell r="M99">
            <v>0</v>
          </cell>
          <cell r="N99">
            <v>0</v>
          </cell>
          <cell r="O99">
            <v>0</v>
          </cell>
          <cell r="P99">
            <v>14.6</v>
          </cell>
          <cell r="Q99" t="str">
            <v>TDK MEMENUHI</v>
          </cell>
        </row>
        <row r="100">
          <cell r="F100" t="str">
            <v>YUDHA PRAMBUDIA</v>
          </cell>
          <cell r="G100" t="str">
            <v>PRODI S1 TEKNIK INDUSTRI (FRI) (2019)</v>
          </cell>
          <cell r="H100" t="str">
            <v>DOSEN PROFESIONAL FULL TIME</v>
          </cell>
          <cell r="J100" t="str">
            <v>L</v>
          </cell>
          <cell r="K100">
            <v>1.6849999999999987</v>
          </cell>
          <cell r="L100">
            <v>0</v>
          </cell>
          <cell r="M100">
            <v>0</v>
          </cell>
          <cell r="N100">
            <v>1</v>
          </cell>
          <cell r="O100">
            <v>0</v>
          </cell>
          <cell r="P100">
            <v>24.869999999999997</v>
          </cell>
          <cell r="Q100" t="str">
            <v>TDK MEMENUHI</v>
          </cell>
        </row>
        <row r="101">
          <cell r="F101" t="str">
            <v>MURMAN DWI PRASETIO</v>
          </cell>
          <cell r="G101" t="str">
            <v>PRODI S1 TEKNIK INDUSTRI (FRI) (2019)</v>
          </cell>
          <cell r="H101" t="str">
            <v>DOSEN PROFESIONAL FULL TIME</v>
          </cell>
          <cell r="J101" t="str">
            <v>NJFA</v>
          </cell>
          <cell r="K101">
            <v>2.3183333333333316</v>
          </cell>
          <cell r="L101">
            <v>2</v>
          </cell>
          <cell r="M101">
            <v>0</v>
          </cell>
          <cell r="N101">
            <v>0</v>
          </cell>
          <cell r="O101">
            <v>0</v>
          </cell>
          <cell r="P101">
            <v>29.436666666666664</v>
          </cell>
          <cell r="Q101" t="str">
            <v>TDK MEMENUHI</v>
          </cell>
        </row>
        <row r="102">
          <cell r="F102" t="str">
            <v>DINO CAESARON</v>
          </cell>
          <cell r="G102" t="str">
            <v>PRODI S1 TEKNIK INDUSTRI (FRI) (2019)</v>
          </cell>
          <cell r="H102" t="str">
            <v>DOSEN PROFESIONAL FULL TIME</v>
          </cell>
          <cell r="J102" t="str">
            <v>L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 t="str">
            <v>TDK MEMENUHI</v>
          </cell>
        </row>
        <row r="103">
          <cell r="F103" t="str">
            <v>MOHAMMAD DENI AKBAR</v>
          </cell>
          <cell r="G103" t="str">
            <v>PRODI S1 TEKNIK INDUSTRI (FRI) (2019)</v>
          </cell>
          <cell r="H103" t="str">
            <v>DOSEN PEGAWAI TETAP</v>
          </cell>
          <cell r="I103" t="str">
            <v>SEK.PRODI S1 TEKNIK INDUSTRI INTERNASIONAL (FRI)</v>
          </cell>
          <cell r="J103" t="str">
            <v>NJFA</v>
          </cell>
          <cell r="K103">
            <v>3.0683333333333334</v>
          </cell>
          <cell r="L103">
            <v>3.21</v>
          </cell>
          <cell r="M103">
            <v>2.35</v>
          </cell>
          <cell r="N103">
            <v>1.25</v>
          </cell>
          <cell r="O103">
            <v>0</v>
          </cell>
          <cell r="P103">
            <v>47.506666666666668</v>
          </cell>
          <cell r="Q103" t="str">
            <v>MEMENUHI</v>
          </cell>
        </row>
        <row r="104">
          <cell r="F104" t="str">
            <v>WAWAN TRIPIAWAN</v>
          </cell>
          <cell r="G104" t="str">
            <v>PRODI S1 TEKNIK INDUSTRI (FRI) (2019)</v>
          </cell>
          <cell r="H104" t="str">
            <v>DOSEN CALON PEGAWAI TETAP</v>
          </cell>
          <cell r="J104" t="str">
            <v>AA</v>
          </cell>
          <cell r="K104">
            <v>3.8183333333333387</v>
          </cell>
          <cell r="L104">
            <v>3</v>
          </cell>
          <cell r="M104">
            <v>1.1499999999999999</v>
          </cell>
          <cell r="N104">
            <v>3.5</v>
          </cell>
          <cell r="O104">
            <v>0</v>
          </cell>
          <cell r="P104">
            <v>41.336666666666673</v>
          </cell>
          <cell r="Q104" t="str">
            <v>MEMENUHI</v>
          </cell>
        </row>
        <row r="105">
          <cell r="F105" t="str">
            <v>ISNAENI YULI ARINI</v>
          </cell>
          <cell r="G105" t="str">
            <v>PRODI S1 TEKNIK INDUSTRI (FRI) (2019)</v>
          </cell>
          <cell r="H105" t="str">
            <v>DOSEN PROFESIONAL FULL TIME</v>
          </cell>
          <cell r="J105" t="str">
            <v>NJFA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 t="str">
            <v>TDK MEMENUHI</v>
          </cell>
        </row>
        <row r="106">
          <cell r="F106" t="str">
            <v>MUHAMMAD ALMAUDUDI PULUNGAN</v>
          </cell>
          <cell r="G106" t="str">
            <v>PRODI S1 TEKNIK INDUSTRI (FRI) (2019)</v>
          </cell>
          <cell r="H106" t="str">
            <v>DOSEN PROFESIONAL FULL TIME</v>
          </cell>
          <cell r="J106" t="str">
            <v>NJFA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 t="str">
            <v>TDK MEMENUHI</v>
          </cell>
        </row>
        <row r="107">
          <cell r="F107" t="str">
            <v>AFRIN FAUZYA RIZANA</v>
          </cell>
          <cell r="G107" t="str">
            <v>PRODI S1 TEKNIK INDUSTRI (FRI) (2019)</v>
          </cell>
          <cell r="H107" t="str">
            <v>DOSEN CALON PEGAWAI TETAP</v>
          </cell>
          <cell r="J107" t="str">
            <v>NJFA</v>
          </cell>
          <cell r="K107">
            <v>2.9899999999999967</v>
          </cell>
          <cell r="L107">
            <v>4.25</v>
          </cell>
          <cell r="M107">
            <v>1.35</v>
          </cell>
          <cell r="N107">
            <v>3.3333333333333348</v>
          </cell>
          <cell r="O107">
            <v>0</v>
          </cell>
          <cell r="P107">
            <v>49.946666666666673</v>
          </cell>
          <cell r="Q107" t="str">
            <v>MEMENUHI</v>
          </cell>
        </row>
        <row r="108">
          <cell r="F108" t="str">
            <v>YUNITA NUGRAHAINI SAFRUDIN</v>
          </cell>
          <cell r="G108" t="str">
            <v>PRODI S1 TEKNIK INDUSTRI (FRI) (2019)</v>
          </cell>
          <cell r="H108" t="str">
            <v>DOSEN PROFESIONAL FULL TIME</v>
          </cell>
          <cell r="J108" t="str">
            <v>NJFA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15</v>
          </cell>
          <cell r="Q108" t="str">
            <v>TDK MEMENUHI</v>
          </cell>
        </row>
        <row r="109">
          <cell r="F109" t="str">
            <v>TIARA VERITA YASTICA</v>
          </cell>
          <cell r="G109" t="str">
            <v>PRODI S1 TEKNIK INDUSTRI (FRI) (2019)</v>
          </cell>
          <cell r="H109" t="str">
            <v>DOSEN PROFESIONAL FULL TIME</v>
          </cell>
          <cell r="J109" t="str">
            <v>NJFA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 t="str">
            <v>TDK MEMENUHI</v>
          </cell>
        </row>
        <row r="110">
          <cell r="F110" t="str">
            <v>SHEILA AMALIA SALMA</v>
          </cell>
          <cell r="G110" t="str">
            <v>PRODI S1 TEKNIK INDUSTRI (FRI) (2019)</v>
          </cell>
          <cell r="H110" t="str">
            <v>DOSEN PROFESIONAL FULL TIME</v>
          </cell>
          <cell r="J110" t="str">
            <v>NJFA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 t="str">
            <v>TDK MEMENUHI</v>
          </cell>
        </row>
        <row r="111">
          <cell r="F111" t="str">
            <v>WIYONO</v>
          </cell>
          <cell r="G111" t="str">
            <v>PRODI S1 TEKNIK INDUSTRI (FRI) (2019)</v>
          </cell>
          <cell r="H111" t="str">
            <v>DOSEN PEGAWAI TETAP</v>
          </cell>
          <cell r="J111" t="str">
            <v>L</v>
          </cell>
          <cell r="K111">
            <v>4.9333333333333336</v>
          </cell>
          <cell r="L111">
            <v>5</v>
          </cell>
          <cell r="M111">
            <v>1.55</v>
          </cell>
          <cell r="N111">
            <v>1.25</v>
          </cell>
          <cell r="O111">
            <v>0</v>
          </cell>
          <cell r="P111">
            <v>31.466666666666669</v>
          </cell>
          <cell r="Q111" t="str">
            <v>MEMENUHI</v>
          </cell>
        </row>
        <row r="112">
          <cell r="F112" t="str">
            <v>BUDI PRAPTONO</v>
          </cell>
          <cell r="G112" t="str">
            <v>PRODI S1 TEKNIK INDUSTRI (FRI) (2019)</v>
          </cell>
          <cell r="H112" t="str">
            <v>DOSEN PEGAWAI TETAP</v>
          </cell>
          <cell r="J112" t="str">
            <v>L</v>
          </cell>
          <cell r="K112">
            <v>3.9333333333333513</v>
          </cell>
          <cell r="L112">
            <v>2</v>
          </cell>
          <cell r="M112">
            <v>1.05</v>
          </cell>
          <cell r="N112">
            <v>2.1666666666666701</v>
          </cell>
          <cell r="O112">
            <v>0</v>
          </cell>
          <cell r="P112">
            <v>32.800000000000047</v>
          </cell>
          <cell r="Q112" t="str">
            <v>MEMENUHI</v>
          </cell>
        </row>
        <row r="113">
          <cell r="F113" t="str">
            <v>BUDI SULISTYO</v>
          </cell>
          <cell r="G113" t="str">
            <v>PRODI S1 TEKNIK INDUSTRI (FRI) (2019)</v>
          </cell>
          <cell r="H113" t="str">
            <v>DOSEN PEGAWAI TETAP</v>
          </cell>
          <cell r="J113" t="str">
            <v>L</v>
          </cell>
          <cell r="K113">
            <v>6.9666666666666703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17.933333333333341</v>
          </cell>
          <cell r="Q113" t="str">
            <v>MEMENUHI</v>
          </cell>
        </row>
        <row r="114">
          <cell r="F114" t="str">
            <v>FARDA HASUN</v>
          </cell>
          <cell r="G114" t="str">
            <v>PRODI S1 TEKNIK INDUSTRI (FRI) (2019)</v>
          </cell>
          <cell r="H114" t="str">
            <v>DOSEN PEGAWAI TETAP</v>
          </cell>
          <cell r="J114" t="str">
            <v>L</v>
          </cell>
          <cell r="K114">
            <v>8.2600000000000016</v>
          </cell>
          <cell r="L114">
            <v>0</v>
          </cell>
          <cell r="M114">
            <v>1.75</v>
          </cell>
          <cell r="N114">
            <v>1</v>
          </cell>
          <cell r="O114">
            <v>0</v>
          </cell>
          <cell r="P114">
            <v>30.020000000000003</v>
          </cell>
          <cell r="Q114" t="str">
            <v>TDK MEMENUHI</v>
          </cell>
        </row>
        <row r="115">
          <cell r="F115" t="str">
            <v>SRI WIDANINGRUM</v>
          </cell>
          <cell r="G115" t="str">
            <v>PRODI S1 TEKNIK INDUSTRI (FRI) (2019)</v>
          </cell>
          <cell r="H115" t="str">
            <v>DOSEN PEGAWAI TETAP</v>
          </cell>
          <cell r="J115" t="str">
            <v>L</v>
          </cell>
          <cell r="K115">
            <v>7.3116666666666648</v>
          </cell>
          <cell r="L115">
            <v>0.33000000000000007</v>
          </cell>
          <cell r="M115">
            <v>0.75</v>
          </cell>
          <cell r="N115">
            <v>0</v>
          </cell>
          <cell r="O115">
            <v>0</v>
          </cell>
          <cell r="P115">
            <v>18.95333333333333</v>
          </cell>
          <cell r="Q115" t="str">
            <v>MEMENUHI</v>
          </cell>
        </row>
        <row r="116">
          <cell r="F116" t="str">
            <v>BUDHI YOGASWARA</v>
          </cell>
          <cell r="G116" t="str">
            <v>PRODI S1 TEKNIK INDUSTRI (FRI) (2019)</v>
          </cell>
          <cell r="H116" t="str">
            <v>DOSEN PEGAWAI TETAP</v>
          </cell>
          <cell r="J116" t="str">
            <v>L</v>
          </cell>
          <cell r="K116">
            <v>2.5583333333333158</v>
          </cell>
          <cell r="L116">
            <v>0</v>
          </cell>
          <cell r="M116">
            <v>0.75</v>
          </cell>
          <cell r="N116">
            <v>1.25</v>
          </cell>
          <cell r="O116">
            <v>0</v>
          </cell>
          <cell r="P116">
            <v>20.116666666666632</v>
          </cell>
          <cell r="Q116" t="str">
            <v>TDK MEMENUHI</v>
          </cell>
        </row>
        <row r="117">
          <cell r="F117" t="str">
            <v>ENDANG BUDIASIH</v>
          </cell>
          <cell r="G117" t="str">
            <v>PRODI S1 TEKNIK INDUSTRI (FRI) (2019)</v>
          </cell>
          <cell r="H117" t="str">
            <v>DOSEN PEGAWAI TETAP</v>
          </cell>
          <cell r="I117" t="str">
            <v>KEPALA BAGIAN PROGRAM PERKULIAHAN DASAR &amp; UMUM</v>
          </cell>
          <cell r="J117" t="str">
            <v>AA</v>
          </cell>
          <cell r="K117">
            <v>5.8233333333333404</v>
          </cell>
          <cell r="L117">
            <v>0.5</v>
          </cell>
          <cell r="M117">
            <v>1.25</v>
          </cell>
          <cell r="N117">
            <v>1.25</v>
          </cell>
          <cell r="O117">
            <v>0</v>
          </cell>
          <cell r="P117">
            <v>23.74666666666668</v>
          </cell>
          <cell r="Q117" t="str">
            <v>MEMENUHI</v>
          </cell>
        </row>
        <row r="118">
          <cell r="F118" t="str">
            <v>MARINA YUSTIANA LUBIS</v>
          </cell>
          <cell r="G118" t="str">
            <v>PRODI S1 TEKNIK INDUSTRI (FRI) (2019)</v>
          </cell>
          <cell r="H118" t="str">
            <v>DOSEN PEGAWAI TETAP</v>
          </cell>
          <cell r="J118" t="str">
            <v>L</v>
          </cell>
          <cell r="K118">
            <v>4.1100000000000003</v>
          </cell>
          <cell r="L118">
            <v>3.915</v>
          </cell>
          <cell r="M118">
            <v>0.75</v>
          </cell>
          <cell r="N118">
            <v>3.3333333333333348</v>
          </cell>
          <cell r="O118">
            <v>0</v>
          </cell>
          <cell r="P118">
            <v>35.216666666666669</v>
          </cell>
          <cell r="Q118" t="str">
            <v>MEMENUHI</v>
          </cell>
        </row>
        <row r="119">
          <cell r="F119" t="str">
            <v>HARIS RACHMAT</v>
          </cell>
          <cell r="G119" t="str">
            <v>PRODI S1 TEKNIK INDUSTRI (FRI) (2019)</v>
          </cell>
          <cell r="H119" t="str">
            <v>DOSEN PEGAWAI TETAP</v>
          </cell>
          <cell r="J119" t="str">
            <v>AA</v>
          </cell>
          <cell r="K119">
            <v>0.80000000000000071</v>
          </cell>
          <cell r="L119">
            <v>1.29</v>
          </cell>
          <cell r="M119">
            <v>1.25</v>
          </cell>
          <cell r="N119">
            <v>1.25</v>
          </cell>
          <cell r="O119">
            <v>0</v>
          </cell>
          <cell r="P119">
            <v>23.630000000000003</v>
          </cell>
          <cell r="Q119" t="str">
            <v>MEMENUHI</v>
          </cell>
        </row>
        <row r="120">
          <cell r="F120" t="str">
            <v>RINO ANDIAS ANUGRAHA</v>
          </cell>
          <cell r="G120" t="str">
            <v>PRODI S1 TEKNIK INDUSTRI (FRI) (2019)</v>
          </cell>
          <cell r="H120" t="str">
            <v>DOSEN PEGAWAI TETAP</v>
          </cell>
          <cell r="J120" t="str">
            <v>L</v>
          </cell>
          <cell r="K120">
            <v>8.6899999999999977</v>
          </cell>
          <cell r="L120">
            <v>1.33</v>
          </cell>
          <cell r="M120">
            <v>1.35</v>
          </cell>
          <cell r="N120">
            <v>2.25</v>
          </cell>
          <cell r="O120">
            <v>0</v>
          </cell>
          <cell r="P120">
            <v>60.53</v>
          </cell>
          <cell r="Q120" t="str">
            <v>MEMENUHI</v>
          </cell>
        </row>
        <row r="121">
          <cell r="F121" t="str">
            <v>PUTU GIRI ARTHA KUSUMA</v>
          </cell>
          <cell r="G121" t="str">
            <v>PRODI S1 TEKNIK LOGISTIK (FRI) (2019)</v>
          </cell>
          <cell r="H121" t="str">
            <v>DOSEN PROFESIONAL FULL TIME</v>
          </cell>
          <cell r="I121" t="str">
            <v>KA.PRODI S1 TEKNIK LOGISTIK (FRI)</v>
          </cell>
          <cell r="J121" t="str">
            <v>NJFA</v>
          </cell>
          <cell r="K121">
            <v>7.26</v>
          </cell>
          <cell r="L121">
            <v>0.5</v>
          </cell>
          <cell r="M121">
            <v>0.75</v>
          </cell>
          <cell r="N121">
            <v>3.5</v>
          </cell>
          <cell r="O121">
            <v>0</v>
          </cell>
          <cell r="P121">
            <v>35.57</v>
          </cell>
          <cell r="Q121" t="str">
            <v>MEMENUHI</v>
          </cell>
        </row>
        <row r="122">
          <cell r="F122" t="str">
            <v>HARDIAN KOKOH PAMBUDI</v>
          </cell>
          <cell r="G122" t="str">
            <v>PRODI S1 TEKNIK LOGISTIK (FRI) (2019)</v>
          </cell>
          <cell r="H122" t="str">
            <v>DOSEN PROFESIONAL FULL TIME</v>
          </cell>
          <cell r="J122" t="str">
            <v>NJFA</v>
          </cell>
          <cell r="K122">
            <v>9.9999999999999645E-2</v>
          </cell>
          <cell r="L122">
            <v>1.21</v>
          </cell>
          <cell r="M122">
            <v>1.25</v>
          </cell>
          <cell r="N122">
            <v>2.3333333333333348</v>
          </cell>
          <cell r="O122">
            <v>0</v>
          </cell>
          <cell r="P122">
            <v>21.786666666666669</v>
          </cell>
          <cell r="Q122" t="str">
            <v>MEMENUHI</v>
          </cell>
        </row>
        <row r="123">
          <cell r="F123" t="str">
            <v>ERLANGGA BAYU SETYAWAN</v>
          </cell>
          <cell r="G123" t="str">
            <v>PRODI S1 TEKNIK LOGISTIK (FRI) (2019)</v>
          </cell>
          <cell r="H123" t="str">
            <v>DOSEN PROFESIONAL FULL TIME</v>
          </cell>
          <cell r="J123" t="str">
            <v>NJFA</v>
          </cell>
          <cell r="K123">
            <v>0.23333333333333428</v>
          </cell>
          <cell r="L123">
            <v>1.4950000000000001</v>
          </cell>
          <cell r="M123">
            <v>1.25</v>
          </cell>
          <cell r="N123">
            <v>1.75</v>
          </cell>
          <cell r="O123">
            <v>0</v>
          </cell>
          <cell r="P123">
            <v>39.256666666666668</v>
          </cell>
          <cell r="Q123" t="str">
            <v>MEMENUHI</v>
          </cell>
        </row>
        <row r="124">
          <cell r="F124" t="str">
            <v>NIA NOVITASARI</v>
          </cell>
          <cell r="G124" t="str">
            <v>PRODI S1 TEKNIK LOGISTIK (FRI) (2019)</v>
          </cell>
          <cell r="H124" t="str">
            <v>DOSEN PROFESIONAL FULL TIME</v>
          </cell>
          <cell r="J124" t="str">
            <v>NJFA</v>
          </cell>
          <cell r="K124">
            <v>0.1666666666666643</v>
          </cell>
          <cell r="L124">
            <v>1.415</v>
          </cell>
          <cell r="M124">
            <v>0.75</v>
          </cell>
          <cell r="N124">
            <v>2</v>
          </cell>
          <cell r="O124">
            <v>0</v>
          </cell>
          <cell r="P124">
            <v>34.86333333333333</v>
          </cell>
          <cell r="Q124" t="str">
            <v>MEMENUHI</v>
          </cell>
        </row>
        <row r="125">
          <cell r="F125" t="str">
            <v>PRAFAJAR SUKSESSANNO MUTTAQIN</v>
          </cell>
          <cell r="G125" t="str">
            <v>PRODI S1 TEKNIK LOGISTIK (FRI) (2019)</v>
          </cell>
          <cell r="H125" t="str">
            <v>DOSEN PROFESIONAL FULL TIME</v>
          </cell>
          <cell r="J125" t="str">
            <v>NJFA</v>
          </cell>
          <cell r="K125">
            <v>0.23333333333333517</v>
          </cell>
          <cell r="L125">
            <v>1.415</v>
          </cell>
          <cell r="M125">
            <v>1.25</v>
          </cell>
          <cell r="N125">
            <v>2.8333333333333348</v>
          </cell>
          <cell r="O125">
            <v>0</v>
          </cell>
          <cell r="P125">
            <v>32.163333333333341</v>
          </cell>
          <cell r="Q125" t="str">
            <v>MEMENUHI</v>
          </cell>
        </row>
        <row r="126">
          <cell r="F126" t="str">
            <v>FEMI YULIANTI</v>
          </cell>
          <cell r="G126" t="str">
            <v>PRODI S1 TEKNIK LOGISTIK (FRI) (2019)</v>
          </cell>
          <cell r="H126" t="str">
            <v>DOSEN PEGAWAI TETAP</v>
          </cell>
          <cell r="J126" t="str">
            <v>NJFA</v>
          </cell>
          <cell r="K126">
            <v>1.5999999999999996</v>
          </cell>
          <cell r="L126">
            <v>1.25</v>
          </cell>
          <cell r="M126">
            <v>0.75</v>
          </cell>
          <cell r="N126">
            <v>5.5</v>
          </cell>
          <cell r="O126">
            <v>0</v>
          </cell>
          <cell r="P126">
            <v>33.099999999999994</v>
          </cell>
          <cell r="Q126" t="str">
            <v>MEMENUHI</v>
          </cell>
        </row>
        <row r="127">
          <cell r="F127" t="str">
            <v>HUSNI AMANI</v>
          </cell>
          <cell r="G127" t="str">
            <v>PRODI S2 TEKNIK INDUSTRI (FRI) (2019)</v>
          </cell>
          <cell r="H127" t="str">
            <v>DOSEN PEGAWAI TETAP</v>
          </cell>
          <cell r="J127" t="str">
            <v>AA</v>
          </cell>
          <cell r="K127">
            <v>5.2933333333333259</v>
          </cell>
          <cell r="L127">
            <v>5.25</v>
          </cell>
          <cell r="M127">
            <v>0.85</v>
          </cell>
          <cell r="N127">
            <v>2.75</v>
          </cell>
          <cell r="O127">
            <v>0</v>
          </cell>
          <cell r="P127">
            <v>40.886666666666656</v>
          </cell>
          <cell r="Q127" t="str">
            <v>MEMENUHI</v>
          </cell>
        </row>
        <row r="128">
          <cell r="F128" t="str">
            <v>ANTON ABDULBASAH KAMIL</v>
          </cell>
          <cell r="G128" t="str">
            <v>PRODI S2 TEKNIK INDUSTRI (FRI) (2019)</v>
          </cell>
          <cell r="H128" t="str">
            <v>DOSEN PROFESIONAL FULL TIME</v>
          </cell>
          <cell r="J128" t="str">
            <v>LK</v>
          </cell>
          <cell r="K128">
            <v>0</v>
          </cell>
          <cell r="L128">
            <v>1</v>
          </cell>
          <cell r="M128">
            <v>1.4</v>
          </cell>
          <cell r="N128">
            <v>0.5</v>
          </cell>
          <cell r="O128">
            <v>0</v>
          </cell>
          <cell r="P128">
            <v>3.9000000000000004</v>
          </cell>
          <cell r="Q128" t="str">
            <v>TDK MEMENUHI</v>
          </cell>
        </row>
        <row r="129">
          <cell r="F129" t="str">
            <v>AGUS ACHMAD SUHENDRA</v>
          </cell>
          <cell r="G129" t="str">
            <v>PRODI S2 TEKNIK INDUSTRI (FRI) (2019)</v>
          </cell>
          <cell r="H129" t="str">
            <v>DOSEN PEGAWAI TETAP</v>
          </cell>
          <cell r="I129" t="str">
            <v>DEKAN FAKULTAS REKAYASA INDUSTRI (FRI)</v>
          </cell>
          <cell r="J129" t="str">
            <v>LK</v>
          </cell>
          <cell r="K129">
            <v>8.0399999999999991</v>
          </cell>
          <cell r="L129">
            <v>3.25</v>
          </cell>
          <cell r="M129">
            <v>3.1</v>
          </cell>
          <cell r="N129">
            <v>2.5</v>
          </cell>
          <cell r="O129">
            <v>0</v>
          </cell>
          <cell r="P129">
            <v>39.880000000000003</v>
          </cell>
          <cell r="Q129" t="str">
            <v>MEMENUHI</v>
          </cell>
        </row>
        <row r="130">
          <cell r="F130" t="str">
            <v>YATI ROHAYATI</v>
          </cell>
          <cell r="G130" t="str">
            <v>PRODI S2 TEKNIK INDUSTRI (FRI) (2019)</v>
          </cell>
          <cell r="H130" t="str">
            <v>DOSEN PEGAWAI TETAP</v>
          </cell>
          <cell r="J130" t="str">
            <v>L</v>
          </cell>
          <cell r="K130">
            <v>2.674999999999998</v>
          </cell>
          <cell r="L130">
            <v>0</v>
          </cell>
          <cell r="M130">
            <v>1.25</v>
          </cell>
          <cell r="N130">
            <v>1.9166666666666701</v>
          </cell>
          <cell r="O130">
            <v>0</v>
          </cell>
          <cell r="P130">
            <v>19.013333333333335</v>
          </cell>
          <cell r="Q130" t="str">
            <v>TDK MEMENUHI</v>
          </cell>
        </row>
        <row r="131">
          <cell r="F131" t="str">
            <v>ENDANG CHUMAIDIYAH</v>
          </cell>
          <cell r="G131" t="str">
            <v>PRODI S2 TEKNIK INDUSTRI (FRI) (2019)</v>
          </cell>
          <cell r="H131" t="str">
            <v>DOSEN PEGAWAI TETAP</v>
          </cell>
          <cell r="J131" t="str">
            <v>LK</v>
          </cell>
          <cell r="K131">
            <v>5.8916666666666693</v>
          </cell>
          <cell r="L131">
            <v>7.0000000000000009</v>
          </cell>
          <cell r="M131">
            <v>1.3</v>
          </cell>
          <cell r="N131">
            <v>5.1666666666666599</v>
          </cell>
          <cell r="O131">
            <v>0</v>
          </cell>
          <cell r="P131">
            <v>51.566666666666663</v>
          </cell>
          <cell r="Q131" t="str">
            <v>MEMENUHI</v>
          </cell>
        </row>
        <row r="132">
          <cell r="F132" t="str">
            <v>LUCIANA ANDRAWINA</v>
          </cell>
          <cell r="G132" t="str">
            <v>PRODI S2 TEKNIK INDUSTRI (FRI) (2019)</v>
          </cell>
          <cell r="H132" t="str">
            <v>DOSEN PEGAWAI TETAP</v>
          </cell>
          <cell r="J132" t="str">
            <v>L</v>
          </cell>
          <cell r="K132">
            <v>8.4249999999999936</v>
          </cell>
          <cell r="L132">
            <v>3.5</v>
          </cell>
          <cell r="M132">
            <v>0.2</v>
          </cell>
          <cell r="N132">
            <v>5</v>
          </cell>
          <cell r="O132">
            <v>0</v>
          </cell>
          <cell r="P132">
            <v>48.249999999999993</v>
          </cell>
          <cell r="Q132" t="str">
            <v>TDK MEMENUHI</v>
          </cell>
        </row>
        <row r="133">
          <cell r="F133" t="str">
            <v>DIDA DIAH DAMAYANTI</v>
          </cell>
          <cell r="G133" t="str">
            <v>PRODI S1 TEKNIK INDUSTRI (FRI) (2019)</v>
          </cell>
          <cell r="H133" t="str">
            <v>DOSEN PEGAWAI TETAP</v>
          </cell>
          <cell r="I133" t="str">
            <v>WAKIL REKTOR BIDANG ADMISI &amp; PENGEMBANGAN KARIR</v>
          </cell>
          <cell r="J133" t="str">
            <v>L</v>
          </cell>
          <cell r="K133">
            <v>8.9350000000000005</v>
          </cell>
          <cell r="L133">
            <v>3.625</v>
          </cell>
          <cell r="M133">
            <v>0.2</v>
          </cell>
          <cell r="N133">
            <v>0.75</v>
          </cell>
          <cell r="O133">
            <v>0</v>
          </cell>
          <cell r="P133">
            <v>30.52</v>
          </cell>
          <cell r="Q133" t="str">
            <v>TDK MEMENUHI</v>
          </cell>
        </row>
      </sheetData>
      <sheetData sheetId="2">
        <row r="5">
          <cell r="F5" t="str">
            <v>RD. ROHMAT SAEDUDIN</v>
          </cell>
          <cell r="G5" t="str">
            <v>PROGRAM STUDI S1 SISTEM INFORMASI (FRI)</v>
          </cell>
          <cell r="H5" t="str">
            <v>DOSEN PEGAWAI TETAP</v>
          </cell>
          <cell r="I5" t="str">
            <v>L</v>
          </cell>
          <cell r="J5">
            <v>0</v>
          </cell>
          <cell r="K5">
            <v>30.130000000000003</v>
          </cell>
          <cell r="L5">
            <v>3.125</v>
          </cell>
          <cell r="M5">
            <v>1.375</v>
          </cell>
          <cell r="N5">
            <v>1.125</v>
          </cell>
          <cell r="O5">
            <v>0</v>
          </cell>
          <cell r="P5">
            <v>66.429999999999993</v>
          </cell>
          <cell r="Q5" t="str">
            <v>MEMENUHI</v>
          </cell>
        </row>
        <row r="6">
          <cell r="F6" t="str">
            <v>MURAHARTAWATY</v>
          </cell>
          <cell r="G6" t="str">
            <v>PROGRAM STUDI S1 SISTEM INFORMASI (FRI)</v>
          </cell>
          <cell r="H6" t="str">
            <v>DOSEN PEGAWAI TETAP</v>
          </cell>
          <cell r="I6" t="str">
            <v>AA</v>
          </cell>
          <cell r="J6">
            <v>0</v>
          </cell>
          <cell r="K6">
            <v>12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12</v>
          </cell>
          <cell r="Q6" t="str">
            <v>TDK MEMENUHI</v>
          </cell>
        </row>
        <row r="7">
          <cell r="F7" t="str">
            <v>RIZA AGUSTIANSYAH</v>
          </cell>
          <cell r="G7" t="str">
            <v>PROGRAM STUDI S1 SISTEM INFORMASI (FRI)</v>
          </cell>
          <cell r="H7" t="str">
            <v>DOSEN PEGAWAI TETAP</v>
          </cell>
          <cell r="I7" t="str">
            <v>AA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 t="str">
            <v>TDK MEMENUHI</v>
          </cell>
        </row>
        <row r="8">
          <cell r="F8" t="str">
            <v>ILHAM PERDANA</v>
          </cell>
          <cell r="G8" t="str">
            <v>PROGRAM STUDI S1 SISTEM INFORMASI (FRI)</v>
          </cell>
          <cell r="H8" t="str">
            <v>DOSEN PEGAWAI TETAP</v>
          </cell>
          <cell r="I8" t="str">
            <v>L</v>
          </cell>
          <cell r="J8">
            <v>0</v>
          </cell>
          <cell r="K8">
            <v>10.8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10.8</v>
          </cell>
          <cell r="Q8" t="str">
            <v>TDK MEMENUHI</v>
          </cell>
        </row>
        <row r="9">
          <cell r="F9" t="str">
            <v>BASUKI RAHMAD</v>
          </cell>
          <cell r="G9" t="str">
            <v>PROGRAM STUDI S1 SISTEM INFORMASI (FRI)</v>
          </cell>
          <cell r="H9" t="str">
            <v>DOSEN PROFESIONAL PART TIME</v>
          </cell>
          <cell r="I9" t="str">
            <v>L</v>
          </cell>
          <cell r="J9">
            <v>0</v>
          </cell>
          <cell r="K9">
            <v>8.9466666666666992</v>
          </cell>
          <cell r="L9">
            <v>0</v>
          </cell>
          <cell r="M9">
            <v>0.625</v>
          </cell>
          <cell r="N9">
            <v>0</v>
          </cell>
          <cell r="O9">
            <v>0</v>
          </cell>
          <cell r="P9">
            <v>9.9466666666666992</v>
          </cell>
          <cell r="Q9" t="str">
            <v>MEMENUHI</v>
          </cell>
        </row>
        <row r="10">
          <cell r="F10" t="str">
            <v>RAHMAT MULYANA</v>
          </cell>
          <cell r="G10" t="str">
            <v>PROGRAM STUDI S1 SISTEM INFORMASI (FRI)</v>
          </cell>
          <cell r="H10" t="str">
            <v>DOSEN PROFESIONAL FULL TIME</v>
          </cell>
          <cell r="I10" t="str">
            <v>NJFA</v>
          </cell>
          <cell r="J10">
            <v>0</v>
          </cell>
          <cell r="K10">
            <v>17.97</v>
          </cell>
          <cell r="L10">
            <v>2.4375</v>
          </cell>
          <cell r="M10">
            <v>1.125</v>
          </cell>
          <cell r="N10">
            <v>0</v>
          </cell>
          <cell r="O10">
            <v>0</v>
          </cell>
          <cell r="P10">
            <v>28.52</v>
          </cell>
          <cell r="Q10" t="str">
            <v>MEMENUHI</v>
          </cell>
        </row>
        <row r="11">
          <cell r="F11" t="str">
            <v>SENO ADI PUTRA</v>
          </cell>
          <cell r="G11" t="str">
            <v>PROGRAM STUDI S1 SISTEM INFORMASI (FRI)</v>
          </cell>
          <cell r="H11" t="str">
            <v>DOSEN PEGAWAI TETAP</v>
          </cell>
          <cell r="I11" t="str">
            <v>L</v>
          </cell>
          <cell r="J11">
            <v>0</v>
          </cell>
          <cell r="K11">
            <v>18.49666666666667</v>
          </cell>
          <cell r="L11">
            <v>0.99999999999999989</v>
          </cell>
          <cell r="M11">
            <v>0.875</v>
          </cell>
          <cell r="N11">
            <v>3.5</v>
          </cell>
          <cell r="O11">
            <v>0</v>
          </cell>
          <cell r="P11">
            <v>34.396666666666668</v>
          </cell>
          <cell r="Q11" t="str">
            <v>TDK MEMENUHI</v>
          </cell>
        </row>
        <row r="12">
          <cell r="F12" t="str">
            <v>YULI ADAM PRASETYO</v>
          </cell>
          <cell r="G12" t="str">
            <v>PROGRAM STUDI S1 SISTEM INFORMASI (FRI)</v>
          </cell>
          <cell r="H12" t="str">
            <v>DOSEN PEGAWAI TETAP</v>
          </cell>
          <cell r="I12" t="str">
            <v>L</v>
          </cell>
          <cell r="J12">
            <v>0</v>
          </cell>
          <cell r="K12">
            <v>17</v>
          </cell>
          <cell r="L12">
            <v>0</v>
          </cell>
          <cell r="M12">
            <v>0.625</v>
          </cell>
          <cell r="N12">
            <v>0</v>
          </cell>
          <cell r="O12">
            <v>0</v>
          </cell>
          <cell r="P12">
            <v>18</v>
          </cell>
          <cell r="Q12" t="str">
            <v>TDK MEMENUHI</v>
          </cell>
        </row>
        <row r="13">
          <cell r="F13" t="str">
            <v>WARIH PUSPITASARI</v>
          </cell>
          <cell r="G13" t="str">
            <v>PROGRAM STUDI S1 SISTEM INFORMASI (FRI)</v>
          </cell>
          <cell r="H13" t="str">
            <v>DOSEN PEGAWAI TETAP</v>
          </cell>
          <cell r="I13" t="str">
            <v>AA</v>
          </cell>
          <cell r="J13">
            <v>0</v>
          </cell>
          <cell r="K13">
            <v>35.480000000000004</v>
          </cell>
          <cell r="L13">
            <v>1.7700000000000002</v>
          </cell>
          <cell r="M13">
            <v>0.67500000000000004</v>
          </cell>
          <cell r="N13">
            <v>3.125</v>
          </cell>
          <cell r="O13">
            <v>0</v>
          </cell>
          <cell r="P13">
            <v>58.960000000000008</v>
          </cell>
          <cell r="Q13" t="str">
            <v>MEMENUHI</v>
          </cell>
        </row>
        <row r="14">
          <cell r="F14" t="str">
            <v>M. TEGUH KURNIAWAN</v>
          </cell>
          <cell r="G14" t="str">
            <v>PROGRAM STUDI S1 SISTEM INFORMASI (FRI)</v>
          </cell>
          <cell r="H14" t="str">
            <v>DOSEN PEGAWAI TETAP</v>
          </cell>
          <cell r="I14" t="str">
            <v>L</v>
          </cell>
          <cell r="J14">
            <v>0</v>
          </cell>
          <cell r="K14">
            <v>13.5</v>
          </cell>
          <cell r="L14">
            <v>2.25</v>
          </cell>
          <cell r="M14">
            <v>0.625</v>
          </cell>
          <cell r="N14">
            <v>0</v>
          </cell>
          <cell r="O14">
            <v>0</v>
          </cell>
          <cell r="P14">
            <v>17.899999999999999</v>
          </cell>
          <cell r="Q14" t="str">
            <v>MEMENUHI</v>
          </cell>
        </row>
        <row r="15">
          <cell r="F15" t="str">
            <v>ARI FAJAR SANTOSO</v>
          </cell>
          <cell r="G15" t="str">
            <v>PROGRAM STUDI S1 SISTEM INFORMASI (FRI)</v>
          </cell>
          <cell r="H15" t="str">
            <v>DOSEN PEGAWAI TETAP</v>
          </cell>
          <cell r="I15" t="str">
            <v>AA</v>
          </cell>
          <cell r="J15">
            <v>0</v>
          </cell>
          <cell r="K15">
            <v>21.1</v>
          </cell>
          <cell r="L15">
            <v>0</v>
          </cell>
          <cell r="M15">
            <v>0.625</v>
          </cell>
          <cell r="N15">
            <v>0</v>
          </cell>
          <cell r="O15">
            <v>0</v>
          </cell>
          <cell r="P15">
            <v>22.1</v>
          </cell>
          <cell r="Q15" t="str">
            <v>TDK MEMENUHI</v>
          </cell>
        </row>
        <row r="16">
          <cell r="F16" t="str">
            <v>R. WAHJOE WITJAKSONO</v>
          </cell>
          <cell r="G16" t="str">
            <v>PROGRAM STUDI S1 SISTEM INFORMASI (FRI)</v>
          </cell>
          <cell r="H16" t="str">
            <v>DOSEN PEGAWAI TETAP</v>
          </cell>
          <cell r="I16" t="str">
            <v>AA</v>
          </cell>
          <cell r="J16">
            <v>0</v>
          </cell>
          <cell r="K16">
            <v>17.626666666666701</v>
          </cell>
          <cell r="L16">
            <v>1.9575</v>
          </cell>
          <cell r="M16">
            <v>0.625</v>
          </cell>
          <cell r="N16">
            <v>1.625</v>
          </cell>
          <cell r="O16">
            <v>0</v>
          </cell>
          <cell r="P16">
            <v>31.156666666666702</v>
          </cell>
          <cell r="Q16" t="str">
            <v>MEMENUHI</v>
          </cell>
        </row>
        <row r="17">
          <cell r="F17" t="str">
            <v>DEDEN WITARSYAH</v>
          </cell>
          <cell r="G17" t="str">
            <v>PROGRAM STUDI S1 SISTEM INFORMASI (FRI)</v>
          </cell>
          <cell r="H17" t="str">
            <v>DOSEN PEGAWAI TETAP</v>
          </cell>
          <cell r="I17" t="str">
            <v>L</v>
          </cell>
          <cell r="J17">
            <v>0</v>
          </cell>
          <cell r="K17">
            <v>24.650000000000031</v>
          </cell>
          <cell r="L17">
            <v>3.4224999999999994</v>
          </cell>
          <cell r="M17">
            <v>2.2999999999999998</v>
          </cell>
          <cell r="N17">
            <v>1.875</v>
          </cell>
          <cell r="O17">
            <v>0</v>
          </cell>
          <cell r="P17">
            <v>58.340000000000032</v>
          </cell>
          <cell r="Q17" t="str">
            <v>MEMENUHI</v>
          </cell>
        </row>
        <row r="18">
          <cell r="F18" t="str">
            <v>IRFAN DARMAWAN</v>
          </cell>
          <cell r="G18" t="str">
            <v>PROGRAM STUDI S1 SISTEM INFORMASI (FRI)</v>
          </cell>
          <cell r="H18" t="str">
            <v>DOSEN PEGAWAI TETAP</v>
          </cell>
          <cell r="I18" t="str">
            <v>LK</v>
          </cell>
          <cell r="J18" t="str">
            <v>WAKIL DEKAN BIDANG KEUANGAN, SUMBER DAYA, DAN KEMAHASISWAAN (FRI)</v>
          </cell>
          <cell r="K18">
            <v>22.57333333333337</v>
          </cell>
          <cell r="L18">
            <v>4.8324999999999996</v>
          </cell>
          <cell r="M18">
            <v>1.375</v>
          </cell>
          <cell r="N18">
            <v>1.25</v>
          </cell>
          <cell r="O18">
            <v>0</v>
          </cell>
          <cell r="P18">
            <v>47.003333333333373</v>
          </cell>
          <cell r="Q18" t="str">
            <v>MEMENUHI</v>
          </cell>
        </row>
        <row r="19">
          <cell r="F19" t="str">
            <v>NIA AMBARSARI</v>
          </cell>
          <cell r="G19" t="str">
            <v>PROGRAM STUDI S1 SISTEM INFORMASI (FRI)</v>
          </cell>
          <cell r="H19" t="str">
            <v>DOSEN PEGAWAI TETAP</v>
          </cell>
          <cell r="I19" t="str">
            <v>L</v>
          </cell>
          <cell r="J19">
            <v>0</v>
          </cell>
          <cell r="K19">
            <v>18.603333333333332</v>
          </cell>
          <cell r="L19">
            <v>3.3325</v>
          </cell>
          <cell r="M19">
            <v>0.97499999999999998</v>
          </cell>
          <cell r="N19">
            <v>0.625</v>
          </cell>
          <cell r="O19">
            <v>0</v>
          </cell>
          <cell r="P19">
            <v>29.333333333333329</v>
          </cell>
          <cell r="Q19" t="str">
            <v>MEMENUHI</v>
          </cell>
        </row>
        <row r="20">
          <cell r="F20" t="str">
            <v>TIEN FABRIANTI KUSUMASARI</v>
          </cell>
          <cell r="G20" t="str">
            <v>PROGRAM STUDI S1 SISTEM INFORMASI (FRI)</v>
          </cell>
          <cell r="H20" t="str">
            <v>DOSEN PEGAWAI TETAP</v>
          </cell>
          <cell r="I20" t="str">
            <v>AA</v>
          </cell>
          <cell r="J20" t="str">
            <v>WAKIL DEKAN BIDANG AKADEMIK DAN DUKUNGAN PENELITIAN (FRI)</v>
          </cell>
          <cell r="K20">
            <v>27.013333333333371</v>
          </cell>
          <cell r="L20">
            <v>2.3125</v>
          </cell>
          <cell r="M20">
            <v>1.0249999999999999</v>
          </cell>
          <cell r="N20">
            <v>2.125</v>
          </cell>
          <cell r="O20">
            <v>0</v>
          </cell>
          <cell r="P20">
            <v>46.863333333333372</v>
          </cell>
          <cell r="Q20" t="str">
            <v>MEMENUHI</v>
          </cell>
        </row>
        <row r="21">
          <cell r="F21" t="str">
            <v>TAUFIK NUR ADI</v>
          </cell>
          <cell r="G21" t="str">
            <v>PROGRAM STUDI S1 SISTEM INFORMASI (FRI)</v>
          </cell>
          <cell r="H21" t="str">
            <v>DOSEN PEGAWAI TETAP</v>
          </cell>
          <cell r="I21" t="str">
            <v>AA</v>
          </cell>
          <cell r="J21">
            <v>0</v>
          </cell>
          <cell r="K21">
            <v>10.8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10.8</v>
          </cell>
          <cell r="Q21" t="str">
            <v>TDK MEMENUHI</v>
          </cell>
        </row>
        <row r="22">
          <cell r="F22" t="str">
            <v>UMAR YUNAN KURNIA SEPTO HEDIYANTO</v>
          </cell>
          <cell r="G22" t="str">
            <v>PROGRAM STUDI S1 SISTEM INFORMASI (FRI)</v>
          </cell>
          <cell r="H22" t="str">
            <v>DOSEN PEGAWAI TETAP</v>
          </cell>
          <cell r="I22" t="str">
            <v>AA</v>
          </cell>
          <cell r="J22" t="str">
            <v>KEPALA URUSAN LABORATORIUM/BENGKEL/STUDIO (FRI)</v>
          </cell>
          <cell r="K22">
            <v>29.0833333333333</v>
          </cell>
          <cell r="L22">
            <v>2.2075</v>
          </cell>
          <cell r="M22">
            <v>1.125</v>
          </cell>
          <cell r="N22">
            <v>2.25</v>
          </cell>
          <cell r="O22">
            <v>0</v>
          </cell>
          <cell r="P22">
            <v>45.813333333333304</v>
          </cell>
          <cell r="Q22" t="str">
            <v>MEMENUHI</v>
          </cell>
        </row>
        <row r="23">
          <cell r="F23" t="str">
            <v>MUHAMMAD AZANI HASIBUAN</v>
          </cell>
          <cell r="G23" t="str">
            <v>PROGRAM STUDI S1 SISTEM INFORMASI (FRI)</v>
          </cell>
          <cell r="H23" t="str">
            <v>DOSEN PEGAWAI TETAP</v>
          </cell>
          <cell r="I23" t="str">
            <v>AA</v>
          </cell>
          <cell r="J23">
            <v>0</v>
          </cell>
          <cell r="K23">
            <v>12</v>
          </cell>
          <cell r="L23">
            <v>0.67000000000000015</v>
          </cell>
          <cell r="M23">
            <v>0</v>
          </cell>
          <cell r="N23">
            <v>0</v>
          </cell>
          <cell r="O23">
            <v>0</v>
          </cell>
          <cell r="P23">
            <v>13.870000000000001</v>
          </cell>
          <cell r="Q23" t="str">
            <v>MEMENUHI</v>
          </cell>
        </row>
        <row r="24">
          <cell r="F24" t="str">
            <v>RACHMADITA ANDRESWARI</v>
          </cell>
          <cell r="G24" t="str">
            <v>PROGRAM STUDI S1 SISTEM INFORMASI (FRI)</v>
          </cell>
          <cell r="H24" t="str">
            <v>DOSEN PEGAWAI TETAP</v>
          </cell>
          <cell r="I24" t="str">
            <v>L</v>
          </cell>
          <cell r="J24" t="str">
            <v>KETUA PROGRAM STUDI S1 SISTEM INFORMASI (FRI)</v>
          </cell>
          <cell r="K24">
            <v>33.24</v>
          </cell>
          <cell r="L24">
            <v>3.7824999999999998</v>
          </cell>
          <cell r="M24">
            <v>0.97499999999999998</v>
          </cell>
          <cell r="N24">
            <v>1.625</v>
          </cell>
          <cell r="O24">
            <v>0</v>
          </cell>
          <cell r="P24">
            <v>52.17</v>
          </cell>
          <cell r="Q24" t="str">
            <v>MEMENUHI</v>
          </cell>
        </row>
        <row r="25">
          <cell r="F25" t="str">
            <v>FAISHAL MUFIED AL ANSHARY</v>
          </cell>
          <cell r="G25" t="str">
            <v>PROGRAM STUDI S1 SISTEM INFORMASI (FRI)</v>
          </cell>
          <cell r="H25" t="str">
            <v>DOSEN PEGAWAI TETAP</v>
          </cell>
          <cell r="I25" t="str">
            <v>AA</v>
          </cell>
          <cell r="J25" t="str">
            <v>KEPALA URUSAN KEMAHASISWAAN (FRI)</v>
          </cell>
          <cell r="K25">
            <v>21.446666666666669</v>
          </cell>
          <cell r="L25">
            <v>1.4375</v>
          </cell>
          <cell r="M25">
            <v>0</v>
          </cell>
          <cell r="N25">
            <v>0.91666666666666752</v>
          </cell>
          <cell r="O25">
            <v>0</v>
          </cell>
          <cell r="P25">
            <v>26.36333333333334</v>
          </cell>
          <cell r="Q25" t="str">
            <v>TDK MEMENUHI</v>
          </cell>
        </row>
        <row r="26">
          <cell r="F26" t="str">
            <v>NUR ICHSAN UTAMA</v>
          </cell>
          <cell r="G26" t="str">
            <v>PROGRAM STUDI S1 SISTEM INFORMASI (FRI)</v>
          </cell>
          <cell r="H26" t="str">
            <v>DOSEN PEGAWAI TETAP</v>
          </cell>
          <cell r="I26" t="str">
            <v>AA</v>
          </cell>
          <cell r="J26">
            <v>0</v>
          </cell>
          <cell r="K26">
            <v>12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12</v>
          </cell>
          <cell r="Q26" t="str">
            <v>TDK MEMENUHI</v>
          </cell>
        </row>
        <row r="27">
          <cell r="F27" t="str">
            <v>LUTHFI RAMADANI</v>
          </cell>
          <cell r="G27" t="str">
            <v>PROGRAM STUDI S1 SISTEM INFORMASI (FRI)</v>
          </cell>
          <cell r="H27" t="str">
            <v>DOSEN PEGAWAI TETAP</v>
          </cell>
          <cell r="I27" t="str">
            <v>AA</v>
          </cell>
          <cell r="J27">
            <v>0</v>
          </cell>
          <cell r="K27">
            <v>10.8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10.8</v>
          </cell>
          <cell r="Q27" t="str">
            <v>TDK MEMENUHI</v>
          </cell>
        </row>
        <row r="28">
          <cell r="F28" t="str">
            <v>PUTRA FAJAR ALAM</v>
          </cell>
          <cell r="G28" t="str">
            <v>PROGRAM STUDI S1 SISTEM INFORMASI (FRI)</v>
          </cell>
          <cell r="H28" t="str">
            <v>DOSEN PEGAWAI TETAP</v>
          </cell>
          <cell r="I28" t="str">
            <v>AA</v>
          </cell>
          <cell r="J28" t="str">
            <v>KEPALA URUSAN KEGIATAN MAHASISWA</v>
          </cell>
          <cell r="K28">
            <v>20.13666666666666</v>
          </cell>
          <cell r="L28">
            <v>1.5474999999999999</v>
          </cell>
          <cell r="M28">
            <v>0.52500000000000002</v>
          </cell>
          <cell r="N28">
            <v>2.125</v>
          </cell>
          <cell r="O28">
            <v>0</v>
          </cell>
          <cell r="P28">
            <v>31.526666666666664</v>
          </cell>
          <cell r="Q28" t="str">
            <v>MEMENUHI</v>
          </cell>
        </row>
        <row r="29">
          <cell r="F29" t="str">
            <v>ASTI AMALIA NUR FAJRILLAH</v>
          </cell>
          <cell r="G29" t="str">
            <v>PROGRAM STUDI S1 SISTEM INFORMASI (FRI)</v>
          </cell>
          <cell r="H29" t="str">
            <v>DOSEN PROFESIONAL FULL TIME</v>
          </cell>
          <cell r="I29" t="str">
            <v>AA</v>
          </cell>
          <cell r="J29">
            <v>0</v>
          </cell>
          <cell r="K29">
            <v>28.343333333333398</v>
          </cell>
          <cell r="L29">
            <v>1.3325</v>
          </cell>
          <cell r="M29">
            <v>0.625</v>
          </cell>
          <cell r="N29">
            <v>2.125</v>
          </cell>
          <cell r="O29">
            <v>0</v>
          </cell>
          <cell r="P29">
            <v>43.4733333333334</v>
          </cell>
          <cell r="Q29" t="str">
            <v>MEMENUHI</v>
          </cell>
        </row>
        <row r="30">
          <cell r="F30" t="str">
            <v>SONI FAJAR SURYA GUMILANG</v>
          </cell>
          <cell r="G30" t="str">
            <v>PROGRAM STUDI S1 SISTEM INFORMASI (FRI)</v>
          </cell>
          <cell r="H30" t="str">
            <v>DOSEN PEGAWAI TETAP</v>
          </cell>
          <cell r="I30" t="str">
            <v>L</v>
          </cell>
          <cell r="J30" t="str">
            <v>KEPALA BAGIAN KERJASAMA STRATEGIS</v>
          </cell>
          <cell r="K30">
            <v>22.939999999999998</v>
          </cell>
          <cell r="L30">
            <v>0</v>
          </cell>
          <cell r="M30">
            <v>1.375</v>
          </cell>
          <cell r="N30">
            <v>1.875</v>
          </cell>
          <cell r="O30">
            <v>0</v>
          </cell>
          <cell r="P30">
            <v>34.94</v>
          </cell>
          <cell r="Q30" t="str">
            <v>TDK MEMENUHI</v>
          </cell>
        </row>
        <row r="31">
          <cell r="F31" t="str">
            <v>ALVI SYAHRINA</v>
          </cell>
          <cell r="G31" t="str">
            <v>PROGRAM STUDI S1 SISTEM INFORMASI (FRI)</v>
          </cell>
          <cell r="H31" t="str">
            <v>DOSEN PROFESIONAL FULL TIME</v>
          </cell>
          <cell r="I31" t="str">
            <v>NJFA</v>
          </cell>
          <cell r="J31">
            <v>0</v>
          </cell>
          <cell r="K31">
            <v>20.636666666666628</v>
          </cell>
          <cell r="L31">
            <v>2.7075</v>
          </cell>
          <cell r="M31">
            <v>0.97499999999999998</v>
          </cell>
          <cell r="N31">
            <v>3</v>
          </cell>
          <cell r="O31">
            <v>0</v>
          </cell>
          <cell r="P31">
            <v>42.366666666666625</v>
          </cell>
          <cell r="Q31" t="str">
            <v>MEMENUHI</v>
          </cell>
        </row>
        <row r="32">
          <cell r="F32" t="str">
            <v>LUKMAN ABDURRAHMAN</v>
          </cell>
          <cell r="G32" t="str">
            <v>PROGRAM STUDI S1 SISTEM INFORMASI (FRI)</v>
          </cell>
          <cell r="H32" t="str">
            <v>DOSEN PEGAWAI TETAP</v>
          </cell>
          <cell r="I32" t="str">
            <v>L</v>
          </cell>
          <cell r="J32">
            <v>0</v>
          </cell>
          <cell r="K32">
            <v>18.16</v>
          </cell>
          <cell r="L32">
            <v>3.5424999999999995</v>
          </cell>
          <cell r="M32">
            <v>1.125</v>
          </cell>
          <cell r="N32">
            <v>1.75</v>
          </cell>
          <cell r="O32">
            <v>0</v>
          </cell>
          <cell r="P32">
            <v>36.93</v>
          </cell>
          <cell r="Q32" t="str">
            <v>MEMENUHI</v>
          </cell>
        </row>
        <row r="33">
          <cell r="F33" t="str">
            <v>ALBI FITRANSYAH</v>
          </cell>
          <cell r="G33" t="str">
            <v>PROGRAM STUDI S1 SISTEM INFORMASI (FRI)</v>
          </cell>
          <cell r="H33" t="str">
            <v>DOSEN PROFESIONAL PART TIME</v>
          </cell>
          <cell r="I33" t="str">
            <v>NJFA</v>
          </cell>
          <cell r="J33">
            <v>0</v>
          </cell>
          <cell r="K33">
            <v>10.31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10.31</v>
          </cell>
          <cell r="Q33" t="str">
            <v>MEMENUHI</v>
          </cell>
        </row>
        <row r="34">
          <cell r="F34" t="str">
            <v>MUHARMAN LUBIS</v>
          </cell>
          <cell r="G34" t="str">
            <v>PROGRAM STUDI S1 SISTEM INFORMASI (FRI)</v>
          </cell>
          <cell r="H34" t="str">
            <v>DOSEN PEGAWAI TETAP</v>
          </cell>
          <cell r="I34" t="str">
            <v>L</v>
          </cell>
          <cell r="J34">
            <v>0</v>
          </cell>
          <cell r="K34">
            <v>22.5</v>
          </cell>
          <cell r="L34">
            <v>3.0425</v>
          </cell>
          <cell r="M34">
            <v>0.67500000000000004</v>
          </cell>
          <cell r="N34">
            <v>1.375</v>
          </cell>
          <cell r="O34">
            <v>0</v>
          </cell>
          <cell r="P34">
            <v>49.47</v>
          </cell>
          <cell r="Q34" t="str">
            <v>MEMENUHI</v>
          </cell>
        </row>
        <row r="35">
          <cell r="F35" t="str">
            <v>IRAWAN NURHAS</v>
          </cell>
          <cell r="G35" t="str">
            <v>PROGRAM STUDI S1 SISTEM INFORMASI (FRI)</v>
          </cell>
          <cell r="H35" t="str">
            <v>DOSEN PROFESIONAL FULL TIME</v>
          </cell>
          <cell r="I35" t="str">
            <v>NJFA</v>
          </cell>
          <cell r="J35">
            <v>0</v>
          </cell>
          <cell r="K35">
            <v>1.1000000000000001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1.1000000000000001</v>
          </cell>
          <cell r="Q35" t="str">
            <v>TDK MEMENUHI</v>
          </cell>
        </row>
        <row r="36">
          <cell r="F36" t="str">
            <v>EDI SUTOYO</v>
          </cell>
          <cell r="G36" t="str">
            <v>PROGRAM STUDI S1 SISTEM INFORMASI (FRI)</v>
          </cell>
          <cell r="H36" t="str">
            <v>DOSEN PEGAWAI TETAP</v>
          </cell>
          <cell r="I36" t="str">
            <v>AA</v>
          </cell>
          <cell r="J36" t="str">
            <v>KEPALA URUSAN AKADEMIK (FRI)</v>
          </cell>
          <cell r="K36">
            <v>26.4033333333333</v>
          </cell>
          <cell r="L36">
            <v>1.75</v>
          </cell>
          <cell r="M36">
            <v>1.925</v>
          </cell>
          <cell r="N36">
            <v>2.875</v>
          </cell>
          <cell r="O36">
            <v>0</v>
          </cell>
          <cell r="P36">
            <v>56.133333333333304</v>
          </cell>
          <cell r="Q36" t="str">
            <v>MEMENUHI</v>
          </cell>
        </row>
        <row r="37">
          <cell r="F37" t="str">
            <v>RAHMAT FAUZI</v>
          </cell>
          <cell r="G37" t="str">
            <v>PROGRAM STUDI S1 SISTEM INFORMASI (FRI)</v>
          </cell>
          <cell r="H37" t="str">
            <v>DOSEN PEGAWAI TETAP</v>
          </cell>
          <cell r="I37" t="str">
            <v>AA</v>
          </cell>
          <cell r="J37">
            <v>0</v>
          </cell>
          <cell r="K37">
            <v>28.976666666666702</v>
          </cell>
          <cell r="L37">
            <v>2.0625</v>
          </cell>
          <cell r="M37">
            <v>0.67500000000000004</v>
          </cell>
          <cell r="N37">
            <v>1.875</v>
          </cell>
          <cell r="O37">
            <v>0</v>
          </cell>
          <cell r="P37">
            <v>42.026666666666706</v>
          </cell>
          <cell r="Q37" t="str">
            <v>MEMENUHI</v>
          </cell>
        </row>
        <row r="38">
          <cell r="F38" t="str">
            <v>AHMAD MUSNANSYAH</v>
          </cell>
          <cell r="G38" t="str">
            <v>PROGRAM STUDI S1 SISTEM INFORMASI (FRI)</v>
          </cell>
          <cell r="H38" t="str">
            <v>DOSEN CALON PEGAWAI TETAP</v>
          </cell>
          <cell r="I38" t="str">
            <v>L</v>
          </cell>
          <cell r="J38">
            <v>0</v>
          </cell>
          <cell r="K38">
            <v>20.28</v>
          </cell>
          <cell r="L38">
            <v>0</v>
          </cell>
          <cell r="M38">
            <v>0.67500000000000004</v>
          </cell>
          <cell r="N38">
            <v>0.875</v>
          </cell>
          <cell r="O38">
            <v>0</v>
          </cell>
          <cell r="P38">
            <v>24.080000000000002</v>
          </cell>
          <cell r="Q38" t="str">
            <v>TDK MEMENUHI</v>
          </cell>
        </row>
        <row r="39">
          <cell r="F39" t="str">
            <v>ADITYAS WIDJAJARTO</v>
          </cell>
          <cell r="G39" t="str">
            <v>PROGRAM STUDI S1 SISTEM INFORMASI (FRI)</v>
          </cell>
          <cell r="H39" t="str">
            <v>DOSEN CALON PEGAWAI TETAP</v>
          </cell>
          <cell r="I39" t="str">
            <v>AA</v>
          </cell>
          <cell r="J39">
            <v>0</v>
          </cell>
          <cell r="K39">
            <v>22.619999999999997</v>
          </cell>
          <cell r="L39">
            <v>1.875</v>
          </cell>
          <cell r="M39">
            <v>1</v>
          </cell>
          <cell r="N39">
            <v>1.625</v>
          </cell>
          <cell r="O39">
            <v>0</v>
          </cell>
          <cell r="P39">
            <v>34.619999999999997</v>
          </cell>
          <cell r="Q39" t="str">
            <v>MEMENUHI</v>
          </cell>
        </row>
        <row r="40">
          <cell r="F40" t="str">
            <v>AVON BUDIONO</v>
          </cell>
          <cell r="G40" t="str">
            <v>PROGRAM STUDI S1 SISTEM INFORMASI (FRI)</v>
          </cell>
          <cell r="H40" t="str">
            <v>DOSEN CALON PEGAWAI TETAP</v>
          </cell>
          <cell r="I40" t="str">
            <v>L</v>
          </cell>
          <cell r="J40">
            <v>0</v>
          </cell>
          <cell r="K40">
            <v>26.659999999999997</v>
          </cell>
          <cell r="L40">
            <v>1.3300000000000003</v>
          </cell>
          <cell r="M40">
            <v>0.875</v>
          </cell>
          <cell r="N40">
            <v>0.625</v>
          </cell>
          <cell r="O40">
            <v>0</v>
          </cell>
          <cell r="P40">
            <v>32.19</v>
          </cell>
          <cell r="Q40" t="str">
            <v>MEMENUHI</v>
          </cell>
        </row>
        <row r="41">
          <cell r="F41" t="str">
            <v>RIDHA HANAFI</v>
          </cell>
          <cell r="G41" t="str">
            <v>PROGRAM STUDI S1 SISTEM INFORMASI (FRI)</v>
          </cell>
          <cell r="H41" t="str">
            <v>DOSEN PROFESIONAL PART TIME</v>
          </cell>
          <cell r="I41" t="str">
            <v>AA</v>
          </cell>
          <cell r="J41">
            <v>0</v>
          </cell>
          <cell r="K41">
            <v>9</v>
          </cell>
          <cell r="L41">
            <v>1.25</v>
          </cell>
          <cell r="M41">
            <v>0.625</v>
          </cell>
          <cell r="N41">
            <v>0</v>
          </cell>
          <cell r="O41">
            <v>0</v>
          </cell>
          <cell r="P41">
            <v>12</v>
          </cell>
          <cell r="Q41" t="str">
            <v>MEMENUHI</v>
          </cell>
        </row>
        <row r="42">
          <cell r="F42" t="str">
            <v>HANIF FAKHRURROJA</v>
          </cell>
          <cell r="G42" t="str">
            <v>PROGRAM STUDI S1 SISTEM INFORMASI (FRI)</v>
          </cell>
          <cell r="H42" t="str">
            <v>DOSEN PROFESIONAL PART TIME</v>
          </cell>
          <cell r="I42" t="str">
            <v>NJFA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 t="str">
            <v>TDK MEMENUHI</v>
          </cell>
        </row>
        <row r="43">
          <cell r="F43" t="str">
            <v>ROKHMAN FAUZI</v>
          </cell>
          <cell r="G43" t="str">
            <v>PROGRAM STUDI S1 SISTEM INFORMASI (FRI)</v>
          </cell>
          <cell r="H43" t="str">
            <v>DOSEN CALON PEGAWAI TETAP</v>
          </cell>
          <cell r="I43" t="str">
            <v>AA</v>
          </cell>
          <cell r="J43" t="str">
            <v>SEKRETARIS PROGRAM STUDI S1 SISTEM INFORMASI (FRI)</v>
          </cell>
          <cell r="K43">
            <v>21.03</v>
          </cell>
          <cell r="L43">
            <v>3.2925</v>
          </cell>
          <cell r="M43">
            <v>0.875</v>
          </cell>
          <cell r="N43">
            <v>3.375</v>
          </cell>
          <cell r="O43">
            <v>0</v>
          </cell>
          <cell r="P43">
            <v>47.7</v>
          </cell>
          <cell r="Q43" t="str">
            <v>MEMENUHI</v>
          </cell>
        </row>
        <row r="44">
          <cell r="F44" t="str">
            <v>SINUNG SUAKANTO</v>
          </cell>
          <cell r="G44" t="str">
            <v>PROGRAM STUDI S1 SISTEM INFORMASI (FRI)</v>
          </cell>
          <cell r="H44" t="str">
            <v>DOSEN PROFESIONAL FULL TIME</v>
          </cell>
          <cell r="I44" t="str">
            <v>L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 t="str">
            <v>TDK MEMENUHI</v>
          </cell>
        </row>
        <row r="45">
          <cell r="F45" t="str">
            <v>RYAN ADHITYA NUGRAHA</v>
          </cell>
          <cell r="G45" t="str">
            <v>PROGRAM STUDI S1 SISTEM INFORMASI (FRI)</v>
          </cell>
          <cell r="H45" t="str">
            <v>DOSEN PROFESIONAL FULL TIME</v>
          </cell>
          <cell r="I45" t="str">
            <v>NJFA</v>
          </cell>
          <cell r="J45">
            <v>0</v>
          </cell>
          <cell r="K45">
            <v>16.146666666666601</v>
          </cell>
          <cell r="L45">
            <v>0</v>
          </cell>
          <cell r="M45">
            <v>0</v>
          </cell>
          <cell r="N45">
            <v>0.75</v>
          </cell>
          <cell r="O45">
            <v>0</v>
          </cell>
          <cell r="P45">
            <v>18.0966666666666</v>
          </cell>
          <cell r="Q45" t="str">
            <v>TDK MEMENUHI</v>
          </cell>
        </row>
        <row r="46">
          <cell r="F46" t="str">
            <v>OKTARIANI NURUL PRATIWI</v>
          </cell>
          <cell r="G46" t="str">
            <v>PROGRAM STUDI S1 SISTEM INFORMASI (FRI)</v>
          </cell>
          <cell r="H46" t="str">
            <v>DOSEN PROFESIONAL FULL TIME</v>
          </cell>
          <cell r="I46" t="str">
            <v>L</v>
          </cell>
          <cell r="J46">
            <v>0</v>
          </cell>
          <cell r="K46">
            <v>25.663333333333401</v>
          </cell>
          <cell r="L46">
            <v>1.5</v>
          </cell>
          <cell r="M46">
            <v>0</v>
          </cell>
          <cell r="N46">
            <v>1.625</v>
          </cell>
          <cell r="O46">
            <v>0</v>
          </cell>
          <cell r="P46">
            <v>32.763333333333406</v>
          </cell>
          <cell r="Q46" t="str">
            <v>TDK MEMENUHI</v>
          </cell>
        </row>
        <row r="47">
          <cell r="F47" t="str">
            <v>IQBAL SANTOSA</v>
          </cell>
          <cell r="G47" t="str">
            <v>PROGRAM STUDI S1 SISTEM INFORMASI (FRI)</v>
          </cell>
          <cell r="H47" t="str">
            <v>DOSEN PEGAWAI TETAP</v>
          </cell>
          <cell r="I47" t="str">
            <v>AA</v>
          </cell>
          <cell r="J47">
            <v>0</v>
          </cell>
          <cell r="K47">
            <v>26.2433333333333</v>
          </cell>
          <cell r="L47">
            <v>2.48</v>
          </cell>
          <cell r="M47">
            <v>1</v>
          </cell>
          <cell r="N47">
            <v>1.875</v>
          </cell>
          <cell r="O47">
            <v>0</v>
          </cell>
          <cell r="P47">
            <v>41.663333333333298</v>
          </cell>
          <cell r="Q47" t="str">
            <v>MEMENUHI</v>
          </cell>
        </row>
        <row r="48">
          <cell r="F48" t="str">
            <v>FAQIH HAMAMI</v>
          </cell>
          <cell r="G48" t="str">
            <v>PROGRAM STUDI S1 SISTEM INFORMASI (FRI)</v>
          </cell>
          <cell r="H48" t="str">
            <v>DOSEN PROFESIONAL FULL TIME</v>
          </cell>
          <cell r="I48" t="str">
            <v>NJFA</v>
          </cell>
          <cell r="J48">
            <v>0</v>
          </cell>
          <cell r="K48">
            <v>24.766666666666634</v>
          </cell>
          <cell r="L48">
            <v>1.3325</v>
          </cell>
          <cell r="M48">
            <v>0.625</v>
          </cell>
          <cell r="N48">
            <v>2.375</v>
          </cell>
          <cell r="O48">
            <v>0</v>
          </cell>
          <cell r="P48">
            <v>43.096666666666636</v>
          </cell>
          <cell r="Q48" t="str">
            <v>MEMENUHI</v>
          </cell>
        </row>
        <row r="49">
          <cell r="F49" t="str">
            <v>MUHARDI SAPUTRA</v>
          </cell>
          <cell r="G49" t="str">
            <v>PROGRAM STUDI S1 SISTEM INFORMASI (FRI)</v>
          </cell>
          <cell r="H49" t="str">
            <v>DOSEN CALON PEGAWAI TETAP</v>
          </cell>
          <cell r="I49" t="str">
            <v>NJFA</v>
          </cell>
          <cell r="J49">
            <v>0</v>
          </cell>
          <cell r="K49">
            <v>30.366666666666603</v>
          </cell>
          <cell r="L49">
            <v>2.6450000000000005</v>
          </cell>
          <cell r="M49">
            <v>1.05</v>
          </cell>
          <cell r="N49">
            <v>2.5</v>
          </cell>
          <cell r="O49">
            <v>0</v>
          </cell>
          <cell r="P49">
            <v>58.846666666666607</v>
          </cell>
          <cell r="Q49" t="str">
            <v>MEMENUHI</v>
          </cell>
        </row>
        <row r="50">
          <cell r="F50" t="str">
            <v>AHMAD ALMAARIF</v>
          </cell>
          <cell r="G50" t="str">
            <v>PROGRAM STUDI S1 SISTEM INFORMASI (FRI)</v>
          </cell>
          <cell r="H50" t="str">
            <v>DOSEN CALON PEGAWAI TETAP</v>
          </cell>
          <cell r="I50" t="str">
            <v>AA</v>
          </cell>
          <cell r="J50">
            <v>0</v>
          </cell>
          <cell r="K50">
            <v>31.213333333333395</v>
          </cell>
          <cell r="L50">
            <v>2.3325</v>
          </cell>
          <cell r="M50">
            <v>0.625</v>
          </cell>
          <cell r="N50">
            <v>2.375</v>
          </cell>
          <cell r="O50">
            <v>0</v>
          </cell>
          <cell r="P50">
            <v>51.143333333333395</v>
          </cell>
          <cell r="Q50" t="str">
            <v>MEMENUHI</v>
          </cell>
        </row>
        <row r="51">
          <cell r="F51" t="str">
            <v>RISKA YANU FA'RIFAH</v>
          </cell>
          <cell r="G51" t="str">
            <v>PROGRAM STUDI S1 SISTEM INFORMASI (FRI)</v>
          </cell>
          <cell r="H51" t="str">
            <v>DOSEN PROFESIONAL FULL TIME</v>
          </cell>
          <cell r="I51" t="str">
            <v>AA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 t="str">
            <v>TDK MEMENUHI</v>
          </cell>
        </row>
        <row r="52">
          <cell r="F52" t="str">
            <v>VANDHA PRADWIYASMA WIDHARTA</v>
          </cell>
          <cell r="G52" t="str">
            <v>PROGRAM STUDI S1 SISTEM INFORMASI (FRI)</v>
          </cell>
          <cell r="H52" t="str">
            <v>DOSEN PROFESIONAL FULL TIME</v>
          </cell>
          <cell r="I52" t="str">
            <v>NJFA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 t="str">
            <v>TDK MEMENUHI</v>
          </cell>
        </row>
        <row r="53">
          <cell r="F53" t="str">
            <v>MUHAMMAD FATHINUDDIN</v>
          </cell>
          <cell r="G53" t="str">
            <v>PROGRAM STUDI S1 SISTEM INFORMASI (FRI)</v>
          </cell>
          <cell r="H53" t="str">
            <v>DOSEN PROFESIONAL FULL TIME</v>
          </cell>
          <cell r="I53" t="str">
            <v>NJFA</v>
          </cell>
          <cell r="J53">
            <v>0</v>
          </cell>
          <cell r="K53">
            <v>27.7366666666667</v>
          </cell>
          <cell r="L53">
            <v>0.99999999999999978</v>
          </cell>
          <cell r="M53">
            <v>0.625</v>
          </cell>
          <cell r="N53">
            <v>1.125</v>
          </cell>
          <cell r="O53">
            <v>0</v>
          </cell>
          <cell r="P53">
            <v>34.536666666666704</v>
          </cell>
          <cell r="Q53" t="str">
            <v>MEMENUHI</v>
          </cell>
        </row>
        <row r="54">
          <cell r="F54" t="str">
            <v>MARGARETA HARDIYANTI</v>
          </cell>
          <cell r="G54" t="str">
            <v>PROGRAM STUDI S1 SISTEM INFORMASI (FRI)</v>
          </cell>
          <cell r="H54" t="str">
            <v>DOSEN PROFESIONAL FULL TIME</v>
          </cell>
          <cell r="I54" t="str">
            <v>NJFA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 t="str">
            <v>TDK MEMENUHI</v>
          </cell>
        </row>
        <row r="55">
          <cell r="F55" t="str">
            <v>DITA PRAMESTI</v>
          </cell>
          <cell r="G55" t="str">
            <v>PROGRAM STUDI S1 SISTEM INFORMASI (FRI)</v>
          </cell>
          <cell r="H55" t="str">
            <v>DOSEN PROFESIONAL FULL TIME</v>
          </cell>
          <cell r="I55" t="str">
            <v>NJFA</v>
          </cell>
          <cell r="J55">
            <v>0</v>
          </cell>
          <cell r="K55">
            <v>22.9866666666667</v>
          </cell>
          <cell r="L55">
            <v>1.4375</v>
          </cell>
          <cell r="M55">
            <v>0</v>
          </cell>
          <cell r="N55">
            <v>1</v>
          </cell>
          <cell r="O55">
            <v>0</v>
          </cell>
          <cell r="P55">
            <v>28.2366666666667</v>
          </cell>
          <cell r="Q55" t="str">
            <v>TDK MEMENUHI</v>
          </cell>
        </row>
        <row r="56">
          <cell r="F56" t="str">
            <v>EKKY NOVRIZA ALAM</v>
          </cell>
          <cell r="G56" t="str">
            <v>PROGRAM STUDI S1 SISTEM INFORMASI (FRI)</v>
          </cell>
          <cell r="H56" t="str">
            <v>DOSEN PROFESIONAL FULL TIME</v>
          </cell>
          <cell r="I56" t="str">
            <v>NJFA</v>
          </cell>
          <cell r="J56">
            <v>0</v>
          </cell>
          <cell r="K56">
            <v>28.73</v>
          </cell>
          <cell r="L56">
            <v>2.2000000000000002</v>
          </cell>
          <cell r="M56">
            <v>0.625</v>
          </cell>
          <cell r="N56">
            <v>2.125</v>
          </cell>
          <cell r="O56">
            <v>0</v>
          </cell>
          <cell r="P56">
            <v>42.53</v>
          </cell>
          <cell r="Q56" t="str">
            <v>MEMENUHI</v>
          </cell>
        </row>
        <row r="57">
          <cell r="F57" t="str">
            <v>FITRIYANA DEWI</v>
          </cell>
          <cell r="G57" t="str">
            <v>PROGRAM STUDI S1 SISTEM INFORMASI (FRI)</v>
          </cell>
          <cell r="H57" t="str">
            <v>DOSEN PROFESIONAL FULL TIME</v>
          </cell>
          <cell r="I57" t="str">
            <v>NJFA</v>
          </cell>
          <cell r="J57">
            <v>0</v>
          </cell>
          <cell r="K57">
            <v>24.710000000000004</v>
          </cell>
          <cell r="L57">
            <v>1.25</v>
          </cell>
          <cell r="M57">
            <v>0.5</v>
          </cell>
          <cell r="N57">
            <v>2.25</v>
          </cell>
          <cell r="O57">
            <v>0</v>
          </cell>
          <cell r="P57">
            <v>34.710000000000008</v>
          </cell>
          <cell r="Q57" t="str">
            <v>MEMENUHI</v>
          </cell>
        </row>
        <row r="58">
          <cell r="F58" t="str">
            <v>BERLIAN MAULIDYA IZZATI</v>
          </cell>
          <cell r="G58" t="str">
            <v>PROGRAM STUDI S1 SISTEM INFORMASI (FRI)</v>
          </cell>
          <cell r="H58" t="str">
            <v>DOSEN CALON PEGAWAI TETAP</v>
          </cell>
          <cell r="I58" t="str">
            <v>NJFA</v>
          </cell>
          <cell r="J58">
            <v>0</v>
          </cell>
          <cell r="K58">
            <v>21.823333333333398</v>
          </cell>
          <cell r="L58">
            <v>1.375</v>
          </cell>
          <cell r="M58">
            <v>0.875</v>
          </cell>
          <cell r="N58">
            <v>1.875</v>
          </cell>
          <cell r="O58">
            <v>0</v>
          </cell>
          <cell r="P58">
            <v>35.123333333333399</v>
          </cell>
          <cell r="Q58" t="str">
            <v>MEMENUHI</v>
          </cell>
        </row>
        <row r="59">
          <cell r="F59" t="str">
            <v>LUTFIA SEPTININGRUM</v>
          </cell>
          <cell r="G59" t="str">
            <v>PROGRAM STUDI S1 SISTEM INFORMASI (FRI)</v>
          </cell>
          <cell r="H59" t="str">
            <v>DOSEN PROFESIONAL FULL TIME</v>
          </cell>
          <cell r="I59" t="str">
            <v>NJFA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 t="str">
            <v>TDK MEMENUHI</v>
          </cell>
        </row>
        <row r="60">
          <cell r="F60" t="str">
            <v>FALAHAH</v>
          </cell>
          <cell r="G60" t="str">
            <v>PROGRAM STUDI S1 SISTEM INFORMASI (FRI)</v>
          </cell>
          <cell r="H60" t="str">
            <v>DOSEN PROFESIONAL FULL TIME</v>
          </cell>
          <cell r="I60" t="str">
            <v>L</v>
          </cell>
          <cell r="J60">
            <v>0</v>
          </cell>
          <cell r="K60">
            <v>27.2</v>
          </cell>
          <cell r="L60">
            <v>0</v>
          </cell>
          <cell r="M60">
            <v>0.5</v>
          </cell>
          <cell r="N60">
            <v>0</v>
          </cell>
          <cell r="O60">
            <v>0</v>
          </cell>
          <cell r="P60">
            <v>29.3</v>
          </cell>
          <cell r="Q60" t="str">
            <v>TDK MEMENUHI</v>
          </cell>
        </row>
        <row r="61">
          <cell r="F61" t="str">
            <v>WIDYATASYA AGUSTIKA NURTRISHA</v>
          </cell>
          <cell r="G61" t="str">
            <v>PROGRAM STUDI S1 SISTEM INFORMASI (FRI)</v>
          </cell>
          <cell r="H61" t="str">
            <v>DOSEN PROFESIONAL FULL TIME</v>
          </cell>
          <cell r="I61" t="str">
            <v>NJFA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 t="str">
            <v>TDK MEMENUHI</v>
          </cell>
        </row>
        <row r="62">
          <cell r="F62" t="str">
            <v>CHRISTANTO TRIWIBISONO</v>
          </cell>
          <cell r="G62" t="str">
            <v>PROGRAM STUDI S1 TEKNIK INDUSTRI (FRI)</v>
          </cell>
          <cell r="H62" t="str">
            <v>DOSEN PEGAWAI TETAP</v>
          </cell>
          <cell r="I62" t="str">
            <v>AA</v>
          </cell>
          <cell r="J62">
            <v>0</v>
          </cell>
          <cell r="K62">
            <v>14.26666666666663</v>
          </cell>
          <cell r="L62">
            <v>0</v>
          </cell>
          <cell r="M62">
            <v>0.72499999999999998</v>
          </cell>
          <cell r="N62">
            <v>1.375</v>
          </cell>
          <cell r="O62">
            <v>0</v>
          </cell>
          <cell r="P62">
            <v>20.866666666666628</v>
          </cell>
          <cell r="Q62" t="str">
            <v>MEMENUHI</v>
          </cell>
        </row>
        <row r="63">
          <cell r="F63" t="str">
            <v>LITASARI WIDYASTUTI SUWARSONO</v>
          </cell>
          <cell r="G63" t="str">
            <v>PROGRAM STUDI S1 TEKNIK INDUSTRI (FRI)</v>
          </cell>
          <cell r="H63" t="str">
            <v>DOSEN PEGAWAI TETAP</v>
          </cell>
          <cell r="I63" t="str">
            <v>AA</v>
          </cell>
          <cell r="J63">
            <v>0</v>
          </cell>
          <cell r="K63">
            <v>18.48</v>
          </cell>
          <cell r="L63">
            <v>2.2824999999999998</v>
          </cell>
          <cell r="M63">
            <v>1.0249999999999999</v>
          </cell>
          <cell r="N63">
            <v>2.5</v>
          </cell>
          <cell r="O63">
            <v>0</v>
          </cell>
          <cell r="P63">
            <v>38.11</v>
          </cell>
          <cell r="Q63" t="str">
            <v>MEMENUHI</v>
          </cell>
        </row>
        <row r="64">
          <cell r="F64" t="str">
            <v>FIDA NIRMALA NUGRAHA</v>
          </cell>
          <cell r="G64" t="str">
            <v>PROGRAM STUDI S1 TEKNIK INDUSTRI (FRI)</v>
          </cell>
          <cell r="H64" t="str">
            <v>DOSEN PEGAWAI TETAP</v>
          </cell>
          <cell r="I64" t="str">
            <v>L</v>
          </cell>
          <cell r="J64">
            <v>0</v>
          </cell>
          <cell r="K64">
            <v>23.980000000000004</v>
          </cell>
          <cell r="L64">
            <v>2.895</v>
          </cell>
          <cell r="M64">
            <v>1</v>
          </cell>
          <cell r="N64">
            <v>0.625</v>
          </cell>
          <cell r="O64">
            <v>0</v>
          </cell>
          <cell r="P64">
            <v>34.06</v>
          </cell>
          <cell r="Q64" t="str">
            <v>MEMENUHI</v>
          </cell>
        </row>
        <row r="65">
          <cell r="F65" t="str">
            <v>HERIYONO LALU</v>
          </cell>
          <cell r="G65" t="str">
            <v>PROGRAM STUDI S1 TEKNIK INDUSTRI (FRI)</v>
          </cell>
          <cell r="H65" t="str">
            <v>DOSEN PEGAWAI TETAP</v>
          </cell>
          <cell r="I65" t="str">
            <v>AA</v>
          </cell>
          <cell r="J65" t="str">
            <v>KEPALA BAGIAN YAN CENTER OF E-LEARNING AND OPEN EDUCATION</v>
          </cell>
          <cell r="K65">
            <v>22.1666666666667</v>
          </cell>
          <cell r="L65">
            <v>1.625</v>
          </cell>
          <cell r="M65">
            <v>0.625</v>
          </cell>
          <cell r="N65">
            <v>0.875</v>
          </cell>
          <cell r="O65">
            <v>0</v>
          </cell>
          <cell r="P65">
            <v>29.266666666666701</v>
          </cell>
          <cell r="Q65" t="str">
            <v>MEMENUHI</v>
          </cell>
        </row>
        <row r="66">
          <cell r="F66" t="str">
            <v>IMA NORMALIA KUSMAYANTI</v>
          </cell>
          <cell r="G66" t="str">
            <v>PROGRAM STUDI S1 TEKNIK INDUSTRI (FRI)</v>
          </cell>
          <cell r="H66" t="str">
            <v>DOSEN PEGAWAI TETAP</v>
          </cell>
          <cell r="I66" t="str">
            <v>L</v>
          </cell>
          <cell r="J66">
            <v>0</v>
          </cell>
          <cell r="K66">
            <v>22.270000000000003</v>
          </cell>
          <cell r="L66">
            <v>2.375</v>
          </cell>
          <cell r="M66">
            <v>0.82499999999999996</v>
          </cell>
          <cell r="N66">
            <v>3</v>
          </cell>
          <cell r="O66">
            <v>0</v>
          </cell>
          <cell r="P66">
            <v>38.070000000000007</v>
          </cell>
          <cell r="Q66" t="str">
            <v>MEMENUHI</v>
          </cell>
        </row>
        <row r="67">
          <cell r="F67" t="str">
            <v>MIRA RAHAYU</v>
          </cell>
          <cell r="G67" t="str">
            <v>PROGRAM STUDI S1 TEKNIK INDUSTRI (FRI)</v>
          </cell>
          <cell r="H67" t="str">
            <v>DOSEN PEGAWAI TETAP</v>
          </cell>
          <cell r="I67" t="str">
            <v>L</v>
          </cell>
          <cell r="J67">
            <v>0</v>
          </cell>
          <cell r="K67">
            <v>14.546666666666669</v>
          </cell>
          <cell r="L67">
            <v>2.8125</v>
          </cell>
          <cell r="M67">
            <v>0.55000000000000004</v>
          </cell>
          <cell r="N67">
            <v>0.625</v>
          </cell>
          <cell r="O67">
            <v>0</v>
          </cell>
          <cell r="P67">
            <v>25.696666666666669</v>
          </cell>
          <cell r="Q67" t="str">
            <v>MEMENUHI</v>
          </cell>
        </row>
        <row r="68">
          <cell r="F68" t="str">
            <v>MUHAMMAD IQBAL</v>
          </cell>
          <cell r="G68" t="str">
            <v>PROGRAM STUDI S1 TEKNIK INDUSTRI (FRI)</v>
          </cell>
          <cell r="H68" t="str">
            <v>DOSEN PEGAWAI TETAP</v>
          </cell>
          <cell r="I68" t="str">
            <v>L</v>
          </cell>
          <cell r="J68">
            <v>0</v>
          </cell>
          <cell r="K68">
            <v>13.603333333333369</v>
          </cell>
          <cell r="L68">
            <v>3</v>
          </cell>
          <cell r="M68">
            <v>0.875</v>
          </cell>
          <cell r="N68">
            <v>0.625</v>
          </cell>
          <cell r="O68">
            <v>0</v>
          </cell>
          <cell r="P68">
            <v>24.103333333333367</v>
          </cell>
          <cell r="Q68" t="str">
            <v>MEMENUHI</v>
          </cell>
        </row>
        <row r="69">
          <cell r="F69" t="str">
            <v>AJI PAMOSO</v>
          </cell>
          <cell r="G69" t="str">
            <v>PROGRAM STUDI S1 TEKNIK INDUSTRI (FRI)</v>
          </cell>
          <cell r="H69" t="str">
            <v>DOSEN PROFESIONAL PART TIME</v>
          </cell>
          <cell r="I69" t="str">
            <v>NJFA</v>
          </cell>
          <cell r="J69">
            <v>0</v>
          </cell>
          <cell r="K69">
            <v>8.7999999999999687</v>
          </cell>
          <cell r="L69">
            <v>1.125</v>
          </cell>
          <cell r="M69">
            <v>0</v>
          </cell>
          <cell r="N69">
            <v>0</v>
          </cell>
          <cell r="O69">
            <v>0</v>
          </cell>
          <cell r="P69">
            <v>10.899999999999968</v>
          </cell>
          <cell r="Q69" t="str">
            <v>MEMENUHI</v>
          </cell>
        </row>
        <row r="70">
          <cell r="F70" t="str">
            <v>PRATYA POERI SURYADHINI</v>
          </cell>
          <cell r="G70" t="str">
            <v>PROGRAM STUDI S1 TEKNIK INDUSTRI (FRI)</v>
          </cell>
          <cell r="H70" t="str">
            <v>DOSEN PEGAWAI TETAP</v>
          </cell>
          <cell r="I70" t="str">
            <v>L</v>
          </cell>
          <cell r="J70">
            <v>0</v>
          </cell>
          <cell r="K70">
            <v>14.8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14.8</v>
          </cell>
          <cell r="Q70" t="str">
            <v>TDK MEMENUHI</v>
          </cell>
        </row>
        <row r="71">
          <cell r="F71" t="str">
            <v>AMELIA KURNIAWATI</v>
          </cell>
          <cell r="G71" t="str">
            <v>PROGRAM STUDI S1 TEKNIK INDUSTRI (FRI)</v>
          </cell>
          <cell r="H71" t="str">
            <v>DOSEN PEGAWAI TETAP</v>
          </cell>
          <cell r="I71" t="str">
            <v>L</v>
          </cell>
          <cell r="J71">
            <v>0</v>
          </cell>
          <cell r="K71">
            <v>16.700000000000031</v>
          </cell>
          <cell r="L71">
            <v>2.125</v>
          </cell>
          <cell r="M71">
            <v>1.625</v>
          </cell>
          <cell r="N71">
            <v>0.625</v>
          </cell>
          <cell r="O71">
            <v>0</v>
          </cell>
          <cell r="P71">
            <v>26.200000000000031</v>
          </cell>
          <cell r="Q71" t="str">
            <v>MEMENUHI</v>
          </cell>
        </row>
        <row r="72">
          <cell r="F72" t="str">
            <v>WIDIA JULIANI</v>
          </cell>
          <cell r="G72" t="str">
            <v>PROGRAM STUDI S1 TEKNIK INDUSTRI (FRI)</v>
          </cell>
          <cell r="H72" t="str">
            <v>DOSEN PROFESIONAL FULL TIME</v>
          </cell>
          <cell r="I72" t="str">
            <v>NJFA</v>
          </cell>
          <cell r="J72">
            <v>0</v>
          </cell>
          <cell r="K72">
            <v>18.60000000000003</v>
          </cell>
          <cell r="L72">
            <v>1.875</v>
          </cell>
          <cell r="M72">
            <v>0.2</v>
          </cell>
          <cell r="N72">
            <v>1.375</v>
          </cell>
          <cell r="O72">
            <v>0</v>
          </cell>
          <cell r="P72">
            <v>27.300000000000029</v>
          </cell>
          <cell r="Q72" t="str">
            <v>TDK MEMENUHI</v>
          </cell>
        </row>
        <row r="73">
          <cell r="F73" t="str">
            <v>RIZA AN. RUKMANA</v>
          </cell>
          <cell r="G73" t="str">
            <v>PROGRAM STUDI S1 TEKNIK INDUSTRI (FRI)</v>
          </cell>
          <cell r="H73" t="str">
            <v>DOSEN PROFESIONAL PART TIME</v>
          </cell>
          <cell r="I73" t="str">
            <v>L</v>
          </cell>
          <cell r="J73">
            <v>0</v>
          </cell>
          <cell r="K73">
            <v>6.4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6.4</v>
          </cell>
          <cell r="Q73" t="str">
            <v>MEMENUHI</v>
          </cell>
        </row>
        <row r="74">
          <cell r="F74" t="str">
            <v>NANANG SURYANA</v>
          </cell>
          <cell r="G74" t="str">
            <v>PROGRAM STUDI S1 TEKNIK INDUSTRI (FRI)</v>
          </cell>
          <cell r="H74" t="str">
            <v>DOSEN PROFESIONAL PART TIME</v>
          </cell>
          <cell r="I74" t="str">
            <v>NJFA</v>
          </cell>
          <cell r="J74">
            <v>0</v>
          </cell>
          <cell r="K74">
            <v>10.033333333333299</v>
          </cell>
          <cell r="L74">
            <v>1</v>
          </cell>
          <cell r="M74">
            <v>0</v>
          </cell>
          <cell r="N74">
            <v>0.625</v>
          </cell>
          <cell r="O74">
            <v>0</v>
          </cell>
          <cell r="P74">
            <v>12.033333333333299</v>
          </cell>
          <cell r="Q74" t="str">
            <v>MEMENUHI</v>
          </cell>
        </row>
        <row r="75">
          <cell r="F75" t="str">
            <v>ROSAD MA'ALI EL HADI</v>
          </cell>
          <cell r="G75" t="str">
            <v>PROGRAM STUDI S1 TEKNIK INDUSTRI (FRI)</v>
          </cell>
          <cell r="H75" t="str">
            <v>DOSEN PROFESIONAL FULL TIME</v>
          </cell>
          <cell r="I75" t="str">
            <v>LK</v>
          </cell>
          <cell r="J75">
            <v>0</v>
          </cell>
          <cell r="K75">
            <v>18.486666666666672</v>
          </cell>
          <cell r="L75">
            <v>4.125</v>
          </cell>
          <cell r="M75">
            <v>1.55</v>
          </cell>
          <cell r="N75">
            <v>1</v>
          </cell>
          <cell r="O75">
            <v>0</v>
          </cell>
          <cell r="P75">
            <v>31.186666666666671</v>
          </cell>
          <cell r="Q75" t="str">
            <v>MEMENUHI</v>
          </cell>
        </row>
        <row r="76">
          <cell r="F76" t="str">
            <v>SRI MARTINI</v>
          </cell>
          <cell r="G76" t="str">
            <v>PROGRAM STUDI S1 TEKNIK INDUSTRI (FRI)</v>
          </cell>
          <cell r="H76" t="str">
            <v>DOSEN PEGAWAI TETAP</v>
          </cell>
          <cell r="I76" t="str">
            <v>L</v>
          </cell>
          <cell r="J76">
            <v>0</v>
          </cell>
          <cell r="K76">
            <v>15.28333333333333</v>
          </cell>
          <cell r="L76">
            <v>5.375</v>
          </cell>
          <cell r="M76">
            <v>0.2</v>
          </cell>
          <cell r="N76">
            <v>0.875</v>
          </cell>
          <cell r="O76">
            <v>0</v>
          </cell>
          <cell r="P76">
            <v>32.983333333333334</v>
          </cell>
          <cell r="Q76" t="str">
            <v>TDK MEMENUHI</v>
          </cell>
        </row>
        <row r="77">
          <cell r="F77" t="str">
            <v>MELDI RENDRA</v>
          </cell>
          <cell r="G77" t="str">
            <v>PROGRAM STUDI S1 TEKNIK INDUSTRI (FRI)</v>
          </cell>
          <cell r="H77" t="str">
            <v>DOSEN PEGAWAI TETAP</v>
          </cell>
          <cell r="I77" t="str">
            <v>AA</v>
          </cell>
          <cell r="J77">
            <v>0</v>
          </cell>
          <cell r="K77">
            <v>18.646666666666597</v>
          </cell>
          <cell r="L77">
            <v>1.375</v>
          </cell>
          <cell r="M77">
            <v>1</v>
          </cell>
          <cell r="N77">
            <v>0.625</v>
          </cell>
          <cell r="O77">
            <v>0</v>
          </cell>
          <cell r="P77">
            <v>25.246666666666599</v>
          </cell>
          <cell r="Q77" t="str">
            <v>MEMENUHI</v>
          </cell>
        </row>
        <row r="78">
          <cell r="F78" t="str">
            <v>ARI YANUAR RIDWAN</v>
          </cell>
          <cell r="G78" t="str">
            <v>PROGRAM STUDI S1 TEKNIK INDUSTRI (FRI)</v>
          </cell>
          <cell r="H78" t="str">
            <v>DOSEN PEGAWAI TETAP</v>
          </cell>
          <cell r="I78" t="str">
            <v>L</v>
          </cell>
          <cell r="J78">
            <v>0</v>
          </cell>
          <cell r="K78">
            <v>23.433333333333302</v>
          </cell>
          <cell r="L78">
            <v>4.1499999999999995</v>
          </cell>
          <cell r="M78">
            <v>0.52500000000000002</v>
          </cell>
          <cell r="N78">
            <v>4.125</v>
          </cell>
          <cell r="O78">
            <v>0</v>
          </cell>
          <cell r="P78">
            <v>53.933333333333302</v>
          </cell>
          <cell r="Q78" t="str">
            <v>MEMENUHI</v>
          </cell>
        </row>
        <row r="79">
          <cell r="F79" t="str">
            <v>FRANSISKUS TATAS DWI ATMAJI</v>
          </cell>
          <cell r="G79" t="str">
            <v>PROGRAM STUDI S1 TEKNIK INDUSTRI (FRI)</v>
          </cell>
          <cell r="H79" t="str">
            <v>DOSEN PEGAWAI TETAP</v>
          </cell>
          <cell r="I79" t="str">
            <v>L</v>
          </cell>
          <cell r="J79">
            <v>0</v>
          </cell>
          <cell r="K79">
            <v>20.196666666666665</v>
          </cell>
          <cell r="L79">
            <v>2.125</v>
          </cell>
          <cell r="M79">
            <v>1.625</v>
          </cell>
          <cell r="N79">
            <v>1.875</v>
          </cell>
          <cell r="O79">
            <v>0</v>
          </cell>
          <cell r="P79">
            <v>36.226666666666667</v>
          </cell>
          <cell r="Q79" t="str">
            <v>MEMENUHI</v>
          </cell>
        </row>
        <row r="80">
          <cell r="F80" t="str">
            <v>TEDDY SYAFRIZAL</v>
          </cell>
          <cell r="G80" t="str">
            <v>PROGRAM STUDI S1 TEKNIK INDUSTRI (FRI)</v>
          </cell>
          <cell r="H80" t="str">
            <v>DOSEN PEGAWAI TETAP</v>
          </cell>
          <cell r="I80" t="str">
            <v>AA</v>
          </cell>
          <cell r="J80">
            <v>0</v>
          </cell>
          <cell r="K80">
            <v>13.8333333333333</v>
          </cell>
          <cell r="L80">
            <v>1.125</v>
          </cell>
          <cell r="M80">
            <v>0.625</v>
          </cell>
          <cell r="N80">
            <v>0</v>
          </cell>
          <cell r="O80">
            <v>0</v>
          </cell>
          <cell r="P80">
            <v>21.133333333333301</v>
          </cell>
          <cell r="Q80" t="str">
            <v>MEMENUHI</v>
          </cell>
        </row>
        <row r="81">
          <cell r="F81" t="str">
            <v>YUSUF NUGROHO DOYO YEKTI</v>
          </cell>
          <cell r="G81" t="str">
            <v>PROGRAM STUDI S1 TEKNIK INDUSTRI (FRI)</v>
          </cell>
          <cell r="H81" t="str">
            <v>DOSEN PEGAWAI TETAP</v>
          </cell>
          <cell r="I81" t="str">
            <v>AA</v>
          </cell>
          <cell r="J81">
            <v>0</v>
          </cell>
          <cell r="K81">
            <v>19.473333333333329</v>
          </cell>
          <cell r="L81">
            <v>0</v>
          </cell>
          <cell r="M81">
            <v>0</v>
          </cell>
          <cell r="N81">
            <v>0.625</v>
          </cell>
          <cell r="O81">
            <v>0</v>
          </cell>
          <cell r="P81">
            <v>22.27333333333333</v>
          </cell>
          <cell r="Q81" t="str">
            <v>MEMENUHI</v>
          </cell>
        </row>
        <row r="82">
          <cell r="F82" t="str">
            <v>MARIA DELLAROSAWATI IDAWICAKSAKTI</v>
          </cell>
          <cell r="G82" t="str">
            <v>PROGRAM STUDI S1 TEKNIK INDUSTRI (FRI)</v>
          </cell>
          <cell r="H82" t="str">
            <v>DOSEN PEGAWAI TETAP</v>
          </cell>
          <cell r="I82" t="str">
            <v>AA</v>
          </cell>
          <cell r="J82">
            <v>0</v>
          </cell>
          <cell r="K82">
            <v>17.850000000000001</v>
          </cell>
          <cell r="L82">
            <v>1.625</v>
          </cell>
          <cell r="M82">
            <v>0.875</v>
          </cell>
          <cell r="N82">
            <v>2.125</v>
          </cell>
          <cell r="O82">
            <v>0</v>
          </cell>
          <cell r="P82">
            <v>30.35</v>
          </cell>
          <cell r="Q82" t="str">
            <v>MEMENUHI</v>
          </cell>
        </row>
        <row r="83">
          <cell r="F83" t="str">
            <v>BOBY HERA SAGITA</v>
          </cell>
          <cell r="G83" t="str">
            <v>PROGRAM STUDI S1 TEKNIK INDUSTRI (FRI)</v>
          </cell>
          <cell r="H83" t="str">
            <v>DOSEN PROFESIONAL FULL TIME</v>
          </cell>
          <cell r="I83" t="str">
            <v>AA</v>
          </cell>
          <cell r="J83">
            <v>0</v>
          </cell>
          <cell r="K83">
            <v>15.07</v>
          </cell>
          <cell r="L83">
            <v>0</v>
          </cell>
          <cell r="M83">
            <v>0.625</v>
          </cell>
          <cell r="N83">
            <v>0.625</v>
          </cell>
          <cell r="O83">
            <v>0</v>
          </cell>
          <cell r="P83">
            <v>17.07</v>
          </cell>
          <cell r="Q83" t="str">
            <v>TDK MEMENUHI</v>
          </cell>
        </row>
        <row r="84">
          <cell r="F84" t="str">
            <v>NURDININTYA ATHARI SUPRATMAN</v>
          </cell>
          <cell r="G84" t="str">
            <v>PROGRAM STUDI S1 TEKNIK INDUSTRI (FRI)</v>
          </cell>
          <cell r="H84" t="str">
            <v>DOSEN PEGAWAI TETAP</v>
          </cell>
          <cell r="I84" t="str">
            <v>AA</v>
          </cell>
          <cell r="J84">
            <v>0</v>
          </cell>
          <cell r="K84">
            <v>20.85</v>
          </cell>
          <cell r="L84">
            <v>1.125</v>
          </cell>
          <cell r="M84">
            <v>0.9</v>
          </cell>
          <cell r="N84">
            <v>0.875</v>
          </cell>
          <cell r="O84">
            <v>0</v>
          </cell>
          <cell r="P84">
            <v>27.050000000000004</v>
          </cell>
          <cell r="Q84" t="str">
            <v>MEMENUHI</v>
          </cell>
        </row>
        <row r="85">
          <cell r="F85" t="str">
            <v>MURNI DWI ASTUTI</v>
          </cell>
          <cell r="G85" t="str">
            <v>PROGRAM STUDI S1 TEKNIK INDUSTRI (FRI)</v>
          </cell>
          <cell r="H85" t="str">
            <v>DOSEN PEGAWAI TETAP</v>
          </cell>
          <cell r="I85" t="str">
            <v>AA</v>
          </cell>
          <cell r="J85" t="str">
            <v>KEPALA URUSAN PENGEMBANGAN KURIKULUM</v>
          </cell>
          <cell r="K85">
            <v>27.163333333333298</v>
          </cell>
          <cell r="L85">
            <v>2.4175</v>
          </cell>
          <cell r="M85">
            <v>0.625</v>
          </cell>
          <cell r="N85">
            <v>1.375</v>
          </cell>
          <cell r="O85">
            <v>0</v>
          </cell>
          <cell r="P85">
            <v>39.633333333333297</v>
          </cell>
          <cell r="Q85" t="str">
            <v>MEMENUHI</v>
          </cell>
        </row>
        <row r="86">
          <cell r="F86" t="str">
            <v>MUHAMMAD NASHIR ARDIANSYAH</v>
          </cell>
          <cell r="G86" t="str">
            <v>PROGRAM STUDI S1 TEKNIK INDUSTRI (FRI)</v>
          </cell>
          <cell r="H86" t="str">
            <v>DOSEN PEGAWAI TETAP</v>
          </cell>
          <cell r="I86" t="str">
            <v>AA</v>
          </cell>
          <cell r="J86" t="str">
            <v>KETUA PROGRAM STUDI S1 TEKNIK INDUSTRI (FRI)</v>
          </cell>
          <cell r="K86">
            <v>18.483333333333366</v>
          </cell>
          <cell r="L86">
            <v>1.845</v>
          </cell>
          <cell r="M86">
            <v>0.8</v>
          </cell>
          <cell r="N86">
            <v>0.625</v>
          </cell>
          <cell r="O86">
            <v>0</v>
          </cell>
          <cell r="P86">
            <v>25.563333333333365</v>
          </cell>
          <cell r="Q86" t="str">
            <v>MEMENUHI</v>
          </cell>
        </row>
        <row r="87">
          <cell r="F87" t="str">
            <v>RIO AURACHMAN</v>
          </cell>
          <cell r="G87" t="str">
            <v>PROGRAM STUDI S1 TEKNIK INDUSTRI (FRI)</v>
          </cell>
          <cell r="H87" t="str">
            <v>DOSEN PEGAWAI TETAP</v>
          </cell>
          <cell r="I87" t="str">
            <v>L</v>
          </cell>
          <cell r="J87" t="str">
            <v>KEPALA BAGIAN PERENCANAAN, PENGEMBANGAN DAN PENGENDALIAN INSTITUSI</v>
          </cell>
          <cell r="K87">
            <v>26.25</v>
          </cell>
          <cell r="L87">
            <v>2.0475000000000003</v>
          </cell>
          <cell r="M87">
            <v>0.52500000000000002</v>
          </cell>
          <cell r="N87">
            <v>0.875</v>
          </cell>
          <cell r="O87">
            <v>0</v>
          </cell>
          <cell r="P87">
            <v>36.24</v>
          </cell>
          <cell r="Q87" t="str">
            <v>MEMENUHI</v>
          </cell>
        </row>
        <row r="88">
          <cell r="F88" t="str">
            <v>ATYA NUR AISHA</v>
          </cell>
          <cell r="G88" t="str">
            <v>PROGRAM STUDI S1 TEKNIK INDUSTRI (FRI)</v>
          </cell>
          <cell r="H88" t="str">
            <v>DOSEN PEGAWAI TETAP</v>
          </cell>
          <cell r="I88" t="str">
            <v>AA</v>
          </cell>
          <cell r="J88">
            <v>0</v>
          </cell>
          <cell r="K88">
            <v>21.35000000000003</v>
          </cell>
          <cell r="L88">
            <v>2.0125000000000002</v>
          </cell>
          <cell r="M88">
            <v>0.875</v>
          </cell>
          <cell r="N88">
            <v>0.625</v>
          </cell>
          <cell r="O88">
            <v>0</v>
          </cell>
          <cell r="P88">
            <v>32.700000000000031</v>
          </cell>
          <cell r="Q88" t="str">
            <v>MEMENUHI</v>
          </cell>
        </row>
        <row r="89">
          <cell r="F89" t="str">
            <v>TATANG MULYANA</v>
          </cell>
          <cell r="G89" t="str">
            <v>PROGRAM STUDI S1 TEKNIK INDUSTRI (FRI)</v>
          </cell>
          <cell r="H89" t="str">
            <v>DOSEN PROFESIONAL FULL TIME</v>
          </cell>
          <cell r="I89" t="str">
            <v>L</v>
          </cell>
          <cell r="J89">
            <v>0</v>
          </cell>
          <cell r="K89">
            <v>9.8000000000000007</v>
          </cell>
          <cell r="L89">
            <v>0</v>
          </cell>
          <cell r="M89">
            <v>0.5</v>
          </cell>
          <cell r="N89">
            <v>0.625</v>
          </cell>
          <cell r="O89">
            <v>0</v>
          </cell>
          <cell r="P89">
            <v>13.700000000000001</v>
          </cell>
          <cell r="Q89" t="str">
            <v>TDK MEMENUHI</v>
          </cell>
        </row>
        <row r="90">
          <cell r="F90" t="str">
            <v>SINTA ARYANI</v>
          </cell>
          <cell r="G90" t="str">
            <v>PROGRAM STUDI S1 TEKNIK INDUSTRI (FRI)</v>
          </cell>
          <cell r="H90" t="str">
            <v>DOSEN PROFESIONAL FULL TIME</v>
          </cell>
          <cell r="I90" t="str">
            <v>AA</v>
          </cell>
          <cell r="J90">
            <v>0</v>
          </cell>
          <cell r="K90">
            <v>12.166666666666631</v>
          </cell>
          <cell r="L90">
            <v>0</v>
          </cell>
          <cell r="M90">
            <v>0</v>
          </cell>
          <cell r="N90">
            <v>0.625</v>
          </cell>
          <cell r="O90">
            <v>0</v>
          </cell>
          <cell r="P90">
            <v>13.166666666666631</v>
          </cell>
          <cell r="Q90" t="str">
            <v>TDK MEMENUHI</v>
          </cell>
        </row>
        <row r="91">
          <cell r="F91" t="str">
            <v>NOPENDRI</v>
          </cell>
          <cell r="G91" t="str">
            <v>PROGRAM STUDI S1 TEKNIK INDUSTRI (FRI)</v>
          </cell>
          <cell r="H91" t="str">
            <v>DOSEN PROFESIONAL FULL TIME</v>
          </cell>
          <cell r="I91" t="str">
            <v>AA</v>
          </cell>
          <cell r="J91">
            <v>0</v>
          </cell>
          <cell r="K91">
            <v>14.42</v>
          </cell>
          <cell r="L91">
            <v>2.1174999999999997</v>
          </cell>
          <cell r="M91">
            <v>0.77500000000000002</v>
          </cell>
          <cell r="N91">
            <v>1.125</v>
          </cell>
          <cell r="O91">
            <v>0</v>
          </cell>
          <cell r="P91">
            <v>24.490000000000002</v>
          </cell>
          <cell r="Q91" t="str">
            <v>MEMENUHI</v>
          </cell>
        </row>
        <row r="92">
          <cell r="F92" t="str">
            <v>SARI WULANDARI</v>
          </cell>
          <cell r="G92" t="str">
            <v>PROGRAM STUDI S1 TEKNIK INDUSTRI (FRI)</v>
          </cell>
          <cell r="H92" t="str">
            <v>DOSEN PEGAWAI TETAP</v>
          </cell>
          <cell r="I92" t="str">
            <v>L</v>
          </cell>
          <cell r="J92">
            <v>0</v>
          </cell>
          <cell r="K92">
            <v>22.029999999999973</v>
          </cell>
          <cell r="L92">
            <v>2.3125</v>
          </cell>
          <cell r="M92">
            <v>0.95</v>
          </cell>
          <cell r="N92">
            <v>2</v>
          </cell>
          <cell r="O92">
            <v>0</v>
          </cell>
          <cell r="P92">
            <v>39.879999999999974</v>
          </cell>
          <cell r="Q92" t="str">
            <v>MEMENUHI</v>
          </cell>
        </row>
        <row r="93">
          <cell r="F93" t="str">
            <v>AUGUSTINA ASIH RUMANTI</v>
          </cell>
          <cell r="G93" t="str">
            <v>PROGRAM STUDI S1 TEKNIK INDUSTRI (FRI)</v>
          </cell>
          <cell r="H93" t="str">
            <v>DOSEN PROFESIONAL FULL TIME</v>
          </cell>
          <cell r="I93" t="str">
            <v>LK</v>
          </cell>
          <cell r="J93">
            <v>0</v>
          </cell>
          <cell r="K93">
            <v>15.086666666666666</v>
          </cell>
          <cell r="L93">
            <v>0.49999999999999978</v>
          </cell>
          <cell r="M93">
            <v>1.625</v>
          </cell>
          <cell r="N93">
            <v>1</v>
          </cell>
          <cell r="O93">
            <v>0</v>
          </cell>
          <cell r="P93">
            <v>21.886666666666667</v>
          </cell>
          <cell r="Q93" t="str">
            <v>TDK MEMENUHI</v>
          </cell>
        </row>
        <row r="94">
          <cell r="F94" t="str">
            <v>DENNY SUKMA EKA ATMAJA</v>
          </cell>
          <cell r="G94" t="str">
            <v>PROGRAM STUDI S1 TEKNIK INDUSTRI (FRI)</v>
          </cell>
          <cell r="H94" t="str">
            <v>DOSEN PEGAWAI TETAP</v>
          </cell>
          <cell r="I94" t="str">
            <v>AA</v>
          </cell>
          <cell r="J94">
            <v>0</v>
          </cell>
          <cell r="K94">
            <v>25.103333333333296</v>
          </cell>
          <cell r="L94">
            <v>1.4175</v>
          </cell>
          <cell r="M94">
            <v>0.625</v>
          </cell>
          <cell r="N94">
            <v>1.875</v>
          </cell>
          <cell r="O94">
            <v>0</v>
          </cell>
          <cell r="P94">
            <v>34.773333333333298</v>
          </cell>
          <cell r="Q94" t="str">
            <v>MEMENUHI</v>
          </cell>
        </row>
        <row r="95">
          <cell r="F95" t="str">
            <v>DEVI PRATAMI</v>
          </cell>
          <cell r="G95" t="str">
            <v>PROGRAM STUDI S1 TEKNIK INDUSTRI (FRI)</v>
          </cell>
          <cell r="H95" t="str">
            <v>DOSEN PEGAWAI TETAP</v>
          </cell>
          <cell r="I95" t="str">
            <v>L</v>
          </cell>
          <cell r="J95">
            <v>0</v>
          </cell>
          <cell r="K95">
            <v>19.096666666666671</v>
          </cell>
          <cell r="L95">
            <v>3.375</v>
          </cell>
          <cell r="M95">
            <v>1.2749999999999999</v>
          </cell>
          <cell r="N95">
            <v>1.75</v>
          </cell>
          <cell r="O95">
            <v>0</v>
          </cell>
          <cell r="P95">
            <v>38.296666666666674</v>
          </cell>
          <cell r="Q95" t="str">
            <v>MEMENUHI</v>
          </cell>
        </row>
        <row r="96">
          <cell r="F96" t="str">
            <v>IKA ARUM PUSPITA</v>
          </cell>
          <cell r="G96" t="str">
            <v>PROGRAM STUDI S1 TEKNIK INDUSTRI (FRI)</v>
          </cell>
          <cell r="H96" t="str">
            <v>DOSEN PEGAWAI TETAP</v>
          </cell>
          <cell r="I96" t="str">
            <v>AA</v>
          </cell>
          <cell r="J96" t="str">
            <v>SEKRETARIS PROGRAM STUDI S1 TEKNIK INDUSTRI (FRI)</v>
          </cell>
          <cell r="K96">
            <v>29.646666666666668</v>
          </cell>
          <cell r="L96">
            <v>1.5</v>
          </cell>
          <cell r="M96">
            <v>1.425</v>
          </cell>
          <cell r="N96">
            <v>1.625</v>
          </cell>
          <cell r="O96">
            <v>0</v>
          </cell>
          <cell r="P96">
            <v>41.846666666666671</v>
          </cell>
          <cell r="Q96" t="str">
            <v>MEMENUHI</v>
          </cell>
        </row>
        <row r="97">
          <cell r="F97" t="str">
            <v>HILMAN DWI ANGGANA</v>
          </cell>
          <cell r="G97" t="str">
            <v>PROGRAM STUDI S1 TEKNIK INDUSTRI (FRI)</v>
          </cell>
          <cell r="H97" t="str">
            <v>DOSEN PROFESIONAL FULL TIME</v>
          </cell>
          <cell r="I97" t="str">
            <v>AA</v>
          </cell>
          <cell r="J97">
            <v>0</v>
          </cell>
          <cell r="K97">
            <v>31.6</v>
          </cell>
          <cell r="L97">
            <v>0.75</v>
          </cell>
          <cell r="M97">
            <v>0.875</v>
          </cell>
          <cell r="N97">
            <v>1.625</v>
          </cell>
          <cell r="O97">
            <v>0</v>
          </cell>
          <cell r="P97">
            <v>39.35</v>
          </cell>
          <cell r="Q97" t="str">
            <v>TDK MEMENUHI</v>
          </cell>
        </row>
        <row r="98">
          <cell r="F98" t="str">
            <v>PRIYANTONO RUDITO</v>
          </cell>
          <cell r="G98" t="str">
            <v>PROGRAM STUDI S1 TEKNIK INDUSTRI (FRI)</v>
          </cell>
          <cell r="H98" t="str">
            <v>DOSEN PROFESIONAL PART TIME</v>
          </cell>
          <cell r="I98" t="str">
            <v>NJFA</v>
          </cell>
          <cell r="J98">
            <v>0</v>
          </cell>
          <cell r="K98">
            <v>2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2</v>
          </cell>
          <cell r="Q98" t="str">
            <v>TDK MEMENUHI</v>
          </cell>
        </row>
        <row r="99">
          <cell r="F99" t="str">
            <v>ERNA FEBRIYANTI</v>
          </cell>
          <cell r="G99" t="str">
            <v>PROGRAM STUDI S1 TEKNIK INDUSTRI (FRI)</v>
          </cell>
          <cell r="H99" t="str">
            <v>DOSEN PROFESIONAL FULL TIME</v>
          </cell>
          <cell r="I99" t="str">
            <v>NJFA</v>
          </cell>
          <cell r="J99">
            <v>0</v>
          </cell>
          <cell r="K99">
            <v>16.199999999999971</v>
          </cell>
          <cell r="L99">
            <v>0.67</v>
          </cell>
          <cell r="M99">
            <v>0.625</v>
          </cell>
          <cell r="N99">
            <v>0.625</v>
          </cell>
          <cell r="O99">
            <v>0</v>
          </cell>
          <cell r="P99">
            <v>19.46999999999997</v>
          </cell>
          <cell r="Q99" t="str">
            <v>MEMENUHI</v>
          </cell>
        </row>
        <row r="100">
          <cell r="F100" t="str">
            <v>AYUDITA OKTAFIANI</v>
          </cell>
          <cell r="G100" t="str">
            <v>PROGRAM STUDI S1 TEKNIK INDUSTRI (FRI)</v>
          </cell>
          <cell r="H100" t="str">
            <v>DOSEN PROFESIONAL FULL TIME</v>
          </cell>
          <cell r="I100" t="str">
            <v>NJFA</v>
          </cell>
          <cell r="J100">
            <v>0</v>
          </cell>
          <cell r="K100">
            <v>18.91333333333333</v>
          </cell>
          <cell r="L100">
            <v>1.375</v>
          </cell>
          <cell r="M100">
            <v>0.67500000000000004</v>
          </cell>
          <cell r="N100">
            <v>1.375</v>
          </cell>
          <cell r="O100">
            <v>0</v>
          </cell>
          <cell r="P100">
            <v>26.61333333333333</v>
          </cell>
          <cell r="Q100" t="str">
            <v>MEMENUHI</v>
          </cell>
        </row>
        <row r="101">
          <cell r="F101" t="str">
            <v>G.N. SANDHY WIDYASTHONA</v>
          </cell>
          <cell r="G101" t="str">
            <v>PROGRAM STUDI S1 TEKNIK INDUSTRI (FRI)</v>
          </cell>
          <cell r="H101" t="str">
            <v>DOSEN PROFESIONAL PART TIME</v>
          </cell>
          <cell r="I101" t="str">
            <v>NJFA</v>
          </cell>
          <cell r="J101">
            <v>0</v>
          </cell>
          <cell r="K101">
            <v>5.2666666666666693</v>
          </cell>
          <cell r="L101">
            <v>1.25</v>
          </cell>
          <cell r="M101">
            <v>0.625</v>
          </cell>
          <cell r="N101">
            <v>0</v>
          </cell>
          <cell r="O101">
            <v>0</v>
          </cell>
          <cell r="P101">
            <v>8.2666666666666693</v>
          </cell>
          <cell r="Q101" t="str">
            <v>TDK MEMENUHI</v>
          </cell>
        </row>
        <row r="102">
          <cell r="F102" t="str">
            <v>YUDHA PRAMBUDIA</v>
          </cell>
          <cell r="G102" t="str">
            <v>PROGRAM STUDI S1 TEKNIK INDUSTRI (FRI)</v>
          </cell>
          <cell r="H102" t="str">
            <v>DOSEN PROFESIONAL FULL TIME</v>
          </cell>
          <cell r="I102" t="str">
            <v>L</v>
          </cell>
          <cell r="J102">
            <v>0</v>
          </cell>
          <cell r="K102">
            <v>25.17000000000003</v>
          </cell>
          <cell r="L102">
            <v>2.25</v>
          </cell>
          <cell r="M102">
            <v>1.1499999999999999</v>
          </cell>
          <cell r="N102">
            <v>3.125</v>
          </cell>
          <cell r="O102">
            <v>0</v>
          </cell>
          <cell r="P102">
            <v>42.470000000000027</v>
          </cell>
          <cell r="Q102" t="str">
            <v>MEMENUHI</v>
          </cell>
        </row>
        <row r="103">
          <cell r="F103" t="str">
            <v>MURMAN DWI PRASETIO</v>
          </cell>
          <cell r="G103" t="str">
            <v>PROGRAM STUDI S1 TEKNIK INDUSTRI (FRI)</v>
          </cell>
          <cell r="H103" t="str">
            <v>DOSEN PROFESIONAL FULL TIME</v>
          </cell>
          <cell r="I103" t="str">
            <v>NJFA</v>
          </cell>
          <cell r="J103">
            <v>0</v>
          </cell>
          <cell r="K103">
            <v>30.88666666666667</v>
          </cell>
          <cell r="L103">
            <v>1.75</v>
          </cell>
          <cell r="M103">
            <v>0.625</v>
          </cell>
          <cell r="N103">
            <v>2.875</v>
          </cell>
          <cell r="O103">
            <v>0</v>
          </cell>
          <cell r="P103">
            <v>46.486666666666672</v>
          </cell>
          <cell r="Q103" t="str">
            <v>MEMENUHI</v>
          </cell>
        </row>
        <row r="104">
          <cell r="F104" t="str">
            <v>DINO CAESARON</v>
          </cell>
          <cell r="G104" t="str">
            <v>PROGRAM STUDI S1 TEKNIK INDUSTRI (FRI)</v>
          </cell>
          <cell r="H104" t="str">
            <v>DOSEN PROFESIONAL FULL TIME</v>
          </cell>
          <cell r="I104" t="str">
            <v>L</v>
          </cell>
          <cell r="J104">
            <v>0</v>
          </cell>
          <cell r="K104">
            <v>1.5</v>
          </cell>
          <cell r="L104">
            <v>1</v>
          </cell>
          <cell r="M104">
            <v>0</v>
          </cell>
          <cell r="N104">
            <v>3.25</v>
          </cell>
          <cell r="O104">
            <v>0</v>
          </cell>
          <cell r="P104">
            <v>15.129999999999999</v>
          </cell>
          <cell r="Q104" t="str">
            <v>TDK MEMENUHI</v>
          </cell>
        </row>
        <row r="105">
          <cell r="F105" t="str">
            <v>MOHAMMAD DENI AKBAR</v>
          </cell>
          <cell r="G105" t="str">
            <v>PROGRAM STUDI S1 TEKNIK INDUSTRI (FRI)</v>
          </cell>
          <cell r="H105" t="str">
            <v>DOSEN PEGAWAI TETAP</v>
          </cell>
          <cell r="I105" t="str">
            <v>NJFA</v>
          </cell>
          <cell r="J105" t="str">
            <v>SEKRETARIS PROGRAM STUDI S1 TEKNIK INDUSTRI INTERNASIONAL (FRI)</v>
          </cell>
          <cell r="K105">
            <v>34.879999999999995</v>
          </cell>
          <cell r="L105">
            <v>3.4625000000000004</v>
          </cell>
          <cell r="M105">
            <v>0.82499999999999996</v>
          </cell>
          <cell r="N105">
            <v>1.625</v>
          </cell>
          <cell r="O105">
            <v>0</v>
          </cell>
          <cell r="P105">
            <v>54.029999999999994</v>
          </cell>
          <cell r="Q105" t="str">
            <v>MEMENUHI</v>
          </cell>
        </row>
        <row r="106">
          <cell r="F106" t="str">
            <v>AGUS KUSNAYAT</v>
          </cell>
          <cell r="G106" t="str">
            <v>PROGRAM STUDI S1 TEKNIK INDUSTRI (FRI)</v>
          </cell>
          <cell r="H106" t="str">
            <v>DOSEN CALON PEGAWAI TETAP</v>
          </cell>
          <cell r="I106" t="str">
            <v>L</v>
          </cell>
          <cell r="J106">
            <v>0</v>
          </cell>
          <cell r="K106">
            <v>18.079999999999998</v>
          </cell>
          <cell r="L106">
            <v>6.2</v>
          </cell>
          <cell r="M106">
            <v>0.57499999999999996</v>
          </cell>
          <cell r="N106">
            <v>1.375</v>
          </cell>
          <cell r="O106">
            <v>0</v>
          </cell>
          <cell r="P106">
            <v>43.61</v>
          </cell>
          <cell r="Q106" t="str">
            <v>MEMENUHI</v>
          </cell>
        </row>
        <row r="107">
          <cell r="F107" t="str">
            <v>BUDI SANTOSA</v>
          </cell>
          <cell r="G107" t="str">
            <v>PROGRAM STUDI S1 TEKNIK INDUSTRI (FRI)</v>
          </cell>
          <cell r="H107" t="str">
            <v>DOSEN CALON PEGAWAI TETAP</v>
          </cell>
          <cell r="I107" t="str">
            <v>NJFA</v>
          </cell>
          <cell r="J107">
            <v>0</v>
          </cell>
          <cell r="K107">
            <v>19.380000000000003</v>
          </cell>
          <cell r="L107">
            <v>1.585</v>
          </cell>
          <cell r="M107">
            <v>0.625</v>
          </cell>
          <cell r="N107">
            <v>2.875</v>
          </cell>
          <cell r="O107">
            <v>0</v>
          </cell>
          <cell r="P107">
            <v>34.22</v>
          </cell>
          <cell r="Q107" t="str">
            <v>MEMENUHI</v>
          </cell>
        </row>
        <row r="108">
          <cell r="F108" t="str">
            <v>WAWAN TRIPIAWAN</v>
          </cell>
          <cell r="G108" t="str">
            <v>PROGRAM STUDI S1 TEKNIK INDUSTRI (FRI)</v>
          </cell>
          <cell r="H108" t="str">
            <v>DOSEN PEGAWAI TETAP</v>
          </cell>
          <cell r="I108" t="str">
            <v>AA</v>
          </cell>
          <cell r="J108">
            <v>0</v>
          </cell>
          <cell r="K108">
            <v>29.433333333333369</v>
          </cell>
          <cell r="L108">
            <v>1.375</v>
          </cell>
          <cell r="M108">
            <v>1.075</v>
          </cell>
          <cell r="N108">
            <v>3.125</v>
          </cell>
          <cell r="O108">
            <v>0</v>
          </cell>
          <cell r="P108">
            <v>50.933333333333366</v>
          </cell>
          <cell r="Q108" t="str">
            <v>MEMENUHI</v>
          </cell>
        </row>
        <row r="109">
          <cell r="F109" t="str">
            <v>ISNAENI YULI ARINI</v>
          </cell>
          <cell r="G109" t="str">
            <v>PROGRAM STUDI S1 TEKNIK INDUSTRI (FRI)</v>
          </cell>
          <cell r="H109" t="str">
            <v>DOSEN PROFESIONAL FULL TIME</v>
          </cell>
          <cell r="I109" t="str">
            <v>NJFA</v>
          </cell>
          <cell r="J109">
            <v>0</v>
          </cell>
          <cell r="K109">
            <v>12</v>
          </cell>
          <cell r="L109">
            <v>1.25</v>
          </cell>
          <cell r="M109">
            <v>0.4</v>
          </cell>
          <cell r="N109">
            <v>1</v>
          </cell>
          <cell r="O109">
            <v>0</v>
          </cell>
          <cell r="P109">
            <v>16.899999999999999</v>
          </cell>
          <cell r="Q109" t="str">
            <v>TDK MEMENUHI</v>
          </cell>
        </row>
        <row r="110">
          <cell r="F110" t="str">
            <v>MUHAMMAD ALMAUDUDI PULUNGAN</v>
          </cell>
          <cell r="G110" t="str">
            <v>PROGRAM STUDI S1 TEKNIK INDUSTRI (FRI)</v>
          </cell>
          <cell r="H110" t="str">
            <v>DOSEN PROFESIONAL FULL TIME</v>
          </cell>
          <cell r="I110" t="str">
            <v>NJFA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 t="str">
            <v>TDK MEMENUHI</v>
          </cell>
        </row>
        <row r="111">
          <cell r="F111" t="str">
            <v>AFRIN FAUZYA RIZANA</v>
          </cell>
          <cell r="G111" t="str">
            <v>PROGRAM STUDI S1 TEKNIK INDUSTRI (FRI)</v>
          </cell>
          <cell r="H111" t="str">
            <v>DOSEN PEGAWAI TETAP</v>
          </cell>
          <cell r="I111" t="str">
            <v>NJFA</v>
          </cell>
          <cell r="J111">
            <v>0</v>
          </cell>
          <cell r="K111">
            <v>16.270000000000032</v>
          </cell>
          <cell r="L111">
            <v>2.125</v>
          </cell>
          <cell r="M111">
            <v>1.1499999999999999</v>
          </cell>
          <cell r="N111">
            <v>3.125</v>
          </cell>
          <cell r="O111">
            <v>0</v>
          </cell>
          <cell r="P111">
            <v>43.070000000000029</v>
          </cell>
          <cell r="Q111" t="str">
            <v>MEMENUHI</v>
          </cell>
        </row>
        <row r="112">
          <cell r="F112" t="str">
            <v>RAYINDA PRAMUDITYA SOESANTO</v>
          </cell>
          <cell r="G112" t="str">
            <v>PROGRAM STUDI S1 TEKNIK INDUSTRI (FRI)</v>
          </cell>
          <cell r="H112" t="str">
            <v>DOSEN CALON PEGAWAI TETAP</v>
          </cell>
          <cell r="I112" t="str">
            <v>AA</v>
          </cell>
          <cell r="J112">
            <v>0</v>
          </cell>
          <cell r="K112">
            <v>21.333333333333332</v>
          </cell>
          <cell r="L112">
            <v>2.77</v>
          </cell>
          <cell r="M112">
            <v>1.375</v>
          </cell>
          <cell r="N112">
            <v>2.125</v>
          </cell>
          <cell r="O112">
            <v>0</v>
          </cell>
          <cell r="P112">
            <v>46.813333333333333</v>
          </cell>
          <cell r="Q112" t="str">
            <v>MEMENUHI</v>
          </cell>
        </row>
        <row r="113">
          <cell r="F113" t="str">
            <v>YUNITA NUGRAHAINI SAFRUDIN</v>
          </cell>
          <cell r="G113" t="str">
            <v>PROGRAM STUDI S1 TEKNIK INDUSTRI (FRI)</v>
          </cell>
          <cell r="H113" t="str">
            <v>DOSEN PROFESIONAL FULL TIME</v>
          </cell>
          <cell r="I113" t="str">
            <v>NJFA</v>
          </cell>
          <cell r="J113">
            <v>0</v>
          </cell>
          <cell r="K113">
            <v>7.1333333333333302</v>
          </cell>
          <cell r="L113">
            <v>0.33</v>
          </cell>
          <cell r="M113">
            <v>0</v>
          </cell>
          <cell r="N113">
            <v>2</v>
          </cell>
          <cell r="O113">
            <v>0</v>
          </cell>
          <cell r="P113">
            <v>13.963333333333331</v>
          </cell>
          <cell r="Q113" t="str">
            <v>TDK MEMENUHI</v>
          </cell>
        </row>
        <row r="114">
          <cell r="F114" t="str">
            <v>TIARA VERITA YASTICA</v>
          </cell>
          <cell r="G114" t="str">
            <v>PROGRAM STUDI S1 TEKNIK INDUSTRI (FRI)</v>
          </cell>
          <cell r="H114" t="str">
            <v>DOSEN PROFESIONAL FULL TIME</v>
          </cell>
          <cell r="I114" t="str">
            <v>NJFA</v>
          </cell>
          <cell r="J114">
            <v>0</v>
          </cell>
          <cell r="K114">
            <v>10.6</v>
          </cell>
          <cell r="L114">
            <v>1.25</v>
          </cell>
          <cell r="M114">
            <v>0.4</v>
          </cell>
          <cell r="N114">
            <v>1.5</v>
          </cell>
          <cell r="O114">
            <v>0</v>
          </cell>
          <cell r="P114">
            <v>17.5</v>
          </cell>
          <cell r="Q114" t="str">
            <v>TDK MEMENUHI</v>
          </cell>
        </row>
        <row r="115">
          <cell r="F115" t="str">
            <v>SHEILA AMALIA SALMA</v>
          </cell>
          <cell r="G115" t="str">
            <v>PROGRAM STUDI S1 TEKNIK INDUSTRI (FRI)</v>
          </cell>
          <cell r="H115" t="str">
            <v>DOSEN PROFESIONAL FULL TIME</v>
          </cell>
          <cell r="I115" t="str">
            <v>NJFA</v>
          </cell>
          <cell r="J115">
            <v>0</v>
          </cell>
          <cell r="K115">
            <v>9.1333333333333293</v>
          </cell>
          <cell r="L115">
            <v>1.3325</v>
          </cell>
          <cell r="M115">
            <v>0</v>
          </cell>
          <cell r="N115">
            <v>2</v>
          </cell>
          <cell r="O115">
            <v>0</v>
          </cell>
          <cell r="P115">
            <v>19.763333333333328</v>
          </cell>
          <cell r="Q115" t="str">
            <v>TDK MEMENUHI</v>
          </cell>
        </row>
        <row r="116">
          <cell r="F116" t="str">
            <v>WIYONO</v>
          </cell>
          <cell r="G116" t="str">
            <v>PROGRAM STUDI S1 TEKNIK INDUSTRI (FRI)</v>
          </cell>
          <cell r="H116" t="str">
            <v>DOSEN PEGAWAI TETAP</v>
          </cell>
          <cell r="I116" t="str">
            <v>L</v>
          </cell>
          <cell r="J116">
            <v>0</v>
          </cell>
          <cell r="K116">
            <v>16.363333333333301</v>
          </cell>
          <cell r="L116">
            <v>2.6174999999999997</v>
          </cell>
          <cell r="M116">
            <v>0.875</v>
          </cell>
          <cell r="N116">
            <v>0.875</v>
          </cell>
          <cell r="O116">
            <v>0</v>
          </cell>
          <cell r="P116">
            <v>24.8333333333333</v>
          </cell>
          <cell r="Q116" t="str">
            <v>MEMENUHI</v>
          </cell>
        </row>
        <row r="117">
          <cell r="F117" t="str">
            <v>BUDI PRAPTONO</v>
          </cell>
          <cell r="G117" t="str">
            <v>PROGRAM STUDI S1 TEKNIK INDUSTRI (FRI)</v>
          </cell>
          <cell r="H117" t="str">
            <v>DOSEN PEGAWAI TETAP</v>
          </cell>
          <cell r="I117" t="str">
            <v>L</v>
          </cell>
          <cell r="J117">
            <v>0</v>
          </cell>
          <cell r="K117">
            <v>22.853333333333332</v>
          </cell>
          <cell r="L117">
            <v>1</v>
          </cell>
          <cell r="M117">
            <v>0.77500000000000002</v>
          </cell>
          <cell r="N117">
            <v>1.375</v>
          </cell>
          <cell r="O117">
            <v>0</v>
          </cell>
          <cell r="P117">
            <v>30.453333333333333</v>
          </cell>
          <cell r="Q117" t="str">
            <v>MEMENUHI</v>
          </cell>
        </row>
        <row r="118">
          <cell r="F118" t="str">
            <v>BUDI SULISTYO</v>
          </cell>
          <cell r="G118" t="str">
            <v>PROGRAM STUDI S1 TEKNIK INDUSTRI (FRI)</v>
          </cell>
          <cell r="H118" t="str">
            <v>DOSEN PEGAWAI TETAP</v>
          </cell>
          <cell r="I118" t="str">
            <v>L</v>
          </cell>
          <cell r="J118">
            <v>0</v>
          </cell>
          <cell r="K118">
            <v>13.76666666666666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15.566666666666661</v>
          </cell>
          <cell r="Q118" t="str">
            <v>TDK MEMENUHI</v>
          </cell>
        </row>
        <row r="119">
          <cell r="F119" t="str">
            <v>FARDA HASUN</v>
          </cell>
          <cell r="G119" t="str">
            <v>PROGRAM STUDI S1 TEKNIK INDUSTRI (FRI)</v>
          </cell>
          <cell r="H119" t="str">
            <v>DOSEN PEGAWAI TETAP</v>
          </cell>
          <cell r="I119" t="str">
            <v>L</v>
          </cell>
          <cell r="J119">
            <v>0</v>
          </cell>
          <cell r="K119">
            <v>28.216666666666669</v>
          </cell>
          <cell r="L119">
            <v>0</v>
          </cell>
          <cell r="M119">
            <v>0.57499999999999996</v>
          </cell>
          <cell r="N119">
            <v>0.625</v>
          </cell>
          <cell r="O119">
            <v>0</v>
          </cell>
          <cell r="P119">
            <v>30.016666666666669</v>
          </cell>
          <cell r="Q119" t="str">
            <v>TDK MEMENUHI</v>
          </cell>
        </row>
        <row r="120">
          <cell r="F120" t="str">
            <v>SRI WIDANINGRUM</v>
          </cell>
          <cell r="G120" t="str">
            <v>PROGRAM STUDI S1 TEKNIK INDUSTRI (FRI)</v>
          </cell>
          <cell r="H120" t="str">
            <v>DOSEN PEGAWAI TETAP</v>
          </cell>
          <cell r="I120" t="str">
            <v>L</v>
          </cell>
          <cell r="J120">
            <v>0</v>
          </cell>
          <cell r="K120">
            <v>15.196666666666699</v>
          </cell>
          <cell r="L120">
            <v>0.67</v>
          </cell>
          <cell r="M120">
            <v>0.2</v>
          </cell>
          <cell r="N120">
            <v>0</v>
          </cell>
          <cell r="O120">
            <v>0</v>
          </cell>
          <cell r="P120">
            <v>16.066666666666698</v>
          </cell>
          <cell r="Q120" t="str">
            <v>TDK MEMENUHI</v>
          </cell>
        </row>
        <row r="121">
          <cell r="F121" t="str">
            <v>BUDHI YOGASWARA</v>
          </cell>
          <cell r="G121" t="str">
            <v>PROGRAM STUDI S1 TEKNIK INDUSTRI (FRI)</v>
          </cell>
          <cell r="H121" t="str">
            <v>DOSEN PEGAWAI TETAP</v>
          </cell>
          <cell r="I121" t="str">
            <v>L</v>
          </cell>
          <cell r="J121">
            <v>0</v>
          </cell>
          <cell r="K121">
            <v>16.02</v>
          </cell>
          <cell r="L121">
            <v>0</v>
          </cell>
          <cell r="M121">
            <v>0.4</v>
          </cell>
          <cell r="N121">
            <v>1.125</v>
          </cell>
          <cell r="O121">
            <v>0</v>
          </cell>
          <cell r="P121">
            <v>19.819999999999997</v>
          </cell>
          <cell r="Q121" t="str">
            <v>TDK MEMENUHI</v>
          </cell>
        </row>
        <row r="122">
          <cell r="F122" t="str">
            <v>ENDANG BUDIASIH</v>
          </cell>
          <cell r="G122" t="str">
            <v>PROGRAM STUDI S1 TEKNIK INDUSTRI (FRI)</v>
          </cell>
          <cell r="H122" t="str">
            <v>DOSEN PEGAWAI TETAP</v>
          </cell>
          <cell r="I122" t="str">
            <v>AA</v>
          </cell>
          <cell r="J122" t="str">
            <v>KEPALA BAGIAN PENGEMBANGAN PEMBELAJARAN, KURIKULUM DAN STUDENT INTERNSHIP</v>
          </cell>
          <cell r="K122">
            <v>21.946666666666665</v>
          </cell>
          <cell r="L122">
            <v>1.5125</v>
          </cell>
          <cell r="M122">
            <v>0</v>
          </cell>
          <cell r="N122">
            <v>1.125</v>
          </cell>
          <cell r="O122">
            <v>0</v>
          </cell>
          <cell r="P122">
            <v>27.996666666666666</v>
          </cell>
          <cell r="Q122" t="str">
            <v>TDK MEMENUHI</v>
          </cell>
        </row>
        <row r="123">
          <cell r="F123" t="str">
            <v>MARINA YUSTIANA LUBIS</v>
          </cell>
          <cell r="G123" t="str">
            <v>PROGRAM STUDI S1 TEKNIK INDUSTRI (FRI)</v>
          </cell>
          <cell r="H123" t="str">
            <v>DOSEN PEGAWAI TETAP</v>
          </cell>
          <cell r="I123" t="str">
            <v>L</v>
          </cell>
          <cell r="J123">
            <v>0</v>
          </cell>
          <cell r="K123">
            <v>23.230000000000032</v>
          </cell>
          <cell r="L123">
            <v>2.5425</v>
          </cell>
          <cell r="M123">
            <v>0.2</v>
          </cell>
          <cell r="N123">
            <v>2.625</v>
          </cell>
          <cell r="O123">
            <v>0</v>
          </cell>
          <cell r="P123">
            <v>37.200000000000031</v>
          </cell>
          <cell r="Q123" t="str">
            <v>TDK MEMENUHI</v>
          </cell>
        </row>
        <row r="124">
          <cell r="F124" t="str">
            <v>HARIS RACHMAT</v>
          </cell>
          <cell r="G124" t="str">
            <v>PROGRAM STUDI S1 TEKNIK INDUSTRI (FRI)</v>
          </cell>
          <cell r="H124" t="str">
            <v>DOSEN PEGAWAI TETAP</v>
          </cell>
          <cell r="I124" t="str">
            <v>AA</v>
          </cell>
          <cell r="J124">
            <v>0</v>
          </cell>
          <cell r="K124">
            <v>15.833333333333371</v>
          </cell>
          <cell r="L124">
            <v>1.1675</v>
          </cell>
          <cell r="M124">
            <v>0.85</v>
          </cell>
          <cell r="N124">
            <v>0.625</v>
          </cell>
          <cell r="O124">
            <v>0</v>
          </cell>
          <cell r="P124">
            <v>21.003333333333369</v>
          </cell>
          <cell r="Q124" t="str">
            <v>MEMENUHI</v>
          </cell>
        </row>
        <row r="125">
          <cell r="F125" t="str">
            <v>RINO ANDIAS ANUGRAHA</v>
          </cell>
          <cell r="G125" t="str">
            <v>PROGRAM STUDI S1 TEKNIK INDUSTRI (FRI)</v>
          </cell>
          <cell r="H125" t="str">
            <v>DOSEN PEGAWAI TETAP</v>
          </cell>
          <cell r="I125" t="str">
            <v>L</v>
          </cell>
          <cell r="J125">
            <v>0</v>
          </cell>
          <cell r="K125">
            <v>25.753333333333302</v>
          </cell>
          <cell r="L125">
            <v>2.0425</v>
          </cell>
          <cell r="M125">
            <v>0.4</v>
          </cell>
          <cell r="N125">
            <v>1.625</v>
          </cell>
          <cell r="O125">
            <v>0</v>
          </cell>
          <cell r="P125">
            <v>33.923333333333304</v>
          </cell>
          <cell r="Q125" t="str">
            <v>MEMENUHI</v>
          </cell>
        </row>
        <row r="126">
          <cell r="F126" t="str">
            <v>PUTU GIRI ARTHA KUSUMA</v>
          </cell>
          <cell r="G126" t="str">
            <v>PROGRAM STUDI S1 TEKNIK LOGISTIK (FRI)</v>
          </cell>
          <cell r="H126" t="str">
            <v>DOSEN PROFESIONAL FULL TIME</v>
          </cell>
          <cell r="I126" t="str">
            <v>NJFA</v>
          </cell>
          <cell r="J126" t="str">
            <v>KETUA PROGRAM STUDI S1 TEKNIK LOGISTIK (FRI)</v>
          </cell>
          <cell r="K126">
            <v>14.68</v>
          </cell>
          <cell r="L126">
            <v>1.4375</v>
          </cell>
          <cell r="M126">
            <v>0.625</v>
          </cell>
          <cell r="N126">
            <v>2.625</v>
          </cell>
          <cell r="O126">
            <v>0</v>
          </cell>
          <cell r="P126">
            <v>27.56</v>
          </cell>
          <cell r="Q126" t="str">
            <v>MEMENUHI</v>
          </cell>
        </row>
        <row r="127">
          <cell r="F127" t="str">
            <v>NIA NOVITASARI</v>
          </cell>
          <cell r="G127" t="str">
            <v>PROGRAM STUDI S1 TEKNIK LOGISTIK (FRI)</v>
          </cell>
          <cell r="H127" t="str">
            <v>DOSEN PROFESIONAL FULL TIME</v>
          </cell>
          <cell r="I127" t="str">
            <v>NJFA</v>
          </cell>
          <cell r="J127">
            <v>0</v>
          </cell>
          <cell r="K127">
            <v>18.873333333333328</v>
          </cell>
          <cell r="L127">
            <v>1.7925</v>
          </cell>
          <cell r="M127">
            <v>0.5</v>
          </cell>
          <cell r="N127">
            <v>1.875</v>
          </cell>
          <cell r="O127">
            <v>0</v>
          </cell>
          <cell r="P127">
            <v>31.043333333333329</v>
          </cell>
          <cell r="Q127" t="str">
            <v>MEMENUHI</v>
          </cell>
        </row>
        <row r="128">
          <cell r="F128" t="str">
            <v>PRAFAJAR SUKSESSANNO MUTTAQIN</v>
          </cell>
          <cell r="G128" t="str">
            <v>PROGRAM STUDI S1 TEKNIK LOGISTIK (FRI)</v>
          </cell>
          <cell r="H128" t="str">
            <v>DOSEN PROFESIONAL FULL TIME</v>
          </cell>
          <cell r="I128" t="str">
            <v>NJFA</v>
          </cell>
          <cell r="J128">
            <v>0</v>
          </cell>
          <cell r="K128">
            <v>13.686666666666666</v>
          </cell>
          <cell r="L128">
            <v>1.7925</v>
          </cell>
          <cell r="M128">
            <v>0.5</v>
          </cell>
          <cell r="N128">
            <v>2.4583333333333326</v>
          </cell>
          <cell r="O128">
            <v>0</v>
          </cell>
          <cell r="P128">
            <v>29.989999999999995</v>
          </cell>
          <cell r="Q128" t="str">
            <v>MEMENUHI</v>
          </cell>
        </row>
        <row r="129">
          <cell r="F129" t="str">
            <v>FEMI YULIANTI</v>
          </cell>
          <cell r="G129" t="str">
            <v>PROGRAM STUDI S1 TEKNIK LOGISTIK (FRI)</v>
          </cell>
          <cell r="H129" t="str">
            <v>DOSEN PEGAWAI TETAP</v>
          </cell>
          <cell r="I129" t="str">
            <v>NJFA</v>
          </cell>
          <cell r="J129">
            <v>0</v>
          </cell>
          <cell r="K129">
            <v>14.1</v>
          </cell>
          <cell r="L129">
            <v>2.625</v>
          </cell>
          <cell r="M129">
            <v>0.625</v>
          </cell>
          <cell r="N129">
            <v>2.875</v>
          </cell>
          <cell r="O129">
            <v>0</v>
          </cell>
          <cell r="P129">
            <v>33.130000000000003</v>
          </cell>
          <cell r="Q129" t="str">
            <v>MEMENUHI</v>
          </cell>
        </row>
        <row r="130">
          <cell r="F130" t="str">
            <v>HARDIAN KOKOH PAMBUDI</v>
          </cell>
          <cell r="G130" t="str">
            <v>PROGRAM STUDI S1 TEKNIK LOGISTIK (FRI)</v>
          </cell>
          <cell r="H130" t="str">
            <v>DOSEN CALON PEGAWAI TETAP</v>
          </cell>
          <cell r="I130" t="str">
            <v>NJFA</v>
          </cell>
          <cell r="J130">
            <v>0</v>
          </cell>
          <cell r="K130">
            <v>15.626666666666667</v>
          </cell>
          <cell r="L130">
            <v>1.9375</v>
          </cell>
          <cell r="M130">
            <v>0.875</v>
          </cell>
          <cell r="N130">
            <v>2.75</v>
          </cell>
          <cell r="O130">
            <v>0</v>
          </cell>
          <cell r="P130">
            <v>35.076666666666668</v>
          </cell>
          <cell r="Q130" t="str">
            <v>MEMENUHI</v>
          </cell>
        </row>
        <row r="131">
          <cell r="F131" t="str">
            <v>ERLANGGA BAYU SETYAWAN</v>
          </cell>
          <cell r="G131" t="str">
            <v>PROGRAM STUDI S1 TEKNIK LOGISTIK (FRI)</v>
          </cell>
          <cell r="H131" t="str">
            <v>DOSEN CALON PEGAWAI TETAP</v>
          </cell>
          <cell r="I131" t="str">
            <v>NJFA</v>
          </cell>
          <cell r="J131">
            <v>0</v>
          </cell>
          <cell r="K131">
            <v>18.563333333333333</v>
          </cell>
          <cell r="L131">
            <v>1.585</v>
          </cell>
          <cell r="M131">
            <v>0.5</v>
          </cell>
          <cell r="N131">
            <v>2.125</v>
          </cell>
          <cell r="O131">
            <v>0</v>
          </cell>
          <cell r="P131">
            <v>32.50333333333333</v>
          </cell>
          <cell r="Q131" t="str">
            <v>MEMENUHI</v>
          </cell>
        </row>
        <row r="132">
          <cell r="F132" t="str">
            <v>HUSNI AMANI</v>
          </cell>
          <cell r="G132" t="str">
            <v>PROGRAM STUDI S2 TEKNIK INDUSTRI (FRI)</v>
          </cell>
          <cell r="H132" t="str">
            <v>DOSEN PEGAWAI TETAP</v>
          </cell>
          <cell r="I132" t="str">
            <v>AA</v>
          </cell>
          <cell r="J132">
            <v>0</v>
          </cell>
          <cell r="K132">
            <v>12.5</v>
          </cell>
          <cell r="L132">
            <v>1.125</v>
          </cell>
          <cell r="M132">
            <v>0.72499999999999998</v>
          </cell>
          <cell r="N132">
            <v>1.375</v>
          </cell>
          <cell r="O132">
            <v>0</v>
          </cell>
          <cell r="P132">
            <v>23</v>
          </cell>
          <cell r="Q132" t="str">
            <v>MEMENUHI</v>
          </cell>
        </row>
        <row r="133">
          <cell r="F133" t="str">
            <v>ILMA MUFIDAH</v>
          </cell>
          <cell r="G133" t="str">
            <v>PROGRAM STUDI S2 TEKNIK INDUSTRI (FRI)</v>
          </cell>
          <cell r="H133" t="str">
            <v>DOSEN PEGAWAI TETAP</v>
          </cell>
          <cell r="I133" t="str">
            <v>L</v>
          </cell>
          <cell r="J133" t="str">
            <v>KETUA PROGRAM STUDI S2 TEKNIK INDUSTRI (FRI)</v>
          </cell>
          <cell r="K133">
            <v>20.713333333333367</v>
          </cell>
          <cell r="L133">
            <v>2.7925</v>
          </cell>
          <cell r="M133">
            <v>0.875</v>
          </cell>
          <cell r="N133">
            <v>4.375</v>
          </cell>
          <cell r="O133">
            <v>0</v>
          </cell>
          <cell r="P133">
            <v>46.783333333333367</v>
          </cell>
          <cell r="Q133" t="str">
            <v>MEMENUHI</v>
          </cell>
        </row>
        <row r="134">
          <cell r="F134" t="str">
            <v>ANTON ABDULBASAH KAMIL</v>
          </cell>
          <cell r="G134" t="str">
            <v>PROGRAM STUDI S2 TEKNIK INDUSTRI (FRI)</v>
          </cell>
          <cell r="H134" t="str">
            <v>DOSEN PROFESIONAL FULL TIME</v>
          </cell>
          <cell r="I134" t="str">
            <v>LK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0.6</v>
          </cell>
          <cell r="Q134" t="str">
            <v>TDK MEMENUHI</v>
          </cell>
        </row>
        <row r="135">
          <cell r="F135" t="str">
            <v>AGUS ACHMAD SUHENDRA</v>
          </cell>
          <cell r="G135" t="str">
            <v>PROGRAM STUDI S2 TEKNIK INDUSTRI (FRI)</v>
          </cell>
          <cell r="H135" t="str">
            <v>DOSEN PEGAWAI TETAP</v>
          </cell>
          <cell r="I135" t="str">
            <v>LK</v>
          </cell>
          <cell r="J135" t="str">
            <v>DEKAN FAKULTAS REKAYASA INDUSTRI (FRI)</v>
          </cell>
          <cell r="K135">
            <v>23.00333333333333</v>
          </cell>
          <cell r="L135">
            <v>3</v>
          </cell>
          <cell r="M135">
            <v>1.1000000000000001</v>
          </cell>
          <cell r="N135">
            <v>2.25</v>
          </cell>
          <cell r="O135">
            <v>0</v>
          </cell>
          <cell r="P135">
            <v>34.203333333333333</v>
          </cell>
          <cell r="Q135" t="str">
            <v>MEMENUHI</v>
          </cell>
        </row>
        <row r="136">
          <cell r="F136" t="str">
            <v>YATI ROHAYATI</v>
          </cell>
          <cell r="G136" t="str">
            <v>PROGRAM STUDI S2 TEKNIK INDUSTRI (FRI)</v>
          </cell>
          <cell r="H136" t="str">
            <v>DOSEN PEGAWAI TETAP</v>
          </cell>
          <cell r="I136" t="str">
            <v>L</v>
          </cell>
          <cell r="J136">
            <v>0</v>
          </cell>
          <cell r="K136">
            <v>8.1499999999999986</v>
          </cell>
          <cell r="L136">
            <v>0</v>
          </cell>
          <cell r="M136">
            <v>0</v>
          </cell>
          <cell r="N136">
            <v>1</v>
          </cell>
          <cell r="O136">
            <v>0</v>
          </cell>
          <cell r="P136">
            <v>10.649999999999999</v>
          </cell>
          <cell r="Q136" t="str">
            <v>TDK MEMENUHI</v>
          </cell>
        </row>
        <row r="137">
          <cell r="F137" t="str">
            <v>ENDANG CHUMAIDIYAH</v>
          </cell>
          <cell r="G137" t="str">
            <v>PROGRAM STUDI S2 TEKNIK INDUSTRI (FRI)</v>
          </cell>
          <cell r="H137" t="str">
            <v>DOSEN PEGAWAI TETAP</v>
          </cell>
          <cell r="I137" t="str">
            <v>LK</v>
          </cell>
          <cell r="J137">
            <v>0</v>
          </cell>
          <cell r="K137">
            <v>31.186666666666625</v>
          </cell>
          <cell r="L137">
            <v>3.75</v>
          </cell>
          <cell r="M137">
            <v>1.85</v>
          </cell>
          <cell r="N137">
            <v>2.9583333333333326</v>
          </cell>
          <cell r="O137">
            <v>0</v>
          </cell>
          <cell r="P137">
            <v>58.819999999999951</v>
          </cell>
          <cell r="Q137" t="str">
            <v>MEMENUHI</v>
          </cell>
        </row>
        <row r="138">
          <cell r="F138" t="str">
            <v>LUCIANA ANDRAWINA</v>
          </cell>
          <cell r="G138" t="str">
            <v>PROGRAM STUDI S2 TEKNIK INDUSTRI (FRI)</v>
          </cell>
          <cell r="H138" t="str">
            <v>DOSEN PEGAWAI TETAP</v>
          </cell>
          <cell r="I138" t="str">
            <v>L</v>
          </cell>
          <cell r="J138">
            <v>0</v>
          </cell>
          <cell r="K138">
            <v>29.386666666666699</v>
          </cell>
          <cell r="L138">
            <v>2.375</v>
          </cell>
          <cell r="M138">
            <v>0.625</v>
          </cell>
          <cell r="N138">
            <v>2.125</v>
          </cell>
          <cell r="O138">
            <v>0</v>
          </cell>
          <cell r="P138">
            <v>42.686666666666696</v>
          </cell>
          <cell r="Q138" t="str">
            <v>MEMENUHI</v>
          </cell>
        </row>
        <row r="139">
          <cell r="F139" t="str">
            <v>DIDA DIAH DAMAYANTI</v>
          </cell>
          <cell r="G139" t="str">
            <v>PROGRAM STUDI S2 TEKNIK INDUSTRI (FRI)</v>
          </cell>
          <cell r="H139" t="str">
            <v>DOSEN PEGAWAI TETAP</v>
          </cell>
          <cell r="I139" t="str">
            <v>L</v>
          </cell>
          <cell r="J139" t="str">
            <v>WAKIL REKTOR BIDANG ADMISI, KEMAHASISWAAN DAN ALUMNI</v>
          </cell>
          <cell r="K139">
            <v>26.08</v>
          </cell>
          <cell r="L139">
            <v>2.25</v>
          </cell>
          <cell r="M139">
            <v>0</v>
          </cell>
          <cell r="N139">
            <v>0.875</v>
          </cell>
          <cell r="O139">
            <v>0</v>
          </cell>
          <cell r="P139">
            <v>33.01</v>
          </cell>
          <cell r="Q139" t="str">
            <v>TDK MEMENUHI</v>
          </cell>
        </row>
      </sheetData>
      <sheetData sheetId="3">
        <row r="5">
          <cell r="F5" t="str">
            <v>RD. ROHMAT SAEDUDIN</v>
          </cell>
          <cell r="G5" t="str">
            <v>PROGRAM STUDI S1 SISTEM INFORMASI (FRI)</v>
          </cell>
          <cell r="H5" t="str">
            <v>DOSEN PEGAWAI TETAP</v>
          </cell>
          <cell r="I5" t="str">
            <v>L</v>
          </cell>
          <cell r="J5" t="str">
            <v xml:space="preserve"> </v>
          </cell>
          <cell r="K5">
            <v>16.43</v>
          </cell>
          <cell r="L5">
            <v>5</v>
          </cell>
          <cell r="M5">
            <v>2.8</v>
          </cell>
          <cell r="N5">
            <v>8</v>
          </cell>
          <cell r="O5">
            <v>0</v>
          </cell>
          <cell r="P5">
            <v>32.230000000000004</v>
          </cell>
          <cell r="Q5" t="str">
            <v>MEMENUHI</v>
          </cell>
        </row>
        <row r="6">
          <cell r="F6" t="str">
            <v>MURAHARTAWATY</v>
          </cell>
          <cell r="G6" t="str">
            <v>PROGRAM STUDI S1 SISTEM INFORMASI (FRI)</v>
          </cell>
          <cell r="H6" t="str">
            <v>DOSEN PEGAWAI TETAP</v>
          </cell>
          <cell r="I6" t="str">
            <v>AA</v>
          </cell>
          <cell r="J6" t="str">
            <v xml:space="preserve"> </v>
          </cell>
          <cell r="K6">
            <v>13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13</v>
          </cell>
          <cell r="Q6" t="str">
            <v>TIDAK MEMENUHI</v>
          </cell>
        </row>
        <row r="7">
          <cell r="F7" t="str">
            <v>RIZA AGUSTIANSYAH</v>
          </cell>
          <cell r="G7" t="str">
            <v>PROGRAM STUDI S1 SISTEM INFORMASI (FRI)</v>
          </cell>
          <cell r="H7" t="str">
            <v>DOSEN PEGAWAI TETAP</v>
          </cell>
          <cell r="I7" t="str">
            <v>AA</v>
          </cell>
          <cell r="J7" t="str">
            <v xml:space="preserve"> 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 t="str">
            <v>TIDAK MEMENUHI</v>
          </cell>
        </row>
        <row r="8">
          <cell r="F8" t="str">
            <v>ILHAM PERDANA</v>
          </cell>
          <cell r="G8" t="str">
            <v>PROGRAM STUDI S1 SISTEM INFORMASI (FRI)</v>
          </cell>
          <cell r="H8" t="str">
            <v>DOSEN PEGAWAI TETAP</v>
          </cell>
          <cell r="I8" t="str">
            <v>L</v>
          </cell>
          <cell r="J8" t="str">
            <v xml:space="preserve"> </v>
          </cell>
          <cell r="K8">
            <v>12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12</v>
          </cell>
          <cell r="Q8" t="str">
            <v>TIDAK MEMENUHI</v>
          </cell>
        </row>
        <row r="9">
          <cell r="F9" t="str">
            <v>BASUKI RAHMAD</v>
          </cell>
          <cell r="G9" t="str">
            <v>PROGRAM STUDI S1 SISTEM INFORMASI (FRI)</v>
          </cell>
          <cell r="H9" t="str">
            <v>DOSEN PROFESIONAL PART TIME</v>
          </cell>
          <cell r="I9" t="str">
            <v>L</v>
          </cell>
          <cell r="J9" t="str">
            <v xml:space="preserve"> </v>
          </cell>
          <cell r="K9">
            <v>13.05</v>
          </cell>
          <cell r="L9">
            <v>1.5</v>
          </cell>
          <cell r="M9">
            <v>0</v>
          </cell>
          <cell r="N9">
            <v>1</v>
          </cell>
          <cell r="O9">
            <v>0</v>
          </cell>
          <cell r="P9">
            <v>15.55</v>
          </cell>
          <cell r="Q9" t="str">
            <v>TIDAK MEMENUHI</v>
          </cell>
        </row>
        <row r="10">
          <cell r="F10" t="str">
            <v>RAHMAT MULYANA</v>
          </cell>
          <cell r="G10" t="str">
            <v>PROGRAM STUDI S1 SISTEM INFORMASI (FRI)</v>
          </cell>
          <cell r="H10" t="str">
            <v>DOSEN PROFESIONAL FULL TIME</v>
          </cell>
          <cell r="I10" t="str">
            <v>NJFA</v>
          </cell>
          <cell r="J10" t="str">
            <v xml:space="preserve"> </v>
          </cell>
          <cell r="K10">
            <v>4.5933333333333302</v>
          </cell>
          <cell r="L10">
            <v>1.5</v>
          </cell>
          <cell r="M10">
            <v>1</v>
          </cell>
          <cell r="N10">
            <v>0</v>
          </cell>
          <cell r="O10">
            <v>0</v>
          </cell>
          <cell r="P10">
            <v>7.0933333333333302</v>
          </cell>
          <cell r="Q10" t="str">
            <v>TIDAK MEMENUHI</v>
          </cell>
        </row>
        <row r="11">
          <cell r="F11" t="str">
            <v>SENO ADI PUTRA</v>
          </cell>
          <cell r="G11" t="str">
            <v>PROGRAM STUDI S1 SISTEM INFORMASI (FRI)</v>
          </cell>
          <cell r="H11" t="str">
            <v>DOSEN PEGAWAI TETAP</v>
          </cell>
          <cell r="I11" t="str">
            <v>L</v>
          </cell>
          <cell r="J11" t="str">
            <v xml:space="preserve"> </v>
          </cell>
          <cell r="K11">
            <v>17.47</v>
          </cell>
          <cell r="L11">
            <v>11.7</v>
          </cell>
          <cell r="M11">
            <v>1.4</v>
          </cell>
          <cell r="N11">
            <v>15</v>
          </cell>
          <cell r="O11">
            <v>0</v>
          </cell>
          <cell r="P11">
            <v>45.569999999999993</v>
          </cell>
          <cell r="Q11" t="str">
            <v>MEMENUHI</v>
          </cell>
        </row>
        <row r="12">
          <cell r="F12" t="str">
            <v>YULI ADAM PRASETYO</v>
          </cell>
          <cell r="G12" t="str">
            <v>PROGRAM STUDI S1 SISTEM INFORMASI (FRI)</v>
          </cell>
          <cell r="H12" t="str">
            <v>DOSEN PEGAWAI TETAP</v>
          </cell>
          <cell r="I12" t="str">
            <v>L</v>
          </cell>
          <cell r="J12" t="str">
            <v xml:space="preserve"> </v>
          </cell>
          <cell r="K12">
            <v>12.33</v>
          </cell>
          <cell r="L12">
            <v>4.0999999999999996</v>
          </cell>
          <cell r="M12">
            <v>0</v>
          </cell>
          <cell r="N12">
            <v>0</v>
          </cell>
          <cell r="O12">
            <v>0</v>
          </cell>
          <cell r="P12">
            <v>16.43</v>
          </cell>
          <cell r="Q12" t="str">
            <v>TIDAK MEMENUHI</v>
          </cell>
        </row>
        <row r="13">
          <cell r="F13" t="str">
            <v>WARIH PUSPITASARI</v>
          </cell>
          <cell r="G13" t="str">
            <v>PROGRAM STUDI S1 SISTEM INFORMASI (FRI)</v>
          </cell>
          <cell r="H13" t="str">
            <v>DOSEN PEGAWAI TETAP</v>
          </cell>
          <cell r="I13" t="str">
            <v>AA</v>
          </cell>
          <cell r="J13" t="str">
            <v xml:space="preserve"> </v>
          </cell>
          <cell r="K13">
            <v>25.58</v>
          </cell>
          <cell r="L13">
            <v>2.77</v>
          </cell>
          <cell r="M13">
            <v>3.4</v>
          </cell>
          <cell r="N13">
            <v>5.5</v>
          </cell>
          <cell r="O13">
            <v>0</v>
          </cell>
          <cell r="P13">
            <v>37.25</v>
          </cell>
          <cell r="Q13" t="str">
            <v>MEMENUHI</v>
          </cell>
        </row>
        <row r="14">
          <cell r="F14" t="str">
            <v>M. TEGUH KURNIAWAN</v>
          </cell>
          <cell r="G14" t="str">
            <v>PROGRAM STUDI S1 SISTEM INFORMASI (FRI)</v>
          </cell>
          <cell r="H14" t="str">
            <v>DOSEN PEGAWAI TETAP</v>
          </cell>
          <cell r="I14" t="str">
            <v>L</v>
          </cell>
          <cell r="J14" t="str">
            <v xml:space="preserve"> </v>
          </cell>
          <cell r="K14">
            <v>13.370000000000001</v>
          </cell>
          <cell r="L14">
            <v>3.6</v>
          </cell>
          <cell r="M14">
            <v>2</v>
          </cell>
          <cell r="N14">
            <v>0</v>
          </cell>
          <cell r="O14">
            <v>0</v>
          </cell>
          <cell r="P14">
            <v>18.970000000000002</v>
          </cell>
          <cell r="Q14" t="str">
            <v>MEMENUHI</v>
          </cell>
        </row>
        <row r="15">
          <cell r="F15" t="str">
            <v>ARI FAJAR SANTOSO</v>
          </cell>
          <cell r="G15" t="str">
            <v>PROGRAM STUDI S1 SISTEM INFORMASI (FRI)</v>
          </cell>
          <cell r="H15" t="str">
            <v>DOSEN PEGAWAI TETAP</v>
          </cell>
          <cell r="I15" t="str">
            <v>AA</v>
          </cell>
          <cell r="J15" t="str">
            <v xml:space="preserve"> </v>
          </cell>
          <cell r="K15">
            <v>19.869999999999997</v>
          </cell>
          <cell r="L15">
            <v>1.5</v>
          </cell>
          <cell r="M15">
            <v>1</v>
          </cell>
          <cell r="N15">
            <v>1</v>
          </cell>
          <cell r="O15">
            <v>0</v>
          </cell>
          <cell r="P15">
            <v>23.369999999999997</v>
          </cell>
          <cell r="Q15" t="str">
            <v>MEMENUHI</v>
          </cell>
        </row>
        <row r="16">
          <cell r="F16" t="str">
            <v>R. WAHJOE WITJAKSONO</v>
          </cell>
          <cell r="G16" t="str">
            <v>PROGRAM STUDI S1 SISTEM INFORMASI (FRI)</v>
          </cell>
          <cell r="H16" t="str">
            <v>DOSEN PEGAWAI TETAP</v>
          </cell>
          <cell r="I16" t="str">
            <v>AA</v>
          </cell>
          <cell r="J16" t="str">
            <v xml:space="preserve"> </v>
          </cell>
          <cell r="K16">
            <v>13.03</v>
          </cell>
          <cell r="L16">
            <v>6.14</v>
          </cell>
          <cell r="M16">
            <v>2.7</v>
          </cell>
          <cell r="N16">
            <v>3.5</v>
          </cell>
          <cell r="O16">
            <v>0</v>
          </cell>
          <cell r="P16">
            <v>25.369999999999997</v>
          </cell>
          <cell r="Q16" t="str">
            <v>MEMENUHI</v>
          </cell>
        </row>
        <row r="17">
          <cell r="F17" t="str">
            <v>DEDEN WITARSYAH</v>
          </cell>
          <cell r="G17" t="str">
            <v>PROGRAM STUDI S1 SISTEM INFORMASI (FRI)</v>
          </cell>
          <cell r="H17" t="str">
            <v>DOSEN PEGAWAI TETAP</v>
          </cell>
          <cell r="I17" t="str">
            <v>L</v>
          </cell>
          <cell r="J17" t="str">
            <v>KETUA KK CYBERNETICS</v>
          </cell>
          <cell r="K17">
            <v>24.216666666666665</v>
          </cell>
          <cell r="L17">
            <v>28.5</v>
          </cell>
          <cell r="M17">
            <v>7.9</v>
          </cell>
          <cell r="N17">
            <v>11.5</v>
          </cell>
          <cell r="O17">
            <v>0</v>
          </cell>
          <cell r="P17">
            <v>72.116666666666674</v>
          </cell>
          <cell r="Q17" t="str">
            <v>MEMENUHI</v>
          </cell>
        </row>
        <row r="18">
          <cell r="F18" t="str">
            <v>IRFAN DARMAWAN</v>
          </cell>
          <cell r="G18" t="str">
            <v>PROGRAM STUDI S1 SISTEM INFORMASI (FRI)</v>
          </cell>
          <cell r="H18" t="str">
            <v>DOSEN PEGAWAI TETAP</v>
          </cell>
          <cell r="I18" t="str">
            <v>LK</v>
          </cell>
          <cell r="J18" t="str">
            <v>WAKIL DEKAN BIDANG KEUANGAN, SUMBER DAYA, DAN KEMAHASISWAAN (FRI)</v>
          </cell>
          <cell r="K18">
            <v>16.376666666666665</v>
          </cell>
          <cell r="L18">
            <v>2</v>
          </cell>
          <cell r="M18">
            <v>3.1</v>
          </cell>
          <cell r="N18">
            <v>10.5</v>
          </cell>
          <cell r="O18">
            <v>0</v>
          </cell>
          <cell r="P18">
            <v>31.976666666666667</v>
          </cell>
          <cell r="Q18" t="str">
            <v>TIDAK MEMENUHI</v>
          </cell>
        </row>
        <row r="19">
          <cell r="F19" t="str">
            <v>NIA AMBARSARI</v>
          </cell>
          <cell r="G19" t="str">
            <v>PROGRAM STUDI S1 SISTEM INFORMASI (FRI)</v>
          </cell>
          <cell r="H19" t="str">
            <v>DOSEN PEGAWAI TETAP</v>
          </cell>
          <cell r="I19" t="str">
            <v>L</v>
          </cell>
          <cell r="J19" t="str">
            <v xml:space="preserve"> </v>
          </cell>
          <cell r="K19">
            <v>16.79</v>
          </cell>
          <cell r="L19">
            <v>2.9</v>
          </cell>
          <cell r="M19">
            <v>5.6</v>
          </cell>
          <cell r="N19">
            <v>1</v>
          </cell>
          <cell r="O19">
            <v>0</v>
          </cell>
          <cell r="P19">
            <v>26.29</v>
          </cell>
          <cell r="Q19" t="str">
            <v>MEMENUHI</v>
          </cell>
        </row>
        <row r="20">
          <cell r="F20" t="str">
            <v>TIEN FABRIANTI KUSUMASARI</v>
          </cell>
          <cell r="G20" t="str">
            <v>PROGRAM STUDI S1 SISTEM INFORMASI (FRI)</v>
          </cell>
          <cell r="H20" t="str">
            <v>DOSEN PEGAWAI TETAP</v>
          </cell>
          <cell r="I20" t="str">
            <v>AA</v>
          </cell>
          <cell r="J20" t="str">
            <v>WAKIL DEKAN BIDANG AKADEMIK DAN DUKUNGAN PENELITIAN (FRI)</v>
          </cell>
          <cell r="K20">
            <v>31.54</v>
          </cell>
          <cell r="L20">
            <v>14.3</v>
          </cell>
          <cell r="M20">
            <v>4.5999999999999996</v>
          </cell>
          <cell r="N20">
            <v>6.5</v>
          </cell>
          <cell r="O20">
            <v>0</v>
          </cell>
          <cell r="P20">
            <v>56.940000000000005</v>
          </cell>
          <cell r="Q20" t="str">
            <v>MEMENUHI</v>
          </cell>
        </row>
        <row r="21">
          <cell r="F21" t="str">
            <v>TAUFIK NUR ADI</v>
          </cell>
          <cell r="G21" t="str">
            <v>PROGRAM STUDI S1 SISTEM INFORMASI (FRI)</v>
          </cell>
          <cell r="H21" t="str">
            <v>DOSEN PEGAWAI TETAP</v>
          </cell>
          <cell r="I21" t="str">
            <v>AA</v>
          </cell>
          <cell r="J21" t="str">
            <v xml:space="preserve"> </v>
          </cell>
          <cell r="K21">
            <v>11.3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11.3</v>
          </cell>
          <cell r="Q21" t="str">
            <v>TIDAK MEMENUHI</v>
          </cell>
        </row>
        <row r="22">
          <cell r="F22" t="str">
            <v>UMAR YUNAN KURNIA SEPTO HEDIYANTO</v>
          </cell>
          <cell r="G22" t="str">
            <v>PROGRAM STUDI S1 SISTEM INFORMASI (FRI)</v>
          </cell>
          <cell r="H22" t="str">
            <v>DOSEN PEGAWAI TETAP</v>
          </cell>
          <cell r="I22" t="str">
            <v>AA</v>
          </cell>
          <cell r="J22" t="str">
            <v>KEPALA URUSAN LABORATORIUM/BENGKEL/STUDIO (FRI)</v>
          </cell>
          <cell r="K22">
            <v>20.763333333333328</v>
          </cell>
          <cell r="L22">
            <v>4</v>
          </cell>
          <cell r="M22">
            <v>4</v>
          </cell>
          <cell r="N22">
            <v>2.5</v>
          </cell>
          <cell r="O22">
            <v>0</v>
          </cell>
          <cell r="P22">
            <v>31.263333333333328</v>
          </cell>
          <cell r="Q22" t="str">
            <v>MEMENUHI</v>
          </cell>
        </row>
        <row r="23">
          <cell r="F23" t="str">
            <v>MUHAMMAD AZANI HASIBUAN</v>
          </cell>
          <cell r="G23" t="str">
            <v>PROGRAM STUDI S1 SISTEM INFORMASI (FRI)</v>
          </cell>
          <cell r="H23" t="str">
            <v>DOSEN PEGAWAI TETAP</v>
          </cell>
          <cell r="I23" t="str">
            <v>AA</v>
          </cell>
          <cell r="J23" t="str">
            <v xml:space="preserve"> </v>
          </cell>
          <cell r="K23">
            <v>12</v>
          </cell>
          <cell r="L23">
            <v>3.2</v>
          </cell>
          <cell r="M23">
            <v>0</v>
          </cell>
          <cell r="N23">
            <v>0</v>
          </cell>
          <cell r="O23">
            <v>0</v>
          </cell>
          <cell r="P23">
            <v>15.2</v>
          </cell>
          <cell r="Q23" t="str">
            <v>TIDAK MEMENUHI</v>
          </cell>
        </row>
        <row r="24">
          <cell r="F24" t="str">
            <v>RACHMADITA ANDRESWARI</v>
          </cell>
          <cell r="G24" t="str">
            <v>PROGRAM STUDI S1 SISTEM INFORMASI (FRI)</v>
          </cell>
          <cell r="H24" t="str">
            <v>DOSEN PEGAWAI TETAP</v>
          </cell>
          <cell r="I24" t="str">
            <v>L</v>
          </cell>
          <cell r="J24" t="str">
            <v>KETUA PROGRAM STUDI S1 SISTEM INFORMASI (FRI)</v>
          </cell>
          <cell r="K24">
            <v>26.75</v>
          </cell>
          <cell r="L24">
            <v>11.3</v>
          </cell>
          <cell r="M24">
            <v>4.2</v>
          </cell>
          <cell r="N24">
            <v>7.5</v>
          </cell>
          <cell r="O24">
            <v>0</v>
          </cell>
          <cell r="P24">
            <v>49.75</v>
          </cell>
          <cell r="Q24" t="str">
            <v>MEMENUHI</v>
          </cell>
        </row>
        <row r="25">
          <cell r="F25" t="str">
            <v>FAISHAL MUFIED AL ANSHARY</v>
          </cell>
          <cell r="G25" t="str">
            <v>PROGRAM STUDI S1 SISTEM INFORMASI (FRI)</v>
          </cell>
          <cell r="H25" t="str">
            <v>DOSEN PEGAWAI TETAP</v>
          </cell>
          <cell r="I25" t="str">
            <v>AA</v>
          </cell>
          <cell r="J25" t="str">
            <v>KEPALA URUSAN KEMAHASISWAAN (FRI)</v>
          </cell>
          <cell r="K25">
            <v>21.299999999999997</v>
          </cell>
          <cell r="L25">
            <v>1.33</v>
          </cell>
          <cell r="M25">
            <v>2.8</v>
          </cell>
          <cell r="N25">
            <v>8</v>
          </cell>
          <cell r="O25">
            <v>0</v>
          </cell>
          <cell r="P25">
            <v>33.429999999999993</v>
          </cell>
          <cell r="Q25" t="str">
            <v>MEMENUHI</v>
          </cell>
        </row>
        <row r="26">
          <cell r="F26" t="str">
            <v>NUR ICHSAN UTAMA</v>
          </cell>
          <cell r="G26" t="str">
            <v>PROGRAM STUDI S1 SISTEM INFORMASI (FRI)</v>
          </cell>
          <cell r="H26" t="str">
            <v>DOSEN PEGAWAI TETAP</v>
          </cell>
          <cell r="I26" t="str">
            <v>AA</v>
          </cell>
          <cell r="J26" t="str">
            <v xml:space="preserve"> </v>
          </cell>
          <cell r="K26">
            <v>12.5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12.5</v>
          </cell>
          <cell r="Q26" t="str">
            <v>TIDAK MEMENUHI</v>
          </cell>
        </row>
        <row r="27">
          <cell r="F27" t="str">
            <v>LUTHFI RAMADANI</v>
          </cell>
          <cell r="G27" t="str">
            <v>PROGRAM STUDI S1 SISTEM INFORMASI (FRI)</v>
          </cell>
          <cell r="H27" t="str">
            <v>DOSEN PEGAWAI TETAP</v>
          </cell>
          <cell r="I27" t="str">
            <v>AA</v>
          </cell>
          <cell r="J27" t="str">
            <v xml:space="preserve"> </v>
          </cell>
          <cell r="K27">
            <v>18.75</v>
          </cell>
          <cell r="L27">
            <v>1</v>
          </cell>
          <cell r="M27">
            <v>2</v>
          </cell>
          <cell r="N27">
            <v>3.5</v>
          </cell>
          <cell r="O27">
            <v>0</v>
          </cell>
          <cell r="P27">
            <v>25.25</v>
          </cell>
          <cell r="Q27" t="str">
            <v>MEMENUHI</v>
          </cell>
        </row>
        <row r="28">
          <cell r="F28" t="str">
            <v>PUTRA FAJAR ALAM</v>
          </cell>
          <cell r="G28" t="str">
            <v>PROGRAM STUDI S1 SISTEM INFORMASI (FRI)</v>
          </cell>
          <cell r="H28" t="str">
            <v>DOSEN PEGAWAI TETAP</v>
          </cell>
          <cell r="I28" t="str">
            <v>AA</v>
          </cell>
          <cell r="J28" t="str">
            <v>KEPALA URUSAN KEGIATAN MAHASISWA</v>
          </cell>
          <cell r="K28">
            <v>19.670000000000002</v>
          </cell>
          <cell r="L28">
            <v>11.629999999999999</v>
          </cell>
          <cell r="M28">
            <v>3.4</v>
          </cell>
          <cell r="N28">
            <v>16.233333333333299</v>
          </cell>
          <cell r="O28">
            <v>0</v>
          </cell>
          <cell r="P28">
            <v>50.933333333333302</v>
          </cell>
          <cell r="Q28" t="str">
            <v>MEMENUHI</v>
          </cell>
        </row>
        <row r="29">
          <cell r="F29" t="str">
            <v>ASTI AMALIA NUR FAJRILLAH</v>
          </cell>
          <cell r="G29" t="str">
            <v>PROGRAM STUDI S1 SISTEM INFORMASI (FRI)</v>
          </cell>
          <cell r="H29" t="str">
            <v>DOSEN PROFESIONAL FULL TIME</v>
          </cell>
          <cell r="I29" t="str">
            <v>AA</v>
          </cell>
          <cell r="J29" t="str">
            <v xml:space="preserve"> </v>
          </cell>
          <cell r="K29">
            <v>19.380000000000003</v>
          </cell>
          <cell r="L29">
            <v>1.25</v>
          </cell>
          <cell r="M29">
            <v>4</v>
          </cell>
          <cell r="N29">
            <v>7</v>
          </cell>
          <cell r="O29">
            <v>0</v>
          </cell>
          <cell r="P29">
            <v>31.630000000000003</v>
          </cell>
          <cell r="Q29" t="str">
            <v>MEMENUHI</v>
          </cell>
        </row>
        <row r="30">
          <cell r="F30" t="str">
            <v>SONI FAJAR SURYA GUMILANG</v>
          </cell>
          <cell r="G30" t="str">
            <v>PROGRAM STUDI S1 SISTEM INFORMASI (FRI)</v>
          </cell>
          <cell r="H30" t="str">
            <v>DOSEN PEGAWAI TETAP</v>
          </cell>
          <cell r="I30" t="str">
            <v>L</v>
          </cell>
          <cell r="J30" t="str">
            <v>KEPALA BAGIAN KERJASAMA STRATEGIS</v>
          </cell>
          <cell r="K30">
            <v>37.04</v>
          </cell>
          <cell r="L30">
            <v>0</v>
          </cell>
          <cell r="M30">
            <v>5.4</v>
          </cell>
          <cell r="N30">
            <v>2</v>
          </cell>
          <cell r="O30">
            <v>0</v>
          </cell>
          <cell r="P30">
            <v>44.44</v>
          </cell>
          <cell r="Q30" t="str">
            <v>TIDAK MEMENUHI</v>
          </cell>
        </row>
        <row r="31">
          <cell r="F31" t="str">
            <v>ALVI SYAHRINA</v>
          </cell>
          <cell r="G31" t="str">
            <v>PROGRAM STUDI S1 SISTEM INFORMASI (FRI)</v>
          </cell>
          <cell r="H31" t="str">
            <v>DOSEN PROFESIONAL FULL TIME</v>
          </cell>
          <cell r="I31" t="str">
            <v>NJFA</v>
          </cell>
          <cell r="J31" t="str">
            <v xml:space="preserve"> </v>
          </cell>
          <cell r="K31">
            <v>18.990000000000002</v>
          </cell>
          <cell r="L31">
            <v>2.93</v>
          </cell>
          <cell r="M31">
            <v>2.2000000000000002</v>
          </cell>
          <cell r="N31">
            <v>6.5</v>
          </cell>
          <cell r="O31">
            <v>0</v>
          </cell>
          <cell r="P31">
            <v>30.62</v>
          </cell>
          <cell r="Q31" t="str">
            <v>MEMENUHI</v>
          </cell>
        </row>
        <row r="32">
          <cell r="F32" t="str">
            <v>LUKMAN ABDURRAHMAN</v>
          </cell>
          <cell r="G32" t="str">
            <v>PROGRAM STUDI S1 SISTEM INFORMASI (FRI)</v>
          </cell>
          <cell r="H32" t="str">
            <v>DOSEN PEGAWAI TETAP</v>
          </cell>
          <cell r="I32" t="str">
            <v>L</v>
          </cell>
          <cell r="J32" t="str">
            <v xml:space="preserve"> </v>
          </cell>
          <cell r="K32">
            <v>19.77</v>
          </cell>
          <cell r="L32">
            <v>11.17</v>
          </cell>
          <cell r="M32">
            <v>2</v>
          </cell>
          <cell r="N32">
            <v>3.5</v>
          </cell>
          <cell r="O32">
            <v>0</v>
          </cell>
          <cell r="P32">
            <v>36.44</v>
          </cell>
          <cell r="Q32" t="str">
            <v>MEMENUHI</v>
          </cell>
        </row>
        <row r="33">
          <cell r="F33" t="str">
            <v>ALBI FITRANSYAH</v>
          </cell>
          <cell r="G33" t="str">
            <v>PROGRAM STUDI S1 SISTEM INFORMASI (FRI)</v>
          </cell>
          <cell r="H33" t="str">
            <v>DOSEN PROFESIONAL PART TIME</v>
          </cell>
          <cell r="I33" t="str">
            <v>NJFA</v>
          </cell>
          <cell r="J33" t="str">
            <v xml:space="preserve"> </v>
          </cell>
          <cell r="K33">
            <v>6.24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6.24</v>
          </cell>
          <cell r="Q33" t="str">
            <v>TIDAK MEMENUHI</v>
          </cell>
        </row>
        <row r="34">
          <cell r="F34" t="str">
            <v>MUHARMAN LUBIS</v>
          </cell>
          <cell r="G34" t="str">
            <v>PROGRAM STUDI S1 SISTEM INFORMASI (FRI)</v>
          </cell>
          <cell r="H34" t="str">
            <v>DOSEN PEGAWAI TETAP</v>
          </cell>
          <cell r="I34" t="str">
            <v>L</v>
          </cell>
          <cell r="J34" t="str">
            <v xml:space="preserve"> </v>
          </cell>
          <cell r="K34">
            <v>21.22</v>
          </cell>
          <cell r="L34">
            <v>30.639999999999997</v>
          </cell>
          <cell r="M34">
            <v>3.2</v>
          </cell>
          <cell r="N34">
            <v>9</v>
          </cell>
          <cell r="O34">
            <v>0</v>
          </cell>
          <cell r="P34">
            <v>64.06</v>
          </cell>
          <cell r="Q34" t="str">
            <v>MEMENUHI</v>
          </cell>
        </row>
        <row r="35">
          <cell r="F35" t="str">
            <v>IRAWAN NURHAS</v>
          </cell>
          <cell r="G35" t="str">
            <v>PROGRAM STUDI S1 SISTEM INFORMASI (FRI)</v>
          </cell>
          <cell r="H35" t="str">
            <v>DOSEN PROFESIONAL FULL TIME</v>
          </cell>
          <cell r="I35" t="str">
            <v>NJFA</v>
          </cell>
          <cell r="J35" t="str">
            <v xml:space="preserve"> </v>
          </cell>
          <cell r="K35">
            <v>0</v>
          </cell>
          <cell r="L35">
            <v>2</v>
          </cell>
          <cell r="M35">
            <v>0</v>
          </cell>
          <cell r="N35">
            <v>0</v>
          </cell>
          <cell r="O35">
            <v>0</v>
          </cell>
          <cell r="P35">
            <v>2</v>
          </cell>
          <cell r="Q35" t="str">
            <v>TIDAK MEMENUHI</v>
          </cell>
        </row>
        <row r="36">
          <cell r="F36" t="str">
            <v>EDI SUTOYO</v>
          </cell>
          <cell r="G36" t="str">
            <v>PROGRAM STUDI S1 SISTEM INFORMASI (FRI)</v>
          </cell>
          <cell r="H36" t="str">
            <v>DOSEN PEGAWAI TETAP</v>
          </cell>
          <cell r="I36" t="str">
            <v>AA</v>
          </cell>
          <cell r="J36" t="str">
            <v>KEPALA URUSAN AKADEMIK (FRI)</v>
          </cell>
          <cell r="K36">
            <v>22.636666666666667</v>
          </cell>
          <cell r="L36">
            <v>11.57</v>
          </cell>
          <cell r="M36">
            <v>7.1</v>
          </cell>
          <cell r="N36">
            <v>7.75</v>
          </cell>
          <cell r="O36">
            <v>0</v>
          </cell>
          <cell r="P36">
            <v>49.056666666666665</v>
          </cell>
          <cell r="Q36" t="str">
            <v>MEMENUHI</v>
          </cell>
        </row>
        <row r="37">
          <cell r="F37" t="str">
            <v>RAHMAT FAUZI</v>
          </cell>
          <cell r="G37" t="str">
            <v>PROGRAM STUDI S1 SISTEM INFORMASI (FRI)</v>
          </cell>
          <cell r="H37" t="str">
            <v>DOSEN PEGAWAI TETAP</v>
          </cell>
          <cell r="I37" t="str">
            <v>AA</v>
          </cell>
          <cell r="J37" t="str">
            <v xml:space="preserve"> </v>
          </cell>
          <cell r="K37">
            <v>22.939999999999998</v>
          </cell>
          <cell r="L37">
            <v>7.47</v>
          </cell>
          <cell r="M37">
            <v>3.2</v>
          </cell>
          <cell r="N37">
            <v>10.5</v>
          </cell>
          <cell r="O37">
            <v>0</v>
          </cell>
          <cell r="P37">
            <v>44.11</v>
          </cell>
          <cell r="Q37" t="str">
            <v>MEMENUHI</v>
          </cell>
        </row>
        <row r="38">
          <cell r="F38" t="str">
            <v>AHMAD MUSNANSYAH</v>
          </cell>
          <cell r="G38" t="str">
            <v>PROGRAM STUDI S1 SISTEM INFORMASI (FRI)</v>
          </cell>
          <cell r="H38" t="str">
            <v>DOSEN PEGAWAI TETAP</v>
          </cell>
          <cell r="I38" t="str">
            <v>L</v>
          </cell>
          <cell r="J38" t="str">
            <v xml:space="preserve"> </v>
          </cell>
          <cell r="K38">
            <v>22.73</v>
          </cell>
          <cell r="L38">
            <v>3</v>
          </cell>
          <cell r="M38">
            <v>2</v>
          </cell>
          <cell r="N38">
            <v>0</v>
          </cell>
          <cell r="O38">
            <v>0</v>
          </cell>
          <cell r="P38">
            <v>27.73</v>
          </cell>
          <cell r="Q38" t="str">
            <v>MEMENUHI</v>
          </cell>
        </row>
        <row r="39">
          <cell r="F39" t="str">
            <v>ADITYAS WIDJAJARTO</v>
          </cell>
          <cell r="G39" t="str">
            <v>PROGRAM STUDI S1 SISTEM INFORMASI (FRI)</v>
          </cell>
          <cell r="H39" t="str">
            <v>DOSEN PEGAWAI TETAP</v>
          </cell>
          <cell r="I39" t="str">
            <v>AA</v>
          </cell>
          <cell r="J39" t="str">
            <v xml:space="preserve"> </v>
          </cell>
          <cell r="K39">
            <v>18.976666666666667</v>
          </cell>
          <cell r="L39">
            <v>5.9</v>
          </cell>
          <cell r="M39">
            <v>3</v>
          </cell>
          <cell r="N39">
            <v>3</v>
          </cell>
          <cell r="O39">
            <v>0</v>
          </cell>
          <cell r="P39">
            <v>30.876666666666665</v>
          </cell>
          <cell r="Q39" t="str">
            <v>MEMENUHI</v>
          </cell>
        </row>
        <row r="40">
          <cell r="F40" t="str">
            <v>AVON BUDIONO</v>
          </cell>
          <cell r="G40" t="str">
            <v>PROGRAM STUDI S1 SISTEM INFORMASI (FRI)</v>
          </cell>
          <cell r="H40" t="str">
            <v>DOSEN PEGAWAI TETAP</v>
          </cell>
          <cell r="I40" t="str">
            <v>L</v>
          </cell>
          <cell r="J40" t="str">
            <v xml:space="preserve"> </v>
          </cell>
          <cell r="K40">
            <v>24.32</v>
          </cell>
          <cell r="L40">
            <v>3.05</v>
          </cell>
          <cell r="M40">
            <v>4</v>
          </cell>
          <cell r="N40">
            <v>1</v>
          </cell>
          <cell r="O40">
            <v>0</v>
          </cell>
          <cell r="P40">
            <v>32.370000000000005</v>
          </cell>
          <cell r="Q40" t="str">
            <v>MEMENUHI</v>
          </cell>
        </row>
        <row r="41">
          <cell r="F41" t="str">
            <v>RIDHA HANAFI</v>
          </cell>
          <cell r="G41" t="str">
            <v>PROGRAM STUDI S1 SISTEM INFORMASI (FRI)</v>
          </cell>
          <cell r="H41" t="str">
            <v>DOSEN PROFESIONAL PART TIME</v>
          </cell>
          <cell r="I41" t="str">
            <v>AA</v>
          </cell>
          <cell r="J41" t="str">
            <v xml:space="preserve"> </v>
          </cell>
          <cell r="K41">
            <v>6.24</v>
          </cell>
          <cell r="L41">
            <v>5.5</v>
          </cell>
          <cell r="M41">
            <v>0</v>
          </cell>
          <cell r="N41">
            <v>0</v>
          </cell>
          <cell r="O41">
            <v>0</v>
          </cell>
          <cell r="P41">
            <v>11.74</v>
          </cell>
          <cell r="Q41" t="str">
            <v>TIDAK MEMENUHI</v>
          </cell>
        </row>
        <row r="42">
          <cell r="F42" t="str">
            <v>HANIF FAKHRURROJA</v>
          </cell>
          <cell r="G42" t="str">
            <v>PROGRAM STUDI S1 SISTEM INFORMASI (FRI)</v>
          </cell>
          <cell r="H42" t="str">
            <v>DOSEN PROFESIONAL PART TIME</v>
          </cell>
          <cell r="I42" t="str">
            <v>NJFA</v>
          </cell>
          <cell r="J42" t="str">
            <v xml:space="preserve"> </v>
          </cell>
          <cell r="K42">
            <v>13.5</v>
          </cell>
          <cell r="L42">
            <v>2.5</v>
          </cell>
          <cell r="M42">
            <v>1.4</v>
          </cell>
          <cell r="N42">
            <v>1</v>
          </cell>
          <cell r="O42">
            <v>0</v>
          </cell>
          <cell r="P42">
            <v>18.399999999999999</v>
          </cell>
          <cell r="Q42" t="str">
            <v>MEMENUHI</v>
          </cell>
        </row>
        <row r="43">
          <cell r="F43" t="str">
            <v>ROKHMAN FAUZI</v>
          </cell>
          <cell r="G43" t="str">
            <v>PROGRAM STUDI S1 SISTEM INFORMASI (FRI)</v>
          </cell>
          <cell r="H43" t="str">
            <v>DOSEN PEGAWAI TETAP</v>
          </cell>
          <cell r="I43" t="str">
            <v>AA</v>
          </cell>
          <cell r="J43" t="str">
            <v>SEKRETARIS PROGRAM STUDI S1 SISTEM INFORMASI (FRI)</v>
          </cell>
          <cell r="K43">
            <v>25.695</v>
          </cell>
          <cell r="L43">
            <v>6.85</v>
          </cell>
          <cell r="M43">
            <v>4.4000000000000004</v>
          </cell>
          <cell r="N43">
            <v>8</v>
          </cell>
          <cell r="O43">
            <v>0</v>
          </cell>
          <cell r="P43">
            <v>44.945</v>
          </cell>
          <cell r="Q43" t="str">
            <v>MEMENUHI</v>
          </cell>
        </row>
        <row r="44">
          <cell r="F44" t="str">
            <v>SINUNG SUAKANTO</v>
          </cell>
          <cell r="G44" t="str">
            <v>PROGRAM STUDI S1 SISTEM INFORMASI (FRI)</v>
          </cell>
          <cell r="H44" t="str">
            <v>DOSEN PROFESIONAL FULL TIME</v>
          </cell>
          <cell r="I44" t="str">
            <v>L</v>
          </cell>
          <cell r="J44" t="str">
            <v xml:space="preserve"> </v>
          </cell>
          <cell r="K44">
            <v>18.5</v>
          </cell>
          <cell r="L44">
            <v>0</v>
          </cell>
          <cell r="M44">
            <v>0</v>
          </cell>
          <cell r="N44">
            <v>1</v>
          </cell>
          <cell r="O44">
            <v>0</v>
          </cell>
          <cell r="P44">
            <v>19.5</v>
          </cell>
          <cell r="Q44" t="str">
            <v>TIDAK MEMENUHI</v>
          </cell>
        </row>
        <row r="45">
          <cell r="F45" t="str">
            <v>RYAN ADHITYA NUGRAHA</v>
          </cell>
          <cell r="G45" t="str">
            <v>PROGRAM STUDI S1 SISTEM INFORMASI (FRI)</v>
          </cell>
          <cell r="H45" t="str">
            <v>DOSEN PROFESIONAL FULL TIME</v>
          </cell>
          <cell r="I45" t="str">
            <v>NJFA</v>
          </cell>
          <cell r="J45" t="str">
            <v xml:space="preserve"> </v>
          </cell>
          <cell r="K45">
            <v>18.82</v>
          </cell>
          <cell r="L45">
            <v>2.75</v>
          </cell>
          <cell r="M45">
            <v>1</v>
          </cell>
          <cell r="N45">
            <v>4</v>
          </cell>
          <cell r="O45">
            <v>0</v>
          </cell>
          <cell r="P45">
            <v>26.57</v>
          </cell>
          <cell r="Q45" t="str">
            <v>MEMENUHI</v>
          </cell>
        </row>
        <row r="46">
          <cell r="F46" t="str">
            <v>OKTARIANI NURUL PRATIWI</v>
          </cell>
          <cell r="G46" t="str">
            <v>PROGRAM STUDI S1 SISTEM INFORMASI (FRI)</v>
          </cell>
          <cell r="H46" t="str">
            <v>DOSEN PROFESIONAL FULL TIME</v>
          </cell>
          <cell r="I46" t="str">
            <v>L</v>
          </cell>
          <cell r="J46" t="str">
            <v xml:space="preserve"> </v>
          </cell>
          <cell r="K46">
            <v>22.22</v>
          </cell>
          <cell r="L46">
            <v>1.1000000000000001</v>
          </cell>
          <cell r="M46">
            <v>1.4</v>
          </cell>
          <cell r="N46">
            <v>7.7</v>
          </cell>
          <cell r="O46">
            <v>0</v>
          </cell>
          <cell r="P46">
            <v>32.42</v>
          </cell>
          <cell r="Q46" t="str">
            <v>TIDAK MEMENUHI</v>
          </cell>
        </row>
        <row r="47">
          <cell r="F47" t="str">
            <v>IQBAL SANTOSA</v>
          </cell>
          <cell r="G47" t="str">
            <v>PROGRAM STUDI S1 SISTEM INFORMASI (FRI)</v>
          </cell>
          <cell r="H47" t="str">
            <v>DOSEN PEGAWAI TETAP</v>
          </cell>
          <cell r="I47" t="str">
            <v>AA</v>
          </cell>
          <cell r="J47" t="str">
            <v xml:space="preserve"> </v>
          </cell>
          <cell r="K47">
            <v>21.963333333333328</v>
          </cell>
          <cell r="L47">
            <v>3.67</v>
          </cell>
          <cell r="M47">
            <v>4</v>
          </cell>
          <cell r="N47">
            <v>4</v>
          </cell>
          <cell r="O47">
            <v>0</v>
          </cell>
          <cell r="P47">
            <v>33.633333333333326</v>
          </cell>
          <cell r="Q47" t="str">
            <v>MEMENUHI</v>
          </cell>
        </row>
        <row r="48">
          <cell r="F48" t="str">
            <v>FAQIH HAMAMI</v>
          </cell>
          <cell r="G48" t="str">
            <v>PROGRAM STUDI S1 SISTEM INFORMASI (FRI)</v>
          </cell>
          <cell r="H48" t="str">
            <v>DOSEN PROFESIONAL FULL TIME</v>
          </cell>
          <cell r="I48" t="str">
            <v>NJFA</v>
          </cell>
          <cell r="J48" t="str">
            <v xml:space="preserve"> </v>
          </cell>
          <cell r="K48">
            <v>26.39</v>
          </cell>
          <cell r="L48">
            <v>15.97</v>
          </cell>
          <cell r="M48">
            <v>2</v>
          </cell>
          <cell r="N48">
            <v>8.5</v>
          </cell>
          <cell r="O48">
            <v>0</v>
          </cell>
          <cell r="P48">
            <v>52.86</v>
          </cell>
          <cell r="Q48" t="str">
            <v>MEMENUHI</v>
          </cell>
        </row>
        <row r="49">
          <cell r="F49" t="str">
            <v>MUHARDI SAPUTRA</v>
          </cell>
          <cell r="G49" t="str">
            <v>PROGRAM STUDI S1 SISTEM INFORMASI (FRI)</v>
          </cell>
          <cell r="H49" t="str">
            <v>DOSEN PEGAWAI TETAP</v>
          </cell>
          <cell r="I49" t="str">
            <v>AA</v>
          </cell>
          <cell r="J49" t="str">
            <v xml:space="preserve"> </v>
          </cell>
          <cell r="K49">
            <v>19.316666666666666</v>
          </cell>
          <cell r="L49">
            <v>10.77</v>
          </cell>
          <cell r="M49">
            <v>3.4</v>
          </cell>
          <cell r="N49">
            <v>4.5</v>
          </cell>
          <cell r="O49">
            <v>0</v>
          </cell>
          <cell r="P49">
            <v>37.986666666666665</v>
          </cell>
          <cell r="Q49" t="str">
            <v>MEMENUHI</v>
          </cell>
        </row>
        <row r="50">
          <cell r="F50" t="str">
            <v>AHMAD ALMAARIF</v>
          </cell>
          <cell r="G50" t="str">
            <v>PROGRAM STUDI S1 SISTEM INFORMASI (FRI)</v>
          </cell>
          <cell r="H50" t="str">
            <v>DOSEN PEGAWAI TETAP</v>
          </cell>
          <cell r="I50" t="str">
            <v>AA</v>
          </cell>
          <cell r="J50" t="str">
            <v xml:space="preserve"> </v>
          </cell>
          <cell r="K50">
            <v>26.913333333333327</v>
          </cell>
          <cell r="L50">
            <v>12.45</v>
          </cell>
          <cell r="M50">
            <v>2.4</v>
          </cell>
          <cell r="N50">
            <v>9.6666666666666696</v>
          </cell>
          <cell r="O50">
            <v>0</v>
          </cell>
          <cell r="P50">
            <v>51.43</v>
          </cell>
          <cell r="Q50" t="str">
            <v>MEMENUHI</v>
          </cell>
        </row>
        <row r="51">
          <cell r="F51" t="str">
            <v>RISKA YANU FA'RIFAH</v>
          </cell>
          <cell r="G51" t="str">
            <v>PROGRAM STUDI S1 SISTEM INFORMASI (FRI)</v>
          </cell>
          <cell r="H51" t="str">
            <v>DOSEN PROFESIONAL FULL TIME</v>
          </cell>
          <cell r="I51" t="str">
            <v>AA</v>
          </cell>
          <cell r="J51" t="str">
            <v xml:space="preserve"> </v>
          </cell>
          <cell r="K51">
            <v>24.259999999999998</v>
          </cell>
          <cell r="L51">
            <v>0</v>
          </cell>
          <cell r="M51">
            <v>0</v>
          </cell>
          <cell r="N51">
            <v>2</v>
          </cell>
          <cell r="O51">
            <v>0</v>
          </cell>
          <cell r="P51">
            <v>26.259999999999998</v>
          </cell>
          <cell r="Q51" t="str">
            <v>TIDAK MEMENUHI</v>
          </cell>
        </row>
        <row r="52">
          <cell r="F52" t="str">
            <v>VANDHA PRADWIYASMA WIDARTHA</v>
          </cell>
          <cell r="G52" t="str">
            <v>PROGRAM STUDI S1 SISTEM INFORMASI (FRI)</v>
          </cell>
          <cell r="H52" t="str">
            <v>DOSEN PROFESIONAL FULL TIME</v>
          </cell>
          <cell r="I52" t="str">
            <v>NJFA</v>
          </cell>
          <cell r="J52" t="str">
            <v xml:space="preserve"> </v>
          </cell>
          <cell r="K52">
            <v>16.676666666666666</v>
          </cell>
          <cell r="L52">
            <v>2</v>
          </cell>
          <cell r="M52">
            <v>0</v>
          </cell>
          <cell r="N52">
            <v>1</v>
          </cell>
          <cell r="O52">
            <v>0</v>
          </cell>
          <cell r="P52">
            <v>19.676666666666666</v>
          </cell>
          <cell r="Q52" t="str">
            <v>TIDAK MEMENUHI</v>
          </cell>
        </row>
        <row r="53">
          <cell r="F53" t="str">
            <v>MUHAMMAD FATHINUDDIN</v>
          </cell>
          <cell r="G53" t="str">
            <v>PROGRAM STUDI S1 SISTEM INFORMASI (FRI)</v>
          </cell>
          <cell r="H53" t="str">
            <v>DOSEN PROFESIONAL FULL TIME</v>
          </cell>
          <cell r="I53" t="str">
            <v>NJFA</v>
          </cell>
          <cell r="J53" t="str">
            <v xml:space="preserve"> </v>
          </cell>
          <cell r="K53">
            <v>25.2</v>
          </cell>
          <cell r="L53">
            <v>1.5</v>
          </cell>
          <cell r="M53">
            <v>1</v>
          </cell>
          <cell r="N53">
            <v>2</v>
          </cell>
          <cell r="O53">
            <v>0</v>
          </cell>
          <cell r="P53">
            <v>29.7</v>
          </cell>
          <cell r="Q53" t="str">
            <v>MEMENUHI</v>
          </cell>
        </row>
        <row r="54">
          <cell r="F54" t="str">
            <v>MARGARETA HARDIYANTI</v>
          </cell>
          <cell r="G54" t="str">
            <v>PROGRAM STUDI S1 SISTEM INFORMASI (FRI)</v>
          </cell>
          <cell r="H54" t="str">
            <v>DOSEN PROFESIONAL FULL TIME</v>
          </cell>
          <cell r="I54" t="str">
            <v>NJFA</v>
          </cell>
          <cell r="J54" t="str">
            <v xml:space="preserve"> </v>
          </cell>
          <cell r="K54">
            <v>21.016666666666666</v>
          </cell>
          <cell r="L54">
            <v>2</v>
          </cell>
          <cell r="M54">
            <v>0</v>
          </cell>
          <cell r="N54">
            <v>5.5</v>
          </cell>
          <cell r="O54">
            <v>0</v>
          </cell>
          <cell r="P54">
            <v>28.516666666666666</v>
          </cell>
          <cell r="Q54" t="str">
            <v>TIDAK MEMENUHI</v>
          </cell>
        </row>
        <row r="55">
          <cell r="F55" t="str">
            <v>DITA PRAMESTI</v>
          </cell>
          <cell r="G55" t="str">
            <v>PROGRAM STUDI S1 SISTEM INFORMASI (FRI)</v>
          </cell>
          <cell r="H55" t="str">
            <v>DOSEN PROFESIONAL FULL TIME</v>
          </cell>
          <cell r="I55" t="str">
            <v>NJFA</v>
          </cell>
          <cell r="J55" t="str">
            <v xml:space="preserve"> </v>
          </cell>
          <cell r="K55">
            <v>29.36</v>
          </cell>
          <cell r="L55">
            <v>4.67</v>
          </cell>
          <cell r="M55">
            <v>1.4</v>
          </cell>
          <cell r="N55">
            <v>3.5</v>
          </cell>
          <cell r="O55">
            <v>0</v>
          </cell>
          <cell r="P55">
            <v>38.93</v>
          </cell>
          <cell r="Q55" t="str">
            <v>MEMENUHI</v>
          </cell>
        </row>
        <row r="56">
          <cell r="F56" t="str">
            <v>EKKY NOVRIZA ALAM</v>
          </cell>
          <cell r="G56" t="str">
            <v>PROGRAM STUDI S1 SISTEM INFORMASI (FRI)</v>
          </cell>
          <cell r="H56" t="str">
            <v>DOSEN PROFESIONAL FULL TIME</v>
          </cell>
          <cell r="I56" t="str">
            <v>NJFA</v>
          </cell>
          <cell r="J56" t="str">
            <v xml:space="preserve"> </v>
          </cell>
          <cell r="K56">
            <v>23.880000000000003</v>
          </cell>
          <cell r="L56">
            <v>10.54</v>
          </cell>
          <cell r="M56">
            <v>4.5999999999999996</v>
          </cell>
          <cell r="N56">
            <v>5.5</v>
          </cell>
          <cell r="O56">
            <v>0</v>
          </cell>
          <cell r="P56">
            <v>44.52</v>
          </cell>
          <cell r="Q56" t="str">
            <v>MEMENUHI</v>
          </cell>
        </row>
        <row r="57">
          <cell r="F57" t="str">
            <v>FITRIYANA DEWI</v>
          </cell>
          <cell r="G57" t="str">
            <v>PROGRAM STUDI S1 SISTEM INFORMASI (FRI)</v>
          </cell>
          <cell r="H57" t="str">
            <v>DOSEN PROFESIONAL FULL TIME</v>
          </cell>
          <cell r="I57" t="str">
            <v>NJFA</v>
          </cell>
          <cell r="J57" t="str">
            <v xml:space="preserve"> </v>
          </cell>
          <cell r="K57">
            <v>19.21</v>
          </cell>
          <cell r="L57">
            <v>1.5</v>
          </cell>
          <cell r="M57">
            <v>0.6</v>
          </cell>
          <cell r="N57">
            <v>9.0500000000000007</v>
          </cell>
          <cell r="O57">
            <v>0</v>
          </cell>
          <cell r="P57">
            <v>30.360000000000003</v>
          </cell>
          <cell r="Q57" t="str">
            <v>MEMENUHI</v>
          </cell>
        </row>
        <row r="58">
          <cell r="F58" t="str">
            <v>BERLIAN MAULIDYA IZZATI</v>
          </cell>
          <cell r="G58" t="str">
            <v>PROGRAM STUDI S1 SISTEM INFORMASI (FRI)</v>
          </cell>
          <cell r="H58" t="str">
            <v>DOSEN PEGAWAI TETAP</v>
          </cell>
          <cell r="I58" t="str">
            <v>AA</v>
          </cell>
          <cell r="J58" t="str">
            <v xml:space="preserve"> </v>
          </cell>
          <cell r="K58">
            <v>19.3</v>
          </cell>
          <cell r="L58">
            <v>1.75</v>
          </cell>
          <cell r="M58">
            <v>2</v>
          </cell>
          <cell r="N58">
            <v>5.5</v>
          </cell>
          <cell r="O58">
            <v>0</v>
          </cell>
          <cell r="P58">
            <v>28.55</v>
          </cell>
          <cell r="Q58" t="str">
            <v>MEMENUHI</v>
          </cell>
        </row>
        <row r="59">
          <cell r="F59" t="str">
            <v>LUTFIA SEPTININGRUM</v>
          </cell>
          <cell r="G59" t="str">
            <v>PROGRAM STUDI S1 SISTEM INFORMASI (FRI)</v>
          </cell>
          <cell r="H59" t="str">
            <v>DOSEN PROFESIONAL FULL TIME</v>
          </cell>
          <cell r="I59" t="str">
            <v>NJFA</v>
          </cell>
          <cell r="J59" t="str">
            <v xml:space="preserve"> </v>
          </cell>
          <cell r="K59">
            <v>12.64</v>
          </cell>
          <cell r="L59">
            <v>2</v>
          </cell>
          <cell r="M59">
            <v>0</v>
          </cell>
          <cell r="N59">
            <v>3</v>
          </cell>
          <cell r="O59">
            <v>0</v>
          </cell>
          <cell r="P59">
            <v>17.64</v>
          </cell>
          <cell r="Q59" t="str">
            <v>TIDAK MEMENUHI</v>
          </cell>
        </row>
        <row r="60">
          <cell r="F60" t="str">
            <v>FALAHAH</v>
          </cell>
          <cell r="G60" t="str">
            <v>PROGRAM STUDI S1 SISTEM INFORMASI (FRI)</v>
          </cell>
          <cell r="H60" t="str">
            <v>DOSEN PROFESIONAL FULL TIME</v>
          </cell>
          <cell r="I60" t="str">
            <v>L</v>
          </cell>
          <cell r="J60" t="str">
            <v xml:space="preserve"> </v>
          </cell>
          <cell r="K60">
            <v>18.546666666666667</v>
          </cell>
          <cell r="L60">
            <v>7.1</v>
          </cell>
          <cell r="M60">
            <v>0</v>
          </cell>
          <cell r="N60">
            <v>1</v>
          </cell>
          <cell r="O60">
            <v>0</v>
          </cell>
          <cell r="P60">
            <v>26.646666666666668</v>
          </cell>
          <cell r="Q60" t="str">
            <v>TIDAK MEMENUHI</v>
          </cell>
        </row>
        <row r="61">
          <cell r="F61" t="str">
            <v>WIDYATASYA AGUSTIKA NURTRISHA</v>
          </cell>
          <cell r="G61" t="str">
            <v>PROGRAM STUDI S1 SISTEM INFORMASI (FRI)</v>
          </cell>
          <cell r="H61" t="str">
            <v>DOSEN PROFESIONAL FULL TIME</v>
          </cell>
          <cell r="I61" t="str">
            <v>NJFA</v>
          </cell>
          <cell r="J61" t="str">
            <v xml:space="preserve"> </v>
          </cell>
          <cell r="K61">
            <v>16.490000000000002</v>
          </cell>
          <cell r="L61">
            <v>2.4</v>
          </cell>
          <cell r="M61">
            <v>1</v>
          </cell>
          <cell r="N61">
            <v>2</v>
          </cell>
          <cell r="O61">
            <v>0</v>
          </cell>
          <cell r="P61">
            <v>21.89</v>
          </cell>
          <cell r="Q61" t="str">
            <v>MEMENUHI</v>
          </cell>
        </row>
        <row r="62">
          <cell r="F62" t="str">
            <v>CHRISTANTO TRIWIBISONO</v>
          </cell>
          <cell r="G62" t="str">
            <v>PROGRAM STUDI S1 TEKNIK INDUSTRI (FRI)</v>
          </cell>
          <cell r="H62" t="str">
            <v>DOSEN PEGAWAI TETAP</v>
          </cell>
          <cell r="I62" t="str">
            <v>AA</v>
          </cell>
          <cell r="J62" t="str">
            <v xml:space="preserve"> </v>
          </cell>
          <cell r="K62">
            <v>14.38</v>
          </cell>
          <cell r="L62">
            <v>0.25</v>
          </cell>
          <cell r="M62">
            <v>2.2000000000000002</v>
          </cell>
          <cell r="N62">
            <v>5</v>
          </cell>
          <cell r="O62">
            <v>0</v>
          </cell>
          <cell r="P62">
            <v>21.830000000000002</v>
          </cell>
          <cell r="Q62" t="str">
            <v>TIDAK MEMENUHI</v>
          </cell>
        </row>
        <row r="63">
          <cell r="F63" t="str">
            <v>LITASARI WIDYASTUTI SUWARSONO</v>
          </cell>
          <cell r="G63" t="str">
            <v>PROGRAM STUDI S1 TEKNIK INDUSTRI (FRI)</v>
          </cell>
          <cell r="H63" t="str">
            <v>DOSEN PEGAWAI TETAP</v>
          </cell>
          <cell r="I63" t="str">
            <v>AA</v>
          </cell>
          <cell r="J63" t="str">
            <v xml:space="preserve"> </v>
          </cell>
          <cell r="K63">
            <v>20.583333333333329</v>
          </cell>
          <cell r="L63">
            <v>2.5</v>
          </cell>
          <cell r="M63">
            <v>3.6</v>
          </cell>
          <cell r="N63">
            <v>5.9</v>
          </cell>
          <cell r="O63">
            <v>0</v>
          </cell>
          <cell r="P63">
            <v>32.583333333333329</v>
          </cell>
          <cell r="Q63" t="str">
            <v>MEMENUHI</v>
          </cell>
        </row>
        <row r="64">
          <cell r="F64" t="str">
            <v>FIDA NIRMALA NUGRAHA</v>
          </cell>
          <cell r="G64" t="str">
            <v>PROGRAM STUDI S1 TEKNIK INDUSTRI (FRI)</v>
          </cell>
          <cell r="H64" t="str">
            <v>DOSEN PEGAWAI TETAP</v>
          </cell>
          <cell r="I64" t="str">
            <v>L</v>
          </cell>
          <cell r="J64" t="str">
            <v xml:space="preserve"> </v>
          </cell>
          <cell r="K64">
            <v>21.849999999999998</v>
          </cell>
          <cell r="L64">
            <v>4</v>
          </cell>
          <cell r="M64">
            <v>3.5</v>
          </cell>
          <cell r="N64">
            <v>4.5</v>
          </cell>
          <cell r="O64">
            <v>0</v>
          </cell>
          <cell r="P64">
            <v>33.849999999999994</v>
          </cell>
          <cell r="Q64" t="str">
            <v>MEMENUHI</v>
          </cell>
        </row>
        <row r="65">
          <cell r="F65" t="str">
            <v>HERIYONO LALU</v>
          </cell>
          <cell r="G65" t="str">
            <v>PROGRAM STUDI S1 TEKNIK INDUSTRI (FRI)</v>
          </cell>
          <cell r="H65" t="str">
            <v>DOSEN PEGAWAI TETAP</v>
          </cell>
          <cell r="I65" t="str">
            <v>AA</v>
          </cell>
          <cell r="J65" t="str">
            <v>KEPALA BAGIAN YAN CENTER OF E-LEARNING AND OPEN EDUCATION</v>
          </cell>
          <cell r="K65">
            <v>20.596666666666664</v>
          </cell>
          <cell r="L65">
            <v>2.25</v>
          </cell>
          <cell r="M65">
            <v>1</v>
          </cell>
          <cell r="N65">
            <v>3</v>
          </cell>
          <cell r="O65">
            <v>0</v>
          </cell>
          <cell r="P65">
            <v>26.846666666666664</v>
          </cell>
          <cell r="Q65" t="str">
            <v>MEMENUHI</v>
          </cell>
        </row>
        <row r="66">
          <cell r="F66" t="str">
            <v>IMA NORMALIA KUSMAYANTI</v>
          </cell>
          <cell r="G66" t="str">
            <v>PROGRAM STUDI S1 TEKNIK INDUSTRI (FRI)</v>
          </cell>
          <cell r="H66" t="str">
            <v>DOSEN PEGAWAI TETAP</v>
          </cell>
          <cell r="I66" t="str">
            <v>L</v>
          </cell>
          <cell r="J66" t="str">
            <v xml:space="preserve"> </v>
          </cell>
          <cell r="K66">
            <v>25.85</v>
          </cell>
          <cell r="L66">
            <v>9.4</v>
          </cell>
          <cell r="M66">
            <v>2.8</v>
          </cell>
          <cell r="N66">
            <v>9.5</v>
          </cell>
          <cell r="O66">
            <v>0</v>
          </cell>
          <cell r="P66">
            <v>47.55</v>
          </cell>
          <cell r="Q66" t="str">
            <v>MEMENUHI</v>
          </cell>
        </row>
        <row r="67">
          <cell r="F67" t="str">
            <v>MIRA RAHAYU</v>
          </cell>
          <cell r="G67" t="str">
            <v>PROGRAM STUDI S1 TEKNIK INDUSTRI (FRI)</v>
          </cell>
          <cell r="H67" t="str">
            <v>DOSEN PEGAWAI TETAP</v>
          </cell>
          <cell r="I67" t="str">
            <v>L</v>
          </cell>
          <cell r="J67" t="str">
            <v xml:space="preserve"> </v>
          </cell>
          <cell r="K67">
            <v>24.736666666666665</v>
          </cell>
          <cell r="L67">
            <v>12</v>
          </cell>
          <cell r="M67">
            <v>1.2</v>
          </cell>
          <cell r="N67">
            <v>4.5</v>
          </cell>
          <cell r="O67">
            <v>0</v>
          </cell>
          <cell r="P67">
            <v>42.436666666666667</v>
          </cell>
          <cell r="Q67" t="str">
            <v>MEMENUHI</v>
          </cell>
        </row>
        <row r="68">
          <cell r="F68" t="str">
            <v>MUHAMMAD IQBAL</v>
          </cell>
          <cell r="G68" t="str">
            <v>PROGRAM STUDI S1 TEKNIK INDUSTRI (FRI)</v>
          </cell>
          <cell r="H68" t="str">
            <v>DOSEN PEGAWAI TETAP</v>
          </cell>
          <cell r="I68" t="str">
            <v>L</v>
          </cell>
          <cell r="J68" t="str">
            <v xml:space="preserve"> </v>
          </cell>
          <cell r="K68">
            <v>13.576666666666668</v>
          </cell>
          <cell r="L68">
            <v>0</v>
          </cell>
          <cell r="M68">
            <v>4.4000000000000004</v>
          </cell>
          <cell r="N68">
            <v>0</v>
          </cell>
          <cell r="O68">
            <v>0</v>
          </cell>
          <cell r="P68">
            <v>17.976666666666667</v>
          </cell>
          <cell r="Q68" t="str">
            <v>TIDAK MEMENUHI</v>
          </cell>
        </row>
        <row r="69">
          <cell r="F69" t="str">
            <v>AJI PAMOSO</v>
          </cell>
          <cell r="G69" t="str">
            <v>PROGRAM STUDI S1 TEKNIK INDUSTRI (FRI)</v>
          </cell>
          <cell r="H69" t="str">
            <v>DOSEN PROFESIONAL PART TIME</v>
          </cell>
          <cell r="I69" t="str">
            <v>NJFA</v>
          </cell>
          <cell r="J69" t="str">
            <v xml:space="preserve"> </v>
          </cell>
          <cell r="K69">
            <v>7.83</v>
          </cell>
          <cell r="L69">
            <v>2.2000000000000002</v>
          </cell>
          <cell r="M69">
            <v>1.4</v>
          </cell>
          <cell r="N69">
            <v>0</v>
          </cell>
          <cell r="O69">
            <v>0</v>
          </cell>
          <cell r="P69">
            <v>11.430000000000001</v>
          </cell>
          <cell r="Q69" t="str">
            <v>TIDAK MEMENUHI</v>
          </cell>
        </row>
        <row r="70">
          <cell r="F70" t="str">
            <v>PRATYA POERI SURYADHINI</v>
          </cell>
          <cell r="G70" t="str">
            <v>PROGRAM STUDI S1 TEKNIK INDUSTRI (FRI)</v>
          </cell>
          <cell r="H70" t="str">
            <v>DOSEN PEGAWAI TETAP</v>
          </cell>
          <cell r="I70" t="str">
            <v>L</v>
          </cell>
          <cell r="J70" t="str">
            <v xml:space="preserve"> </v>
          </cell>
          <cell r="K70">
            <v>13.73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13.73</v>
          </cell>
          <cell r="Q70" t="str">
            <v>TIDAK MEMENUHI</v>
          </cell>
        </row>
        <row r="71">
          <cell r="F71" t="str">
            <v>AMELIA KURNIAWATI</v>
          </cell>
          <cell r="G71" t="str">
            <v>PROGRAM STUDI S1 TEKNIK INDUSTRI (FRI)</v>
          </cell>
          <cell r="H71" t="str">
            <v>DOSEN PEGAWAI TETAP</v>
          </cell>
          <cell r="I71" t="str">
            <v>L</v>
          </cell>
          <cell r="J71" t="str">
            <v xml:space="preserve"> </v>
          </cell>
          <cell r="K71">
            <v>19.93</v>
          </cell>
          <cell r="L71">
            <v>5.55</v>
          </cell>
          <cell r="M71">
            <v>4</v>
          </cell>
          <cell r="N71">
            <v>1</v>
          </cell>
          <cell r="O71">
            <v>0</v>
          </cell>
          <cell r="P71">
            <v>30.48</v>
          </cell>
          <cell r="Q71" t="str">
            <v>MEMENUHI</v>
          </cell>
        </row>
        <row r="72">
          <cell r="F72" t="str">
            <v>WIDIA JULIANI</v>
          </cell>
          <cell r="G72" t="str">
            <v>PROGRAM STUDI S1 TEKNIK INDUSTRI (FRI)</v>
          </cell>
          <cell r="H72" t="str">
            <v>DOSEN PROFESIONAL FULL TIME</v>
          </cell>
          <cell r="I72" t="str">
            <v>NJFA</v>
          </cell>
          <cell r="J72" t="str">
            <v xml:space="preserve"> </v>
          </cell>
          <cell r="K72">
            <v>26.766666666666666</v>
          </cell>
          <cell r="L72">
            <v>8</v>
          </cell>
          <cell r="M72">
            <v>0.2</v>
          </cell>
          <cell r="N72">
            <v>2</v>
          </cell>
          <cell r="O72">
            <v>0</v>
          </cell>
          <cell r="P72">
            <v>36.966666666666669</v>
          </cell>
          <cell r="Q72" t="str">
            <v>TIDAK MEMENUHI</v>
          </cell>
        </row>
        <row r="73">
          <cell r="F73" t="str">
            <v>RIZA AN. RUKMANA</v>
          </cell>
          <cell r="G73" t="str">
            <v>PROGRAM STUDI S1 TEKNIK INDUSTRI (FRI)</v>
          </cell>
          <cell r="H73" t="str">
            <v>DOSEN PROFESIONAL PART TIME</v>
          </cell>
          <cell r="I73" t="str">
            <v>L</v>
          </cell>
          <cell r="J73" t="str">
            <v xml:space="preserve"> </v>
          </cell>
          <cell r="K73">
            <v>5.14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5.14</v>
          </cell>
          <cell r="Q73" t="str">
            <v>TIDAK MEMENUHI</v>
          </cell>
        </row>
        <row r="74">
          <cell r="F74" t="str">
            <v>NANANG SURYANA</v>
          </cell>
          <cell r="G74" t="str">
            <v>PROGRAM STUDI S1 TEKNIK INDUSTRI (FRI)</v>
          </cell>
          <cell r="H74" t="str">
            <v>DOSEN PROFESIONAL PART TIME</v>
          </cell>
          <cell r="I74" t="str">
            <v>NJFA</v>
          </cell>
          <cell r="J74" t="str">
            <v xml:space="preserve"> </v>
          </cell>
          <cell r="K74">
            <v>10.98</v>
          </cell>
          <cell r="L74">
            <v>0</v>
          </cell>
          <cell r="M74">
            <v>0</v>
          </cell>
          <cell r="N74">
            <v>2.4</v>
          </cell>
          <cell r="O74">
            <v>0</v>
          </cell>
          <cell r="P74">
            <v>13.38</v>
          </cell>
          <cell r="Q74" t="str">
            <v>TIDAK MEMENUHI</v>
          </cell>
        </row>
        <row r="75">
          <cell r="F75" t="str">
            <v>ROSAD MA'ALI EL HADI</v>
          </cell>
          <cell r="G75" t="str">
            <v>PROGRAM STUDI S1 TEKNIK INDUSTRI (FRI)</v>
          </cell>
          <cell r="H75" t="str">
            <v>DOSEN PROFESIONAL FULL TIME</v>
          </cell>
          <cell r="I75" t="str">
            <v>LK</v>
          </cell>
          <cell r="J75" t="str">
            <v xml:space="preserve"> </v>
          </cell>
          <cell r="K75">
            <v>16.976666666666667</v>
          </cell>
          <cell r="L75">
            <v>10</v>
          </cell>
          <cell r="M75">
            <v>7.6</v>
          </cell>
          <cell r="N75">
            <v>5</v>
          </cell>
          <cell r="O75">
            <v>0</v>
          </cell>
          <cell r="P75">
            <v>39.576666666666668</v>
          </cell>
          <cell r="Q75" t="str">
            <v>MEMENUHI</v>
          </cell>
        </row>
        <row r="76">
          <cell r="F76" t="str">
            <v>SRI MARTINI</v>
          </cell>
          <cell r="G76" t="str">
            <v>PROGRAM STUDI S1 TEKNIK INDUSTRI (FRI)</v>
          </cell>
          <cell r="H76" t="str">
            <v>DOSEN PEGAWAI TETAP</v>
          </cell>
          <cell r="I76" t="str">
            <v>L</v>
          </cell>
          <cell r="J76" t="str">
            <v xml:space="preserve"> </v>
          </cell>
          <cell r="K76">
            <v>18.420000000000002</v>
          </cell>
          <cell r="L76">
            <v>14.5</v>
          </cell>
          <cell r="M76">
            <v>2.2000000000000002</v>
          </cell>
          <cell r="N76">
            <v>2</v>
          </cell>
          <cell r="O76">
            <v>0</v>
          </cell>
          <cell r="P76">
            <v>37.120000000000005</v>
          </cell>
          <cell r="Q76" t="str">
            <v>MEMENUHI</v>
          </cell>
        </row>
        <row r="77">
          <cell r="F77" t="str">
            <v>MELDI RENDRA</v>
          </cell>
          <cell r="G77" t="str">
            <v>PROGRAM STUDI S1 TEKNIK INDUSTRI (FRI)</v>
          </cell>
          <cell r="H77" t="str">
            <v>DOSEN PEGAWAI TETAP</v>
          </cell>
          <cell r="I77" t="str">
            <v>AA</v>
          </cell>
          <cell r="J77" t="str">
            <v xml:space="preserve"> </v>
          </cell>
          <cell r="K77">
            <v>17.43</v>
          </cell>
          <cell r="L77">
            <v>9.75</v>
          </cell>
          <cell r="M77">
            <v>3.9</v>
          </cell>
          <cell r="N77">
            <v>2</v>
          </cell>
          <cell r="O77">
            <v>0</v>
          </cell>
          <cell r="P77">
            <v>33.08</v>
          </cell>
          <cell r="Q77" t="str">
            <v>MEMENUHI</v>
          </cell>
        </row>
        <row r="78">
          <cell r="F78" t="str">
            <v>ARI YANUAR RIDWAN</v>
          </cell>
          <cell r="G78" t="str">
            <v>PROGRAM STUDI S1 TEKNIK INDUSTRI (FRI)</v>
          </cell>
          <cell r="H78" t="str">
            <v>DOSEN PEGAWAI TETAP</v>
          </cell>
          <cell r="I78" t="str">
            <v>L</v>
          </cell>
          <cell r="J78" t="str">
            <v xml:space="preserve"> </v>
          </cell>
          <cell r="K78">
            <v>14.040000000000001</v>
          </cell>
          <cell r="L78">
            <v>22.15</v>
          </cell>
          <cell r="M78">
            <v>1.6</v>
          </cell>
          <cell r="N78">
            <v>2</v>
          </cell>
          <cell r="O78">
            <v>0</v>
          </cell>
          <cell r="P78">
            <v>39.79</v>
          </cell>
          <cell r="Q78" t="str">
            <v>MEMENUHI</v>
          </cell>
        </row>
        <row r="79">
          <cell r="F79" t="str">
            <v>FRANSISKUS TATAS DWI ATMAJI</v>
          </cell>
          <cell r="G79" t="str">
            <v>PROGRAM STUDI S1 TEKNIK INDUSTRI (FRI)</v>
          </cell>
          <cell r="H79" t="str">
            <v>DOSEN PEGAWAI TETAP</v>
          </cell>
          <cell r="I79" t="str">
            <v>L</v>
          </cell>
          <cell r="J79" t="str">
            <v xml:space="preserve"> </v>
          </cell>
          <cell r="K79">
            <v>16.043333333333361</v>
          </cell>
          <cell r="L79">
            <v>6.6</v>
          </cell>
          <cell r="M79">
            <v>2.4</v>
          </cell>
          <cell r="N79">
            <v>9</v>
          </cell>
          <cell r="O79">
            <v>0</v>
          </cell>
          <cell r="P79">
            <v>34.043333333333358</v>
          </cell>
          <cell r="Q79" t="str">
            <v>MEMENUHI</v>
          </cell>
        </row>
        <row r="80">
          <cell r="F80" t="str">
            <v>TEDDY SYAFRIZAL</v>
          </cell>
          <cell r="G80" t="str">
            <v>PROGRAM STUDI S1 TEKNIK INDUSTRI (FRI)</v>
          </cell>
          <cell r="H80" t="str">
            <v>DOSEN PEGAWAI TETAP</v>
          </cell>
          <cell r="I80" t="str">
            <v>AA</v>
          </cell>
          <cell r="J80" t="str">
            <v xml:space="preserve"> </v>
          </cell>
          <cell r="K80">
            <v>12.2</v>
          </cell>
          <cell r="L80">
            <v>2</v>
          </cell>
          <cell r="M80">
            <v>0</v>
          </cell>
          <cell r="N80">
            <v>0</v>
          </cell>
          <cell r="O80">
            <v>0</v>
          </cell>
          <cell r="P80">
            <v>14.2</v>
          </cell>
          <cell r="Q80" t="str">
            <v>TIDAK MEMENUHI</v>
          </cell>
        </row>
        <row r="81">
          <cell r="F81" t="str">
            <v>YUSUF NUGROHO DOYO YEKTI</v>
          </cell>
          <cell r="G81" t="str">
            <v>PROGRAM STUDI S1 TEKNIK INDUSTRI (FRI)</v>
          </cell>
          <cell r="H81" t="str">
            <v>DOSEN PEGAWAI TETAP</v>
          </cell>
          <cell r="I81" t="str">
            <v>AA</v>
          </cell>
          <cell r="J81" t="str">
            <v xml:space="preserve"> </v>
          </cell>
          <cell r="K81">
            <v>18.836666666666666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18.836666666666666</v>
          </cell>
          <cell r="Q81" t="str">
            <v>TIDAK MEMENUHI</v>
          </cell>
        </row>
        <row r="82">
          <cell r="F82" t="str">
            <v>MARIA DELLAROSAWATI IDAWICAKSAKTI</v>
          </cell>
          <cell r="G82" t="str">
            <v>PROGRAM STUDI S1 TEKNIK INDUSTRI (FRI)</v>
          </cell>
          <cell r="H82" t="str">
            <v>DOSEN PEGAWAI TETAP</v>
          </cell>
          <cell r="I82" t="str">
            <v>AA</v>
          </cell>
          <cell r="J82" t="str">
            <v xml:space="preserve"> </v>
          </cell>
          <cell r="K82">
            <v>21.316666666666666</v>
          </cell>
          <cell r="L82">
            <v>3.2</v>
          </cell>
          <cell r="M82">
            <v>3</v>
          </cell>
          <cell r="N82">
            <v>7.5</v>
          </cell>
          <cell r="O82">
            <v>0</v>
          </cell>
          <cell r="P82">
            <v>35.016666666666666</v>
          </cell>
          <cell r="Q82" t="str">
            <v>MEMENUHI</v>
          </cell>
        </row>
        <row r="83">
          <cell r="F83" t="str">
            <v>BOBY HERA SAGITA</v>
          </cell>
          <cell r="G83" t="str">
            <v>PROGRAM STUDI S1 TEKNIK INDUSTRI (FRI)</v>
          </cell>
          <cell r="H83" t="str">
            <v>DOSEN PROFESIONAL FULL TIME</v>
          </cell>
          <cell r="I83" t="str">
            <v>AA</v>
          </cell>
          <cell r="J83" t="str">
            <v xml:space="preserve"> </v>
          </cell>
          <cell r="K83">
            <v>14.22</v>
          </cell>
          <cell r="L83">
            <v>0.75</v>
          </cell>
          <cell r="M83">
            <v>1</v>
          </cell>
          <cell r="N83">
            <v>0</v>
          </cell>
          <cell r="O83">
            <v>0</v>
          </cell>
          <cell r="P83">
            <v>15.97</v>
          </cell>
          <cell r="Q83" t="str">
            <v>TIDAK MEMENUHI</v>
          </cell>
        </row>
        <row r="84">
          <cell r="F84" t="str">
            <v>NURDININTYA ATHARI SUPRATMAN</v>
          </cell>
          <cell r="G84" t="str">
            <v>PROGRAM STUDI S1 TEKNIK INDUSTRI (FRI)</v>
          </cell>
          <cell r="H84" t="str">
            <v>DOSEN PEGAWAI TETAP</v>
          </cell>
          <cell r="I84" t="str">
            <v>AA</v>
          </cell>
          <cell r="J84" t="str">
            <v xml:space="preserve"> </v>
          </cell>
          <cell r="K84">
            <v>26.67</v>
          </cell>
          <cell r="L84">
            <v>2.52</v>
          </cell>
          <cell r="M84">
            <v>2.5</v>
          </cell>
          <cell r="N84">
            <v>1.5</v>
          </cell>
          <cell r="O84">
            <v>0</v>
          </cell>
          <cell r="P84">
            <v>33.19</v>
          </cell>
          <cell r="Q84" t="str">
            <v>MEMENUHI</v>
          </cell>
        </row>
        <row r="85">
          <cell r="F85" t="str">
            <v>MURNI DWI ASTUTI</v>
          </cell>
          <cell r="G85" t="str">
            <v>PROGRAM STUDI S1 TEKNIK INDUSTRI (FRI)</v>
          </cell>
          <cell r="H85" t="str">
            <v>DOSEN PEGAWAI TETAP</v>
          </cell>
          <cell r="I85" t="str">
            <v>AA</v>
          </cell>
          <cell r="J85" t="str">
            <v>KEPALA URUSAN PENGEMBANGAN KURIKULUM</v>
          </cell>
          <cell r="K85">
            <v>23.130000000000003</v>
          </cell>
          <cell r="L85">
            <v>7.4399999999999995</v>
          </cell>
          <cell r="M85">
            <v>3.4</v>
          </cell>
          <cell r="N85">
            <v>2</v>
          </cell>
          <cell r="O85">
            <v>0</v>
          </cell>
          <cell r="P85">
            <v>35.97</v>
          </cell>
          <cell r="Q85" t="str">
            <v>MEMENUHI</v>
          </cell>
        </row>
        <row r="86">
          <cell r="F86" t="str">
            <v>MUHAMMAD NASHIR ARDIANSYAH</v>
          </cell>
          <cell r="G86" t="str">
            <v>PROGRAM STUDI S1 TEKNIK INDUSTRI (FRI)</v>
          </cell>
          <cell r="H86" t="str">
            <v>DOSEN PEGAWAI TETAP</v>
          </cell>
          <cell r="I86" t="str">
            <v>AA</v>
          </cell>
          <cell r="J86" t="str">
            <v>KETUA PROGRAM STUDI S1 TEKNIK INDUSTRI (FRI)</v>
          </cell>
          <cell r="K86">
            <v>35.1</v>
          </cell>
          <cell r="L86">
            <v>5.17</v>
          </cell>
          <cell r="M86">
            <v>3.1</v>
          </cell>
          <cell r="N86">
            <v>2.2999999999999998</v>
          </cell>
          <cell r="O86">
            <v>0</v>
          </cell>
          <cell r="P86">
            <v>45.67</v>
          </cell>
          <cell r="Q86" t="str">
            <v>MEMENUHI</v>
          </cell>
        </row>
        <row r="87">
          <cell r="F87" t="str">
            <v>RIO AURACHMAN</v>
          </cell>
          <cell r="G87" t="str">
            <v>PROGRAM STUDI S1 TEKNIK INDUSTRI (FRI)</v>
          </cell>
          <cell r="H87" t="str">
            <v>DOSEN PEGAWAI TETAP</v>
          </cell>
          <cell r="I87" t="str">
            <v>L</v>
          </cell>
          <cell r="J87" t="str">
            <v>KEPALA BAGIAN PERENCANAAN, PENGEMBANGAN DAN PENGENDALIAN INSTITUSI</v>
          </cell>
          <cell r="K87">
            <v>26.83</v>
          </cell>
          <cell r="L87">
            <v>59.8</v>
          </cell>
          <cell r="M87">
            <v>0.6</v>
          </cell>
          <cell r="N87">
            <v>1</v>
          </cell>
          <cell r="O87">
            <v>0</v>
          </cell>
          <cell r="P87">
            <v>88.22999999999999</v>
          </cell>
          <cell r="Q87" t="str">
            <v>MEMENUHI</v>
          </cell>
        </row>
        <row r="88">
          <cell r="F88" t="str">
            <v>ATYA NUR AISHA</v>
          </cell>
          <cell r="G88" t="str">
            <v>PROGRAM STUDI S1 TEKNIK INDUSTRI (FRI)</v>
          </cell>
          <cell r="H88" t="str">
            <v>DOSEN PEGAWAI TETAP</v>
          </cell>
          <cell r="I88" t="str">
            <v>L</v>
          </cell>
          <cell r="J88" t="str">
            <v xml:space="preserve"> </v>
          </cell>
          <cell r="K88">
            <v>21</v>
          </cell>
          <cell r="L88">
            <v>2</v>
          </cell>
          <cell r="M88">
            <v>4.5</v>
          </cell>
          <cell r="N88">
            <v>1</v>
          </cell>
          <cell r="O88">
            <v>0</v>
          </cell>
          <cell r="P88">
            <v>28.5</v>
          </cell>
          <cell r="Q88" t="str">
            <v>MEMENUHI</v>
          </cell>
        </row>
        <row r="89">
          <cell r="F89" t="str">
            <v>TATANG MULYANA</v>
          </cell>
          <cell r="G89" t="str">
            <v>PROGRAM STUDI S1 TEKNIK INDUSTRI (FRI)</v>
          </cell>
          <cell r="H89" t="str">
            <v>DOSEN PROFESIONAL FULL TIME</v>
          </cell>
          <cell r="I89" t="str">
            <v>L</v>
          </cell>
          <cell r="J89" t="str">
            <v xml:space="preserve"> </v>
          </cell>
          <cell r="K89">
            <v>12.43</v>
          </cell>
          <cell r="L89">
            <v>3.8</v>
          </cell>
          <cell r="M89">
            <v>1.9</v>
          </cell>
          <cell r="N89">
            <v>5</v>
          </cell>
          <cell r="O89">
            <v>0</v>
          </cell>
          <cell r="P89">
            <v>23.13</v>
          </cell>
          <cell r="Q89" t="str">
            <v>MEMENUHI</v>
          </cell>
        </row>
        <row r="90">
          <cell r="F90" t="str">
            <v>SINTA ARYANI</v>
          </cell>
          <cell r="G90" t="str">
            <v>PROGRAM STUDI S1 TEKNIK INDUSTRI (FRI)</v>
          </cell>
          <cell r="H90" t="str">
            <v>DOSEN PROFESIONAL FULL TIME</v>
          </cell>
          <cell r="I90" t="str">
            <v>AA</v>
          </cell>
          <cell r="J90" t="str">
            <v xml:space="preserve"> </v>
          </cell>
          <cell r="K90">
            <v>10.399999999999999</v>
          </cell>
          <cell r="L90">
            <v>6</v>
          </cell>
          <cell r="M90">
            <v>1</v>
          </cell>
          <cell r="N90">
            <v>2.2999999999999998</v>
          </cell>
          <cell r="O90">
            <v>0</v>
          </cell>
          <cell r="P90">
            <v>19.7</v>
          </cell>
          <cell r="Q90" t="str">
            <v>TIDAK MEMENUHI</v>
          </cell>
        </row>
        <row r="91">
          <cell r="F91" t="str">
            <v>NOPENDRI</v>
          </cell>
          <cell r="G91" t="str">
            <v>PROGRAM STUDI S1 TEKNIK INDUSTRI (FRI)</v>
          </cell>
          <cell r="H91" t="str">
            <v>DOSEN PROFESIONAL FULL TIME</v>
          </cell>
          <cell r="I91" t="str">
            <v>AA</v>
          </cell>
          <cell r="J91" t="str">
            <v xml:space="preserve"> </v>
          </cell>
          <cell r="K91">
            <v>15.33</v>
          </cell>
          <cell r="L91">
            <v>3.75</v>
          </cell>
          <cell r="M91">
            <v>2.2000000000000002</v>
          </cell>
          <cell r="N91">
            <v>2.5</v>
          </cell>
          <cell r="O91">
            <v>0</v>
          </cell>
          <cell r="P91">
            <v>23.779999999999998</v>
          </cell>
          <cell r="Q91" t="str">
            <v>MEMENUHI</v>
          </cell>
        </row>
        <row r="92">
          <cell r="F92" t="str">
            <v>SARI WULANDARI</v>
          </cell>
          <cell r="G92" t="str">
            <v>PROGRAM STUDI S1 TEKNIK INDUSTRI (FRI)</v>
          </cell>
          <cell r="H92" t="str">
            <v>DOSEN PEGAWAI TETAP</v>
          </cell>
          <cell r="I92" t="str">
            <v>L</v>
          </cell>
          <cell r="J92" t="str">
            <v xml:space="preserve"> </v>
          </cell>
          <cell r="K92">
            <v>17.23</v>
          </cell>
          <cell r="L92">
            <v>5.35</v>
          </cell>
          <cell r="M92">
            <v>3.7</v>
          </cell>
          <cell r="N92">
            <v>5</v>
          </cell>
          <cell r="O92">
            <v>0</v>
          </cell>
          <cell r="P92">
            <v>31.279999999999998</v>
          </cell>
          <cell r="Q92" t="str">
            <v>MEMENUHI</v>
          </cell>
        </row>
        <row r="93">
          <cell r="F93" t="str">
            <v>AUGUSTINA ASIH RUMANTI</v>
          </cell>
          <cell r="G93" t="str">
            <v>PROGRAM STUDI S1 TEKNIK INDUSTRI (FRI)</v>
          </cell>
          <cell r="H93" t="str">
            <v>DOSEN PROFESIONAL FULL TIME</v>
          </cell>
          <cell r="I93" t="str">
            <v>LK</v>
          </cell>
          <cell r="J93" t="str">
            <v xml:space="preserve"> </v>
          </cell>
          <cell r="K93">
            <v>15.44</v>
          </cell>
          <cell r="L93">
            <v>9.82</v>
          </cell>
          <cell r="M93">
            <v>5</v>
          </cell>
          <cell r="N93">
            <v>1</v>
          </cell>
          <cell r="O93">
            <v>0</v>
          </cell>
          <cell r="P93">
            <v>31.259999999999998</v>
          </cell>
          <cell r="Q93" t="str">
            <v>MEMENUHI</v>
          </cell>
        </row>
        <row r="94">
          <cell r="F94" t="str">
            <v>DENNY SUKMA EKA ATMAJA</v>
          </cell>
          <cell r="G94" t="str">
            <v>PROGRAM STUDI S1 TEKNIK INDUSTRI (FRI)</v>
          </cell>
          <cell r="H94" t="str">
            <v>DOSEN PEGAWAI TETAP</v>
          </cell>
          <cell r="I94" t="str">
            <v>AA</v>
          </cell>
          <cell r="J94" t="str">
            <v xml:space="preserve"> </v>
          </cell>
          <cell r="K94">
            <v>21.543333333333329</v>
          </cell>
          <cell r="L94">
            <v>4.24</v>
          </cell>
          <cell r="M94">
            <v>3.4</v>
          </cell>
          <cell r="N94">
            <v>6</v>
          </cell>
          <cell r="O94">
            <v>0</v>
          </cell>
          <cell r="P94">
            <v>35.18333333333333</v>
          </cell>
          <cell r="Q94" t="str">
            <v>MEMENUHI</v>
          </cell>
        </row>
        <row r="95">
          <cell r="F95" t="str">
            <v>DEVI PRATAMI</v>
          </cell>
          <cell r="G95" t="str">
            <v>PROGRAM STUDI S1 TEKNIK INDUSTRI (FRI)</v>
          </cell>
          <cell r="H95" t="str">
            <v>DOSEN PEGAWAI TETAP</v>
          </cell>
          <cell r="I95" t="str">
            <v>L</v>
          </cell>
          <cell r="J95" t="str">
            <v xml:space="preserve"> </v>
          </cell>
          <cell r="K95">
            <v>20.099999999999998</v>
          </cell>
          <cell r="L95">
            <v>8.1999999999999993</v>
          </cell>
          <cell r="M95">
            <v>7.6</v>
          </cell>
          <cell r="N95">
            <v>10.333333333333339</v>
          </cell>
          <cell r="O95">
            <v>0</v>
          </cell>
          <cell r="P95">
            <v>46.233333333333334</v>
          </cell>
          <cell r="Q95" t="str">
            <v>MEMENUHI</v>
          </cell>
        </row>
        <row r="96">
          <cell r="F96" t="str">
            <v>IKA ARUM PUSPITA</v>
          </cell>
          <cell r="G96" t="str">
            <v>PROGRAM STUDI S1 TEKNIK INDUSTRI (FRI)</v>
          </cell>
          <cell r="H96" t="str">
            <v>DOSEN PEGAWAI TETAP</v>
          </cell>
          <cell r="I96" t="str">
            <v>AA</v>
          </cell>
          <cell r="J96" t="str">
            <v>SEKRETARIS PROGRAM STUDI S1 TEKNIK INDUSTRI (FRI)</v>
          </cell>
          <cell r="K96">
            <v>23.96</v>
          </cell>
          <cell r="L96">
            <v>4</v>
          </cell>
          <cell r="M96">
            <v>4.5999999999999996</v>
          </cell>
          <cell r="N96">
            <v>6</v>
          </cell>
          <cell r="O96">
            <v>0</v>
          </cell>
          <cell r="P96">
            <v>38.56</v>
          </cell>
          <cell r="Q96" t="str">
            <v>MEMENUHI</v>
          </cell>
        </row>
        <row r="97">
          <cell r="F97" t="str">
            <v>HILMAN DWI ANGGANA</v>
          </cell>
          <cell r="G97" t="str">
            <v>PROGRAM STUDI S1 TEKNIK INDUSTRI (FRI)</v>
          </cell>
          <cell r="H97" t="str">
            <v>DOSEN PROFESIONAL FULL TIME</v>
          </cell>
          <cell r="I97" t="str">
            <v>AA</v>
          </cell>
          <cell r="J97" t="str">
            <v xml:space="preserve"> </v>
          </cell>
          <cell r="K97">
            <v>21.383333333333333</v>
          </cell>
          <cell r="L97">
            <v>2</v>
          </cell>
          <cell r="M97">
            <v>3</v>
          </cell>
          <cell r="N97">
            <v>5.7166666666666694</v>
          </cell>
          <cell r="O97">
            <v>0</v>
          </cell>
          <cell r="P97">
            <v>32.1</v>
          </cell>
          <cell r="Q97" t="str">
            <v>MEMENUHI</v>
          </cell>
        </row>
        <row r="98">
          <cell r="F98" t="str">
            <v>PRIYANTONO RUDITO</v>
          </cell>
          <cell r="G98" t="str">
            <v>PROGRAM STUDI S1 TEKNIK INDUSTRI (FRI)</v>
          </cell>
          <cell r="H98" t="str">
            <v>DOSEN PROFESIONAL PART TIME</v>
          </cell>
          <cell r="I98" t="str">
            <v>NJFA</v>
          </cell>
          <cell r="J98" t="str">
            <v xml:space="preserve"> 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 t="str">
            <v>TIDAK MEMENUHI</v>
          </cell>
        </row>
        <row r="99">
          <cell r="F99" t="str">
            <v>ERNA FEBRIYANTI</v>
          </cell>
          <cell r="G99" t="str">
            <v>PROGRAM STUDI S1 TEKNIK INDUSTRI (FRI)</v>
          </cell>
          <cell r="H99" t="str">
            <v>DOSEN PROFESIONAL FULL TIME</v>
          </cell>
          <cell r="I99" t="str">
            <v>NJFA</v>
          </cell>
          <cell r="J99" t="str">
            <v xml:space="preserve"> </v>
          </cell>
          <cell r="K99">
            <v>18.63</v>
          </cell>
          <cell r="L99">
            <v>1</v>
          </cell>
          <cell r="M99">
            <v>2.2000000000000002</v>
          </cell>
          <cell r="N99">
            <v>2</v>
          </cell>
          <cell r="O99">
            <v>0</v>
          </cell>
          <cell r="P99">
            <v>23.83</v>
          </cell>
          <cell r="Q99" t="str">
            <v>MEMENUHI</v>
          </cell>
        </row>
        <row r="100">
          <cell r="F100" t="str">
            <v>AYUDITA OKTAFIANI</v>
          </cell>
          <cell r="G100" t="str">
            <v>PROGRAM STUDI S1 TEKNIK INDUSTRI (FRI)</v>
          </cell>
          <cell r="H100" t="str">
            <v>DOSEN PROFESIONAL FULL TIME</v>
          </cell>
          <cell r="I100" t="str">
            <v>NJFA</v>
          </cell>
          <cell r="J100" t="str">
            <v xml:space="preserve"> </v>
          </cell>
          <cell r="K100">
            <v>25.85</v>
          </cell>
          <cell r="L100">
            <v>4.7</v>
          </cell>
          <cell r="M100">
            <v>3.6</v>
          </cell>
          <cell r="N100">
            <v>4</v>
          </cell>
          <cell r="O100">
            <v>0</v>
          </cell>
          <cell r="P100">
            <v>38.15</v>
          </cell>
          <cell r="Q100" t="str">
            <v>MEMENUHI</v>
          </cell>
        </row>
        <row r="101">
          <cell r="F101" t="str">
            <v>G.N. SANDHY WIDYASTHONA</v>
          </cell>
          <cell r="G101" t="str">
            <v>PROGRAM STUDI S1 TEKNIK INDUSTRI (FRI)</v>
          </cell>
          <cell r="H101" t="str">
            <v>DOSEN PROFESIONAL PART TIME</v>
          </cell>
          <cell r="I101" t="str">
            <v>NJFA</v>
          </cell>
          <cell r="J101" t="str">
            <v xml:space="preserve"> </v>
          </cell>
          <cell r="K101">
            <v>10.5</v>
          </cell>
          <cell r="L101">
            <v>0</v>
          </cell>
          <cell r="M101">
            <v>1</v>
          </cell>
          <cell r="N101">
            <v>1</v>
          </cell>
          <cell r="O101">
            <v>0</v>
          </cell>
          <cell r="P101">
            <v>12.5</v>
          </cell>
          <cell r="Q101" t="str">
            <v>TIDAK MEMENUHI</v>
          </cell>
        </row>
        <row r="102">
          <cell r="F102" t="str">
            <v>YUDHA PRAMBUDIA</v>
          </cell>
          <cell r="G102" t="str">
            <v>PROGRAM STUDI S1 TEKNIK INDUSTRI (FRI)</v>
          </cell>
          <cell r="H102" t="str">
            <v>DOSEN PROFESIONAL FULL TIME</v>
          </cell>
          <cell r="I102" t="str">
            <v>L</v>
          </cell>
          <cell r="J102" t="str">
            <v xml:space="preserve"> </v>
          </cell>
          <cell r="K102">
            <v>30.333333333333329</v>
          </cell>
          <cell r="L102">
            <v>2</v>
          </cell>
          <cell r="M102">
            <v>4.4000000000000004</v>
          </cell>
          <cell r="N102">
            <v>10.5</v>
          </cell>
          <cell r="O102">
            <v>0</v>
          </cell>
          <cell r="P102">
            <v>47.233333333333327</v>
          </cell>
          <cell r="Q102" t="str">
            <v>MEMENUHI</v>
          </cell>
        </row>
        <row r="103">
          <cell r="F103" t="str">
            <v>MURMAN DWI PRASETIO</v>
          </cell>
          <cell r="G103" t="str">
            <v>PROGRAM STUDI S1 TEKNIK INDUSTRI (FRI)</v>
          </cell>
          <cell r="H103" t="str">
            <v>DOSEN PROFESIONAL FULL TIME</v>
          </cell>
          <cell r="I103" t="str">
            <v>NJFA</v>
          </cell>
          <cell r="J103" t="str">
            <v>KETUA KK PRODUCTION AND MANUFACTURING SYSTEM</v>
          </cell>
          <cell r="K103">
            <v>26.36</v>
          </cell>
          <cell r="L103">
            <v>8.8099999999999987</v>
          </cell>
          <cell r="M103">
            <v>5.4</v>
          </cell>
          <cell r="N103">
            <v>10.166666666666661</v>
          </cell>
          <cell r="O103">
            <v>0</v>
          </cell>
          <cell r="P103">
            <v>50.736666666666665</v>
          </cell>
          <cell r="Q103" t="str">
            <v>MEMENUHI</v>
          </cell>
        </row>
        <row r="104">
          <cell r="F104" t="str">
            <v>DINO CAESARON</v>
          </cell>
          <cell r="G104" t="str">
            <v>PROGRAM STUDI S1 TEKNIK INDUSTRI (FRI)</v>
          </cell>
          <cell r="H104" t="str">
            <v>DOSEN PROFESIONAL FULL TIME</v>
          </cell>
          <cell r="I104" t="str">
            <v>L</v>
          </cell>
          <cell r="J104" t="str">
            <v xml:space="preserve"> </v>
          </cell>
          <cell r="K104">
            <v>30.236666666666668</v>
          </cell>
          <cell r="L104">
            <v>5.9</v>
          </cell>
          <cell r="M104">
            <v>4.5</v>
          </cell>
          <cell r="N104">
            <v>9</v>
          </cell>
          <cell r="O104">
            <v>0</v>
          </cell>
          <cell r="P104">
            <v>49.63666666666667</v>
          </cell>
          <cell r="Q104" t="str">
            <v>MEMENUHI</v>
          </cell>
        </row>
        <row r="105">
          <cell r="F105" t="str">
            <v>MOHAMMAD DENI AKBAR</v>
          </cell>
          <cell r="G105" t="str">
            <v>PROGRAM STUDI S1 TEKNIK INDUSTRI (FRI)</v>
          </cell>
          <cell r="H105" t="str">
            <v>DOSEN PEGAWAI TETAP</v>
          </cell>
          <cell r="I105" t="str">
            <v>NJFA</v>
          </cell>
          <cell r="J105" t="str">
            <v>SEKRETARIS PROGRAM STUDI S1 TEKNIK INDUSTRI INTERNASIONAL (FRI)</v>
          </cell>
          <cell r="K105">
            <v>53.661666666666669</v>
          </cell>
          <cell r="L105">
            <v>13.15</v>
          </cell>
          <cell r="M105">
            <v>2.6</v>
          </cell>
          <cell r="N105">
            <v>4</v>
          </cell>
          <cell r="O105">
            <v>0</v>
          </cell>
          <cell r="P105">
            <v>73.411666666666662</v>
          </cell>
          <cell r="Q105" t="str">
            <v>MEMENUHI</v>
          </cell>
        </row>
        <row r="106">
          <cell r="F106" t="str">
            <v>AGUS KUSNAYAT</v>
          </cell>
          <cell r="G106" t="str">
            <v>PROGRAM STUDI S1 TEKNIK INDUSTRI (FRI)</v>
          </cell>
          <cell r="H106" t="str">
            <v>DOSEN PEGAWAI TETAP</v>
          </cell>
          <cell r="I106" t="str">
            <v>L</v>
          </cell>
          <cell r="J106" t="str">
            <v xml:space="preserve"> </v>
          </cell>
          <cell r="K106">
            <v>19.38</v>
          </cell>
          <cell r="L106">
            <v>20</v>
          </cell>
          <cell r="M106">
            <v>4.5999999999999996</v>
          </cell>
          <cell r="N106">
            <v>6.8333333333333304</v>
          </cell>
          <cell r="O106">
            <v>0</v>
          </cell>
          <cell r="P106">
            <v>50.813333333333325</v>
          </cell>
          <cell r="Q106" t="str">
            <v>MEMENUHI</v>
          </cell>
        </row>
        <row r="107">
          <cell r="F107" t="str">
            <v>BUDI SANTOSA</v>
          </cell>
          <cell r="G107" t="str">
            <v>PROGRAM STUDI S1 TEKNIK INDUSTRI (FRI)</v>
          </cell>
          <cell r="H107" t="str">
            <v>DOSEN PROFESIONAL FULL TIME</v>
          </cell>
          <cell r="I107" t="str">
            <v>NJFA</v>
          </cell>
          <cell r="J107" t="str">
            <v xml:space="preserve"> </v>
          </cell>
          <cell r="K107">
            <v>20.54</v>
          </cell>
          <cell r="L107">
            <v>1.6</v>
          </cell>
          <cell r="M107">
            <v>1.6</v>
          </cell>
          <cell r="N107">
            <v>5</v>
          </cell>
          <cell r="O107">
            <v>0</v>
          </cell>
          <cell r="P107">
            <v>28.740000000000002</v>
          </cell>
          <cell r="Q107" t="str">
            <v>MEMENUHI</v>
          </cell>
        </row>
        <row r="108">
          <cell r="F108" t="str">
            <v>WAWAN TRIPIAWAN</v>
          </cell>
          <cell r="G108" t="str">
            <v>PROGRAM STUDI S1 TEKNIK INDUSTRI (FRI)</v>
          </cell>
          <cell r="H108" t="str">
            <v>DOSEN PEGAWAI TETAP</v>
          </cell>
          <cell r="I108" t="str">
            <v>AA</v>
          </cell>
          <cell r="J108" t="str">
            <v xml:space="preserve"> </v>
          </cell>
          <cell r="K108">
            <v>22.196666666666665</v>
          </cell>
          <cell r="L108">
            <v>5.8</v>
          </cell>
          <cell r="M108">
            <v>6</v>
          </cell>
          <cell r="N108">
            <v>12.499999999999989</v>
          </cell>
          <cell r="O108">
            <v>0</v>
          </cell>
          <cell r="P108">
            <v>46.496666666666655</v>
          </cell>
          <cell r="Q108" t="str">
            <v>MEMENUHI</v>
          </cell>
        </row>
        <row r="109">
          <cell r="F109" t="str">
            <v>ISNAENI YULI ARINI</v>
          </cell>
          <cell r="G109" t="str">
            <v>PROGRAM STUDI S1 TEKNIK INDUSTRI (FRI)</v>
          </cell>
          <cell r="H109" t="str">
            <v>DOSEN PROFESIONAL FULL TIME</v>
          </cell>
          <cell r="I109" t="str">
            <v>NJFA</v>
          </cell>
          <cell r="J109" t="str">
            <v xml:space="preserve"> </v>
          </cell>
          <cell r="K109">
            <v>23.55</v>
          </cell>
          <cell r="L109">
            <v>1.25</v>
          </cell>
          <cell r="M109">
            <v>2.2000000000000002</v>
          </cell>
          <cell r="N109">
            <v>8</v>
          </cell>
          <cell r="O109">
            <v>0</v>
          </cell>
          <cell r="P109">
            <v>35</v>
          </cell>
          <cell r="Q109" t="str">
            <v>MEMENUHI</v>
          </cell>
        </row>
        <row r="110">
          <cell r="F110" t="str">
            <v>MUHAMMAD ALMAUDUDI PULUNGAN</v>
          </cell>
          <cell r="G110" t="str">
            <v>PROGRAM STUDI S1 TEKNIK INDUSTRI (FRI)</v>
          </cell>
          <cell r="H110" t="str">
            <v>DOSEN PROFESIONAL FULL TIME</v>
          </cell>
          <cell r="I110" t="str">
            <v>NJFA</v>
          </cell>
          <cell r="J110" t="str">
            <v xml:space="preserve"> 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 t="str">
            <v>TIDAK MEMENUHI</v>
          </cell>
        </row>
        <row r="111">
          <cell r="F111" t="str">
            <v>AFRIN FAUZYA RIZANA</v>
          </cell>
          <cell r="G111" t="str">
            <v>PROGRAM STUDI S1 TEKNIK INDUSTRI (FRI)</v>
          </cell>
          <cell r="H111" t="str">
            <v>DOSEN PEGAWAI TETAP</v>
          </cell>
          <cell r="I111" t="str">
            <v>AA</v>
          </cell>
          <cell r="J111" t="str">
            <v xml:space="preserve"> </v>
          </cell>
          <cell r="K111">
            <v>20.329999999999998</v>
          </cell>
          <cell r="L111">
            <v>7.02</v>
          </cell>
          <cell r="M111">
            <v>4.9000000000000004</v>
          </cell>
          <cell r="N111">
            <v>6.5</v>
          </cell>
          <cell r="O111">
            <v>0</v>
          </cell>
          <cell r="P111">
            <v>38.75</v>
          </cell>
          <cell r="Q111" t="str">
            <v>MEMENUHI</v>
          </cell>
        </row>
        <row r="112">
          <cell r="F112" t="str">
            <v>RAYINDA PRAMUDITYA SOESANTO</v>
          </cell>
          <cell r="G112" t="str">
            <v>PROGRAM STUDI S1 TEKNIK INDUSTRI (FRI)</v>
          </cell>
          <cell r="H112" t="str">
            <v>DOSEN PEGAWAI TETAP</v>
          </cell>
          <cell r="I112" t="str">
            <v>AA</v>
          </cell>
          <cell r="J112" t="str">
            <v xml:space="preserve"> </v>
          </cell>
          <cell r="K112">
            <v>18.706666666666663</v>
          </cell>
          <cell r="L112">
            <v>8</v>
          </cell>
          <cell r="M112">
            <v>6.4</v>
          </cell>
          <cell r="N112">
            <v>13</v>
          </cell>
          <cell r="O112">
            <v>0</v>
          </cell>
          <cell r="P112">
            <v>46.106666666666662</v>
          </cell>
          <cell r="Q112" t="str">
            <v>MEMENUHI</v>
          </cell>
        </row>
        <row r="113">
          <cell r="F113" t="str">
            <v>YUNITA NUGRAHAINI SAFRUDIN</v>
          </cell>
          <cell r="G113" t="str">
            <v>PROGRAM STUDI S1 TEKNIK INDUSTRI (FRI)</v>
          </cell>
          <cell r="H113" t="str">
            <v>DOSEN PROFESIONAL FULL TIME</v>
          </cell>
          <cell r="I113" t="str">
            <v>NJFA</v>
          </cell>
          <cell r="J113" t="str">
            <v xml:space="preserve"> </v>
          </cell>
          <cell r="K113">
            <v>24.4</v>
          </cell>
          <cell r="L113">
            <v>2.63</v>
          </cell>
          <cell r="M113">
            <v>0</v>
          </cell>
          <cell r="N113">
            <v>5</v>
          </cell>
          <cell r="O113">
            <v>0</v>
          </cell>
          <cell r="P113">
            <v>32.03</v>
          </cell>
          <cell r="Q113" t="str">
            <v>TIDAK MEMENUHI</v>
          </cell>
        </row>
        <row r="114">
          <cell r="F114" t="str">
            <v>TIARA VERITA YASTICA</v>
          </cell>
          <cell r="G114" t="str">
            <v>PROGRAM STUDI S1 TEKNIK INDUSTRI (FRI)</v>
          </cell>
          <cell r="H114" t="str">
            <v>DOSEN PROFESIONAL FULL TIME</v>
          </cell>
          <cell r="I114" t="str">
            <v>NJFA</v>
          </cell>
          <cell r="J114" t="str">
            <v xml:space="preserve"> </v>
          </cell>
          <cell r="K114">
            <v>21.35</v>
          </cell>
          <cell r="L114">
            <v>2.13</v>
          </cell>
          <cell r="M114">
            <v>1.2</v>
          </cell>
          <cell r="N114">
            <v>5.2</v>
          </cell>
          <cell r="O114">
            <v>0</v>
          </cell>
          <cell r="P114">
            <v>29.88</v>
          </cell>
          <cell r="Q114" t="str">
            <v>MEMENUHI</v>
          </cell>
        </row>
        <row r="115">
          <cell r="F115" t="str">
            <v>SHEILA AMALIA SALMA</v>
          </cell>
          <cell r="G115" t="str">
            <v>PROGRAM STUDI S1 TEKNIK INDUSTRI (FRI)</v>
          </cell>
          <cell r="H115" t="str">
            <v>DOSEN PROFESIONAL FULL TIME</v>
          </cell>
          <cell r="I115" t="str">
            <v>NJFA</v>
          </cell>
          <cell r="J115" t="str">
            <v xml:space="preserve"> </v>
          </cell>
          <cell r="K115">
            <v>25.629999999999995</v>
          </cell>
          <cell r="L115">
            <v>1.1300000000000001</v>
          </cell>
          <cell r="M115">
            <v>1</v>
          </cell>
          <cell r="N115">
            <v>7</v>
          </cell>
          <cell r="O115">
            <v>0</v>
          </cell>
          <cell r="P115">
            <v>34.759999999999991</v>
          </cell>
          <cell r="Q115" t="str">
            <v>MEMENUHI</v>
          </cell>
        </row>
        <row r="116">
          <cell r="F116" t="str">
            <v>IPHOV KUMALA SRIWANA</v>
          </cell>
          <cell r="G116" t="str">
            <v>PROGRAM STUDI S1 TEKNIK INDUSTRI (FRI)</v>
          </cell>
          <cell r="H116" t="str">
            <v>DOSEN PROFESIONAL FULL TIME</v>
          </cell>
          <cell r="I116" t="str">
            <v>L</v>
          </cell>
          <cell r="J116" t="str">
            <v xml:space="preserve"> 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 t="str">
            <v>TIDAK MEMENUHI</v>
          </cell>
        </row>
        <row r="117">
          <cell r="F117" t="str">
            <v>NOVA INDAH SARAGIH</v>
          </cell>
          <cell r="G117" t="str">
            <v>PROGRAM STUDI S1 TEKNIK INDUSTRI (FRI)</v>
          </cell>
          <cell r="H117" t="str">
            <v>DOSEN PROFESIONAL FULL TIME</v>
          </cell>
          <cell r="I117" t="str">
            <v>L</v>
          </cell>
          <cell r="J117" t="str">
            <v xml:space="preserve"> 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 t="str">
            <v>TIDAK MEMENUHI</v>
          </cell>
        </row>
        <row r="118">
          <cell r="F118" t="str">
            <v>WIYONO</v>
          </cell>
          <cell r="G118" t="str">
            <v>PROGRAM STUDI S1 TEKNIK INDUSTRI (FRI)</v>
          </cell>
          <cell r="H118" t="str">
            <v>DOSEN PEGAWAI TETAP</v>
          </cell>
          <cell r="I118" t="str">
            <v>L</v>
          </cell>
          <cell r="J118" t="str">
            <v xml:space="preserve"> </v>
          </cell>
          <cell r="K118">
            <v>23.6</v>
          </cell>
          <cell r="L118">
            <v>3.67</v>
          </cell>
          <cell r="M118">
            <v>4.5999999999999996</v>
          </cell>
          <cell r="N118">
            <v>2</v>
          </cell>
          <cell r="O118">
            <v>0</v>
          </cell>
          <cell r="P118">
            <v>33.870000000000005</v>
          </cell>
          <cell r="Q118" t="str">
            <v>MEMENUHI</v>
          </cell>
        </row>
        <row r="119">
          <cell r="F119" t="str">
            <v>BUDI PRAPTONO</v>
          </cell>
          <cell r="G119" t="str">
            <v>PROGRAM STUDI S1 TEKNIK INDUSTRI (FRI)</v>
          </cell>
          <cell r="H119" t="str">
            <v>DOSEN PEGAWAI TETAP</v>
          </cell>
          <cell r="I119" t="str">
            <v>L</v>
          </cell>
          <cell r="J119" t="str">
            <v xml:space="preserve"> </v>
          </cell>
          <cell r="K119">
            <v>24.743333333333332</v>
          </cell>
          <cell r="L119">
            <v>2</v>
          </cell>
          <cell r="M119">
            <v>2.4</v>
          </cell>
          <cell r="N119">
            <v>2</v>
          </cell>
          <cell r="O119">
            <v>0</v>
          </cell>
          <cell r="P119">
            <v>31.143333333333331</v>
          </cell>
          <cell r="Q119" t="str">
            <v>MEMENUHI</v>
          </cell>
        </row>
        <row r="120">
          <cell r="F120" t="str">
            <v>BUDI SULISTYO</v>
          </cell>
          <cell r="G120" t="str">
            <v>PROGRAM STUDI S1 TEKNIK INDUSTRI (FRI)</v>
          </cell>
          <cell r="H120" t="str">
            <v>DOSEN PEGAWAI TETAP</v>
          </cell>
          <cell r="I120" t="str">
            <v>L</v>
          </cell>
          <cell r="J120" t="str">
            <v xml:space="preserve"> </v>
          </cell>
          <cell r="K120">
            <v>12.836666666666668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12.836666666666668</v>
          </cell>
          <cell r="Q120" t="str">
            <v>TIDAK MEMENUHI</v>
          </cell>
        </row>
        <row r="121">
          <cell r="F121" t="str">
            <v>FARDA HASUN</v>
          </cell>
          <cell r="G121" t="str">
            <v>PROGRAM STUDI S1 TEKNIK INDUSTRI (FRI)</v>
          </cell>
          <cell r="H121" t="str">
            <v>DOSEN PEGAWAI TETAP</v>
          </cell>
          <cell r="I121" t="str">
            <v>L</v>
          </cell>
          <cell r="J121" t="str">
            <v xml:space="preserve"> </v>
          </cell>
          <cell r="K121">
            <v>23.98</v>
          </cell>
          <cell r="L121">
            <v>0</v>
          </cell>
          <cell r="M121">
            <v>2.4</v>
          </cell>
          <cell r="N121">
            <v>3.5</v>
          </cell>
          <cell r="O121">
            <v>0</v>
          </cell>
          <cell r="P121">
            <v>29.88</v>
          </cell>
          <cell r="Q121" t="str">
            <v>TIDAK MEMENUHI</v>
          </cell>
        </row>
        <row r="122">
          <cell r="F122" t="str">
            <v>SRI WIDANINGRUM</v>
          </cell>
          <cell r="G122" t="str">
            <v>PROGRAM STUDI S1 TEKNIK INDUSTRI (FRI)</v>
          </cell>
          <cell r="H122" t="str">
            <v>DOSEN PEGAWAI TETAP</v>
          </cell>
          <cell r="I122" t="str">
            <v>L</v>
          </cell>
          <cell r="J122" t="str">
            <v xml:space="preserve"> </v>
          </cell>
          <cell r="K122">
            <v>12.66333333333333</v>
          </cell>
          <cell r="L122">
            <v>0</v>
          </cell>
          <cell r="M122">
            <v>0.2</v>
          </cell>
          <cell r="N122">
            <v>0</v>
          </cell>
          <cell r="O122">
            <v>0</v>
          </cell>
          <cell r="P122">
            <v>12.86333333333333</v>
          </cell>
          <cell r="Q122" t="str">
            <v>TIDAK MEMENUHI</v>
          </cell>
        </row>
        <row r="123">
          <cell r="F123" t="str">
            <v>BUDHI YOGASWARA</v>
          </cell>
          <cell r="G123" t="str">
            <v>PROGRAM STUDI S1 TEKNIK INDUSTRI (FRI)</v>
          </cell>
          <cell r="H123" t="str">
            <v>DOSEN PEGAWAI TETAP</v>
          </cell>
          <cell r="I123" t="str">
            <v>L</v>
          </cell>
          <cell r="J123" t="str">
            <v xml:space="preserve"> </v>
          </cell>
          <cell r="K123">
            <v>15.546666666666667</v>
          </cell>
          <cell r="L123">
            <v>0</v>
          </cell>
          <cell r="M123">
            <v>1.2</v>
          </cell>
          <cell r="N123">
            <v>4</v>
          </cell>
          <cell r="O123">
            <v>0</v>
          </cell>
          <cell r="P123">
            <v>20.746666666666666</v>
          </cell>
          <cell r="Q123" t="str">
            <v>TIDAK MEMENUHI</v>
          </cell>
        </row>
        <row r="124">
          <cell r="F124" t="str">
            <v>ENDANG BUDIASIH</v>
          </cell>
          <cell r="G124" t="str">
            <v>PROGRAM STUDI S1 TEKNIK INDUSTRI (FRI)</v>
          </cell>
          <cell r="H124" t="str">
            <v>DOSEN PEGAWAI TETAP</v>
          </cell>
          <cell r="I124" t="str">
            <v>AA</v>
          </cell>
          <cell r="J124" t="str">
            <v>KEPALA BAGIAN PENGEMBANGAN PEMBELAJARAN, KURIKULUM DAN STUDENT INTERNSHIP</v>
          </cell>
          <cell r="K124">
            <v>19.71</v>
          </cell>
          <cell r="L124">
            <v>3</v>
          </cell>
          <cell r="M124">
            <v>0.4</v>
          </cell>
          <cell r="N124">
            <v>7</v>
          </cell>
          <cell r="O124">
            <v>0</v>
          </cell>
          <cell r="P124">
            <v>30.11</v>
          </cell>
          <cell r="Q124" t="str">
            <v>TIDAK MEMENUHI</v>
          </cell>
        </row>
        <row r="125">
          <cell r="F125" t="str">
            <v>MARINA YUSTIANA LUBIS</v>
          </cell>
          <cell r="G125" t="str">
            <v>PROGRAM STUDI S1 TEKNIK INDUSTRI (FRI)</v>
          </cell>
          <cell r="H125" t="str">
            <v>DOSEN PEGAWAI TETAP</v>
          </cell>
          <cell r="I125" t="str">
            <v>L</v>
          </cell>
          <cell r="J125" t="str">
            <v xml:space="preserve"> </v>
          </cell>
          <cell r="K125">
            <v>18.03</v>
          </cell>
          <cell r="L125">
            <v>8</v>
          </cell>
          <cell r="M125">
            <v>1.2</v>
          </cell>
          <cell r="N125">
            <v>5</v>
          </cell>
          <cell r="O125">
            <v>0</v>
          </cell>
          <cell r="P125">
            <v>32.230000000000004</v>
          </cell>
          <cell r="Q125" t="str">
            <v>MEMENUHI</v>
          </cell>
        </row>
        <row r="126">
          <cell r="F126" t="str">
            <v>HARIS RACHMAT</v>
          </cell>
          <cell r="G126" t="str">
            <v>PROGRAM STUDI S1 TEKNIK INDUSTRI (FRI)</v>
          </cell>
          <cell r="H126" t="str">
            <v>DOSEN PEGAWAI TETAP</v>
          </cell>
          <cell r="I126" t="str">
            <v>AA</v>
          </cell>
          <cell r="J126" t="str">
            <v xml:space="preserve"> </v>
          </cell>
          <cell r="K126">
            <v>19.230000000000004</v>
          </cell>
          <cell r="L126">
            <v>5.91</v>
          </cell>
          <cell r="M126">
            <v>3.6</v>
          </cell>
          <cell r="N126">
            <v>2</v>
          </cell>
          <cell r="O126">
            <v>0</v>
          </cell>
          <cell r="P126">
            <v>30.740000000000006</v>
          </cell>
          <cell r="Q126" t="str">
            <v>MEMENUHI</v>
          </cell>
        </row>
        <row r="127">
          <cell r="F127" t="str">
            <v>RINO ANDIAS ANUGRAHA</v>
          </cell>
          <cell r="G127" t="str">
            <v>PROGRAM STUDI S1 TEKNIK INDUSTRI (FRI)</v>
          </cell>
          <cell r="H127" t="str">
            <v>DOSEN PEGAWAI TETAP</v>
          </cell>
          <cell r="I127" t="str">
            <v>L</v>
          </cell>
          <cell r="J127" t="str">
            <v xml:space="preserve"> </v>
          </cell>
          <cell r="K127">
            <v>30.349999999999994</v>
          </cell>
          <cell r="L127">
            <v>3</v>
          </cell>
          <cell r="M127">
            <v>2.2000000000000002</v>
          </cell>
          <cell r="N127">
            <v>3</v>
          </cell>
          <cell r="O127">
            <v>0</v>
          </cell>
          <cell r="P127">
            <v>38.549999999999997</v>
          </cell>
          <cell r="Q127" t="str">
            <v>MEMENUHI</v>
          </cell>
        </row>
        <row r="128">
          <cell r="F128" t="str">
            <v>PUTU GIRI ARTHA KUSUMA</v>
          </cell>
          <cell r="G128" t="str">
            <v>PROGRAM STUDI S1 TEKNIK LOGISTIK (FRI)</v>
          </cell>
          <cell r="H128" t="str">
            <v>DOSEN PROFESIONAL FULL TIME</v>
          </cell>
          <cell r="I128" t="str">
            <v>NJFA</v>
          </cell>
          <cell r="J128" t="str">
            <v>KETUA PROGRAM STUDI S1 TEKNIK LOGISTIK (FRI)</v>
          </cell>
          <cell r="K128">
            <v>16.186666666666667</v>
          </cell>
          <cell r="L128">
            <v>1.5</v>
          </cell>
          <cell r="M128">
            <v>2</v>
          </cell>
          <cell r="N128">
            <v>16.600000000000001</v>
          </cell>
          <cell r="O128">
            <v>0</v>
          </cell>
          <cell r="P128">
            <v>36.286666666666669</v>
          </cell>
          <cell r="Q128" t="str">
            <v>MEMENUHI</v>
          </cell>
        </row>
        <row r="129">
          <cell r="F129" t="str">
            <v>NIA NOVITASARI</v>
          </cell>
          <cell r="G129" t="str">
            <v>PROGRAM STUDI S1 TEKNIK LOGISTIK (FRI)</v>
          </cell>
          <cell r="H129" t="str">
            <v>DOSEN PROFESIONAL FULL TIME</v>
          </cell>
          <cell r="I129" t="str">
            <v>AA</v>
          </cell>
          <cell r="J129" t="str">
            <v xml:space="preserve"> </v>
          </cell>
          <cell r="K129">
            <v>18.990000000000002</v>
          </cell>
          <cell r="L129">
            <v>3.04</v>
          </cell>
          <cell r="M129">
            <v>0.6</v>
          </cell>
          <cell r="N129">
            <v>9</v>
          </cell>
          <cell r="O129">
            <v>0</v>
          </cell>
          <cell r="P129">
            <v>31.630000000000003</v>
          </cell>
          <cell r="Q129" t="str">
            <v>MEMENUHI</v>
          </cell>
        </row>
        <row r="130">
          <cell r="F130" t="str">
            <v>PRAFAJAR SUKSESSANNO MUTTAQIN</v>
          </cell>
          <cell r="G130" t="str">
            <v>PROGRAM STUDI S1 TEKNIK LOGISTIK (FRI)</v>
          </cell>
          <cell r="H130" t="str">
            <v>DOSEN PROFESIONAL FULL TIME</v>
          </cell>
          <cell r="I130" t="str">
            <v>NJFA</v>
          </cell>
          <cell r="J130" t="str">
            <v xml:space="preserve"> </v>
          </cell>
          <cell r="K130">
            <v>14.61</v>
          </cell>
          <cell r="L130">
            <v>4.24</v>
          </cell>
          <cell r="M130">
            <v>1</v>
          </cell>
          <cell r="N130">
            <v>12</v>
          </cell>
          <cell r="O130">
            <v>0</v>
          </cell>
          <cell r="P130">
            <v>31.85</v>
          </cell>
          <cell r="Q130" t="str">
            <v>MEMENUHI</v>
          </cell>
        </row>
        <row r="131">
          <cell r="F131" t="str">
            <v>FEMI YULIANTI</v>
          </cell>
          <cell r="G131" t="str">
            <v>PROGRAM STUDI S1 TEKNIK LOGISTIK (FRI)</v>
          </cell>
          <cell r="H131" t="str">
            <v>DOSEN PEGAWAI TETAP</v>
          </cell>
          <cell r="I131" t="str">
            <v>L</v>
          </cell>
          <cell r="J131" t="str">
            <v xml:space="preserve"> </v>
          </cell>
          <cell r="K131">
            <v>24.62</v>
          </cell>
          <cell r="L131">
            <v>3.5</v>
          </cell>
          <cell r="M131">
            <v>3</v>
          </cell>
          <cell r="N131">
            <v>16.100000000000001</v>
          </cell>
          <cell r="O131">
            <v>0</v>
          </cell>
          <cell r="P131">
            <v>47.22</v>
          </cell>
          <cell r="Q131" t="str">
            <v>MEMENUHI</v>
          </cell>
        </row>
        <row r="132">
          <cell r="F132" t="str">
            <v>HARDIAN KOKOH PAMBUDI</v>
          </cell>
          <cell r="G132" t="str">
            <v>PROGRAM STUDI S1 TEKNIK LOGISTIK (FRI)</v>
          </cell>
          <cell r="H132" t="str">
            <v>DOSEN PEGAWAI TETAP</v>
          </cell>
          <cell r="I132" t="str">
            <v>NJFA</v>
          </cell>
          <cell r="J132" t="str">
            <v xml:space="preserve"> </v>
          </cell>
          <cell r="K132">
            <v>17</v>
          </cell>
          <cell r="L132">
            <v>5.8</v>
          </cell>
          <cell r="M132">
            <v>3.4</v>
          </cell>
          <cell r="N132">
            <v>12</v>
          </cell>
          <cell r="O132">
            <v>0</v>
          </cell>
          <cell r="P132">
            <v>38.200000000000003</v>
          </cell>
          <cell r="Q132" t="str">
            <v>MEMENUHI</v>
          </cell>
        </row>
        <row r="133">
          <cell r="F133" t="str">
            <v>ERLANGGA BAYU SETYAWAN</v>
          </cell>
          <cell r="G133" t="str">
            <v>PROGRAM STUDI S1 TEKNIK LOGISTIK (FRI)</v>
          </cell>
          <cell r="H133" t="str">
            <v>DOSEN PEGAWAI TETAP</v>
          </cell>
          <cell r="I133" t="str">
            <v>AA</v>
          </cell>
          <cell r="J133" t="str">
            <v xml:space="preserve"> </v>
          </cell>
          <cell r="K133">
            <v>14.87</v>
          </cell>
          <cell r="L133">
            <v>3.2</v>
          </cell>
          <cell r="M133">
            <v>0.6</v>
          </cell>
          <cell r="N133">
            <v>11</v>
          </cell>
          <cell r="O133">
            <v>0</v>
          </cell>
          <cell r="P133">
            <v>29.67</v>
          </cell>
          <cell r="Q133" t="str">
            <v>MEMENUHI</v>
          </cell>
        </row>
        <row r="134">
          <cell r="F134" t="str">
            <v>HUSNI AMANI</v>
          </cell>
          <cell r="G134" t="str">
            <v>PROGRAM STUDI S2 TEKNIK INDUSTRI (FRI)</v>
          </cell>
          <cell r="H134" t="str">
            <v>DOSEN PEGAWAI TETAP</v>
          </cell>
          <cell r="I134" t="str">
            <v>AA</v>
          </cell>
          <cell r="J134" t="str">
            <v xml:space="preserve"> </v>
          </cell>
          <cell r="K134">
            <v>17.52333333333333</v>
          </cell>
          <cell r="L134">
            <v>3.33</v>
          </cell>
          <cell r="M134">
            <v>2.2000000000000002</v>
          </cell>
          <cell r="N134">
            <v>6</v>
          </cell>
          <cell r="O134">
            <v>0</v>
          </cell>
          <cell r="P134">
            <v>29.053333333333331</v>
          </cell>
          <cell r="Q134" t="str">
            <v>MEMENUHI</v>
          </cell>
        </row>
        <row r="135">
          <cell r="F135" t="str">
            <v>ILMA MUFIDAH</v>
          </cell>
          <cell r="G135" t="str">
            <v>PROGRAM STUDI S2 TEKNIK INDUSTRI (FRI)</v>
          </cell>
          <cell r="H135" t="str">
            <v>DOSEN PEGAWAI TETAP</v>
          </cell>
          <cell r="I135" t="str">
            <v>L</v>
          </cell>
          <cell r="J135" t="str">
            <v>KETUA PROGRAM STUDI S2 TEKNIK INDUSTRI (FRI)</v>
          </cell>
          <cell r="K135">
            <v>17.86333333333333</v>
          </cell>
          <cell r="L135">
            <v>11.92</v>
          </cell>
          <cell r="M135">
            <v>4.4000000000000004</v>
          </cell>
          <cell r="N135">
            <v>9.2333333333333307</v>
          </cell>
          <cell r="O135">
            <v>0</v>
          </cell>
          <cell r="P135">
            <v>43.416666666666657</v>
          </cell>
          <cell r="Q135" t="str">
            <v>MEMENUHI</v>
          </cell>
        </row>
        <row r="136">
          <cell r="F136" t="str">
            <v>AGUS ACHMAD SUHENDRA</v>
          </cell>
          <cell r="G136" t="str">
            <v>PROGRAM STUDI S2 TEKNIK INDUSTRI (FRI)</v>
          </cell>
          <cell r="H136" t="str">
            <v>DOSEN PEGAWAI TETAP</v>
          </cell>
          <cell r="I136" t="str">
            <v>LK</v>
          </cell>
          <cell r="J136" t="str">
            <v>DEKAN FAKULTAS REKAYASA INDUSTRI (FRI)</v>
          </cell>
          <cell r="K136">
            <v>22.72</v>
          </cell>
          <cell r="L136">
            <v>9.75</v>
          </cell>
          <cell r="M136">
            <v>3.2</v>
          </cell>
          <cell r="N136">
            <v>7</v>
          </cell>
          <cell r="O136">
            <v>0</v>
          </cell>
          <cell r="P136">
            <v>42.67</v>
          </cell>
          <cell r="Q136" t="str">
            <v>MEMENUHI</v>
          </cell>
        </row>
        <row r="137">
          <cell r="F137" t="str">
            <v>YATI ROHAYATI</v>
          </cell>
          <cell r="G137" t="str">
            <v>PROGRAM STUDI S2 TEKNIK INDUSTRI (FRI)</v>
          </cell>
          <cell r="H137" t="str">
            <v>DOSEN PEGAWAI TETAP</v>
          </cell>
          <cell r="I137" t="str">
            <v>L</v>
          </cell>
          <cell r="J137" t="str">
            <v xml:space="preserve"> </v>
          </cell>
          <cell r="K137">
            <v>13.36</v>
          </cell>
          <cell r="L137">
            <v>0.33</v>
          </cell>
          <cell r="M137">
            <v>1.2</v>
          </cell>
          <cell r="N137">
            <v>2</v>
          </cell>
          <cell r="O137">
            <v>0</v>
          </cell>
          <cell r="P137">
            <v>16.89</v>
          </cell>
          <cell r="Q137" t="str">
            <v>TIDAK MEMENUHI</v>
          </cell>
        </row>
        <row r="138">
          <cell r="F138" t="str">
            <v>ENDANG CHUMAIDIYAH</v>
          </cell>
          <cell r="G138" t="str">
            <v>PROGRAM STUDI S2 TEKNIK INDUSTRI (FRI)</v>
          </cell>
          <cell r="H138" t="str">
            <v>DOSEN PEGAWAI TETAP</v>
          </cell>
          <cell r="I138" t="str">
            <v>LK</v>
          </cell>
          <cell r="J138" t="str">
            <v>KETUA KK ENGINEERING MANAGEMENT SYSTEM</v>
          </cell>
          <cell r="K138">
            <v>28.72</v>
          </cell>
          <cell r="L138">
            <v>14.6</v>
          </cell>
          <cell r="M138">
            <v>4.8</v>
          </cell>
          <cell r="N138">
            <v>5.5</v>
          </cell>
          <cell r="O138">
            <v>0</v>
          </cell>
          <cell r="P138">
            <v>53.62</v>
          </cell>
          <cell r="Q138" t="str">
            <v>MEMENUHI</v>
          </cell>
        </row>
        <row r="139">
          <cell r="F139" t="str">
            <v>LUCIANA ANDRAWINA</v>
          </cell>
          <cell r="G139" t="str">
            <v>PROGRAM STUDI S2 TEKNIK INDUSTRI (FRI)</v>
          </cell>
          <cell r="H139" t="str">
            <v>DOSEN PEGAWAI TETAP</v>
          </cell>
          <cell r="I139" t="str">
            <v>L</v>
          </cell>
          <cell r="J139" t="str">
            <v>KETUA KK ENTERPRISE AND INDUSTRIAL SYSTEM</v>
          </cell>
          <cell r="K139">
            <v>31.283999999999992</v>
          </cell>
          <cell r="L139">
            <v>3.5</v>
          </cell>
          <cell r="M139">
            <v>2.4</v>
          </cell>
          <cell r="N139">
            <v>9</v>
          </cell>
          <cell r="O139">
            <v>0</v>
          </cell>
          <cell r="P139">
            <v>46.18399999999999</v>
          </cell>
          <cell r="Q139" t="str">
            <v>MEMENUHI</v>
          </cell>
        </row>
        <row r="140">
          <cell r="F140" t="str">
            <v>DIDA DIAH DAMAYANTI</v>
          </cell>
          <cell r="G140" t="str">
            <v>PROGRAM STUDI S2 TEKNIK INDUSTRI (FRI)</v>
          </cell>
          <cell r="H140" t="str">
            <v>DOSEN PEGAWAI TETAP</v>
          </cell>
          <cell r="I140" t="str">
            <v>L</v>
          </cell>
          <cell r="J140" t="str">
            <v>WAKIL REKTOR BIDANG ADMISI, KEMAHASISWAAN DAN ALUMNI</v>
          </cell>
          <cell r="K140">
            <v>20.53</v>
          </cell>
          <cell r="L140">
            <v>2.2000000000000002</v>
          </cell>
          <cell r="M140">
            <v>3</v>
          </cell>
          <cell r="N140">
            <v>4</v>
          </cell>
          <cell r="O140">
            <v>0</v>
          </cell>
          <cell r="P140">
            <v>29.73</v>
          </cell>
          <cell r="Q140" t="str">
            <v>MEMENUHI</v>
          </cell>
        </row>
      </sheetData>
      <sheetData sheetId="4">
        <row r="5">
          <cell r="F5" t="str">
            <v>RD. ROHMAT SAEDUDIN</v>
          </cell>
          <cell r="G5" t="str">
            <v>PROGRAM STUDI S1 SISTEM INFORMASI (FRI)</v>
          </cell>
          <cell r="H5" t="str">
            <v>DOSEN PEGAWAI TETAP</v>
          </cell>
          <cell r="I5" t="str">
            <v>L</v>
          </cell>
          <cell r="J5" t="str">
            <v>KETUA KK ENTERPRISE AND INDUSTRIAL SYSTEM (FRI)</v>
          </cell>
          <cell r="K5">
            <v>26.633333333333368</v>
          </cell>
          <cell r="L5">
            <v>11.17</v>
          </cell>
          <cell r="M5">
            <v>1</v>
          </cell>
          <cell r="N5">
            <v>5.75</v>
          </cell>
          <cell r="O5">
            <v>0</v>
          </cell>
          <cell r="P5">
            <v>44.55333333333337</v>
          </cell>
          <cell r="Q5" t="str">
            <v>MEMENUHI</v>
          </cell>
        </row>
        <row r="6">
          <cell r="F6" t="str">
            <v>MURAHARTAWATY</v>
          </cell>
          <cell r="G6" t="str">
            <v>PROGRAM STUDI S1 SISTEM INFORMASI (FRI)</v>
          </cell>
          <cell r="H6" t="str">
            <v>DOSEN PEGAWAI TETAP</v>
          </cell>
          <cell r="I6" t="str">
            <v>AA</v>
          </cell>
          <cell r="K6">
            <v>5.8833333333333302</v>
          </cell>
          <cell r="L6">
            <v>0</v>
          </cell>
          <cell r="M6">
            <v>0</v>
          </cell>
          <cell r="N6">
            <v>1</v>
          </cell>
          <cell r="O6">
            <v>0</v>
          </cell>
          <cell r="P6">
            <v>6.8833333333333302</v>
          </cell>
          <cell r="Q6" t="str">
            <v>TIDAK MEMENUHI</v>
          </cell>
        </row>
        <row r="7">
          <cell r="F7" t="str">
            <v>RIZA AGUSTIANSYAH</v>
          </cell>
          <cell r="G7" t="str">
            <v>PROGRAM STUDI S1 SISTEM INFORMASI (FRI)</v>
          </cell>
          <cell r="H7" t="str">
            <v>DOSEN PEGAWAI TETAP</v>
          </cell>
          <cell r="I7" t="str">
            <v>AA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 t="str">
            <v>TIDAK MEMENUHI</v>
          </cell>
        </row>
        <row r="8">
          <cell r="F8" t="str">
            <v>ILHAM PERDANA</v>
          </cell>
          <cell r="G8" t="str">
            <v>PROGRAM STUDI S1 SISTEM INFORMASI (FRI)</v>
          </cell>
          <cell r="H8" t="str">
            <v>DOSEN PEGAWAI TETAP</v>
          </cell>
          <cell r="I8" t="str">
            <v>L</v>
          </cell>
          <cell r="K8">
            <v>12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12</v>
          </cell>
          <cell r="Q8" t="str">
            <v>TIDAK MEMENUHI</v>
          </cell>
        </row>
        <row r="9">
          <cell r="F9" t="str">
            <v>BASUKI RAHMAD</v>
          </cell>
          <cell r="G9" t="str">
            <v>PROGRAM STUDI S1 SISTEM INFORMASI (FRI)</v>
          </cell>
          <cell r="H9" t="str">
            <v>DOSEN PROFESIONAL PART TIME</v>
          </cell>
          <cell r="I9" t="str">
            <v>L</v>
          </cell>
          <cell r="K9">
            <v>9.2799999999999994</v>
          </cell>
          <cell r="L9">
            <v>3</v>
          </cell>
          <cell r="M9">
            <v>0</v>
          </cell>
          <cell r="N9">
            <v>0</v>
          </cell>
          <cell r="O9">
            <v>0</v>
          </cell>
          <cell r="P9">
            <v>12.28</v>
          </cell>
          <cell r="Q9" t="str">
            <v>TIDAK MEMENUHI</v>
          </cell>
        </row>
        <row r="10">
          <cell r="F10" t="str">
            <v>RAHMAT MULYANA</v>
          </cell>
          <cell r="G10" t="str">
            <v>PROGRAM STUDI S1 SISTEM INFORMASI (FRI)</v>
          </cell>
          <cell r="H10" t="str">
            <v>DOSEN PROFESIONAL FULL TIME</v>
          </cell>
          <cell r="I10" t="str">
            <v>NJFA</v>
          </cell>
          <cell r="K10">
            <v>5.33</v>
          </cell>
          <cell r="L10">
            <v>2</v>
          </cell>
          <cell r="M10">
            <v>0</v>
          </cell>
          <cell r="N10">
            <v>0</v>
          </cell>
          <cell r="O10">
            <v>0</v>
          </cell>
          <cell r="P10">
            <v>7.33</v>
          </cell>
          <cell r="Q10" t="str">
            <v>TIDAK MEMENUHI</v>
          </cell>
        </row>
        <row r="11">
          <cell r="F11" t="str">
            <v>SENO ADI PUTRA</v>
          </cell>
          <cell r="G11" t="str">
            <v>PROGRAM STUDI S1 SISTEM INFORMASI (FRI)</v>
          </cell>
          <cell r="H11" t="str">
            <v>DOSEN PEGAWAI TETAP</v>
          </cell>
          <cell r="I11" t="str">
            <v>L</v>
          </cell>
          <cell r="K11">
            <v>24.083333333333371</v>
          </cell>
          <cell r="L11">
            <v>2.6</v>
          </cell>
          <cell r="M11">
            <v>1.2</v>
          </cell>
          <cell r="N11">
            <v>17.600000000000001</v>
          </cell>
          <cell r="O11">
            <v>0</v>
          </cell>
          <cell r="P11">
            <v>45.483333333333377</v>
          </cell>
          <cell r="Q11" t="str">
            <v>MEMENUHI</v>
          </cell>
        </row>
        <row r="12">
          <cell r="F12" t="str">
            <v>YULI ADAM PRASETYO</v>
          </cell>
          <cell r="G12" t="str">
            <v>PROGRAM STUDI S1 SISTEM INFORMASI (FRI)</v>
          </cell>
          <cell r="H12" t="str">
            <v>DOSEN PEGAWAI TETAP</v>
          </cell>
          <cell r="I12" t="str">
            <v>L</v>
          </cell>
          <cell r="K12">
            <v>12</v>
          </cell>
          <cell r="L12">
            <v>1</v>
          </cell>
          <cell r="M12">
            <v>0.2</v>
          </cell>
          <cell r="N12">
            <v>1</v>
          </cell>
          <cell r="O12">
            <v>0</v>
          </cell>
          <cell r="P12">
            <v>14.2</v>
          </cell>
          <cell r="Q12" t="str">
            <v>TIDAK MEMENUHI</v>
          </cell>
        </row>
        <row r="13">
          <cell r="F13" t="str">
            <v>WARIH PUSPITASARI</v>
          </cell>
          <cell r="G13" t="str">
            <v>PROGRAM STUDI S1 SISTEM INFORMASI (FRI)</v>
          </cell>
          <cell r="H13" t="str">
            <v>DOSEN PEGAWAI TETAP</v>
          </cell>
          <cell r="I13" t="str">
            <v>AA</v>
          </cell>
          <cell r="K13">
            <v>26.366666666666703</v>
          </cell>
          <cell r="L13">
            <v>6.7</v>
          </cell>
          <cell r="M13">
            <v>4.2</v>
          </cell>
          <cell r="N13">
            <v>9.875</v>
          </cell>
          <cell r="O13">
            <v>0</v>
          </cell>
          <cell r="P13">
            <v>47.141666666666708</v>
          </cell>
          <cell r="Q13" t="str">
            <v>MEMENUHI</v>
          </cell>
        </row>
        <row r="14">
          <cell r="F14" t="str">
            <v>M. TEGUH KURNIAWAN</v>
          </cell>
          <cell r="G14" t="str">
            <v>PROGRAM STUDI S1 SISTEM INFORMASI (FRI)</v>
          </cell>
          <cell r="H14" t="str">
            <v>DOSEN PEGAWAI TETAP</v>
          </cell>
          <cell r="I14" t="str">
            <v>L</v>
          </cell>
          <cell r="K14">
            <v>5.05</v>
          </cell>
          <cell r="L14">
            <v>1.67</v>
          </cell>
          <cell r="M14">
            <v>2</v>
          </cell>
          <cell r="N14">
            <v>0</v>
          </cell>
          <cell r="O14">
            <v>0</v>
          </cell>
          <cell r="P14">
            <v>8.7199999999999989</v>
          </cell>
          <cell r="Q14" t="str">
            <v>TIDAK MEMENUHI</v>
          </cell>
        </row>
        <row r="15">
          <cell r="F15" t="str">
            <v>ARI FAJAR SANTOSO</v>
          </cell>
          <cell r="G15" t="str">
            <v>PROGRAM STUDI S1 SISTEM INFORMASI (FRI)</v>
          </cell>
          <cell r="H15" t="str">
            <v>DOSEN PEGAWAI TETAP</v>
          </cell>
          <cell r="I15" t="str">
            <v>AA</v>
          </cell>
          <cell r="K15">
            <v>21.380000000000003</v>
          </cell>
          <cell r="L15">
            <v>3</v>
          </cell>
          <cell r="M15">
            <v>0</v>
          </cell>
          <cell r="N15">
            <v>0</v>
          </cell>
          <cell r="O15">
            <v>0</v>
          </cell>
          <cell r="P15">
            <v>24.380000000000003</v>
          </cell>
          <cell r="Q15" t="str">
            <v>TIDAK MEMENUHI</v>
          </cell>
        </row>
        <row r="16">
          <cell r="F16" t="str">
            <v>R. WAHJOE WITJAKSONO</v>
          </cell>
          <cell r="G16" t="str">
            <v>PROGRAM STUDI S1 SISTEM INFORMASI (FRI)</v>
          </cell>
          <cell r="H16" t="str">
            <v>DOSEN PEGAWAI TETAP</v>
          </cell>
          <cell r="I16" t="str">
            <v>AA</v>
          </cell>
          <cell r="K16">
            <v>20.183333333333401</v>
          </cell>
          <cell r="L16">
            <v>7</v>
          </cell>
          <cell r="M16">
            <v>3.2</v>
          </cell>
          <cell r="N16">
            <v>4.75</v>
          </cell>
          <cell r="O16">
            <v>0</v>
          </cell>
          <cell r="P16">
            <v>35.133333333333397</v>
          </cell>
          <cell r="Q16" t="str">
            <v>MEMENUHI</v>
          </cell>
        </row>
        <row r="17">
          <cell r="F17" t="str">
            <v>DEDEN WITARSYAH</v>
          </cell>
          <cell r="G17" t="str">
            <v>PROGRAM STUDI S1 SISTEM INFORMASI (FRI)</v>
          </cell>
          <cell r="H17" t="str">
            <v>DOSEN PEGAWAI TETAP</v>
          </cell>
          <cell r="I17" t="str">
            <v>L</v>
          </cell>
          <cell r="J17" t="str">
            <v>KETUA KK CYBERNETICS (FRI)</v>
          </cell>
          <cell r="K17">
            <v>28.050000000000033</v>
          </cell>
          <cell r="L17">
            <v>26.87</v>
          </cell>
          <cell r="M17">
            <v>11.2</v>
          </cell>
          <cell r="N17">
            <v>2</v>
          </cell>
          <cell r="O17">
            <v>0</v>
          </cell>
          <cell r="P17">
            <v>68.120000000000033</v>
          </cell>
          <cell r="Q17" t="str">
            <v>MEMENUHI</v>
          </cell>
        </row>
        <row r="18">
          <cell r="F18" t="str">
            <v>IRFAN DARMAWAN</v>
          </cell>
          <cell r="G18" t="str">
            <v>PROGRAM STUDI S1 SISTEM INFORMASI (FRI)</v>
          </cell>
          <cell r="H18" t="str">
            <v>DOSEN PEGAWAI TETAP</v>
          </cell>
          <cell r="I18" t="str">
            <v>LK</v>
          </cell>
          <cell r="J18" t="str">
            <v>DEKAN FAKULTAS REKAYASA INDUSTRI (FRI)</v>
          </cell>
          <cell r="K18">
            <v>16.090000000000032</v>
          </cell>
          <cell r="L18">
            <v>5.08</v>
          </cell>
          <cell r="M18">
            <v>3.8</v>
          </cell>
          <cell r="N18">
            <v>7</v>
          </cell>
          <cell r="O18">
            <v>0</v>
          </cell>
          <cell r="P18">
            <v>31.970000000000031</v>
          </cell>
          <cell r="Q18" t="str">
            <v>MEMENUHI</v>
          </cell>
        </row>
        <row r="19">
          <cell r="F19" t="str">
            <v>NIA AMBARSARI</v>
          </cell>
          <cell r="G19" t="str">
            <v>PROGRAM STUDI S1 SISTEM INFORMASI (FRI)</v>
          </cell>
          <cell r="H19" t="str">
            <v>DOSEN PEGAWAI TETAP</v>
          </cell>
          <cell r="I19" t="str">
            <v>L</v>
          </cell>
          <cell r="K19">
            <v>21.696666666666673</v>
          </cell>
          <cell r="L19">
            <v>4</v>
          </cell>
          <cell r="M19">
            <v>6.8</v>
          </cell>
          <cell r="N19">
            <v>1.5</v>
          </cell>
          <cell r="O19">
            <v>0</v>
          </cell>
          <cell r="P19">
            <v>33.99666666666667</v>
          </cell>
          <cell r="Q19" t="str">
            <v>MEMENUHI</v>
          </cell>
        </row>
        <row r="20">
          <cell r="F20" t="str">
            <v>TIEN FABRIANTI KUSUMASARI</v>
          </cell>
          <cell r="G20" t="str">
            <v>PROGRAM STUDI S1 SISTEM INFORMASI (FRI)</v>
          </cell>
          <cell r="H20" t="str">
            <v>DOSEN PEGAWAI TETAP</v>
          </cell>
          <cell r="I20" t="str">
            <v>AA</v>
          </cell>
          <cell r="J20" t="str">
            <v>WAKIL DEKAN BIDANG AKADEMIK DAN DUKUNGAN PENELITIAN (FRI)</v>
          </cell>
          <cell r="K20">
            <v>25.013333333333371</v>
          </cell>
          <cell r="L20">
            <v>12.08</v>
          </cell>
          <cell r="M20">
            <v>6.6</v>
          </cell>
          <cell r="N20">
            <v>7</v>
          </cell>
          <cell r="O20">
            <v>0</v>
          </cell>
          <cell r="P20">
            <v>50.693333333333371</v>
          </cell>
          <cell r="Q20" t="str">
            <v>MEMENUHI</v>
          </cell>
        </row>
        <row r="21">
          <cell r="F21" t="str">
            <v>TAUFIK NUR ADI</v>
          </cell>
          <cell r="G21" t="str">
            <v>PROGRAM STUDI S1 SISTEM INFORMASI (FRI)</v>
          </cell>
          <cell r="H21" t="str">
            <v>DOSEN PEGAWAI TETAP</v>
          </cell>
          <cell r="I21" t="str">
            <v>AA</v>
          </cell>
          <cell r="K21">
            <v>6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6</v>
          </cell>
          <cell r="Q21" t="str">
            <v>TIDAK MEMENUHI</v>
          </cell>
        </row>
        <row r="22">
          <cell r="F22" t="str">
            <v>UMAR YUNAN KURNIA SEPTO HEDIYANTO</v>
          </cell>
          <cell r="G22" t="str">
            <v>PROGRAM STUDI S1 SISTEM INFORMASI (FRI)</v>
          </cell>
          <cell r="H22" t="str">
            <v>DOSEN PEGAWAI TETAP</v>
          </cell>
          <cell r="I22" t="str">
            <v>AA</v>
          </cell>
          <cell r="J22" t="str">
            <v>KEPALA URUSAN LABORATORIUM/BENGKEL/STUDIO (FRI)</v>
          </cell>
          <cell r="K22">
            <v>22.33666666666667</v>
          </cell>
          <cell r="L22">
            <v>6</v>
          </cell>
          <cell r="M22">
            <v>1.5</v>
          </cell>
          <cell r="N22">
            <v>10</v>
          </cell>
          <cell r="O22">
            <v>0</v>
          </cell>
          <cell r="P22">
            <v>39.836666666666673</v>
          </cell>
          <cell r="Q22" t="str">
            <v>MEMENUHI</v>
          </cell>
        </row>
        <row r="23">
          <cell r="F23" t="str">
            <v>MUHAMMAD AZANI HASIBUAN</v>
          </cell>
          <cell r="G23" t="str">
            <v>PROGRAM STUDI S1 SISTEM INFORMASI (FRI)</v>
          </cell>
          <cell r="H23" t="str">
            <v>DOSEN PEGAWAI TETAP</v>
          </cell>
          <cell r="I23" t="str">
            <v>AA</v>
          </cell>
          <cell r="K23">
            <v>12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12</v>
          </cell>
          <cell r="Q23" t="str">
            <v>TIDAK MEMENUHI</v>
          </cell>
        </row>
        <row r="24">
          <cell r="F24" t="str">
            <v>RACHMADITA ANDRESWARI</v>
          </cell>
          <cell r="G24" t="str">
            <v>PROGRAM STUDI S1 SISTEM INFORMASI (FRI)</v>
          </cell>
          <cell r="H24" t="str">
            <v>DOSEN PEGAWAI TETAP</v>
          </cell>
          <cell r="I24" t="str">
            <v>L</v>
          </cell>
          <cell r="J24" t="str">
            <v>KETUA PROGRAM STUDI S1 SISTEM INFORMASI (FRI)</v>
          </cell>
          <cell r="K24">
            <v>27.266666666666701</v>
          </cell>
          <cell r="L24">
            <v>6.08</v>
          </cell>
          <cell r="M24">
            <v>3.8</v>
          </cell>
          <cell r="N24">
            <v>15.1</v>
          </cell>
          <cell r="O24">
            <v>0</v>
          </cell>
          <cell r="P24">
            <v>52.246666666666698</v>
          </cell>
          <cell r="Q24" t="str">
            <v>MEMENUHI</v>
          </cell>
        </row>
        <row r="25">
          <cell r="F25" t="str">
            <v>FAISHAL MUFIED AL ANSHARY</v>
          </cell>
          <cell r="G25" t="str">
            <v>PROGRAM STUDI S1 SISTEM INFORMASI (FRI)</v>
          </cell>
          <cell r="H25" t="str">
            <v>DOSEN PEGAWAI TETAP</v>
          </cell>
          <cell r="I25" t="str">
            <v>AA</v>
          </cell>
          <cell r="K25">
            <v>23.503333333333369</v>
          </cell>
          <cell r="L25">
            <v>2.8</v>
          </cell>
          <cell r="M25">
            <v>1.8</v>
          </cell>
          <cell r="N25">
            <v>5.25</v>
          </cell>
          <cell r="O25">
            <v>0</v>
          </cell>
          <cell r="P25">
            <v>33.353333333333367</v>
          </cell>
          <cell r="Q25" t="str">
            <v>MEMENUHI</v>
          </cell>
        </row>
        <row r="26">
          <cell r="F26" t="str">
            <v>NUR ICHSAN UTAMA</v>
          </cell>
          <cell r="G26" t="str">
            <v>PROGRAM STUDI S1 SISTEM INFORMASI (FRI)</v>
          </cell>
          <cell r="H26" t="str">
            <v>DOSEN PEGAWAI TETAP</v>
          </cell>
          <cell r="I26" t="str">
            <v>AA</v>
          </cell>
          <cell r="K26">
            <v>4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4</v>
          </cell>
          <cell r="Q26" t="str">
            <v>TIDAK MEMENUHI</v>
          </cell>
        </row>
        <row r="27">
          <cell r="F27" t="str">
            <v>LUTHFI RAMADANI</v>
          </cell>
          <cell r="G27" t="str">
            <v>PROGRAM STUDI S1 SISTEM INFORMASI (FRI)</v>
          </cell>
          <cell r="H27" t="str">
            <v>DOSEN PEGAWAI TETAP</v>
          </cell>
          <cell r="I27" t="str">
            <v>AA</v>
          </cell>
          <cell r="K27">
            <v>15.936666666666701</v>
          </cell>
          <cell r="L27">
            <v>5</v>
          </cell>
          <cell r="M27">
            <v>4</v>
          </cell>
          <cell r="N27">
            <v>10.25</v>
          </cell>
          <cell r="O27">
            <v>0</v>
          </cell>
          <cell r="P27">
            <v>35.186666666666703</v>
          </cell>
          <cell r="Q27" t="str">
            <v>MEMENUHI</v>
          </cell>
        </row>
        <row r="28">
          <cell r="F28" t="str">
            <v>PUTRA FAJAR ALAM</v>
          </cell>
          <cell r="G28" t="str">
            <v>PROGRAM STUDI S1 SISTEM INFORMASI (FRI)</v>
          </cell>
          <cell r="H28" t="str">
            <v>DOSEN PEGAWAI TETAP</v>
          </cell>
          <cell r="I28" t="str">
            <v>AA</v>
          </cell>
          <cell r="J28" t="str">
            <v>KEPALA BAGIAN MARKETING DAN PELAPORAN</v>
          </cell>
          <cell r="K28">
            <v>25.16333333333333</v>
          </cell>
          <cell r="L28">
            <v>5.6</v>
          </cell>
          <cell r="M28">
            <v>4.2</v>
          </cell>
          <cell r="N28">
            <v>2.9166666666666701</v>
          </cell>
          <cell r="O28">
            <v>0</v>
          </cell>
          <cell r="P28">
            <v>37.880000000000003</v>
          </cell>
          <cell r="Q28" t="str">
            <v>MEMENUHI</v>
          </cell>
        </row>
        <row r="29">
          <cell r="F29" t="str">
            <v>ASTI AMALIA NUR FAJRILLAH</v>
          </cell>
          <cell r="G29" t="str">
            <v>PROGRAM STUDI S1 SISTEM INFORMASI (FRI)</v>
          </cell>
          <cell r="H29" t="str">
            <v>DOSEN PROFESIONAL PART TIME</v>
          </cell>
          <cell r="I29" t="str">
            <v>AA</v>
          </cell>
          <cell r="K29">
            <v>10.76666666666663</v>
          </cell>
          <cell r="L29">
            <v>6.26</v>
          </cell>
          <cell r="M29">
            <v>4.2</v>
          </cell>
          <cell r="N29">
            <v>3</v>
          </cell>
          <cell r="O29">
            <v>0</v>
          </cell>
          <cell r="P29">
            <v>24.226666666666627</v>
          </cell>
          <cell r="Q29" t="str">
            <v>MEMENUHI</v>
          </cell>
        </row>
        <row r="30">
          <cell r="F30" t="str">
            <v>SONI FAJAR SURYA GUMILANG</v>
          </cell>
          <cell r="G30" t="str">
            <v>PROGRAM STUDI S1 SISTEM INFORMASI (FRI)</v>
          </cell>
          <cell r="H30" t="str">
            <v>DOSEN PEGAWAI TETAP</v>
          </cell>
          <cell r="I30" t="str">
            <v>L</v>
          </cell>
          <cell r="J30" t="str">
            <v>KEPALA BAGIAN KERJASAMA STRATEGIS</v>
          </cell>
          <cell r="K30">
            <v>18.286666666666697</v>
          </cell>
          <cell r="L30">
            <v>0.4</v>
          </cell>
          <cell r="M30">
            <v>5.6</v>
          </cell>
          <cell r="N30">
            <v>10.6</v>
          </cell>
          <cell r="O30">
            <v>0</v>
          </cell>
          <cell r="P30">
            <v>34.886666666666699</v>
          </cell>
          <cell r="Q30" t="str">
            <v>TIDAK MEMENUHI</v>
          </cell>
        </row>
        <row r="31">
          <cell r="F31" t="str">
            <v>ALVI SYAHRINA</v>
          </cell>
          <cell r="G31" t="str">
            <v>PROGRAM STUDI S1 SISTEM INFORMASI (FRI)</v>
          </cell>
          <cell r="H31" t="str">
            <v>DOSEN PROFESIONAL FULL TIME</v>
          </cell>
          <cell r="I31" t="str">
            <v>NJFA</v>
          </cell>
          <cell r="K31">
            <v>21.513333333333364</v>
          </cell>
          <cell r="L31">
            <v>0.4</v>
          </cell>
          <cell r="M31">
            <v>3.6</v>
          </cell>
          <cell r="N31">
            <v>4</v>
          </cell>
          <cell r="O31">
            <v>0</v>
          </cell>
          <cell r="P31">
            <v>29.513333333333364</v>
          </cell>
          <cell r="Q31" t="str">
            <v>TIDAK MEMENUHI</v>
          </cell>
        </row>
        <row r="32">
          <cell r="F32" t="str">
            <v>LUKMAN ABDURRAHMAN</v>
          </cell>
          <cell r="G32" t="str">
            <v>PROGRAM STUDI S1 SISTEM INFORMASI (FRI)</v>
          </cell>
          <cell r="H32" t="str">
            <v>DOSEN PEGAWAI TETAP</v>
          </cell>
          <cell r="I32" t="str">
            <v>L</v>
          </cell>
          <cell r="K32">
            <v>20.246666666666631</v>
          </cell>
          <cell r="L32">
            <v>9.25</v>
          </cell>
          <cell r="M32">
            <v>3</v>
          </cell>
          <cell r="N32">
            <v>7.75</v>
          </cell>
          <cell r="O32">
            <v>0</v>
          </cell>
          <cell r="P32">
            <v>40.246666666666627</v>
          </cell>
          <cell r="Q32" t="str">
            <v>MEMENUHI</v>
          </cell>
        </row>
        <row r="33">
          <cell r="F33" t="str">
            <v>ALBI FITRANSYAH</v>
          </cell>
          <cell r="G33" t="str">
            <v>PROGRAM STUDI S1 SISTEM INFORMASI (FRI)</v>
          </cell>
          <cell r="H33" t="str">
            <v>DOSEN PROFESIONAL PART TIME</v>
          </cell>
          <cell r="I33" t="str">
            <v>NJFA</v>
          </cell>
          <cell r="K33">
            <v>6.6299999999999981</v>
          </cell>
          <cell r="L33">
            <v>0.5</v>
          </cell>
          <cell r="M33">
            <v>1</v>
          </cell>
          <cell r="N33">
            <v>0</v>
          </cell>
          <cell r="O33">
            <v>0</v>
          </cell>
          <cell r="P33">
            <v>8.129999999999999</v>
          </cell>
          <cell r="Q33" t="str">
            <v>TIDAK MEMENUHI</v>
          </cell>
        </row>
        <row r="34">
          <cell r="F34" t="str">
            <v>MUHARMAN LUBIS</v>
          </cell>
          <cell r="G34" t="str">
            <v>PROGRAM STUDI S1 SISTEM INFORMASI (FRI)</v>
          </cell>
          <cell r="H34" t="str">
            <v>DOSEN PEGAWAI TETAP</v>
          </cell>
          <cell r="I34" t="str">
            <v>L</v>
          </cell>
          <cell r="K34">
            <v>25.45</v>
          </cell>
          <cell r="L34">
            <v>17.899999999999999</v>
          </cell>
          <cell r="M34">
            <v>2.2000000000000002</v>
          </cell>
          <cell r="N34">
            <v>1</v>
          </cell>
          <cell r="O34">
            <v>0</v>
          </cell>
          <cell r="P34">
            <v>46.55</v>
          </cell>
          <cell r="Q34" t="str">
            <v>MEMENUHI</v>
          </cell>
        </row>
        <row r="35">
          <cell r="F35" t="str">
            <v>IRAWAN NURHAS</v>
          </cell>
          <cell r="G35" t="str">
            <v>PROGRAM STUDI S1 SISTEM INFORMASI (FRI)</v>
          </cell>
          <cell r="H35" t="str">
            <v>DOSEN PROFESIONAL FULL TIME</v>
          </cell>
          <cell r="I35" t="str">
            <v>NJFA</v>
          </cell>
          <cell r="K35">
            <v>0</v>
          </cell>
          <cell r="L35">
            <v>4.2</v>
          </cell>
          <cell r="M35">
            <v>0</v>
          </cell>
          <cell r="N35">
            <v>0</v>
          </cell>
          <cell r="O35">
            <v>0</v>
          </cell>
          <cell r="P35">
            <v>4.2</v>
          </cell>
          <cell r="Q35" t="str">
            <v>TIDAK MEMENUHI</v>
          </cell>
        </row>
        <row r="36">
          <cell r="F36" t="str">
            <v>EDI SUTOYO</v>
          </cell>
          <cell r="G36" t="str">
            <v>PROGRAM STUDI S1 SISTEM INFORMASI (FRI)</v>
          </cell>
          <cell r="H36" t="str">
            <v>DOSEN PEGAWAI TETAP</v>
          </cell>
          <cell r="I36" t="str">
            <v>AA</v>
          </cell>
          <cell r="J36" t="str">
            <v>KEPALA URUSAN AKADEMIK (FRI)</v>
          </cell>
          <cell r="K36">
            <v>29.053333333333327</v>
          </cell>
          <cell r="L36">
            <v>5.3</v>
          </cell>
          <cell r="M36">
            <v>5.5</v>
          </cell>
          <cell r="N36">
            <v>7.9749999999999996</v>
          </cell>
          <cell r="O36">
            <v>0</v>
          </cell>
          <cell r="P36">
            <v>47.828333333333326</v>
          </cell>
          <cell r="Q36" t="str">
            <v>MEMENUHI</v>
          </cell>
        </row>
        <row r="37">
          <cell r="F37" t="str">
            <v>RAHMAT FAUZI</v>
          </cell>
          <cell r="G37" t="str">
            <v>PROGRAM STUDI S1 SISTEM INFORMASI (FRI)</v>
          </cell>
          <cell r="H37" t="str">
            <v>DOSEN PEGAWAI TETAP</v>
          </cell>
          <cell r="I37" t="str">
            <v>AA</v>
          </cell>
          <cell r="K37">
            <v>24.0133333333333</v>
          </cell>
          <cell r="L37">
            <v>2.5</v>
          </cell>
          <cell r="M37">
            <v>4.0999999999999996</v>
          </cell>
          <cell r="N37">
            <v>16.75</v>
          </cell>
          <cell r="O37">
            <v>0</v>
          </cell>
          <cell r="P37">
            <v>47.363333333333301</v>
          </cell>
          <cell r="Q37" t="str">
            <v>MEMENUHI</v>
          </cell>
        </row>
        <row r="38">
          <cell r="F38" t="str">
            <v>AHMAD MUSNANSYAH</v>
          </cell>
          <cell r="G38" t="str">
            <v>PROGRAM STUDI S1 SISTEM INFORMASI (FRI)</v>
          </cell>
          <cell r="H38" t="str">
            <v>DOSEN PEGAWAI TETAP</v>
          </cell>
          <cell r="I38" t="str">
            <v>L</v>
          </cell>
          <cell r="K38">
            <v>23.616666666666671</v>
          </cell>
          <cell r="L38">
            <v>5.05</v>
          </cell>
          <cell r="M38">
            <v>1.6</v>
          </cell>
          <cell r="N38">
            <v>2</v>
          </cell>
          <cell r="O38">
            <v>0</v>
          </cell>
          <cell r="P38">
            <v>32.266666666666673</v>
          </cell>
          <cell r="Q38" t="str">
            <v>MEMENUHI</v>
          </cell>
        </row>
        <row r="39">
          <cell r="F39" t="str">
            <v>ADITYAS WIDJAJARTO</v>
          </cell>
          <cell r="G39" t="str">
            <v>PROGRAM STUDI S1 SISTEM INFORMASI (FRI)</v>
          </cell>
          <cell r="H39" t="str">
            <v>DOSEN PEGAWAI TETAP</v>
          </cell>
          <cell r="I39" t="str">
            <v>AA</v>
          </cell>
          <cell r="K39">
            <v>22.74666666666667</v>
          </cell>
          <cell r="L39">
            <v>5.6</v>
          </cell>
          <cell r="M39">
            <v>3</v>
          </cell>
          <cell r="N39">
            <v>3</v>
          </cell>
          <cell r="O39">
            <v>0</v>
          </cell>
          <cell r="P39">
            <v>34.346666666666671</v>
          </cell>
          <cell r="Q39" t="str">
            <v>MEMENUHI</v>
          </cell>
        </row>
        <row r="40">
          <cell r="F40" t="str">
            <v>AVON BUDIONO</v>
          </cell>
          <cell r="G40" t="str">
            <v>PROGRAM STUDI S1 SISTEM INFORMASI (FRI)</v>
          </cell>
          <cell r="H40" t="str">
            <v>DOSEN PEGAWAI TETAP</v>
          </cell>
          <cell r="I40" t="str">
            <v>L</v>
          </cell>
          <cell r="K40">
            <v>23.75333333333333</v>
          </cell>
          <cell r="L40">
            <v>4.9000000000000004</v>
          </cell>
          <cell r="M40">
            <v>3</v>
          </cell>
          <cell r="N40">
            <v>1</v>
          </cell>
          <cell r="O40">
            <v>0</v>
          </cell>
          <cell r="P40">
            <v>32.653333333333329</v>
          </cell>
          <cell r="Q40" t="str">
            <v>MEMENUHI</v>
          </cell>
        </row>
        <row r="41">
          <cell r="F41" t="str">
            <v>RIDHA HANAFI</v>
          </cell>
          <cell r="G41" t="str">
            <v>PROGRAM STUDI S1 SISTEM INFORMASI (FRI)</v>
          </cell>
          <cell r="H41" t="str">
            <v>DOSEN PROFESIONAL PART TIME</v>
          </cell>
          <cell r="I41" t="str">
            <v>AA</v>
          </cell>
          <cell r="K41">
            <v>7.6966666666666672</v>
          </cell>
          <cell r="L41">
            <v>4.5</v>
          </cell>
          <cell r="M41">
            <v>0</v>
          </cell>
          <cell r="N41">
            <v>0</v>
          </cell>
          <cell r="O41">
            <v>0</v>
          </cell>
          <cell r="P41">
            <v>12.196666666666667</v>
          </cell>
          <cell r="Q41" t="str">
            <v>TIDAK MEMENUHI</v>
          </cell>
        </row>
        <row r="42">
          <cell r="F42" t="str">
            <v>HANIF FAKHRURROJA</v>
          </cell>
          <cell r="G42" t="str">
            <v>PROGRAM STUDI S1 SISTEM INFORMASI (FRI)</v>
          </cell>
          <cell r="H42" t="str">
            <v>DOSEN PROFESIONAL PART TIME</v>
          </cell>
          <cell r="I42" t="str">
            <v>NJFA</v>
          </cell>
          <cell r="K42">
            <v>14.96666666666667</v>
          </cell>
          <cell r="L42">
            <v>3.0300000000000002</v>
          </cell>
          <cell r="M42">
            <v>1</v>
          </cell>
          <cell r="N42">
            <v>6.35</v>
          </cell>
          <cell r="O42">
            <v>0</v>
          </cell>
          <cell r="P42">
            <v>25.346666666666671</v>
          </cell>
          <cell r="Q42" t="str">
            <v>MEMENUHI</v>
          </cell>
        </row>
        <row r="43">
          <cell r="F43" t="str">
            <v>ROKHMAN FAUZI</v>
          </cell>
          <cell r="G43" t="str">
            <v>PROGRAM STUDI S1 SISTEM INFORMASI (FRI)</v>
          </cell>
          <cell r="H43" t="str">
            <v>DOSEN PEGAWAI TETAP</v>
          </cell>
          <cell r="I43" t="str">
            <v>AA</v>
          </cell>
          <cell r="J43" t="str">
            <v>SEKRETARIS PROGRAM STUDI S1 SISTEM INFORMASI (FRI)</v>
          </cell>
          <cell r="K43">
            <v>25.066666666666702</v>
          </cell>
          <cell r="L43">
            <v>5.33</v>
          </cell>
          <cell r="M43">
            <v>3</v>
          </cell>
          <cell r="N43">
            <v>18.75</v>
          </cell>
          <cell r="O43">
            <v>0</v>
          </cell>
          <cell r="P43">
            <v>52.146666666666704</v>
          </cell>
          <cell r="Q43" t="str">
            <v>MEMENUHI</v>
          </cell>
        </row>
        <row r="44">
          <cell r="F44" t="str">
            <v>SINUNG SUAKANTO</v>
          </cell>
          <cell r="G44" t="str">
            <v>PROGRAM STUDI S1 SISTEM INFORMASI (FRI)</v>
          </cell>
          <cell r="H44" t="str">
            <v>DOSEN PROFESIONAL FULL TIME</v>
          </cell>
          <cell r="I44" t="str">
            <v>L</v>
          </cell>
          <cell r="K44">
            <v>15.10000000000003</v>
          </cell>
          <cell r="L44">
            <v>3.5</v>
          </cell>
          <cell r="M44">
            <v>1.2</v>
          </cell>
          <cell r="N44">
            <v>3.25</v>
          </cell>
          <cell r="O44">
            <v>0</v>
          </cell>
          <cell r="P44">
            <v>23.050000000000029</v>
          </cell>
          <cell r="Q44" t="str">
            <v>MEMENUHI</v>
          </cell>
        </row>
        <row r="45">
          <cell r="F45" t="str">
            <v>RYAN ADHITYA NUGRAHA</v>
          </cell>
          <cell r="G45" t="str">
            <v>PROGRAM STUDI S1 SISTEM INFORMASI (FRI)</v>
          </cell>
          <cell r="H45" t="str">
            <v>DOSEN PROFESIONAL FULL TIME</v>
          </cell>
          <cell r="I45" t="str">
            <v>NJFA</v>
          </cell>
          <cell r="K45">
            <v>22.626666666666701</v>
          </cell>
          <cell r="L45">
            <v>1</v>
          </cell>
          <cell r="M45">
            <v>2.6</v>
          </cell>
          <cell r="N45">
            <v>9</v>
          </cell>
          <cell r="O45">
            <v>0</v>
          </cell>
          <cell r="P45">
            <v>35.226666666666702</v>
          </cell>
          <cell r="Q45" t="str">
            <v>MEMENUHI</v>
          </cell>
        </row>
        <row r="46">
          <cell r="F46" t="str">
            <v>OKTARIANI NURUL PRATIWI</v>
          </cell>
          <cell r="G46" t="str">
            <v>PROGRAM STUDI S1 SISTEM INFORMASI (FRI)</v>
          </cell>
          <cell r="H46" t="str">
            <v>DOSEN PROFESIONAL FULL TIME</v>
          </cell>
          <cell r="I46" t="str">
            <v>L</v>
          </cell>
          <cell r="K46">
            <v>24.613333333333301</v>
          </cell>
          <cell r="L46">
            <v>0</v>
          </cell>
          <cell r="M46">
            <v>2</v>
          </cell>
          <cell r="N46">
            <v>10.5</v>
          </cell>
          <cell r="O46">
            <v>0</v>
          </cell>
          <cell r="P46">
            <v>37.113333333333301</v>
          </cell>
          <cell r="Q46" t="str">
            <v>TIDAK MEMENUHI</v>
          </cell>
        </row>
        <row r="47">
          <cell r="F47" t="str">
            <v>IQBAL SANTOSA</v>
          </cell>
          <cell r="G47" t="str">
            <v>PROGRAM STUDI S1 SISTEM INFORMASI (FRI)</v>
          </cell>
          <cell r="H47" t="str">
            <v>DOSEN PEGAWAI TETAP</v>
          </cell>
          <cell r="I47" t="str">
            <v>AA</v>
          </cell>
          <cell r="K47">
            <v>20.679999999999968</v>
          </cell>
          <cell r="L47">
            <v>1</v>
          </cell>
          <cell r="M47">
            <v>4</v>
          </cell>
          <cell r="N47">
            <v>5.5</v>
          </cell>
          <cell r="O47">
            <v>0</v>
          </cell>
          <cell r="P47">
            <v>31.179999999999968</v>
          </cell>
          <cell r="Q47" t="str">
            <v>MEMENUHI</v>
          </cell>
        </row>
        <row r="48">
          <cell r="F48" t="str">
            <v>FAQIH HAMAMI</v>
          </cell>
          <cell r="G48" t="str">
            <v>PROGRAM STUDI S1 SISTEM INFORMASI (FRI)</v>
          </cell>
          <cell r="H48" t="str">
            <v>DOSEN PROFESIONAL FULL TIME</v>
          </cell>
          <cell r="I48" t="str">
            <v>NJFA</v>
          </cell>
          <cell r="K48">
            <v>21.1666666666667</v>
          </cell>
          <cell r="L48">
            <v>3.19</v>
          </cell>
          <cell r="M48">
            <v>3.5</v>
          </cell>
          <cell r="N48">
            <v>12.9</v>
          </cell>
          <cell r="O48">
            <v>0</v>
          </cell>
          <cell r="P48">
            <v>40.756666666666703</v>
          </cell>
          <cell r="Q48" t="str">
            <v>MEMENUHI</v>
          </cell>
        </row>
        <row r="49">
          <cell r="F49" t="str">
            <v>MUHARDI SAPUTRA</v>
          </cell>
          <cell r="G49" t="str">
            <v>PROGRAM STUDI S1 SISTEM INFORMASI (FRI)</v>
          </cell>
          <cell r="H49" t="str">
            <v>DOSEN PEGAWAI TETAP</v>
          </cell>
          <cell r="I49" t="str">
            <v>AA</v>
          </cell>
          <cell r="K49">
            <v>24.959999999999972</v>
          </cell>
          <cell r="L49">
            <v>20.52</v>
          </cell>
          <cell r="M49">
            <v>4.2</v>
          </cell>
          <cell r="N49">
            <v>10.75</v>
          </cell>
          <cell r="O49">
            <v>0</v>
          </cell>
          <cell r="P49">
            <v>60.429999999999978</v>
          </cell>
          <cell r="Q49" t="str">
            <v>MEMENUHI</v>
          </cell>
        </row>
        <row r="50">
          <cell r="F50" t="str">
            <v>AHMAD ALMAARIF</v>
          </cell>
          <cell r="G50" t="str">
            <v>PROGRAM STUDI S1 SISTEM INFORMASI (FRI)</v>
          </cell>
          <cell r="H50" t="str">
            <v>DOSEN PEGAWAI TETAP</v>
          </cell>
          <cell r="I50" t="str">
            <v>AA</v>
          </cell>
          <cell r="J50" t="str">
            <v>KEPALA URUSAN KEMAHASISWAAN (FRI)</v>
          </cell>
          <cell r="K50">
            <v>31.080000000000034</v>
          </cell>
          <cell r="L50">
            <v>7.74</v>
          </cell>
          <cell r="M50">
            <v>5.2</v>
          </cell>
          <cell r="N50">
            <v>11.25</v>
          </cell>
          <cell r="O50">
            <v>0</v>
          </cell>
          <cell r="P50">
            <v>55.270000000000039</v>
          </cell>
          <cell r="Q50" t="str">
            <v>MEMENUHI</v>
          </cell>
        </row>
        <row r="51">
          <cell r="F51" t="str">
            <v>RISKA YANU FARIFAH</v>
          </cell>
          <cell r="G51" t="str">
            <v>PROGRAM STUDI S1 SISTEM INFORMASI (FRI)</v>
          </cell>
          <cell r="H51" t="str">
            <v>DOSEN PROFESIONAL FULL TIME</v>
          </cell>
          <cell r="I51" t="str">
            <v>AA</v>
          </cell>
          <cell r="K51">
            <v>15.483333333333329</v>
          </cell>
          <cell r="L51">
            <v>0</v>
          </cell>
          <cell r="M51">
            <v>2.1</v>
          </cell>
          <cell r="N51">
            <v>6</v>
          </cell>
          <cell r="O51">
            <v>0</v>
          </cell>
          <cell r="P51">
            <v>23.583333333333329</v>
          </cell>
          <cell r="Q51" t="str">
            <v>TIDAK MEMENUHI</v>
          </cell>
        </row>
        <row r="52">
          <cell r="F52" t="str">
            <v>VANDHA PRADWIYASMA WIDARTHA</v>
          </cell>
          <cell r="G52" t="str">
            <v>PROGRAM STUDI S1 SISTEM INFORMASI (FRI)</v>
          </cell>
          <cell r="H52" t="str">
            <v>DOSEN PROFESIONAL FULL TIME</v>
          </cell>
          <cell r="I52" t="str">
            <v>NJFA</v>
          </cell>
          <cell r="K52">
            <v>18.366666666666628</v>
          </cell>
          <cell r="L52">
            <v>0.5</v>
          </cell>
          <cell r="M52">
            <v>1.5</v>
          </cell>
          <cell r="N52">
            <v>7.5</v>
          </cell>
          <cell r="O52">
            <v>0</v>
          </cell>
          <cell r="P52">
            <v>27.866666666666628</v>
          </cell>
          <cell r="Q52" t="str">
            <v>TIDAK MEMENUHI</v>
          </cell>
        </row>
        <row r="53">
          <cell r="F53" t="str">
            <v>MUHAMMAD FATHINUDDIN</v>
          </cell>
          <cell r="G53" t="str">
            <v>PROGRAM STUDI S1 SISTEM INFORMASI (FRI)</v>
          </cell>
          <cell r="H53" t="str">
            <v>DOSEN PROFESIONAL FULL TIME</v>
          </cell>
          <cell r="I53" t="str">
            <v>NJFA</v>
          </cell>
          <cell r="K53">
            <v>29.263333333333335</v>
          </cell>
          <cell r="L53">
            <v>4.5</v>
          </cell>
          <cell r="M53">
            <v>2</v>
          </cell>
          <cell r="N53">
            <v>3</v>
          </cell>
          <cell r="O53">
            <v>0</v>
          </cell>
          <cell r="P53">
            <v>38.763333333333335</v>
          </cell>
          <cell r="Q53" t="str">
            <v>MEMENUHI</v>
          </cell>
        </row>
        <row r="54">
          <cell r="F54" t="str">
            <v>MARGARETA HARDIYANTI</v>
          </cell>
          <cell r="G54" t="str">
            <v>PROGRAM STUDI S1 SISTEM INFORMASI (FRI)</v>
          </cell>
          <cell r="H54" t="str">
            <v>DOSEN PROFESIONAL FULL TIME</v>
          </cell>
          <cell r="I54" t="str">
            <v>NJFA</v>
          </cell>
          <cell r="K54">
            <v>17.833333333333297</v>
          </cell>
          <cell r="L54">
            <v>4.7</v>
          </cell>
          <cell r="M54">
            <v>1.2</v>
          </cell>
          <cell r="N54">
            <v>11.5</v>
          </cell>
          <cell r="O54">
            <v>0</v>
          </cell>
          <cell r="P54">
            <v>35.233333333333292</v>
          </cell>
          <cell r="Q54" t="str">
            <v>MEMENUHI</v>
          </cell>
        </row>
        <row r="55">
          <cell r="F55" t="str">
            <v>DITA PRAMESTI</v>
          </cell>
          <cell r="G55" t="str">
            <v>PROGRAM STUDI S1 SISTEM INFORMASI (FRI)</v>
          </cell>
          <cell r="H55" t="str">
            <v>DOSEN PROFESIONAL FULL TIME</v>
          </cell>
          <cell r="I55" t="str">
            <v>NJFA</v>
          </cell>
          <cell r="K55">
            <v>22.456666666666628</v>
          </cell>
          <cell r="L55">
            <v>1.79</v>
          </cell>
          <cell r="M55">
            <v>2</v>
          </cell>
          <cell r="N55">
            <v>10.375</v>
          </cell>
          <cell r="O55">
            <v>0</v>
          </cell>
          <cell r="P55">
            <v>36.621666666666627</v>
          </cell>
          <cell r="Q55" t="str">
            <v>MEMENUHI</v>
          </cell>
        </row>
        <row r="56">
          <cell r="F56" t="str">
            <v>EKKY NOVRIZA ALAM</v>
          </cell>
          <cell r="G56" t="str">
            <v>PROGRAM STUDI S1 SISTEM INFORMASI (FRI)</v>
          </cell>
          <cell r="H56" t="str">
            <v>DOSEN PROFESIONAL FULL TIME</v>
          </cell>
          <cell r="I56" t="str">
            <v>NJFA</v>
          </cell>
          <cell r="K56">
            <v>23.680000000000028</v>
          </cell>
          <cell r="L56">
            <v>7.15</v>
          </cell>
          <cell r="M56">
            <v>5.3</v>
          </cell>
          <cell r="N56">
            <v>9.5</v>
          </cell>
          <cell r="O56">
            <v>0</v>
          </cell>
          <cell r="P56">
            <v>45.630000000000024</v>
          </cell>
          <cell r="Q56" t="str">
            <v>MEMENUHI</v>
          </cell>
        </row>
        <row r="57">
          <cell r="F57" t="str">
            <v>FITRIYANA DEWI</v>
          </cell>
          <cell r="G57" t="str">
            <v>PROGRAM STUDI S1 SISTEM INFORMASI (FRI)</v>
          </cell>
          <cell r="H57" t="str">
            <v>DOSEN PROFESIONAL FULL TIME</v>
          </cell>
          <cell r="I57" t="str">
            <v>NJFA</v>
          </cell>
          <cell r="K57">
            <v>24.7</v>
          </cell>
          <cell r="L57">
            <v>2.5</v>
          </cell>
          <cell r="M57">
            <v>1.8</v>
          </cell>
          <cell r="N57">
            <v>15.25</v>
          </cell>
          <cell r="O57">
            <v>0</v>
          </cell>
          <cell r="P57">
            <v>44.25</v>
          </cell>
          <cell r="Q57" t="str">
            <v>MEMENUHI</v>
          </cell>
        </row>
        <row r="58">
          <cell r="F58" t="str">
            <v>BERLIAN MAULIDYA IZZATI</v>
          </cell>
          <cell r="G58" t="str">
            <v>PROGRAM STUDI S1 SISTEM INFORMASI (FRI)</v>
          </cell>
          <cell r="H58" t="str">
            <v>DOSEN PEGAWAI TETAP</v>
          </cell>
          <cell r="I58" t="str">
            <v>AA</v>
          </cell>
          <cell r="K58">
            <v>21.996666666666631</v>
          </cell>
          <cell r="L58">
            <v>5.4</v>
          </cell>
          <cell r="M58">
            <v>2.2000000000000002</v>
          </cell>
          <cell r="N58">
            <v>11</v>
          </cell>
          <cell r="O58">
            <v>0</v>
          </cell>
          <cell r="P58">
            <v>40.596666666666636</v>
          </cell>
          <cell r="Q58" t="str">
            <v>MEMENUHI</v>
          </cell>
        </row>
        <row r="59">
          <cell r="F59" t="str">
            <v>LUTFIA SEPTININGRUM</v>
          </cell>
          <cell r="G59" t="str">
            <v>PROGRAM STUDI S1 SISTEM INFORMASI (FRI)</v>
          </cell>
          <cell r="H59" t="str">
            <v>DOSEN PROFESIONAL FULL TIME</v>
          </cell>
          <cell r="I59" t="str">
            <v>NJFA</v>
          </cell>
          <cell r="K59">
            <v>16.326666666666668</v>
          </cell>
          <cell r="L59">
            <v>0</v>
          </cell>
          <cell r="M59">
            <v>1.5</v>
          </cell>
          <cell r="N59">
            <v>8.625</v>
          </cell>
          <cell r="O59">
            <v>0</v>
          </cell>
          <cell r="P59">
            <v>26.451666666666668</v>
          </cell>
          <cell r="Q59" t="str">
            <v>TIDAK MEMENUHI</v>
          </cell>
        </row>
        <row r="60">
          <cell r="F60" t="str">
            <v>FALAHAH</v>
          </cell>
          <cell r="G60" t="str">
            <v>PROGRAM STUDI S1 SISTEM INFORMASI (FRI)</v>
          </cell>
          <cell r="H60" t="str">
            <v>DOSEN PROFESIONAL FULL TIME</v>
          </cell>
          <cell r="I60" t="str">
            <v>L</v>
          </cell>
          <cell r="K60">
            <v>17.91</v>
          </cell>
          <cell r="L60">
            <v>4.5</v>
          </cell>
          <cell r="M60">
            <v>2.5</v>
          </cell>
          <cell r="N60">
            <v>8.9749999999999996</v>
          </cell>
          <cell r="O60">
            <v>0</v>
          </cell>
          <cell r="P60">
            <v>33.884999999999998</v>
          </cell>
          <cell r="Q60" t="str">
            <v>MEMENUHI</v>
          </cell>
        </row>
        <row r="61">
          <cell r="F61" t="str">
            <v>WIDYATASYA AGUSTIKA NURTRISHA</v>
          </cell>
          <cell r="G61" t="str">
            <v>PROGRAM STUDI S1 SISTEM INFORMASI (FRI)</v>
          </cell>
          <cell r="H61" t="str">
            <v>DOSEN PROFESIONAL FULL TIME</v>
          </cell>
          <cell r="I61" t="str">
            <v>NJFA</v>
          </cell>
          <cell r="K61">
            <v>18.82333333333337</v>
          </cell>
          <cell r="L61">
            <v>3.02</v>
          </cell>
          <cell r="M61">
            <v>2.7</v>
          </cell>
          <cell r="N61">
            <v>5.3</v>
          </cell>
          <cell r="O61">
            <v>0</v>
          </cell>
          <cell r="P61">
            <v>29.843333333333369</v>
          </cell>
          <cell r="Q61" t="str">
            <v>MEMENUHI</v>
          </cell>
        </row>
        <row r="62">
          <cell r="F62" t="str">
            <v>CHRISTANTO TRIWIBISONO</v>
          </cell>
          <cell r="G62" t="str">
            <v>PROGRAM STUDI S1 TEKNIK INDUSTRI (FRI)</v>
          </cell>
          <cell r="H62" t="str">
            <v>DOSEN PEGAWAI TETAP</v>
          </cell>
          <cell r="I62" t="str">
            <v>AA</v>
          </cell>
          <cell r="K62">
            <v>16.783333333333299</v>
          </cell>
          <cell r="L62">
            <v>2.2000000000000002</v>
          </cell>
          <cell r="M62">
            <v>2</v>
          </cell>
          <cell r="N62">
            <v>3</v>
          </cell>
          <cell r="O62">
            <v>0</v>
          </cell>
          <cell r="P62">
            <v>23.983333333333299</v>
          </cell>
          <cell r="Q62" t="str">
            <v>MEMENUHI</v>
          </cell>
        </row>
        <row r="63">
          <cell r="F63" t="str">
            <v>LITASARI WIDYASTUTI SUWARSONO</v>
          </cell>
          <cell r="G63" t="str">
            <v>PROGRAM STUDI S1 TEKNIK INDUSTRI (FRI)</v>
          </cell>
          <cell r="H63" t="str">
            <v>DOSEN PEGAWAI TETAP</v>
          </cell>
          <cell r="I63" t="str">
            <v>AA</v>
          </cell>
          <cell r="K63">
            <v>19.8533333333333</v>
          </cell>
          <cell r="L63">
            <v>4.4000000000000004</v>
          </cell>
          <cell r="M63">
            <v>2</v>
          </cell>
          <cell r="N63">
            <v>13.5</v>
          </cell>
          <cell r="O63">
            <v>0</v>
          </cell>
          <cell r="P63">
            <v>39.753333333333302</v>
          </cell>
          <cell r="Q63" t="str">
            <v>MEMENUHI</v>
          </cell>
        </row>
        <row r="64">
          <cell r="F64" t="str">
            <v>FIDA NIRMALA NUGRAHA</v>
          </cell>
          <cell r="G64" t="str">
            <v>PROGRAM STUDI S1 TEKNIK INDUSTRI (FRI)</v>
          </cell>
          <cell r="H64" t="str">
            <v>DOSEN PEGAWAI TETAP</v>
          </cell>
          <cell r="I64" t="str">
            <v>L</v>
          </cell>
          <cell r="K64">
            <v>19.769999999999996</v>
          </cell>
          <cell r="L64">
            <v>2.5</v>
          </cell>
          <cell r="M64">
            <v>2.5</v>
          </cell>
          <cell r="N64">
            <v>6.25</v>
          </cell>
          <cell r="O64">
            <v>0</v>
          </cell>
          <cell r="P64">
            <v>31.019999999999996</v>
          </cell>
          <cell r="Q64" t="str">
            <v>MEMENUHI</v>
          </cell>
        </row>
        <row r="65">
          <cell r="F65" t="str">
            <v>HERIYONO LALU</v>
          </cell>
          <cell r="G65" t="str">
            <v>PROGRAM STUDI S1 TEKNIK INDUSTRI (FRI)</v>
          </cell>
          <cell r="H65" t="str">
            <v>DOSEN PEGAWAI TETAP</v>
          </cell>
          <cell r="I65" t="str">
            <v>AA</v>
          </cell>
          <cell r="K65">
            <v>20.016666666666701</v>
          </cell>
          <cell r="L65">
            <v>1.83</v>
          </cell>
          <cell r="M65">
            <v>0</v>
          </cell>
          <cell r="N65">
            <v>8</v>
          </cell>
          <cell r="O65">
            <v>0</v>
          </cell>
          <cell r="P65">
            <v>29.8466666666667</v>
          </cell>
          <cell r="Q65" t="str">
            <v>TIDAK MEMENUHI</v>
          </cell>
        </row>
        <row r="66">
          <cell r="F66" t="str">
            <v>IMA NORMALIA KUSMAYANTI</v>
          </cell>
          <cell r="G66" t="str">
            <v>PROGRAM STUDI S1 TEKNIK INDUSTRI (FRI)</v>
          </cell>
          <cell r="H66" t="str">
            <v>DOSEN PEGAWAI TETAP</v>
          </cell>
          <cell r="I66" t="str">
            <v>L</v>
          </cell>
          <cell r="K66">
            <v>23.11333333333333</v>
          </cell>
          <cell r="L66">
            <v>4.13</v>
          </cell>
          <cell r="M66">
            <v>3.8</v>
          </cell>
          <cell r="N66">
            <v>19.25</v>
          </cell>
          <cell r="O66">
            <v>0</v>
          </cell>
          <cell r="P66">
            <v>50.293333333333329</v>
          </cell>
          <cell r="Q66" t="str">
            <v>MEMENUHI</v>
          </cell>
        </row>
        <row r="67">
          <cell r="F67" t="str">
            <v>MIRA RAHAYU</v>
          </cell>
          <cell r="G67" t="str">
            <v>PROGRAM STUDI S1 TEKNIK INDUSTRI (FRI)</v>
          </cell>
          <cell r="H67" t="str">
            <v>DOSEN PEGAWAI TETAP</v>
          </cell>
          <cell r="I67" t="str">
            <v>L</v>
          </cell>
          <cell r="K67">
            <v>17.3</v>
          </cell>
          <cell r="L67">
            <v>3</v>
          </cell>
          <cell r="M67">
            <v>2</v>
          </cell>
          <cell r="N67">
            <v>1.5</v>
          </cell>
          <cell r="O67">
            <v>0</v>
          </cell>
          <cell r="P67">
            <v>23.8</v>
          </cell>
          <cell r="Q67" t="str">
            <v>MEMENUHI</v>
          </cell>
        </row>
        <row r="68">
          <cell r="F68" t="str">
            <v>MUHAMMAD IQBAL</v>
          </cell>
          <cell r="G68" t="str">
            <v>PROGRAM STUDI S1 TEKNIK INDUSTRI (FRI)</v>
          </cell>
          <cell r="H68" t="str">
            <v>DOSEN PEGAWAI TETAP</v>
          </cell>
          <cell r="I68" t="str">
            <v>L</v>
          </cell>
          <cell r="K68">
            <v>13.04666666666666</v>
          </cell>
          <cell r="L68">
            <v>0.64</v>
          </cell>
          <cell r="M68">
            <v>0.6</v>
          </cell>
          <cell r="N68">
            <v>0</v>
          </cell>
          <cell r="O68">
            <v>0</v>
          </cell>
          <cell r="P68">
            <v>14.28666666666666</v>
          </cell>
          <cell r="Q68" t="str">
            <v>TIDAK MEMENUHI</v>
          </cell>
        </row>
        <row r="69">
          <cell r="F69" t="str">
            <v>AJI PAMOSO</v>
          </cell>
          <cell r="G69" t="str">
            <v>PROGRAM STUDI S1 TEKNIK INDUSTRI (FRI)</v>
          </cell>
          <cell r="H69" t="str">
            <v>DOSEN PROFESIONAL PART TIME</v>
          </cell>
          <cell r="I69" t="str">
            <v>NJFA</v>
          </cell>
          <cell r="K69">
            <v>9.2999999999999989</v>
          </cell>
          <cell r="L69">
            <v>1.67</v>
          </cell>
          <cell r="M69">
            <v>2</v>
          </cell>
          <cell r="N69">
            <v>1</v>
          </cell>
          <cell r="O69">
            <v>0</v>
          </cell>
          <cell r="P69">
            <v>13.969999999999999</v>
          </cell>
          <cell r="Q69" t="str">
            <v>MEMENUHI</v>
          </cell>
        </row>
        <row r="70">
          <cell r="F70" t="str">
            <v>PRATYA POERI SURYADHINI</v>
          </cell>
          <cell r="G70" t="str">
            <v>PROGRAM STUDI S1 TEKNIK INDUSTRI (FRI)</v>
          </cell>
          <cell r="H70" t="str">
            <v>DOSEN PEGAWAI TETAP</v>
          </cell>
          <cell r="I70" t="str">
            <v>L</v>
          </cell>
          <cell r="K70">
            <v>13.26666666666666</v>
          </cell>
          <cell r="L70">
            <v>0.5</v>
          </cell>
          <cell r="M70">
            <v>0</v>
          </cell>
          <cell r="N70">
            <v>0</v>
          </cell>
          <cell r="O70">
            <v>0</v>
          </cell>
          <cell r="P70">
            <v>13.76666666666666</v>
          </cell>
          <cell r="Q70" t="str">
            <v>TIDAK MEMENUHI</v>
          </cell>
        </row>
        <row r="71">
          <cell r="F71" t="str">
            <v>AMELIA KURNIAWATI</v>
          </cell>
          <cell r="G71" t="str">
            <v>PROGRAM STUDI S1 TEKNIK INDUSTRI (FRI)</v>
          </cell>
          <cell r="H71" t="str">
            <v>DOSEN PEGAWAI TETAP</v>
          </cell>
          <cell r="I71" t="str">
            <v>L</v>
          </cell>
          <cell r="K71">
            <v>10.6</v>
          </cell>
          <cell r="L71">
            <v>4.2699999999999996</v>
          </cell>
          <cell r="M71">
            <v>4.5</v>
          </cell>
          <cell r="N71">
            <v>4</v>
          </cell>
          <cell r="O71">
            <v>0</v>
          </cell>
          <cell r="P71">
            <v>23.369999999999997</v>
          </cell>
          <cell r="Q71" t="str">
            <v>TIDAK MEMENUHI</v>
          </cell>
        </row>
        <row r="72">
          <cell r="F72" t="str">
            <v>RIZA AN. RUKMANA</v>
          </cell>
          <cell r="G72" t="str">
            <v>PROGRAM STUDI S1 TEKNIK INDUSTRI (FRI)</v>
          </cell>
          <cell r="H72" t="str">
            <v>DOSEN PROFESIONAL PART TIME</v>
          </cell>
          <cell r="I72" t="str">
            <v>L</v>
          </cell>
          <cell r="K72">
            <v>4.8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4.8</v>
          </cell>
          <cell r="Q72" t="str">
            <v>TIDAK MEMENUHI</v>
          </cell>
        </row>
        <row r="73">
          <cell r="F73" t="str">
            <v>NANANG SURYANA</v>
          </cell>
          <cell r="G73" t="str">
            <v>PROGRAM STUDI S1 TEKNIK INDUSTRI (FRI)</v>
          </cell>
          <cell r="H73" t="str">
            <v>DOSEN PROFESIONAL PART TIME</v>
          </cell>
          <cell r="I73" t="str">
            <v>NJFA</v>
          </cell>
          <cell r="K73">
            <v>8.1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8.1</v>
          </cell>
          <cell r="Q73" t="str">
            <v>TIDAK MEMENUHI</v>
          </cell>
        </row>
        <row r="74">
          <cell r="F74" t="str">
            <v>ROSAD MA'ALI EL HADI</v>
          </cell>
          <cell r="G74" t="str">
            <v>PROGRAM STUDI S1 TEKNIK INDUSTRI (FRI)</v>
          </cell>
          <cell r="H74" t="str">
            <v>DOSEN PROFESIONAL FULL TIME</v>
          </cell>
          <cell r="I74" t="str">
            <v>LK</v>
          </cell>
          <cell r="K74">
            <v>17.629999999999971</v>
          </cell>
          <cell r="L74">
            <v>18.2</v>
          </cell>
          <cell r="M74">
            <v>9</v>
          </cell>
          <cell r="N74">
            <v>3.8</v>
          </cell>
          <cell r="O74">
            <v>0</v>
          </cell>
          <cell r="P74">
            <v>48.629999999999967</v>
          </cell>
          <cell r="Q74" t="str">
            <v>MEMENUHI</v>
          </cell>
        </row>
        <row r="75">
          <cell r="F75" t="str">
            <v>SRI MARTINI</v>
          </cell>
          <cell r="G75" t="str">
            <v>PROGRAM STUDI S1 TEKNIK INDUSTRI (FRI)</v>
          </cell>
          <cell r="H75" t="str">
            <v>DOSEN PEGAWAI TETAP</v>
          </cell>
          <cell r="I75" t="str">
            <v>L</v>
          </cell>
          <cell r="K75">
            <v>14.746666666666666</v>
          </cell>
          <cell r="L75">
            <v>13</v>
          </cell>
          <cell r="M75">
            <v>3</v>
          </cell>
          <cell r="N75">
            <v>3.5</v>
          </cell>
          <cell r="O75">
            <v>0</v>
          </cell>
          <cell r="P75">
            <v>34.24666666666667</v>
          </cell>
          <cell r="Q75" t="str">
            <v>MEMENUHI</v>
          </cell>
        </row>
        <row r="76">
          <cell r="F76" t="str">
            <v>MELDI RENDRA</v>
          </cell>
          <cell r="G76" t="str">
            <v>PROGRAM STUDI S1 TEKNIK INDUSTRI (FRI)</v>
          </cell>
          <cell r="H76" t="str">
            <v>DOSEN PEGAWAI TETAP</v>
          </cell>
          <cell r="I76" t="str">
            <v>AA</v>
          </cell>
          <cell r="K76">
            <v>21.826666666666704</v>
          </cell>
          <cell r="L76">
            <v>4</v>
          </cell>
          <cell r="M76">
            <v>3.5</v>
          </cell>
          <cell r="N76">
            <v>2</v>
          </cell>
          <cell r="O76">
            <v>0</v>
          </cell>
          <cell r="P76">
            <v>31.326666666666704</v>
          </cell>
          <cell r="Q76" t="str">
            <v>MEMENUHI</v>
          </cell>
        </row>
        <row r="77">
          <cell r="F77" t="str">
            <v>ARI YANUAR RIDWAN</v>
          </cell>
          <cell r="G77" t="str">
            <v>PROGRAM STUDI S1 TEKNIK INDUSTRI (FRI)</v>
          </cell>
          <cell r="H77" t="str">
            <v>DOSEN PEGAWAI TETAP</v>
          </cell>
          <cell r="I77" t="str">
            <v>L</v>
          </cell>
          <cell r="K77">
            <v>24.413333333333298</v>
          </cell>
          <cell r="L77">
            <v>21.08</v>
          </cell>
          <cell r="M77">
            <v>1.8</v>
          </cell>
          <cell r="N77">
            <v>0</v>
          </cell>
          <cell r="O77">
            <v>0</v>
          </cell>
          <cell r="P77">
            <v>47.293333333333294</v>
          </cell>
          <cell r="Q77" t="str">
            <v>MEMENUHI</v>
          </cell>
        </row>
        <row r="78">
          <cell r="F78" t="str">
            <v>FRANSISKUS TATAS DWI ATMAJI</v>
          </cell>
          <cell r="G78" t="str">
            <v>PROGRAM STUDI S1 TEKNIK INDUSTRI (FRI)</v>
          </cell>
          <cell r="H78" t="str">
            <v>DOSEN PEGAWAI TETAP</v>
          </cell>
          <cell r="I78" t="str">
            <v>L</v>
          </cell>
          <cell r="K78">
            <v>17.263333333333364</v>
          </cell>
          <cell r="L78">
            <v>6.8</v>
          </cell>
          <cell r="M78">
            <v>10</v>
          </cell>
          <cell r="N78">
            <v>14.125</v>
          </cell>
          <cell r="O78">
            <v>0</v>
          </cell>
          <cell r="P78">
            <v>48.188333333333361</v>
          </cell>
          <cell r="Q78" t="str">
            <v>MEMENUHI</v>
          </cell>
        </row>
        <row r="79">
          <cell r="F79" t="str">
            <v>TEDDY SYAFRIZAL</v>
          </cell>
          <cell r="G79" t="str">
            <v>PROGRAM STUDI S1 TEKNIK INDUSTRI (FRI)</v>
          </cell>
          <cell r="H79" t="str">
            <v>DOSEN PEGAWAI TETAP</v>
          </cell>
          <cell r="I79" t="str">
            <v>AA</v>
          </cell>
          <cell r="K79">
            <v>12.266666666666669</v>
          </cell>
          <cell r="L79">
            <v>0</v>
          </cell>
          <cell r="M79">
            <v>0</v>
          </cell>
          <cell r="N79">
            <v>2.25</v>
          </cell>
          <cell r="O79">
            <v>0</v>
          </cell>
          <cell r="P79">
            <v>14.516666666666669</v>
          </cell>
          <cell r="Q79" t="str">
            <v>TIDAK MEMENUHI</v>
          </cell>
        </row>
        <row r="80">
          <cell r="F80" t="str">
            <v>YUSUF NUGROHO DOYO YEKTI</v>
          </cell>
          <cell r="G80" t="str">
            <v>PROGRAM STUDI S1 TEKNIK INDUSTRI (FRI)</v>
          </cell>
          <cell r="H80" t="str">
            <v>DOSEN PEGAWAI TETAP</v>
          </cell>
          <cell r="I80" t="str">
            <v>AA</v>
          </cell>
          <cell r="K80">
            <v>6.5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6.5</v>
          </cell>
          <cell r="Q80" t="str">
            <v>TIDAK MEMENUHI</v>
          </cell>
        </row>
        <row r="81">
          <cell r="F81" t="str">
            <v>MARIA DELLAROSAWATI IDAWICAKSAKTI</v>
          </cell>
          <cell r="G81" t="str">
            <v>PROGRAM STUDI S1 TEKNIK INDUSTRI (FRI)</v>
          </cell>
          <cell r="H81" t="str">
            <v>DOSEN PEGAWAI TETAP</v>
          </cell>
          <cell r="I81" t="str">
            <v>AA</v>
          </cell>
          <cell r="K81">
            <v>30.356666666666673</v>
          </cell>
          <cell r="L81">
            <v>2.4</v>
          </cell>
          <cell r="M81">
            <v>3.5</v>
          </cell>
          <cell r="N81">
            <v>14.125</v>
          </cell>
          <cell r="O81">
            <v>0</v>
          </cell>
          <cell r="P81">
            <v>50.381666666666675</v>
          </cell>
          <cell r="Q81" t="str">
            <v>MEMENUHI</v>
          </cell>
        </row>
        <row r="82">
          <cell r="F82" t="str">
            <v>BOBY HERA SAGITA</v>
          </cell>
          <cell r="G82" t="str">
            <v>PROGRAM STUDI S1 TEKNIK INDUSTRI (FRI)</v>
          </cell>
          <cell r="H82" t="str">
            <v>DOSEN PROFESIONAL FULL TIME</v>
          </cell>
          <cell r="I82" t="str">
            <v>AA</v>
          </cell>
          <cell r="K82">
            <v>15.270000000000001</v>
          </cell>
          <cell r="L82">
            <v>1.88</v>
          </cell>
          <cell r="M82">
            <v>1</v>
          </cell>
          <cell r="N82">
            <v>4.5</v>
          </cell>
          <cell r="O82">
            <v>0</v>
          </cell>
          <cell r="P82">
            <v>22.650000000000002</v>
          </cell>
          <cell r="Q82" t="str">
            <v>MEMENUHI</v>
          </cell>
        </row>
        <row r="83">
          <cell r="F83" t="str">
            <v>NURDININTYA ATHARI SUPRATMAN</v>
          </cell>
          <cell r="G83" t="str">
            <v>PROGRAM STUDI S1 TEKNIK INDUSTRI (FRI)</v>
          </cell>
          <cell r="H83" t="str">
            <v>DOSEN PEGAWAI TETAP</v>
          </cell>
          <cell r="I83" t="str">
            <v>AA</v>
          </cell>
          <cell r="K83">
            <v>20.233333333333327</v>
          </cell>
          <cell r="L83">
            <v>2.77</v>
          </cell>
          <cell r="M83">
            <v>4.0999999999999996</v>
          </cell>
          <cell r="N83">
            <v>5.25</v>
          </cell>
          <cell r="O83">
            <v>0</v>
          </cell>
          <cell r="P83">
            <v>32.353333333333325</v>
          </cell>
          <cell r="Q83" t="str">
            <v>MEMENUHI</v>
          </cell>
        </row>
        <row r="84">
          <cell r="F84" t="str">
            <v>MURNI DWI ASTUTI</v>
          </cell>
          <cell r="G84" t="str">
            <v>PROGRAM STUDI S1 TEKNIK INDUSTRI (FRI)</v>
          </cell>
          <cell r="H84" t="str">
            <v>DOSEN PEGAWAI TETAP</v>
          </cell>
          <cell r="I84" t="str">
            <v>AA</v>
          </cell>
          <cell r="J84" t="str">
            <v>KEPALA BAGIAN PERKULIAHAN UNIVERSITAS DAN LUAR PROGRAM STUDI</v>
          </cell>
          <cell r="K84">
            <v>25.583333333333371</v>
          </cell>
          <cell r="L84">
            <v>5.33</v>
          </cell>
          <cell r="M84">
            <v>3.5</v>
          </cell>
          <cell r="N84">
            <v>8</v>
          </cell>
          <cell r="O84">
            <v>0</v>
          </cell>
          <cell r="P84">
            <v>42.41333333333337</v>
          </cell>
          <cell r="Q84" t="str">
            <v>MEMENUHI</v>
          </cell>
        </row>
        <row r="85">
          <cell r="F85" t="str">
            <v>MUHAMMAD NASHIR ARDIANSYAH</v>
          </cell>
          <cell r="G85" t="str">
            <v>PROGRAM STUDI S1 TEKNIK INDUSTRI (FRI)</v>
          </cell>
          <cell r="H85" t="str">
            <v>DOSEN PEGAWAI TETAP</v>
          </cell>
          <cell r="I85" t="str">
            <v>AA</v>
          </cell>
          <cell r="J85" t="str">
            <v>KETUA PROGRAM STUDI S1 TEKNIK INDUSTRI (FRI)</v>
          </cell>
          <cell r="K85">
            <v>31.119166666666629</v>
          </cell>
          <cell r="L85">
            <v>2</v>
          </cell>
          <cell r="M85">
            <v>5</v>
          </cell>
          <cell r="N85">
            <v>13.08333333333333</v>
          </cell>
          <cell r="O85">
            <v>0</v>
          </cell>
          <cell r="P85">
            <v>51.202499999999958</v>
          </cell>
          <cell r="Q85" t="str">
            <v>MEMENUHI</v>
          </cell>
        </row>
        <row r="86">
          <cell r="F86" t="str">
            <v>RIO AURACHMAN</v>
          </cell>
          <cell r="G86" t="str">
            <v>PROGRAM STUDI S1 TEKNIK INDUSTRI (FRI)</v>
          </cell>
          <cell r="H86" t="str">
            <v>DOSEN PEGAWAI TETAP</v>
          </cell>
          <cell r="I86" t="str">
            <v>L</v>
          </cell>
          <cell r="J86" t="str">
            <v>KEPALA BAGIAN PERENCANAAN, PENGEMBANGAN DAN PENGENDALIAN INSTITUSI</v>
          </cell>
          <cell r="K86">
            <v>30.266666666666701</v>
          </cell>
          <cell r="L86">
            <v>0.93</v>
          </cell>
          <cell r="M86">
            <v>1</v>
          </cell>
          <cell r="N86">
            <v>4</v>
          </cell>
          <cell r="O86">
            <v>0</v>
          </cell>
          <cell r="P86">
            <v>36.196666666666701</v>
          </cell>
          <cell r="Q86" t="str">
            <v>TIDAK MEMENUHI</v>
          </cell>
        </row>
        <row r="87">
          <cell r="F87" t="str">
            <v>ATYA NUR AISHA</v>
          </cell>
          <cell r="G87" t="str">
            <v>PROGRAM STUDI S1 TEKNIK INDUSTRI (FRI)</v>
          </cell>
          <cell r="H87" t="str">
            <v>DOSEN PEGAWAI TETAP</v>
          </cell>
          <cell r="I87" t="str">
            <v>L</v>
          </cell>
          <cell r="K87">
            <v>11.11333333333333</v>
          </cell>
          <cell r="L87">
            <v>8.9</v>
          </cell>
          <cell r="M87">
            <v>3.5</v>
          </cell>
          <cell r="N87">
            <v>3.25</v>
          </cell>
          <cell r="O87">
            <v>0</v>
          </cell>
          <cell r="P87">
            <v>26.763333333333328</v>
          </cell>
          <cell r="Q87" t="str">
            <v>TIDAK MEMENUHI</v>
          </cell>
        </row>
        <row r="88">
          <cell r="F88" t="str">
            <v>TATANG MULYANA</v>
          </cell>
          <cell r="G88" t="str">
            <v>PROGRAM STUDI S1 TEKNIK INDUSTRI (FRI)</v>
          </cell>
          <cell r="H88" t="str">
            <v>DOSEN PROFESIONAL FULL TIME</v>
          </cell>
          <cell r="I88" t="str">
            <v>L</v>
          </cell>
          <cell r="K88">
            <v>13.853333333333328</v>
          </cell>
          <cell r="L88">
            <v>9.25</v>
          </cell>
          <cell r="M88">
            <v>2.2000000000000002</v>
          </cell>
          <cell r="N88">
            <v>1</v>
          </cell>
          <cell r="O88">
            <v>0</v>
          </cell>
          <cell r="P88">
            <v>26.303333333333327</v>
          </cell>
          <cell r="Q88" t="str">
            <v>MEMENUHI</v>
          </cell>
        </row>
        <row r="89">
          <cell r="F89" t="str">
            <v>SINTA ARYANI</v>
          </cell>
          <cell r="G89" t="str">
            <v>PROGRAM STUDI S1 TEKNIK INDUSTRI (FRI)</v>
          </cell>
          <cell r="H89" t="str">
            <v>DOSEN PROFESIONAL FULL TIME</v>
          </cell>
          <cell r="I89" t="str">
            <v>AA</v>
          </cell>
          <cell r="K89">
            <v>12.899999999999967</v>
          </cell>
          <cell r="L89">
            <v>1.5</v>
          </cell>
          <cell r="M89">
            <v>2</v>
          </cell>
          <cell r="N89">
            <v>8</v>
          </cell>
          <cell r="O89">
            <v>0</v>
          </cell>
          <cell r="P89">
            <v>24.399999999999967</v>
          </cell>
          <cell r="Q89" t="str">
            <v>MEMENUHI</v>
          </cell>
        </row>
        <row r="90">
          <cell r="F90" t="str">
            <v>NOPENDRI</v>
          </cell>
          <cell r="G90" t="str">
            <v>PROGRAM STUDI S1 TEKNIK INDUSTRI (FRI)</v>
          </cell>
          <cell r="H90" t="str">
            <v>DOSEN PROFESIONAL FULL TIME</v>
          </cell>
          <cell r="I90" t="str">
            <v>AA</v>
          </cell>
          <cell r="K90">
            <v>18.170000000000002</v>
          </cell>
          <cell r="L90">
            <v>2.11</v>
          </cell>
          <cell r="M90">
            <v>2</v>
          </cell>
          <cell r="N90">
            <v>7.75</v>
          </cell>
          <cell r="O90">
            <v>0</v>
          </cell>
          <cell r="P90">
            <v>30.03</v>
          </cell>
          <cell r="Q90" t="str">
            <v>MEMENUHI</v>
          </cell>
        </row>
        <row r="91">
          <cell r="F91" t="str">
            <v>SARI WULANDARI</v>
          </cell>
          <cell r="G91" t="str">
            <v>PROGRAM STUDI S1 TEKNIK INDUSTRI (FRI)</v>
          </cell>
          <cell r="H91" t="str">
            <v>DOSEN PEGAWAI TETAP</v>
          </cell>
          <cell r="I91" t="str">
            <v>L</v>
          </cell>
          <cell r="K91">
            <v>19.4866666666667</v>
          </cell>
          <cell r="L91">
            <v>3.63</v>
          </cell>
          <cell r="M91">
            <v>5.3</v>
          </cell>
          <cell r="N91">
            <v>1.5</v>
          </cell>
          <cell r="O91">
            <v>0</v>
          </cell>
          <cell r="P91">
            <v>29.9166666666667</v>
          </cell>
          <cell r="Q91" t="str">
            <v>MEMENUHI</v>
          </cell>
        </row>
        <row r="92">
          <cell r="F92" t="str">
            <v>AUGUSTINA ASIH RUMANTI</v>
          </cell>
          <cell r="G92" t="str">
            <v>PROGRAM STUDI S1 TEKNIK INDUSTRI (FRI)</v>
          </cell>
          <cell r="H92" t="str">
            <v>DOSEN PROFESIONAL FULL TIME</v>
          </cell>
          <cell r="I92" t="str">
            <v>LK</v>
          </cell>
          <cell r="K92">
            <v>13.65333333333337</v>
          </cell>
          <cell r="L92">
            <v>1.5</v>
          </cell>
          <cell r="M92">
            <v>6</v>
          </cell>
          <cell r="N92">
            <v>3.25</v>
          </cell>
          <cell r="O92">
            <v>0</v>
          </cell>
          <cell r="P92">
            <v>24.403333333333372</v>
          </cell>
          <cell r="Q92" t="str">
            <v>MEMENUHI</v>
          </cell>
        </row>
        <row r="93">
          <cell r="F93" t="str">
            <v>DENNY SUKMA EKA ATMAJA</v>
          </cell>
          <cell r="G93" t="str">
            <v>PROGRAM STUDI S1 TEKNIK INDUSTRI (FRI)</v>
          </cell>
          <cell r="H93" t="str">
            <v>DOSEN PEGAWAI TETAP</v>
          </cell>
          <cell r="I93" t="str">
            <v>AA</v>
          </cell>
          <cell r="K93">
            <v>20.886666666666699</v>
          </cell>
          <cell r="L93">
            <v>4.91</v>
          </cell>
          <cell r="M93">
            <v>4</v>
          </cell>
          <cell r="N93">
            <v>8.25</v>
          </cell>
          <cell r="O93">
            <v>0</v>
          </cell>
          <cell r="P93">
            <v>38.046666666666695</v>
          </cell>
          <cell r="Q93" t="str">
            <v>MEMENUHI</v>
          </cell>
        </row>
        <row r="94">
          <cell r="F94" t="str">
            <v>DEVI PRATAMI</v>
          </cell>
          <cell r="G94" t="str">
            <v>PROGRAM STUDI S1 TEKNIK INDUSTRI (FRI)</v>
          </cell>
          <cell r="H94" t="str">
            <v>DOSEN PEGAWAI TETAP</v>
          </cell>
          <cell r="I94" t="str">
            <v>L</v>
          </cell>
          <cell r="K94">
            <v>22.120000000000033</v>
          </cell>
          <cell r="L94">
            <v>4</v>
          </cell>
          <cell r="M94">
            <v>5</v>
          </cell>
          <cell r="N94">
            <v>8.8000000000000007</v>
          </cell>
          <cell r="O94">
            <v>0</v>
          </cell>
          <cell r="P94">
            <v>39.92000000000003</v>
          </cell>
          <cell r="Q94" t="str">
            <v>MEMENUHI</v>
          </cell>
        </row>
        <row r="95">
          <cell r="F95" t="str">
            <v>IKA ARUM PUSPITA</v>
          </cell>
          <cell r="G95" t="str">
            <v>PROGRAM STUDI S1 TEKNIK INDUSTRI (FRI)</v>
          </cell>
          <cell r="H95" t="str">
            <v>DOSEN PEGAWAI TETAP</v>
          </cell>
          <cell r="I95" t="str">
            <v>AA</v>
          </cell>
          <cell r="J95" t="str">
            <v>SEKRETARIS PROGRAM STUDI S1 TEKNIK INDUSTRI (FRI)</v>
          </cell>
          <cell r="K95">
            <v>31.186666666666632</v>
          </cell>
          <cell r="L95">
            <v>2.5</v>
          </cell>
          <cell r="M95">
            <v>4.5999999999999996</v>
          </cell>
          <cell r="N95">
            <v>12.5</v>
          </cell>
          <cell r="O95">
            <v>0</v>
          </cell>
          <cell r="P95">
            <v>50.786666666666633</v>
          </cell>
          <cell r="Q95" t="str">
            <v>MEMENUHI</v>
          </cell>
        </row>
        <row r="96">
          <cell r="F96" t="str">
            <v>HILMAN DWI ANGGANA</v>
          </cell>
          <cell r="G96" t="str">
            <v>PROGRAM STUDI S1 TEKNIK INDUSTRI (FRI)</v>
          </cell>
          <cell r="H96" t="str">
            <v>DOSEN PROFESIONAL FULL TIME</v>
          </cell>
          <cell r="I96" t="str">
            <v>AA</v>
          </cell>
          <cell r="K96">
            <v>25.286666666666704</v>
          </cell>
          <cell r="L96">
            <v>1</v>
          </cell>
          <cell r="M96">
            <v>2</v>
          </cell>
          <cell r="N96">
            <v>8</v>
          </cell>
          <cell r="O96">
            <v>0</v>
          </cell>
          <cell r="P96">
            <v>36.286666666666704</v>
          </cell>
          <cell r="Q96" t="str">
            <v>MEMENUHI</v>
          </cell>
        </row>
        <row r="97">
          <cell r="F97" t="str">
            <v>PRIYANTONO RUDITO</v>
          </cell>
          <cell r="G97" t="str">
            <v>PROGRAM STUDI S1 TEKNIK INDUSTRI (FRI)</v>
          </cell>
          <cell r="H97" t="str">
            <v>DOSEN PROFESIONAL PART TIME</v>
          </cell>
          <cell r="I97" t="str">
            <v>NJFA</v>
          </cell>
          <cell r="K97">
            <v>1.7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1.7</v>
          </cell>
          <cell r="Q97" t="str">
            <v>TIDAK MEMENUHI</v>
          </cell>
        </row>
        <row r="98">
          <cell r="F98" t="str">
            <v>ERNA FEBRIYANTI</v>
          </cell>
          <cell r="G98" t="str">
            <v>PROGRAM STUDI S1 TEKNIK INDUSTRI (FRI)</v>
          </cell>
          <cell r="H98" t="str">
            <v>DOSEN PROFESIONAL FULL TIME</v>
          </cell>
          <cell r="I98" t="str">
            <v>NJFA</v>
          </cell>
          <cell r="K98">
            <v>14.633333333333329</v>
          </cell>
          <cell r="L98">
            <v>2.33</v>
          </cell>
          <cell r="M98">
            <v>1</v>
          </cell>
          <cell r="N98">
            <v>1</v>
          </cell>
          <cell r="O98">
            <v>0</v>
          </cell>
          <cell r="P98">
            <v>18.963333333333331</v>
          </cell>
          <cell r="Q98" t="str">
            <v>MEMENUHI</v>
          </cell>
        </row>
        <row r="99">
          <cell r="F99" t="str">
            <v>AYUDITA OKTAFIANI</v>
          </cell>
          <cell r="G99" t="str">
            <v>PROGRAM STUDI S1 TEKNIK INDUSTRI (FRI)</v>
          </cell>
          <cell r="H99" t="str">
            <v>DOSEN PROFESIONAL FULL TIME</v>
          </cell>
          <cell r="I99" t="str">
            <v>NJFA</v>
          </cell>
          <cell r="K99">
            <v>24.400000000000031</v>
          </cell>
          <cell r="L99">
            <v>2.66</v>
          </cell>
          <cell r="M99">
            <v>3.5</v>
          </cell>
          <cell r="N99">
            <v>8.5</v>
          </cell>
          <cell r="O99">
            <v>0</v>
          </cell>
          <cell r="P99">
            <v>39.060000000000031</v>
          </cell>
          <cell r="Q99" t="str">
            <v>MEMENUHI</v>
          </cell>
        </row>
        <row r="100">
          <cell r="F100" t="str">
            <v>G.N. SANDHY WIDYASTHONA</v>
          </cell>
          <cell r="G100" t="str">
            <v>PROGRAM STUDI S1 TEKNIK INDUSTRI (FRI)</v>
          </cell>
          <cell r="H100" t="str">
            <v>DOSEN PROFESIONAL PART TIME</v>
          </cell>
          <cell r="I100" t="str">
            <v>NJFA</v>
          </cell>
          <cell r="K100">
            <v>6.5</v>
          </cell>
          <cell r="L100">
            <v>0</v>
          </cell>
          <cell r="M100">
            <v>1</v>
          </cell>
          <cell r="N100">
            <v>1</v>
          </cell>
          <cell r="O100">
            <v>0</v>
          </cell>
          <cell r="P100">
            <v>8.5</v>
          </cell>
          <cell r="Q100" t="str">
            <v>TIDAK MEMENUHI</v>
          </cell>
        </row>
        <row r="101">
          <cell r="F101" t="str">
            <v>YUDHA PRAMBUDIA</v>
          </cell>
          <cell r="G101" t="str">
            <v>PROGRAM STUDI S1 TEKNIK INDUSTRI (FRI)</v>
          </cell>
          <cell r="H101" t="str">
            <v>DOSEN PROFESIONAL FULL TIME</v>
          </cell>
          <cell r="I101" t="str">
            <v>L</v>
          </cell>
          <cell r="K101">
            <v>28.036666666666662</v>
          </cell>
          <cell r="L101">
            <v>6.01</v>
          </cell>
          <cell r="M101">
            <v>4</v>
          </cell>
          <cell r="N101">
            <v>13.5</v>
          </cell>
          <cell r="O101">
            <v>0</v>
          </cell>
          <cell r="P101">
            <v>51.54666666666666</v>
          </cell>
          <cell r="Q101" t="str">
            <v>MEMENUHI</v>
          </cell>
        </row>
        <row r="102">
          <cell r="F102" t="str">
            <v>MURMAN DWI PRASETIO</v>
          </cell>
          <cell r="G102" t="str">
            <v>PROGRAM STUDI S1 TEKNIK INDUSTRI (FRI)</v>
          </cell>
          <cell r="H102" t="str">
            <v>DOSEN PROFESIONAL FULL TIME</v>
          </cell>
          <cell r="I102" t="str">
            <v>NJFA</v>
          </cell>
          <cell r="K102">
            <v>20.696666666666673</v>
          </cell>
          <cell r="L102">
            <v>8.129999999999999</v>
          </cell>
          <cell r="M102">
            <v>8</v>
          </cell>
          <cell r="N102">
            <v>8.5</v>
          </cell>
          <cell r="O102">
            <v>0</v>
          </cell>
          <cell r="P102">
            <v>45.326666666666668</v>
          </cell>
          <cell r="Q102" t="str">
            <v>MEMENUHI</v>
          </cell>
        </row>
        <row r="103">
          <cell r="F103" t="str">
            <v>DINO CAESARON</v>
          </cell>
          <cell r="G103" t="str">
            <v>PROGRAM STUDI S1 TEKNIK INDUSTRI (FRI)</v>
          </cell>
          <cell r="H103" t="str">
            <v>DOSEN PROFESIONAL FULL TIME</v>
          </cell>
          <cell r="I103" t="str">
            <v>L</v>
          </cell>
          <cell r="K103">
            <v>20.946666666666673</v>
          </cell>
          <cell r="L103">
            <v>12</v>
          </cell>
          <cell r="M103">
            <v>9</v>
          </cell>
          <cell r="N103">
            <v>12.824999999999999</v>
          </cell>
          <cell r="O103">
            <v>0</v>
          </cell>
          <cell r="P103">
            <v>54.771666666666675</v>
          </cell>
          <cell r="Q103" t="str">
            <v>MEMENUHI</v>
          </cell>
        </row>
        <row r="104">
          <cell r="F104" t="str">
            <v>MOHAMMAD DENI AKBAR</v>
          </cell>
          <cell r="G104" t="str">
            <v>PROGRAM STUDI S1 TEKNIK INDUSTRI (FRI)</v>
          </cell>
          <cell r="H104" t="str">
            <v>DOSEN PEGAWAI TETAP</v>
          </cell>
          <cell r="I104" t="str">
            <v>NJFA</v>
          </cell>
          <cell r="J104" t="str">
            <v>SEKRETARIS PROGRAM STUDI S1 TEKNIK INDUSTRI INTERNASIONAL (FRI)</v>
          </cell>
          <cell r="K104">
            <v>40.743333333333339</v>
          </cell>
          <cell r="L104">
            <v>3.73</v>
          </cell>
          <cell r="M104">
            <v>0.8</v>
          </cell>
          <cell r="N104">
            <v>5</v>
          </cell>
          <cell r="O104">
            <v>0</v>
          </cell>
          <cell r="P104">
            <v>50.273333333333333</v>
          </cell>
          <cell r="Q104" t="str">
            <v>MEMENUHI</v>
          </cell>
        </row>
        <row r="105">
          <cell r="F105" t="str">
            <v>AGUS KUSNAYAT</v>
          </cell>
          <cell r="G105" t="str">
            <v>PROGRAM STUDI S1 TEKNIK INDUSTRI (FRI)</v>
          </cell>
          <cell r="H105" t="str">
            <v>DOSEN PEGAWAI TETAP</v>
          </cell>
          <cell r="I105" t="str">
            <v>L</v>
          </cell>
          <cell r="K105">
            <v>20.946666666666665</v>
          </cell>
          <cell r="L105">
            <v>31.58</v>
          </cell>
          <cell r="M105">
            <v>4</v>
          </cell>
          <cell r="N105">
            <v>7.5</v>
          </cell>
          <cell r="O105">
            <v>0</v>
          </cell>
          <cell r="P105">
            <v>64.026666666666671</v>
          </cell>
          <cell r="Q105" t="str">
            <v>MEMENUHI</v>
          </cell>
        </row>
        <row r="106">
          <cell r="F106" t="str">
            <v>BUDI SANTOSA</v>
          </cell>
          <cell r="G106" t="str">
            <v>PROGRAM STUDI S1 TEKNIK INDUSTRI (FRI)</v>
          </cell>
          <cell r="H106" t="str">
            <v>DOSEN PROFESIONAL FULL TIME</v>
          </cell>
          <cell r="I106" t="str">
            <v>NJFA</v>
          </cell>
          <cell r="K106">
            <v>19.7</v>
          </cell>
          <cell r="L106">
            <v>2.5</v>
          </cell>
          <cell r="M106">
            <v>1.6</v>
          </cell>
          <cell r="N106">
            <v>1</v>
          </cell>
          <cell r="O106">
            <v>0</v>
          </cell>
          <cell r="P106">
            <v>24.8</v>
          </cell>
          <cell r="Q106" t="str">
            <v>MEMENUHI</v>
          </cell>
        </row>
        <row r="107">
          <cell r="F107" t="str">
            <v>WAWAN TRIPIAWAN</v>
          </cell>
          <cell r="G107" t="str">
            <v>PROGRAM STUDI S1 TEKNIK INDUSTRI (FRI)</v>
          </cell>
          <cell r="H107" t="str">
            <v>DOSEN PEGAWAI TETAP</v>
          </cell>
          <cell r="I107" t="str">
            <v>AA</v>
          </cell>
          <cell r="K107">
            <v>26.106666666666705</v>
          </cell>
          <cell r="L107">
            <v>5</v>
          </cell>
          <cell r="M107">
            <v>6</v>
          </cell>
          <cell r="N107">
            <v>14.8</v>
          </cell>
          <cell r="O107">
            <v>0</v>
          </cell>
          <cell r="P107">
            <v>51.906666666666709</v>
          </cell>
          <cell r="Q107" t="str">
            <v>MEMENUHI</v>
          </cell>
        </row>
        <row r="108">
          <cell r="F108" t="str">
            <v>ISNAENI YULI ARINI</v>
          </cell>
          <cell r="G108" t="str">
            <v>PROGRAM STUDI S1 TEKNIK INDUSTRI (FRI)</v>
          </cell>
          <cell r="H108" t="str">
            <v>DOSEN PROFESIONAL FULL TIME</v>
          </cell>
          <cell r="I108" t="str">
            <v>NJFA</v>
          </cell>
          <cell r="K108">
            <v>17.86333333333333</v>
          </cell>
          <cell r="L108">
            <v>5.88</v>
          </cell>
          <cell r="M108">
            <v>4</v>
          </cell>
          <cell r="N108">
            <v>11.175000000000001</v>
          </cell>
          <cell r="O108">
            <v>0</v>
          </cell>
          <cell r="P108">
            <v>38.918333333333329</v>
          </cell>
          <cell r="Q108" t="str">
            <v>MEMENUHI</v>
          </cell>
        </row>
        <row r="109">
          <cell r="F109" t="str">
            <v>MUHAMMAD ALMAUDUDI PULUNGAN</v>
          </cell>
          <cell r="G109" t="str">
            <v>PROGRAM STUDI S1 TEKNIK INDUSTRI (FRI)</v>
          </cell>
          <cell r="H109" t="str">
            <v>DOSEN PROFESIONAL FULL TIME</v>
          </cell>
          <cell r="I109" t="str">
            <v>NJFA</v>
          </cell>
          <cell r="K109">
            <v>13.133333333333329</v>
          </cell>
          <cell r="L109">
            <v>0</v>
          </cell>
          <cell r="M109">
            <v>0</v>
          </cell>
          <cell r="N109">
            <v>4.25</v>
          </cell>
          <cell r="O109">
            <v>0</v>
          </cell>
          <cell r="P109">
            <v>17.383333333333329</v>
          </cell>
          <cell r="Q109" t="str">
            <v>TIDAK MEMENUHI</v>
          </cell>
        </row>
        <row r="110">
          <cell r="F110" t="str">
            <v>AFRIN FAUZYA RIZANA</v>
          </cell>
          <cell r="G110" t="str">
            <v>PROGRAM STUDI S1 TEKNIK INDUSTRI (FRI)</v>
          </cell>
          <cell r="H110" t="str">
            <v>DOSEN PEGAWAI TETAP</v>
          </cell>
          <cell r="I110" t="str">
            <v>AA</v>
          </cell>
          <cell r="K110">
            <v>18.163333333333327</v>
          </cell>
          <cell r="L110">
            <v>4.4000000000000004</v>
          </cell>
          <cell r="M110">
            <v>4.0999999999999996</v>
          </cell>
          <cell r="N110">
            <v>10</v>
          </cell>
          <cell r="O110">
            <v>0</v>
          </cell>
          <cell r="P110">
            <v>36.663333333333327</v>
          </cell>
          <cell r="Q110" t="str">
            <v>MEMENUHI</v>
          </cell>
        </row>
        <row r="111">
          <cell r="F111" t="str">
            <v>RAYINDA PRAMUDITYA SOESANTO</v>
          </cell>
          <cell r="G111" t="str">
            <v>PROGRAM STUDI S1 TEKNIK INDUSTRI (FRI)</v>
          </cell>
          <cell r="H111" t="str">
            <v>DOSEN PEGAWAI TETAP</v>
          </cell>
          <cell r="I111" t="str">
            <v>AA</v>
          </cell>
          <cell r="K111">
            <v>23.369999999999997</v>
          </cell>
          <cell r="L111">
            <v>9.629999999999999</v>
          </cell>
          <cell r="M111">
            <v>5.0999999999999996</v>
          </cell>
          <cell r="N111">
            <v>25.3</v>
          </cell>
          <cell r="O111">
            <v>0</v>
          </cell>
          <cell r="P111">
            <v>63.400000000000006</v>
          </cell>
          <cell r="Q111" t="str">
            <v>MEMENUHI</v>
          </cell>
        </row>
        <row r="112">
          <cell r="F112" t="str">
            <v>YUNITA NUGRAHAINI SAFRUDIN</v>
          </cell>
          <cell r="G112" t="str">
            <v>PROGRAM STUDI S1 TEKNIK INDUSTRI (FRI)</v>
          </cell>
          <cell r="H112" t="str">
            <v>DOSEN PROFESIONAL FULL TIME</v>
          </cell>
          <cell r="I112" t="str">
            <v>NJFA</v>
          </cell>
          <cell r="K112">
            <v>16.28</v>
          </cell>
          <cell r="L112">
            <v>2.9</v>
          </cell>
          <cell r="M112">
            <v>3.5</v>
          </cell>
          <cell r="N112">
            <v>9.5</v>
          </cell>
          <cell r="O112">
            <v>0</v>
          </cell>
          <cell r="P112">
            <v>32.18</v>
          </cell>
          <cell r="Q112" t="str">
            <v>MEMENUHI</v>
          </cell>
        </row>
        <row r="113">
          <cell r="F113" t="str">
            <v>TIARA VERITA YASTICA</v>
          </cell>
          <cell r="G113" t="str">
            <v>PROGRAM STUDI S1 TEKNIK INDUSTRI (FRI)</v>
          </cell>
          <cell r="H113" t="str">
            <v>DOSEN PROFESIONAL FULL TIME</v>
          </cell>
          <cell r="I113" t="str">
            <v>NJFA</v>
          </cell>
          <cell r="K113">
            <v>17.336666666666702</v>
          </cell>
          <cell r="L113">
            <v>3.5</v>
          </cell>
          <cell r="M113">
            <v>3.5</v>
          </cell>
          <cell r="N113">
            <v>10</v>
          </cell>
          <cell r="O113">
            <v>0</v>
          </cell>
          <cell r="P113">
            <v>34.336666666666702</v>
          </cell>
          <cell r="Q113" t="str">
            <v>MEMENUHI</v>
          </cell>
        </row>
        <row r="114">
          <cell r="F114" t="str">
            <v>SHEILA AMALIA SALMA</v>
          </cell>
          <cell r="G114" t="str">
            <v>PROGRAM STUDI S1 TEKNIK INDUSTRI (FRI)</v>
          </cell>
          <cell r="H114" t="str">
            <v>DOSEN PROFESIONAL FULL TIME</v>
          </cell>
          <cell r="I114" t="str">
            <v>NJFA</v>
          </cell>
          <cell r="K114">
            <v>19.96999999999997</v>
          </cell>
          <cell r="L114">
            <v>2.77</v>
          </cell>
          <cell r="M114">
            <v>3</v>
          </cell>
          <cell r="N114">
            <v>10.25</v>
          </cell>
          <cell r="O114">
            <v>0</v>
          </cell>
          <cell r="P114">
            <v>35.989999999999966</v>
          </cell>
          <cell r="Q114" t="str">
            <v>MEMENUHI</v>
          </cell>
        </row>
        <row r="115">
          <cell r="F115" t="str">
            <v>IPHOV KUMALA SRIWANA</v>
          </cell>
          <cell r="G115" t="str">
            <v>PROGRAM STUDI S1 TEKNIK INDUSTRI (FRI)</v>
          </cell>
          <cell r="H115" t="str">
            <v>DOSEN PROFESIONAL FULL TIME</v>
          </cell>
          <cell r="I115" t="str">
            <v>L</v>
          </cell>
          <cell r="K115">
            <v>12.636666666666667</v>
          </cell>
          <cell r="L115">
            <v>6.2</v>
          </cell>
          <cell r="M115">
            <v>4</v>
          </cell>
          <cell r="N115">
            <v>14.675000000000001</v>
          </cell>
          <cell r="O115">
            <v>0</v>
          </cell>
          <cell r="P115">
            <v>37.51166666666667</v>
          </cell>
          <cell r="Q115" t="str">
            <v>MEMENUHI</v>
          </cell>
        </row>
        <row r="116">
          <cell r="F116" t="str">
            <v>NOVA INDAH SARAGIH</v>
          </cell>
          <cell r="G116" t="str">
            <v>PROGRAM STUDI S1 TEKNIK INDUSTRI (FRI)</v>
          </cell>
          <cell r="H116" t="str">
            <v>DOSEN PROFESIONAL FULL TIME</v>
          </cell>
          <cell r="I116" t="str">
            <v>L</v>
          </cell>
          <cell r="K116">
            <v>15.233333333333329</v>
          </cell>
          <cell r="L116">
            <v>1</v>
          </cell>
          <cell r="M116">
            <v>2</v>
          </cell>
          <cell r="N116">
            <v>9.5749999999999993</v>
          </cell>
          <cell r="O116">
            <v>0</v>
          </cell>
          <cell r="P116">
            <v>27.808333333333326</v>
          </cell>
          <cell r="Q116" t="str">
            <v>MEMENUHI</v>
          </cell>
        </row>
        <row r="117">
          <cell r="F117" t="str">
            <v>WIYONO</v>
          </cell>
          <cell r="G117" t="str">
            <v>PROGRAM STUDI S1 TEKNIK INDUSTRI (FRI)</v>
          </cell>
          <cell r="H117" t="str">
            <v>DOSEN PEGAWAI TETAP</v>
          </cell>
          <cell r="I117" t="str">
            <v>L</v>
          </cell>
          <cell r="K117">
            <v>22.956666666666671</v>
          </cell>
          <cell r="L117">
            <v>6.58</v>
          </cell>
          <cell r="M117">
            <v>4</v>
          </cell>
          <cell r="N117">
            <v>2</v>
          </cell>
          <cell r="O117">
            <v>0</v>
          </cell>
          <cell r="P117">
            <v>35.536666666666669</v>
          </cell>
          <cell r="Q117" t="str">
            <v>MEMENUHI</v>
          </cell>
        </row>
        <row r="118">
          <cell r="F118" t="str">
            <v>BUDI PRAPTONO</v>
          </cell>
          <cell r="G118" t="str">
            <v>PROGRAM STUDI S1 TEKNIK INDUSTRI (FRI)</v>
          </cell>
          <cell r="H118" t="str">
            <v>DOSEN PEGAWAI TETAP</v>
          </cell>
          <cell r="I118" t="str">
            <v>L</v>
          </cell>
          <cell r="K118">
            <v>22.613333333333298</v>
          </cell>
          <cell r="L118">
            <v>0.4</v>
          </cell>
          <cell r="M118">
            <v>2</v>
          </cell>
          <cell r="N118">
            <v>2</v>
          </cell>
          <cell r="O118">
            <v>0</v>
          </cell>
          <cell r="P118">
            <v>27.013333333333296</v>
          </cell>
          <cell r="Q118" t="str">
            <v>TIDAK MEMENUHI</v>
          </cell>
        </row>
        <row r="119">
          <cell r="F119" t="str">
            <v>BUDI SULISTYO</v>
          </cell>
          <cell r="G119" t="str">
            <v>PROGRAM STUDI S1 TEKNIK INDUSTRI (FRI)</v>
          </cell>
          <cell r="H119" t="str">
            <v>DOSEN PEGAWAI TETAP</v>
          </cell>
          <cell r="I119" t="str">
            <v>L</v>
          </cell>
          <cell r="K119">
            <v>12.46666666666667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12.46666666666667</v>
          </cell>
          <cell r="Q119" t="str">
            <v>TIDAK MEMENUHI</v>
          </cell>
        </row>
        <row r="120">
          <cell r="F120" t="str">
            <v>FARDA HASUN</v>
          </cell>
          <cell r="G120" t="str">
            <v>PROGRAM STUDI S1 TEKNIK INDUSTRI (FRI)</v>
          </cell>
          <cell r="H120" t="str">
            <v>DOSEN PEGAWAI TETAP</v>
          </cell>
          <cell r="I120" t="str">
            <v>L</v>
          </cell>
          <cell r="K120">
            <v>16.876666666666701</v>
          </cell>
          <cell r="L120">
            <v>1.2</v>
          </cell>
          <cell r="M120">
            <v>5</v>
          </cell>
          <cell r="N120">
            <v>1.5</v>
          </cell>
          <cell r="O120">
            <v>0</v>
          </cell>
          <cell r="P120">
            <v>24.5766666666667</v>
          </cell>
          <cell r="Q120" t="str">
            <v>MEMENUHI</v>
          </cell>
        </row>
        <row r="121">
          <cell r="F121" t="str">
            <v>SRI WIDANINGRUM</v>
          </cell>
          <cell r="G121" t="str">
            <v>PROGRAM STUDI S1 TEKNIK INDUSTRI (FRI)</v>
          </cell>
          <cell r="H121" t="str">
            <v>DOSEN PEGAWAI TETAP</v>
          </cell>
          <cell r="I121" t="str">
            <v>L</v>
          </cell>
          <cell r="K121">
            <v>12.516666666666669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12.516666666666669</v>
          </cell>
          <cell r="Q121" t="str">
            <v>TIDAK MEMENUHI</v>
          </cell>
        </row>
        <row r="122">
          <cell r="F122" t="str">
            <v>BUDHI YOGASWARA</v>
          </cell>
          <cell r="G122" t="str">
            <v>PROGRAM STUDI S1 TEKNIK INDUSTRI (FRI)</v>
          </cell>
          <cell r="H122" t="str">
            <v>DOSEN PEGAWAI TETAP</v>
          </cell>
          <cell r="I122" t="str">
            <v>L</v>
          </cell>
          <cell r="K122">
            <v>16.25333333333333</v>
          </cell>
          <cell r="L122">
            <v>0</v>
          </cell>
          <cell r="M122">
            <v>2</v>
          </cell>
          <cell r="N122">
            <v>5</v>
          </cell>
          <cell r="O122">
            <v>0</v>
          </cell>
          <cell r="P122">
            <v>23.25333333333333</v>
          </cell>
          <cell r="Q122" t="str">
            <v>TIDAK MEMENUHI</v>
          </cell>
        </row>
        <row r="123">
          <cell r="F123" t="str">
            <v>ENDANG BUDIASIH</v>
          </cell>
          <cell r="G123" t="str">
            <v>PROGRAM STUDI S1 TEKNIK INDUSTRI (FRI)</v>
          </cell>
          <cell r="H123" t="str">
            <v>DOSEN PEGAWAI TETAP</v>
          </cell>
          <cell r="I123" t="str">
            <v>AA</v>
          </cell>
          <cell r="K123">
            <v>21.713333333333299</v>
          </cell>
          <cell r="L123">
            <v>1.67</v>
          </cell>
          <cell r="M123">
            <v>1</v>
          </cell>
          <cell r="N123">
            <v>2.5</v>
          </cell>
          <cell r="O123">
            <v>0</v>
          </cell>
          <cell r="P123">
            <v>26.883333333333297</v>
          </cell>
          <cell r="Q123" t="str">
            <v>MEMENUHI</v>
          </cell>
        </row>
        <row r="124">
          <cell r="F124" t="str">
            <v>MARINA YUSTIANA LUBIS</v>
          </cell>
          <cell r="G124" t="str">
            <v>PROGRAM STUDI S1 TEKNIK INDUSTRI (FRI)</v>
          </cell>
          <cell r="H124" t="str">
            <v>DOSEN PEGAWAI TETAP</v>
          </cell>
          <cell r="I124" t="str">
            <v>L</v>
          </cell>
          <cell r="K124">
            <v>22.33</v>
          </cell>
          <cell r="L124">
            <v>0.33</v>
          </cell>
          <cell r="M124">
            <v>1</v>
          </cell>
          <cell r="N124">
            <v>3</v>
          </cell>
          <cell r="O124">
            <v>0</v>
          </cell>
          <cell r="P124">
            <v>26.659999999999997</v>
          </cell>
          <cell r="Q124" t="str">
            <v>TIDAK MEMENUHI</v>
          </cell>
        </row>
        <row r="125">
          <cell r="F125" t="str">
            <v>HARIS RACHMAT</v>
          </cell>
          <cell r="G125" t="str">
            <v>PROGRAM STUDI S1 TEKNIK INDUSTRI (FRI)</v>
          </cell>
          <cell r="H125" t="str">
            <v>DOSEN PEGAWAI TETAP</v>
          </cell>
          <cell r="I125" t="str">
            <v>AA</v>
          </cell>
          <cell r="K125">
            <v>8.5333333333333687</v>
          </cell>
          <cell r="L125">
            <v>4.91</v>
          </cell>
          <cell r="M125">
            <v>4</v>
          </cell>
          <cell r="N125">
            <v>0.5</v>
          </cell>
          <cell r="O125">
            <v>0</v>
          </cell>
          <cell r="P125">
            <v>17.943333333333371</v>
          </cell>
          <cell r="Q125" t="str">
            <v>TIDAK MEMENUHI</v>
          </cell>
        </row>
        <row r="126">
          <cell r="F126" t="str">
            <v>RINO ANDIAS ANUGRAHA</v>
          </cell>
          <cell r="G126" t="str">
            <v>PROGRAM STUDI S1 TEKNIK INDUSTRI (FRI)</v>
          </cell>
          <cell r="H126" t="str">
            <v>DOSEN PEGAWAI TETAP</v>
          </cell>
          <cell r="I126" t="str">
            <v>L</v>
          </cell>
          <cell r="K126">
            <v>8.9033333333333697</v>
          </cell>
          <cell r="L126">
            <v>3.67</v>
          </cell>
          <cell r="M126">
            <v>5</v>
          </cell>
          <cell r="N126">
            <v>1</v>
          </cell>
          <cell r="O126">
            <v>0</v>
          </cell>
          <cell r="P126">
            <v>18.57333333333337</v>
          </cell>
          <cell r="Q126" t="str">
            <v>TIDAK MEMENUHI</v>
          </cell>
        </row>
        <row r="127">
          <cell r="F127" t="str">
            <v>NIA NOVITASARI</v>
          </cell>
          <cell r="G127" t="str">
            <v>PROGRAM STUDI S1 TEKNIK LOGISTIK (FRI)</v>
          </cell>
          <cell r="H127" t="str">
            <v>DOSEN PROFESIONAL FULL TIME</v>
          </cell>
          <cell r="I127" t="str">
            <v>AA</v>
          </cell>
          <cell r="K127">
            <v>15.33333333333333</v>
          </cell>
          <cell r="L127">
            <v>2.5</v>
          </cell>
          <cell r="M127">
            <v>1.2</v>
          </cell>
          <cell r="N127">
            <v>13.7</v>
          </cell>
          <cell r="O127">
            <v>0</v>
          </cell>
          <cell r="P127">
            <v>32.733333333333327</v>
          </cell>
          <cell r="Q127" t="str">
            <v>MEMENUHI</v>
          </cell>
        </row>
        <row r="128">
          <cell r="F128" t="str">
            <v>PRAFAJAR SUKSESSANNO MUTTAQIN</v>
          </cell>
          <cell r="G128" t="str">
            <v>PROGRAM STUDI S1 TEKNIK LOGISTIK (FRI)</v>
          </cell>
          <cell r="H128" t="str">
            <v>DOSEN PROFESIONAL FULL TIME</v>
          </cell>
          <cell r="I128" t="str">
            <v>NJFA</v>
          </cell>
          <cell r="K128">
            <v>15.86</v>
          </cell>
          <cell r="L128">
            <v>3.65</v>
          </cell>
          <cell r="M128">
            <v>1</v>
          </cell>
          <cell r="N128">
            <v>13.8</v>
          </cell>
          <cell r="O128">
            <v>0</v>
          </cell>
          <cell r="P128">
            <v>34.31</v>
          </cell>
          <cell r="Q128" t="str">
            <v>MEMENUHI</v>
          </cell>
        </row>
        <row r="129">
          <cell r="F129" t="str">
            <v>FEMI YULIANTI</v>
          </cell>
          <cell r="G129" t="str">
            <v>PROGRAM STUDI S1 TEKNIK LOGISTIK (FRI)</v>
          </cell>
          <cell r="H129" t="str">
            <v>DOSEN PEGAWAI TETAP</v>
          </cell>
          <cell r="I129" t="str">
            <v>L</v>
          </cell>
          <cell r="J129" t="str">
            <v>KETUA PROGRAM STUDI S1 TEKNIK LOGISTIK (FRI)</v>
          </cell>
          <cell r="K129">
            <v>15.593333333333332</v>
          </cell>
          <cell r="L129">
            <v>10.5</v>
          </cell>
          <cell r="M129">
            <v>3.5</v>
          </cell>
          <cell r="N129">
            <v>20.7</v>
          </cell>
          <cell r="O129">
            <v>0</v>
          </cell>
          <cell r="P129">
            <v>50.293333333333337</v>
          </cell>
          <cell r="Q129" t="str">
            <v>MEMENUHI</v>
          </cell>
        </row>
        <row r="130">
          <cell r="F130" t="str">
            <v>HARDIAN KOKOH PAMBUDI</v>
          </cell>
          <cell r="G130" t="str">
            <v>PROGRAM STUDI S1 TEKNIK LOGISTIK (FRI)</v>
          </cell>
          <cell r="H130" t="str">
            <v>DOSEN PEGAWAI TETAP</v>
          </cell>
          <cell r="I130" t="str">
            <v>NJFA</v>
          </cell>
          <cell r="K130">
            <v>17.083333333333329</v>
          </cell>
          <cell r="L130">
            <v>3.83</v>
          </cell>
          <cell r="M130">
            <v>2.5</v>
          </cell>
          <cell r="N130">
            <v>19.675000000000001</v>
          </cell>
          <cell r="O130">
            <v>0</v>
          </cell>
          <cell r="P130">
            <v>43.088333333333324</v>
          </cell>
          <cell r="Q130" t="str">
            <v>MEMENUHI</v>
          </cell>
        </row>
        <row r="131">
          <cell r="F131" t="str">
            <v>ERLANGGA BAYU SETYAWAN</v>
          </cell>
          <cell r="G131" t="str">
            <v>PROGRAM STUDI S1 TEKNIK LOGISTIK (FRI)</v>
          </cell>
          <cell r="H131" t="str">
            <v>DOSEN PEGAWAI TETAP</v>
          </cell>
          <cell r="I131" t="str">
            <v>AA</v>
          </cell>
          <cell r="K131">
            <v>15.05666666666666</v>
          </cell>
          <cell r="L131">
            <v>3.5</v>
          </cell>
          <cell r="M131">
            <v>1.2</v>
          </cell>
          <cell r="N131">
            <v>20.25</v>
          </cell>
          <cell r="O131">
            <v>0</v>
          </cell>
          <cell r="P131">
            <v>40.006666666666661</v>
          </cell>
          <cell r="Q131" t="str">
            <v>MEMENUHI</v>
          </cell>
        </row>
        <row r="132">
          <cell r="F132" t="str">
            <v>ILMA MUFIDAH</v>
          </cell>
          <cell r="G132" t="str">
            <v>PROGRAM STUDI S2 TEKNIK INDUSTRI (FRI)</v>
          </cell>
          <cell r="H132" t="str">
            <v>DOSEN PEGAWAI TETAP</v>
          </cell>
          <cell r="I132" t="str">
            <v>L</v>
          </cell>
          <cell r="J132" t="str">
            <v>KETUA PROGRAM STUDI S2 TEKNIK INDUSTRI (FRI)</v>
          </cell>
          <cell r="K132">
            <v>15.7</v>
          </cell>
          <cell r="L132">
            <v>12.88</v>
          </cell>
          <cell r="M132">
            <v>3.5</v>
          </cell>
          <cell r="N132">
            <v>18.8</v>
          </cell>
          <cell r="O132">
            <v>0</v>
          </cell>
          <cell r="P132">
            <v>50.879999999999995</v>
          </cell>
          <cell r="Q132" t="str">
            <v>MEMENUHI</v>
          </cell>
        </row>
        <row r="133">
          <cell r="F133" t="str">
            <v>HUSNI AMANI</v>
          </cell>
          <cell r="G133" t="str">
            <v>PROGRAM STUDI S2 TEKNIK INDUSTRI (FRI)</v>
          </cell>
          <cell r="H133" t="str">
            <v>DOSEN PROFESIONAL FULL TIME</v>
          </cell>
          <cell r="I133" t="str">
            <v>AA</v>
          </cell>
          <cell r="K133">
            <v>15.073333333333361</v>
          </cell>
          <cell r="L133">
            <v>1.5</v>
          </cell>
          <cell r="M133">
            <v>0</v>
          </cell>
          <cell r="N133">
            <v>3.75</v>
          </cell>
          <cell r="O133">
            <v>0</v>
          </cell>
          <cell r="P133">
            <v>20.323333333333359</v>
          </cell>
          <cell r="Q133" t="str">
            <v>TIDAK MEMENUHI</v>
          </cell>
        </row>
        <row r="134">
          <cell r="F134" t="str">
            <v>AGUS ACHMAD SUHENDRA</v>
          </cell>
          <cell r="G134" t="str">
            <v>PROGRAM STUDI S2 TEKNIK INDUSTRI (FRI)</v>
          </cell>
          <cell r="H134" t="str">
            <v>DOSEN PEGAWAI TETAP</v>
          </cell>
          <cell r="I134" t="str">
            <v>LK</v>
          </cell>
          <cell r="K134">
            <v>15.106666666666669</v>
          </cell>
          <cell r="L134">
            <v>4.66</v>
          </cell>
          <cell r="M134">
            <v>4</v>
          </cell>
          <cell r="N134">
            <v>2</v>
          </cell>
          <cell r="O134">
            <v>0</v>
          </cell>
          <cell r="P134">
            <v>25.766666666666669</v>
          </cell>
          <cell r="Q134" t="str">
            <v>MEMENUHI</v>
          </cell>
        </row>
        <row r="135">
          <cell r="F135" t="str">
            <v>YATI ROHAYATI</v>
          </cell>
          <cell r="G135" t="str">
            <v>PROGRAM STUDI S2 TEKNIK INDUSTRI (FRI)</v>
          </cell>
          <cell r="H135" t="str">
            <v>DOSEN PEGAWAI TETAP</v>
          </cell>
          <cell r="I135" t="str">
            <v>L</v>
          </cell>
          <cell r="K135">
            <v>12.8366666666667</v>
          </cell>
          <cell r="L135">
            <v>0.13</v>
          </cell>
          <cell r="M135">
            <v>2</v>
          </cell>
          <cell r="N135">
            <v>3</v>
          </cell>
          <cell r="O135">
            <v>0</v>
          </cell>
          <cell r="P135">
            <v>17.966666666666701</v>
          </cell>
          <cell r="Q135" t="str">
            <v>TIDAK MEMENUHI</v>
          </cell>
        </row>
        <row r="136">
          <cell r="F136" t="str">
            <v>ENDANG CHUMAIDIYAH</v>
          </cell>
          <cell r="G136" t="str">
            <v>PROGRAM STUDI S2 TEKNIK INDUSTRI (FRI)</v>
          </cell>
          <cell r="H136" t="str">
            <v>DOSEN PEGAWAI TETAP</v>
          </cell>
          <cell r="I136" t="str">
            <v>LK</v>
          </cell>
          <cell r="J136" t="str">
            <v>KETUA KK ENGINEERING MANAGEMENT SYSTEM (FRI)</v>
          </cell>
          <cell r="K136">
            <v>31.89</v>
          </cell>
          <cell r="L136">
            <v>7.2</v>
          </cell>
          <cell r="M136">
            <v>7</v>
          </cell>
          <cell r="N136">
            <v>3</v>
          </cell>
          <cell r="O136">
            <v>0</v>
          </cell>
          <cell r="P136">
            <v>49.09</v>
          </cell>
          <cell r="Q136" t="str">
            <v>MEMENUHI</v>
          </cell>
        </row>
        <row r="137">
          <cell r="F137" t="str">
            <v>LUCIANA ANDRAWINA</v>
          </cell>
          <cell r="G137" t="str">
            <v>PROGRAM STUDI S2 TEKNIK INDUSTRI (FRI)</v>
          </cell>
          <cell r="H137" t="str">
            <v>DOSEN PEGAWAI TETAP</v>
          </cell>
          <cell r="I137" t="str">
            <v>L</v>
          </cell>
          <cell r="J137" t="str">
            <v>WAKIL DEKAN BIDANG KEUANGAN, SUMBER DAYA, DAN KEMAHASISWAAN (FRI)</v>
          </cell>
          <cell r="K137">
            <v>23.37666666666663</v>
          </cell>
          <cell r="L137">
            <v>3.33</v>
          </cell>
          <cell r="M137">
            <v>3.6</v>
          </cell>
          <cell r="N137">
            <v>6</v>
          </cell>
          <cell r="O137">
            <v>0</v>
          </cell>
          <cell r="P137">
            <v>36.306666666666629</v>
          </cell>
          <cell r="Q137" t="str">
            <v>MEMENUHI</v>
          </cell>
        </row>
        <row r="138">
          <cell r="F138" t="str">
            <v>DIDA DIAH DAMAYANTI</v>
          </cell>
          <cell r="G138" t="str">
            <v>PROGRAM STUDI S2 TEKNIK INDUSTRI (FRI)</v>
          </cell>
          <cell r="H138" t="str">
            <v>DOSEN PEGAWAI TETAP</v>
          </cell>
          <cell r="I138" t="str">
            <v>L</v>
          </cell>
          <cell r="J138" t="str">
            <v>WAKIL REKTOR BIDANG ADMISI, KEMAHASISWAAN DAN ALUMNI</v>
          </cell>
          <cell r="K138">
            <v>22.213333333333331</v>
          </cell>
          <cell r="L138">
            <v>10.5</v>
          </cell>
          <cell r="M138">
            <v>4</v>
          </cell>
          <cell r="N138">
            <v>2</v>
          </cell>
          <cell r="O138">
            <v>0</v>
          </cell>
          <cell r="P138">
            <v>38.713333333333331</v>
          </cell>
          <cell r="Q138" t="str">
            <v>MEMENUHI</v>
          </cell>
        </row>
      </sheetData>
      <sheetData sheetId="5">
        <row r="2">
          <cell r="A2" t="str">
            <v>PROGRAM STUDI S1 SISTEM INFORMASI (FRI)</v>
          </cell>
          <cell r="B2" t="str">
            <v>S1SI</v>
          </cell>
        </row>
        <row r="3">
          <cell r="A3" t="str">
            <v>PROGRAM STUDI S1 TEKNIK INDUSTRI (FRI)</v>
          </cell>
          <cell r="B3" t="str">
            <v>S1TI</v>
          </cell>
        </row>
        <row r="4">
          <cell r="A4" t="str">
            <v>PROGRAM STUDI S1 TEKNIK LOGISTIK (FRI)</v>
          </cell>
          <cell r="B4" t="str">
            <v>S1TL</v>
          </cell>
        </row>
        <row r="5">
          <cell r="A5" t="str">
            <v>PROGRAM STUDI S2 TEKNIK INDUSTRI (FRI)</v>
          </cell>
          <cell r="B5" t="str">
            <v>S2TI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 TUP dosen"/>
      <sheetName val="TUP Ganjil 19.20"/>
      <sheetName val="TUP Genap 19.20"/>
      <sheetName val="TUP Ganjil 20-21"/>
      <sheetName val="TUP Genap 20-21"/>
      <sheetName val="Sheet1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PROGRAM STUDI S1 SISTEM INFORMASI (FRI)</v>
          </cell>
          <cell r="B2" t="str">
            <v>S1SI</v>
          </cell>
        </row>
        <row r="3">
          <cell r="A3" t="str">
            <v>PROGRAM STUDI S1 TEKNIK INDUSTRI (FRI)</v>
          </cell>
          <cell r="B3" t="str">
            <v>S1TI</v>
          </cell>
        </row>
        <row r="4">
          <cell r="A4" t="str">
            <v>PROGRAM STUDI S1 TEKNIK LOGISTIK (FRI)</v>
          </cell>
          <cell r="B4" t="str">
            <v>S1TL</v>
          </cell>
        </row>
        <row r="5">
          <cell r="A5" t="str">
            <v>PROGRAM STUDI S2 TEKNIK INDUSTRI (FRI)</v>
          </cell>
          <cell r="B5" t="str">
            <v>S2TI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O138"/>
  <sheetViews>
    <sheetView workbookViewId="0">
      <selection activeCell="H5" sqref="H5"/>
    </sheetView>
  </sheetViews>
  <sheetFormatPr defaultRowHeight="13.95" customHeight="1" x14ac:dyDescent="0.3"/>
  <cols>
    <col min="1" max="1" width="11.88671875" customWidth="1"/>
    <col min="2" max="2" width="21" customWidth="1"/>
    <col min="3" max="4" width="11.33203125" customWidth="1"/>
    <col min="5" max="5" width="35.6640625" customWidth="1"/>
    <col min="6" max="6" width="24.6640625" customWidth="1"/>
    <col min="8" max="8" width="9.33203125" bestFit="1" customWidth="1"/>
    <col min="9" max="9" width="15.6640625" customWidth="1"/>
    <col min="10" max="10" width="5.33203125" customWidth="1"/>
    <col min="11" max="11" width="12.6640625" customWidth="1"/>
    <col min="12" max="12" width="4.6640625" customWidth="1"/>
    <col min="13" max="13" width="13.5546875" customWidth="1"/>
    <col min="14" max="14" width="4.6640625" customWidth="1"/>
    <col min="15" max="15" width="14.33203125" customWidth="1"/>
  </cols>
  <sheetData>
    <row r="1" spans="1:15" ht="22.2" customHeight="1" x14ac:dyDescent="0.3">
      <c r="A1" s="84" t="s">
        <v>40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</row>
    <row r="2" spans="1:15" s="28" customFormat="1" ht="13.95" customHeight="1" x14ac:dyDescent="0.3"/>
    <row r="3" spans="1:15" ht="13.95" customHeight="1" x14ac:dyDescent="0.3">
      <c r="A3" s="82" t="s">
        <v>1</v>
      </c>
      <c r="B3" s="86" t="s">
        <v>42</v>
      </c>
      <c r="C3" s="82" t="s">
        <v>41</v>
      </c>
      <c r="D3" s="82" t="s">
        <v>50</v>
      </c>
      <c r="E3" s="82" t="s">
        <v>2</v>
      </c>
      <c r="F3" s="82" t="s">
        <v>3</v>
      </c>
      <c r="G3" s="82" t="s">
        <v>4</v>
      </c>
      <c r="H3" s="85" t="s">
        <v>34</v>
      </c>
      <c r="I3" s="85"/>
      <c r="J3" s="85" t="s">
        <v>35</v>
      </c>
      <c r="K3" s="85"/>
      <c r="L3" s="85" t="s">
        <v>37</v>
      </c>
      <c r="M3" s="85"/>
      <c r="N3" s="85" t="s">
        <v>36</v>
      </c>
      <c r="O3" s="85"/>
    </row>
    <row r="4" spans="1:15" ht="13.95" customHeight="1" x14ac:dyDescent="0.3">
      <c r="A4" s="83"/>
      <c r="B4" s="87"/>
      <c r="C4" s="83"/>
      <c r="D4" s="83"/>
      <c r="E4" s="83"/>
      <c r="F4" s="83"/>
      <c r="G4" s="83"/>
      <c r="H4" s="15" t="s">
        <v>38</v>
      </c>
      <c r="I4" s="15" t="s">
        <v>39</v>
      </c>
      <c r="J4" s="15" t="s">
        <v>38</v>
      </c>
      <c r="K4" s="15" t="s">
        <v>39</v>
      </c>
      <c r="L4" s="15" t="s">
        <v>38</v>
      </c>
      <c r="M4" s="15" t="s">
        <v>39</v>
      </c>
      <c r="N4" s="15" t="s">
        <v>38</v>
      </c>
      <c r="O4" s="15" t="s">
        <v>39</v>
      </c>
    </row>
    <row r="5" spans="1:15" ht="13.95" customHeight="1" x14ac:dyDescent="0.3">
      <c r="A5" s="12">
        <v>134</v>
      </c>
      <c r="B5" s="77" t="str">
        <f>CONCATENATE(C5,"-0",RIGHT(D5,2))</f>
        <v>S1TI-011</v>
      </c>
      <c r="C5" s="10" t="str">
        <f>VLOOKUP(E5,[1]Sheet1!$A$2:$B$5,2,FALSE)</f>
        <v>S1TI</v>
      </c>
      <c r="D5" s="10">
        <f>IF(E5&lt;&gt;E4,11,D4+1)</f>
        <v>11</v>
      </c>
      <c r="E5" s="43" t="s">
        <v>29</v>
      </c>
      <c r="F5" s="25" t="s">
        <v>13</v>
      </c>
      <c r="G5" s="12" t="s">
        <v>14</v>
      </c>
      <c r="H5" s="26" t="e">
        <f>VLOOKUP(#REF!,'[1]TUP Ganjil 19.20'!$F$5:$Q$133,11,FALSE)</f>
        <v>#REF!</v>
      </c>
      <c r="I5" s="26" t="e">
        <f>VLOOKUP(#REF!,'[1]TUP Ganjil 19.20'!$F$5:$Q$133,12,FALSE)</f>
        <v>#REF!</v>
      </c>
      <c r="J5" s="26" t="e">
        <f>VLOOKUP(#REF!,'[1]TUP Genap 19.20'!$F$5:$Q$139,11,FALSE)</f>
        <v>#REF!</v>
      </c>
      <c r="K5" s="26" t="e">
        <f>VLOOKUP(#REF!,'[1]TUP Genap 19.20'!$F$5:$Q$139,12,FALSE)</f>
        <v>#REF!</v>
      </c>
      <c r="L5" s="26" t="e">
        <f>VLOOKUP(#REF!,'[1]TUP Ganjil 20-21'!$F$5:$Q$140,11,FALSE)</f>
        <v>#REF!</v>
      </c>
      <c r="M5" s="26" t="e">
        <f>VLOOKUP(#REF!,'[1]TUP Ganjil 20-21'!$F$5:$Q$140,12,FALSE)</f>
        <v>#REF!</v>
      </c>
      <c r="N5" s="26" t="e">
        <f>VLOOKUP(#REF!,'[1]TUP Genap 20-21'!$F$5:$Q$138,11,FALSE)</f>
        <v>#REF!</v>
      </c>
      <c r="O5" s="27" t="e">
        <f>VLOOKUP(#REF!,'[1]TUP Genap 20-21'!$F$5:$Q$138,12,FALSE)</f>
        <v>#REF!</v>
      </c>
    </row>
    <row r="6" spans="1:15" ht="13.95" customHeight="1" x14ac:dyDescent="0.3">
      <c r="A6" s="12">
        <v>133</v>
      </c>
      <c r="B6" s="77" t="str">
        <f>CONCATENATE(C6,"-0",RIGHT(D6,2))</f>
        <v>S1TI-012</v>
      </c>
      <c r="C6" s="10" t="str">
        <f>VLOOKUP(E6,[1]Sheet1!$A$2:$B$5,2,FALSE)</f>
        <v>S1TI</v>
      </c>
      <c r="D6" s="10">
        <f>IF(E6&lt;&gt;E5,11,D5+1)</f>
        <v>12</v>
      </c>
      <c r="E6" s="43" t="s">
        <v>29</v>
      </c>
      <c r="F6" s="25" t="s">
        <v>13</v>
      </c>
      <c r="G6" s="12" t="s">
        <v>17</v>
      </c>
      <c r="H6" s="26" t="e">
        <f>VLOOKUP(#REF!,'[1]TUP Ganjil 19.20'!$F$5:$Q$133,11,FALSE)</f>
        <v>#REF!</v>
      </c>
      <c r="I6" s="26" t="e">
        <f>VLOOKUP(#REF!,'[1]TUP Ganjil 19.20'!$F$5:$Q$133,12,FALSE)</f>
        <v>#REF!</v>
      </c>
      <c r="J6" s="26" t="e">
        <f>VLOOKUP(#REF!,'[1]TUP Genap 19.20'!$F$5:$Q$139,11,FALSE)</f>
        <v>#REF!</v>
      </c>
      <c r="K6" s="26" t="e">
        <f>VLOOKUP(#REF!,'[1]TUP Genap 19.20'!$F$5:$Q$139,12,FALSE)</f>
        <v>#REF!</v>
      </c>
      <c r="L6" s="26" t="e">
        <f>VLOOKUP(#REF!,'[1]TUP Ganjil 20-21'!$F$5:$Q$140,11,FALSE)</f>
        <v>#REF!</v>
      </c>
      <c r="M6" s="26" t="e">
        <f>VLOOKUP(#REF!,'[1]TUP Ganjil 20-21'!$F$5:$Q$140,12,FALSE)</f>
        <v>#REF!</v>
      </c>
      <c r="N6" s="26" t="e">
        <f>VLOOKUP(#REF!,'[1]TUP Genap 20-21'!$F$5:$Q$138,11,FALSE)</f>
        <v>#REF!</v>
      </c>
      <c r="O6" s="27" t="e">
        <f>VLOOKUP(#REF!,'[1]TUP Genap 20-21'!$F$5:$Q$138,12,FALSE)</f>
        <v>#REF!</v>
      </c>
    </row>
    <row r="7" spans="1:15" ht="22.5" customHeight="1" x14ac:dyDescent="0.3">
      <c r="A7" s="12">
        <v>132</v>
      </c>
      <c r="B7" s="77" t="str">
        <f>CONCATENATE(C7,"-0",RIGHT(D7,2))</f>
        <v>S1TI-013</v>
      </c>
      <c r="C7" s="10" t="str">
        <f>VLOOKUP(E7,[1]Sheet1!$A$2:$B$5,2,FALSE)</f>
        <v>S1TI</v>
      </c>
      <c r="D7" s="10">
        <f>IF(E7&lt;&gt;E6,11,D6+1)</f>
        <v>13</v>
      </c>
      <c r="E7" s="43" t="s">
        <v>29</v>
      </c>
      <c r="F7" s="25" t="s">
        <v>13</v>
      </c>
      <c r="G7" s="12" t="s">
        <v>14</v>
      </c>
      <c r="H7" s="26" t="e">
        <f>VLOOKUP(#REF!,'[1]TUP Ganjil 19.20'!$F$5:$Q$133,11,FALSE)</f>
        <v>#REF!</v>
      </c>
      <c r="I7" s="27" t="e">
        <f>VLOOKUP(#REF!,'[1]TUP Ganjil 19.20'!$F$5:$Q$133,12,FALSE)</f>
        <v>#REF!</v>
      </c>
      <c r="J7" s="26" t="e">
        <f>VLOOKUP(#REF!,'[1]TUP Genap 19.20'!$F$5:$Q$139,11,FALSE)</f>
        <v>#REF!</v>
      </c>
      <c r="K7" s="27" t="e">
        <f>VLOOKUP(#REF!,'[1]TUP Genap 19.20'!$F$5:$Q$139,12,FALSE)</f>
        <v>#REF!</v>
      </c>
      <c r="L7" s="26" t="e">
        <f>VLOOKUP(#REF!,'[1]TUP Ganjil 20-21'!$F$5:$Q$140,11,FALSE)</f>
        <v>#REF!</v>
      </c>
      <c r="M7" s="26" t="e">
        <f>VLOOKUP(#REF!,'[1]TUP Ganjil 20-21'!$F$5:$Q$140,12,FALSE)</f>
        <v>#REF!</v>
      </c>
      <c r="N7" s="26" t="e">
        <f>VLOOKUP(#REF!,'[1]TUP Genap 20-21'!$F$5:$Q$138,11,FALSE)</f>
        <v>#REF!</v>
      </c>
      <c r="O7" s="26" t="e">
        <f>VLOOKUP(#REF!,'[1]TUP Genap 20-21'!$F$5:$Q$138,12,FALSE)</f>
        <v>#REF!</v>
      </c>
    </row>
    <row r="8" spans="1:15" ht="13.95" customHeight="1" x14ac:dyDescent="0.3">
      <c r="A8" s="12">
        <v>131</v>
      </c>
      <c r="B8" s="44" t="str">
        <f>CONCATENATE(C8,"-0",RIGHT(D8,2))</f>
        <v>S2TI-021</v>
      </c>
      <c r="C8" s="10" t="str">
        <f>VLOOKUP(E8,[1]Sheet1!$A$2:$B$5,2,FALSE)</f>
        <v>S2TI</v>
      </c>
      <c r="D8" s="10">
        <f>IF(E8&lt;&gt;E7,21,D7+1)</f>
        <v>21</v>
      </c>
      <c r="E8" s="40" t="s">
        <v>30</v>
      </c>
      <c r="F8" s="25" t="s">
        <v>13</v>
      </c>
      <c r="G8" s="12" t="s">
        <v>14</v>
      </c>
      <c r="H8" s="26" t="e">
        <f>VLOOKUP(#REF!,'[1]TUP Ganjil 19.20'!$F$5:$Q$133,11,FALSE)</f>
        <v>#REF!</v>
      </c>
      <c r="I8" s="27" t="e">
        <f>VLOOKUP(#REF!,'[1]TUP Ganjil 19.20'!$F$5:$Q$133,12,FALSE)</f>
        <v>#REF!</v>
      </c>
      <c r="J8" s="26" t="e">
        <f>VLOOKUP(#REF!,'[1]TUP Genap 19.20'!$F$5:$Q$139,11,FALSE)</f>
        <v>#REF!</v>
      </c>
      <c r="K8" s="26" t="e">
        <f>VLOOKUP(#REF!,'[1]TUP Genap 19.20'!$F$5:$Q$139,12,FALSE)</f>
        <v>#REF!</v>
      </c>
      <c r="L8" s="26" t="e">
        <f>VLOOKUP(#REF!,'[1]TUP Ganjil 20-21'!$F$5:$Q$140,11,FALSE)</f>
        <v>#REF!</v>
      </c>
      <c r="M8" s="26" t="e">
        <f>VLOOKUP(#REF!,'[1]TUP Ganjil 20-21'!$F$5:$Q$140,12,FALSE)</f>
        <v>#REF!</v>
      </c>
      <c r="N8" s="26" t="e">
        <f>VLOOKUP(#REF!,'[1]TUP Genap 20-21'!$F$5:$Q$138,11,FALSE)</f>
        <v>#REF!</v>
      </c>
      <c r="O8" s="26" t="e">
        <f>VLOOKUP(#REF!,'[1]TUP Genap 20-21'!$F$5:$Q$138,12,FALSE)</f>
        <v>#REF!</v>
      </c>
    </row>
    <row r="9" spans="1:15" ht="21.75" customHeight="1" x14ac:dyDescent="0.3">
      <c r="A9" s="12">
        <v>130</v>
      </c>
      <c r="B9" s="77" t="str">
        <f>CONCATENATE(C9,"-0",RIGHT(D9,2))</f>
        <v>S1TI-011</v>
      </c>
      <c r="C9" s="10" t="str">
        <f>VLOOKUP(E9,[1]Sheet1!$A$2:$B$5,2,FALSE)</f>
        <v>S1TI</v>
      </c>
      <c r="D9" s="10">
        <f>IF(E9&lt;&gt;E8,11,D8+1)</f>
        <v>11</v>
      </c>
      <c r="E9" s="43" t="s">
        <v>29</v>
      </c>
      <c r="F9" s="25" t="s">
        <v>13</v>
      </c>
      <c r="G9" s="12" t="s">
        <v>14</v>
      </c>
      <c r="H9" s="26" t="e">
        <f>VLOOKUP(#REF!,'[1]TUP Ganjil 19.20'!$F$5:$Q$133,11,FALSE)</f>
        <v>#REF!</v>
      </c>
      <c r="I9" s="26" t="e">
        <f>VLOOKUP(#REF!,'[1]TUP Ganjil 19.20'!$F$5:$Q$133,12,FALSE)</f>
        <v>#REF!</v>
      </c>
      <c r="J9" s="26" t="e">
        <f>VLOOKUP(#REF!,'[1]TUP Genap 19.20'!$F$5:$Q$139,11,FALSE)</f>
        <v>#REF!</v>
      </c>
      <c r="K9" s="27" t="e">
        <f>VLOOKUP(#REF!,'[1]TUP Genap 19.20'!$F$5:$Q$139,12,FALSE)</f>
        <v>#REF!</v>
      </c>
      <c r="L9" s="26" t="e">
        <f>VLOOKUP(#REF!,'[1]TUP Ganjil 20-21'!$F$5:$Q$140,11,FALSE)</f>
        <v>#REF!</v>
      </c>
      <c r="M9" s="26" t="e">
        <f>VLOOKUP(#REF!,'[1]TUP Ganjil 20-21'!$F$5:$Q$140,12,FALSE)</f>
        <v>#REF!</v>
      </c>
      <c r="N9" s="26" t="e">
        <f>VLOOKUP(#REF!,'[1]TUP Genap 20-21'!$F$5:$Q$138,11,FALSE)</f>
        <v>#REF!</v>
      </c>
      <c r="O9" s="27" t="e">
        <f>VLOOKUP(#REF!,'[1]TUP Genap 20-21'!$F$5:$Q$138,12,FALSE)</f>
        <v>#REF!</v>
      </c>
    </row>
    <row r="10" spans="1:15" ht="15.75" customHeight="1" x14ac:dyDescent="0.3">
      <c r="A10" s="12">
        <v>129</v>
      </c>
      <c r="B10" s="77" t="str">
        <f>CONCATENATE(C10,"-0",RIGHT(D10,2))</f>
        <v>S1TI-012</v>
      </c>
      <c r="C10" s="10" t="str">
        <f>VLOOKUP(E10,[1]Sheet1!$A$2:$B$5,2,FALSE)</f>
        <v>S1TI</v>
      </c>
      <c r="D10" s="10">
        <f>IF(E10&lt;&gt;E9,11,D9+1)</f>
        <v>12</v>
      </c>
      <c r="E10" s="43" t="s">
        <v>29</v>
      </c>
      <c r="F10" s="25" t="s">
        <v>13</v>
      </c>
      <c r="G10" s="12" t="s">
        <v>17</v>
      </c>
      <c r="H10" s="26" t="e">
        <f>VLOOKUP(#REF!,'[1]TUP Ganjil 19.20'!$F$5:$Q$133,11,FALSE)</f>
        <v>#REF!</v>
      </c>
      <c r="I10" s="26" t="e">
        <f>VLOOKUP(#REF!,'[1]TUP Ganjil 19.20'!$F$5:$Q$133,12,FALSE)</f>
        <v>#REF!</v>
      </c>
      <c r="J10" s="26" t="e">
        <f>VLOOKUP(#REF!,'[1]TUP Genap 19.20'!$F$5:$Q$139,11,FALSE)</f>
        <v>#REF!</v>
      </c>
      <c r="K10" s="27" t="e">
        <f>VLOOKUP(#REF!,'[1]TUP Genap 19.20'!$F$5:$Q$139,12,FALSE)</f>
        <v>#REF!</v>
      </c>
      <c r="L10" s="26" t="e">
        <f>VLOOKUP(#REF!,'[1]TUP Ganjil 20-21'!$F$5:$Q$140,11,FALSE)</f>
        <v>#REF!</v>
      </c>
      <c r="M10" s="27" t="e">
        <f>VLOOKUP(#REF!,'[1]TUP Ganjil 20-21'!$F$5:$Q$140,12,FALSE)</f>
        <v>#REF!</v>
      </c>
      <c r="N10" s="26" t="e">
        <f>VLOOKUP(#REF!,'[1]TUP Genap 20-21'!$F$5:$Q$138,11,FALSE)</f>
        <v>#REF!</v>
      </c>
      <c r="O10" s="26" t="e">
        <f>VLOOKUP(#REF!,'[1]TUP Genap 20-21'!$F$5:$Q$138,12,FALSE)</f>
        <v>#REF!</v>
      </c>
    </row>
    <row r="11" spans="1:15" ht="13.95" customHeight="1" x14ac:dyDescent="0.3">
      <c r="A11" s="12">
        <v>128</v>
      </c>
      <c r="B11" s="44" t="str">
        <f>CONCATENATE(C11,"-0",RIGHT(D11,2))</f>
        <v>S2TI-021</v>
      </c>
      <c r="C11" s="10" t="str">
        <f>VLOOKUP(E11,[1]Sheet1!$A$2:$B$5,2,FALSE)</f>
        <v>S2TI</v>
      </c>
      <c r="D11" s="10">
        <f>IF(E11&lt;&gt;E10,21,D10+1)</f>
        <v>21</v>
      </c>
      <c r="E11" s="40" t="s">
        <v>30</v>
      </c>
      <c r="F11" s="25" t="s">
        <v>13</v>
      </c>
      <c r="G11" s="12" t="s">
        <v>23</v>
      </c>
      <c r="H11" s="26" t="e">
        <f>VLOOKUP(#REF!,'[1]TUP Ganjil 19.20'!$F$5:$Q$133,11,FALSE)</f>
        <v>#REF!</v>
      </c>
      <c r="I11" s="26" t="e">
        <f>VLOOKUP(#REF!,'[1]TUP Ganjil 19.20'!$F$5:$Q$133,12,FALSE)</f>
        <v>#REF!</v>
      </c>
      <c r="J11" s="26" t="e">
        <f>VLOOKUP(#REF!,'[1]TUP Genap 19.20'!$F$5:$Q$139,11,FALSE)</f>
        <v>#REF!</v>
      </c>
      <c r="K11" s="26" t="e">
        <f>VLOOKUP(#REF!,'[1]TUP Genap 19.20'!$F$5:$Q$139,12,FALSE)</f>
        <v>#REF!</v>
      </c>
      <c r="L11" s="26" t="e">
        <f>VLOOKUP(#REF!,'[1]TUP Ganjil 20-21'!$F$5:$Q$140,11,FALSE)</f>
        <v>#REF!</v>
      </c>
      <c r="M11" s="26" t="e">
        <f>VLOOKUP(#REF!,'[1]TUP Ganjil 20-21'!$F$5:$Q$140,12,FALSE)</f>
        <v>#REF!</v>
      </c>
      <c r="N11" s="26" t="e">
        <f>VLOOKUP(#REF!,'[1]TUP Genap 20-21'!$F$5:$Q$138,11,FALSE)</f>
        <v>#REF!</v>
      </c>
      <c r="O11" s="26" t="e">
        <f>VLOOKUP(#REF!,'[1]TUP Genap 20-21'!$F$5:$Q$138,12,FALSE)</f>
        <v>#REF!</v>
      </c>
    </row>
    <row r="12" spans="1:15" ht="13.95" customHeight="1" x14ac:dyDescent="0.3">
      <c r="A12" s="12">
        <v>127</v>
      </c>
      <c r="B12" s="77" t="str">
        <f>CONCATENATE(C12,"-0",RIGHT(D12,2))</f>
        <v>S1TI-011</v>
      </c>
      <c r="C12" s="10" t="str">
        <f>VLOOKUP(E12,[1]Sheet1!$A$2:$B$5,2,FALSE)</f>
        <v>S1TI</v>
      </c>
      <c r="D12" s="10">
        <f>IF(E12&lt;&gt;E11,11,D11+1)</f>
        <v>11</v>
      </c>
      <c r="E12" s="43" t="s">
        <v>29</v>
      </c>
      <c r="F12" s="25" t="s">
        <v>13</v>
      </c>
      <c r="G12" s="12" t="s">
        <v>14</v>
      </c>
      <c r="H12" s="26" t="e">
        <f>VLOOKUP(#REF!,'[1]TUP Ganjil 19.20'!$F$5:$Q$133,11,FALSE)</f>
        <v>#REF!</v>
      </c>
      <c r="I12" s="27" t="e">
        <f>VLOOKUP(#REF!,'[1]TUP Ganjil 19.20'!$F$5:$Q$133,12,FALSE)</f>
        <v>#REF!</v>
      </c>
      <c r="J12" s="26" t="e">
        <f>VLOOKUP(#REF!,'[1]TUP Genap 19.20'!$F$5:$Q$139,11,FALSE)</f>
        <v>#REF!</v>
      </c>
      <c r="K12" s="27" t="e">
        <f>VLOOKUP(#REF!,'[1]TUP Genap 19.20'!$F$5:$Q$139,12,FALSE)</f>
        <v>#REF!</v>
      </c>
      <c r="L12" s="26" t="e">
        <f>VLOOKUP(#REF!,'[1]TUP Ganjil 20-21'!$F$5:$Q$140,11,FALSE)</f>
        <v>#REF!</v>
      </c>
      <c r="M12" s="27" t="e">
        <f>VLOOKUP(#REF!,'[1]TUP Ganjil 20-21'!$F$5:$Q$140,12,FALSE)</f>
        <v>#REF!</v>
      </c>
      <c r="N12" s="26" t="e">
        <f>VLOOKUP(#REF!,'[1]TUP Genap 20-21'!$F$5:$Q$138,11,FALSE)</f>
        <v>#REF!</v>
      </c>
      <c r="O12" s="27" t="e">
        <f>VLOOKUP(#REF!,'[1]TUP Genap 20-21'!$F$5:$Q$138,12,FALSE)</f>
        <v>#REF!</v>
      </c>
    </row>
    <row r="13" spans="1:15" ht="13.95" customHeight="1" x14ac:dyDescent="0.3">
      <c r="A13" s="12">
        <v>126</v>
      </c>
      <c r="B13" s="77" t="str">
        <f>CONCATENATE(C13,"-0",RIGHT(D13,2))</f>
        <v>S1TI-012</v>
      </c>
      <c r="C13" s="10" t="str">
        <f>VLOOKUP(E13,[1]Sheet1!$A$2:$B$5,2,FALSE)</f>
        <v>S1TI</v>
      </c>
      <c r="D13" s="10">
        <f>IF(E13&lt;&gt;E12,11,D12+1)</f>
        <v>12</v>
      </c>
      <c r="E13" s="43" t="s">
        <v>29</v>
      </c>
      <c r="F13" s="25" t="s">
        <v>13</v>
      </c>
      <c r="G13" s="12" t="s">
        <v>14</v>
      </c>
      <c r="H13" s="26" t="e">
        <f>VLOOKUP(#REF!,'[1]TUP Ganjil 19.20'!$F$5:$Q$133,11,FALSE)</f>
        <v>#REF!</v>
      </c>
      <c r="I13" s="26" t="e">
        <f>VLOOKUP(#REF!,'[1]TUP Ganjil 19.20'!$F$5:$Q$133,12,FALSE)</f>
        <v>#REF!</v>
      </c>
      <c r="J13" s="26" t="e">
        <f>VLOOKUP(#REF!,'[1]TUP Genap 19.20'!$F$5:$Q$139,11,FALSE)</f>
        <v>#REF!</v>
      </c>
      <c r="K13" s="27" t="e">
        <f>VLOOKUP(#REF!,'[1]TUP Genap 19.20'!$F$5:$Q$139,12,FALSE)</f>
        <v>#REF!</v>
      </c>
      <c r="L13" s="26" t="e">
        <f>VLOOKUP(#REF!,'[1]TUP Ganjil 20-21'!$F$5:$Q$140,11,FALSE)</f>
        <v>#REF!</v>
      </c>
      <c r="M13" s="27" t="e">
        <f>VLOOKUP(#REF!,'[1]TUP Ganjil 20-21'!$F$5:$Q$140,12,FALSE)</f>
        <v>#REF!</v>
      </c>
      <c r="N13" s="26" t="e">
        <f>VLOOKUP(#REF!,'[1]TUP Genap 20-21'!$F$5:$Q$138,11,FALSE)</f>
        <v>#REF!</v>
      </c>
      <c r="O13" s="27" t="e">
        <f>VLOOKUP(#REF!,'[1]TUP Genap 20-21'!$F$5:$Q$138,12,FALSE)</f>
        <v>#REF!</v>
      </c>
    </row>
    <row r="14" spans="1:15" ht="13.95" customHeight="1" x14ac:dyDescent="0.3">
      <c r="A14" s="12">
        <v>125</v>
      </c>
      <c r="B14" s="77" t="str">
        <f>CONCATENATE(C14,"-0",RIGHT(D14,2))</f>
        <v>S1TI-013</v>
      </c>
      <c r="C14" s="10" t="str">
        <f>VLOOKUP(E14,[1]Sheet1!$A$2:$B$5,2,FALSE)</f>
        <v>S1TI</v>
      </c>
      <c r="D14" s="10">
        <f>IF(E14&lt;&gt;E13,11,D13+1)</f>
        <v>13</v>
      </c>
      <c r="E14" s="43" t="s">
        <v>29</v>
      </c>
      <c r="F14" s="25" t="s">
        <v>13</v>
      </c>
      <c r="G14" s="12" t="s">
        <v>14</v>
      </c>
      <c r="H14" s="26" t="e">
        <f>VLOOKUP(#REF!,'[1]TUP Ganjil 19.20'!$F$5:$Q$133,11,FALSE)</f>
        <v>#REF!</v>
      </c>
      <c r="I14" s="27" t="e">
        <f>VLOOKUP(#REF!,'[1]TUP Ganjil 19.20'!$F$5:$Q$133,12,FALSE)</f>
        <v>#REF!</v>
      </c>
      <c r="J14" s="26" t="e">
        <f>VLOOKUP(#REF!,'[1]TUP Genap 19.20'!$F$5:$Q$139,11,FALSE)</f>
        <v>#REF!</v>
      </c>
      <c r="K14" s="27" t="e">
        <f>VLOOKUP(#REF!,'[1]TUP Genap 19.20'!$F$5:$Q$139,12,FALSE)</f>
        <v>#REF!</v>
      </c>
      <c r="L14" s="26" t="e">
        <f>VLOOKUP(#REF!,'[1]TUP Ganjil 20-21'!$F$5:$Q$140,11,FALSE)</f>
        <v>#REF!</v>
      </c>
      <c r="M14" s="27" t="e">
        <f>VLOOKUP(#REF!,'[1]TUP Ganjil 20-21'!$F$5:$Q$140,12,FALSE)</f>
        <v>#REF!</v>
      </c>
      <c r="N14" s="26" t="e">
        <f>VLOOKUP(#REF!,'[1]TUP Genap 20-21'!$F$5:$Q$138,11,FALSE)</f>
        <v>#REF!</v>
      </c>
      <c r="O14" s="26" t="e">
        <f>VLOOKUP(#REF!,'[1]TUP Genap 20-21'!$F$5:$Q$138,12,FALSE)</f>
        <v>#REF!</v>
      </c>
    </row>
    <row r="15" spans="1:15" ht="13.95" customHeight="1" x14ac:dyDescent="0.3">
      <c r="A15" s="12">
        <v>124</v>
      </c>
      <c r="B15" s="77" t="str">
        <f>CONCATENATE(C15,"-0",RIGHT(D15,2))</f>
        <v>S1TI-014</v>
      </c>
      <c r="C15" s="10" t="str">
        <f>VLOOKUP(E15,[1]Sheet1!$A$2:$B$5,2,FALSE)</f>
        <v>S1TI</v>
      </c>
      <c r="D15" s="10">
        <f>IF(E15&lt;&gt;E14,11,D14+1)</f>
        <v>14</v>
      </c>
      <c r="E15" s="43" t="s">
        <v>29</v>
      </c>
      <c r="F15" s="25" t="s">
        <v>13</v>
      </c>
      <c r="G15" s="12" t="s">
        <v>14</v>
      </c>
      <c r="H15" s="26" t="e">
        <f>VLOOKUP(#REF!,'[1]TUP Ganjil 19.20'!$F$5:$Q$133,11,FALSE)</f>
        <v>#REF!</v>
      </c>
      <c r="I15" s="27" t="e">
        <f>VLOOKUP(#REF!,'[1]TUP Ganjil 19.20'!$F$5:$Q$133,12,FALSE)</f>
        <v>#REF!</v>
      </c>
      <c r="J15" s="26" t="e">
        <f>VLOOKUP(#REF!,'[1]TUP Genap 19.20'!$F$5:$Q$139,11,FALSE)</f>
        <v>#REF!</v>
      </c>
      <c r="K15" s="27" t="e">
        <f>VLOOKUP(#REF!,'[1]TUP Genap 19.20'!$F$5:$Q$139,12,FALSE)</f>
        <v>#REF!</v>
      </c>
      <c r="L15" s="26" t="e">
        <f>VLOOKUP(#REF!,'[1]TUP Ganjil 20-21'!$F$5:$Q$140,11,FALSE)</f>
        <v>#REF!</v>
      </c>
      <c r="M15" s="27" t="e">
        <f>VLOOKUP(#REF!,'[1]TUP Ganjil 20-21'!$F$5:$Q$140,12,FALSE)</f>
        <v>#REF!</v>
      </c>
      <c r="N15" s="26" t="e">
        <f>VLOOKUP(#REF!,'[1]TUP Genap 20-21'!$F$5:$Q$138,11,FALSE)</f>
        <v>#REF!</v>
      </c>
      <c r="O15" s="27" t="e">
        <f>VLOOKUP(#REF!,'[1]TUP Genap 20-21'!$F$5:$Q$138,12,FALSE)</f>
        <v>#REF!</v>
      </c>
    </row>
    <row r="16" spans="1:15" ht="13.95" customHeight="1" x14ac:dyDescent="0.3">
      <c r="A16" s="12">
        <v>123</v>
      </c>
      <c r="B16" s="44" t="str">
        <f>CONCATENATE(C16,"-0",RIGHT(D16,2))</f>
        <v>S2TI-021</v>
      </c>
      <c r="C16" s="10" t="str">
        <f>VLOOKUP(E16,[1]Sheet1!$A$2:$B$5,2,FALSE)</f>
        <v>S2TI</v>
      </c>
      <c r="D16" s="10">
        <f>IF(E16&lt;&gt;E15,21,D15+1)</f>
        <v>21</v>
      </c>
      <c r="E16" s="40" t="s">
        <v>30</v>
      </c>
      <c r="F16" s="25" t="s">
        <v>13</v>
      </c>
      <c r="G16" s="12" t="s">
        <v>23</v>
      </c>
      <c r="H16" s="26" t="e">
        <f>VLOOKUP(#REF!,'[1]TUP Ganjil 19.20'!$F$5:$Q$133,11,FALSE)</f>
        <v>#REF!</v>
      </c>
      <c r="I16" s="26" t="e">
        <f>VLOOKUP(#REF!,'[1]TUP Ganjil 19.20'!$F$5:$Q$133,12,FALSE)</f>
        <v>#REF!</v>
      </c>
      <c r="J16" s="26" t="e">
        <f>VLOOKUP(#REF!,'[1]TUP Genap 19.20'!$F$5:$Q$139,11,FALSE)</f>
        <v>#REF!</v>
      </c>
      <c r="K16" s="26" t="e">
        <f>VLOOKUP(#REF!,'[1]TUP Genap 19.20'!$F$5:$Q$139,12,FALSE)</f>
        <v>#REF!</v>
      </c>
      <c r="L16" s="26" t="e">
        <f>VLOOKUP(#REF!,'[1]TUP Ganjil 20-21'!$F$5:$Q$140,11,FALSE)</f>
        <v>#REF!</v>
      </c>
      <c r="M16" s="26" t="e">
        <f>VLOOKUP(#REF!,'[1]TUP Ganjil 20-21'!$F$5:$Q$140,12,FALSE)</f>
        <v>#REF!</v>
      </c>
      <c r="N16" s="26" t="e">
        <f>VLOOKUP(#REF!,'[1]TUP Genap 20-21'!$F$5:$Q$138,11,FALSE)</f>
        <v>#REF!</v>
      </c>
      <c r="O16" s="26" t="e">
        <f>VLOOKUP(#REF!,'[1]TUP Genap 20-21'!$F$5:$Q$138,12,FALSE)</f>
        <v>#REF!</v>
      </c>
    </row>
    <row r="17" spans="1:15" ht="13.95" customHeight="1" x14ac:dyDescent="0.3">
      <c r="A17" s="12">
        <v>122</v>
      </c>
      <c r="B17" s="77" t="str">
        <f>CONCATENATE(C17,"-0",RIGHT(D17,2))</f>
        <v>S1TI-011</v>
      </c>
      <c r="C17" s="10" t="str">
        <f>VLOOKUP(E17,[1]Sheet1!$A$2:$B$5,2,FALSE)</f>
        <v>S1TI</v>
      </c>
      <c r="D17" s="10">
        <f>IF(E17&lt;&gt;E16,11,D16+1)</f>
        <v>11</v>
      </c>
      <c r="E17" s="43" t="s">
        <v>29</v>
      </c>
      <c r="F17" s="25" t="s">
        <v>13</v>
      </c>
      <c r="G17" s="12" t="s">
        <v>14</v>
      </c>
      <c r="H17" s="26" t="e">
        <f>VLOOKUP(#REF!,'[1]TUP Ganjil 19.20'!$F$5:$Q$133,11,FALSE)</f>
        <v>#REF!</v>
      </c>
      <c r="I17" s="26" t="e">
        <f>VLOOKUP(#REF!,'[1]TUP Ganjil 19.20'!$F$5:$Q$133,12,FALSE)</f>
        <v>#REF!</v>
      </c>
      <c r="J17" s="26" t="e">
        <f>VLOOKUP(#REF!,'[1]TUP Genap 19.20'!$F$5:$Q$139,11,FALSE)</f>
        <v>#REF!</v>
      </c>
      <c r="K17" s="27" t="e">
        <f>VLOOKUP(#REF!,'[1]TUP Genap 19.20'!$F$5:$Q$139,12,FALSE)</f>
        <v>#REF!</v>
      </c>
      <c r="L17" s="26" t="e">
        <f>VLOOKUP(#REF!,'[1]TUP Ganjil 20-21'!$F$5:$Q$140,11,FALSE)</f>
        <v>#REF!</v>
      </c>
      <c r="M17" s="27" t="e">
        <f>VLOOKUP(#REF!,'[1]TUP Ganjil 20-21'!$F$5:$Q$140,12,FALSE)</f>
        <v>#REF!</v>
      </c>
      <c r="N17" s="26" t="e">
        <f>VLOOKUP(#REF!,'[1]TUP Genap 20-21'!$F$5:$Q$138,11,FALSE)</f>
        <v>#REF!</v>
      </c>
      <c r="O17" s="27" t="e">
        <f>VLOOKUP(#REF!,'[1]TUP Genap 20-21'!$F$5:$Q$138,12,FALSE)</f>
        <v>#REF!</v>
      </c>
    </row>
    <row r="18" spans="1:15" ht="13.95" customHeight="1" x14ac:dyDescent="0.3">
      <c r="A18" s="12">
        <v>121</v>
      </c>
      <c r="B18" s="77" t="str">
        <f>CONCATENATE(C18,"-0",RIGHT(D18,2))</f>
        <v>S1TI-012</v>
      </c>
      <c r="C18" s="10" t="str">
        <f>VLOOKUP(E18,[1]Sheet1!$A$2:$B$5,2,FALSE)</f>
        <v>S1TI</v>
      </c>
      <c r="D18" s="10">
        <f>IF(E18&lt;&gt;E17,11,D17+1)</f>
        <v>12</v>
      </c>
      <c r="E18" s="43" t="s">
        <v>29</v>
      </c>
      <c r="F18" s="25" t="s">
        <v>13</v>
      </c>
      <c r="G18" s="12" t="s">
        <v>14</v>
      </c>
      <c r="H18" s="26" t="e">
        <f>VLOOKUP(#REF!,'[1]TUP Ganjil 19.20'!$F$5:$Q$133,11,FALSE)</f>
        <v>#REF!</v>
      </c>
      <c r="I18" s="26" t="e">
        <f>VLOOKUP(#REF!,'[1]TUP Ganjil 19.20'!$F$5:$Q$133,12,FALSE)</f>
        <v>#REF!</v>
      </c>
      <c r="J18" s="26" t="e">
        <f>VLOOKUP(#REF!,'[1]TUP Genap 19.20'!$F$5:$Q$139,11,FALSE)</f>
        <v>#REF!</v>
      </c>
      <c r="K18" s="26" t="e">
        <f>VLOOKUP(#REF!,'[1]TUP Genap 19.20'!$F$5:$Q$139,12,FALSE)</f>
        <v>#REF!</v>
      </c>
      <c r="L18" s="26" t="e">
        <f>VLOOKUP(#REF!,'[1]TUP Ganjil 20-21'!$F$5:$Q$140,11,FALSE)</f>
        <v>#REF!</v>
      </c>
      <c r="M18" s="26" t="e">
        <f>VLOOKUP(#REF!,'[1]TUP Ganjil 20-21'!$F$5:$Q$140,12,FALSE)</f>
        <v>#REF!</v>
      </c>
      <c r="N18" s="26" t="e">
        <f>VLOOKUP(#REF!,'[1]TUP Genap 20-21'!$F$5:$Q$138,11,FALSE)</f>
        <v>#REF!</v>
      </c>
      <c r="O18" s="27" t="e">
        <f>VLOOKUP(#REF!,'[1]TUP Genap 20-21'!$F$5:$Q$138,12,FALSE)</f>
        <v>#REF!</v>
      </c>
    </row>
    <row r="19" spans="1:15" ht="13.95" customHeight="1" x14ac:dyDescent="0.3">
      <c r="A19" s="12">
        <v>120</v>
      </c>
      <c r="B19" s="77" t="str">
        <f>CONCATENATE(C19,"-0",RIGHT(D19,2))</f>
        <v>S1TI-013</v>
      </c>
      <c r="C19" s="10" t="str">
        <f>VLOOKUP(E19,[1]Sheet1!$A$2:$B$5,2,FALSE)</f>
        <v>S1TI</v>
      </c>
      <c r="D19" s="10">
        <f>IF(E19&lt;&gt;E18,11,D18+1)</f>
        <v>13</v>
      </c>
      <c r="E19" s="43" t="s">
        <v>29</v>
      </c>
      <c r="F19" s="25" t="s">
        <v>13</v>
      </c>
      <c r="G19" s="12" t="s">
        <v>14</v>
      </c>
      <c r="H19" s="26" t="e">
        <f>VLOOKUP(#REF!,'[1]TUP Ganjil 19.20'!$F$5:$Q$133,11,FALSE)</f>
        <v>#REF!</v>
      </c>
      <c r="I19" s="26" t="e">
        <f>VLOOKUP(#REF!,'[1]TUP Ganjil 19.20'!$F$5:$Q$133,12,FALSE)</f>
        <v>#REF!</v>
      </c>
      <c r="J19" s="26" t="e">
        <f>VLOOKUP(#REF!,'[1]TUP Genap 19.20'!$F$5:$Q$139,11,FALSE)</f>
        <v>#REF!</v>
      </c>
      <c r="K19" s="26" t="e">
        <f>VLOOKUP(#REF!,'[1]TUP Genap 19.20'!$F$5:$Q$139,12,FALSE)</f>
        <v>#REF!</v>
      </c>
      <c r="L19" s="26" t="e">
        <f>VLOOKUP(#REF!,'[1]TUP Ganjil 20-21'!$F$5:$Q$140,11,FALSE)</f>
        <v>#REF!</v>
      </c>
      <c r="M19" s="26" t="e">
        <f>VLOOKUP(#REF!,'[1]TUP Ganjil 20-21'!$F$5:$Q$140,12,FALSE)</f>
        <v>#REF!</v>
      </c>
      <c r="N19" s="26" t="e">
        <f>VLOOKUP(#REF!,'[1]TUP Genap 20-21'!$F$5:$Q$138,11,FALSE)</f>
        <v>#REF!</v>
      </c>
      <c r="O19" s="26" t="e">
        <f>VLOOKUP(#REF!,'[1]TUP Genap 20-21'!$F$5:$Q$138,12,FALSE)</f>
        <v>#REF!</v>
      </c>
    </row>
    <row r="20" spans="1:15" ht="13.95" customHeight="1" x14ac:dyDescent="0.3">
      <c r="A20" s="12">
        <v>119</v>
      </c>
      <c r="B20" s="77" t="str">
        <f>CONCATENATE(C20,"-0",RIGHT(D20,2))</f>
        <v>S1TI-014</v>
      </c>
      <c r="C20" s="10" t="str">
        <f>VLOOKUP(E20,[1]Sheet1!$A$2:$B$5,2,FALSE)</f>
        <v>S1TI</v>
      </c>
      <c r="D20" s="10">
        <f>IF(E20&lt;&gt;E19,11,D19+1)</f>
        <v>14</v>
      </c>
      <c r="E20" s="43" t="s">
        <v>29</v>
      </c>
      <c r="F20" s="25" t="s">
        <v>21</v>
      </c>
      <c r="G20" s="12" t="s">
        <v>14</v>
      </c>
      <c r="H20" s="26"/>
      <c r="I20" s="26"/>
      <c r="J20" s="26"/>
      <c r="K20" s="26"/>
      <c r="L20" s="26" t="e">
        <f>VLOOKUP(#REF!,'[1]TUP Ganjil 20-21'!$F$5:$Q$140,11,FALSE)</f>
        <v>#REF!</v>
      </c>
      <c r="M20" s="27" t="e">
        <f>VLOOKUP(#REF!,'[1]TUP Ganjil 20-21'!$F$5:$Q$140,12,FALSE)</f>
        <v>#REF!</v>
      </c>
      <c r="N20" s="26" t="e">
        <f>VLOOKUP(#REF!,'[1]TUP Genap 20-21'!$F$5:$Q$138,11,FALSE)</f>
        <v>#REF!</v>
      </c>
      <c r="O20" s="26" t="e">
        <f>VLOOKUP(#REF!,'[1]TUP Genap 20-21'!$F$5:$Q$138,12,FALSE)</f>
        <v>#REF!</v>
      </c>
    </row>
    <row r="21" spans="1:15" ht="13.95" customHeight="1" x14ac:dyDescent="0.3">
      <c r="A21" s="12">
        <v>118</v>
      </c>
      <c r="B21" s="44" t="str">
        <f>CONCATENATE(C21,"-0",RIGHT(D21,2))</f>
        <v>S2TI-021</v>
      </c>
      <c r="C21" s="10" t="str">
        <f>VLOOKUP(E21,[1]Sheet1!$A$2:$B$5,2,FALSE)</f>
        <v>S2TI</v>
      </c>
      <c r="D21" s="10">
        <f>IF(E21&lt;&gt;E20,21,D20+1)</f>
        <v>21</v>
      </c>
      <c r="E21" s="40" t="s">
        <v>30</v>
      </c>
      <c r="F21" s="25" t="s">
        <v>21</v>
      </c>
      <c r="G21" s="12" t="s">
        <v>14</v>
      </c>
      <c r="H21" s="26"/>
      <c r="I21" s="26"/>
      <c r="J21" s="26"/>
      <c r="K21" s="26"/>
      <c r="L21" s="26" t="e">
        <f>VLOOKUP(#REF!,'[1]TUP Ganjil 20-21'!$F$5:$Q$140,11,FALSE)</f>
        <v>#REF!</v>
      </c>
      <c r="M21" s="27" t="e">
        <f>VLOOKUP(#REF!,'[1]TUP Ganjil 20-21'!$F$5:$Q$140,12,FALSE)</f>
        <v>#REF!</v>
      </c>
      <c r="N21" s="26" t="e">
        <f>VLOOKUP(#REF!,'[1]TUP Genap 20-21'!$F$5:$Q$138,11,FALSE)</f>
        <v>#REF!</v>
      </c>
      <c r="O21" s="26" t="e">
        <f>VLOOKUP(#REF!,'[1]TUP Genap 20-21'!$F$5:$Q$138,12,FALSE)</f>
        <v>#REF!</v>
      </c>
    </row>
    <row r="22" spans="1:15" ht="13.95" customHeight="1" x14ac:dyDescent="0.3">
      <c r="A22" s="12">
        <v>117</v>
      </c>
      <c r="B22" s="44" t="str">
        <f>CONCATENATE(C22,"-0",RIGHT(D22,2))</f>
        <v>S2TI-022</v>
      </c>
      <c r="C22" s="10" t="str">
        <f>VLOOKUP(E22,[1]Sheet1!$A$2:$B$5,2,FALSE)</f>
        <v>S2TI</v>
      </c>
      <c r="D22" s="10">
        <f>IF(E22&lt;&gt;E21,21,D21+1)</f>
        <v>22</v>
      </c>
      <c r="E22" s="40" t="s">
        <v>30</v>
      </c>
      <c r="F22" s="25" t="s">
        <v>21</v>
      </c>
      <c r="G22" s="12" t="s">
        <v>17</v>
      </c>
      <c r="H22" s="26" t="e">
        <f>VLOOKUP(#REF!,'[1]TUP Ganjil 19.20'!$F$5:$Q$133,11,FALSE)</f>
        <v>#REF!</v>
      </c>
      <c r="I22" s="26" t="e">
        <f>VLOOKUP(#REF!,'[1]TUP Ganjil 19.20'!$F$5:$Q$133,12,FALSE)</f>
        <v>#REF!</v>
      </c>
      <c r="J22" s="26" t="e">
        <f>VLOOKUP(#REF!,'[1]TUP Genap 19.20'!$F$5:$Q$139,11,FALSE)</f>
        <v>#REF!</v>
      </c>
      <c r="K22" s="26" t="e">
        <f>VLOOKUP(#REF!,'[1]TUP Genap 19.20'!$F$5:$Q$139,12,FALSE)</f>
        <v>#REF!</v>
      </c>
      <c r="L22" s="26" t="e">
        <f>VLOOKUP(#REF!,'[1]TUP Ganjil 20-21'!$F$5:$Q$140,11,FALSE)</f>
        <v>#REF!</v>
      </c>
      <c r="M22" s="26" t="e">
        <f>VLOOKUP(#REF!,'[1]TUP Ganjil 20-21'!$F$5:$Q$140,12,FALSE)</f>
        <v>#REF!</v>
      </c>
      <c r="N22" s="26" t="e">
        <f>VLOOKUP(#REF!,'[1]TUP Genap 20-21'!$F$5:$Q$138,11,FALSE)</f>
        <v>#REF!</v>
      </c>
      <c r="O22" s="27" t="e">
        <f>VLOOKUP(#REF!,'[1]TUP Genap 20-21'!$F$5:$Q$138,12,FALSE)</f>
        <v>#REF!</v>
      </c>
    </row>
    <row r="23" spans="1:15" ht="13.95" customHeight="1" x14ac:dyDescent="0.3">
      <c r="A23" s="12">
        <v>116</v>
      </c>
      <c r="B23" s="78" t="str">
        <f>CONCATENATE(C23,"-0",RIGHT(D23,2))</f>
        <v>S1SI-031</v>
      </c>
      <c r="C23" s="10" t="str">
        <f>VLOOKUP(E23,[1]Sheet1!$A$2:$B$5,2,FALSE)</f>
        <v>S1SI</v>
      </c>
      <c r="D23" s="10">
        <f>IF(E23&lt;&gt;E22,31,D22+1)</f>
        <v>31</v>
      </c>
      <c r="E23" s="41" t="s">
        <v>28</v>
      </c>
      <c r="F23" s="25" t="s">
        <v>21</v>
      </c>
      <c r="G23" s="12" t="s">
        <v>20</v>
      </c>
      <c r="H23" s="26"/>
      <c r="I23" s="26"/>
      <c r="J23" s="26" t="e">
        <f>VLOOKUP(#REF!,'[1]TUP Genap 19.20'!$F$5:$Q$139,11,FALSE)</f>
        <v>#REF!</v>
      </c>
      <c r="K23" s="27" t="e">
        <f>VLOOKUP(#REF!,'[1]TUP Genap 19.20'!$F$5:$Q$139,12,FALSE)</f>
        <v>#REF!</v>
      </c>
      <c r="L23" s="26" t="e">
        <f>VLOOKUP(#REF!,'[1]TUP Ganjil 20-21'!$F$5:$Q$140,11,FALSE)</f>
        <v>#REF!</v>
      </c>
      <c r="M23" s="26" t="e">
        <f>VLOOKUP(#REF!,'[1]TUP Ganjil 20-21'!$F$5:$Q$140,12,FALSE)</f>
        <v>#REF!</v>
      </c>
      <c r="N23" s="26" t="e">
        <f>VLOOKUP(#REF!,'[1]TUP Genap 20-21'!$F$5:$Q$138,11,FALSE)</f>
        <v>#REF!</v>
      </c>
      <c r="O23" s="26" t="e">
        <f>VLOOKUP(#REF!,'[1]TUP Genap 20-21'!$F$5:$Q$138,12,FALSE)</f>
        <v>#REF!</v>
      </c>
    </row>
    <row r="24" spans="1:15" ht="13.95" customHeight="1" x14ac:dyDescent="0.3">
      <c r="A24" s="12">
        <v>115</v>
      </c>
      <c r="B24" s="78" t="str">
        <f>CONCATENATE(C24,"-0",RIGHT(D24,2))</f>
        <v>S1SI-032</v>
      </c>
      <c r="C24" s="10" t="str">
        <f>VLOOKUP(E24,[1]Sheet1!$A$2:$B$5,2,FALSE)</f>
        <v>S1SI</v>
      </c>
      <c r="D24" s="10">
        <f>IF(E24&lt;&gt;E23,31,D23+1)</f>
        <v>32</v>
      </c>
      <c r="E24" s="41" t="s">
        <v>28</v>
      </c>
      <c r="F24" s="25" t="s">
        <v>21</v>
      </c>
      <c r="G24" s="12" t="s">
        <v>14</v>
      </c>
      <c r="H24" s="26" t="e">
        <f>VLOOKUP(#REF!,'[1]TUP Ganjil 19.20'!$F$5:$Q$133,11,FALSE)</f>
        <v>#REF!</v>
      </c>
      <c r="I24" s="27" t="e">
        <f>VLOOKUP(#REF!,'[1]TUP Ganjil 19.20'!$F$5:$Q$133,12,FALSE)</f>
        <v>#REF!</v>
      </c>
      <c r="J24" s="26" t="e">
        <f>VLOOKUP(#REF!,'[1]TUP Genap 19.20'!$F$5:$Q$139,11,FALSE)</f>
        <v>#REF!</v>
      </c>
      <c r="K24" s="27" t="e">
        <f>VLOOKUP(#REF!,'[1]TUP Genap 19.20'!$F$5:$Q$139,12,FALSE)</f>
        <v>#REF!</v>
      </c>
      <c r="L24" s="26" t="e">
        <f>VLOOKUP(#REF!,'[1]TUP Ganjil 20-21'!$F$5:$Q$140,11,FALSE)</f>
        <v>#REF!</v>
      </c>
      <c r="M24" s="27" t="e">
        <f>VLOOKUP(#REF!,'[1]TUP Ganjil 20-21'!$F$5:$Q$140,12,FALSE)</f>
        <v>#REF!</v>
      </c>
      <c r="N24" s="26" t="e">
        <f>VLOOKUP(#REF!,'[1]TUP Genap 20-21'!$F$5:$Q$138,11,FALSE)</f>
        <v>#REF!</v>
      </c>
      <c r="O24" s="26" t="e">
        <f>VLOOKUP(#REF!,'[1]TUP Genap 20-21'!$F$5:$Q$138,12,FALSE)</f>
        <v>#REF!</v>
      </c>
    </row>
    <row r="25" spans="1:15" ht="13.95" customHeight="1" x14ac:dyDescent="0.3">
      <c r="A25" s="12">
        <v>114</v>
      </c>
      <c r="B25" s="77" t="str">
        <f>CONCATENATE(C25,"-0",RIGHT(D25,2))</f>
        <v>S1TI-011</v>
      </c>
      <c r="C25" s="10" t="str">
        <f>VLOOKUP(E25,[1]Sheet1!$A$2:$B$5,2,FALSE)</f>
        <v>S1TI</v>
      </c>
      <c r="D25" s="10">
        <f>IF(E25&lt;&gt;E24,11,D24+1)</f>
        <v>11</v>
      </c>
      <c r="E25" s="43" t="s">
        <v>29</v>
      </c>
      <c r="F25" s="25" t="s">
        <v>21</v>
      </c>
      <c r="G25" s="12" t="s">
        <v>20</v>
      </c>
      <c r="H25" s="26" t="e">
        <f>VLOOKUP(#REF!,'[1]TUP Ganjil 19.20'!$F$5:$Q$133,11,FALSE)</f>
        <v>#REF!</v>
      </c>
      <c r="I25" s="27" t="e">
        <f>VLOOKUP(#REF!,'[1]TUP Ganjil 19.20'!$F$5:$Q$133,12,FALSE)</f>
        <v>#REF!</v>
      </c>
      <c r="J25" s="26" t="e">
        <f>VLOOKUP(#REF!,'[1]TUP Genap 19.20'!$F$5:$Q$139,11,FALSE)</f>
        <v>#REF!</v>
      </c>
      <c r="K25" s="27" t="e">
        <f>VLOOKUP(#REF!,'[1]TUP Genap 19.20'!$F$5:$Q$139,12,FALSE)</f>
        <v>#REF!</v>
      </c>
      <c r="L25" s="26" t="e">
        <f>VLOOKUP(#REF!,'[1]TUP Ganjil 20-21'!$F$5:$Q$140,11,FALSE)</f>
        <v>#REF!</v>
      </c>
      <c r="M25" s="26" t="e">
        <f>VLOOKUP(#REF!,'[1]TUP Ganjil 20-21'!$F$5:$Q$140,12,FALSE)</f>
        <v>#REF!</v>
      </c>
      <c r="N25" s="26" t="e">
        <f>VLOOKUP(#REF!,'[1]TUP Genap 20-21'!$F$5:$Q$138,11,FALSE)</f>
        <v>#REF!</v>
      </c>
      <c r="O25" s="26" t="e">
        <f>VLOOKUP(#REF!,'[1]TUP Genap 20-21'!$F$5:$Q$138,12,FALSE)</f>
        <v>#REF!</v>
      </c>
    </row>
    <row r="26" spans="1:15" ht="13.95" customHeight="1" x14ac:dyDescent="0.3">
      <c r="A26" s="12">
        <v>113</v>
      </c>
      <c r="B26" s="78" t="str">
        <f>CONCATENATE(C26,"-0",RIGHT(D26,2))</f>
        <v>S1SI-031</v>
      </c>
      <c r="C26" s="10" t="str">
        <f>VLOOKUP(E26,[1]Sheet1!$A$2:$B$5,2,FALSE)</f>
        <v>S1SI</v>
      </c>
      <c r="D26" s="10">
        <f>IF(E26&lt;&gt;E25,31,D25+1)</f>
        <v>31</v>
      </c>
      <c r="E26" s="41" t="s">
        <v>28</v>
      </c>
      <c r="F26" s="25" t="s">
        <v>21</v>
      </c>
      <c r="G26" s="12" t="s">
        <v>20</v>
      </c>
      <c r="H26" s="26"/>
      <c r="I26" s="26"/>
      <c r="J26" s="26" t="e">
        <f>VLOOKUP(#REF!,'[1]TUP Genap 19.20'!$F$5:$Q$139,11,FALSE)</f>
        <v>#REF!</v>
      </c>
      <c r="K26" s="27" t="e">
        <f>VLOOKUP(#REF!,'[1]TUP Genap 19.20'!$F$5:$Q$139,12,FALSE)</f>
        <v>#REF!</v>
      </c>
      <c r="L26" s="26" t="e">
        <f>VLOOKUP(#REF!,'[1]TUP Ganjil 20-21'!$F$5:$Q$140,11,FALSE)</f>
        <v>#REF!</v>
      </c>
      <c r="M26" s="27" t="e">
        <f>VLOOKUP(#REF!,'[1]TUP Ganjil 20-21'!$F$5:$Q$140,12,FALSE)</f>
        <v>#REF!</v>
      </c>
      <c r="N26" s="26" t="e">
        <f>VLOOKUP(#REF!,'[1]TUP Genap 20-21'!$F$5:$Q$138,11,FALSE)</f>
        <v>#REF!</v>
      </c>
      <c r="O26" s="27" t="e">
        <f>VLOOKUP(#REF!,'[1]TUP Genap 20-21'!$F$5:$Q$138,12,FALSE)</f>
        <v>#REF!</v>
      </c>
    </row>
    <row r="27" spans="1:15" ht="13.95" customHeight="1" x14ac:dyDescent="0.3">
      <c r="A27" s="12">
        <v>112</v>
      </c>
      <c r="B27" s="78" t="str">
        <f>CONCATENATE(C27,"-0",RIGHT(D27,2))</f>
        <v>S1SI-032</v>
      </c>
      <c r="C27" s="10" t="str">
        <f>VLOOKUP(E27,[1]Sheet1!$A$2:$B$5,2,FALSE)</f>
        <v>S1SI</v>
      </c>
      <c r="D27" s="10">
        <f>IF(E27&lt;&gt;E26,31,D26+1)</f>
        <v>32</v>
      </c>
      <c r="E27" s="41" t="s">
        <v>28</v>
      </c>
      <c r="F27" s="25" t="s">
        <v>13</v>
      </c>
      <c r="G27" s="12" t="s">
        <v>17</v>
      </c>
      <c r="H27" s="26" t="e">
        <f>VLOOKUP(#REF!,'[1]TUP Ganjil 19.20'!$F$5:$Q$133,11,FALSE)</f>
        <v>#REF!</v>
      </c>
      <c r="I27" s="26" t="e">
        <f>VLOOKUP(#REF!,'[1]TUP Ganjil 19.20'!$F$5:$Q$133,12,FALSE)</f>
        <v>#REF!</v>
      </c>
      <c r="J27" s="26" t="e">
        <f>VLOOKUP(#REF!,'[1]TUP Genap 19.20'!$F$5:$Q$139,11,FALSE)</f>
        <v>#REF!</v>
      </c>
      <c r="K27" s="26" t="e">
        <f>VLOOKUP(#REF!,'[1]TUP Genap 19.20'!$F$5:$Q$139,12,FALSE)</f>
        <v>#REF!</v>
      </c>
      <c r="L27" s="26" t="e">
        <f>VLOOKUP(#REF!,'[1]TUP Ganjil 20-21'!$F$5:$Q$140,11,FALSE)</f>
        <v>#REF!</v>
      </c>
      <c r="M27" s="26" t="e">
        <f>VLOOKUP(#REF!,'[1]TUP Ganjil 20-21'!$F$5:$Q$140,12,FALSE)</f>
        <v>#REF!</v>
      </c>
      <c r="N27" s="26" t="e">
        <f>VLOOKUP(#REF!,'[1]TUP Genap 20-21'!$F$5:$Q$138,11,FALSE)</f>
        <v>#REF!</v>
      </c>
      <c r="O27" s="26" t="e">
        <f>VLOOKUP(#REF!,'[1]TUP Genap 20-21'!$F$5:$Q$138,12,FALSE)</f>
        <v>#REF!</v>
      </c>
    </row>
    <row r="28" spans="1:15" ht="13.95" customHeight="1" x14ac:dyDescent="0.3">
      <c r="A28" s="12">
        <v>111</v>
      </c>
      <c r="B28" s="76" t="str">
        <f>CONCATENATE(C28,"-0",RIGHT(D28,2))</f>
        <v>S1TL-041</v>
      </c>
      <c r="C28" s="10" t="str">
        <f>VLOOKUP(E28,[1]Sheet1!$A$2:$B$5,2,FALSE)</f>
        <v>S1TL</v>
      </c>
      <c r="D28" s="10">
        <f>IF(E28&lt;&gt;E27,41,D27+1)</f>
        <v>41</v>
      </c>
      <c r="E28" s="42" t="s">
        <v>31</v>
      </c>
      <c r="F28" s="25" t="s">
        <v>13</v>
      </c>
      <c r="G28" s="12" t="s">
        <v>17</v>
      </c>
      <c r="H28" s="26" t="e">
        <f>VLOOKUP(#REF!,'[1]TUP Ganjil 19.20'!$F$5:$Q$133,11,FALSE)</f>
        <v>#REF!</v>
      </c>
      <c r="I28" s="26" t="e">
        <f>VLOOKUP(#REF!,'[1]TUP Ganjil 19.20'!$F$5:$Q$133,12,FALSE)</f>
        <v>#REF!</v>
      </c>
      <c r="J28" s="26" t="e">
        <f>VLOOKUP(#REF!,'[1]TUP Genap 19.20'!$F$5:$Q$139,11,FALSE)</f>
        <v>#REF!</v>
      </c>
      <c r="K28" s="26" t="e">
        <f>VLOOKUP(#REF!,'[1]TUP Genap 19.20'!$F$5:$Q$139,12,FALSE)</f>
        <v>#REF!</v>
      </c>
      <c r="L28" s="26" t="e">
        <f>VLOOKUP(#REF!,'[1]TUP Ganjil 20-21'!$F$5:$Q$140,11,FALSE)</f>
        <v>#REF!</v>
      </c>
      <c r="M28" s="26" t="e">
        <f>VLOOKUP(#REF!,'[1]TUP Ganjil 20-21'!$F$5:$Q$140,12,FALSE)</f>
        <v>#REF!</v>
      </c>
      <c r="N28" s="26" t="e">
        <f>VLOOKUP(#REF!,'[1]TUP Genap 20-21'!$F$5:$Q$138,11,FALSE)</f>
        <v>#REF!</v>
      </c>
      <c r="O28" s="26" t="e">
        <f>VLOOKUP(#REF!,'[1]TUP Genap 20-21'!$F$5:$Q$138,12,FALSE)</f>
        <v>#REF!</v>
      </c>
    </row>
    <row r="29" spans="1:15" ht="13.95" customHeight="1" x14ac:dyDescent="0.3">
      <c r="A29" s="12">
        <v>110</v>
      </c>
      <c r="B29" s="77" t="str">
        <f>CONCATENATE(C29,"-0",RIGHT(D29,2))</f>
        <v>S1TI-011</v>
      </c>
      <c r="C29" s="10" t="str">
        <f>VLOOKUP(E29,[1]Sheet1!$A$2:$B$5,2,FALSE)</f>
        <v>S1TI</v>
      </c>
      <c r="D29" s="10">
        <f>IF(E29&lt;&gt;E28,11,D28+1)</f>
        <v>11</v>
      </c>
      <c r="E29" s="43" t="s">
        <v>29</v>
      </c>
      <c r="F29" s="25" t="s">
        <v>21</v>
      </c>
      <c r="G29" s="12" t="s">
        <v>20</v>
      </c>
      <c r="H29" s="26" t="e">
        <f>VLOOKUP(#REF!,'[1]TUP Ganjil 19.20'!$F$5:$Q$133,11,FALSE)</f>
        <v>#REF!</v>
      </c>
      <c r="I29" s="27" t="e">
        <f>VLOOKUP(#REF!,'[1]TUP Ganjil 19.20'!$F$5:$Q$133,12,FALSE)</f>
        <v>#REF!</v>
      </c>
      <c r="J29" s="26" t="e">
        <f>VLOOKUP(#REF!,'[1]TUP Genap 19.20'!$F$5:$Q$139,11,FALSE)</f>
        <v>#REF!</v>
      </c>
      <c r="K29" s="27" t="e">
        <f>VLOOKUP(#REF!,'[1]TUP Genap 19.20'!$F$5:$Q$139,12,FALSE)</f>
        <v>#REF!</v>
      </c>
      <c r="L29" s="26" t="e">
        <f>VLOOKUP(#REF!,'[1]TUP Ganjil 20-21'!$F$5:$Q$140,11,FALSE)</f>
        <v>#REF!</v>
      </c>
      <c r="M29" s="26" t="e">
        <f>VLOOKUP(#REF!,'[1]TUP Ganjil 20-21'!$F$5:$Q$140,12,FALSE)</f>
        <v>#REF!</v>
      </c>
      <c r="N29" s="26" t="e">
        <f>VLOOKUP(#REF!,'[1]TUP Genap 20-21'!$F$5:$Q$138,11,FALSE)</f>
        <v>#REF!</v>
      </c>
      <c r="O29" s="26" t="e">
        <f>VLOOKUP(#REF!,'[1]TUP Genap 20-21'!$F$5:$Q$138,12,FALSE)</f>
        <v>#REF!</v>
      </c>
    </row>
    <row r="30" spans="1:15" ht="13.95" customHeight="1" x14ac:dyDescent="0.3">
      <c r="A30" s="12">
        <v>109</v>
      </c>
      <c r="B30" s="77" t="str">
        <f>CONCATENATE(C30,"-0",RIGHT(D30,2))</f>
        <v>S1TI-012</v>
      </c>
      <c r="C30" s="10" t="str">
        <f>VLOOKUP(E30,[1]Sheet1!$A$2:$B$5,2,FALSE)</f>
        <v>S1TI</v>
      </c>
      <c r="D30" s="10">
        <f>IF(E30&lt;&gt;E29,11,D29+1)</f>
        <v>12</v>
      </c>
      <c r="E30" s="43" t="s">
        <v>29</v>
      </c>
      <c r="F30" s="25" t="s">
        <v>21</v>
      </c>
      <c r="G30" s="12" t="s">
        <v>20</v>
      </c>
      <c r="H30" s="26" t="e">
        <f>VLOOKUP(#REF!,'[1]TUP Ganjil 19.20'!$F$5:$Q$133,11,FALSE)</f>
        <v>#REF!</v>
      </c>
      <c r="I30" s="27" t="e">
        <f>VLOOKUP(#REF!,'[1]TUP Ganjil 19.20'!$F$5:$Q$133,12,FALSE)</f>
        <v>#REF!</v>
      </c>
      <c r="J30" s="26" t="e">
        <f>VLOOKUP(#REF!,'[1]TUP Genap 19.20'!$F$5:$Q$139,11,FALSE)</f>
        <v>#REF!</v>
      </c>
      <c r="K30" s="27" t="e">
        <f>VLOOKUP(#REF!,'[1]TUP Genap 19.20'!$F$5:$Q$139,12,FALSE)</f>
        <v>#REF!</v>
      </c>
      <c r="L30" s="26" t="e">
        <f>VLOOKUP(#REF!,'[1]TUP Ganjil 20-21'!$F$5:$Q$140,11,FALSE)</f>
        <v>#REF!</v>
      </c>
      <c r="M30" s="27" t="e">
        <f>VLOOKUP(#REF!,'[1]TUP Ganjil 20-21'!$F$5:$Q$140,12,FALSE)</f>
        <v>#REF!</v>
      </c>
      <c r="N30" s="26" t="e">
        <f>VLOOKUP(#REF!,'[1]TUP Genap 20-21'!$F$5:$Q$138,11,FALSE)</f>
        <v>#REF!</v>
      </c>
      <c r="O30" s="26" t="e">
        <f>VLOOKUP(#REF!,'[1]TUP Genap 20-21'!$F$5:$Q$138,12,FALSE)</f>
        <v>#REF!</v>
      </c>
    </row>
    <row r="31" spans="1:15" ht="13.95" customHeight="1" x14ac:dyDescent="0.3">
      <c r="A31" s="12">
        <v>108</v>
      </c>
      <c r="B31" s="78" t="str">
        <f>CONCATENATE(C31,"-0",RIGHT(D31,2))</f>
        <v>S1SI-031</v>
      </c>
      <c r="C31" s="10" t="str">
        <f>VLOOKUP(E31,[1]Sheet1!$A$2:$B$5,2,FALSE)</f>
        <v>S1SI</v>
      </c>
      <c r="D31" s="10">
        <f>IF(E31&lt;&gt;E30,31,D30+1)</f>
        <v>31</v>
      </c>
      <c r="E31" s="41" t="s">
        <v>28</v>
      </c>
      <c r="F31" s="25" t="s">
        <v>21</v>
      </c>
      <c r="G31" s="12" t="s">
        <v>20</v>
      </c>
      <c r="H31" s="26" t="e">
        <f>VLOOKUP(#REF!,'[1]TUP Ganjil 19.20'!$F$5:$Q$133,11,FALSE)</f>
        <v>#REF!</v>
      </c>
      <c r="I31" s="27" t="e">
        <f>VLOOKUP(#REF!,'[1]TUP Ganjil 19.20'!$F$5:$Q$133,12,FALSE)</f>
        <v>#REF!</v>
      </c>
      <c r="J31" s="26" t="e">
        <f>VLOOKUP(#REF!,'[1]TUP Genap 19.20'!$F$5:$Q$139,11,FALSE)</f>
        <v>#REF!</v>
      </c>
      <c r="K31" s="26" t="e">
        <f>VLOOKUP(#REF!,'[1]TUP Genap 19.20'!$F$5:$Q$139,12,FALSE)</f>
        <v>#REF!</v>
      </c>
      <c r="L31" s="26" t="e">
        <f>VLOOKUP(#REF!,'[1]TUP Ganjil 20-21'!$F$5:$Q$140,11,FALSE)</f>
        <v>#REF!</v>
      </c>
      <c r="M31" s="26" t="e">
        <f>VLOOKUP(#REF!,'[1]TUP Ganjil 20-21'!$F$5:$Q$140,12,FALSE)</f>
        <v>#REF!</v>
      </c>
      <c r="N31" s="26" t="e">
        <f>VLOOKUP(#REF!,'[1]TUP Genap 20-21'!$F$5:$Q$138,11,FALSE)</f>
        <v>#REF!</v>
      </c>
      <c r="O31" s="26" t="e">
        <f>VLOOKUP(#REF!,'[1]TUP Genap 20-21'!$F$5:$Q$138,12,FALSE)</f>
        <v>#REF!</v>
      </c>
    </row>
    <row r="32" spans="1:15" ht="13.95" customHeight="1" x14ac:dyDescent="0.3">
      <c r="A32" s="12">
        <v>107</v>
      </c>
      <c r="B32" s="78" t="str">
        <f>CONCATENATE(C32,"-0",RIGHT(D32,2))</f>
        <v>S1SI-032</v>
      </c>
      <c r="C32" s="10" t="str">
        <f>VLOOKUP(E32,[1]Sheet1!$A$2:$B$5,2,FALSE)</f>
        <v>S1SI</v>
      </c>
      <c r="D32" s="10">
        <f>IF(E32&lt;&gt;E31,31,D31+1)</f>
        <v>32</v>
      </c>
      <c r="E32" s="41" t="s">
        <v>28</v>
      </c>
      <c r="F32" s="25" t="s">
        <v>21</v>
      </c>
      <c r="G32" s="12" t="s">
        <v>20</v>
      </c>
      <c r="H32" s="26" t="e">
        <f>VLOOKUP(#REF!,'[1]TUP Ganjil 19.20'!$F$5:$Q$133,11,FALSE)</f>
        <v>#REF!</v>
      </c>
      <c r="I32" s="27" t="e">
        <f>VLOOKUP(#REF!,'[1]TUP Ganjil 19.20'!$F$5:$Q$133,12,FALSE)</f>
        <v>#REF!</v>
      </c>
      <c r="J32" s="26" t="e">
        <f>VLOOKUP(#REF!,'[1]TUP Genap 19.20'!$F$5:$Q$139,11,FALSE)</f>
        <v>#REF!</v>
      </c>
      <c r="K32" s="26" t="e">
        <f>VLOOKUP(#REF!,'[1]TUP Genap 19.20'!$F$5:$Q$139,12,FALSE)</f>
        <v>#REF!</v>
      </c>
      <c r="L32" s="26" t="e">
        <f>VLOOKUP(#REF!,'[1]TUP Ganjil 20-21'!$F$5:$Q$140,11,FALSE)</f>
        <v>#REF!</v>
      </c>
      <c r="M32" s="26" t="e">
        <f>VLOOKUP(#REF!,'[1]TUP Ganjil 20-21'!$F$5:$Q$140,12,FALSE)</f>
        <v>#REF!</v>
      </c>
      <c r="N32" s="26" t="e">
        <f>VLOOKUP(#REF!,'[1]TUP Genap 20-21'!$F$5:$Q$138,11,FALSE)</f>
        <v>#REF!</v>
      </c>
      <c r="O32" s="26" t="e">
        <f>VLOOKUP(#REF!,'[1]TUP Genap 20-21'!$F$5:$Q$138,12,FALSE)</f>
        <v>#REF!</v>
      </c>
    </row>
    <row r="33" spans="1:15" ht="13.95" customHeight="1" x14ac:dyDescent="0.3">
      <c r="A33" s="12">
        <v>106</v>
      </c>
      <c r="B33" s="78" t="str">
        <f>CONCATENATE(C33,"-0",RIGHT(D33,2))</f>
        <v>S1SI-033</v>
      </c>
      <c r="C33" s="10" t="str">
        <f>VLOOKUP(E33,[1]Sheet1!$A$2:$B$5,2,FALSE)</f>
        <v>S1SI</v>
      </c>
      <c r="D33" s="10">
        <f>IF(E33&lt;&gt;E32,31,D32+1)</f>
        <v>33</v>
      </c>
      <c r="E33" s="41" t="s">
        <v>28</v>
      </c>
      <c r="F33" s="25" t="s">
        <v>21</v>
      </c>
      <c r="G33" s="12" t="s">
        <v>20</v>
      </c>
      <c r="H33" s="26" t="e">
        <f>VLOOKUP(#REF!,'[1]TUP Ganjil 19.20'!$F$5:$Q$133,11,FALSE)</f>
        <v>#REF!</v>
      </c>
      <c r="I33" s="27" t="e">
        <f>VLOOKUP(#REF!,'[1]TUP Ganjil 19.20'!$F$5:$Q$133,12,FALSE)</f>
        <v>#REF!</v>
      </c>
      <c r="J33" s="26" t="e">
        <f>VLOOKUP(#REF!,'[1]TUP Genap 19.20'!$F$5:$Q$139,11,FALSE)</f>
        <v>#REF!</v>
      </c>
      <c r="K33" s="27" t="e">
        <f>VLOOKUP(#REF!,'[1]TUP Genap 19.20'!$F$5:$Q$139,12,FALSE)</f>
        <v>#REF!</v>
      </c>
      <c r="L33" s="26" t="e">
        <f>VLOOKUP(#REF!,'[1]TUP Ganjil 20-21'!$F$5:$Q$140,11,FALSE)</f>
        <v>#REF!</v>
      </c>
      <c r="M33" s="26" t="e">
        <f>VLOOKUP(#REF!,'[1]TUP Ganjil 20-21'!$F$5:$Q$140,12,FALSE)</f>
        <v>#REF!</v>
      </c>
      <c r="N33" s="26" t="e">
        <f>VLOOKUP(#REF!,'[1]TUP Genap 20-21'!$F$5:$Q$138,11,FALSE)</f>
        <v>#REF!</v>
      </c>
      <c r="O33" s="26" t="e">
        <f>VLOOKUP(#REF!,'[1]TUP Genap 20-21'!$F$5:$Q$138,12,FALSE)</f>
        <v>#REF!</v>
      </c>
    </row>
    <row r="34" spans="1:15" ht="13.95" customHeight="1" x14ac:dyDescent="0.3">
      <c r="A34" s="12">
        <v>105</v>
      </c>
      <c r="B34" s="78" t="str">
        <f>CONCATENATE(C34,"-0",RIGHT(D34,2))</f>
        <v>S1SI-034</v>
      </c>
      <c r="C34" s="10" t="str">
        <f>VLOOKUP(E34,[1]Sheet1!$A$2:$B$5,2,FALSE)</f>
        <v>S1SI</v>
      </c>
      <c r="D34" s="10">
        <f>IF(E34&lt;&gt;E33,31,D33+1)</f>
        <v>34</v>
      </c>
      <c r="E34" s="41" t="s">
        <v>28</v>
      </c>
      <c r="F34" s="25" t="s">
        <v>21</v>
      </c>
      <c r="G34" s="12" t="s">
        <v>20</v>
      </c>
      <c r="H34" s="26"/>
      <c r="I34" s="26"/>
      <c r="J34" s="26" t="e">
        <f>VLOOKUP(#REF!,'[1]TUP Genap 19.20'!$F$5:$Q$139,11,FALSE)</f>
        <v>#REF!</v>
      </c>
      <c r="K34" s="27" t="e">
        <f>VLOOKUP(#REF!,'[1]TUP Genap 19.20'!$F$5:$Q$139,12,FALSE)</f>
        <v>#REF!</v>
      </c>
      <c r="L34" s="26" t="e">
        <f>VLOOKUP(#REF!,'[1]TUP Ganjil 20-21'!$F$5:$Q$140,11,FALSE)</f>
        <v>#REF!</v>
      </c>
      <c r="M34" s="27" t="e">
        <f>VLOOKUP(#REF!,'[1]TUP Ganjil 20-21'!$F$5:$Q$140,12,FALSE)</f>
        <v>#REF!</v>
      </c>
      <c r="N34" s="26" t="e">
        <f>VLOOKUP(#REF!,'[1]TUP Genap 20-21'!$F$5:$Q$138,11,FALSE)</f>
        <v>#REF!</v>
      </c>
      <c r="O34" s="26" t="e">
        <f>VLOOKUP(#REF!,'[1]TUP Genap 20-21'!$F$5:$Q$138,12,FALSE)</f>
        <v>#REF!</v>
      </c>
    </row>
    <row r="35" spans="1:15" ht="13.95" customHeight="1" x14ac:dyDescent="0.3">
      <c r="A35" s="12">
        <v>104</v>
      </c>
      <c r="B35" s="77" t="str">
        <f>CONCATENATE(C35,"-0",RIGHT(D35,2))</f>
        <v>S1TI-011</v>
      </c>
      <c r="C35" s="10" t="str">
        <f>VLOOKUP(E35,[1]Sheet1!$A$2:$B$5,2,FALSE)</f>
        <v>S1TI</v>
      </c>
      <c r="D35" s="10">
        <f>IF(E35&lt;&gt;E34,11,D34+1)</f>
        <v>11</v>
      </c>
      <c r="E35" s="43" t="s">
        <v>29</v>
      </c>
      <c r="F35" s="25" t="s">
        <v>13</v>
      </c>
      <c r="G35" s="12" t="s">
        <v>17</v>
      </c>
      <c r="H35" s="26" t="e">
        <f>VLOOKUP(#REF!,'[1]TUP Ganjil 19.20'!$F$5:$Q$133,11,FALSE)</f>
        <v>#REF!</v>
      </c>
      <c r="I35" s="26" t="e">
        <f>VLOOKUP(#REF!,'[1]TUP Ganjil 19.20'!$F$5:$Q$133,12,FALSE)</f>
        <v>#REF!</v>
      </c>
      <c r="J35" s="26" t="e">
        <f>VLOOKUP(#REF!,'[1]TUP Genap 19.20'!$F$5:$Q$139,11,FALSE)</f>
        <v>#REF!</v>
      </c>
      <c r="K35" s="26" t="e">
        <f>VLOOKUP(#REF!,'[1]TUP Genap 19.20'!$F$5:$Q$139,12,FALSE)</f>
        <v>#REF!</v>
      </c>
      <c r="L35" s="26" t="e">
        <f>VLOOKUP(#REF!,'[1]TUP Ganjil 20-21'!$F$5:$Q$140,11,FALSE)</f>
        <v>#REF!</v>
      </c>
      <c r="M35" s="26" t="e">
        <f>VLOOKUP(#REF!,'[1]TUP Ganjil 20-21'!$F$5:$Q$140,12,FALSE)</f>
        <v>#REF!</v>
      </c>
      <c r="N35" s="26" t="e">
        <f>VLOOKUP(#REF!,'[1]TUP Genap 20-21'!$F$5:$Q$138,11,FALSE)</f>
        <v>#REF!</v>
      </c>
      <c r="O35" s="26" t="e">
        <f>VLOOKUP(#REF!,'[1]TUP Genap 20-21'!$F$5:$Q$138,12,FALSE)</f>
        <v>#REF!</v>
      </c>
    </row>
    <row r="36" spans="1:15" ht="13.95" customHeight="1" x14ac:dyDescent="0.3">
      <c r="A36" s="12">
        <v>103</v>
      </c>
      <c r="B36" s="78" t="str">
        <f>CONCATENATE(C36,"-0",RIGHT(D36,2))</f>
        <v>S1SI-031</v>
      </c>
      <c r="C36" s="10" t="str">
        <f>VLOOKUP(E36,[1]Sheet1!$A$2:$B$5,2,FALSE)</f>
        <v>S1SI</v>
      </c>
      <c r="D36" s="10">
        <f>IF(E36&lt;&gt;E35,31,D35+1)</f>
        <v>31</v>
      </c>
      <c r="E36" s="41" t="s">
        <v>28</v>
      </c>
      <c r="F36" s="25" t="s">
        <v>21</v>
      </c>
      <c r="G36" s="12" t="s">
        <v>20</v>
      </c>
      <c r="H36" s="26" t="e">
        <f>VLOOKUP(#REF!,'[1]TUP Ganjil 19.20'!$F$5:$Q$133,11,FALSE)</f>
        <v>#REF!</v>
      </c>
      <c r="I36" s="27" t="e">
        <f>VLOOKUP(#REF!,'[1]TUP Ganjil 19.20'!$F$5:$Q$133,12,FALSE)</f>
        <v>#REF!</v>
      </c>
      <c r="J36" s="26" t="e">
        <f>VLOOKUP(#REF!,'[1]TUP Genap 19.20'!$F$5:$Q$139,11,FALSE)</f>
        <v>#REF!</v>
      </c>
      <c r="K36" s="26" t="e">
        <f>VLOOKUP(#REF!,'[1]TUP Genap 19.20'!$F$5:$Q$139,12,FALSE)</f>
        <v>#REF!</v>
      </c>
      <c r="L36" s="26" t="e">
        <f>VLOOKUP(#REF!,'[1]TUP Ganjil 20-21'!$F$5:$Q$140,11,FALSE)</f>
        <v>#REF!</v>
      </c>
      <c r="M36" s="26" t="e">
        <f>VLOOKUP(#REF!,'[1]TUP Ganjil 20-21'!$F$5:$Q$140,12,FALSE)</f>
        <v>#REF!</v>
      </c>
      <c r="N36" s="26" t="e">
        <f>VLOOKUP(#REF!,'[1]TUP Genap 20-21'!$F$5:$Q$138,11,FALSE)</f>
        <v>#REF!</v>
      </c>
      <c r="O36" s="26" t="e">
        <f>VLOOKUP(#REF!,'[1]TUP Genap 20-21'!$F$5:$Q$138,12,FALSE)</f>
        <v>#REF!</v>
      </c>
    </row>
    <row r="37" spans="1:15" ht="13.95" customHeight="1" x14ac:dyDescent="0.3">
      <c r="A37" s="12">
        <v>102</v>
      </c>
      <c r="B37" s="77" t="str">
        <f>CONCATENATE(C37,"-0",RIGHT(D37,2))</f>
        <v>S1TI-011</v>
      </c>
      <c r="C37" s="10" t="str">
        <f>VLOOKUP(E37,[1]Sheet1!$A$2:$B$5,2,FALSE)</f>
        <v>S1TI</v>
      </c>
      <c r="D37" s="10">
        <f>IF(E37&lt;&gt;E36,11,D36+1)</f>
        <v>11</v>
      </c>
      <c r="E37" s="43" t="s">
        <v>29</v>
      </c>
      <c r="F37" s="25" t="s">
        <v>13</v>
      </c>
      <c r="G37" s="12" t="s">
        <v>17</v>
      </c>
      <c r="H37" s="26" t="e">
        <f>VLOOKUP(#REF!,'[1]TUP Ganjil 19.20'!$F$5:$Q$133,11,FALSE)</f>
        <v>#REF!</v>
      </c>
      <c r="I37" s="26" t="e">
        <f>VLOOKUP(#REF!,'[1]TUP Ganjil 19.20'!$F$5:$Q$133,12,FALSE)</f>
        <v>#REF!</v>
      </c>
      <c r="J37" s="26" t="e">
        <f>VLOOKUP(#REF!,'[1]TUP Genap 19.20'!$F$5:$Q$139,11,FALSE)</f>
        <v>#REF!</v>
      </c>
      <c r="K37" s="26" t="e">
        <f>VLOOKUP(#REF!,'[1]TUP Genap 19.20'!$F$5:$Q$139,12,FALSE)</f>
        <v>#REF!</v>
      </c>
      <c r="L37" s="26" t="e">
        <f>VLOOKUP(#REF!,'[1]TUP Ganjil 20-21'!$F$5:$Q$140,11,FALSE)</f>
        <v>#REF!</v>
      </c>
      <c r="M37" s="26" t="e">
        <f>VLOOKUP(#REF!,'[1]TUP Ganjil 20-21'!$F$5:$Q$140,12,FALSE)</f>
        <v>#REF!</v>
      </c>
      <c r="N37" s="26" t="e">
        <f>VLOOKUP(#REF!,'[1]TUP Genap 20-21'!$F$5:$Q$138,11,FALSE)</f>
        <v>#REF!</v>
      </c>
      <c r="O37" s="26" t="e">
        <f>VLOOKUP(#REF!,'[1]TUP Genap 20-21'!$F$5:$Q$138,12,FALSE)</f>
        <v>#REF!</v>
      </c>
    </row>
    <row r="38" spans="1:15" ht="13.95" customHeight="1" x14ac:dyDescent="0.3">
      <c r="A38" s="12">
        <v>101</v>
      </c>
      <c r="B38" s="78" t="str">
        <f>CONCATENATE(C38,"-0",RIGHT(D38,2))</f>
        <v>S1SI-031</v>
      </c>
      <c r="C38" s="10" t="str">
        <f>VLOOKUP(E38,[1]Sheet1!$A$2:$B$5,2,FALSE)</f>
        <v>S1SI</v>
      </c>
      <c r="D38" s="10">
        <f>IF(E38&lt;&gt;E37,31,D37+1)</f>
        <v>31</v>
      </c>
      <c r="E38" s="41" t="s">
        <v>28</v>
      </c>
      <c r="F38" s="25" t="s">
        <v>21</v>
      </c>
      <c r="G38" s="12" t="s">
        <v>20</v>
      </c>
      <c r="H38" s="26"/>
      <c r="I38" s="26"/>
      <c r="J38" s="26"/>
      <c r="K38" s="26"/>
      <c r="L38" s="26" t="e">
        <f>VLOOKUP(#REF!,'[1]TUP Ganjil 20-21'!$F$5:$Q$140,11,FALSE)</f>
        <v>#REF!</v>
      </c>
      <c r="M38" s="27" t="e">
        <f>VLOOKUP(#REF!,'[1]TUP Ganjil 20-21'!$F$5:$Q$140,12,FALSE)</f>
        <v>#REF!</v>
      </c>
      <c r="N38" s="26" t="e">
        <f>VLOOKUP(#REF!,'[1]TUP Genap 20-21'!$F$5:$Q$138,11,FALSE)</f>
        <v>#REF!</v>
      </c>
      <c r="O38" s="27" t="e">
        <f>VLOOKUP(#REF!,'[1]TUP Genap 20-21'!$F$5:$Q$138,12,FALSE)</f>
        <v>#REF!</v>
      </c>
    </row>
    <row r="39" spans="1:15" ht="13.95" customHeight="1" x14ac:dyDescent="0.3">
      <c r="A39" s="12">
        <v>100</v>
      </c>
      <c r="B39" s="78" t="str">
        <f>CONCATENATE(C39,"-0",RIGHT(D39,2))</f>
        <v>S1SI-032</v>
      </c>
      <c r="C39" s="10" t="str">
        <f>VLOOKUP(E39,[1]Sheet1!$A$2:$B$5,2,FALSE)</f>
        <v>S1SI</v>
      </c>
      <c r="D39" s="10">
        <f>IF(E39&lt;&gt;E38,31,D38+1)</f>
        <v>32</v>
      </c>
      <c r="E39" s="41" t="s">
        <v>28</v>
      </c>
      <c r="F39" s="25" t="s">
        <v>21</v>
      </c>
      <c r="G39" s="12" t="s">
        <v>17</v>
      </c>
      <c r="H39" s="26"/>
      <c r="I39" s="26"/>
      <c r="J39" s="26"/>
      <c r="K39" s="26"/>
      <c r="L39" s="26"/>
      <c r="M39" s="26"/>
      <c r="N39" s="26" t="e">
        <f>VLOOKUP(#REF!,'[1]TUP Genap 20-21'!$F$5:$Q$138,11,FALSE)</f>
        <v>#REF!</v>
      </c>
      <c r="O39" s="27" t="e">
        <f>VLOOKUP(#REF!,'[1]TUP Genap 20-21'!$F$5:$Q$138,12,FALSE)</f>
        <v>#REF!</v>
      </c>
    </row>
    <row r="40" spans="1:15" ht="13.95" customHeight="1" x14ac:dyDescent="0.3">
      <c r="A40" s="12">
        <v>99</v>
      </c>
      <c r="B40" s="78" t="str">
        <f>CONCATENATE(C40,"-0",RIGHT(D40,2))</f>
        <v>S1SI-033</v>
      </c>
      <c r="C40" s="10" t="str">
        <f>VLOOKUP(E40,[1]Sheet1!$A$2:$B$5,2,FALSE)</f>
        <v>S1SI</v>
      </c>
      <c r="D40" s="10">
        <f>IF(E40&lt;&gt;E39,31,D39+1)</f>
        <v>33</v>
      </c>
      <c r="E40" s="41" t="s">
        <v>28</v>
      </c>
      <c r="F40" s="25" t="s">
        <v>13</v>
      </c>
      <c r="G40" s="12" t="s">
        <v>17</v>
      </c>
      <c r="H40" s="26" t="e">
        <f>VLOOKUP(#REF!,'[1]TUP Ganjil 19.20'!$F$5:$Q$133,11,FALSE)</f>
        <v>#REF!</v>
      </c>
      <c r="I40" s="26" t="e">
        <f>VLOOKUP(#REF!,'[1]TUP Ganjil 19.20'!$F$5:$Q$133,12,FALSE)</f>
        <v>#REF!</v>
      </c>
      <c r="J40" s="26" t="e">
        <f>VLOOKUP(#REF!,'[1]TUP Genap 19.20'!$F$5:$Q$139,11,FALSE)</f>
        <v>#REF!</v>
      </c>
      <c r="K40" s="26" t="e">
        <f>VLOOKUP(#REF!,'[1]TUP Genap 19.20'!$F$5:$Q$139,12,FALSE)</f>
        <v>#REF!</v>
      </c>
      <c r="L40" s="26" t="e">
        <f>VLOOKUP(#REF!,'[1]TUP Ganjil 20-21'!$F$5:$Q$140,11,FALSE)</f>
        <v>#REF!</v>
      </c>
      <c r="M40" s="26" t="e">
        <f>VLOOKUP(#REF!,'[1]TUP Ganjil 20-21'!$F$5:$Q$140,12,FALSE)</f>
        <v>#REF!</v>
      </c>
      <c r="N40" s="26" t="e">
        <f>VLOOKUP(#REF!,'[1]TUP Genap 20-21'!$F$5:$Q$138,11,FALSE)</f>
        <v>#REF!</v>
      </c>
      <c r="O40" s="26" t="e">
        <f>VLOOKUP(#REF!,'[1]TUP Genap 20-21'!$F$5:$Q$138,12,FALSE)</f>
        <v>#REF!</v>
      </c>
    </row>
    <row r="41" spans="1:15" ht="13.95" customHeight="1" x14ac:dyDescent="0.3">
      <c r="A41" s="12">
        <v>98</v>
      </c>
      <c r="B41" s="78" t="str">
        <f>CONCATENATE(C41,"-0",RIGHT(D41,2))</f>
        <v>S1SI-034</v>
      </c>
      <c r="C41" s="10" t="str">
        <f>VLOOKUP(E41,[1]Sheet1!$A$2:$B$5,2,FALSE)</f>
        <v>S1SI</v>
      </c>
      <c r="D41" s="10">
        <f>IF(E41&lt;&gt;E40,31,D40+1)</f>
        <v>34</v>
      </c>
      <c r="E41" s="41" t="s">
        <v>28</v>
      </c>
      <c r="F41" s="25" t="s">
        <v>13</v>
      </c>
      <c r="G41" s="12" t="s">
        <v>17</v>
      </c>
      <c r="H41" s="26" t="e">
        <f>VLOOKUP(#REF!,'[1]TUP Ganjil 19.20'!$F$5:$Q$133,11,FALSE)</f>
        <v>#REF!</v>
      </c>
      <c r="I41" s="26" t="e">
        <f>VLOOKUP(#REF!,'[1]TUP Ganjil 19.20'!$F$5:$Q$133,12,FALSE)</f>
        <v>#REF!</v>
      </c>
      <c r="J41" s="26" t="e">
        <f>VLOOKUP(#REF!,'[1]TUP Genap 19.20'!$F$5:$Q$139,11,FALSE)</f>
        <v>#REF!</v>
      </c>
      <c r="K41" s="26" t="e">
        <f>VLOOKUP(#REF!,'[1]TUP Genap 19.20'!$F$5:$Q$139,12,FALSE)</f>
        <v>#REF!</v>
      </c>
      <c r="L41" s="26" t="e">
        <f>VLOOKUP(#REF!,'[1]TUP Ganjil 20-21'!$F$5:$Q$140,11,FALSE)</f>
        <v>#REF!</v>
      </c>
      <c r="M41" s="26" t="e">
        <f>VLOOKUP(#REF!,'[1]TUP Ganjil 20-21'!$F$5:$Q$140,12,FALSE)</f>
        <v>#REF!</v>
      </c>
      <c r="N41" s="26" t="e">
        <f>VLOOKUP(#REF!,'[1]TUP Genap 20-21'!$F$5:$Q$138,11,FALSE)</f>
        <v>#REF!</v>
      </c>
      <c r="O41" s="26" t="e">
        <f>VLOOKUP(#REF!,'[1]TUP Genap 20-21'!$F$5:$Q$138,12,FALSE)</f>
        <v>#REF!</v>
      </c>
    </row>
    <row r="42" spans="1:15" ht="13.95" customHeight="1" x14ac:dyDescent="0.3">
      <c r="A42" s="12">
        <v>97</v>
      </c>
      <c r="B42" s="76" t="str">
        <f>CONCATENATE(C42,"-0",RIGHT(D42,2))</f>
        <v>S1TL-041</v>
      </c>
      <c r="C42" s="10" t="str">
        <f>VLOOKUP(E42,[1]Sheet1!$A$2:$B$5,2,FALSE)</f>
        <v>S1TL</v>
      </c>
      <c r="D42" s="10">
        <f>IF(E42&lt;&gt;E41,41,D41+1)</f>
        <v>41</v>
      </c>
      <c r="E42" s="42" t="s">
        <v>31</v>
      </c>
      <c r="F42" s="25" t="s">
        <v>13</v>
      </c>
      <c r="G42" s="12" t="s">
        <v>20</v>
      </c>
      <c r="H42" s="26" t="e">
        <f>VLOOKUP(#REF!,'[1]TUP Ganjil 19.20'!$F$5:$Q$133,11,FALSE)</f>
        <v>#REF!</v>
      </c>
      <c r="I42" s="26" t="e">
        <f>VLOOKUP(#REF!,'[1]TUP Ganjil 19.20'!$F$5:$Q$133,12,FALSE)</f>
        <v>#REF!</v>
      </c>
      <c r="J42" s="26" t="e">
        <f>VLOOKUP(#REF!,'[1]TUP Genap 19.20'!$F$5:$Q$139,11,FALSE)</f>
        <v>#REF!</v>
      </c>
      <c r="K42" s="26" t="e">
        <f>VLOOKUP(#REF!,'[1]TUP Genap 19.20'!$F$5:$Q$139,12,FALSE)</f>
        <v>#REF!</v>
      </c>
      <c r="L42" s="26" t="e">
        <f>VLOOKUP(#REF!,'[1]TUP Ganjil 20-21'!$F$5:$Q$140,11,FALSE)</f>
        <v>#REF!</v>
      </c>
      <c r="M42" s="26" t="e">
        <f>VLOOKUP(#REF!,'[1]TUP Ganjil 20-21'!$F$5:$Q$140,12,FALSE)</f>
        <v>#REF!</v>
      </c>
      <c r="N42" s="26" t="e">
        <f>VLOOKUP(#REF!,'[1]TUP Genap 20-21'!$F$5:$Q$138,11,FALSE)</f>
        <v>#REF!</v>
      </c>
      <c r="O42" s="26" t="e">
        <f>VLOOKUP(#REF!,'[1]TUP Genap 20-21'!$F$5:$Q$138,12,FALSE)</f>
        <v>#REF!</v>
      </c>
    </row>
    <row r="43" spans="1:15" ht="13.95" customHeight="1" x14ac:dyDescent="0.3">
      <c r="A43" s="12">
        <v>96</v>
      </c>
      <c r="B43" s="78" t="str">
        <f>CONCATENATE(C43,"-0",RIGHT(D43,2))</f>
        <v>S1SI-031</v>
      </c>
      <c r="C43" s="10" t="str">
        <f>VLOOKUP(E43,[1]Sheet1!$A$2:$B$5,2,FALSE)</f>
        <v>S1SI</v>
      </c>
      <c r="D43" s="10">
        <f>IF(E43&lt;&gt;E42,31,D42+1)</f>
        <v>31</v>
      </c>
      <c r="E43" s="41" t="s">
        <v>28</v>
      </c>
      <c r="F43" s="25" t="s">
        <v>21</v>
      </c>
      <c r="G43" s="12" t="s">
        <v>20</v>
      </c>
      <c r="H43" s="26" t="e">
        <f>VLOOKUP(#REF!,'[1]TUP Ganjil 19.20'!$F$5:$Q$133,11,FALSE)</f>
        <v>#REF!</v>
      </c>
      <c r="I43" s="27" t="e">
        <f>VLOOKUP(#REF!,'[1]TUP Ganjil 19.20'!$F$5:$Q$133,12,FALSE)</f>
        <v>#REF!</v>
      </c>
      <c r="J43" s="26" t="e">
        <f>VLOOKUP(#REF!,'[1]TUP Genap 19.20'!$F$5:$Q$139,11,FALSE)</f>
        <v>#REF!</v>
      </c>
      <c r="K43" s="26" t="e">
        <f>VLOOKUP(#REF!,'[1]TUP Genap 19.20'!$F$5:$Q$139,12,FALSE)</f>
        <v>#REF!</v>
      </c>
      <c r="L43" s="26" t="e">
        <f>VLOOKUP(#REF!,'[1]TUP Ganjil 20-21'!$F$5:$Q$140,11,FALSE)</f>
        <v>#REF!</v>
      </c>
      <c r="M43" s="26" t="e">
        <f>VLOOKUP(#REF!,'[1]TUP Ganjil 20-21'!$F$5:$Q$140,12,FALSE)</f>
        <v>#REF!</v>
      </c>
      <c r="N43" s="26" t="e">
        <f>VLOOKUP(#REF!,'[1]TUP Genap 20-21'!$F$5:$Q$138,11,FALSE)</f>
        <v>#REF!</v>
      </c>
      <c r="O43" s="26" t="e">
        <f>VLOOKUP(#REF!,'[1]TUP Genap 20-21'!$F$5:$Q$138,12,FALSE)</f>
        <v>#REF!</v>
      </c>
    </row>
    <row r="44" spans="1:15" ht="13.95" customHeight="1" x14ac:dyDescent="0.3">
      <c r="A44" s="12">
        <v>95</v>
      </c>
      <c r="B44" s="77" t="str">
        <f>CONCATENATE(C44,"-0",RIGHT(D44,2))</f>
        <v>S1TI-011</v>
      </c>
      <c r="C44" s="10" t="str">
        <f>VLOOKUP(E44,[1]Sheet1!$A$2:$B$5,2,FALSE)</f>
        <v>S1TI</v>
      </c>
      <c r="D44" s="10">
        <f>IF(E44&lt;&gt;E43,11,D43+1)</f>
        <v>11</v>
      </c>
      <c r="E44" s="43" t="s">
        <v>29</v>
      </c>
      <c r="F44" s="25" t="s">
        <v>21</v>
      </c>
      <c r="G44" s="12" t="s">
        <v>20</v>
      </c>
      <c r="H44" s="26" t="e">
        <f>VLOOKUP(#REF!,'[1]TUP Ganjil 19.20'!$F$5:$Q$133,11,FALSE)</f>
        <v>#REF!</v>
      </c>
      <c r="I44" s="27" t="e">
        <f>VLOOKUP(#REF!,'[1]TUP Ganjil 19.20'!$F$5:$Q$133,12,FALSE)</f>
        <v>#REF!</v>
      </c>
      <c r="J44" s="26" t="e">
        <f>VLOOKUP(#REF!,'[1]TUP Genap 19.20'!$F$5:$Q$139,11,FALSE)</f>
        <v>#REF!</v>
      </c>
      <c r="K44" s="27" t="e">
        <f>VLOOKUP(#REF!,'[1]TUP Genap 19.20'!$F$5:$Q$139,12,FALSE)</f>
        <v>#REF!</v>
      </c>
      <c r="L44" s="26" t="e">
        <f>VLOOKUP(#REF!,'[1]TUP Ganjil 20-21'!$F$5:$Q$140,11,FALSE)</f>
        <v>#REF!</v>
      </c>
      <c r="M44" s="27" t="e">
        <f>VLOOKUP(#REF!,'[1]TUP Ganjil 20-21'!$F$5:$Q$140,12,FALSE)</f>
        <v>#REF!</v>
      </c>
      <c r="N44" s="26" t="e">
        <f>VLOOKUP(#REF!,'[1]TUP Genap 20-21'!$F$5:$Q$138,11,FALSE)</f>
        <v>#REF!</v>
      </c>
      <c r="O44" s="27" t="e">
        <f>VLOOKUP(#REF!,'[1]TUP Genap 20-21'!$F$5:$Q$138,12,FALSE)</f>
        <v>#REF!</v>
      </c>
    </row>
    <row r="45" spans="1:15" ht="18" customHeight="1" x14ac:dyDescent="0.3">
      <c r="A45" s="12">
        <v>94</v>
      </c>
      <c r="B45" s="78" t="str">
        <f>CONCATENATE(C45,"-0",RIGHT(D45,2))</f>
        <v>S1SI-031</v>
      </c>
      <c r="C45" s="10" t="str">
        <f>VLOOKUP(E45,[1]Sheet1!$A$2:$B$5,2,FALSE)</f>
        <v>S1SI</v>
      </c>
      <c r="D45" s="10">
        <f>IF(E45&lt;&gt;E44,31,D44+1)</f>
        <v>31</v>
      </c>
      <c r="E45" s="41" t="s">
        <v>28</v>
      </c>
      <c r="F45" s="25" t="s">
        <v>13</v>
      </c>
      <c r="G45" s="12" t="s">
        <v>17</v>
      </c>
      <c r="H45" s="26" t="e">
        <f>VLOOKUP(#REF!,'[1]TUP Ganjil 19.20'!$F$5:$Q$133,11,FALSE)</f>
        <v>#REF!</v>
      </c>
      <c r="I45" s="26" t="e">
        <f>VLOOKUP(#REF!,'[1]TUP Ganjil 19.20'!$F$5:$Q$133,12,FALSE)</f>
        <v>#REF!</v>
      </c>
      <c r="J45" s="26" t="e">
        <f>VLOOKUP(#REF!,'[1]TUP Genap 19.20'!$F$5:$Q$139,11,FALSE)</f>
        <v>#REF!</v>
      </c>
      <c r="K45" s="26" t="e">
        <f>VLOOKUP(#REF!,'[1]TUP Genap 19.20'!$F$5:$Q$139,12,FALSE)</f>
        <v>#REF!</v>
      </c>
      <c r="L45" s="26" t="e">
        <f>VLOOKUP(#REF!,'[1]TUP Ganjil 20-21'!$F$5:$Q$140,11,FALSE)</f>
        <v>#REF!</v>
      </c>
      <c r="M45" s="26" t="e">
        <f>VLOOKUP(#REF!,'[1]TUP Ganjil 20-21'!$F$5:$Q$140,12,FALSE)</f>
        <v>#REF!</v>
      </c>
      <c r="N45" s="26" t="e">
        <f>VLOOKUP(#REF!,'[1]TUP Genap 20-21'!$F$5:$Q$138,11,FALSE)</f>
        <v>#REF!</v>
      </c>
      <c r="O45" s="26" t="e">
        <f>VLOOKUP(#REF!,'[1]TUP Genap 20-21'!$F$5:$Q$138,12,FALSE)</f>
        <v>#REF!</v>
      </c>
    </row>
    <row r="46" spans="1:15" ht="13.95" customHeight="1" x14ac:dyDescent="0.3">
      <c r="A46" s="12">
        <v>93</v>
      </c>
      <c r="B46" s="78" t="str">
        <f>CONCATENATE(C46,"-0",RIGHT(D46,2))</f>
        <v>S1SI-032</v>
      </c>
      <c r="C46" s="10" t="str">
        <f>VLOOKUP(E46,[1]Sheet1!$A$2:$B$5,2,FALSE)</f>
        <v>S1SI</v>
      </c>
      <c r="D46" s="10">
        <f>IF(E46&lt;&gt;E45,31,D45+1)</f>
        <v>32</v>
      </c>
      <c r="E46" s="41" t="s">
        <v>28</v>
      </c>
      <c r="F46" s="25" t="s">
        <v>21</v>
      </c>
      <c r="G46" s="12" t="s">
        <v>14</v>
      </c>
      <c r="H46" s="26" t="e">
        <f>VLOOKUP(#REF!,'[1]TUP Ganjil 19.20'!$F$5:$Q$133,11,FALSE)</f>
        <v>#REF!</v>
      </c>
      <c r="I46" s="27" t="e">
        <f>VLOOKUP(#REF!,'[1]TUP Ganjil 19.20'!$F$5:$Q$133,12,FALSE)</f>
        <v>#REF!</v>
      </c>
      <c r="J46" s="26" t="e">
        <f>VLOOKUP(#REF!,'[1]TUP Genap 19.20'!$F$5:$Q$139,11,FALSE)</f>
        <v>#REF!</v>
      </c>
      <c r="K46" s="27" t="e">
        <f>VLOOKUP(#REF!,'[1]TUP Genap 19.20'!$F$5:$Q$139,12,FALSE)</f>
        <v>#REF!</v>
      </c>
      <c r="L46" s="26" t="e">
        <f>VLOOKUP(#REF!,'[1]TUP Ganjil 20-21'!$F$5:$Q$140,11,FALSE)</f>
        <v>#REF!</v>
      </c>
      <c r="M46" s="27" t="e">
        <f>VLOOKUP(#REF!,'[1]TUP Ganjil 20-21'!$F$5:$Q$140,12,FALSE)</f>
        <v>#REF!</v>
      </c>
      <c r="N46" s="26" t="e">
        <f>VLOOKUP(#REF!,'[1]TUP Genap 20-21'!$F$5:$Q$138,11,FALSE)</f>
        <v>#REF!</v>
      </c>
      <c r="O46" s="27" t="e">
        <f>VLOOKUP(#REF!,'[1]TUP Genap 20-21'!$F$5:$Q$138,12,FALSE)</f>
        <v>#REF!</v>
      </c>
    </row>
    <row r="47" spans="1:15" ht="13.95" customHeight="1" x14ac:dyDescent="0.3">
      <c r="A47" s="12">
        <v>92</v>
      </c>
      <c r="B47" s="77" t="str">
        <f>CONCATENATE(C47,"-0",RIGHT(D47,2))</f>
        <v>S1TI-011</v>
      </c>
      <c r="C47" s="10" t="str">
        <f>VLOOKUP(E47,[1]Sheet1!$A$2:$B$5,2,FALSE)</f>
        <v>S1TI</v>
      </c>
      <c r="D47" s="10">
        <f>IF(E47&lt;&gt;E46,11,D46+1)</f>
        <v>11</v>
      </c>
      <c r="E47" s="43" t="s">
        <v>29</v>
      </c>
      <c r="F47" s="25" t="s">
        <v>21</v>
      </c>
      <c r="G47" s="12" t="s">
        <v>20</v>
      </c>
      <c r="H47" s="26" t="e">
        <f>VLOOKUP(#REF!,'[1]TUP Ganjil 19.20'!$F$5:$Q$133,11,FALSE)</f>
        <v>#REF!</v>
      </c>
      <c r="I47" s="27" t="e">
        <f>VLOOKUP(#REF!,'[1]TUP Ganjil 19.20'!$F$5:$Q$133,12,FALSE)</f>
        <v>#REF!</v>
      </c>
      <c r="J47" s="26" t="e">
        <f>VLOOKUP(#REF!,'[1]TUP Genap 19.20'!$F$5:$Q$139,11,FALSE)</f>
        <v>#REF!</v>
      </c>
      <c r="K47" s="27" t="e">
        <f>VLOOKUP(#REF!,'[1]TUP Genap 19.20'!$F$5:$Q$139,12,FALSE)</f>
        <v>#REF!</v>
      </c>
      <c r="L47" s="26" t="e">
        <f>VLOOKUP(#REF!,'[1]TUP Ganjil 20-21'!$F$5:$Q$140,11,FALSE)</f>
        <v>#REF!</v>
      </c>
      <c r="M47" s="26" t="e">
        <f>VLOOKUP(#REF!,'[1]TUP Ganjil 20-21'!$F$5:$Q$140,12,FALSE)</f>
        <v>#REF!</v>
      </c>
      <c r="N47" s="26" t="e">
        <f>VLOOKUP(#REF!,'[1]TUP Genap 20-21'!$F$5:$Q$138,11,FALSE)</f>
        <v>#REF!</v>
      </c>
      <c r="O47" s="26" t="e">
        <f>VLOOKUP(#REF!,'[1]TUP Genap 20-21'!$F$5:$Q$138,12,FALSE)</f>
        <v>#REF!</v>
      </c>
    </row>
    <row r="48" spans="1:15" ht="13.95" customHeight="1" x14ac:dyDescent="0.3">
      <c r="A48" s="12">
        <v>91</v>
      </c>
      <c r="B48" s="77" t="str">
        <f>CONCATENATE(C48,"-0",RIGHT(D48,2))</f>
        <v>S1TI-012</v>
      </c>
      <c r="C48" s="10" t="str">
        <f>VLOOKUP(E48,[1]Sheet1!$A$2:$B$5,2,FALSE)</f>
        <v>S1TI</v>
      </c>
      <c r="D48" s="10">
        <f>IF(E48&lt;&gt;E47,11,D47+1)</f>
        <v>12</v>
      </c>
      <c r="E48" s="43" t="s">
        <v>29</v>
      </c>
      <c r="F48" s="25" t="s">
        <v>13</v>
      </c>
      <c r="G48" s="12" t="s">
        <v>17</v>
      </c>
      <c r="H48" s="26" t="e">
        <f>VLOOKUP(#REF!,'[1]TUP Ganjil 19.20'!$F$5:$Q$133,11,FALSE)</f>
        <v>#REF!</v>
      </c>
      <c r="I48" s="26" t="e">
        <f>VLOOKUP(#REF!,'[1]TUP Ganjil 19.20'!$F$5:$Q$133,12,FALSE)</f>
        <v>#REF!</v>
      </c>
      <c r="J48" s="26" t="e">
        <f>VLOOKUP(#REF!,'[1]TUP Genap 19.20'!$F$5:$Q$139,11,FALSE)</f>
        <v>#REF!</v>
      </c>
      <c r="K48" s="26" t="e">
        <f>VLOOKUP(#REF!,'[1]TUP Genap 19.20'!$F$5:$Q$139,12,FALSE)</f>
        <v>#REF!</v>
      </c>
      <c r="L48" s="26" t="e">
        <f>VLOOKUP(#REF!,'[1]TUP Ganjil 20-21'!$F$5:$Q$140,11,FALSE)</f>
        <v>#REF!</v>
      </c>
      <c r="M48" s="26" t="e">
        <f>VLOOKUP(#REF!,'[1]TUP Ganjil 20-21'!$F$5:$Q$140,12,FALSE)</f>
        <v>#REF!</v>
      </c>
      <c r="N48" s="26" t="e">
        <f>VLOOKUP(#REF!,'[1]TUP Genap 20-21'!$F$5:$Q$138,11,FALSE)</f>
        <v>#REF!</v>
      </c>
      <c r="O48" s="26" t="e">
        <f>VLOOKUP(#REF!,'[1]TUP Genap 20-21'!$F$5:$Q$138,12,FALSE)</f>
        <v>#REF!</v>
      </c>
    </row>
    <row r="49" spans="1:15" ht="13.95" customHeight="1" x14ac:dyDescent="0.3">
      <c r="A49" s="12">
        <v>90</v>
      </c>
      <c r="B49" s="78" t="str">
        <f>CONCATENATE(C49,"-0",RIGHT(D49,2))</f>
        <v>S1SI-031</v>
      </c>
      <c r="C49" s="10" t="str">
        <f>VLOOKUP(E49,[1]Sheet1!$A$2:$B$5,2,FALSE)</f>
        <v>S1SI</v>
      </c>
      <c r="D49" s="10">
        <f>IF(E49&lt;&gt;E48,31,D48+1)</f>
        <v>31</v>
      </c>
      <c r="E49" s="41" t="s">
        <v>28</v>
      </c>
      <c r="F49" s="25" t="s">
        <v>21</v>
      </c>
      <c r="G49" s="12" t="s">
        <v>20</v>
      </c>
      <c r="H49" s="26" t="e">
        <f>VLOOKUP(#REF!,'[1]TUP Ganjil 19.20'!$F$5:$Q$133,11,FALSE)</f>
        <v>#REF!</v>
      </c>
      <c r="I49" s="27" t="e">
        <f>VLOOKUP(#REF!,'[1]TUP Ganjil 19.20'!$F$5:$Q$133,12,FALSE)</f>
        <v>#REF!</v>
      </c>
      <c r="J49" s="26" t="e">
        <f>VLOOKUP(#REF!,'[1]TUP Genap 19.20'!$F$5:$Q$139,11,FALSE)</f>
        <v>#REF!</v>
      </c>
      <c r="K49" s="27" t="e">
        <f>VLOOKUP(#REF!,'[1]TUP Genap 19.20'!$F$5:$Q$139,12,FALSE)</f>
        <v>#REF!</v>
      </c>
      <c r="L49" s="26" t="e">
        <f>VLOOKUP(#REF!,'[1]TUP Ganjil 20-21'!$F$5:$Q$140,11,FALSE)</f>
        <v>#REF!</v>
      </c>
      <c r="M49" s="26" t="e">
        <f>VLOOKUP(#REF!,'[1]TUP Ganjil 20-21'!$F$5:$Q$140,12,FALSE)</f>
        <v>#REF!</v>
      </c>
      <c r="N49" s="26" t="e">
        <f>VLOOKUP(#REF!,'[1]TUP Genap 20-21'!$F$5:$Q$138,11,FALSE)</f>
        <v>#REF!</v>
      </c>
      <c r="O49" s="26" t="e">
        <f>VLOOKUP(#REF!,'[1]TUP Genap 20-21'!$F$5:$Q$138,12,FALSE)</f>
        <v>#REF!</v>
      </c>
    </row>
    <row r="50" spans="1:15" ht="13.95" customHeight="1" x14ac:dyDescent="0.3">
      <c r="A50" s="12">
        <v>89</v>
      </c>
      <c r="B50" s="78" t="str">
        <f>CONCATENATE(C50,"-0",RIGHT(D50,2))</f>
        <v>S1SI-032</v>
      </c>
      <c r="C50" s="10" t="str">
        <f>VLOOKUP(E50,[1]Sheet1!$A$2:$B$5,2,FALSE)</f>
        <v>S1SI</v>
      </c>
      <c r="D50" s="10">
        <f>IF(E50&lt;&gt;E49,31,D49+1)</f>
        <v>32</v>
      </c>
      <c r="E50" s="41" t="s">
        <v>28</v>
      </c>
      <c r="F50" s="25" t="s">
        <v>21</v>
      </c>
      <c r="G50" s="12" t="s">
        <v>14</v>
      </c>
      <c r="H50" s="26"/>
      <c r="I50" s="26"/>
      <c r="J50" s="26" t="e">
        <f>VLOOKUP(#REF!,'[1]TUP Genap 19.20'!$F$5:$Q$139,11,FALSE)</f>
        <v>#REF!</v>
      </c>
      <c r="K50" s="27" t="e">
        <f>VLOOKUP(#REF!,'[1]TUP Genap 19.20'!$F$5:$Q$139,12,FALSE)</f>
        <v>#REF!</v>
      </c>
      <c r="L50" s="26" t="e">
        <f>VLOOKUP(#REF!,'[1]TUP Ganjil 20-21'!$F$5:$Q$140,11,FALSE)</f>
        <v>#REF!</v>
      </c>
      <c r="M50" s="27" t="e">
        <f>VLOOKUP(#REF!,'[1]TUP Ganjil 20-21'!$F$5:$Q$140,12,FALSE)</f>
        <v>#REF!</v>
      </c>
      <c r="N50" s="26" t="e">
        <f>VLOOKUP(#REF!,'[1]TUP Genap 20-21'!$F$5:$Q$138,11,FALSE)</f>
        <v>#REF!</v>
      </c>
      <c r="O50" s="26" t="e">
        <f>VLOOKUP(#REF!,'[1]TUP Genap 20-21'!$F$5:$Q$138,12,FALSE)</f>
        <v>#REF!</v>
      </c>
    </row>
    <row r="51" spans="1:15" ht="13.95" customHeight="1" x14ac:dyDescent="0.3">
      <c r="A51" s="12">
        <v>88</v>
      </c>
      <c r="B51" s="78" t="str">
        <f>CONCATENATE(C51,"-0",RIGHT(D51,2))</f>
        <v>S1SI-033</v>
      </c>
      <c r="C51" s="10" t="str">
        <f>VLOOKUP(E51,[1]Sheet1!$A$2:$B$5,2,FALSE)</f>
        <v>S1SI</v>
      </c>
      <c r="D51" s="10">
        <f>IF(E51&lt;&gt;E50,31,D50+1)</f>
        <v>33</v>
      </c>
      <c r="E51" s="41" t="s">
        <v>28</v>
      </c>
      <c r="F51" s="25" t="s">
        <v>13</v>
      </c>
      <c r="G51" s="12" t="s">
        <v>17</v>
      </c>
      <c r="H51" s="26" t="e">
        <f>VLOOKUP(#REF!,'[1]TUP Ganjil 19.20'!$F$5:$Q$133,11,FALSE)</f>
        <v>#REF!</v>
      </c>
      <c r="I51" s="26" t="e">
        <f>VLOOKUP(#REF!,'[1]TUP Ganjil 19.20'!$F$5:$Q$133,12,FALSE)</f>
        <v>#REF!</v>
      </c>
      <c r="J51" s="26" t="e">
        <f>VLOOKUP(#REF!,'[1]TUP Genap 19.20'!$F$5:$Q$139,11,FALSE)</f>
        <v>#REF!</v>
      </c>
      <c r="K51" s="26" t="e">
        <f>VLOOKUP(#REF!,'[1]TUP Genap 19.20'!$F$5:$Q$139,12,FALSE)</f>
        <v>#REF!</v>
      </c>
      <c r="L51" s="26" t="e">
        <f>VLOOKUP(#REF!,'[1]TUP Ganjil 20-21'!$F$5:$Q$140,11,FALSE)</f>
        <v>#REF!</v>
      </c>
      <c r="M51" s="26" t="e">
        <f>VLOOKUP(#REF!,'[1]TUP Ganjil 20-21'!$F$5:$Q$140,12,FALSE)</f>
        <v>#REF!</v>
      </c>
      <c r="N51" s="26" t="e">
        <f>VLOOKUP(#REF!,'[1]TUP Genap 20-21'!$F$5:$Q$138,11,FALSE)</f>
        <v>#REF!</v>
      </c>
      <c r="O51" s="26" t="e">
        <f>VLOOKUP(#REF!,'[1]TUP Genap 20-21'!$F$5:$Q$138,12,FALSE)</f>
        <v>#REF!</v>
      </c>
    </row>
    <row r="52" spans="1:15" ht="20.399999999999999" x14ac:dyDescent="0.3">
      <c r="A52" s="12">
        <v>87</v>
      </c>
      <c r="B52" s="78" t="str">
        <f>CONCATENATE(C52,"-0",RIGHT(D52,2))</f>
        <v>S1SI-034</v>
      </c>
      <c r="C52" s="10" t="str">
        <f>VLOOKUP(E52,[1]Sheet1!$A$2:$B$5,2,FALSE)</f>
        <v>S1SI</v>
      </c>
      <c r="D52" s="10">
        <f>IF(E52&lt;&gt;E51,31,D51+1)</f>
        <v>34</v>
      </c>
      <c r="E52" s="41" t="s">
        <v>28</v>
      </c>
      <c r="F52" s="25" t="s">
        <v>19</v>
      </c>
      <c r="G52" s="12" t="s">
        <v>20</v>
      </c>
      <c r="H52" s="26"/>
      <c r="I52" s="26"/>
      <c r="J52" s="26" t="e">
        <f>VLOOKUP(#REF!,'[1]TUP Genap 19.20'!$F$5:$Q$139,11,FALSE)</f>
        <v>#REF!</v>
      </c>
      <c r="K52" s="27" t="e">
        <f>VLOOKUP(#REF!,'[1]TUP Genap 19.20'!$F$5:$Q$139,12,FALSE)</f>
        <v>#REF!</v>
      </c>
      <c r="L52" s="26" t="e">
        <f>VLOOKUP(#REF!,'[1]TUP Ganjil 20-21'!$F$5:$Q$140,11,FALSE)</f>
        <v>#REF!</v>
      </c>
      <c r="M52" s="26" t="e">
        <f>VLOOKUP(#REF!,'[1]TUP Ganjil 20-21'!$F$5:$Q$140,12,FALSE)</f>
        <v>#REF!</v>
      </c>
      <c r="N52" s="26" t="e">
        <f>VLOOKUP(#REF!,'[1]TUP Genap 20-21'!$F$5:$Q$138,11,FALSE)</f>
        <v>#REF!</v>
      </c>
      <c r="O52" s="26" t="e">
        <f>VLOOKUP(#REF!,'[1]TUP Genap 20-21'!$F$5:$Q$138,12,FALSE)</f>
        <v>#REF!</v>
      </c>
    </row>
    <row r="53" spans="1:15" ht="20.399999999999999" x14ac:dyDescent="0.3">
      <c r="A53" s="12">
        <v>86</v>
      </c>
      <c r="B53" s="78" t="str">
        <f>CONCATENATE(C53,"-0",RIGHT(D53,2))</f>
        <v>S1SI-035</v>
      </c>
      <c r="C53" s="10" t="str">
        <f>VLOOKUP(E53,[1]Sheet1!$A$2:$B$5,2,FALSE)</f>
        <v>S1SI</v>
      </c>
      <c r="D53" s="10">
        <f>IF(E53&lt;&gt;E52,31,D52+1)</f>
        <v>35</v>
      </c>
      <c r="E53" s="41" t="s">
        <v>28</v>
      </c>
      <c r="F53" s="25" t="s">
        <v>19</v>
      </c>
      <c r="G53" s="12" t="s">
        <v>17</v>
      </c>
      <c r="H53" s="26" t="e">
        <f>VLOOKUP(#REF!,'[1]TUP Ganjil 19.20'!$F$5:$Q$133,11,FALSE)</f>
        <v>#REF!</v>
      </c>
      <c r="I53" s="26" t="e">
        <f>VLOOKUP(#REF!,'[1]TUP Ganjil 19.20'!$F$5:$Q$133,12,FALSE)</f>
        <v>#REF!</v>
      </c>
      <c r="J53" s="26" t="e">
        <f>VLOOKUP(#REF!,'[1]TUP Genap 19.20'!$F$5:$Q$139,11,FALSE)</f>
        <v>#REF!</v>
      </c>
      <c r="K53" s="26" t="e">
        <f>VLOOKUP(#REF!,'[1]TUP Genap 19.20'!$F$5:$Q$139,12,FALSE)</f>
        <v>#REF!</v>
      </c>
      <c r="L53" s="26" t="e">
        <f>VLOOKUP(#REF!,'[1]TUP Ganjil 20-21'!$F$5:$Q$140,11,FALSE)</f>
        <v>#REF!</v>
      </c>
      <c r="M53" s="27" t="e">
        <f>VLOOKUP(#REF!,'[1]TUP Ganjil 20-21'!$F$5:$Q$140,12,FALSE)</f>
        <v>#REF!</v>
      </c>
      <c r="N53" s="26" t="e">
        <f>VLOOKUP(#REF!,'[1]TUP Genap 20-21'!$F$5:$Q$138,11,FALSE)</f>
        <v>#REF!</v>
      </c>
      <c r="O53" s="27" t="e">
        <f>VLOOKUP(#REF!,'[1]TUP Genap 20-21'!$F$5:$Q$138,12,FALSE)</f>
        <v>#REF!</v>
      </c>
    </row>
    <row r="54" spans="1:15" ht="14.4" x14ac:dyDescent="0.3">
      <c r="A54" s="12">
        <v>85</v>
      </c>
      <c r="B54" s="78" t="str">
        <f>CONCATENATE(C54,"-0",RIGHT(D54,2))</f>
        <v>S1SI-036</v>
      </c>
      <c r="C54" s="10" t="str">
        <f>VLOOKUP(E54,[1]Sheet1!$A$2:$B$5,2,FALSE)</f>
        <v>S1SI</v>
      </c>
      <c r="D54" s="10">
        <f>IF(E54&lt;&gt;E53,31,D53+1)</f>
        <v>36</v>
      </c>
      <c r="E54" s="41" t="s">
        <v>28</v>
      </c>
      <c r="F54" s="25" t="s">
        <v>13</v>
      </c>
      <c r="G54" s="12" t="s">
        <v>14</v>
      </c>
      <c r="H54" s="26" t="e">
        <f>VLOOKUP(#REF!,'[1]TUP Ganjil 19.20'!$F$5:$Q$133,11,FALSE)</f>
        <v>#REF!</v>
      </c>
      <c r="I54" s="26" t="e">
        <f>VLOOKUP(#REF!,'[1]TUP Ganjil 19.20'!$F$5:$Q$133,12,FALSE)</f>
        <v>#REF!</v>
      </c>
      <c r="J54" s="26" t="e">
        <f>VLOOKUP(#REF!,'[1]TUP Genap 19.20'!$F$5:$Q$139,11,FALSE)</f>
        <v>#REF!</v>
      </c>
      <c r="K54" s="26" t="e">
        <f>VLOOKUP(#REF!,'[1]TUP Genap 19.20'!$F$5:$Q$139,12,FALSE)</f>
        <v>#REF!</v>
      </c>
      <c r="L54" s="26" t="e">
        <f>VLOOKUP(#REF!,'[1]TUP Ganjil 20-21'!$F$5:$Q$140,11,FALSE)</f>
        <v>#REF!</v>
      </c>
      <c r="M54" s="26" t="e">
        <f>VLOOKUP(#REF!,'[1]TUP Ganjil 20-21'!$F$5:$Q$140,12,FALSE)</f>
        <v>#REF!</v>
      </c>
      <c r="N54" s="26" t="e">
        <f>VLOOKUP(#REF!,'[1]TUP Genap 20-21'!$F$5:$Q$138,11,FALSE)</f>
        <v>#REF!</v>
      </c>
      <c r="O54" s="26" t="e">
        <f>VLOOKUP(#REF!,'[1]TUP Genap 20-21'!$F$5:$Q$138,12,FALSE)</f>
        <v>#REF!</v>
      </c>
    </row>
    <row r="55" spans="1:15" ht="20.399999999999999" x14ac:dyDescent="0.3">
      <c r="A55" s="12">
        <v>84</v>
      </c>
      <c r="B55" s="77" t="str">
        <f>CONCATENATE(C55,"-0",RIGHT(D55,2))</f>
        <v>S1TI-011</v>
      </c>
      <c r="C55" s="10" t="str">
        <f>VLOOKUP(E55,[1]Sheet1!$A$2:$B$5,2,FALSE)</f>
        <v>S1TI</v>
      </c>
      <c r="D55" s="10">
        <f>IF(E55&lt;&gt;E54,11,D54+1)</f>
        <v>11</v>
      </c>
      <c r="E55" s="43" t="s">
        <v>29</v>
      </c>
      <c r="F55" s="25" t="s">
        <v>21</v>
      </c>
      <c r="G55" s="12" t="s">
        <v>20</v>
      </c>
      <c r="H55" s="26" t="e">
        <f>VLOOKUP(#REF!,'[1]TUP Ganjil 19.20'!$F$5:$Q$133,11,FALSE)</f>
        <v>#REF!</v>
      </c>
      <c r="I55" s="26" t="e">
        <f>VLOOKUP(#REF!,'[1]TUP Ganjil 19.20'!$F$5:$Q$133,12,FALSE)</f>
        <v>#REF!</v>
      </c>
      <c r="J55" s="26" t="e">
        <f>VLOOKUP(#REF!,'[1]TUP Genap 19.20'!$F$5:$Q$139,11,FALSE)</f>
        <v>#REF!</v>
      </c>
      <c r="K55" s="26" t="e">
        <f>VLOOKUP(#REF!,'[1]TUP Genap 19.20'!$F$5:$Q$139,12,FALSE)</f>
        <v>#REF!</v>
      </c>
      <c r="L55" s="26" t="e">
        <f>VLOOKUP(#REF!,'[1]TUP Ganjil 20-21'!$F$5:$Q$140,11,FALSE)</f>
        <v>#REF!</v>
      </c>
      <c r="M55" s="26" t="e">
        <f>VLOOKUP(#REF!,'[1]TUP Ganjil 20-21'!$F$5:$Q$140,12,FALSE)</f>
        <v>#REF!</v>
      </c>
      <c r="N55" s="26" t="e">
        <f>VLOOKUP(#REF!,'[1]TUP Genap 20-21'!$F$5:$Q$138,11,FALSE)</f>
        <v>#REF!</v>
      </c>
      <c r="O55" s="26" t="e">
        <f>VLOOKUP(#REF!,'[1]TUP Genap 20-21'!$F$5:$Q$138,12,FALSE)</f>
        <v>#REF!</v>
      </c>
    </row>
    <row r="56" spans="1:15" ht="14.4" x14ac:dyDescent="0.3">
      <c r="A56" s="12">
        <v>83</v>
      </c>
      <c r="B56" s="78" t="str">
        <f>CONCATENATE(C56,"-0",RIGHT(D56,2))</f>
        <v>S1SI-031</v>
      </c>
      <c r="C56" s="10" t="str">
        <f>VLOOKUP(E56,[1]Sheet1!$A$2:$B$5,2,FALSE)</f>
        <v>S1SI</v>
      </c>
      <c r="D56" s="10">
        <f>IF(E56&lt;&gt;E55,31,D55+1)</f>
        <v>31</v>
      </c>
      <c r="E56" s="41" t="s">
        <v>28</v>
      </c>
      <c r="F56" s="25" t="s">
        <v>13</v>
      </c>
      <c r="G56" s="12" t="s">
        <v>17</v>
      </c>
      <c r="H56" s="26" t="e">
        <f>VLOOKUP(#REF!,'[1]TUP Ganjil 19.20'!$F$5:$Q$133,11,FALSE)</f>
        <v>#REF!</v>
      </c>
      <c r="I56" s="26" t="e">
        <f>VLOOKUP(#REF!,'[1]TUP Ganjil 19.20'!$F$5:$Q$133,12,FALSE)</f>
        <v>#REF!</v>
      </c>
      <c r="J56" s="26" t="e">
        <f>VLOOKUP(#REF!,'[1]TUP Genap 19.20'!$F$5:$Q$139,11,FALSE)</f>
        <v>#REF!</v>
      </c>
      <c r="K56" s="26" t="e">
        <f>VLOOKUP(#REF!,'[1]TUP Genap 19.20'!$F$5:$Q$139,12,FALSE)</f>
        <v>#REF!</v>
      </c>
      <c r="L56" s="26" t="e">
        <f>VLOOKUP(#REF!,'[1]TUP Ganjil 20-21'!$F$5:$Q$140,11,FALSE)</f>
        <v>#REF!</v>
      </c>
      <c r="M56" s="26" t="e">
        <f>VLOOKUP(#REF!,'[1]TUP Ganjil 20-21'!$F$5:$Q$140,12,FALSE)</f>
        <v>#REF!</v>
      </c>
      <c r="N56" s="26" t="e">
        <f>VLOOKUP(#REF!,'[1]TUP Genap 20-21'!$F$5:$Q$138,11,FALSE)</f>
        <v>#REF!</v>
      </c>
      <c r="O56" s="26" t="e">
        <f>VLOOKUP(#REF!,'[1]TUP Genap 20-21'!$F$5:$Q$138,12,FALSE)</f>
        <v>#REF!</v>
      </c>
    </row>
    <row r="57" spans="1:15" ht="14.4" x14ac:dyDescent="0.3">
      <c r="A57" s="12">
        <v>82</v>
      </c>
      <c r="B57" s="77" t="str">
        <f>CONCATENATE(C57,"-0",RIGHT(D57,2))</f>
        <v>S1TI-011</v>
      </c>
      <c r="C57" s="10" t="str">
        <f>VLOOKUP(E57,[1]Sheet1!$A$2:$B$5,2,FALSE)</f>
        <v>S1TI</v>
      </c>
      <c r="D57" s="10">
        <f>IF(E57&lt;&gt;E56,11,D56+1)</f>
        <v>11</v>
      </c>
      <c r="E57" s="43" t="s">
        <v>29</v>
      </c>
      <c r="F57" s="25" t="s">
        <v>13</v>
      </c>
      <c r="G57" s="12" t="s">
        <v>14</v>
      </c>
      <c r="H57" s="26" t="e">
        <f>VLOOKUP(#REF!,'[1]TUP Ganjil 19.20'!$F$5:$Q$133,11,FALSE)</f>
        <v>#REF!</v>
      </c>
      <c r="I57" s="26" t="e">
        <f>VLOOKUP(#REF!,'[1]TUP Ganjil 19.20'!$F$5:$Q$133,12,FALSE)</f>
        <v>#REF!</v>
      </c>
      <c r="J57" s="26" t="e">
        <f>VLOOKUP(#REF!,'[1]TUP Genap 19.20'!$F$5:$Q$139,11,FALSE)</f>
        <v>#REF!</v>
      </c>
      <c r="K57" s="26" t="e">
        <f>VLOOKUP(#REF!,'[1]TUP Genap 19.20'!$F$5:$Q$139,12,FALSE)</f>
        <v>#REF!</v>
      </c>
      <c r="L57" s="26" t="e">
        <f>VLOOKUP(#REF!,'[1]TUP Ganjil 20-21'!$F$5:$Q$140,11,FALSE)</f>
        <v>#REF!</v>
      </c>
      <c r="M57" s="26" t="e">
        <f>VLOOKUP(#REF!,'[1]TUP Ganjil 20-21'!$F$5:$Q$140,12,FALSE)</f>
        <v>#REF!</v>
      </c>
      <c r="N57" s="26" t="e">
        <f>VLOOKUP(#REF!,'[1]TUP Genap 20-21'!$F$5:$Q$138,11,FALSE)</f>
        <v>#REF!</v>
      </c>
      <c r="O57" s="26" t="e">
        <f>VLOOKUP(#REF!,'[1]TUP Genap 20-21'!$F$5:$Q$138,12,FALSE)</f>
        <v>#REF!</v>
      </c>
    </row>
    <row r="58" spans="1:15" ht="14.4" x14ac:dyDescent="0.3">
      <c r="A58" s="12">
        <v>81</v>
      </c>
      <c r="B58" s="78" t="str">
        <f>CONCATENATE(C58,"-0",RIGHT(D58,2))</f>
        <v>S1SI-031</v>
      </c>
      <c r="C58" s="10" t="str">
        <f>VLOOKUP(E58,[1]Sheet1!$A$2:$B$5,2,FALSE)</f>
        <v>S1SI</v>
      </c>
      <c r="D58" s="10">
        <f>IF(E58&lt;&gt;E57,31,D57+1)</f>
        <v>31</v>
      </c>
      <c r="E58" s="41" t="s">
        <v>28</v>
      </c>
      <c r="F58" s="25" t="s">
        <v>13</v>
      </c>
      <c r="G58" s="12" t="s">
        <v>14</v>
      </c>
      <c r="H58" s="26" t="e">
        <f>VLOOKUP(#REF!,'[1]TUP Ganjil 19.20'!$F$5:$Q$133,11,FALSE)</f>
        <v>#REF!</v>
      </c>
      <c r="I58" s="26" t="e">
        <f>VLOOKUP(#REF!,'[1]TUP Ganjil 19.20'!$F$5:$Q$133,12,FALSE)</f>
        <v>#REF!</v>
      </c>
      <c r="J58" s="26" t="e">
        <f>VLOOKUP(#REF!,'[1]TUP Genap 19.20'!$F$5:$Q$139,11,FALSE)</f>
        <v>#REF!</v>
      </c>
      <c r="K58" s="27" t="e">
        <f>VLOOKUP(#REF!,'[1]TUP Genap 19.20'!$F$5:$Q$139,12,FALSE)</f>
        <v>#REF!</v>
      </c>
      <c r="L58" s="26" t="e">
        <f>VLOOKUP(#REF!,'[1]TUP Ganjil 20-21'!$F$5:$Q$140,11,FALSE)</f>
        <v>#REF!</v>
      </c>
      <c r="M58" s="26" t="e">
        <f>VLOOKUP(#REF!,'[1]TUP Ganjil 20-21'!$F$5:$Q$140,12,FALSE)</f>
        <v>#REF!</v>
      </c>
      <c r="N58" s="26" t="e">
        <f>VLOOKUP(#REF!,'[1]TUP Genap 20-21'!$F$5:$Q$138,11,FALSE)</f>
        <v>#REF!</v>
      </c>
      <c r="O58" s="26" t="e">
        <f>VLOOKUP(#REF!,'[1]TUP Genap 20-21'!$F$5:$Q$138,12,FALSE)</f>
        <v>#REF!</v>
      </c>
    </row>
    <row r="59" spans="1:15" ht="14.4" x14ac:dyDescent="0.3">
      <c r="A59" s="12">
        <v>80</v>
      </c>
      <c r="B59" s="78" t="str">
        <f>CONCATENATE(C59,"-0",RIGHT(D59,2))</f>
        <v>S1SI-032</v>
      </c>
      <c r="C59" s="10" t="str">
        <f>VLOOKUP(E59,[1]Sheet1!$A$2:$B$5,2,FALSE)</f>
        <v>S1SI</v>
      </c>
      <c r="D59" s="10">
        <f>IF(E59&lt;&gt;E58,31,D58+1)</f>
        <v>32</v>
      </c>
      <c r="E59" s="41" t="s">
        <v>28</v>
      </c>
      <c r="F59" s="25" t="s">
        <v>13</v>
      </c>
      <c r="G59" s="12" t="s">
        <v>17</v>
      </c>
      <c r="H59" s="26" t="e">
        <f>VLOOKUP(#REF!,'[1]TUP Ganjil 19.20'!$F$5:$Q$133,11,FALSE)</f>
        <v>#REF!</v>
      </c>
      <c r="I59" s="26" t="e">
        <f>VLOOKUP(#REF!,'[1]TUP Ganjil 19.20'!$F$5:$Q$133,12,FALSE)</f>
        <v>#REF!</v>
      </c>
      <c r="J59" s="26" t="e">
        <f>VLOOKUP(#REF!,'[1]TUP Genap 19.20'!$F$5:$Q$139,11,FALSE)</f>
        <v>#REF!</v>
      </c>
      <c r="K59" s="26" t="e">
        <f>VLOOKUP(#REF!,'[1]TUP Genap 19.20'!$F$5:$Q$139,12,FALSE)</f>
        <v>#REF!</v>
      </c>
      <c r="L59" s="26" t="e">
        <f>VLOOKUP(#REF!,'[1]TUP Ganjil 20-21'!$F$5:$Q$140,11,FALSE)</f>
        <v>#REF!</v>
      </c>
      <c r="M59" s="26" t="e">
        <f>VLOOKUP(#REF!,'[1]TUP Ganjil 20-21'!$F$5:$Q$140,12,FALSE)</f>
        <v>#REF!</v>
      </c>
      <c r="N59" s="26" t="e">
        <f>VLOOKUP(#REF!,'[1]TUP Genap 20-21'!$F$5:$Q$138,11,FALSE)</f>
        <v>#REF!</v>
      </c>
      <c r="O59" s="26" t="e">
        <f>VLOOKUP(#REF!,'[1]TUP Genap 20-21'!$F$5:$Q$138,12,FALSE)</f>
        <v>#REF!</v>
      </c>
    </row>
    <row r="60" spans="1:15" ht="14.4" x14ac:dyDescent="0.3">
      <c r="A60" s="12">
        <v>79</v>
      </c>
      <c r="B60" s="78" t="str">
        <f>CONCATENATE(C60,"-0",RIGHT(D60,2))</f>
        <v>S1SI-033</v>
      </c>
      <c r="C60" s="10" t="str">
        <f>VLOOKUP(E60,[1]Sheet1!$A$2:$B$5,2,FALSE)</f>
        <v>S1SI</v>
      </c>
      <c r="D60" s="10">
        <f>IF(E60&lt;&gt;E59,31,D59+1)</f>
        <v>33</v>
      </c>
      <c r="E60" s="41" t="s">
        <v>28</v>
      </c>
      <c r="F60" s="25" t="s">
        <v>13</v>
      </c>
      <c r="G60" s="12" t="s">
        <v>17</v>
      </c>
      <c r="H60" s="26" t="e">
        <f>VLOOKUP(#REF!,'[1]TUP Ganjil 19.20'!$F$5:$Q$133,11,FALSE)</f>
        <v>#REF!</v>
      </c>
      <c r="I60" s="26" t="e">
        <f>VLOOKUP(#REF!,'[1]TUP Ganjil 19.20'!$F$5:$Q$133,12,FALSE)</f>
        <v>#REF!</v>
      </c>
      <c r="J60" s="26" t="e">
        <f>VLOOKUP(#REF!,'[1]TUP Genap 19.20'!$F$5:$Q$139,11,FALSE)</f>
        <v>#REF!</v>
      </c>
      <c r="K60" s="26" t="e">
        <f>VLOOKUP(#REF!,'[1]TUP Genap 19.20'!$F$5:$Q$139,12,FALSE)</f>
        <v>#REF!</v>
      </c>
      <c r="L60" s="26" t="e">
        <f>VLOOKUP(#REF!,'[1]TUP Ganjil 20-21'!$F$5:$Q$140,11,FALSE)</f>
        <v>#REF!</v>
      </c>
      <c r="M60" s="26" t="e">
        <f>VLOOKUP(#REF!,'[1]TUP Ganjil 20-21'!$F$5:$Q$140,12,FALSE)</f>
        <v>#REF!</v>
      </c>
      <c r="N60" s="26" t="e">
        <f>VLOOKUP(#REF!,'[1]TUP Genap 20-21'!$F$5:$Q$138,11,FALSE)</f>
        <v>#REF!</v>
      </c>
      <c r="O60" s="26" t="e">
        <f>VLOOKUP(#REF!,'[1]TUP Genap 20-21'!$F$5:$Q$138,12,FALSE)</f>
        <v>#REF!</v>
      </c>
    </row>
    <row r="61" spans="1:15" ht="20.399999999999999" x14ac:dyDescent="0.3">
      <c r="A61" s="12">
        <v>78</v>
      </c>
      <c r="B61" s="78" t="str">
        <f>CONCATENATE(C61,"-0",RIGHT(D61,2))</f>
        <v>S1SI-034</v>
      </c>
      <c r="C61" s="10" t="str">
        <f>VLOOKUP(E61,[1]Sheet1!$A$2:$B$5,2,FALSE)</f>
        <v>S1SI</v>
      </c>
      <c r="D61" s="10">
        <f>IF(E61&lt;&gt;E60,31,D60+1)</f>
        <v>34</v>
      </c>
      <c r="E61" s="41" t="s">
        <v>28</v>
      </c>
      <c r="F61" s="25" t="s">
        <v>21</v>
      </c>
      <c r="G61" s="12" t="s">
        <v>20</v>
      </c>
      <c r="H61" s="26" t="e">
        <f>VLOOKUP(#REF!,'[1]TUP Ganjil 19.20'!$F$5:$Q$133,11,FALSE)</f>
        <v>#REF!</v>
      </c>
      <c r="I61" s="27" t="e">
        <f>VLOOKUP(#REF!,'[1]TUP Ganjil 19.20'!$F$5:$Q$133,12,FALSE)</f>
        <v>#REF!</v>
      </c>
      <c r="J61" s="26" t="e">
        <f>VLOOKUP(#REF!,'[1]TUP Genap 19.20'!$F$5:$Q$139,11,FALSE)</f>
        <v>#REF!</v>
      </c>
      <c r="K61" s="27" t="e">
        <f>VLOOKUP(#REF!,'[1]TUP Genap 19.20'!$F$5:$Q$139,12,FALSE)</f>
        <v>#REF!</v>
      </c>
      <c r="L61" s="26" t="e">
        <f>VLOOKUP(#REF!,'[1]TUP Ganjil 20-21'!$F$5:$Q$140,11,FALSE)</f>
        <v>#REF!</v>
      </c>
      <c r="M61" s="27" t="e">
        <f>VLOOKUP(#REF!,'[1]TUP Ganjil 20-21'!$F$5:$Q$140,12,FALSE)</f>
        <v>#REF!</v>
      </c>
      <c r="N61" s="26" t="e">
        <f>VLOOKUP(#REF!,'[1]TUP Genap 20-21'!$F$5:$Q$138,11,FALSE)</f>
        <v>#REF!</v>
      </c>
      <c r="O61" s="27" t="e">
        <f>VLOOKUP(#REF!,'[1]TUP Genap 20-21'!$F$5:$Q$138,12,FALSE)</f>
        <v>#REF!</v>
      </c>
    </row>
    <row r="62" spans="1:15" ht="14.4" x14ac:dyDescent="0.3">
      <c r="A62" s="12">
        <v>77</v>
      </c>
      <c r="B62" s="77" t="str">
        <f>CONCATENATE(C62,"-0",RIGHT(D62,2))</f>
        <v>S1TI-011</v>
      </c>
      <c r="C62" s="10" t="str">
        <f>VLOOKUP(E62,[1]Sheet1!$A$2:$B$5,2,FALSE)</f>
        <v>S1TI</v>
      </c>
      <c r="D62" s="10">
        <f>IF(E62&lt;&gt;E61,11,D61+1)</f>
        <v>11</v>
      </c>
      <c r="E62" s="43" t="s">
        <v>29</v>
      </c>
      <c r="F62" s="25" t="s">
        <v>13</v>
      </c>
      <c r="G62" s="12" t="s">
        <v>20</v>
      </c>
      <c r="H62" s="26" t="e">
        <f>VLOOKUP(#REF!,'[1]TUP Ganjil 19.20'!$F$5:$Q$133,11,FALSE)</f>
        <v>#REF!</v>
      </c>
      <c r="I62" s="26" t="e">
        <f>VLOOKUP(#REF!,'[1]TUP Ganjil 19.20'!$F$5:$Q$133,12,FALSE)</f>
        <v>#REF!</v>
      </c>
      <c r="J62" s="26" t="e">
        <f>VLOOKUP(#REF!,'[1]TUP Genap 19.20'!$F$5:$Q$139,11,FALSE)</f>
        <v>#REF!</v>
      </c>
      <c r="K62" s="26" t="e">
        <f>VLOOKUP(#REF!,'[1]TUP Genap 19.20'!$F$5:$Q$139,12,FALSE)</f>
        <v>#REF!</v>
      </c>
      <c r="L62" s="26" t="e">
        <f>VLOOKUP(#REF!,'[1]TUP Ganjil 20-21'!$F$5:$Q$140,11,FALSE)</f>
        <v>#REF!</v>
      </c>
      <c r="M62" s="26" t="e">
        <f>VLOOKUP(#REF!,'[1]TUP Ganjil 20-21'!$F$5:$Q$140,12,FALSE)</f>
        <v>#REF!</v>
      </c>
      <c r="N62" s="26" t="e">
        <f>VLOOKUP(#REF!,'[1]TUP Genap 20-21'!$F$5:$Q$138,11,FALSE)</f>
        <v>#REF!</v>
      </c>
      <c r="O62" s="26" t="e">
        <f>VLOOKUP(#REF!,'[1]TUP Genap 20-21'!$F$5:$Q$138,12,FALSE)</f>
        <v>#REF!</v>
      </c>
    </row>
    <row r="63" spans="1:15" ht="20.399999999999999" x14ac:dyDescent="0.3">
      <c r="A63" s="12">
        <v>76</v>
      </c>
      <c r="B63" s="77" t="str">
        <f>CONCATENATE(C63,"-0",RIGHT(D63,2))</f>
        <v>S1TI-012</v>
      </c>
      <c r="C63" s="10" t="str">
        <f>VLOOKUP(E63,[1]Sheet1!$A$2:$B$5,2,FALSE)</f>
        <v>S1TI</v>
      </c>
      <c r="D63" s="10">
        <f>IF(E63&lt;&gt;E62,11,D62+1)</f>
        <v>12</v>
      </c>
      <c r="E63" s="43" t="s">
        <v>29</v>
      </c>
      <c r="F63" s="25" t="s">
        <v>21</v>
      </c>
      <c r="G63" s="12" t="s">
        <v>14</v>
      </c>
      <c r="H63" s="26" t="e">
        <f>VLOOKUP(#REF!,'[1]TUP Ganjil 19.20'!$F$5:$Q$133,11,FALSE)</f>
        <v>#REF!</v>
      </c>
      <c r="I63" s="27" t="e">
        <f>VLOOKUP(#REF!,'[1]TUP Ganjil 19.20'!$F$5:$Q$133,12,FALSE)</f>
        <v>#REF!</v>
      </c>
      <c r="J63" s="26" t="e">
        <f>VLOOKUP(#REF!,'[1]TUP Genap 19.20'!$F$5:$Q$139,11,FALSE)</f>
        <v>#REF!</v>
      </c>
      <c r="K63" s="27" t="e">
        <f>VLOOKUP(#REF!,'[1]TUP Genap 19.20'!$F$5:$Q$139,12,FALSE)</f>
        <v>#REF!</v>
      </c>
      <c r="L63" s="26" t="e">
        <f>VLOOKUP(#REF!,'[1]TUP Ganjil 20-21'!$F$5:$Q$140,11,FALSE)</f>
        <v>#REF!</v>
      </c>
      <c r="M63" s="26" t="e">
        <f>VLOOKUP(#REF!,'[1]TUP Ganjil 20-21'!$F$5:$Q$140,12,FALSE)</f>
        <v>#REF!</v>
      </c>
      <c r="N63" s="26" t="e">
        <f>VLOOKUP(#REF!,'[1]TUP Genap 20-21'!$F$5:$Q$138,11,FALSE)</f>
        <v>#REF!</v>
      </c>
      <c r="O63" s="26" t="e">
        <f>VLOOKUP(#REF!,'[1]TUP Genap 20-21'!$F$5:$Q$138,12,FALSE)</f>
        <v>#REF!</v>
      </c>
    </row>
    <row r="64" spans="1:15" ht="20.399999999999999" x14ac:dyDescent="0.3">
      <c r="A64" s="12">
        <v>75</v>
      </c>
      <c r="B64" s="77" t="str">
        <f>CONCATENATE(C64,"-0",RIGHT(D64,2))</f>
        <v>S1TI-013</v>
      </c>
      <c r="C64" s="10" t="str">
        <f>VLOOKUP(E64,[1]Sheet1!$A$2:$B$5,2,FALSE)</f>
        <v>S1TI</v>
      </c>
      <c r="D64" s="10">
        <f>IF(E64&lt;&gt;E63,11,D63+1)</f>
        <v>13</v>
      </c>
      <c r="E64" s="43" t="s">
        <v>29</v>
      </c>
      <c r="F64" s="25" t="s">
        <v>21</v>
      </c>
      <c r="G64" s="12" t="s">
        <v>20</v>
      </c>
      <c r="H64" s="26" t="e">
        <f>VLOOKUP(#REF!,'[1]TUP Ganjil 19.20'!$F$5:$Q$133,11,FALSE)</f>
        <v>#REF!</v>
      </c>
      <c r="I64" s="27" t="e">
        <f>VLOOKUP(#REF!,'[1]TUP Ganjil 19.20'!$F$5:$Q$133,12,FALSE)</f>
        <v>#REF!</v>
      </c>
      <c r="J64" s="26" t="e">
        <f>VLOOKUP(#REF!,'[1]TUP Genap 19.20'!$F$5:$Q$139,11,FALSE)</f>
        <v>#REF!</v>
      </c>
      <c r="K64" s="26" t="e">
        <f>VLOOKUP(#REF!,'[1]TUP Genap 19.20'!$F$5:$Q$139,12,FALSE)</f>
        <v>#REF!</v>
      </c>
      <c r="L64" s="26" t="e">
        <f>VLOOKUP(#REF!,'[1]TUP Ganjil 20-21'!$F$5:$Q$140,11,FALSE)</f>
        <v>#REF!</v>
      </c>
      <c r="M64" s="26" t="e">
        <f>VLOOKUP(#REF!,'[1]TUP Ganjil 20-21'!$F$5:$Q$140,12,FALSE)</f>
        <v>#REF!</v>
      </c>
      <c r="N64" s="26" t="e">
        <f>VLOOKUP(#REF!,'[1]TUP Genap 20-21'!$F$5:$Q$138,11,FALSE)</f>
        <v>#REF!</v>
      </c>
      <c r="O64" s="26" t="e">
        <f>VLOOKUP(#REF!,'[1]TUP Genap 20-21'!$F$5:$Q$138,12,FALSE)</f>
        <v>#REF!</v>
      </c>
    </row>
    <row r="65" spans="1:15" ht="14.4" x14ac:dyDescent="0.3">
      <c r="A65" s="12">
        <v>74</v>
      </c>
      <c r="B65" s="78" t="str">
        <f>CONCATENATE(C65,"-0",RIGHT(D65,2))</f>
        <v>S1SI-031</v>
      </c>
      <c r="C65" s="10" t="str">
        <f>VLOOKUP(E65,[1]Sheet1!$A$2:$B$5,2,FALSE)</f>
        <v>S1SI</v>
      </c>
      <c r="D65" s="10">
        <f>IF(E65&lt;&gt;E64,31,D64+1)</f>
        <v>31</v>
      </c>
      <c r="E65" s="41" t="s">
        <v>28</v>
      </c>
      <c r="F65" s="25" t="s">
        <v>13</v>
      </c>
      <c r="G65" s="12" t="s">
        <v>14</v>
      </c>
      <c r="H65" s="26" t="e">
        <f>VLOOKUP(#REF!,'[1]TUP Ganjil 19.20'!$F$5:$Q$133,11,FALSE)</f>
        <v>#REF!</v>
      </c>
      <c r="I65" s="26" t="e">
        <f>VLOOKUP(#REF!,'[1]TUP Ganjil 19.20'!$F$5:$Q$133,12,FALSE)</f>
        <v>#REF!</v>
      </c>
      <c r="J65" s="26" t="e">
        <f>VLOOKUP(#REF!,'[1]TUP Genap 19.20'!$F$5:$Q$139,11,FALSE)</f>
        <v>#REF!</v>
      </c>
      <c r="K65" s="26" t="e">
        <f>VLOOKUP(#REF!,'[1]TUP Genap 19.20'!$F$5:$Q$139,12,FALSE)</f>
        <v>#REF!</v>
      </c>
      <c r="L65" s="26" t="e">
        <f>VLOOKUP(#REF!,'[1]TUP Ganjil 20-21'!$F$5:$Q$140,11,FALSE)</f>
        <v>#REF!</v>
      </c>
      <c r="M65" s="26" t="e">
        <f>VLOOKUP(#REF!,'[1]TUP Ganjil 20-21'!$F$5:$Q$140,12,FALSE)</f>
        <v>#REF!</v>
      </c>
      <c r="N65" s="26" t="e">
        <f>VLOOKUP(#REF!,'[1]TUP Genap 20-21'!$F$5:$Q$138,11,FALSE)</f>
        <v>#REF!</v>
      </c>
      <c r="O65" s="26" t="e">
        <f>VLOOKUP(#REF!,'[1]TUP Genap 20-21'!$F$5:$Q$138,12,FALSE)</f>
        <v>#REF!</v>
      </c>
    </row>
    <row r="66" spans="1:15" ht="20.399999999999999" x14ac:dyDescent="0.3">
      <c r="A66" s="12">
        <v>73</v>
      </c>
      <c r="B66" s="78" t="str">
        <f>CONCATENATE(C66,"-0",RIGHT(D66,2))</f>
        <v>S1SI-032</v>
      </c>
      <c r="C66" s="10" t="str">
        <f>VLOOKUP(E66,[1]Sheet1!$A$2:$B$5,2,FALSE)</f>
        <v>S1SI</v>
      </c>
      <c r="D66" s="10">
        <f>IF(E66&lt;&gt;E65,31,D65+1)</f>
        <v>32</v>
      </c>
      <c r="E66" s="41" t="s">
        <v>28</v>
      </c>
      <c r="F66" s="25" t="s">
        <v>19</v>
      </c>
      <c r="G66" s="12" t="s">
        <v>20</v>
      </c>
      <c r="H66" s="26" t="e">
        <f>VLOOKUP(#REF!,'[1]TUP Ganjil 19.20'!$F$5:$Q$133,11,FALSE)</f>
        <v>#REF!</v>
      </c>
      <c r="I66" s="27" t="e">
        <f>VLOOKUP(#REF!,'[1]TUP Ganjil 19.20'!$F$5:$Q$133,12,FALSE)</f>
        <v>#REF!</v>
      </c>
      <c r="J66" s="26" t="e">
        <f>VLOOKUP(#REF!,'[1]TUP Genap 19.20'!$F$5:$Q$139,11,FALSE)</f>
        <v>#REF!</v>
      </c>
      <c r="K66" s="26" t="e">
        <f>VLOOKUP(#REF!,'[1]TUP Genap 19.20'!$F$5:$Q$139,12,FALSE)</f>
        <v>#REF!</v>
      </c>
      <c r="L66" s="26" t="e">
        <f>VLOOKUP(#REF!,'[1]TUP Ganjil 20-21'!$F$5:$Q$140,11,FALSE)</f>
        <v>#REF!</v>
      </c>
      <c r="M66" s="27" t="e">
        <f>VLOOKUP(#REF!,'[1]TUP Ganjil 20-21'!$F$5:$Q$140,12,FALSE)</f>
        <v>#REF!</v>
      </c>
      <c r="N66" s="26" t="e">
        <f>VLOOKUP(#REF!,'[1]TUP Genap 20-21'!$F$5:$Q$138,11,FALSE)</f>
        <v>#REF!</v>
      </c>
      <c r="O66" s="27" t="e">
        <f>VLOOKUP(#REF!,'[1]TUP Genap 20-21'!$F$5:$Q$138,12,FALSE)</f>
        <v>#REF!</v>
      </c>
    </row>
    <row r="67" spans="1:15" ht="14.4" x14ac:dyDescent="0.3">
      <c r="A67" s="12">
        <v>72</v>
      </c>
      <c r="B67" s="76" t="str">
        <f>CONCATENATE(C67,"-0",RIGHT(D67,2))</f>
        <v>S1TL-041</v>
      </c>
      <c r="C67" s="10" t="str">
        <f>VLOOKUP(E67,[1]Sheet1!$A$2:$B$5,2,FALSE)</f>
        <v>S1TL</v>
      </c>
      <c r="D67" s="10">
        <f>IF(E67&lt;&gt;E66,41,D66+1)</f>
        <v>41</v>
      </c>
      <c r="E67" s="42" t="s">
        <v>31</v>
      </c>
      <c r="F67" s="25" t="s">
        <v>13</v>
      </c>
      <c r="G67" s="12" t="s">
        <v>14</v>
      </c>
      <c r="H67" s="26" t="e">
        <f>VLOOKUP(#REF!,'[1]TUP Ganjil 19.20'!$F$5:$Q$133,11,FALSE)</f>
        <v>#REF!</v>
      </c>
      <c r="I67" s="26" t="e">
        <f>VLOOKUP(#REF!,'[1]TUP Ganjil 19.20'!$F$5:$Q$133,12,FALSE)</f>
        <v>#REF!</v>
      </c>
      <c r="J67" s="26" t="e">
        <f>VLOOKUP(#REF!,'[1]TUP Genap 19.20'!$F$5:$Q$139,11,FALSE)</f>
        <v>#REF!</v>
      </c>
      <c r="K67" s="26" t="e">
        <f>VLOOKUP(#REF!,'[1]TUP Genap 19.20'!$F$5:$Q$139,12,FALSE)</f>
        <v>#REF!</v>
      </c>
      <c r="L67" s="26" t="e">
        <f>VLOOKUP(#REF!,'[1]TUP Ganjil 20-21'!$F$5:$Q$140,11,FALSE)</f>
        <v>#REF!</v>
      </c>
      <c r="M67" s="26" t="e">
        <f>VLOOKUP(#REF!,'[1]TUP Ganjil 20-21'!$F$5:$Q$140,12,FALSE)</f>
        <v>#REF!</v>
      </c>
      <c r="N67" s="26" t="e">
        <f>VLOOKUP(#REF!,'[1]TUP Genap 20-21'!$F$5:$Q$138,11,FALSE)</f>
        <v>#REF!</v>
      </c>
      <c r="O67" s="26" t="e">
        <f>VLOOKUP(#REF!,'[1]TUP Genap 20-21'!$F$5:$Q$138,12,FALSE)</f>
        <v>#REF!</v>
      </c>
    </row>
    <row r="68" spans="1:15" ht="20.399999999999999" x14ac:dyDescent="0.3">
      <c r="A68" s="12">
        <v>71</v>
      </c>
      <c r="B68" s="77" t="str">
        <f>CONCATENATE(C68,"-0",RIGHT(D68,2))</f>
        <v>S1TI-011</v>
      </c>
      <c r="C68" s="10" t="str">
        <f>VLOOKUP(E68,[1]Sheet1!$A$2:$B$5,2,FALSE)</f>
        <v>S1TI</v>
      </c>
      <c r="D68" s="10">
        <f>IF(E68&lt;&gt;E67,11,D67+1)</f>
        <v>11</v>
      </c>
      <c r="E68" s="43" t="s">
        <v>29</v>
      </c>
      <c r="F68" s="25" t="s">
        <v>21</v>
      </c>
      <c r="G68" s="12" t="s">
        <v>14</v>
      </c>
      <c r="H68" s="26" t="e">
        <f>VLOOKUP(#REF!,'[1]TUP Ganjil 19.20'!$F$5:$Q$133,11,FALSE)</f>
        <v>#REF!</v>
      </c>
      <c r="I68" s="27" t="e">
        <f>VLOOKUP(#REF!,'[1]TUP Ganjil 19.20'!$F$5:$Q$133,12,FALSE)</f>
        <v>#REF!</v>
      </c>
      <c r="J68" s="26" t="e">
        <f>VLOOKUP(#REF!,'[1]TUP Genap 19.20'!$F$5:$Q$139,11,FALSE)</f>
        <v>#REF!</v>
      </c>
      <c r="K68" s="26" t="e">
        <f>VLOOKUP(#REF!,'[1]TUP Genap 19.20'!$F$5:$Q$139,12,FALSE)</f>
        <v>#REF!</v>
      </c>
      <c r="L68" s="26" t="e">
        <f>VLOOKUP(#REF!,'[1]TUP Ganjil 20-21'!$F$5:$Q$140,11,FALSE)</f>
        <v>#REF!</v>
      </c>
      <c r="M68" s="26" t="e">
        <f>VLOOKUP(#REF!,'[1]TUP Ganjil 20-21'!$F$5:$Q$140,12,FALSE)</f>
        <v>#REF!</v>
      </c>
      <c r="N68" s="26" t="e">
        <f>VLOOKUP(#REF!,'[1]TUP Genap 20-21'!$F$5:$Q$138,11,FALSE)</f>
        <v>#REF!</v>
      </c>
      <c r="O68" s="26" t="e">
        <f>VLOOKUP(#REF!,'[1]TUP Genap 20-21'!$F$5:$Q$138,12,FALSE)</f>
        <v>#REF!</v>
      </c>
    </row>
    <row r="69" spans="1:15" ht="20.399999999999999" x14ac:dyDescent="0.3">
      <c r="A69" s="12">
        <v>70</v>
      </c>
      <c r="B69" s="77" t="str">
        <f>CONCATENATE(C69,"-0",RIGHT(D69,2))</f>
        <v>S1TI-012</v>
      </c>
      <c r="C69" s="10" t="str">
        <f>VLOOKUP(E69,[1]Sheet1!$A$2:$B$5,2,FALSE)</f>
        <v>S1TI</v>
      </c>
      <c r="D69" s="10">
        <f>IF(E69&lt;&gt;E68,11,D68+1)</f>
        <v>12</v>
      </c>
      <c r="E69" s="43" t="s">
        <v>29</v>
      </c>
      <c r="F69" s="25" t="s">
        <v>19</v>
      </c>
      <c r="G69" s="12" t="s">
        <v>20</v>
      </c>
      <c r="H69" s="26" t="e">
        <f>VLOOKUP(#REF!,'[1]TUP Ganjil 19.20'!$F$5:$Q$133,11,FALSE)</f>
        <v>#REF!</v>
      </c>
      <c r="I69" s="27" t="e">
        <f>VLOOKUP(#REF!,'[1]TUP Ganjil 19.20'!$F$5:$Q$133,12,FALSE)</f>
        <v>#REF!</v>
      </c>
      <c r="J69" s="26" t="e">
        <f>VLOOKUP(#REF!,'[1]TUP Genap 19.20'!$F$5:$Q$139,11,FALSE)</f>
        <v>#REF!</v>
      </c>
      <c r="K69" s="27" t="e">
        <f>VLOOKUP(#REF!,'[1]TUP Genap 19.20'!$F$5:$Q$139,12,FALSE)</f>
        <v>#REF!</v>
      </c>
      <c r="L69" s="26" t="e">
        <f>VLOOKUP(#REF!,'[1]TUP Ganjil 20-21'!$F$5:$Q$140,11,FALSE)</f>
        <v>#REF!</v>
      </c>
      <c r="M69" s="27" t="e">
        <f>VLOOKUP(#REF!,'[1]TUP Ganjil 20-21'!$F$5:$Q$140,12,FALSE)</f>
        <v>#REF!</v>
      </c>
      <c r="N69" s="26" t="e">
        <f>VLOOKUP(#REF!,'[1]TUP Genap 20-21'!$F$5:$Q$138,11,FALSE)</f>
        <v>#REF!</v>
      </c>
      <c r="O69" s="27" t="e">
        <f>VLOOKUP(#REF!,'[1]TUP Genap 20-21'!$F$5:$Q$138,12,FALSE)</f>
        <v>#REF!</v>
      </c>
    </row>
    <row r="70" spans="1:15" ht="14.4" x14ac:dyDescent="0.3">
      <c r="A70" s="12">
        <v>69</v>
      </c>
      <c r="B70" s="78" t="str">
        <f>CONCATENATE(C70,"-0",RIGHT(D70,2))</f>
        <v>S1SI-031</v>
      </c>
      <c r="C70" s="10" t="str">
        <f>VLOOKUP(E70,[1]Sheet1!$A$2:$B$5,2,FALSE)</f>
        <v>S1SI</v>
      </c>
      <c r="D70" s="10">
        <f>IF(E70&lt;&gt;E69,31,D69+1)</f>
        <v>31</v>
      </c>
      <c r="E70" s="41" t="s">
        <v>28</v>
      </c>
      <c r="F70" s="25" t="s">
        <v>13</v>
      </c>
      <c r="G70" s="12" t="s">
        <v>14</v>
      </c>
      <c r="H70" s="26" t="e">
        <f>VLOOKUP(#REF!,'[1]TUP Ganjil 19.20'!$F$5:$Q$133,11,FALSE)</f>
        <v>#REF!</v>
      </c>
      <c r="I70" s="27" t="e">
        <f>VLOOKUP(#REF!,'[1]TUP Ganjil 19.20'!$F$5:$Q$133,12,FALSE)</f>
        <v>#REF!</v>
      </c>
      <c r="J70" s="26" t="e">
        <f>VLOOKUP(#REF!,'[1]TUP Genap 19.20'!$F$5:$Q$139,11,FALSE)</f>
        <v>#REF!</v>
      </c>
      <c r="K70" s="26" t="e">
        <f>VLOOKUP(#REF!,'[1]TUP Genap 19.20'!$F$5:$Q$139,12,FALSE)</f>
        <v>#REF!</v>
      </c>
      <c r="L70" s="26" t="e">
        <f>VLOOKUP(#REF!,'[1]TUP Ganjil 20-21'!$F$5:$Q$140,11,FALSE)</f>
        <v>#REF!</v>
      </c>
      <c r="M70" s="26" t="e">
        <f>VLOOKUP(#REF!,'[1]TUP Ganjil 20-21'!$F$5:$Q$140,12,FALSE)</f>
        <v>#REF!</v>
      </c>
      <c r="N70" s="26" t="e">
        <f>VLOOKUP(#REF!,'[1]TUP Genap 20-21'!$F$5:$Q$138,11,FALSE)</f>
        <v>#REF!</v>
      </c>
      <c r="O70" s="26" t="e">
        <f>VLOOKUP(#REF!,'[1]TUP Genap 20-21'!$F$5:$Q$138,12,FALSE)</f>
        <v>#REF!</v>
      </c>
    </row>
    <row r="71" spans="1:15" ht="20.399999999999999" x14ac:dyDescent="0.3">
      <c r="A71" s="12">
        <v>68</v>
      </c>
      <c r="B71" s="76" t="str">
        <f>CONCATENATE(C71,"-0",RIGHT(D71,2))</f>
        <v>S1TL-041</v>
      </c>
      <c r="C71" s="10" t="str">
        <f>VLOOKUP(E71,[1]Sheet1!$A$2:$B$5,2,FALSE)</f>
        <v>S1TL</v>
      </c>
      <c r="D71" s="10">
        <f>IF(E71&lt;&gt;E70,41,D70+1)</f>
        <v>41</v>
      </c>
      <c r="E71" s="42" t="s">
        <v>31</v>
      </c>
      <c r="F71" s="25" t="s">
        <v>21</v>
      </c>
      <c r="G71" s="12" t="s">
        <v>20</v>
      </c>
      <c r="H71" s="26" t="e">
        <f>VLOOKUP(#REF!,'[1]TUP Ganjil 19.20'!$F$5:$Q$133,11,FALSE)</f>
        <v>#REF!</v>
      </c>
      <c r="I71" s="26" t="e">
        <f>VLOOKUP(#REF!,'[1]TUP Ganjil 19.20'!$F$5:$Q$133,12,FALSE)</f>
        <v>#REF!</v>
      </c>
      <c r="J71" s="26" t="e">
        <f>VLOOKUP(#REF!,'[1]TUP Genap 19.20'!$F$5:$Q$139,11,FALSE)</f>
        <v>#REF!</v>
      </c>
      <c r="K71" s="26" t="e">
        <f>VLOOKUP(#REF!,'[1]TUP Genap 19.20'!$F$5:$Q$139,12,FALSE)</f>
        <v>#REF!</v>
      </c>
      <c r="L71" s="26" t="e">
        <f>VLOOKUP(#REF!,'[1]TUP Ganjil 20-21'!$F$5:$Q$140,11,FALSE)</f>
        <v>#REF!</v>
      </c>
      <c r="M71" s="26" t="e">
        <f>VLOOKUP(#REF!,'[1]TUP Ganjil 20-21'!$F$5:$Q$140,12,FALSE)</f>
        <v>#REF!</v>
      </c>
      <c r="N71" s="26" t="e">
        <f>VLOOKUP(#REF!,'[1]TUP Genap 20-21'!$F$5:$Q$138,11,FALSE)</f>
        <v>#REF!</v>
      </c>
      <c r="O71" s="26" t="e">
        <f>VLOOKUP(#REF!,'[1]TUP Genap 20-21'!$F$5:$Q$138,12,FALSE)</f>
        <v>#REF!</v>
      </c>
    </row>
    <row r="72" spans="1:15" ht="20.399999999999999" x14ac:dyDescent="0.3">
      <c r="A72" s="12">
        <v>67</v>
      </c>
      <c r="B72" s="76" t="str">
        <f>CONCATENATE(C72,"-0",RIGHT(D72,2))</f>
        <v>S1TL-042</v>
      </c>
      <c r="C72" s="10" t="str">
        <f>VLOOKUP(E72,[1]Sheet1!$A$2:$B$5,2,FALSE)</f>
        <v>S1TL</v>
      </c>
      <c r="D72" s="10">
        <f>IF(E72&lt;&gt;E71,41,D71+1)</f>
        <v>42</v>
      </c>
      <c r="E72" s="42" t="s">
        <v>31</v>
      </c>
      <c r="F72" s="25" t="s">
        <v>21</v>
      </c>
      <c r="G72" s="12" t="s">
        <v>17</v>
      </c>
      <c r="H72" s="26" t="e">
        <f>VLOOKUP(#REF!,'[1]TUP Ganjil 19.20'!$F$5:$Q$133,11,FALSE)</f>
        <v>#REF!</v>
      </c>
      <c r="I72" s="26" t="e">
        <f>VLOOKUP(#REF!,'[1]TUP Ganjil 19.20'!$F$5:$Q$133,12,FALSE)</f>
        <v>#REF!</v>
      </c>
      <c r="J72" s="26" t="e">
        <f>VLOOKUP(#REF!,'[1]TUP Genap 19.20'!$F$5:$Q$139,11,FALSE)</f>
        <v>#REF!</v>
      </c>
      <c r="K72" s="26" t="e">
        <f>VLOOKUP(#REF!,'[1]TUP Genap 19.20'!$F$5:$Q$139,12,FALSE)</f>
        <v>#REF!</v>
      </c>
      <c r="L72" s="26" t="e">
        <f>VLOOKUP(#REF!,'[1]TUP Ganjil 20-21'!$F$5:$Q$140,11,FALSE)</f>
        <v>#REF!</v>
      </c>
      <c r="M72" s="26" t="e">
        <f>VLOOKUP(#REF!,'[1]TUP Ganjil 20-21'!$F$5:$Q$140,12,FALSE)</f>
        <v>#REF!</v>
      </c>
      <c r="N72" s="26" t="e">
        <f>VLOOKUP(#REF!,'[1]TUP Genap 20-21'!$F$5:$Q$138,11,FALSE)</f>
        <v>#REF!</v>
      </c>
      <c r="O72" s="26" t="e">
        <f>VLOOKUP(#REF!,'[1]TUP Genap 20-21'!$F$5:$Q$138,12,FALSE)</f>
        <v>#REF!</v>
      </c>
    </row>
    <row r="73" spans="1:15" ht="20.399999999999999" x14ac:dyDescent="0.3">
      <c r="A73" s="12">
        <v>66</v>
      </c>
      <c r="B73" s="77" t="str">
        <f>CONCATENATE(C73,"-0",RIGHT(D73,2))</f>
        <v>S1TI-011</v>
      </c>
      <c r="C73" s="10" t="str">
        <f>VLOOKUP(E73,[1]Sheet1!$A$2:$B$5,2,FALSE)</f>
        <v>S1TI</v>
      </c>
      <c r="D73" s="10">
        <f>IF(E73&lt;&gt;E72,11,D72+1)</f>
        <v>11</v>
      </c>
      <c r="E73" s="43" t="s">
        <v>29</v>
      </c>
      <c r="F73" s="25" t="s">
        <v>21</v>
      </c>
      <c r="G73" s="12" t="s">
        <v>20</v>
      </c>
      <c r="H73" s="26" t="e">
        <f>VLOOKUP(#REF!,'[1]TUP Ganjil 19.20'!$F$5:$Q$133,11,FALSE)</f>
        <v>#REF!</v>
      </c>
      <c r="I73" s="26" t="e">
        <f>VLOOKUP(#REF!,'[1]TUP Ganjil 19.20'!$F$5:$Q$133,12,FALSE)</f>
        <v>#REF!</v>
      </c>
      <c r="J73" s="26" t="e">
        <f>VLOOKUP(#REF!,'[1]TUP Genap 19.20'!$F$5:$Q$139,11,FALSE)</f>
        <v>#REF!</v>
      </c>
      <c r="K73" s="26" t="e">
        <f>VLOOKUP(#REF!,'[1]TUP Genap 19.20'!$F$5:$Q$139,12,FALSE)</f>
        <v>#REF!</v>
      </c>
      <c r="L73" s="26" t="e">
        <f>VLOOKUP(#REF!,'[1]TUP Ganjil 20-21'!$F$5:$Q$140,11,FALSE)</f>
        <v>#REF!</v>
      </c>
      <c r="M73" s="26" t="e">
        <f>VLOOKUP(#REF!,'[1]TUP Ganjil 20-21'!$F$5:$Q$140,12,FALSE)</f>
        <v>#REF!</v>
      </c>
      <c r="N73" s="26" t="e">
        <f>VLOOKUP(#REF!,'[1]TUP Genap 20-21'!$F$5:$Q$138,11,FALSE)</f>
        <v>#REF!</v>
      </c>
      <c r="O73" s="26" t="e">
        <f>VLOOKUP(#REF!,'[1]TUP Genap 20-21'!$F$5:$Q$138,12,FALSE)</f>
        <v>#REF!</v>
      </c>
    </row>
    <row r="74" spans="1:15" ht="20.399999999999999" x14ac:dyDescent="0.3">
      <c r="A74" s="12">
        <v>65</v>
      </c>
      <c r="B74" s="78" t="str">
        <f>CONCATENATE(C74,"-0",RIGHT(D74,2))</f>
        <v>S1SI-031</v>
      </c>
      <c r="C74" s="10" t="str">
        <f>VLOOKUP(E74,[1]Sheet1!$A$2:$B$5,2,FALSE)</f>
        <v>S1SI</v>
      </c>
      <c r="D74" s="10">
        <f>IF(E74&lt;&gt;E73,31,D73+1)</f>
        <v>31</v>
      </c>
      <c r="E74" s="41" t="s">
        <v>28</v>
      </c>
      <c r="F74" s="25" t="s">
        <v>21</v>
      </c>
      <c r="G74" s="12" t="s">
        <v>20</v>
      </c>
      <c r="H74" s="26" t="e">
        <f>VLOOKUP(#REF!,'[1]TUP Ganjil 19.20'!$F$5:$Q$133,11,FALSE)</f>
        <v>#REF!</v>
      </c>
      <c r="I74" s="26" t="e">
        <f>VLOOKUP(#REF!,'[1]TUP Ganjil 19.20'!$F$5:$Q$133,12,FALSE)</f>
        <v>#REF!</v>
      </c>
      <c r="J74" s="26" t="e">
        <f>VLOOKUP(#REF!,'[1]TUP Genap 19.20'!$F$5:$Q$139,11,FALSE)</f>
        <v>#REF!</v>
      </c>
      <c r="K74" s="26" t="e">
        <f>VLOOKUP(#REF!,'[1]TUP Genap 19.20'!$F$5:$Q$139,12,FALSE)</f>
        <v>#REF!</v>
      </c>
      <c r="L74" s="26" t="e">
        <f>VLOOKUP(#REF!,'[1]TUP Ganjil 20-21'!$F$5:$Q$140,11,FALSE)</f>
        <v>#REF!</v>
      </c>
      <c r="M74" s="26" t="e">
        <f>VLOOKUP(#REF!,'[1]TUP Ganjil 20-21'!$F$5:$Q$140,12,FALSE)</f>
        <v>#REF!</v>
      </c>
      <c r="N74" s="26" t="e">
        <f>VLOOKUP(#REF!,'[1]TUP Genap 20-21'!$F$5:$Q$138,11,FALSE)</f>
        <v>#REF!</v>
      </c>
      <c r="O74" s="27" t="e">
        <f>VLOOKUP(#REF!,'[1]TUP Genap 20-21'!$F$5:$Q$138,12,FALSE)</f>
        <v>#REF!</v>
      </c>
    </row>
    <row r="75" spans="1:15" ht="20.399999999999999" x14ac:dyDescent="0.3">
      <c r="A75" s="72">
        <v>64</v>
      </c>
      <c r="B75" s="49" t="str">
        <f>CONCATENATE(C75,"-0",RIGHT(D75,2))</f>
        <v>S1TI-011</v>
      </c>
      <c r="C75" s="49" t="str">
        <f>VLOOKUP(E75,[1]Sheet1!$A$2:$B$5,2,FALSE)</f>
        <v>S1TI</v>
      </c>
      <c r="D75" s="49">
        <f>IF(E75&lt;&gt;E74,11,D74+1)</f>
        <v>11</v>
      </c>
      <c r="E75" s="80" t="s">
        <v>29</v>
      </c>
      <c r="F75" s="80" t="s">
        <v>21</v>
      </c>
      <c r="G75" s="72" t="s">
        <v>20</v>
      </c>
      <c r="H75" s="81" t="e">
        <f>VLOOKUP(#REF!,'[1]TUP Ganjil 19.20'!$F$5:$Q$133,11,FALSE)</f>
        <v>#REF!</v>
      </c>
      <c r="I75" s="81" t="e">
        <f>VLOOKUP(#REF!,'[1]TUP Ganjil 19.20'!$F$5:$Q$133,12,FALSE)</f>
        <v>#REF!</v>
      </c>
      <c r="J75" s="81" t="e">
        <f>VLOOKUP(#REF!,'[1]TUP Genap 19.20'!$F$5:$Q$139,11,FALSE)</f>
        <v>#REF!</v>
      </c>
      <c r="K75" s="81" t="e">
        <f>VLOOKUP(#REF!,'[1]TUP Genap 19.20'!$F$5:$Q$139,12,FALSE)</f>
        <v>#REF!</v>
      </c>
      <c r="L75" s="81" t="e">
        <f>VLOOKUP(#REF!,'[1]TUP Ganjil 20-21'!$F$5:$Q$140,11,FALSE)</f>
        <v>#REF!</v>
      </c>
      <c r="M75" s="81" t="e">
        <f>VLOOKUP(#REF!,'[1]TUP Ganjil 20-21'!$F$5:$Q$140,12,FALSE)</f>
        <v>#REF!</v>
      </c>
      <c r="N75" s="81" t="e">
        <f>VLOOKUP(#REF!,'[1]TUP Genap 20-21'!$F$5:$Q$138,11,FALSE)</f>
        <v>#REF!</v>
      </c>
      <c r="O75" s="81" t="e">
        <f>VLOOKUP(#REF!,'[1]TUP Genap 20-21'!$F$5:$Q$138,12,FALSE)</f>
        <v>#REF!</v>
      </c>
    </row>
    <row r="76" spans="1:15" ht="20.399999999999999" x14ac:dyDescent="0.3">
      <c r="A76" s="12">
        <v>63</v>
      </c>
      <c r="B76" s="77" t="str">
        <f>CONCATENATE(C76,"-0",RIGHT(D76,2))</f>
        <v>S1TI-012</v>
      </c>
      <c r="C76" s="10" t="str">
        <f>VLOOKUP(E76,[1]Sheet1!$A$2:$B$5,2,FALSE)</f>
        <v>S1TI</v>
      </c>
      <c r="D76" s="10">
        <f>IF(E76&lt;&gt;E75,11,D75+1)</f>
        <v>12</v>
      </c>
      <c r="E76" s="43" t="s">
        <v>29</v>
      </c>
      <c r="F76" s="25" t="s">
        <v>19</v>
      </c>
      <c r="G76" s="12" t="s">
        <v>20</v>
      </c>
      <c r="H76" s="26" t="e">
        <f>VLOOKUP(#REF!,'[1]TUP Ganjil 19.20'!$F$5:$Q$133,11,FALSE)</f>
        <v>#REF!</v>
      </c>
      <c r="I76" s="27" t="e">
        <f>VLOOKUP(#REF!,'[1]TUP Ganjil 19.20'!$F$5:$Q$133,12,FALSE)</f>
        <v>#REF!</v>
      </c>
      <c r="J76" s="26" t="e">
        <f>VLOOKUP(#REF!,'[1]TUP Genap 19.20'!$F$5:$Q$139,11,FALSE)</f>
        <v>#REF!</v>
      </c>
      <c r="K76" s="27" t="e">
        <f>VLOOKUP(#REF!,'[1]TUP Genap 19.20'!$F$5:$Q$139,12,FALSE)</f>
        <v>#REF!</v>
      </c>
      <c r="L76" s="26" t="e">
        <f>VLOOKUP(#REF!,'[1]TUP Ganjil 20-21'!$F$5:$Q$140,11,FALSE)</f>
        <v>#REF!</v>
      </c>
      <c r="M76" s="27" t="e">
        <f>VLOOKUP(#REF!,'[1]TUP Ganjil 20-21'!$F$5:$Q$140,12,FALSE)</f>
        <v>#REF!</v>
      </c>
      <c r="N76" s="26" t="e">
        <f>VLOOKUP(#REF!,'[1]TUP Genap 20-21'!$F$5:$Q$138,11,FALSE)</f>
        <v>#REF!</v>
      </c>
      <c r="O76" s="27" t="e">
        <f>VLOOKUP(#REF!,'[1]TUP Genap 20-21'!$F$5:$Q$138,12,FALSE)</f>
        <v>#REF!</v>
      </c>
    </row>
    <row r="77" spans="1:15" ht="13.95" customHeight="1" x14ac:dyDescent="0.3">
      <c r="A77" s="12">
        <v>62</v>
      </c>
      <c r="B77" s="77" t="str">
        <f>CONCATENATE(C77,"-0",RIGHT(D77,2))</f>
        <v>S1TI-013</v>
      </c>
      <c r="C77" s="10" t="str">
        <f>VLOOKUP(E77,[1]Sheet1!$A$2:$B$5,2,FALSE)</f>
        <v>S1TI</v>
      </c>
      <c r="D77" s="10">
        <f>IF(E77&lt;&gt;E76,11,D76+1)</f>
        <v>13</v>
      </c>
      <c r="E77" s="43" t="s">
        <v>29</v>
      </c>
      <c r="F77" s="25" t="s">
        <v>21</v>
      </c>
      <c r="G77" s="12" t="s">
        <v>17</v>
      </c>
      <c r="H77" s="26" t="e">
        <f>VLOOKUP(#REF!,'[1]TUP Ganjil 19.20'!$F$5:$Q$133,11,FALSE)</f>
        <v>#REF!</v>
      </c>
      <c r="I77" s="26" t="e">
        <f>VLOOKUP(#REF!,'[1]TUP Ganjil 19.20'!$F$5:$Q$133,12,FALSE)</f>
        <v>#REF!</v>
      </c>
      <c r="J77" s="26" t="e">
        <f>VLOOKUP(#REF!,'[1]TUP Genap 19.20'!$F$5:$Q$139,11,FALSE)</f>
        <v>#REF!</v>
      </c>
      <c r="K77" s="27" t="e">
        <f>VLOOKUP(#REF!,'[1]TUP Genap 19.20'!$F$5:$Q$139,12,FALSE)</f>
        <v>#REF!</v>
      </c>
      <c r="L77" s="26" t="e">
        <f>VLOOKUP(#REF!,'[1]TUP Ganjil 20-21'!$F$5:$Q$140,11,FALSE)</f>
        <v>#REF!</v>
      </c>
      <c r="M77" s="26" t="e">
        <f>VLOOKUP(#REF!,'[1]TUP Ganjil 20-21'!$F$5:$Q$140,12,FALSE)</f>
        <v>#REF!</v>
      </c>
      <c r="N77" s="26" t="e">
        <f>VLOOKUP(#REF!,'[1]TUP Genap 20-21'!$F$5:$Q$138,11,FALSE)</f>
        <v>#REF!</v>
      </c>
      <c r="O77" s="26" t="e">
        <f>VLOOKUP(#REF!,'[1]TUP Genap 20-21'!$F$5:$Q$138,12,FALSE)</f>
        <v>#REF!</v>
      </c>
    </row>
    <row r="78" spans="1:15" ht="13.95" customHeight="1" x14ac:dyDescent="0.3">
      <c r="A78" s="12">
        <v>61</v>
      </c>
      <c r="B78" s="77" t="str">
        <f>CONCATENATE(C78,"-0",RIGHT(D78,2))</f>
        <v>S1TI-014</v>
      </c>
      <c r="C78" s="10" t="str">
        <f>VLOOKUP(E78,[1]Sheet1!$A$2:$B$5,2,FALSE)</f>
        <v>S1TI</v>
      </c>
      <c r="D78" s="10">
        <f>IF(E78&lt;&gt;E77,11,D77+1)</f>
        <v>14</v>
      </c>
      <c r="E78" s="43" t="s">
        <v>29</v>
      </c>
      <c r="F78" s="25" t="s">
        <v>13</v>
      </c>
      <c r="G78" s="12" t="s">
        <v>17</v>
      </c>
      <c r="H78" s="26" t="e">
        <f>VLOOKUP(#REF!,'[1]TUP Ganjil 19.20'!$F$5:$Q$133,11,FALSE)</f>
        <v>#REF!</v>
      </c>
      <c r="I78" s="26" t="e">
        <f>VLOOKUP(#REF!,'[1]TUP Ganjil 19.20'!$F$5:$Q$133,12,FALSE)</f>
        <v>#REF!</v>
      </c>
      <c r="J78" s="26" t="e">
        <f>VLOOKUP(#REF!,'[1]TUP Genap 19.20'!$F$5:$Q$139,11,FALSE)</f>
        <v>#REF!</v>
      </c>
      <c r="K78" s="26" t="e">
        <f>VLOOKUP(#REF!,'[1]TUP Genap 19.20'!$F$5:$Q$139,12,FALSE)</f>
        <v>#REF!</v>
      </c>
      <c r="L78" s="26" t="e">
        <f>VLOOKUP(#REF!,'[1]TUP Ganjil 20-21'!$F$5:$Q$140,11,FALSE)</f>
        <v>#REF!</v>
      </c>
      <c r="M78" s="26" t="e">
        <f>VLOOKUP(#REF!,'[1]TUP Ganjil 20-21'!$F$5:$Q$140,12,FALSE)</f>
        <v>#REF!</v>
      </c>
      <c r="N78" s="26" t="e">
        <f>VLOOKUP(#REF!,'[1]TUP Genap 20-21'!$F$5:$Q$138,11,FALSE)</f>
        <v>#REF!</v>
      </c>
      <c r="O78" s="26" t="e">
        <f>VLOOKUP(#REF!,'[1]TUP Genap 20-21'!$F$5:$Q$138,12,FALSE)</f>
        <v>#REF!</v>
      </c>
    </row>
    <row r="79" spans="1:15" ht="13.95" customHeight="1" x14ac:dyDescent="0.3">
      <c r="A79" s="12">
        <v>60</v>
      </c>
      <c r="B79" s="77" t="str">
        <f>CONCATENATE(C79,"-0",RIGHT(D79,2))</f>
        <v>S1TI-015</v>
      </c>
      <c r="C79" s="10" t="str">
        <f>VLOOKUP(E79,[1]Sheet1!$A$2:$B$5,2,FALSE)</f>
        <v>S1TI</v>
      </c>
      <c r="D79" s="10">
        <f>IF(E79&lt;&gt;E78,11,D78+1)</f>
        <v>15</v>
      </c>
      <c r="E79" s="43" t="s">
        <v>29</v>
      </c>
      <c r="F79" s="25" t="s">
        <v>13</v>
      </c>
      <c r="G79" s="12" t="s">
        <v>14</v>
      </c>
      <c r="H79" s="26" t="e">
        <f>VLOOKUP(#REF!,'[1]TUP Ganjil 19.20'!$F$5:$Q$133,11,FALSE)</f>
        <v>#REF!</v>
      </c>
      <c r="I79" s="26" t="e">
        <f>VLOOKUP(#REF!,'[1]TUP Ganjil 19.20'!$F$5:$Q$133,12,FALSE)</f>
        <v>#REF!</v>
      </c>
      <c r="J79" s="26" t="e">
        <f>VLOOKUP(#REF!,'[1]TUP Genap 19.20'!$F$5:$Q$139,11,FALSE)</f>
        <v>#REF!</v>
      </c>
      <c r="K79" s="26" t="e">
        <f>VLOOKUP(#REF!,'[1]TUP Genap 19.20'!$F$5:$Q$139,12,FALSE)</f>
        <v>#REF!</v>
      </c>
      <c r="L79" s="26" t="e">
        <f>VLOOKUP(#REF!,'[1]TUP Ganjil 20-21'!$F$5:$Q$140,11,FALSE)</f>
        <v>#REF!</v>
      </c>
      <c r="M79" s="26" t="e">
        <f>VLOOKUP(#REF!,'[1]TUP Ganjil 20-21'!$F$5:$Q$140,12,FALSE)</f>
        <v>#REF!</v>
      </c>
      <c r="N79" s="26" t="e">
        <f>VLOOKUP(#REF!,'[1]TUP Genap 20-21'!$F$5:$Q$138,11,FALSE)</f>
        <v>#REF!</v>
      </c>
      <c r="O79" s="26" t="e">
        <f>VLOOKUP(#REF!,'[1]TUP Genap 20-21'!$F$5:$Q$138,12,FALSE)</f>
        <v>#REF!</v>
      </c>
    </row>
    <row r="80" spans="1:15" ht="13.95" customHeight="1" x14ac:dyDescent="0.3">
      <c r="A80" s="12">
        <v>59</v>
      </c>
      <c r="B80" s="77" t="str">
        <f>CONCATENATE(C80,"-0",RIGHT(D80,2))</f>
        <v>S1TI-016</v>
      </c>
      <c r="C80" s="10" t="str">
        <f>VLOOKUP(E80,[1]Sheet1!$A$2:$B$5,2,FALSE)</f>
        <v>S1TI</v>
      </c>
      <c r="D80" s="10">
        <f>IF(E80&lt;&gt;E79,11,D79+1)</f>
        <v>16</v>
      </c>
      <c r="E80" s="43" t="s">
        <v>29</v>
      </c>
      <c r="F80" s="25" t="s">
        <v>13</v>
      </c>
      <c r="G80" s="12" t="s">
        <v>17</v>
      </c>
      <c r="H80" s="26" t="e">
        <f>VLOOKUP(#REF!,'[1]TUP Ganjil 19.20'!$F$5:$Q$133,11,FALSE)</f>
        <v>#REF!</v>
      </c>
      <c r="I80" s="26" t="e">
        <f>VLOOKUP(#REF!,'[1]TUP Ganjil 19.20'!$F$5:$Q$133,12,FALSE)</f>
        <v>#REF!</v>
      </c>
      <c r="J80" s="26" t="e">
        <f>VLOOKUP(#REF!,'[1]TUP Genap 19.20'!$F$5:$Q$139,11,FALSE)</f>
        <v>#REF!</v>
      </c>
      <c r="K80" s="26" t="e">
        <f>VLOOKUP(#REF!,'[1]TUP Genap 19.20'!$F$5:$Q$139,12,FALSE)</f>
        <v>#REF!</v>
      </c>
      <c r="L80" s="26" t="e">
        <f>VLOOKUP(#REF!,'[1]TUP Ganjil 20-21'!$F$5:$Q$140,11,FALSE)</f>
        <v>#REF!</v>
      </c>
      <c r="M80" s="26" t="e">
        <f>VLOOKUP(#REF!,'[1]TUP Ganjil 20-21'!$F$5:$Q$140,12,FALSE)</f>
        <v>#REF!</v>
      </c>
      <c r="N80" s="26" t="e">
        <f>VLOOKUP(#REF!,'[1]TUP Genap 20-21'!$F$5:$Q$138,11,FALSE)</f>
        <v>#REF!</v>
      </c>
      <c r="O80" s="26" t="e">
        <f>VLOOKUP(#REF!,'[1]TUP Genap 20-21'!$F$5:$Q$138,12,FALSE)</f>
        <v>#REF!</v>
      </c>
    </row>
    <row r="81" spans="1:15" ht="13.95" customHeight="1" x14ac:dyDescent="0.3">
      <c r="A81" s="12">
        <v>58</v>
      </c>
      <c r="B81" s="77" t="str">
        <f>CONCATENATE(C81,"-0",RIGHT(D81,2))</f>
        <v>S1TI-017</v>
      </c>
      <c r="C81" s="10" t="str">
        <f>VLOOKUP(E81,[1]Sheet1!$A$2:$B$5,2,FALSE)</f>
        <v>S1TI</v>
      </c>
      <c r="D81" s="10">
        <f>IF(E81&lt;&gt;E80,11,D80+1)</f>
        <v>17</v>
      </c>
      <c r="E81" s="43" t="s">
        <v>29</v>
      </c>
      <c r="F81" s="25" t="s">
        <v>21</v>
      </c>
      <c r="G81" s="12" t="s">
        <v>23</v>
      </c>
      <c r="H81" s="26" t="e">
        <f>VLOOKUP(#REF!,'[1]TUP Ganjil 19.20'!$F$5:$Q$133,11,FALSE)</f>
        <v>#REF!</v>
      </c>
      <c r="I81" s="26" t="e">
        <f>VLOOKUP(#REF!,'[1]TUP Ganjil 19.20'!$F$5:$Q$133,12,FALSE)</f>
        <v>#REF!</v>
      </c>
      <c r="J81" s="26" t="e">
        <f>VLOOKUP(#REF!,'[1]TUP Genap 19.20'!$F$5:$Q$139,11,FALSE)</f>
        <v>#REF!</v>
      </c>
      <c r="K81" s="27" t="e">
        <f>VLOOKUP(#REF!,'[1]TUP Genap 19.20'!$F$5:$Q$139,12,FALSE)</f>
        <v>#REF!</v>
      </c>
      <c r="L81" s="26" t="e">
        <f>VLOOKUP(#REF!,'[1]TUP Ganjil 20-21'!$F$5:$Q$140,11,FALSE)</f>
        <v>#REF!</v>
      </c>
      <c r="M81" s="26" t="e">
        <f>VLOOKUP(#REF!,'[1]TUP Ganjil 20-21'!$F$5:$Q$140,12,FALSE)</f>
        <v>#REF!</v>
      </c>
      <c r="N81" s="26" t="e">
        <f>VLOOKUP(#REF!,'[1]TUP Genap 20-21'!$F$5:$Q$138,11,FALSE)</f>
        <v>#REF!</v>
      </c>
      <c r="O81" s="26" t="e">
        <f>VLOOKUP(#REF!,'[1]TUP Genap 20-21'!$F$5:$Q$138,12,FALSE)</f>
        <v>#REF!</v>
      </c>
    </row>
    <row r="82" spans="1:15" ht="13.95" customHeight="1" x14ac:dyDescent="0.3">
      <c r="A82" s="12">
        <v>57</v>
      </c>
      <c r="B82" s="78" t="str">
        <f>CONCATENATE(C82,"-0",RIGHT(D82,2))</f>
        <v>S1SI-031</v>
      </c>
      <c r="C82" s="10" t="str">
        <f>VLOOKUP(E82,[1]Sheet1!$A$2:$B$5,2,FALSE)</f>
        <v>S1SI</v>
      </c>
      <c r="D82" s="10">
        <f>IF(E82&lt;&gt;E81,31,D81+1)</f>
        <v>31</v>
      </c>
      <c r="E82" s="41" t="s">
        <v>28</v>
      </c>
      <c r="F82" s="25" t="s">
        <v>13</v>
      </c>
      <c r="G82" s="12" t="s">
        <v>14</v>
      </c>
      <c r="H82" s="26" t="e">
        <f>VLOOKUP(#REF!,'[1]TUP Ganjil 19.20'!$F$5:$Q$133,11,FALSE)</f>
        <v>#REF!</v>
      </c>
      <c r="I82" s="26" t="e">
        <f>VLOOKUP(#REF!,'[1]TUP Ganjil 19.20'!$F$5:$Q$133,12,FALSE)</f>
        <v>#REF!</v>
      </c>
      <c r="J82" s="26" t="e">
        <f>VLOOKUP(#REF!,'[1]TUP Genap 19.20'!$F$5:$Q$139,11,FALSE)</f>
        <v>#REF!</v>
      </c>
      <c r="K82" s="27" t="e">
        <f>VLOOKUP(#REF!,'[1]TUP Genap 19.20'!$F$5:$Q$139,12,FALSE)</f>
        <v>#REF!</v>
      </c>
      <c r="L82" s="26" t="e">
        <f>VLOOKUP(#REF!,'[1]TUP Ganjil 20-21'!$F$5:$Q$140,11,FALSE)</f>
        <v>#REF!</v>
      </c>
      <c r="M82" s="27" t="e">
        <f>VLOOKUP(#REF!,'[1]TUP Ganjil 20-21'!$F$5:$Q$140,12,FALSE)</f>
        <v>#REF!</v>
      </c>
      <c r="N82" s="26" t="e">
        <f>VLOOKUP(#REF!,'[1]TUP Genap 20-21'!$F$5:$Q$138,11,FALSE)</f>
        <v>#REF!</v>
      </c>
      <c r="O82" s="27" t="e">
        <f>VLOOKUP(#REF!,'[1]TUP Genap 20-21'!$F$5:$Q$138,12,FALSE)</f>
        <v>#REF!</v>
      </c>
    </row>
    <row r="83" spans="1:15" ht="13.95" customHeight="1" x14ac:dyDescent="0.3">
      <c r="A83" s="12">
        <v>56</v>
      </c>
      <c r="B83" s="78" t="str">
        <f>CONCATENATE(C83,"-0",RIGHT(D83,2))</f>
        <v>S1SI-032</v>
      </c>
      <c r="C83" s="10" t="str">
        <f>VLOOKUP(E83,[1]Sheet1!$A$2:$B$5,2,FALSE)</f>
        <v>S1SI</v>
      </c>
      <c r="D83" s="10">
        <f>IF(E83&lt;&gt;E82,31,D82+1)</f>
        <v>32</v>
      </c>
      <c r="E83" s="41" t="s">
        <v>28</v>
      </c>
      <c r="F83" s="25" t="s">
        <v>19</v>
      </c>
      <c r="G83" s="12" t="s">
        <v>17</v>
      </c>
      <c r="H83" s="26" t="e">
        <f>VLOOKUP(#REF!,'[1]TUP Ganjil 19.20'!$F$5:$Q$133,11,FALSE)</f>
        <v>#REF!</v>
      </c>
      <c r="I83" s="26" t="e">
        <f>VLOOKUP(#REF!,'[1]TUP Ganjil 19.20'!$F$5:$Q$133,12,FALSE)</f>
        <v>#REF!</v>
      </c>
      <c r="J83" s="26" t="e">
        <f>VLOOKUP(#REF!,'[1]TUP Genap 19.20'!$F$5:$Q$139,11,FALSE)</f>
        <v>#REF!</v>
      </c>
      <c r="K83" s="26" t="e">
        <f>VLOOKUP(#REF!,'[1]TUP Genap 19.20'!$F$5:$Q$139,12,FALSE)</f>
        <v>#REF!</v>
      </c>
      <c r="L83" s="26" t="e">
        <f>VLOOKUP(#REF!,'[1]TUP Ganjil 20-21'!$F$5:$Q$140,11,FALSE)</f>
        <v>#REF!</v>
      </c>
      <c r="M83" s="26" t="e">
        <f>VLOOKUP(#REF!,'[1]TUP Ganjil 20-21'!$F$5:$Q$140,12,FALSE)</f>
        <v>#REF!</v>
      </c>
      <c r="N83" s="26" t="e">
        <f>VLOOKUP(#REF!,'[1]TUP Genap 20-21'!$F$5:$Q$138,11,FALSE)</f>
        <v>#REF!</v>
      </c>
      <c r="O83" s="26" t="e">
        <f>VLOOKUP(#REF!,'[1]TUP Genap 20-21'!$F$5:$Q$138,12,FALSE)</f>
        <v>#REF!</v>
      </c>
    </row>
    <row r="84" spans="1:15" ht="13.95" customHeight="1" x14ac:dyDescent="0.3">
      <c r="A84" s="12">
        <v>55</v>
      </c>
      <c r="B84" s="78" t="str">
        <f>CONCATENATE(C84,"-0",RIGHT(D84,2))</f>
        <v>S1SI-033</v>
      </c>
      <c r="C84" s="10" t="str">
        <f>VLOOKUP(E84,[1]Sheet1!$A$2:$B$5,2,FALSE)</f>
        <v>S1SI</v>
      </c>
      <c r="D84" s="10">
        <f>IF(E84&lt;&gt;E83,31,D83+1)</f>
        <v>33</v>
      </c>
      <c r="E84" s="41" t="s">
        <v>28</v>
      </c>
      <c r="F84" s="25" t="s">
        <v>13</v>
      </c>
      <c r="G84" s="12" t="s">
        <v>17</v>
      </c>
      <c r="H84" s="26" t="e">
        <f>VLOOKUP(#REF!,'[1]TUP Ganjil 19.20'!$F$5:$Q$133,11,FALSE)</f>
        <v>#REF!</v>
      </c>
      <c r="I84" s="26" t="e">
        <f>VLOOKUP(#REF!,'[1]TUP Ganjil 19.20'!$F$5:$Q$133,12,FALSE)</f>
        <v>#REF!</v>
      </c>
      <c r="J84" s="26" t="e">
        <f>VLOOKUP(#REF!,'[1]TUP Genap 19.20'!$F$5:$Q$139,11,FALSE)</f>
        <v>#REF!</v>
      </c>
      <c r="K84" s="26" t="e">
        <f>VLOOKUP(#REF!,'[1]TUP Genap 19.20'!$F$5:$Q$139,12,FALSE)</f>
        <v>#REF!</v>
      </c>
      <c r="L84" s="26" t="e">
        <f>VLOOKUP(#REF!,'[1]TUP Ganjil 20-21'!$F$5:$Q$140,11,FALSE)</f>
        <v>#REF!</v>
      </c>
      <c r="M84" s="26" t="e">
        <f>VLOOKUP(#REF!,'[1]TUP Ganjil 20-21'!$F$5:$Q$140,12,FALSE)</f>
        <v>#REF!</v>
      </c>
      <c r="N84" s="26" t="e">
        <f>VLOOKUP(#REF!,'[1]TUP Genap 20-21'!$F$5:$Q$138,11,FALSE)</f>
        <v>#REF!</v>
      </c>
      <c r="O84" s="26" t="e">
        <f>VLOOKUP(#REF!,'[1]TUP Genap 20-21'!$F$5:$Q$138,12,FALSE)</f>
        <v>#REF!</v>
      </c>
    </row>
    <row r="85" spans="1:15" ht="13.95" customHeight="1" x14ac:dyDescent="0.3">
      <c r="A85" s="12">
        <v>54</v>
      </c>
      <c r="B85" s="77" t="str">
        <f>CONCATENATE(C85,"-0",RIGHT(D85,2))</f>
        <v>S1TI-011</v>
      </c>
      <c r="C85" s="10" t="str">
        <f>VLOOKUP(E85,[1]Sheet1!$A$2:$B$5,2,FALSE)</f>
        <v>S1TI</v>
      </c>
      <c r="D85" s="10">
        <f>IF(E85&lt;&gt;E84,11,D84+1)</f>
        <v>11</v>
      </c>
      <c r="E85" s="43" t="s">
        <v>29</v>
      </c>
      <c r="F85" s="25" t="s">
        <v>13</v>
      </c>
      <c r="G85" s="12" t="s">
        <v>14</v>
      </c>
      <c r="H85" s="26" t="e">
        <f>VLOOKUP(#REF!,'[1]TUP Ganjil 19.20'!$F$5:$Q$133,11,FALSE)</f>
        <v>#REF!</v>
      </c>
      <c r="I85" s="26" t="e">
        <f>VLOOKUP(#REF!,'[1]TUP Ganjil 19.20'!$F$5:$Q$133,12,FALSE)</f>
        <v>#REF!</v>
      </c>
      <c r="J85" s="26" t="e">
        <f>VLOOKUP(#REF!,'[1]TUP Genap 19.20'!$F$5:$Q$139,11,FALSE)</f>
        <v>#REF!</v>
      </c>
      <c r="K85" s="26" t="e">
        <f>VLOOKUP(#REF!,'[1]TUP Genap 19.20'!$F$5:$Q$139,12,FALSE)</f>
        <v>#REF!</v>
      </c>
      <c r="L85" s="26" t="e">
        <f>VLOOKUP(#REF!,'[1]TUP Ganjil 20-21'!$F$5:$Q$140,11,FALSE)</f>
        <v>#REF!</v>
      </c>
      <c r="M85" s="26" t="e">
        <f>VLOOKUP(#REF!,'[1]TUP Ganjil 20-21'!$F$5:$Q$140,12,FALSE)</f>
        <v>#REF!</v>
      </c>
      <c r="N85" s="26" t="e">
        <f>VLOOKUP(#REF!,'[1]TUP Genap 20-21'!$F$5:$Q$138,11,FALSE)</f>
        <v>#REF!</v>
      </c>
      <c r="O85" s="26" t="e">
        <f>VLOOKUP(#REF!,'[1]TUP Genap 20-21'!$F$5:$Q$138,12,FALSE)</f>
        <v>#REF!</v>
      </c>
    </row>
    <row r="86" spans="1:15" ht="13.95" customHeight="1" x14ac:dyDescent="0.3">
      <c r="A86" s="12">
        <v>53</v>
      </c>
      <c r="B86" s="78" t="str">
        <f>CONCATENATE(C86,"-0",RIGHT(D86,2))</f>
        <v>S1SI-031</v>
      </c>
      <c r="C86" s="10" t="str">
        <f>VLOOKUP(E86,[1]Sheet1!$A$2:$B$5,2,FALSE)</f>
        <v>S1SI</v>
      </c>
      <c r="D86" s="10">
        <f>IF(E86&lt;&gt;E85,31,D85+1)</f>
        <v>31</v>
      </c>
      <c r="E86" s="41" t="s">
        <v>28</v>
      </c>
      <c r="F86" s="25" t="s">
        <v>13</v>
      </c>
      <c r="G86" s="12" t="s">
        <v>17</v>
      </c>
      <c r="H86" s="26" t="e">
        <f>VLOOKUP(#REF!,'[1]TUP Ganjil 19.20'!$F$5:$Q$133,11,FALSE)</f>
        <v>#REF!</v>
      </c>
      <c r="I86" s="27" t="e">
        <f>VLOOKUP(#REF!,'[1]TUP Ganjil 19.20'!$F$5:$Q$133,12,FALSE)</f>
        <v>#REF!</v>
      </c>
      <c r="J86" s="26" t="e">
        <f>VLOOKUP(#REF!,'[1]TUP Genap 19.20'!$F$5:$Q$139,11,FALSE)</f>
        <v>#REF!</v>
      </c>
      <c r="K86" s="27" t="e">
        <f>VLOOKUP(#REF!,'[1]TUP Genap 19.20'!$F$5:$Q$139,12,FALSE)</f>
        <v>#REF!</v>
      </c>
      <c r="L86" s="26" t="e">
        <f>VLOOKUP(#REF!,'[1]TUP Ganjil 20-21'!$F$5:$Q$140,11,FALSE)</f>
        <v>#REF!</v>
      </c>
      <c r="M86" s="26" t="e">
        <f>VLOOKUP(#REF!,'[1]TUP Ganjil 20-21'!$F$5:$Q$140,12,FALSE)</f>
        <v>#REF!</v>
      </c>
      <c r="N86" s="26" t="e">
        <f>VLOOKUP(#REF!,'[1]TUP Genap 20-21'!$F$5:$Q$138,11,FALSE)</f>
        <v>#REF!</v>
      </c>
      <c r="O86" s="26" t="e">
        <f>VLOOKUP(#REF!,'[1]TUP Genap 20-21'!$F$5:$Q$138,12,FALSE)</f>
        <v>#REF!</v>
      </c>
    </row>
    <row r="87" spans="1:15" ht="13.95" customHeight="1" x14ac:dyDescent="0.3">
      <c r="A87" s="12">
        <v>52</v>
      </c>
      <c r="B87" s="77" t="str">
        <f>CONCATENATE(C87,"-0",RIGHT(D87,2))</f>
        <v>S1TI-011</v>
      </c>
      <c r="C87" s="10" t="str">
        <f>VLOOKUP(E87,[1]Sheet1!$A$2:$B$5,2,FALSE)</f>
        <v>S1TI</v>
      </c>
      <c r="D87" s="10">
        <f>IF(E87&lt;&gt;E86,11,D86+1)</f>
        <v>11</v>
      </c>
      <c r="E87" s="43" t="s">
        <v>29</v>
      </c>
      <c r="F87" s="25" t="s">
        <v>13</v>
      </c>
      <c r="G87" s="12" t="s">
        <v>14</v>
      </c>
      <c r="H87" s="26" t="e">
        <f>VLOOKUP(#REF!,'[1]TUP Ganjil 19.20'!$F$5:$Q$133,11,FALSE)</f>
        <v>#REF!</v>
      </c>
      <c r="I87" s="26" t="e">
        <f>VLOOKUP(#REF!,'[1]TUP Ganjil 19.20'!$F$5:$Q$133,12,FALSE)</f>
        <v>#REF!</v>
      </c>
      <c r="J87" s="26" t="e">
        <f>VLOOKUP(#REF!,'[1]TUP Genap 19.20'!$F$5:$Q$139,11,FALSE)</f>
        <v>#REF!</v>
      </c>
      <c r="K87" s="26" t="e">
        <f>VLOOKUP(#REF!,'[1]TUP Genap 19.20'!$F$5:$Q$139,12,FALSE)</f>
        <v>#REF!</v>
      </c>
      <c r="L87" s="26" t="e">
        <f>VLOOKUP(#REF!,'[1]TUP Ganjil 20-21'!$F$5:$Q$140,11,FALSE)</f>
        <v>#REF!</v>
      </c>
      <c r="M87" s="26" t="e">
        <f>VLOOKUP(#REF!,'[1]TUP Ganjil 20-21'!$F$5:$Q$140,12,FALSE)</f>
        <v>#REF!</v>
      </c>
      <c r="N87" s="26" t="e">
        <f>VLOOKUP(#REF!,'[1]TUP Genap 20-21'!$F$5:$Q$138,11,FALSE)</f>
        <v>#REF!</v>
      </c>
      <c r="O87" s="26" t="e">
        <f>VLOOKUP(#REF!,'[1]TUP Genap 20-21'!$F$5:$Q$138,12,FALSE)</f>
        <v>#REF!</v>
      </c>
    </row>
    <row r="88" spans="1:15" ht="13.95" customHeight="1" x14ac:dyDescent="0.3">
      <c r="A88" s="12">
        <v>51</v>
      </c>
      <c r="B88" s="77" t="str">
        <f>CONCATENATE(C88,"-0",RIGHT(D88,2))</f>
        <v>S1TI-012</v>
      </c>
      <c r="C88" s="10" t="str">
        <f>VLOOKUP(E88,[1]Sheet1!$A$2:$B$5,2,FALSE)</f>
        <v>S1TI</v>
      </c>
      <c r="D88" s="10">
        <f>IF(E88&lt;&gt;E87,11,D87+1)</f>
        <v>12</v>
      </c>
      <c r="E88" s="43" t="s">
        <v>29</v>
      </c>
      <c r="F88" s="25" t="s">
        <v>21</v>
      </c>
      <c r="G88" s="12" t="s">
        <v>17</v>
      </c>
      <c r="H88" s="26" t="e">
        <f>VLOOKUP(#REF!,'[1]TUP Ganjil 19.20'!$F$5:$Q$133,11,FALSE)</f>
        <v>#REF!</v>
      </c>
      <c r="I88" s="26" t="e">
        <f>VLOOKUP(#REF!,'[1]TUP Ganjil 19.20'!$F$5:$Q$133,12,FALSE)</f>
        <v>#REF!</v>
      </c>
      <c r="J88" s="26" t="e">
        <f>VLOOKUP(#REF!,'[1]TUP Genap 19.20'!$F$5:$Q$139,11,FALSE)</f>
        <v>#REF!</v>
      </c>
      <c r="K88" s="26" t="e">
        <f>VLOOKUP(#REF!,'[1]TUP Genap 19.20'!$F$5:$Q$139,12,FALSE)</f>
        <v>#REF!</v>
      </c>
      <c r="L88" s="26" t="e">
        <f>VLOOKUP(#REF!,'[1]TUP Ganjil 20-21'!$F$5:$Q$140,11,FALSE)</f>
        <v>#REF!</v>
      </c>
      <c r="M88" s="26" t="e">
        <f>VLOOKUP(#REF!,'[1]TUP Ganjil 20-21'!$F$5:$Q$140,12,FALSE)</f>
        <v>#REF!</v>
      </c>
      <c r="N88" s="26" t="e">
        <f>VLOOKUP(#REF!,'[1]TUP Genap 20-21'!$F$5:$Q$138,11,FALSE)</f>
        <v>#REF!</v>
      </c>
      <c r="O88" s="26" t="e">
        <f>VLOOKUP(#REF!,'[1]TUP Genap 20-21'!$F$5:$Q$138,12,FALSE)</f>
        <v>#REF!</v>
      </c>
    </row>
    <row r="89" spans="1:15" ht="13.95" customHeight="1" x14ac:dyDescent="0.3">
      <c r="A89" s="12">
        <v>50</v>
      </c>
      <c r="B89" s="78" t="str">
        <f>CONCATENATE(C89,"-0",RIGHT(D89,2))</f>
        <v>S1SI-031</v>
      </c>
      <c r="C89" s="10" t="str">
        <f>VLOOKUP(E89,[1]Sheet1!$A$2:$B$5,2,FALSE)</f>
        <v>S1SI</v>
      </c>
      <c r="D89" s="10">
        <f>IF(E89&lt;&gt;E88,31,D88+1)</f>
        <v>31</v>
      </c>
      <c r="E89" s="41" t="s">
        <v>28</v>
      </c>
      <c r="F89" s="25" t="s">
        <v>13</v>
      </c>
      <c r="G89" s="12" t="s">
        <v>17</v>
      </c>
      <c r="H89" s="26" t="e">
        <f>VLOOKUP(#REF!,'[1]TUP Ganjil 19.20'!$F$5:$Q$133,11,FALSE)</f>
        <v>#REF!</v>
      </c>
      <c r="I89" s="27" t="e">
        <f>VLOOKUP(#REF!,'[1]TUP Ganjil 19.20'!$F$5:$Q$133,12,FALSE)</f>
        <v>#REF!</v>
      </c>
      <c r="J89" s="26" t="e">
        <f>VLOOKUP(#REF!,'[1]TUP Genap 19.20'!$F$5:$Q$139,11,FALSE)</f>
        <v>#REF!</v>
      </c>
      <c r="K89" s="27" t="e">
        <f>VLOOKUP(#REF!,'[1]TUP Genap 19.20'!$F$5:$Q$139,12,FALSE)</f>
        <v>#REF!</v>
      </c>
      <c r="L89" s="26" t="e">
        <f>VLOOKUP(#REF!,'[1]TUP Ganjil 20-21'!$F$5:$Q$140,11,FALSE)</f>
        <v>#REF!</v>
      </c>
      <c r="M89" s="27" t="e">
        <f>VLOOKUP(#REF!,'[1]TUP Ganjil 20-21'!$F$5:$Q$140,12,FALSE)</f>
        <v>#REF!</v>
      </c>
      <c r="N89" s="26" t="e">
        <f>VLOOKUP(#REF!,'[1]TUP Genap 20-21'!$F$5:$Q$138,11,FALSE)</f>
        <v>#REF!</v>
      </c>
      <c r="O89" s="27" t="e">
        <f>VLOOKUP(#REF!,'[1]TUP Genap 20-21'!$F$5:$Q$138,12,FALSE)</f>
        <v>#REF!</v>
      </c>
    </row>
    <row r="90" spans="1:15" ht="13.95" customHeight="1" x14ac:dyDescent="0.3">
      <c r="A90" s="12">
        <v>49</v>
      </c>
      <c r="B90" s="77" t="str">
        <f>CONCATENATE(C90,"-0",RIGHT(D90,2))</f>
        <v>S1TI-011</v>
      </c>
      <c r="C90" s="10" t="str">
        <f>VLOOKUP(E90,[1]Sheet1!$A$2:$B$5,2,FALSE)</f>
        <v>S1TI</v>
      </c>
      <c r="D90" s="10">
        <f>IF(E90&lt;&gt;E89,11,D89+1)</f>
        <v>11</v>
      </c>
      <c r="E90" s="43" t="s">
        <v>29</v>
      </c>
      <c r="F90" s="25" t="s">
        <v>21</v>
      </c>
      <c r="G90" s="12" t="s">
        <v>17</v>
      </c>
      <c r="H90" s="26" t="e">
        <f>VLOOKUP(#REF!,'[1]TUP Ganjil 19.20'!$F$5:$Q$133,11,FALSE)</f>
        <v>#REF!</v>
      </c>
      <c r="I90" s="27" t="e">
        <f>VLOOKUP(#REF!,'[1]TUP Ganjil 19.20'!$F$5:$Q$133,12,FALSE)</f>
        <v>#REF!</v>
      </c>
      <c r="J90" s="26" t="e">
        <f>VLOOKUP(#REF!,'[1]TUP Genap 19.20'!$F$5:$Q$139,11,FALSE)</f>
        <v>#REF!</v>
      </c>
      <c r="K90" s="27" t="e">
        <f>VLOOKUP(#REF!,'[1]TUP Genap 19.20'!$F$5:$Q$139,12,FALSE)</f>
        <v>#REF!</v>
      </c>
      <c r="L90" s="26" t="e">
        <f>VLOOKUP(#REF!,'[1]TUP Ganjil 20-21'!$F$5:$Q$140,11,FALSE)</f>
        <v>#REF!</v>
      </c>
      <c r="M90" s="27" t="e">
        <f>VLOOKUP(#REF!,'[1]TUP Ganjil 20-21'!$F$5:$Q$140,12,FALSE)</f>
        <v>#REF!</v>
      </c>
      <c r="N90" s="26" t="e">
        <f>VLOOKUP(#REF!,'[1]TUP Genap 20-21'!$F$5:$Q$138,11,FALSE)</f>
        <v>#REF!</v>
      </c>
      <c r="O90" s="26" t="e">
        <f>VLOOKUP(#REF!,'[1]TUP Genap 20-21'!$F$5:$Q$138,12,FALSE)</f>
        <v>#REF!</v>
      </c>
    </row>
    <row r="91" spans="1:15" ht="13.95" customHeight="1" x14ac:dyDescent="0.3">
      <c r="A91" s="12">
        <v>48</v>
      </c>
      <c r="B91" s="77" t="str">
        <f>CONCATENATE(C91,"-0",RIGHT(D91,2))</f>
        <v>S1TI-012</v>
      </c>
      <c r="C91" s="10" t="str">
        <f>VLOOKUP(E91,[1]Sheet1!$A$2:$B$5,2,FALSE)</f>
        <v>S1TI</v>
      </c>
      <c r="D91" s="10">
        <f>IF(E91&lt;&gt;E90,11,D90+1)</f>
        <v>12</v>
      </c>
      <c r="E91" s="43" t="s">
        <v>29</v>
      </c>
      <c r="F91" s="25" t="s">
        <v>21</v>
      </c>
      <c r="G91" s="12" t="s">
        <v>14</v>
      </c>
      <c r="H91" s="26" t="e">
        <f>VLOOKUP(#REF!,'[1]TUP Ganjil 19.20'!$F$5:$Q$133,11,FALSE)</f>
        <v>#REF!</v>
      </c>
      <c r="I91" s="26" t="e">
        <f>VLOOKUP(#REF!,'[1]TUP Ganjil 19.20'!$F$5:$Q$133,12,FALSE)</f>
        <v>#REF!</v>
      </c>
      <c r="J91" s="26" t="e">
        <f>VLOOKUP(#REF!,'[1]TUP Genap 19.20'!$F$5:$Q$139,11,FALSE)</f>
        <v>#REF!</v>
      </c>
      <c r="K91" s="27" t="e">
        <f>VLOOKUP(#REF!,'[1]TUP Genap 19.20'!$F$5:$Q$139,12,FALSE)</f>
        <v>#REF!</v>
      </c>
      <c r="L91" s="26" t="e">
        <f>VLOOKUP(#REF!,'[1]TUP Ganjil 20-21'!$F$5:$Q$140,11,FALSE)</f>
        <v>#REF!</v>
      </c>
      <c r="M91" s="26" t="e">
        <f>VLOOKUP(#REF!,'[1]TUP Ganjil 20-21'!$F$5:$Q$140,12,FALSE)</f>
        <v>#REF!</v>
      </c>
      <c r="N91" s="26" t="e">
        <f>VLOOKUP(#REF!,'[1]TUP Genap 20-21'!$F$5:$Q$138,11,FALSE)</f>
        <v>#REF!</v>
      </c>
      <c r="O91" s="26" t="e">
        <f>VLOOKUP(#REF!,'[1]TUP Genap 20-21'!$F$5:$Q$138,12,FALSE)</f>
        <v>#REF!</v>
      </c>
    </row>
    <row r="92" spans="1:15" ht="13.95" customHeight="1" x14ac:dyDescent="0.3">
      <c r="A92" s="12">
        <v>47</v>
      </c>
      <c r="B92" s="77" t="str">
        <f>CONCATENATE(C92,"-0",RIGHT(D92,2))</f>
        <v>S1TI-013</v>
      </c>
      <c r="C92" s="10" t="str">
        <f>VLOOKUP(E92,[1]Sheet1!$A$2:$B$5,2,FALSE)</f>
        <v>S1TI</v>
      </c>
      <c r="D92" s="10">
        <f>IF(E92&lt;&gt;E91,11,D91+1)</f>
        <v>13</v>
      </c>
      <c r="E92" s="43" t="s">
        <v>29</v>
      </c>
      <c r="F92" s="25" t="s">
        <v>13</v>
      </c>
      <c r="G92" s="12" t="s">
        <v>14</v>
      </c>
      <c r="H92" s="26" t="e">
        <f>VLOOKUP(#REF!,'[1]TUP Ganjil 19.20'!$F$5:$Q$133,11,FALSE)</f>
        <v>#REF!</v>
      </c>
      <c r="I92" s="26" t="e">
        <f>VLOOKUP(#REF!,'[1]TUP Ganjil 19.20'!$F$5:$Q$133,12,FALSE)</f>
        <v>#REF!</v>
      </c>
      <c r="J92" s="26" t="e">
        <f>VLOOKUP(#REF!,'[1]TUP Genap 19.20'!$F$5:$Q$139,11,FALSE)</f>
        <v>#REF!</v>
      </c>
      <c r="K92" s="26" t="e">
        <f>VLOOKUP(#REF!,'[1]TUP Genap 19.20'!$F$5:$Q$139,12,FALSE)</f>
        <v>#REF!</v>
      </c>
      <c r="L92" s="26" t="e">
        <f>VLOOKUP(#REF!,'[1]TUP Ganjil 20-21'!$F$5:$Q$140,11,FALSE)</f>
        <v>#REF!</v>
      </c>
      <c r="M92" s="26" t="e">
        <f>VLOOKUP(#REF!,'[1]TUP Ganjil 20-21'!$F$5:$Q$140,12,FALSE)</f>
        <v>#REF!</v>
      </c>
      <c r="N92" s="26" t="e">
        <f>VLOOKUP(#REF!,'[1]TUP Genap 20-21'!$F$5:$Q$138,11,FALSE)</f>
        <v>#REF!</v>
      </c>
      <c r="O92" s="27" t="e">
        <f>VLOOKUP(#REF!,'[1]TUP Genap 20-21'!$F$5:$Q$138,12,FALSE)</f>
        <v>#REF!</v>
      </c>
    </row>
    <row r="93" spans="1:15" ht="13.95" customHeight="1" x14ac:dyDescent="0.3">
      <c r="A93" s="12">
        <v>46</v>
      </c>
      <c r="B93" s="78" t="str">
        <f>CONCATENATE(C93,"-0",RIGHT(D93,2))</f>
        <v>S1SI-031</v>
      </c>
      <c r="C93" s="10" t="str">
        <f>VLOOKUP(E93,[1]Sheet1!$A$2:$B$5,2,FALSE)</f>
        <v>S1SI</v>
      </c>
      <c r="D93" s="10">
        <f>IF(E93&lt;&gt;E92,31,D92+1)</f>
        <v>31</v>
      </c>
      <c r="E93" s="41" t="s">
        <v>28</v>
      </c>
      <c r="F93" s="25" t="s">
        <v>13</v>
      </c>
      <c r="G93" s="12" t="s">
        <v>17</v>
      </c>
      <c r="H93" s="26" t="e">
        <f>VLOOKUP(#REF!,'[1]TUP Ganjil 19.20'!$F$5:$Q$133,11,FALSE)</f>
        <v>#REF!</v>
      </c>
      <c r="I93" s="27" t="e">
        <f>VLOOKUP(#REF!,'[1]TUP Ganjil 19.20'!$F$5:$Q$133,12,FALSE)</f>
        <v>#REF!</v>
      </c>
      <c r="J93" s="26" t="e">
        <f>VLOOKUP(#REF!,'[1]TUP Genap 19.20'!$F$5:$Q$139,11,FALSE)</f>
        <v>#REF!</v>
      </c>
      <c r="K93" s="27" t="e">
        <f>VLOOKUP(#REF!,'[1]TUP Genap 19.20'!$F$5:$Q$139,12,FALSE)</f>
        <v>#REF!</v>
      </c>
      <c r="L93" s="26" t="e">
        <f>VLOOKUP(#REF!,'[1]TUP Ganjil 20-21'!$F$5:$Q$140,11,FALSE)</f>
        <v>#REF!</v>
      </c>
      <c r="M93" s="26" t="e">
        <f>VLOOKUP(#REF!,'[1]TUP Ganjil 20-21'!$F$5:$Q$140,12,FALSE)</f>
        <v>#REF!</v>
      </c>
      <c r="N93" s="26" t="e">
        <f>VLOOKUP(#REF!,'[1]TUP Genap 20-21'!$F$5:$Q$138,11,FALSE)</f>
        <v>#REF!</v>
      </c>
      <c r="O93" s="26" t="e">
        <f>VLOOKUP(#REF!,'[1]TUP Genap 20-21'!$F$5:$Q$138,12,FALSE)</f>
        <v>#REF!</v>
      </c>
    </row>
    <row r="94" spans="1:15" ht="13.95" customHeight="1" x14ac:dyDescent="0.3">
      <c r="A94" s="12">
        <v>45</v>
      </c>
      <c r="B94" s="78" t="str">
        <f>CONCATENATE(C94,"-0",RIGHT(D94,2))</f>
        <v>S1SI-032</v>
      </c>
      <c r="C94" s="10" t="str">
        <f>VLOOKUP(E94,[1]Sheet1!$A$2:$B$5,2,FALSE)</f>
        <v>S1SI</v>
      </c>
      <c r="D94" s="10">
        <f>IF(E94&lt;&gt;E93,31,D93+1)</f>
        <v>32</v>
      </c>
      <c r="E94" s="41" t="s">
        <v>28</v>
      </c>
      <c r="F94" s="25" t="s">
        <v>13</v>
      </c>
      <c r="G94" s="12" t="s">
        <v>14</v>
      </c>
      <c r="H94" s="26" t="e">
        <f>VLOOKUP(#REF!,'[1]TUP Ganjil 19.20'!$F$5:$Q$133,11,FALSE)</f>
        <v>#REF!</v>
      </c>
      <c r="I94" s="26" t="e">
        <f>VLOOKUP(#REF!,'[1]TUP Ganjil 19.20'!$F$5:$Q$133,12,FALSE)</f>
        <v>#REF!</v>
      </c>
      <c r="J94" s="26" t="e">
        <f>VLOOKUP(#REF!,'[1]TUP Genap 19.20'!$F$5:$Q$139,11,FALSE)</f>
        <v>#REF!</v>
      </c>
      <c r="K94" s="26" t="e">
        <f>VLOOKUP(#REF!,'[1]TUP Genap 19.20'!$F$5:$Q$139,12,FALSE)</f>
        <v>#REF!</v>
      </c>
      <c r="L94" s="26" t="e">
        <f>VLOOKUP(#REF!,'[1]TUP Ganjil 20-21'!$F$5:$Q$140,11,FALSE)</f>
        <v>#REF!</v>
      </c>
      <c r="M94" s="26" t="e">
        <f>VLOOKUP(#REF!,'[1]TUP Ganjil 20-21'!$F$5:$Q$140,12,FALSE)</f>
        <v>#REF!</v>
      </c>
      <c r="N94" s="26" t="e">
        <f>VLOOKUP(#REF!,'[1]TUP Genap 20-21'!$F$5:$Q$138,11,FALSE)</f>
        <v>#REF!</v>
      </c>
      <c r="O94" s="26" t="e">
        <f>VLOOKUP(#REF!,'[1]TUP Genap 20-21'!$F$5:$Q$138,12,FALSE)</f>
        <v>#REF!</v>
      </c>
    </row>
    <row r="95" spans="1:15" ht="13.95" customHeight="1" x14ac:dyDescent="0.3">
      <c r="A95" s="12">
        <v>44</v>
      </c>
      <c r="B95" s="77" t="str">
        <f>CONCATENATE(C95,"-0",RIGHT(D95,2))</f>
        <v>S1TI-011</v>
      </c>
      <c r="C95" s="10" t="str">
        <f>VLOOKUP(E95,[1]Sheet1!$A$2:$B$5,2,FALSE)</f>
        <v>S1TI</v>
      </c>
      <c r="D95" s="10">
        <f>IF(E95&lt;&gt;E94,11,D94+1)</f>
        <v>11</v>
      </c>
      <c r="E95" s="43" t="s">
        <v>29</v>
      </c>
      <c r="F95" s="25" t="s">
        <v>13</v>
      </c>
      <c r="G95" s="12" t="s">
        <v>14</v>
      </c>
      <c r="H95" s="26" t="e">
        <f>VLOOKUP(#REF!,'[1]TUP Ganjil 19.20'!$F$5:$Q$133,11,FALSE)</f>
        <v>#REF!</v>
      </c>
      <c r="I95" s="26" t="e">
        <f>VLOOKUP(#REF!,'[1]TUP Ganjil 19.20'!$F$5:$Q$133,12,FALSE)</f>
        <v>#REF!</v>
      </c>
      <c r="J95" s="26" t="e">
        <f>VLOOKUP(#REF!,'[1]TUP Genap 19.20'!$F$5:$Q$139,11,FALSE)</f>
        <v>#REF!</v>
      </c>
      <c r="K95" s="26" t="e">
        <f>VLOOKUP(#REF!,'[1]TUP Genap 19.20'!$F$5:$Q$139,12,FALSE)</f>
        <v>#REF!</v>
      </c>
      <c r="L95" s="26" t="e">
        <f>VLOOKUP(#REF!,'[1]TUP Ganjil 20-21'!$F$5:$Q$140,11,FALSE)</f>
        <v>#REF!</v>
      </c>
      <c r="M95" s="26" t="e">
        <f>VLOOKUP(#REF!,'[1]TUP Ganjil 20-21'!$F$5:$Q$140,12,FALSE)</f>
        <v>#REF!</v>
      </c>
      <c r="N95" s="26" t="e">
        <f>VLOOKUP(#REF!,'[1]TUP Genap 20-21'!$F$5:$Q$138,11,FALSE)</f>
        <v>#REF!</v>
      </c>
      <c r="O95" s="27" t="e">
        <f>VLOOKUP(#REF!,'[1]TUP Genap 20-21'!$F$5:$Q$138,12,FALSE)</f>
        <v>#REF!</v>
      </c>
    </row>
    <row r="96" spans="1:15" ht="13.95" customHeight="1" x14ac:dyDescent="0.3">
      <c r="A96" s="12">
        <v>43</v>
      </c>
      <c r="B96" s="77" t="str">
        <f>CONCATENATE(C96,"-0",RIGHT(D96,2))</f>
        <v>S1TI-012</v>
      </c>
      <c r="C96" s="10" t="str">
        <f>VLOOKUP(E96,[1]Sheet1!$A$2:$B$5,2,FALSE)</f>
        <v>S1TI</v>
      </c>
      <c r="D96" s="10">
        <f>IF(E96&lt;&gt;E95,11,D95+1)</f>
        <v>12</v>
      </c>
      <c r="E96" s="43" t="s">
        <v>29</v>
      </c>
      <c r="F96" s="25" t="s">
        <v>13</v>
      </c>
      <c r="G96" s="12" t="s">
        <v>17</v>
      </c>
      <c r="H96" s="26" t="e">
        <f>VLOOKUP(#REF!,'[1]TUP Ganjil 19.20'!$F$5:$Q$133,11,FALSE)</f>
        <v>#REF!</v>
      </c>
      <c r="I96" s="27" t="e">
        <f>VLOOKUP(#REF!,'[1]TUP Ganjil 19.20'!$F$5:$Q$133,12,FALSE)</f>
        <v>#REF!</v>
      </c>
      <c r="J96" s="26" t="e">
        <f>VLOOKUP(#REF!,'[1]TUP Genap 19.20'!$F$5:$Q$139,11,FALSE)</f>
        <v>#REF!</v>
      </c>
      <c r="K96" s="26" t="e">
        <f>VLOOKUP(#REF!,'[1]TUP Genap 19.20'!$F$5:$Q$139,12,FALSE)</f>
        <v>#REF!</v>
      </c>
      <c r="L96" s="26" t="e">
        <f>VLOOKUP(#REF!,'[1]TUP Ganjil 20-21'!$F$5:$Q$140,11,FALSE)</f>
        <v>#REF!</v>
      </c>
      <c r="M96" s="26" t="e">
        <f>VLOOKUP(#REF!,'[1]TUP Ganjil 20-21'!$F$5:$Q$140,12,FALSE)</f>
        <v>#REF!</v>
      </c>
      <c r="N96" s="26" t="e">
        <f>VLOOKUP(#REF!,'[1]TUP Genap 20-21'!$F$5:$Q$138,11,FALSE)</f>
        <v>#REF!</v>
      </c>
      <c r="O96" s="26" t="e">
        <f>VLOOKUP(#REF!,'[1]TUP Genap 20-21'!$F$5:$Q$138,12,FALSE)</f>
        <v>#REF!</v>
      </c>
    </row>
    <row r="97" spans="1:15" ht="13.95" customHeight="1" x14ac:dyDescent="0.3">
      <c r="A97" s="12">
        <v>42</v>
      </c>
      <c r="B97" s="77" t="str">
        <f>CONCATENATE(C97,"-0",RIGHT(D97,2))</f>
        <v>S1TI-013</v>
      </c>
      <c r="C97" s="10" t="str">
        <f>VLOOKUP(E97,[1]Sheet1!$A$2:$B$5,2,FALSE)</f>
        <v>S1TI</v>
      </c>
      <c r="D97" s="10">
        <f>IF(E97&lt;&gt;E96,11,D96+1)</f>
        <v>13</v>
      </c>
      <c r="E97" s="43" t="s">
        <v>29</v>
      </c>
      <c r="F97" s="25" t="s">
        <v>13</v>
      </c>
      <c r="G97" s="12" t="s">
        <v>17</v>
      </c>
      <c r="H97" s="26" t="e">
        <f>VLOOKUP(#REF!,'[1]TUP Ganjil 19.20'!$F$5:$Q$133,11,FALSE)</f>
        <v>#REF!</v>
      </c>
      <c r="I97" s="26" t="e">
        <f>VLOOKUP(#REF!,'[1]TUP Ganjil 19.20'!$F$5:$Q$133,12,FALSE)</f>
        <v>#REF!</v>
      </c>
      <c r="J97" s="26" t="e">
        <f>VLOOKUP(#REF!,'[1]TUP Genap 19.20'!$F$5:$Q$139,11,FALSE)</f>
        <v>#REF!</v>
      </c>
      <c r="K97" s="26" t="e">
        <f>VLOOKUP(#REF!,'[1]TUP Genap 19.20'!$F$5:$Q$139,12,FALSE)</f>
        <v>#REF!</v>
      </c>
      <c r="L97" s="26" t="e">
        <f>VLOOKUP(#REF!,'[1]TUP Ganjil 20-21'!$F$5:$Q$140,11,FALSE)</f>
        <v>#REF!</v>
      </c>
      <c r="M97" s="26" t="e">
        <f>VLOOKUP(#REF!,'[1]TUP Ganjil 20-21'!$F$5:$Q$140,12,FALSE)</f>
        <v>#REF!</v>
      </c>
      <c r="N97" s="26" t="e">
        <f>VLOOKUP(#REF!,'[1]TUP Genap 20-21'!$F$5:$Q$138,11,FALSE)</f>
        <v>#REF!</v>
      </c>
      <c r="O97" s="26" t="e">
        <f>VLOOKUP(#REF!,'[1]TUP Genap 20-21'!$F$5:$Q$138,12,FALSE)</f>
        <v>#REF!</v>
      </c>
    </row>
    <row r="98" spans="1:15" ht="13.95" customHeight="1" x14ac:dyDescent="0.3">
      <c r="A98" s="12">
        <v>41</v>
      </c>
      <c r="B98" s="78" t="str">
        <f>CONCATENATE(C98,"-0",RIGHT(D98,2))</f>
        <v>S1SI-031</v>
      </c>
      <c r="C98" s="10" t="str">
        <f>VLOOKUP(E98,[1]Sheet1!$A$2:$B$5,2,FALSE)</f>
        <v>S1SI</v>
      </c>
      <c r="D98" s="10">
        <f>IF(E98&lt;&gt;E97,31,D97+1)</f>
        <v>31</v>
      </c>
      <c r="E98" s="41" t="s">
        <v>28</v>
      </c>
      <c r="F98" s="25" t="s">
        <v>13</v>
      </c>
      <c r="G98" s="12" t="s">
        <v>17</v>
      </c>
      <c r="H98" s="26" t="e">
        <f>VLOOKUP(#REF!,'[1]TUP Ganjil 19.20'!$F$5:$Q$133,11,FALSE)</f>
        <v>#REF!</v>
      </c>
      <c r="I98" s="26" t="e">
        <f>VLOOKUP(#REF!,'[1]TUP Ganjil 19.20'!$F$5:$Q$133,12,FALSE)</f>
        <v>#REF!</v>
      </c>
      <c r="J98" s="26" t="e">
        <f>VLOOKUP(#REF!,'[1]TUP Genap 19.20'!$F$5:$Q$139,11,FALSE)</f>
        <v>#REF!</v>
      </c>
      <c r="K98" s="26" t="e">
        <f>VLOOKUP(#REF!,'[1]TUP Genap 19.20'!$F$5:$Q$139,12,FALSE)</f>
        <v>#REF!</v>
      </c>
      <c r="L98" s="26" t="e">
        <f>VLOOKUP(#REF!,'[1]TUP Ganjil 20-21'!$F$5:$Q$140,11,FALSE)</f>
        <v>#REF!</v>
      </c>
      <c r="M98" s="27" t="e">
        <f>VLOOKUP(#REF!,'[1]TUP Ganjil 20-21'!$F$5:$Q$140,12,FALSE)</f>
        <v>#REF!</v>
      </c>
      <c r="N98" s="26" t="e">
        <f>VLOOKUP(#REF!,'[1]TUP Genap 20-21'!$F$5:$Q$138,11,FALSE)</f>
        <v>#REF!</v>
      </c>
      <c r="O98" s="27" t="e">
        <f>VLOOKUP(#REF!,'[1]TUP Genap 20-21'!$F$5:$Q$138,12,FALSE)</f>
        <v>#REF!</v>
      </c>
    </row>
    <row r="99" spans="1:15" ht="13.95" customHeight="1" x14ac:dyDescent="0.3">
      <c r="A99" s="12">
        <v>40</v>
      </c>
      <c r="B99" s="77" t="str">
        <f>CONCATENATE(C99,"-0",RIGHT(D99,2))</f>
        <v>S1TI-011</v>
      </c>
      <c r="C99" s="10" t="str">
        <f>VLOOKUP(E99,[1]Sheet1!$A$2:$B$5,2,FALSE)</f>
        <v>S1TI</v>
      </c>
      <c r="D99" s="10">
        <f>IF(E99&lt;&gt;E98,11,D98+1)</f>
        <v>11</v>
      </c>
      <c r="E99" s="43" t="s">
        <v>29</v>
      </c>
      <c r="F99" s="25" t="s">
        <v>13</v>
      </c>
      <c r="G99" s="12" t="s">
        <v>17</v>
      </c>
      <c r="H99" s="26" t="e">
        <f>VLOOKUP(#REF!,'[1]TUP Ganjil 19.20'!$F$5:$Q$133,11,FALSE)</f>
        <v>#REF!</v>
      </c>
      <c r="I99" s="27" t="e">
        <f>VLOOKUP(#REF!,'[1]TUP Ganjil 19.20'!$F$5:$Q$133,12,FALSE)</f>
        <v>#REF!</v>
      </c>
      <c r="J99" s="26" t="e">
        <f>VLOOKUP(#REF!,'[1]TUP Genap 19.20'!$F$5:$Q$139,11,FALSE)</f>
        <v>#REF!</v>
      </c>
      <c r="K99" s="26" t="e">
        <f>VLOOKUP(#REF!,'[1]TUP Genap 19.20'!$F$5:$Q$139,12,FALSE)</f>
        <v>#REF!</v>
      </c>
      <c r="L99" s="26" t="e">
        <f>VLOOKUP(#REF!,'[1]TUP Ganjil 20-21'!$F$5:$Q$140,11,FALSE)</f>
        <v>#REF!</v>
      </c>
      <c r="M99" s="26" t="e">
        <f>VLOOKUP(#REF!,'[1]TUP Ganjil 20-21'!$F$5:$Q$140,12,FALSE)</f>
        <v>#REF!</v>
      </c>
      <c r="N99" s="26" t="e">
        <f>VLOOKUP(#REF!,'[1]TUP Genap 20-21'!$F$5:$Q$138,11,FALSE)</f>
        <v>#REF!</v>
      </c>
      <c r="O99" s="26" t="e">
        <f>VLOOKUP(#REF!,'[1]TUP Genap 20-21'!$F$5:$Q$138,12,FALSE)</f>
        <v>#REF!</v>
      </c>
    </row>
    <row r="100" spans="1:15" ht="13.95" customHeight="1" x14ac:dyDescent="0.3">
      <c r="A100" s="12">
        <v>39</v>
      </c>
      <c r="B100" s="77" t="str">
        <f>CONCATENATE(C100,"-0",RIGHT(D100,2))</f>
        <v>S1TI-012</v>
      </c>
      <c r="C100" s="10" t="str">
        <f>VLOOKUP(E100,[1]Sheet1!$A$2:$B$5,2,FALSE)</f>
        <v>S1TI</v>
      </c>
      <c r="D100" s="10">
        <f>IF(E100&lt;&gt;E99,11,D99+1)</f>
        <v>12</v>
      </c>
      <c r="E100" s="43" t="s">
        <v>29</v>
      </c>
      <c r="F100" s="25" t="s">
        <v>21</v>
      </c>
      <c r="G100" s="12" t="s">
        <v>17</v>
      </c>
      <c r="H100" s="26" t="e">
        <f>VLOOKUP(#REF!,'[1]TUP Ganjil 19.20'!$F$5:$Q$133,11,FALSE)</f>
        <v>#REF!</v>
      </c>
      <c r="I100" s="26" t="e">
        <f>VLOOKUP(#REF!,'[1]TUP Ganjil 19.20'!$F$5:$Q$133,12,FALSE)</f>
        <v>#REF!</v>
      </c>
      <c r="J100" s="26" t="e">
        <f>VLOOKUP(#REF!,'[1]TUP Genap 19.20'!$F$5:$Q$139,11,FALSE)</f>
        <v>#REF!</v>
      </c>
      <c r="K100" s="27" t="e">
        <f>VLOOKUP(#REF!,'[1]TUP Genap 19.20'!$F$5:$Q$139,12,FALSE)</f>
        <v>#REF!</v>
      </c>
      <c r="L100" s="26" t="e">
        <f>VLOOKUP(#REF!,'[1]TUP Ganjil 20-21'!$F$5:$Q$140,11,FALSE)</f>
        <v>#REF!</v>
      </c>
      <c r="M100" s="27" t="e">
        <f>VLOOKUP(#REF!,'[1]TUP Ganjil 20-21'!$F$5:$Q$140,12,FALSE)</f>
        <v>#REF!</v>
      </c>
      <c r="N100" s="26" t="e">
        <f>VLOOKUP(#REF!,'[1]TUP Genap 20-21'!$F$5:$Q$138,11,FALSE)</f>
        <v>#REF!</v>
      </c>
      <c r="O100" s="26" t="e">
        <f>VLOOKUP(#REF!,'[1]TUP Genap 20-21'!$F$5:$Q$138,12,FALSE)</f>
        <v>#REF!</v>
      </c>
    </row>
    <row r="101" spans="1:15" ht="13.95" customHeight="1" x14ac:dyDescent="0.3">
      <c r="A101" s="12">
        <v>38</v>
      </c>
      <c r="B101" s="77" t="str">
        <f>CONCATENATE(C101,"-0",RIGHT(D101,2))</f>
        <v>S1TI-013</v>
      </c>
      <c r="C101" s="10" t="str">
        <f>VLOOKUP(E101,[1]Sheet1!$A$2:$B$5,2,FALSE)</f>
        <v>S1TI</v>
      </c>
      <c r="D101" s="10">
        <f>IF(E101&lt;&gt;E100,11,D100+1)</f>
        <v>13</v>
      </c>
      <c r="E101" s="43" t="s">
        <v>29</v>
      </c>
      <c r="F101" s="25" t="s">
        <v>13</v>
      </c>
      <c r="G101" s="12" t="s">
        <v>17</v>
      </c>
      <c r="H101" s="26" t="e">
        <f>VLOOKUP(#REF!,'[1]TUP Ganjil 19.20'!$F$5:$Q$133,11,FALSE)</f>
        <v>#REF!</v>
      </c>
      <c r="I101" s="26" t="e">
        <f>VLOOKUP(#REF!,'[1]TUP Ganjil 19.20'!$F$5:$Q$133,12,FALSE)</f>
        <v>#REF!</v>
      </c>
      <c r="J101" s="26" t="e">
        <f>VLOOKUP(#REF!,'[1]TUP Genap 19.20'!$F$5:$Q$139,11,FALSE)</f>
        <v>#REF!</v>
      </c>
      <c r="K101" s="26" t="e">
        <f>VLOOKUP(#REF!,'[1]TUP Genap 19.20'!$F$5:$Q$139,12,FALSE)</f>
        <v>#REF!</v>
      </c>
      <c r="L101" s="26" t="e">
        <f>VLOOKUP(#REF!,'[1]TUP Ganjil 20-21'!$F$5:$Q$140,11,FALSE)</f>
        <v>#REF!</v>
      </c>
      <c r="M101" s="26" t="e">
        <f>VLOOKUP(#REF!,'[1]TUP Ganjil 20-21'!$F$5:$Q$140,12,FALSE)</f>
        <v>#REF!</v>
      </c>
      <c r="N101" s="26" t="e">
        <f>VLOOKUP(#REF!,'[1]TUP Genap 20-21'!$F$5:$Q$138,11,FALSE)</f>
        <v>#REF!</v>
      </c>
      <c r="O101" s="26" t="e">
        <f>VLOOKUP(#REF!,'[1]TUP Genap 20-21'!$F$5:$Q$138,12,FALSE)</f>
        <v>#REF!</v>
      </c>
    </row>
    <row r="102" spans="1:15" ht="13.95" customHeight="1" x14ac:dyDescent="0.3">
      <c r="A102" s="12">
        <v>37</v>
      </c>
      <c r="B102" s="78" t="str">
        <f>CONCATENATE(C102,"-0",RIGHT(D102,2))</f>
        <v>S1SI-031</v>
      </c>
      <c r="C102" s="10" t="str">
        <f>VLOOKUP(E102,[1]Sheet1!$A$2:$B$5,2,FALSE)</f>
        <v>S1SI</v>
      </c>
      <c r="D102" s="10">
        <f>IF(E102&lt;&gt;E101,31,D101+1)</f>
        <v>31</v>
      </c>
      <c r="E102" s="41" t="s">
        <v>28</v>
      </c>
      <c r="F102" s="25" t="s">
        <v>13</v>
      </c>
      <c r="G102" s="12" t="s">
        <v>17</v>
      </c>
      <c r="H102" s="26" t="e">
        <f>VLOOKUP(#REF!,'[1]TUP Ganjil 19.20'!$F$5:$Q$133,11,FALSE)</f>
        <v>#REF!</v>
      </c>
      <c r="I102" s="27" t="e">
        <f>VLOOKUP(#REF!,'[1]TUP Ganjil 19.20'!$F$5:$Q$133,12,FALSE)</f>
        <v>#REF!</v>
      </c>
      <c r="J102" s="26" t="e">
        <f>VLOOKUP(#REF!,'[1]TUP Genap 19.20'!$F$5:$Q$139,11,FALSE)</f>
        <v>#REF!</v>
      </c>
      <c r="K102" s="26" t="e">
        <f>VLOOKUP(#REF!,'[1]TUP Genap 19.20'!$F$5:$Q$139,12,FALSE)</f>
        <v>#REF!</v>
      </c>
      <c r="L102" s="26" t="e">
        <f>VLOOKUP(#REF!,'[1]TUP Ganjil 20-21'!$F$5:$Q$140,11,FALSE)</f>
        <v>#REF!</v>
      </c>
      <c r="M102" s="26" t="e">
        <f>VLOOKUP(#REF!,'[1]TUP Ganjil 20-21'!$F$5:$Q$140,12,FALSE)</f>
        <v>#REF!</v>
      </c>
      <c r="N102" s="26" t="e">
        <f>VLOOKUP(#REF!,'[1]TUP Genap 20-21'!$F$5:$Q$138,11,FALSE)</f>
        <v>#REF!</v>
      </c>
      <c r="O102" s="26" t="e">
        <f>VLOOKUP(#REF!,'[1]TUP Genap 20-21'!$F$5:$Q$138,12,FALSE)</f>
        <v>#REF!</v>
      </c>
    </row>
    <row r="103" spans="1:15" ht="13.95" customHeight="1" x14ac:dyDescent="0.3">
      <c r="A103" s="12">
        <v>36</v>
      </c>
      <c r="B103" s="77" t="str">
        <f>CONCATENATE(C103,"-0",RIGHT(D103,2))</f>
        <v>S1TI-011</v>
      </c>
      <c r="C103" s="10" t="str">
        <f>VLOOKUP(E103,[1]Sheet1!$A$2:$B$5,2,FALSE)</f>
        <v>S1TI</v>
      </c>
      <c r="D103" s="10">
        <f>IF(E103&lt;&gt;E102,11,D102+1)</f>
        <v>11</v>
      </c>
      <c r="E103" s="43" t="s">
        <v>29</v>
      </c>
      <c r="F103" s="25" t="s">
        <v>13</v>
      </c>
      <c r="G103" s="12" t="s">
        <v>17</v>
      </c>
      <c r="H103" s="26" t="e">
        <f>VLOOKUP(#REF!,'[1]TUP Ganjil 19.20'!$F$5:$Q$133,11,FALSE)</f>
        <v>#REF!</v>
      </c>
      <c r="I103" s="27" t="e">
        <f>VLOOKUP(#REF!,'[1]TUP Ganjil 19.20'!$F$5:$Q$133,12,FALSE)</f>
        <v>#REF!</v>
      </c>
      <c r="J103" s="26" t="e">
        <f>VLOOKUP(#REF!,'[1]TUP Genap 19.20'!$F$5:$Q$139,11,FALSE)</f>
        <v>#REF!</v>
      </c>
      <c r="K103" s="26" t="e">
        <f>VLOOKUP(#REF!,'[1]TUP Genap 19.20'!$F$5:$Q$139,12,FALSE)</f>
        <v>#REF!</v>
      </c>
      <c r="L103" s="26" t="e">
        <f>VLOOKUP(#REF!,'[1]TUP Ganjil 20-21'!$F$5:$Q$140,11,FALSE)</f>
        <v>#REF!</v>
      </c>
      <c r="M103" s="27" t="e">
        <f>VLOOKUP(#REF!,'[1]TUP Ganjil 20-21'!$F$5:$Q$140,12,FALSE)</f>
        <v>#REF!</v>
      </c>
      <c r="N103" s="26" t="e">
        <f>VLOOKUP(#REF!,'[1]TUP Genap 20-21'!$F$5:$Q$138,11,FALSE)</f>
        <v>#REF!</v>
      </c>
      <c r="O103" s="27" t="e">
        <f>VLOOKUP(#REF!,'[1]TUP Genap 20-21'!$F$5:$Q$138,12,FALSE)</f>
        <v>#REF!</v>
      </c>
    </row>
    <row r="104" spans="1:15" ht="13.95" customHeight="1" x14ac:dyDescent="0.3">
      <c r="A104" s="12">
        <v>35</v>
      </c>
      <c r="B104" s="78" t="str">
        <f>CONCATENATE(C104,"-0",RIGHT(D104,2))</f>
        <v>S1SI-031</v>
      </c>
      <c r="C104" s="10" t="str">
        <f>VLOOKUP(E104,[1]Sheet1!$A$2:$B$5,2,FALSE)</f>
        <v>S1SI</v>
      </c>
      <c r="D104" s="10">
        <f>IF(E104&lt;&gt;E103,31,D103+1)</f>
        <v>31</v>
      </c>
      <c r="E104" s="41" t="s">
        <v>28</v>
      </c>
      <c r="F104" s="25" t="s">
        <v>13</v>
      </c>
      <c r="G104" s="12" t="s">
        <v>17</v>
      </c>
      <c r="H104" s="26" t="e">
        <f>VLOOKUP(#REF!,'[1]TUP Ganjil 19.20'!$F$5:$Q$133,11,FALSE)</f>
        <v>#REF!</v>
      </c>
      <c r="I104" s="27" t="e">
        <f>VLOOKUP(#REF!,'[1]TUP Ganjil 19.20'!$F$5:$Q$133,12,FALSE)</f>
        <v>#REF!</v>
      </c>
      <c r="J104" s="26" t="e">
        <f>VLOOKUP(#REF!,'[1]TUP Genap 19.20'!$F$5:$Q$139,11,FALSE)</f>
        <v>#REF!</v>
      </c>
      <c r="K104" s="27" t="e">
        <f>VLOOKUP(#REF!,'[1]TUP Genap 19.20'!$F$5:$Q$139,12,FALSE)</f>
        <v>#REF!</v>
      </c>
      <c r="L104" s="26" t="e">
        <f>VLOOKUP(#REF!,'[1]TUP Ganjil 20-21'!$F$5:$Q$140,11,FALSE)</f>
        <v>#REF!</v>
      </c>
      <c r="M104" s="27" t="e">
        <f>VLOOKUP(#REF!,'[1]TUP Ganjil 20-21'!$F$5:$Q$140,12,FALSE)</f>
        <v>#REF!</v>
      </c>
      <c r="N104" s="26" t="e">
        <f>VLOOKUP(#REF!,'[1]TUP Genap 20-21'!$F$5:$Q$138,11,FALSE)</f>
        <v>#REF!</v>
      </c>
      <c r="O104" s="27" t="e">
        <f>VLOOKUP(#REF!,'[1]TUP Genap 20-21'!$F$5:$Q$138,12,FALSE)</f>
        <v>#REF!</v>
      </c>
    </row>
    <row r="105" spans="1:15" ht="13.95" customHeight="1" x14ac:dyDescent="0.3">
      <c r="A105" s="12">
        <v>34</v>
      </c>
      <c r="B105" s="77" t="str">
        <f>CONCATENATE(C105,"-0",RIGHT(D105,2))</f>
        <v>S1TI-011</v>
      </c>
      <c r="C105" s="10" t="str">
        <f>VLOOKUP(E105,[1]Sheet1!$A$2:$B$5,2,FALSE)</f>
        <v>S1TI</v>
      </c>
      <c r="D105" s="10">
        <f>IF(E105&lt;&gt;E104,11,D104+1)</f>
        <v>11</v>
      </c>
      <c r="E105" s="43" t="s">
        <v>29</v>
      </c>
      <c r="F105" s="25" t="s">
        <v>13</v>
      </c>
      <c r="G105" s="12" t="s">
        <v>17</v>
      </c>
      <c r="H105" s="26" t="e">
        <f>VLOOKUP(#REF!,'[1]TUP Ganjil 19.20'!$F$5:$Q$133,11,FALSE)</f>
        <v>#REF!</v>
      </c>
      <c r="I105" s="26" t="e">
        <f>VLOOKUP(#REF!,'[1]TUP Ganjil 19.20'!$F$5:$Q$133,12,FALSE)</f>
        <v>#REF!</v>
      </c>
      <c r="J105" s="26" t="e">
        <f>VLOOKUP(#REF!,'[1]TUP Genap 19.20'!$F$5:$Q$139,11,FALSE)</f>
        <v>#REF!</v>
      </c>
      <c r="K105" s="26" t="e">
        <f>VLOOKUP(#REF!,'[1]TUP Genap 19.20'!$F$5:$Q$139,12,FALSE)</f>
        <v>#REF!</v>
      </c>
      <c r="L105" s="26" t="e">
        <f>VLOOKUP(#REF!,'[1]TUP Ganjil 20-21'!$F$5:$Q$140,11,FALSE)</f>
        <v>#REF!</v>
      </c>
      <c r="M105" s="27" t="e">
        <f>VLOOKUP(#REF!,'[1]TUP Ganjil 20-21'!$F$5:$Q$140,12,FALSE)</f>
        <v>#REF!</v>
      </c>
      <c r="N105" s="26" t="e">
        <f>VLOOKUP(#REF!,'[1]TUP Genap 20-21'!$F$5:$Q$138,11,FALSE)</f>
        <v>#REF!</v>
      </c>
      <c r="O105" s="27" t="e">
        <f>VLOOKUP(#REF!,'[1]TUP Genap 20-21'!$F$5:$Q$138,12,FALSE)</f>
        <v>#REF!</v>
      </c>
    </row>
    <row r="106" spans="1:15" ht="13.95" customHeight="1" x14ac:dyDescent="0.3">
      <c r="A106" s="12">
        <v>33</v>
      </c>
      <c r="B106" s="77" t="str">
        <f>CONCATENATE(C106,"-0",RIGHT(D106,2))</f>
        <v>S1TI-012</v>
      </c>
      <c r="C106" s="10" t="str">
        <f>VLOOKUP(E106,[1]Sheet1!$A$2:$B$5,2,FALSE)</f>
        <v>S1TI</v>
      </c>
      <c r="D106" s="10">
        <f>IF(E106&lt;&gt;E105,11,D105+1)</f>
        <v>12</v>
      </c>
      <c r="E106" s="43" t="s">
        <v>29</v>
      </c>
      <c r="F106" s="25" t="s">
        <v>13</v>
      </c>
      <c r="G106" s="12" t="s">
        <v>14</v>
      </c>
      <c r="H106" s="26" t="e">
        <f>VLOOKUP(#REF!,'[1]TUP Ganjil 19.20'!$F$5:$Q$133,11,FALSE)</f>
        <v>#REF!</v>
      </c>
      <c r="I106" s="26" t="e">
        <f>VLOOKUP(#REF!,'[1]TUP Ganjil 19.20'!$F$5:$Q$133,12,FALSE)</f>
        <v>#REF!</v>
      </c>
      <c r="J106" s="26" t="e">
        <f>VLOOKUP(#REF!,'[1]TUP Genap 19.20'!$F$5:$Q$139,11,FALSE)</f>
        <v>#REF!</v>
      </c>
      <c r="K106" s="26" t="e">
        <f>VLOOKUP(#REF!,'[1]TUP Genap 19.20'!$F$5:$Q$139,12,FALSE)</f>
        <v>#REF!</v>
      </c>
      <c r="L106" s="26" t="e">
        <f>VLOOKUP(#REF!,'[1]TUP Ganjil 20-21'!$F$5:$Q$140,11,FALSE)</f>
        <v>#REF!</v>
      </c>
      <c r="M106" s="26" t="e">
        <f>VLOOKUP(#REF!,'[1]TUP Ganjil 20-21'!$F$5:$Q$140,12,FALSE)</f>
        <v>#REF!</v>
      </c>
      <c r="N106" s="26" t="e">
        <f>VLOOKUP(#REF!,'[1]TUP Genap 20-21'!$F$5:$Q$138,11,FALSE)</f>
        <v>#REF!</v>
      </c>
      <c r="O106" s="26" t="e">
        <f>VLOOKUP(#REF!,'[1]TUP Genap 20-21'!$F$5:$Q$138,12,FALSE)</f>
        <v>#REF!</v>
      </c>
    </row>
    <row r="107" spans="1:15" ht="13.95" customHeight="1" x14ac:dyDescent="0.3">
      <c r="A107" s="12">
        <v>32</v>
      </c>
      <c r="B107" s="78" t="str">
        <f>CONCATENATE(C107,"-0",RIGHT(D107,2))</f>
        <v>S1SI-031</v>
      </c>
      <c r="C107" s="10" t="str">
        <f>VLOOKUP(E107,[1]Sheet1!$A$2:$B$5,2,FALSE)</f>
        <v>S1SI</v>
      </c>
      <c r="D107" s="10">
        <f>IF(E107&lt;&gt;E106,31,D106+1)</f>
        <v>31</v>
      </c>
      <c r="E107" s="41" t="s">
        <v>28</v>
      </c>
      <c r="F107" s="25" t="s">
        <v>13</v>
      </c>
      <c r="G107" s="12" t="s">
        <v>17</v>
      </c>
      <c r="H107" s="26" t="e">
        <f>VLOOKUP(#REF!,'[1]TUP Ganjil 19.20'!$F$5:$Q$133,11,FALSE)</f>
        <v>#REF!</v>
      </c>
      <c r="I107" s="26" t="e">
        <f>VLOOKUP(#REF!,'[1]TUP Ganjil 19.20'!$F$5:$Q$133,12,FALSE)</f>
        <v>#REF!</v>
      </c>
      <c r="J107" s="26" t="e">
        <f>VLOOKUP(#REF!,'[1]TUP Genap 19.20'!$F$5:$Q$139,11,FALSE)</f>
        <v>#REF!</v>
      </c>
      <c r="K107" s="26" t="e">
        <f>VLOOKUP(#REF!,'[1]TUP Genap 19.20'!$F$5:$Q$139,12,FALSE)</f>
        <v>#REF!</v>
      </c>
      <c r="L107" s="26" t="e">
        <f>VLOOKUP(#REF!,'[1]TUP Ganjil 20-21'!$F$5:$Q$140,11,FALSE)</f>
        <v>#REF!</v>
      </c>
      <c r="M107" s="26" t="e">
        <f>VLOOKUP(#REF!,'[1]TUP Ganjil 20-21'!$F$5:$Q$140,12,FALSE)</f>
        <v>#REF!</v>
      </c>
      <c r="N107" s="26" t="e">
        <f>VLOOKUP(#REF!,'[1]TUP Genap 20-21'!$F$5:$Q$138,11,FALSE)</f>
        <v>#REF!</v>
      </c>
      <c r="O107" s="26" t="e">
        <f>VLOOKUP(#REF!,'[1]TUP Genap 20-21'!$F$5:$Q$138,12,FALSE)</f>
        <v>#REF!</v>
      </c>
    </row>
    <row r="108" spans="1:15" ht="13.95" customHeight="1" x14ac:dyDescent="0.3">
      <c r="A108" s="12">
        <v>31</v>
      </c>
      <c r="B108" s="77" t="str">
        <f>CONCATENATE(C108,"-0",RIGHT(D108,2))</f>
        <v>S1TI-011</v>
      </c>
      <c r="C108" s="10" t="str">
        <f>VLOOKUP(E108,[1]Sheet1!$A$2:$B$5,2,FALSE)</f>
        <v>S1TI</v>
      </c>
      <c r="D108" s="10">
        <f>IF(E108&lt;&gt;E107,11,D107+1)</f>
        <v>11</v>
      </c>
      <c r="E108" s="43" t="s">
        <v>29</v>
      </c>
      <c r="F108" s="25" t="s">
        <v>13</v>
      </c>
      <c r="G108" s="12" t="s">
        <v>14</v>
      </c>
      <c r="H108" s="26" t="e">
        <f>VLOOKUP(#REF!,'[1]TUP Ganjil 19.20'!$F$5:$Q$133,11,FALSE)</f>
        <v>#REF!</v>
      </c>
      <c r="I108" s="26" t="e">
        <f>VLOOKUP(#REF!,'[1]TUP Ganjil 19.20'!$F$5:$Q$133,12,FALSE)</f>
        <v>#REF!</v>
      </c>
      <c r="J108" s="26" t="e">
        <f>VLOOKUP(#REF!,'[1]TUP Genap 19.20'!$F$5:$Q$139,11,FALSE)</f>
        <v>#REF!</v>
      </c>
      <c r="K108" s="26" t="e">
        <f>VLOOKUP(#REF!,'[1]TUP Genap 19.20'!$F$5:$Q$139,12,FALSE)</f>
        <v>#REF!</v>
      </c>
      <c r="L108" s="26" t="e">
        <f>VLOOKUP(#REF!,'[1]TUP Ganjil 20-21'!$F$5:$Q$140,11,FALSE)</f>
        <v>#REF!</v>
      </c>
      <c r="M108" s="26" t="e">
        <f>VLOOKUP(#REF!,'[1]TUP Ganjil 20-21'!$F$5:$Q$140,12,FALSE)</f>
        <v>#REF!</v>
      </c>
      <c r="N108" s="26" t="e">
        <f>VLOOKUP(#REF!,'[1]TUP Genap 20-21'!$F$5:$Q$138,11,FALSE)</f>
        <v>#REF!</v>
      </c>
      <c r="O108" s="26" t="e">
        <f>VLOOKUP(#REF!,'[1]TUP Genap 20-21'!$F$5:$Q$138,12,FALSE)</f>
        <v>#REF!</v>
      </c>
    </row>
    <row r="109" spans="1:15" ht="13.95" customHeight="1" x14ac:dyDescent="0.3">
      <c r="A109" s="12">
        <v>30</v>
      </c>
      <c r="B109" s="78" t="str">
        <f>CONCATENATE(C109,"-0",RIGHT(D109,2))</f>
        <v>S1SI-031</v>
      </c>
      <c r="C109" s="10" t="str">
        <f>VLOOKUP(E109,[1]Sheet1!$A$2:$B$5,2,FALSE)</f>
        <v>S1SI</v>
      </c>
      <c r="D109" s="10">
        <f>IF(E109&lt;&gt;E108,31,D108+1)</f>
        <v>31</v>
      </c>
      <c r="E109" s="41" t="s">
        <v>28</v>
      </c>
      <c r="F109" s="25" t="s">
        <v>13</v>
      </c>
      <c r="G109" s="12" t="s">
        <v>14</v>
      </c>
      <c r="H109" s="26" t="e">
        <f>VLOOKUP(#REF!,'[1]TUP Ganjil 19.20'!$F$5:$Q$133,11,FALSE)</f>
        <v>#REF!</v>
      </c>
      <c r="I109" s="26" t="e">
        <f>VLOOKUP(#REF!,'[1]TUP Ganjil 19.20'!$F$5:$Q$133,12,FALSE)</f>
        <v>#REF!</v>
      </c>
      <c r="J109" s="26" t="e">
        <f>VLOOKUP(#REF!,'[1]TUP Genap 19.20'!$F$5:$Q$139,11,FALSE)</f>
        <v>#REF!</v>
      </c>
      <c r="K109" s="26" t="e">
        <f>VLOOKUP(#REF!,'[1]TUP Genap 19.20'!$F$5:$Q$139,12,FALSE)</f>
        <v>#REF!</v>
      </c>
      <c r="L109" s="26" t="e">
        <f>VLOOKUP(#REF!,'[1]TUP Ganjil 20-21'!$F$5:$Q$140,11,FALSE)</f>
        <v>#REF!</v>
      </c>
      <c r="M109" s="26" t="e">
        <f>VLOOKUP(#REF!,'[1]TUP Ganjil 20-21'!$F$5:$Q$140,12,FALSE)</f>
        <v>#REF!</v>
      </c>
      <c r="N109" s="26" t="e">
        <f>VLOOKUP(#REF!,'[1]TUP Genap 20-21'!$F$5:$Q$138,11,FALSE)</f>
        <v>#REF!</v>
      </c>
      <c r="O109" s="26" t="e">
        <f>VLOOKUP(#REF!,'[1]TUP Genap 20-21'!$F$5:$Q$138,12,FALSE)</f>
        <v>#REF!</v>
      </c>
    </row>
    <row r="110" spans="1:15" ht="13.95" customHeight="1" x14ac:dyDescent="0.3">
      <c r="A110" s="12">
        <v>29</v>
      </c>
      <c r="B110" s="78" t="str">
        <f>CONCATENATE(C110,"-0",RIGHT(D110,2))</f>
        <v>S1SI-032</v>
      </c>
      <c r="C110" s="10" t="str">
        <f>VLOOKUP(E110,[1]Sheet1!$A$2:$B$5,2,FALSE)</f>
        <v>S1SI</v>
      </c>
      <c r="D110" s="10">
        <f>IF(E110&lt;&gt;E109,31,D109+1)</f>
        <v>32</v>
      </c>
      <c r="E110" s="41" t="s">
        <v>28</v>
      </c>
      <c r="F110" s="25" t="s">
        <v>13</v>
      </c>
      <c r="G110" s="12" t="s">
        <v>23</v>
      </c>
      <c r="H110" s="26" t="e">
        <f>VLOOKUP(#REF!,'[1]TUP Ganjil 19.20'!$F$5:$Q$133,11,FALSE)</f>
        <v>#REF!</v>
      </c>
      <c r="I110" s="26" t="e">
        <f>VLOOKUP(#REF!,'[1]TUP Ganjil 19.20'!$F$5:$Q$133,12,FALSE)</f>
        <v>#REF!</v>
      </c>
      <c r="J110" s="26" t="e">
        <f>VLOOKUP(#REF!,'[1]TUP Genap 19.20'!$F$5:$Q$139,11,FALSE)</f>
        <v>#REF!</v>
      </c>
      <c r="K110" s="26" t="e">
        <f>VLOOKUP(#REF!,'[1]TUP Genap 19.20'!$F$5:$Q$139,12,FALSE)</f>
        <v>#REF!</v>
      </c>
      <c r="L110" s="26" t="e">
        <f>VLOOKUP(#REF!,'[1]TUP Ganjil 20-21'!$F$5:$Q$140,11,FALSE)</f>
        <v>#REF!</v>
      </c>
      <c r="M110" s="27" t="e">
        <f>VLOOKUP(#REF!,'[1]TUP Ganjil 20-21'!$F$5:$Q$140,12,FALSE)</f>
        <v>#REF!</v>
      </c>
      <c r="N110" s="26" t="e">
        <f>VLOOKUP(#REF!,'[1]TUP Genap 20-21'!$F$5:$Q$138,11,FALSE)</f>
        <v>#REF!</v>
      </c>
      <c r="O110" s="26" t="e">
        <f>VLOOKUP(#REF!,'[1]TUP Genap 20-21'!$F$5:$Q$138,12,FALSE)</f>
        <v>#REF!</v>
      </c>
    </row>
    <row r="111" spans="1:15" ht="13.95" customHeight="1" x14ac:dyDescent="0.3">
      <c r="A111" s="12">
        <v>28</v>
      </c>
      <c r="B111" s="77" t="str">
        <f>CONCATENATE(C111,"-0",RIGHT(D111,2))</f>
        <v>S1TI-011</v>
      </c>
      <c r="C111" s="10" t="str">
        <f>VLOOKUP(E111,[1]Sheet1!$A$2:$B$5,2,FALSE)</f>
        <v>S1TI</v>
      </c>
      <c r="D111" s="10">
        <f>IF(E111&lt;&gt;E110,11,D110+1)</f>
        <v>11</v>
      </c>
      <c r="E111" s="43" t="s">
        <v>29</v>
      </c>
      <c r="F111" s="25" t="s">
        <v>13</v>
      </c>
      <c r="G111" s="12" t="s">
        <v>17</v>
      </c>
      <c r="H111" s="26" t="e">
        <f>VLOOKUP(#REF!,'[1]TUP Ganjil 19.20'!$F$5:$Q$133,11,FALSE)</f>
        <v>#REF!</v>
      </c>
      <c r="I111" s="26" t="e">
        <f>VLOOKUP(#REF!,'[1]TUP Ganjil 19.20'!$F$5:$Q$133,12,FALSE)</f>
        <v>#REF!</v>
      </c>
      <c r="J111" s="26" t="e">
        <f>VLOOKUP(#REF!,'[1]TUP Genap 19.20'!$F$5:$Q$139,11,FALSE)</f>
        <v>#REF!</v>
      </c>
      <c r="K111" s="26" t="e">
        <f>VLOOKUP(#REF!,'[1]TUP Genap 19.20'!$F$5:$Q$139,12,FALSE)</f>
        <v>#REF!</v>
      </c>
      <c r="L111" s="26" t="e">
        <f>VLOOKUP(#REF!,'[1]TUP Ganjil 20-21'!$F$5:$Q$140,11,FALSE)</f>
        <v>#REF!</v>
      </c>
      <c r="M111" s="26" t="e">
        <f>VLOOKUP(#REF!,'[1]TUP Ganjil 20-21'!$F$5:$Q$140,12,FALSE)</f>
        <v>#REF!</v>
      </c>
      <c r="N111" s="26" t="e">
        <f>VLOOKUP(#REF!,'[1]TUP Genap 20-21'!$F$5:$Q$138,11,FALSE)</f>
        <v>#REF!</v>
      </c>
      <c r="O111" s="26" t="e">
        <f>VLOOKUP(#REF!,'[1]TUP Genap 20-21'!$F$5:$Q$138,12,FALSE)</f>
        <v>#REF!</v>
      </c>
    </row>
    <row r="112" spans="1:15" ht="14.4" x14ac:dyDescent="0.3">
      <c r="A112" s="12">
        <v>27</v>
      </c>
      <c r="B112" s="78" t="str">
        <f>CONCATENATE(C112,"-0",RIGHT(D112,2))</f>
        <v>S1SI-031</v>
      </c>
      <c r="C112" s="10" t="str">
        <f>VLOOKUP(E112,[1]Sheet1!$A$2:$B$5,2,FALSE)</f>
        <v>S1SI</v>
      </c>
      <c r="D112" s="10">
        <f>IF(E112&lt;&gt;E111,31,D111+1)</f>
        <v>31</v>
      </c>
      <c r="E112" s="41" t="s">
        <v>28</v>
      </c>
      <c r="F112" s="25" t="s">
        <v>13</v>
      </c>
      <c r="G112" s="12" t="s">
        <v>14</v>
      </c>
      <c r="H112" s="26" t="e">
        <f>VLOOKUP(#REF!,'[1]TUP Ganjil 19.20'!$F$5:$Q$133,11,FALSE)</f>
        <v>#REF!</v>
      </c>
      <c r="I112" s="26" t="e">
        <f>VLOOKUP(#REF!,'[1]TUP Ganjil 19.20'!$F$5:$Q$133,12,FALSE)</f>
        <v>#REF!</v>
      </c>
      <c r="J112" s="26" t="e">
        <f>VLOOKUP(#REF!,'[1]TUP Genap 19.20'!$F$5:$Q$139,11,FALSE)</f>
        <v>#REF!</v>
      </c>
      <c r="K112" s="26" t="e">
        <f>VLOOKUP(#REF!,'[1]TUP Genap 19.20'!$F$5:$Q$139,12,FALSE)</f>
        <v>#REF!</v>
      </c>
      <c r="L112" s="26" t="e">
        <f>VLOOKUP(#REF!,'[1]TUP Ganjil 20-21'!$F$5:$Q$140,11,FALSE)</f>
        <v>#REF!</v>
      </c>
      <c r="M112" s="26" t="e">
        <f>VLOOKUP(#REF!,'[1]TUP Ganjil 20-21'!$F$5:$Q$140,12,FALSE)</f>
        <v>#REF!</v>
      </c>
      <c r="N112" s="26" t="e">
        <f>VLOOKUP(#REF!,'[1]TUP Genap 20-21'!$F$5:$Q$138,11,FALSE)</f>
        <v>#REF!</v>
      </c>
      <c r="O112" s="26" t="e">
        <f>VLOOKUP(#REF!,'[1]TUP Genap 20-21'!$F$5:$Q$138,12,FALSE)</f>
        <v>#REF!</v>
      </c>
    </row>
    <row r="113" spans="1:15" ht="14.4" x14ac:dyDescent="0.3">
      <c r="A113" s="12">
        <v>26</v>
      </c>
      <c r="B113" s="78" t="str">
        <f>CONCATENATE(C113,"-0",RIGHT(D113,2))</f>
        <v>S1SI-032</v>
      </c>
      <c r="C113" s="10" t="str">
        <f>VLOOKUP(E113,[1]Sheet1!$A$2:$B$5,2,FALSE)</f>
        <v>S1SI</v>
      </c>
      <c r="D113" s="10">
        <f>IF(E113&lt;&gt;E112,31,D112+1)</f>
        <v>32</v>
      </c>
      <c r="E113" s="41" t="s">
        <v>28</v>
      </c>
      <c r="F113" s="25" t="s">
        <v>13</v>
      </c>
      <c r="G113" s="12" t="s">
        <v>17</v>
      </c>
      <c r="H113" s="26" t="e">
        <f>VLOOKUP(#REF!,'[1]TUP Ganjil 19.20'!$F$5:$Q$133,11,FALSE)</f>
        <v>#REF!</v>
      </c>
      <c r="I113" s="26" t="e">
        <f>VLOOKUP(#REF!,'[1]TUP Ganjil 19.20'!$F$5:$Q$133,12,FALSE)</f>
        <v>#REF!</v>
      </c>
      <c r="J113" s="26" t="e">
        <f>VLOOKUP(#REF!,'[1]TUP Genap 19.20'!$F$5:$Q$139,11,FALSE)</f>
        <v>#REF!</v>
      </c>
      <c r="K113" s="26" t="e">
        <f>VLOOKUP(#REF!,'[1]TUP Genap 19.20'!$F$5:$Q$139,12,FALSE)</f>
        <v>#REF!</v>
      </c>
      <c r="L113" s="26" t="e">
        <f>VLOOKUP(#REF!,'[1]TUP Ganjil 20-21'!$F$5:$Q$140,11,FALSE)</f>
        <v>#REF!</v>
      </c>
      <c r="M113" s="26" t="e">
        <f>VLOOKUP(#REF!,'[1]TUP Ganjil 20-21'!$F$5:$Q$140,12,FALSE)</f>
        <v>#REF!</v>
      </c>
      <c r="N113" s="26" t="e">
        <f>VLOOKUP(#REF!,'[1]TUP Genap 20-21'!$F$5:$Q$138,11,FALSE)</f>
        <v>#REF!</v>
      </c>
      <c r="O113" s="26" t="e">
        <f>VLOOKUP(#REF!,'[1]TUP Genap 20-21'!$F$5:$Q$138,12,FALSE)</f>
        <v>#REF!</v>
      </c>
    </row>
    <row r="114" spans="1:15" ht="14.4" x14ac:dyDescent="0.3">
      <c r="A114" s="12">
        <v>25</v>
      </c>
      <c r="B114" s="78" t="str">
        <f>CONCATENATE(C114,"-0",RIGHT(D114,2))</f>
        <v>S1SI-033</v>
      </c>
      <c r="C114" s="10" t="str">
        <f>VLOOKUP(E114,[1]Sheet1!$A$2:$B$5,2,FALSE)</f>
        <v>S1SI</v>
      </c>
      <c r="D114" s="10">
        <f>IF(E114&lt;&gt;E113,31,D113+1)</f>
        <v>33</v>
      </c>
      <c r="E114" s="41" t="s">
        <v>28</v>
      </c>
      <c r="F114" s="25" t="s">
        <v>13</v>
      </c>
      <c r="G114" s="12" t="s">
        <v>17</v>
      </c>
      <c r="H114" s="26" t="e">
        <f>VLOOKUP(#REF!,'[1]TUP Ganjil 19.20'!$F$5:$Q$133,11,FALSE)</f>
        <v>#REF!</v>
      </c>
      <c r="I114" s="27" t="e">
        <f>VLOOKUP(#REF!,'[1]TUP Ganjil 19.20'!$F$5:$Q$133,12,FALSE)</f>
        <v>#REF!</v>
      </c>
      <c r="J114" s="26" t="e">
        <f>VLOOKUP(#REF!,'[1]TUP Genap 19.20'!$F$5:$Q$139,11,FALSE)</f>
        <v>#REF!</v>
      </c>
      <c r="K114" s="27" t="e">
        <f>VLOOKUP(#REF!,'[1]TUP Genap 19.20'!$F$5:$Q$139,12,FALSE)</f>
        <v>#REF!</v>
      </c>
      <c r="L114" s="26" t="e">
        <f>VLOOKUP(#REF!,'[1]TUP Ganjil 20-21'!$F$5:$Q$140,11,FALSE)</f>
        <v>#REF!</v>
      </c>
      <c r="M114" s="26" t="e">
        <f>VLOOKUP(#REF!,'[1]TUP Ganjil 20-21'!$F$5:$Q$140,12,FALSE)</f>
        <v>#REF!</v>
      </c>
      <c r="N114" s="26" t="e">
        <f>VLOOKUP(#REF!,'[1]TUP Genap 20-21'!$F$5:$Q$138,11,FALSE)</f>
        <v>#REF!</v>
      </c>
      <c r="O114" s="27" t="e">
        <f>VLOOKUP(#REF!,'[1]TUP Genap 20-21'!$F$5:$Q$138,12,FALSE)</f>
        <v>#REF!</v>
      </c>
    </row>
    <row r="115" spans="1:15" ht="14.4" x14ac:dyDescent="0.3">
      <c r="A115" s="12">
        <v>24</v>
      </c>
      <c r="B115" s="44" t="str">
        <f>CONCATENATE(C115,"-0",RIGHT(D115,2))</f>
        <v>S2TI-021</v>
      </c>
      <c r="C115" s="10" t="str">
        <f>VLOOKUP(E115,[1]Sheet1!$A$2:$B$5,2,FALSE)</f>
        <v>S2TI</v>
      </c>
      <c r="D115" s="10">
        <f>IF(E115&lt;&gt;E114,21,D114+1)</f>
        <v>21</v>
      </c>
      <c r="E115" s="40" t="s">
        <v>30</v>
      </c>
      <c r="F115" s="25" t="s">
        <v>13</v>
      </c>
      <c r="G115" s="12" t="s">
        <v>14</v>
      </c>
      <c r="H115" s="26" t="e">
        <f>VLOOKUP(#REF!,'[1]TUP Ganjil 19.20'!$F$5:$Q$133,11,FALSE)</f>
        <v>#REF!</v>
      </c>
      <c r="I115" s="26" t="e">
        <f>VLOOKUP(#REF!,'[1]TUP Ganjil 19.20'!$F$5:$Q$133,12,FALSE)</f>
        <v>#REF!</v>
      </c>
      <c r="J115" s="26" t="e">
        <f>VLOOKUP(#REF!,'[1]TUP Genap 19.20'!$F$5:$Q$139,11,FALSE)</f>
        <v>#REF!</v>
      </c>
      <c r="K115" s="27" t="e">
        <f>VLOOKUP(#REF!,'[1]TUP Genap 19.20'!$F$5:$Q$139,12,FALSE)</f>
        <v>#REF!</v>
      </c>
      <c r="L115" s="26" t="e">
        <f>VLOOKUP(#REF!,'[1]TUP Ganjil 20-21'!$F$5:$Q$140,11,FALSE)</f>
        <v>#REF!</v>
      </c>
      <c r="M115" s="26" t="e">
        <f>VLOOKUP(#REF!,'[1]TUP Ganjil 20-21'!$F$5:$Q$140,12,FALSE)</f>
        <v>#REF!</v>
      </c>
      <c r="N115" s="26" t="e">
        <f>VLOOKUP(#REF!,'[1]TUP Genap 20-21'!$F$5:$Q$138,11,FALSE)</f>
        <v>#REF!</v>
      </c>
      <c r="O115" s="26" t="e">
        <f>VLOOKUP(#REF!,'[1]TUP Genap 20-21'!$F$5:$Q$138,12,FALSE)</f>
        <v>#REF!</v>
      </c>
    </row>
    <row r="116" spans="1:15" ht="20.399999999999999" x14ac:dyDescent="0.3">
      <c r="A116" s="12">
        <v>23</v>
      </c>
      <c r="B116" s="77" t="str">
        <f>CONCATENATE(C116,"-0",RIGHT(D116,2))</f>
        <v>S1TI-011</v>
      </c>
      <c r="C116" s="10" t="str">
        <f>VLOOKUP(E116,[1]Sheet1!$A$2:$B$5,2,FALSE)</f>
        <v>S1TI</v>
      </c>
      <c r="D116" s="10">
        <f>IF(E116&lt;&gt;E115,11,D115+1)</f>
        <v>11</v>
      </c>
      <c r="E116" s="43" t="s">
        <v>29</v>
      </c>
      <c r="F116" s="25" t="s">
        <v>21</v>
      </c>
      <c r="G116" s="12" t="s">
        <v>23</v>
      </c>
      <c r="H116" s="26" t="e">
        <f>VLOOKUP(#REF!,'[1]TUP Ganjil 19.20'!$F$5:$Q$133,11,FALSE)</f>
        <v>#REF!</v>
      </c>
      <c r="I116" s="26" t="e">
        <f>VLOOKUP(#REF!,'[1]TUP Ganjil 19.20'!$F$5:$Q$133,12,FALSE)</f>
        <v>#REF!</v>
      </c>
      <c r="J116" s="26" t="e">
        <f>VLOOKUP(#REF!,'[1]TUP Genap 19.20'!$F$5:$Q$139,11,FALSE)</f>
        <v>#REF!</v>
      </c>
      <c r="K116" s="26" t="e">
        <f>VLOOKUP(#REF!,'[1]TUP Genap 19.20'!$F$5:$Q$139,12,FALSE)</f>
        <v>#REF!</v>
      </c>
      <c r="L116" s="26" t="e">
        <f>VLOOKUP(#REF!,'[1]TUP Ganjil 20-21'!$F$5:$Q$140,11,FALSE)</f>
        <v>#REF!</v>
      </c>
      <c r="M116" s="26" t="e">
        <f>VLOOKUP(#REF!,'[1]TUP Ganjil 20-21'!$F$5:$Q$140,12,FALSE)</f>
        <v>#REF!</v>
      </c>
      <c r="N116" s="26" t="e">
        <f>VLOOKUP(#REF!,'[1]TUP Genap 20-21'!$F$5:$Q$138,11,FALSE)</f>
        <v>#REF!</v>
      </c>
      <c r="O116" s="26" t="e">
        <f>VLOOKUP(#REF!,'[1]TUP Genap 20-21'!$F$5:$Q$138,12,FALSE)</f>
        <v>#REF!</v>
      </c>
    </row>
    <row r="117" spans="1:15" ht="14.4" x14ac:dyDescent="0.3">
      <c r="A117" s="12">
        <v>22</v>
      </c>
      <c r="B117" s="78" t="str">
        <f>CONCATENATE(C117,"-0",RIGHT(D117,2))</f>
        <v>S1SI-031</v>
      </c>
      <c r="C117" s="10" t="str">
        <f>VLOOKUP(E117,[1]Sheet1!$A$2:$B$5,2,FALSE)</f>
        <v>S1SI</v>
      </c>
      <c r="D117" s="10">
        <f>IF(E117&lt;&gt;E116,31,D116+1)</f>
        <v>31</v>
      </c>
      <c r="E117" s="41" t="s">
        <v>28</v>
      </c>
      <c r="F117" s="25" t="s">
        <v>13</v>
      </c>
      <c r="G117" s="12" t="s">
        <v>14</v>
      </c>
      <c r="H117" s="26" t="e">
        <f>VLOOKUP(#REF!,'[1]TUP Ganjil 19.20'!$F$5:$Q$133,11,FALSE)</f>
        <v>#REF!</v>
      </c>
      <c r="I117" s="26" t="e">
        <f>VLOOKUP(#REF!,'[1]TUP Ganjil 19.20'!$F$5:$Q$133,12,FALSE)</f>
        <v>#REF!</v>
      </c>
      <c r="J117" s="26" t="e">
        <f>VLOOKUP(#REF!,'[1]TUP Genap 19.20'!$F$5:$Q$139,11,FALSE)</f>
        <v>#REF!</v>
      </c>
      <c r="K117" s="26" t="e">
        <f>VLOOKUP(#REF!,'[1]TUP Genap 19.20'!$F$5:$Q$139,12,FALSE)</f>
        <v>#REF!</v>
      </c>
      <c r="L117" s="26" t="e">
        <f>VLOOKUP(#REF!,'[1]TUP Ganjil 20-21'!$F$5:$Q$140,11,FALSE)</f>
        <v>#REF!</v>
      </c>
      <c r="M117" s="26" t="e">
        <f>VLOOKUP(#REF!,'[1]TUP Ganjil 20-21'!$F$5:$Q$140,12,FALSE)</f>
        <v>#REF!</v>
      </c>
      <c r="N117" s="26" t="e">
        <f>VLOOKUP(#REF!,'[1]TUP Genap 20-21'!$F$5:$Q$138,11,FALSE)</f>
        <v>#REF!</v>
      </c>
      <c r="O117" s="27" t="e">
        <f>VLOOKUP(#REF!,'[1]TUP Genap 20-21'!$F$5:$Q$138,12,FALSE)</f>
        <v>#REF!</v>
      </c>
    </row>
    <row r="118" spans="1:15" ht="20.399999999999999" x14ac:dyDescent="0.3">
      <c r="A118" s="12">
        <v>21</v>
      </c>
      <c r="B118" s="77" t="str">
        <f>CONCATENATE(C118,"-0",RIGHT(D118,2))</f>
        <v>S1TI-011</v>
      </c>
      <c r="C118" s="10" t="str">
        <f>VLOOKUP(E118,[1]Sheet1!$A$2:$B$5,2,FALSE)</f>
        <v>S1TI</v>
      </c>
      <c r="D118" s="10">
        <f>IF(E118&lt;&gt;E117,11,D117+1)</f>
        <v>11</v>
      </c>
      <c r="E118" s="43" t="s">
        <v>29</v>
      </c>
      <c r="F118" s="25" t="s">
        <v>19</v>
      </c>
      <c r="G118" s="12" t="s">
        <v>20</v>
      </c>
      <c r="H118" s="26" t="e">
        <f>VLOOKUP(#REF!,'[1]TUP Ganjil 19.20'!$F$5:$Q$133,11,FALSE)</f>
        <v>#REF!</v>
      </c>
      <c r="I118" s="27" t="e">
        <f>VLOOKUP(#REF!,'[1]TUP Ganjil 19.20'!$F$5:$Q$133,12,FALSE)</f>
        <v>#REF!</v>
      </c>
      <c r="J118" s="26" t="e">
        <f>VLOOKUP(#REF!,'[1]TUP Genap 19.20'!$F$5:$Q$139,11,FALSE)</f>
        <v>#REF!</v>
      </c>
      <c r="K118" s="26" t="e">
        <f>VLOOKUP(#REF!,'[1]TUP Genap 19.20'!$F$5:$Q$139,12,FALSE)</f>
        <v>#REF!</v>
      </c>
      <c r="L118" s="26" t="e">
        <f>VLOOKUP(#REF!,'[1]TUP Ganjil 20-21'!$F$5:$Q$140,11,FALSE)</f>
        <v>#REF!</v>
      </c>
      <c r="M118" s="27" t="e">
        <f>VLOOKUP(#REF!,'[1]TUP Ganjil 20-21'!$F$5:$Q$140,12,FALSE)</f>
        <v>#REF!</v>
      </c>
      <c r="N118" s="26" t="e">
        <f>VLOOKUP(#REF!,'[1]TUP Genap 20-21'!$F$5:$Q$138,11,FALSE)</f>
        <v>#REF!</v>
      </c>
      <c r="O118" s="27" t="e">
        <f>VLOOKUP(#REF!,'[1]TUP Genap 20-21'!$F$5:$Q$138,12,FALSE)</f>
        <v>#REF!</v>
      </c>
    </row>
    <row r="119" spans="1:15" ht="20.399999999999999" x14ac:dyDescent="0.3">
      <c r="A119" s="12">
        <v>20</v>
      </c>
      <c r="B119" s="77" t="str">
        <f>CONCATENATE(C119,"-0",RIGHT(D119,2))</f>
        <v>S1TI-012</v>
      </c>
      <c r="C119" s="10" t="str">
        <f>VLOOKUP(E119,[1]Sheet1!$A$2:$B$5,2,FALSE)</f>
        <v>S1TI</v>
      </c>
      <c r="D119" s="10">
        <f>IF(E119&lt;&gt;E118,11,D118+1)</f>
        <v>12</v>
      </c>
      <c r="E119" s="43" t="s">
        <v>29</v>
      </c>
      <c r="F119" s="25" t="s">
        <v>19</v>
      </c>
      <c r="G119" s="12" t="s">
        <v>14</v>
      </c>
      <c r="H119" s="26" t="e">
        <f>VLOOKUP(#REF!,'[1]TUP Ganjil 19.20'!$F$5:$Q$133,11,FALSE)</f>
        <v>#REF!</v>
      </c>
      <c r="I119" s="27" t="e">
        <f>VLOOKUP(#REF!,'[1]TUP Ganjil 19.20'!$F$5:$Q$133,12,FALSE)</f>
        <v>#REF!</v>
      </c>
      <c r="J119" s="26" t="e">
        <f>VLOOKUP(#REF!,'[1]TUP Genap 19.20'!$F$5:$Q$139,11,FALSE)</f>
        <v>#REF!</v>
      </c>
      <c r="K119" s="26" t="e">
        <f>VLOOKUP(#REF!,'[1]TUP Genap 19.20'!$F$5:$Q$139,12,FALSE)</f>
        <v>#REF!</v>
      </c>
      <c r="L119" s="26" t="e">
        <f>VLOOKUP(#REF!,'[1]TUP Ganjil 20-21'!$F$5:$Q$140,11,FALSE)</f>
        <v>#REF!</v>
      </c>
      <c r="M119" s="27" t="e">
        <f>VLOOKUP(#REF!,'[1]TUP Ganjil 20-21'!$F$5:$Q$140,12,FALSE)</f>
        <v>#REF!</v>
      </c>
      <c r="N119" s="26" t="e">
        <f>VLOOKUP(#REF!,'[1]TUP Genap 20-21'!$F$5:$Q$138,11,FALSE)</f>
        <v>#REF!</v>
      </c>
      <c r="O119" s="27" t="e">
        <f>VLOOKUP(#REF!,'[1]TUP Genap 20-21'!$F$5:$Q$138,12,FALSE)</f>
        <v>#REF!</v>
      </c>
    </row>
    <row r="120" spans="1:15" ht="14.4" x14ac:dyDescent="0.3">
      <c r="A120" s="12">
        <v>19</v>
      </c>
      <c r="B120" s="78" t="str">
        <f>CONCATENATE(C120,"-0",RIGHT(D120,2))</f>
        <v>S1SI-031</v>
      </c>
      <c r="C120" s="10" t="str">
        <f>VLOOKUP(E120,[1]Sheet1!$A$2:$B$5,2,FALSE)</f>
        <v>S1SI</v>
      </c>
      <c r="D120" s="10">
        <f>IF(E120&lt;&gt;E119,31,D119+1)</f>
        <v>31</v>
      </c>
      <c r="E120" s="41" t="s">
        <v>28</v>
      </c>
      <c r="F120" s="25" t="s">
        <v>13</v>
      </c>
      <c r="G120" s="12" t="s">
        <v>17</v>
      </c>
      <c r="H120" s="26" t="e">
        <f>VLOOKUP(#REF!,'[1]TUP Ganjil 19.20'!$F$5:$Q$133,11,FALSE)</f>
        <v>#REF!</v>
      </c>
      <c r="I120" s="26" t="e">
        <f>VLOOKUP(#REF!,'[1]TUP Ganjil 19.20'!$F$5:$Q$133,12,FALSE)</f>
        <v>#REF!</v>
      </c>
      <c r="J120" s="26" t="e">
        <f>VLOOKUP(#REF!,'[1]TUP Genap 19.20'!$F$5:$Q$139,11,FALSE)</f>
        <v>#REF!</v>
      </c>
      <c r="K120" s="26" t="e">
        <f>VLOOKUP(#REF!,'[1]TUP Genap 19.20'!$F$5:$Q$139,12,FALSE)</f>
        <v>#REF!</v>
      </c>
      <c r="L120" s="26" t="e">
        <f>VLOOKUP(#REF!,'[1]TUP Ganjil 20-21'!$F$5:$Q$140,11,FALSE)</f>
        <v>#REF!</v>
      </c>
      <c r="M120" s="26" t="e">
        <f>VLOOKUP(#REF!,'[1]TUP Ganjil 20-21'!$F$5:$Q$140,12,FALSE)</f>
        <v>#REF!</v>
      </c>
      <c r="N120" s="26" t="e">
        <f>VLOOKUP(#REF!,'[1]TUP Genap 20-21'!$F$5:$Q$138,11,FALSE)</f>
        <v>#REF!</v>
      </c>
      <c r="O120" s="26" t="e">
        <f>VLOOKUP(#REF!,'[1]TUP Genap 20-21'!$F$5:$Q$138,12,FALSE)</f>
        <v>#REF!</v>
      </c>
    </row>
    <row r="121" spans="1:15" ht="14.4" x14ac:dyDescent="0.3">
      <c r="A121" s="12">
        <v>18</v>
      </c>
      <c r="B121" s="77" t="str">
        <f>CONCATENATE(C121,"-0",RIGHT(D121,2))</f>
        <v>S1TI-011</v>
      </c>
      <c r="C121" s="10" t="str">
        <f>VLOOKUP(E121,[1]Sheet1!$A$2:$B$5,2,FALSE)</f>
        <v>S1TI</v>
      </c>
      <c r="D121" s="10">
        <f>IF(E121&lt;&gt;E120,11,D120+1)</f>
        <v>11</v>
      </c>
      <c r="E121" s="43" t="s">
        <v>29</v>
      </c>
      <c r="F121" s="25" t="s">
        <v>13</v>
      </c>
      <c r="G121" s="12" t="s">
        <v>14</v>
      </c>
      <c r="H121" s="26" t="e">
        <f>VLOOKUP(#REF!,'[1]TUP Ganjil 19.20'!$F$5:$Q$133,11,FALSE)</f>
        <v>#REF!</v>
      </c>
      <c r="I121" s="26" t="e">
        <f>VLOOKUP(#REF!,'[1]TUP Ganjil 19.20'!$F$5:$Q$133,12,FALSE)</f>
        <v>#REF!</v>
      </c>
      <c r="J121" s="26" t="e">
        <f>VLOOKUP(#REF!,'[1]TUP Genap 19.20'!$F$5:$Q$139,11,FALSE)</f>
        <v>#REF!</v>
      </c>
      <c r="K121" s="26" t="e">
        <f>VLOOKUP(#REF!,'[1]TUP Genap 19.20'!$F$5:$Q$139,12,FALSE)</f>
        <v>#REF!</v>
      </c>
      <c r="L121" s="26" t="e">
        <f>VLOOKUP(#REF!,'[1]TUP Ganjil 20-21'!$F$5:$Q$140,11,FALSE)</f>
        <v>#REF!</v>
      </c>
      <c r="M121" s="26" t="e">
        <f>VLOOKUP(#REF!,'[1]TUP Ganjil 20-21'!$F$5:$Q$140,12,FALSE)</f>
        <v>#REF!</v>
      </c>
      <c r="N121" s="26" t="e">
        <f>VLOOKUP(#REF!,'[1]TUP Genap 20-21'!$F$5:$Q$138,11,FALSE)</f>
        <v>#REF!</v>
      </c>
      <c r="O121" s="27" t="e">
        <f>VLOOKUP(#REF!,'[1]TUP Genap 20-21'!$F$5:$Q$138,12,FALSE)</f>
        <v>#REF!</v>
      </c>
    </row>
    <row r="122" spans="1:15" ht="14.4" x14ac:dyDescent="0.3">
      <c r="A122" s="12">
        <v>17</v>
      </c>
      <c r="B122" s="78" t="str">
        <f>CONCATENATE(C122,"-0",RIGHT(D122,2))</f>
        <v>S1SI-031</v>
      </c>
      <c r="C122" s="10" t="str">
        <f>VLOOKUP(E122,[1]Sheet1!$A$2:$B$5,2,FALSE)</f>
        <v>S1SI</v>
      </c>
      <c r="D122" s="10">
        <f>IF(E122&lt;&gt;E121,31,D121+1)</f>
        <v>31</v>
      </c>
      <c r="E122" s="41" t="s">
        <v>28</v>
      </c>
      <c r="F122" s="25" t="s">
        <v>13</v>
      </c>
      <c r="G122" s="12" t="s">
        <v>14</v>
      </c>
      <c r="H122" s="26" t="e">
        <f>VLOOKUP(#REF!,'[1]TUP Ganjil 19.20'!$F$5:$Q$133,11,FALSE)</f>
        <v>#REF!</v>
      </c>
      <c r="I122" s="27" t="e">
        <f>VLOOKUP(#REF!,'[1]TUP Ganjil 19.20'!$F$5:$Q$133,12,FALSE)</f>
        <v>#REF!</v>
      </c>
      <c r="J122" s="26" t="e">
        <f>VLOOKUP(#REF!,'[1]TUP Genap 19.20'!$F$5:$Q$139,11,FALSE)</f>
        <v>#REF!</v>
      </c>
      <c r="K122" s="27" t="e">
        <f>VLOOKUP(#REF!,'[1]TUP Genap 19.20'!$F$5:$Q$139,12,FALSE)</f>
        <v>#REF!</v>
      </c>
      <c r="L122" s="26" t="e">
        <f>VLOOKUP(#REF!,'[1]TUP Ganjil 20-21'!$F$5:$Q$140,11,FALSE)</f>
        <v>#REF!</v>
      </c>
      <c r="M122" s="27" t="e">
        <f>VLOOKUP(#REF!,'[1]TUP Ganjil 20-21'!$F$5:$Q$140,12,FALSE)</f>
        <v>#REF!</v>
      </c>
      <c r="N122" s="26" t="e">
        <f>VLOOKUP(#REF!,'[1]TUP Genap 20-21'!$F$5:$Q$138,11,FALSE)</f>
        <v>#REF!</v>
      </c>
      <c r="O122" s="27" t="e">
        <f>VLOOKUP(#REF!,'[1]TUP Genap 20-21'!$F$5:$Q$138,12,FALSE)</f>
        <v>#REF!</v>
      </c>
    </row>
    <row r="123" spans="1:15" ht="14.4" x14ac:dyDescent="0.3">
      <c r="A123" s="12">
        <v>16</v>
      </c>
      <c r="B123" s="78" t="str">
        <f>CONCATENATE(C123,"-0",RIGHT(D123,2))</f>
        <v>S1SI-032</v>
      </c>
      <c r="C123" s="10" t="str">
        <f>VLOOKUP(E123,[1]Sheet1!$A$2:$B$5,2,FALSE)</f>
        <v>S1SI</v>
      </c>
      <c r="D123" s="10">
        <f>IF(E123&lt;&gt;E122,31,D122+1)</f>
        <v>32</v>
      </c>
      <c r="E123" s="41" t="s">
        <v>28</v>
      </c>
      <c r="F123" s="25" t="s">
        <v>13</v>
      </c>
      <c r="G123" s="12" t="s">
        <v>14</v>
      </c>
      <c r="H123" s="26" t="e">
        <f>VLOOKUP(#REF!,'[1]TUP Ganjil 19.20'!$F$5:$Q$133,11,FALSE)</f>
        <v>#REF!</v>
      </c>
      <c r="I123" s="27" t="e">
        <f>VLOOKUP(#REF!,'[1]TUP Ganjil 19.20'!$F$5:$Q$133,12,FALSE)</f>
        <v>#REF!</v>
      </c>
      <c r="J123" s="26" t="e">
        <f>VLOOKUP(#REF!,'[1]TUP Genap 19.20'!$F$5:$Q$139,11,FALSE)</f>
        <v>#REF!</v>
      </c>
      <c r="K123" s="27" t="e">
        <f>VLOOKUP(#REF!,'[1]TUP Genap 19.20'!$F$5:$Q$139,12,FALSE)</f>
        <v>#REF!</v>
      </c>
      <c r="L123" s="26" t="e">
        <f>VLOOKUP(#REF!,'[1]TUP Ganjil 20-21'!$F$5:$Q$140,11,FALSE)</f>
        <v>#REF!</v>
      </c>
      <c r="M123" s="26" t="e">
        <f>VLOOKUP(#REF!,'[1]TUP Ganjil 20-21'!$F$5:$Q$140,12,FALSE)</f>
        <v>#REF!</v>
      </c>
      <c r="N123" s="26" t="e">
        <f>VLOOKUP(#REF!,'[1]TUP Genap 20-21'!$F$5:$Q$138,11,FALSE)</f>
        <v>#REF!</v>
      </c>
      <c r="O123" s="26" t="e">
        <f>VLOOKUP(#REF!,'[1]TUP Genap 20-21'!$F$5:$Q$138,12,FALSE)</f>
        <v>#REF!</v>
      </c>
    </row>
    <row r="124" spans="1:15" ht="20.399999999999999" x14ac:dyDescent="0.3">
      <c r="A124" s="12">
        <v>15</v>
      </c>
      <c r="B124" s="78" t="str">
        <f>CONCATENATE(C124,"-0",RIGHT(D124,2))</f>
        <v>S1SI-033</v>
      </c>
      <c r="C124" s="10" t="str">
        <f>VLOOKUP(E124,[1]Sheet1!$A$2:$B$5,2,FALSE)</f>
        <v>S1SI</v>
      </c>
      <c r="D124" s="10">
        <f>IF(E124&lt;&gt;E123,31,D123+1)</f>
        <v>33</v>
      </c>
      <c r="E124" s="41" t="s">
        <v>28</v>
      </c>
      <c r="F124" s="25" t="s">
        <v>21</v>
      </c>
      <c r="G124" s="12" t="s">
        <v>20</v>
      </c>
      <c r="H124" s="26" t="e">
        <f>VLOOKUP(#REF!,'[1]TUP Ganjil 19.20'!$F$5:$Q$133,11,FALSE)</f>
        <v>#REF!</v>
      </c>
      <c r="I124" s="26" t="e">
        <f>VLOOKUP(#REF!,'[1]TUP Ganjil 19.20'!$F$5:$Q$133,12,FALSE)</f>
        <v>#REF!</v>
      </c>
      <c r="J124" s="26" t="e">
        <f>VLOOKUP(#REF!,'[1]TUP Genap 19.20'!$F$5:$Q$139,11,FALSE)</f>
        <v>#REF!</v>
      </c>
      <c r="K124" s="26" t="e">
        <f>VLOOKUP(#REF!,'[1]TUP Genap 19.20'!$F$5:$Q$139,12,FALSE)</f>
        <v>#REF!</v>
      </c>
      <c r="L124" s="26" t="e">
        <f>VLOOKUP(#REF!,'[1]TUP Ganjil 20-21'!$F$5:$Q$140,11,FALSE)</f>
        <v>#REF!</v>
      </c>
      <c r="M124" s="27" t="e">
        <f>VLOOKUP(#REF!,'[1]TUP Ganjil 20-21'!$F$5:$Q$140,12,FALSE)</f>
        <v>#REF!</v>
      </c>
      <c r="N124" s="26" t="e">
        <f>VLOOKUP(#REF!,'[1]TUP Genap 20-21'!$F$5:$Q$138,11,FALSE)</f>
        <v>#REF!</v>
      </c>
      <c r="O124" s="27" t="e">
        <f>VLOOKUP(#REF!,'[1]TUP Genap 20-21'!$F$5:$Q$138,12,FALSE)</f>
        <v>#REF!</v>
      </c>
    </row>
    <row r="125" spans="1:15" ht="20.399999999999999" x14ac:dyDescent="0.3">
      <c r="A125" s="12">
        <v>14</v>
      </c>
      <c r="B125" s="78" t="str">
        <f>CONCATENATE(C125,"-0",RIGHT(D125,2))</f>
        <v>S1SI-034</v>
      </c>
      <c r="C125" s="10" t="str">
        <f>VLOOKUP(E125,[1]Sheet1!$A$2:$B$5,2,FALSE)</f>
        <v>S1SI</v>
      </c>
      <c r="D125" s="10">
        <f>IF(E125&lt;&gt;E124,31,D124+1)</f>
        <v>34</v>
      </c>
      <c r="E125" s="41" t="s">
        <v>28</v>
      </c>
      <c r="F125" s="25" t="s">
        <v>19</v>
      </c>
      <c r="G125" s="12" t="s">
        <v>14</v>
      </c>
      <c r="H125" s="26" t="e">
        <f>VLOOKUP(#REF!,'[1]TUP Ganjil 19.20'!$F$5:$Q$133,11,FALSE)</f>
        <v>#REF!</v>
      </c>
      <c r="I125" s="27" t="e">
        <f>VLOOKUP(#REF!,'[1]TUP Ganjil 19.20'!$F$5:$Q$133,12,FALSE)</f>
        <v>#REF!</v>
      </c>
      <c r="J125" s="26" t="e">
        <f>VLOOKUP(#REF!,'[1]TUP Genap 19.20'!$F$5:$Q$139,11,FALSE)</f>
        <v>#REF!</v>
      </c>
      <c r="K125" s="26" t="e">
        <f>VLOOKUP(#REF!,'[1]TUP Genap 19.20'!$F$5:$Q$139,12,FALSE)</f>
        <v>#REF!</v>
      </c>
      <c r="L125" s="26" t="e">
        <f>VLOOKUP(#REF!,'[1]TUP Ganjil 20-21'!$F$5:$Q$140,11,FALSE)</f>
        <v>#REF!</v>
      </c>
      <c r="M125" s="27" t="e">
        <f>VLOOKUP(#REF!,'[1]TUP Ganjil 20-21'!$F$5:$Q$140,12,FALSE)</f>
        <v>#REF!</v>
      </c>
      <c r="N125" s="26" t="e">
        <f>VLOOKUP(#REF!,'[1]TUP Genap 20-21'!$F$5:$Q$138,11,FALSE)</f>
        <v>#REF!</v>
      </c>
      <c r="O125" s="27" t="e">
        <f>VLOOKUP(#REF!,'[1]TUP Genap 20-21'!$F$5:$Q$138,12,FALSE)</f>
        <v>#REF!</v>
      </c>
    </row>
    <row r="126" spans="1:15" ht="14.4" x14ac:dyDescent="0.3">
      <c r="A126" s="12">
        <v>13</v>
      </c>
      <c r="B126" s="77" t="str">
        <f>CONCATENATE(C126,"-0",RIGHT(D126,2))</f>
        <v>S1TI-011</v>
      </c>
      <c r="C126" s="10" t="str">
        <f>VLOOKUP(E126,[1]Sheet1!$A$2:$B$5,2,FALSE)</f>
        <v>S1TI</v>
      </c>
      <c r="D126" s="10">
        <f>IF(E126&lt;&gt;E125,11,D125+1)</f>
        <v>11</v>
      </c>
      <c r="E126" s="43" t="s">
        <v>29</v>
      </c>
      <c r="F126" s="25" t="s">
        <v>13</v>
      </c>
      <c r="G126" s="12" t="s">
        <v>14</v>
      </c>
      <c r="H126" s="26" t="e">
        <f>VLOOKUP(#REF!,'[1]TUP Ganjil 19.20'!$F$5:$Q$133,11,FALSE)</f>
        <v>#REF!</v>
      </c>
      <c r="I126" s="27" t="e">
        <f>VLOOKUP(#REF!,'[1]TUP Ganjil 19.20'!$F$5:$Q$133,12,FALSE)</f>
        <v>#REF!</v>
      </c>
      <c r="J126" s="26" t="e">
        <f>VLOOKUP(#REF!,'[1]TUP Genap 19.20'!$F$5:$Q$139,11,FALSE)</f>
        <v>#REF!</v>
      </c>
      <c r="K126" s="27" t="e">
        <f>VLOOKUP(#REF!,'[1]TUP Genap 19.20'!$F$5:$Q$139,12,FALSE)</f>
        <v>#REF!</v>
      </c>
      <c r="L126" s="26" t="e">
        <f>VLOOKUP(#REF!,'[1]TUP Ganjil 20-21'!$F$5:$Q$140,11,FALSE)</f>
        <v>#REF!</v>
      </c>
      <c r="M126" s="27" t="e">
        <f>VLOOKUP(#REF!,'[1]TUP Ganjil 20-21'!$F$5:$Q$140,12,FALSE)</f>
        <v>#REF!</v>
      </c>
      <c r="N126" s="26" t="e">
        <f>VLOOKUP(#REF!,'[1]TUP Genap 20-21'!$F$5:$Q$138,11,FALSE)</f>
        <v>#REF!</v>
      </c>
      <c r="O126" s="27" t="e">
        <f>VLOOKUP(#REF!,'[1]TUP Genap 20-21'!$F$5:$Q$138,12,FALSE)</f>
        <v>#REF!</v>
      </c>
    </row>
    <row r="127" spans="1:15" ht="14.4" x14ac:dyDescent="0.3">
      <c r="A127" s="12">
        <v>12</v>
      </c>
      <c r="B127" s="78" t="str">
        <f>CONCATENATE(C127,"-0",RIGHT(D127,2))</f>
        <v>S1SI-031</v>
      </c>
      <c r="C127" s="10" t="str">
        <f>VLOOKUP(E127,[1]Sheet1!$A$2:$B$5,2,FALSE)</f>
        <v>S1SI</v>
      </c>
      <c r="D127" s="10">
        <f>IF(E127&lt;&gt;E126,31,D126+1)</f>
        <v>31</v>
      </c>
      <c r="E127" s="41" t="s">
        <v>28</v>
      </c>
      <c r="F127" s="25" t="s">
        <v>13</v>
      </c>
      <c r="G127" s="12" t="s">
        <v>14</v>
      </c>
      <c r="H127" s="26" t="e">
        <f>VLOOKUP(#REF!,'[1]TUP Ganjil 19.20'!$F$5:$Q$133,11,FALSE)</f>
        <v>#REF!</v>
      </c>
      <c r="I127" s="27" t="e">
        <f>VLOOKUP(#REF!,'[1]TUP Ganjil 19.20'!$F$5:$Q$133,12,FALSE)</f>
        <v>#REF!</v>
      </c>
      <c r="J127" s="26" t="e">
        <f>VLOOKUP(#REF!,'[1]TUP Genap 19.20'!$F$5:$Q$139,11,FALSE)</f>
        <v>#REF!</v>
      </c>
      <c r="K127" s="27" t="e">
        <f>VLOOKUP(#REF!,'[1]TUP Genap 19.20'!$F$5:$Q$139,12,FALSE)</f>
        <v>#REF!</v>
      </c>
      <c r="L127" s="26" t="e">
        <f>VLOOKUP(#REF!,'[1]TUP Ganjil 20-21'!$F$5:$Q$140,11,FALSE)</f>
        <v>#REF!</v>
      </c>
      <c r="M127" s="27" t="e">
        <f>VLOOKUP(#REF!,'[1]TUP Ganjil 20-21'!$F$5:$Q$140,12,FALSE)</f>
        <v>#REF!</v>
      </c>
      <c r="N127" s="26" t="e">
        <f>VLOOKUP(#REF!,'[1]TUP Genap 20-21'!$F$5:$Q$138,11,FALSE)</f>
        <v>#REF!</v>
      </c>
      <c r="O127" s="27" t="e">
        <f>VLOOKUP(#REF!,'[1]TUP Genap 20-21'!$F$5:$Q$138,12,FALSE)</f>
        <v>#REF!</v>
      </c>
    </row>
    <row r="128" spans="1:15" ht="20.399999999999999" x14ac:dyDescent="0.3">
      <c r="A128" s="12">
        <v>11</v>
      </c>
      <c r="B128" s="77" t="str">
        <f>CONCATENATE(C128,"-0",RIGHT(D128,2))</f>
        <v>S1TI-011</v>
      </c>
      <c r="C128" s="10" t="str">
        <f>VLOOKUP(E128,[1]Sheet1!$A$2:$B$5,2,FALSE)</f>
        <v>S1TI</v>
      </c>
      <c r="D128" s="10">
        <f>IF(E128&lt;&gt;E127,11,D127+1)</f>
        <v>11</v>
      </c>
      <c r="E128" s="43" t="s">
        <v>29</v>
      </c>
      <c r="F128" s="25" t="s">
        <v>19</v>
      </c>
      <c r="G128" s="12" t="s">
        <v>20</v>
      </c>
      <c r="H128" s="26" t="e">
        <f>VLOOKUP(#REF!,'[1]TUP Ganjil 19.20'!$F$5:$Q$133,11,FALSE)</f>
        <v>#REF!</v>
      </c>
      <c r="I128" s="26" t="e">
        <f>VLOOKUP(#REF!,'[1]TUP Ganjil 19.20'!$F$5:$Q$133,12,FALSE)</f>
        <v>#REF!</v>
      </c>
      <c r="J128" s="26" t="e">
        <f>VLOOKUP(#REF!,'[1]TUP Genap 19.20'!$F$5:$Q$139,11,FALSE)</f>
        <v>#REF!</v>
      </c>
      <c r="K128" s="26" t="e">
        <f>VLOOKUP(#REF!,'[1]TUP Genap 19.20'!$F$5:$Q$139,12,FALSE)</f>
        <v>#REF!</v>
      </c>
      <c r="L128" s="26" t="e">
        <f>VLOOKUP(#REF!,'[1]TUP Ganjil 20-21'!$F$5:$Q$140,11,FALSE)</f>
        <v>#REF!</v>
      </c>
      <c r="M128" s="27" t="e">
        <f>VLOOKUP(#REF!,'[1]TUP Ganjil 20-21'!$F$5:$Q$140,12,FALSE)</f>
        <v>#REF!</v>
      </c>
      <c r="N128" s="26" t="e">
        <f>VLOOKUP(#REF!,'[1]TUP Genap 20-21'!$F$5:$Q$138,11,FALSE)</f>
        <v>#REF!</v>
      </c>
      <c r="O128" s="26" t="e">
        <f>VLOOKUP(#REF!,'[1]TUP Genap 20-21'!$F$5:$Q$138,12,FALSE)</f>
        <v>#REF!</v>
      </c>
    </row>
    <row r="129" spans="1:15" ht="14.4" x14ac:dyDescent="0.3">
      <c r="A129" s="12">
        <v>10</v>
      </c>
      <c r="B129" s="77" t="str">
        <f>CONCATENATE(C129,"-0",RIGHT(D129,2))</f>
        <v>S1TI-012</v>
      </c>
      <c r="C129" s="10" t="str">
        <f>VLOOKUP(E129,[1]Sheet1!$A$2:$B$5,2,FALSE)</f>
        <v>S1TI</v>
      </c>
      <c r="D129" s="10">
        <f>IF(E129&lt;&gt;E128,11,D128+1)</f>
        <v>12</v>
      </c>
      <c r="E129" s="43" t="s">
        <v>29</v>
      </c>
      <c r="F129" s="25" t="s">
        <v>13</v>
      </c>
      <c r="G129" s="12" t="s">
        <v>14</v>
      </c>
      <c r="H129" s="26" t="e">
        <f>VLOOKUP(#REF!,'[1]TUP Ganjil 19.20'!$F$5:$Q$133,11,FALSE)</f>
        <v>#REF!</v>
      </c>
      <c r="I129" s="27" t="e">
        <f>VLOOKUP(#REF!,'[1]TUP Ganjil 19.20'!$F$5:$Q$133,12,FALSE)</f>
        <v>#REF!</v>
      </c>
      <c r="J129" s="26" t="e">
        <f>VLOOKUP(#REF!,'[1]TUP Genap 19.20'!$F$5:$Q$139,11,FALSE)</f>
        <v>#REF!</v>
      </c>
      <c r="K129" s="26" t="e">
        <f>VLOOKUP(#REF!,'[1]TUP Genap 19.20'!$F$5:$Q$139,12,FALSE)</f>
        <v>#REF!</v>
      </c>
      <c r="L129" s="26" t="e">
        <f>VLOOKUP(#REF!,'[1]TUP Ganjil 20-21'!$F$5:$Q$140,11,FALSE)</f>
        <v>#REF!</v>
      </c>
      <c r="M129" s="27" t="e">
        <f>VLOOKUP(#REF!,'[1]TUP Ganjil 20-21'!$F$5:$Q$140,12,FALSE)</f>
        <v>#REF!</v>
      </c>
      <c r="N129" s="26" t="e">
        <f>VLOOKUP(#REF!,'[1]TUP Genap 20-21'!$F$5:$Q$138,11,FALSE)</f>
        <v>#REF!</v>
      </c>
      <c r="O129" s="27" t="e">
        <f>VLOOKUP(#REF!,'[1]TUP Genap 20-21'!$F$5:$Q$138,12,FALSE)</f>
        <v>#REF!</v>
      </c>
    </row>
    <row r="130" spans="1:15" ht="14.4" x14ac:dyDescent="0.3">
      <c r="A130" s="12">
        <v>9</v>
      </c>
      <c r="B130" s="77" t="str">
        <f>CONCATENATE(C130,"-0",RIGHT(D130,2))</f>
        <v>S1TI-013</v>
      </c>
      <c r="C130" s="10" t="str">
        <f>VLOOKUP(E130,[1]Sheet1!$A$2:$B$5,2,FALSE)</f>
        <v>S1TI</v>
      </c>
      <c r="D130" s="10">
        <f>IF(E130&lt;&gt;E129,11,D129+1)</f>
        <v>13</v>
      </c>
      <c r="E130" s="43" t="s">
        <v>29</v>
      </c>
      <c r="F130" s="25" t="s">
        <v>13</v>
      </c>
      <c r="G130" s="12" t="s">
        <v>14</v>
      </c>
      <c r="H130" s="26" t="e">
        <f>VLOOKUP(#REF!,'[1]TUP Ganjil 19.20'!$F$5:$Q$133,11,FALSE)</f>
        <v>#REF!</v>
      </c>
      <c r="I130" s="27" t="e">
        <f>VLOOKUP(#REF!,'[1]TUP Ganjil 19.20'!$F$5:$Q$133,12,FALSE)</f>
        <v>#REF!</v>
      </c>
      <c r="J130" s="26" t="e">
        <f>VLOOKUP(#REF!,'[1]TUP Genap 19.20'!$F$5:$Q$139,11,FALSE)</f>
        <v>#REF!</v>
      </c>
      <c r="K130" s="26" t="e">
        <f>VLOOKUP(#REF!,'[1]TUP Genap 19.20'!$F$5:$Q$139,12,FALSE)</f>
        <v>#REF!</v>
      </c>
      <c r="L130" s="26" t="e">
        <f>VLOOKUP(#REF!,'[1]TUP Ganjil 20-21'!$F$5:$Q$140,11,FALSE)</f>
        <v>#REF!</v>
      </c>
      <c r="M130" s="26" t="e">
        <f>VLOOKUP(#REF!,'[1]TUP Ganjil 20-21'!$F$5:$Q$140,12,FALSE)</f>
        <v>#REF!</v>
      </c>
      <c r="N130" s="26" t="e">
        <f>VLOOKUP(#REF!,'[1]TUP Genap 20-21'!$F$5:$Q$138,11,FALSE)</f>
        <v>#REF!</v>
      </c>
      <c r="O130" s="26" t="e">
        <f>VLOOKUP(#REF!,'[1]TUP Genap 20-21'!$F$5:$Q$138,12,FALSE)</f>
        <v>#REF!</v>
      </c>
    </row>
    <row r="131" spans="1:15" ht="14.4" x14ac:dyDescent="0.3">
      <c r="A131" s="12">
        <v>8</v>
      </c>
      <c r="B131" s="78" t="str">
        <f>CONCATENATE(C131,"-0",RIGHT(D131,2))</f>
        <v>S1SI-031</v>
      </c>
      <c r="C131" s="10" t="str">
        <f>VLOOKUP(E131,[1]Sheet1!$A$2:$B$5,2,FALSE)</f>
        <v>S1SI</v>
      </c>
      <c r="D131" s="10">
        <f>IF(E131&lt;&gt;E130,31,D130+1)</f>
        <v>31</v>
      </c>
      <c r="E131" s="41" t="s">
        <v>28</v>
      </c>
      <c r="F131" s="25" t="s">
        <v>13</v>
      </c>
      <c r="G131" s="12" t="s">
        <v>17</v>
      </c>
      <c r="H131" s="26" t="e">
        <f>VLOOKUP(#REF!,'[1]TUP Ganjil 19.20'!$F$5:$Q$133,11,FALSE)</f>
        <v>#REF!</v>
      </c>
      <c r="I131" s="27" t="e">
        <f>VLOOKUP(#REF!,'[1]TUP Ganjil 19.20'!$F$5:$Q$133,12,FALSE)</f>
        <v>#REF!</v>
      </c>
      <c r="J131" s="26" t="e">
        <f>VLOOKUP(#REF!,'[1]TUP Genap 19.20'!$F$5:$Q$139,11,FALSE)</f>
        <v>#REF!</v>
      </c>
      <c r="K131" s="27" t="e">
        <f>VLOOKUP(#REF!,'[1]TUP Genap 19.20'!$F$5:$Q$139,12,FALSE)</f>
        <v>#REF!</v>
      </c>
      <c r="L131" s="26" t="e">
        <f>VLOOKUP(#REF!,'[1]TUP Ganjil 20-21'!$F$5:$Q$140,11,FALSE)</f>
        <v>#REF!</v>
      </c>
      <c r="M131" s="27" t="e">
        <f>VLOOKUP(#REF!,'[1]TUP Ganjil 20-21'!$F$5:$Q$140,12,FALSE)</f>
        <v>#REF!</v>
      </c>
      <c r="N131" s="26" t="e">
        <f>VLOOKUP(#REF!,'[1]TUP Genap 20-21'!$F$5:$Q$138,11,FALSE)</f>
        <v>#REF!</v>
      </c>
      <c r="O131" s="27" t="e">
        <f>VLOOKUP(#REF!,'[1]TUP Genap 20-21'!$F$5:$Q$138,12,FALSE)</f>
        <v>#REF!</v>
      </c>
    </row>
    <row r="132" spans="1:15" ht="14.4" x14ac:dyDescent="0.3">
      <c r="A132" s="12">
        <v>7</v>
      </c>
      <c r="B132" s="77" t="str">
        <f>CONCATENATE(C132,"-0",RIGHT(D132,2))</f>
        <v>S1TI-011</v>
      </c>
      <c r="C132" s="10" t="str">
        <f>VLOOKUP(E132,[1]Sheet1!$A$2:$B$5,2,FALSE)</f>
        <v>S1TI</v>
      </c>
      <c r="D132" s="10">
        <f>IF(E132&lt;&gt;E131,11,D131+1)</f>
        <v>11</v>
      </c>
      <c r="E132" s="43" t="s">
        <v>29</v>
      </c>
      <c r="F132" s="25" t="s">
        <v>13</v>
      </c>
      <c r="G132" s="12" t="s">
        <v>14</v>
      </c>
      <c r="H132" s="26" t="e">
        <f>VLOOKUP(#REF!,'[1]TUP Ganjil 19.20'!$F$5:$Q$133,11,FALSE)</f>
        <v>#REF!</v>
      </c>
      <c r="I132" s="26" t="e">
        <f>VLOOKUP(#REF!,'[1]TUP Ganjil 19.20'!$F$5:$Q$133,12,FALSE)</f>
        <v>#REF!</v>
      </c>
      <c r="J132" s="26" t="e">
        <f>VLOOKUP(#REF!,'[1]TUP Genap 19.20'!$F$5:$Q$139,11,FALSE)</f>
        <v>#REF!</v>
      </c>
      <c r="K132" s="26" t="e">
        <f>VLOOKUP(#REF!,'[1]TUP Genap 19.20'!$F$5:$Q$139,12,FALSE)</f>
        <v>#REF!</v>
      </c>
      <c r="L132" s="26" t="e">
        <f>VLOOKUP(#REF!,'[1]TUP Ganjil 20-21'!$F$5:$Q$140,11,FALSE)</f>
        <v>#REF!</v>
      </c>
      <c r="M132" s="26" t="e">
        <f>VLOOKUP(#REF!,'[1]TUP Ganjil 20-21'!$F$5:$Q$140,12,FALSE)</f>
        <v>#REF!</v>
      </c>
      <c r="N132" s="26" t="e">
        <f>VLOOKUP(#REF!,'[1]TUP Genap 20-21'!$F$5:$Q$138,11,FALSE)</f>
        <v>#REF!</v>
      </c>
      <c r="O132" s="26" t="e">
        <f>VLOOKUP(#REF!,'[1]TUP Genap 20-21'!$F$5:$Q$138,12,FALSE)</f>
        <v>#REF!</v>
      </c>
    </row>
    <row r="133" spans="1:15" ht="14.4" x14ac:dyDescent="0.3">
      <c r="A133" s="12">
        <v>6</v>
      </c>
      <c r="B133" s="77" t="str">
        <f>CONCATENATE(C133,"-0",RIGHT(D133,2))</f>
        <v>S1TI-012</v>
      </c>
      <c r="C133" s="10" t="str">
        <f>VLOOKUP(E133,[1]Sheet1!$A$2:$B$5,2,FALSE)</f>
        <v>S1TI</v>
      </c>
      <c r="D133" s="10">
        <f>IF(E133&lt;&gt;E132,11,D132+1)</f>
        <v>12</v>
      </c>
      <c r="E133" s="43" t="s">
        <v>29</v>
      </c>
      <c r="F133" s="25" t="s">
        <v>13</v>
      </c>
      <c r="G133" s="12" t="s">
        <v>17</v>
      </c>
      <c r="H133" s="26" t="e">
        <f>VLOOKUP(#REF!,'[1]TUP Ganjil 19.20'!$F$5:$Q$133,11,FALSE)</f>
        <v>#REF!</v>
      </c>
      <c r="I133" s="26" t="e">
        <f>VLOOKUP(#REF!,'[1]TUP Ganjil 19.20'!$F$5:$Q$133,12,FALSE)</f>
        <v>#REF!</v>
      </c>
      <c r="J133" s="26" t="e">
        <f>VLOOKUP(#REF!,'[1]TUP Genap 19.20'!$F$5:$Q$139,11,FALSE)</f>
        <v>#REF!</v>
      </c>
      <c r="K133" s="26" t="e">
        <f>VLOOKUP(#REF!,'[1]TUP Genap 19.20'!$F$5:$Q$139,12,FALSE)</f>
        <v>#REF!</v>
      </c>
      <c r="L133" s="26" t="e">
        <f>VLOOKUP(#REF!,'[1]TUP Ganjil 20-21'!$F$5:$Q$140,11,FALSE)</f>
        <v>#REF!</v>
      </c>
      <c r="M133" s="26" t="e">
        <f>VLOOKUP(#REF!,'[1]TUP Ganjil 20-21'!$F$5:$Q$140,12,FALSE)</f>
        <v>#REF!</v>
      </c>
      <c r="N133" s="26" t="e">
        <f>VLOOKUP(#REF!,'[1]TUP Genap 20-21'!$F$5:$Q$138,11,FALSE)</f>
        <v>#REF!</v>
      </c>
      <c r="O133" s="27" t="e">
        <f>VLOOKUP(#REF!,'[1]TUP Genap 20-21'!$F$5:$Q$138,12,FALSE)</f>
        <v>#REF!</v>
      </c>
    </row>
    <row r="134" spans="1:15" ht="14.4" x14ac:dyDescent="0.3">
      <c r="A134" s="12">
        <v>5</v>
      </c>
      <c r="B134" s="78" t="str">
        <f>CONCATENATE(C134,"-0",RIGHT(D134,2))</f>
        <v>S1SI-031</v>
      </c>
      <c r="C134" s="10" t="str">
        <f>VLOOKUP(E134,[1]Sheet1!$A$2:$B$5,2,FALSE)</f>
        <v>S1SI</v>
      </c>
      <c r="D134" s="10">
        <f>IF(E134&lt;&gt;E133,31,D133+1)</f>
        <v>31</v>
      </c>
      <c r="E134" s="41" t="s">
        <v>28</v>
      </c>
      <c r="F134" s="25" t="s">
        <v>13</v>
      </c>
      <c r="G134" s="12" t="s">
        <v>17</v>
      </c>
      <c r="H134" s="26" t="e">
        <f>VLOOKUP(#REF!,'[1]TUP Ganjil 19.20'!$F$5:$Q$133,11,FALSE)</f>
        <v>#REF!</v>
      </c>
      <c r="I134" s="27" t="e">
        <f>VLOOKUP(#REF!,'[1]TUP Ganjil 19.20'!$F$5:$Q$133,12,FALSE)</f>
        <v>#REF!</v>
      </c>
      <c r="J134" s="26" t="e">
        <f>VLOOKUP(#REF!,'[1]TUP Genap 19.20'!$F$5:$Q$139,11,FALSE)</f>
        <v>#REF!</v>
      </c>
      <c r="K134" s="27" t="e">
        <f>VLOOKUP(#REF!,'[1]TUP Genap 19.20'!$F$5:$Q$139,12,FALSE)</f>
        <v>#REF!</v>
      </c>
      <c r="L134" s="26" t="e">
        <f>VLOOKUP(#REF!,'[1]TUP Ganjil 20-21'!$F$5:$Q$140,11,FALSE)</f>
        <v>#REF!</v>
      </c>
      <c r="M134" s="27" t="e">
        <f>VLOOKUP(#REF!,'[1]TUP Ganjil 20-21'!$F$5:$Q$140,12,FALSE)</f>
        <v>#REF!</v>
      </c>
      <c r="N134" s="26" t="e">
        <f>VLOOKUP(#REF!,'[1]TUP Genap 20-21'!$F$5:$Q$138,11,FALSE)</f>
        <v>#REF!</v>
      </c>
      <c r="O134" s="27" t="e">
        <f>VLOOKUP(#REF!,'[1]TUP Genap 20-21'!$F$5:$Q$138,12,FALSE)</f>
        <v>#REF!</v>
      </c>
    </row>
    <row r="135" spans="1:15" ht="14.4" x14ac:dyDescent="0.3">
      <c r="A135" s="12">
        <v>4</v>
      </c>
      <c r="B135" s="77" t="str">
        <f>CONCATENATE(C135,"-0",RIGHT(D135,2))</f>
        <v>S1TI-011</v>
      </c>
      <c r="C135" s="10" t="str">
        <f>VLOOKUP(E135,[1]Sheet1!$A$2:$B$5,2,FALSE)</f>
        <v>S1TI</v>
      </c>
      <c r="D135" s="10">
        <f>IF(E135&lt;&gt;E134,11,D134+1)</f>
        <v>11</v>
      </c>
      <c r="E135" s="43" t="s">
        <v>29</v>
      </c>
      <c r="F135" s="25" t="s">
        <v>13</v>
      </c>
      <c r="G135" s="12" t="s">
        <v>14</v>
      </c>
      <c r="H135" s="26" t="e">
        <f>VLOOKUP(#REF!,'[1]TUP Ganjil 19.20'!$F$5:$Q$133,11,FALSE)</f>
        <v>#REF!</v>
      </c>
      <c r="I135" s="26" t="e">
        <f>VLOOKUP(#REF!,'[1]TUP Ganjil 19.20'!$F$5:$Q$133,12,FALSE)</f>
        <v>#REF!</v>
      </c>
      <c r="J135" s="26" t="e">
        <f>VLOOKUP(#REF!,'[1]TUP Genap 19.20'!$F$5:$Q$139,11,FALSE)</f>
        <v>#REF!</v>
      </c>
      <c r="K135" s="26" t="e">
        <f>VLOOKUP(#REF!,'[1]TUP Genap 19.20'!$F$5:$Q$139,12,FALSE)</f>
        <v>#REF!</v>
      </c>
      <c r="L135" s="26" t="e">
        <f>VLOOKUP(#REF!,'[1]TUP Ganjil 20-21'!$F$5:$Q$140,11,FALSE)</f>
        <v>#REF!</v>
      </c>
      <c r="M135" s="26" t="e">
        <f>VLOOKUP(#REF!,'[1]TUP Ganjil 20-21'!$F$5:$Q$140,12,FALSE)</f>
        <v>#REF!</v>
      </c>
      <c r="N135" s="26" t="e">
        <f>VLOOKUP(#REF!,'[1]TUP Genap 20-21'!$F$5:$Q$138,11,FALSE)</f>
        <v>#REF!</v>
      </c>
      <c r="O135" s="26" t="e">
        <f>VLOOKUP(#REF!,'[1]TUP Genap 20-21'!$F$5:$Q$138,12,FALSE)</f>
        <v>#REF!</v>
      </c>
    </row>
    <row r="136" spans="1:15" ht="14.4" x14ac:dyDescent="0.3">
      <c r="A136" s="12">
        <v>3</v>
      </c>
      <c r="B136" s="77" t="str">
        <f>CONCATENATE(C136,"-0",RIGHT(D136,2))</f>
        <v>S1TI-012</v>
      </c>
      <c r="C136" s="10" t="str">
        <f>VLOOKUP(E136,[1]Sheet1!$A$2:$B$5,2,FALSE)</f>
        <v>S1TI</v>
      </c>
      <c r="D136" s="10">
        <f>IF(E136&lt;&gt;E135,11,D135+1)</f>
        <v>12</v>
      </c>
      <c r="E136" s="43" t="s">
        <v>29</v>
      </c>
      <c r="F136" s="25" t="s">
        <v>13</v>
      </c>
      <c r="G136" s="12" t="s">
        <v>17</v>
      </c>
      <c r="H136" s="26" t="e">
        <f>VLOOKUP(#REF!,'[1]TUP Ganjil 19.20'!$F$5:$Q$133,11,FALSE)</f>
        <v>#REF!</v>
      </c>
      <c r="I136" s="26" t="e">
        <f>VLOOKUP(#REF!,'[1]TUP Ganjil 19.20'!$F$5:$Q$133,12,FALSE)</f>
        <v>#REF!</v>
      </c>
      <c r="J136" s="26" t="e">
        <f>VLOOKUP(#REF!,'[1]TUP Genap 19.20'!$F$5:$Q$139,11,FALSE)</f>
        <v>#REF!</v>
      </c>
      <c r="K136" s="26" t="e">
        <f>VLOOKUP(#REF!,'[1]TUP Genap 19.20'!$F$5:$Q$139,12,FALSE)</f>
        <v>#REF!</v>
      </c>
      <c r="L136" s="26" t="e">
        <f>VLOOKUP(#REF!,'[1]TUP Ganjil 20-21'!$F$5:$Q$140,11,FALSE)</f>
        <v>#REF!</v>
      </c>
      <c r="M136" s="26" t="e">
        <f>VLOOKUP(#REF!,'[1]TUP Ganjil 20-21'!$F$5:$Q$140,12,FALSE)</f>
        <v>#REF!</v>
      </c>
      <c r="N136" s="26" t="e">
        <f>VLOOKUP(#REF!,'[1]TUP Genap 20-21'!$F$5:$Q$138,11,FALSE)</f>
        <v>#REF!</v>
      </c>
      <c r="O136" s="26" t="e">
        <f>VLOOKUP(#REF!,'[1]TUP Genap 20-21'!$F$5:$Q$138,12,FALSE)</f>
        <v>#REF!</v>
      </c>
    </row>
    <row r="137" spans="1:15" ht="14.4" x14ac:dyDescent="0.3">
      <c r="A137" s="12">
        <v>2</v>
      </c>
      <c r="B137" s="77" t="str">
        <f>CONCATENATE(C137,"-0",RIGHT(D137,2))</f>
        <v>S1TI-013</v>
      </c>
      <c r="C137" s="10" t="str">
        <f>VLOOKUP(E137,[1]Sheet1!$A$2:$B$5,2,FALSE)</f>
        <v>S1TI</v>
      </c>
      <c r="D137" s="10">
        <f>IF(E137&lt;&gt;E136,11,D136+1)</f>
        <v>13</v>
      </c>
      <c r="E137" s="43" t="s">
        <v>29</v>
      </c>
      <c r="F137" s="25" t="s">
        <v>13</v>
      </c>
      <c r="G137" s="12" t="s">
        <v>17</v>
      </c>
      <c r="H137" s="26" t="e">
        <f>VLOOKUP(#REF!,'[1]TUP Ganjil 19.20'!$F$5:$Q$133,11,FALSE)</f>
        <v>#REF!</v>
      </c>
      <c r="I137" s="27" t="e">
        <f>VLOOKUP(#REF!,'[1]TUP Ganjil 19.20'!$F$5:$Q$133,12,FALSE)</f>
        <v>#REF!</v>
      </c>
      <c r="J137" s="26" t="e">
        <f>VLOOKUP(#REF!,'[1]TUP Genap 19.20'!$F$5:$Q$139,11,FALSE)</f>
        <v>#REF!</v>
      </c>
      <c r="K137" s="26" t="e">
        <f>VLOOKUP(#REF!,'[1]TUP Genap 19.20'!$F$5:$Q$139,12,FALSE)</f>
        <v>#REF!</v>
      </c>
      <c r="L137" s="26" t="e">
        <f>VLOOKUP(#REF!,'[1]TUP Ganjil 20-21'!$F$5:$Q$140,11,FALSE)</f>
        <v>#REF!</v>
      </c>
      <c r="M137" s="27" t="e">
        <f>VLOOKUP(#REF!,'[1]TUP Ganjil 20-21'!$F$5:$Q$140,12,FALSE)</f>
        <v>#REF!</v>
      </c>
      <c r="N137" s="26" t="e">
        <f>VLOOKUP(#REF!,'[1]TUP Genap 20-21'!$F$5:$Q$138,11,FALSE)</f>
        <v>#REF!</v>
      </c>
      <c r="O137" s="26" t="e">
        <f>VLOOKUP(#REF!,'[1]TUP Genap 20-21'!$F$5:$Q$138,12,FALSE)</f>
        <v>#REF!</v>
      </c>
    </row>
    <row r="138" spans="1:15" ht="14.4" x14ac:dyDescent="0.3">
      <c r="A138" s="12">
        <v>1</v>
      </c>
      <c r="B138" s="78" t="str">
        <f>CONCATENATE(C138,"-0",RIGHT(D138,2))</f>
        <v>S1SI-031</v>
      </c>
      <c r="C138" s="10" t="str">
        <f>VLOOKUP(E138,[1]Sheet1!$A$2:$B$5,2,FALSE)</f>
        <v>S1SI</v>
      </c>
      <c r="D138" s="10">
        <f>IF(E138&lt;&gt;E137,31,D137+1)</f>
        <v>31</v>
      </c>
      <c r="E138" s="41" t="s">
        <v>28</v>
      </c>
      <c r="F138" s="25" t="s">
        <v>13</v>
      </c>
      <c r="G138" s="12" t="s">
        <v>14</v>
      </c>
      <c r="H138" s="26" t="e">
        <f>VLOOKUP(#REF!,'[1]TUP Ganjil 19.20'!$F$5:$Q$133,11,FALSE)</f>
        <v>#REF!</v>
      </c>
      <c r="I138" s="26" t="e">
        <f>VLOOKUP(#REF!,'[1]TUP Ganjil 19.20'!$F$5:$Q$133,12,FALSE)</f>
        <v>#REF!</v>
      </c>
      <c r="J138" s="26" t="e">
        <f>VLOOKUP(#REF!,'[1]TUP Genap 19.20'!$F$5:$Q$139,11,FALSE)</f>
        <v>#REF!</v>
      </c>
      <c r="K138" s="26" t="e">
        <f>VLOOKUP(#REF!,'[1]TUP Genap 19.20'!$F$5:$Q$139,12,FALSE)</f>
        <v>#REF!</v>
      </c>
      <c r="L138" s="26" t="e">
        <f>VLOOKUP(#REF!,'[1]TUP Ganjil 20-21'!$F$5:$Q$140,11,FALSE)</f>
        <v>#REF!</v>
      </c>
      <c r="M138" s="26" t="e">
        <f>VLOOKUP(#REF!,'[1]TUP Ganjil 20-21'!$F$5:$Q$140,12,FALSE)</f>
        <v>#REF!</v>
      </c>
      <c r="N138" s="26" t="e">
        <f>VLOOKUP(#REF!,'[1]TUP Genap 20-21'!$F$5:$Q$138,11,FALSE)</f>
        <v>#REF!</v>
      </c>
      <c r="O138" s="26" t="e">
        <f>VLOOKUP(#REF!,'[1]TUP Genap 20-21'!$F$5:$Q$138,12,FALSE)</f>
        <v>#REF!</v>
      </c>
    </row>
  </sheetData>
  <autoFilter ref="A4:O138" xr:uid="{00000000-0009-0000-0000-000000000000}">
    <sortState xmlns:xlrd2="http://schemas.microsoft.com/office/spreadsheetml/2017/richdata2" ref="A6:O138">
      <sortCondition descending="1" ref="A4:A138"/>
    </sortState>
  </autoFilter>
  <mergeCells count="12">
    <mergeCell ref="A3:A4"/>
    <mergeCell ref="A1:O1"/>
    <mergeCell ref="H3:I3"/>
    <mergeCell ref="J3:K3"/>
    <mergeCell ref="L3:M3"/>
    <mergeCell ref="N3:O3"/>
    <mergeCell ref="G3:G4"/>
    <mergeCell ref="E3:E4"/>
    <mergeCell ref="F3:F4"/>
    <mergeCell ref="C3:C4"/>
    <mergeCell ref="B3:B4"/>
    <mergeCell ref="D3:D4"/>
  </mergeCells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39"/>
  <sheetViews>
    <sheetView tabSelected="1" topLeftCell="C107" workbookViewId="0">
      <selection activeCell="B1" sqref="B1:N138"/>
    </sheetView>
  </sheetViews>
  <sheetFormatPr defaultColWidth="8.88671875" defaultRowHeight="10.199999999999999" x14ac:dyDescent="0.2"/>
  <cols>
    <col min="1" max="1" width="8.88671875" style="3"/>
    <col min="2" max="2" width="20.109375" style="4" customWidth="1"/>
    <col min="3" max="4" width="20.6640625" style="4" customWidth="1"/>
    <col min="5" max="5" width="36.44140625" style="4" customWidth="1"/>
    <col min="6" max="6" width="25.88671875" style="4" customWidth="1"/>
    <col min="7" max="13" width="8.88671875" style="3"/>
    <col min="14" max="14" width="18.109375" style="3" customWidth="1"/>
    <col min="15" max="16384" width="8.88671875" style="4"/>
  </cols>
  <sheetData>
    <row r="1" spans="1:14" s="5" customFormat="1" ht="37.950000000000003" customHeight="1" x14ac:dyDescent="0.2">
      <c r="A1" s="17" t="s">
        <v>1</v>
      </c>
      <c r="B1" s="39" t="s">
        <v>42</v>
      </c>
      <c r="C1" s="15" t="s">
        <v>44</v>
      </c>
      <c r="D1" s="15" t="s">
        <v>50</v>
      </c>
      <c r="E1" s="17" t="s">
        <v>2</v>
      </c>
      <c r="F1" s="17" t="s">
        <v>3</v>
      </c>
      <c r="G1" s="17" t="s">
        <v>4</v>
      </c>
      <c r="H1" s="17" t="s">
        <v>5</v>
      </c>
      <c r="I1" s="17" t="s">
        <v>6</v>
      </c>
      <c r="J1" s="17" t="s">
        <v>7</v>
      </c>
      <c r="K1" s="17" t="s">
        <v>8</v>
      </c>
      <c r="L1" s="17" t="s">
        <v>9</v>
      </c>
      <c r="M1" s="17" t="s">
        <v>10</v>
      </c>
      <c r="N1" s="17" t="s">
        <v>11</v>
      </c>
    </row>
    <row r="2" spans="1:14" x14ac:dyDescent="0.2">
      <c r="A2" s="22">
        <v>118</v>
      </c>
      <c r="B2" s="45" t="str">
        <f>CONCATENATE(C2,"-0",RIGHT(D2,2))</f>
        <v>S2TI-021</v>
      </c>
      <c r="C2" s="22" t="str">
        <f>VLOOKUP(E2,Sheet1!$A$8:$B$11,2,FALSE)</f>
        <v>S2TI</v>
      </c>
      <c r="D2" s="36">
        <f>IF(E2&lt;&gt;E1,21,D1+1)</f>
        <v>21</v>
      </c>
      <c r="E2" s="45" t="s">
        <v>22</v>
      </c>
      <c r="F2" s="22" t="s">
        <v>13</v>
      </c>
      <c r="G2" s="22" t="s">
        <v>23</v>
      </c>
      <c r="H2" s="24">
        <v>8.0399999999999991</v>
      </c>
      <c r="I2" s="24">
        <v>3.25</v>
      </c>
      <c r="J2" s="24">
        <v>3.1</v>
      </c>
      <c r="K2" s="24">
        <v>2.5</v>
      </c>
      <c r="L2" s="24">
        <v>0</v>
      </c>
      <c r="M2" s="24">
        <v>39.880000000000003</v>
      </c>
      <c r="N2" s="22" t="s">
        <v>15</v>
      </c>
    </row>
    <row r="3" spans="1:14" x14ac:dyDescent="0.2">
      <c r="A3" s="22">
        <v>123</v>
      </c>
      <c r="B3" s="45" t="str">
        <f t="shared" ref="B3:B7" si="0">CONCATENATE(C3,"-0",RIGHT(D3,2))</f>
        <v>S2TI-022</v>
      </c>
      <c r="C3" s="22" t="str">
        <f>VLOOKUP(E3,Sheet1!$A$8:$B$11,2,FALSE)</f>
        <v>S2TI</v>
      </c>
      <c r="D3" s="36">
        <f>IF(E3&lt;&gt;E2,21,D2+1)</f>
        <v>22</v>
      </c>
      <c r="E3" s="45" t="s">
        <v>22</v>
      </c>
      <c r="F3" s="22" t="s">
        <v>13</v>
      </c>
      <c r="G3" s="22" t="s">
        <v>23</v>
      </c>
      <c r="H3" s="24">
        <v>5.8916666666666693</v>
      </c>
      <c r="I3" s="24">
        <v>7.0000000000000009</v>
      </c>
      <c r="J3" s="24">
        <v>1.3</v>
      </c>
      <c r="K3" s="24">
        <v>5.1666666666666599</v>
      </c>
      <c r="L3" s="24">
        <v>0</v>
      </c>
      <c r="M3" s="24">
        <v>51.566666666666663</v>
      </c>
      <c r="N3" s="22" t="s">
        <v>15</v>
      </c>
    </row>
    <row r="4" spans="1:14" x14ac:dyDescent="0.2">
      <c r="A4" s="22">
        <v>126</v>
      </c>
      <c r="B4" s="45" t="str">
        <f t="shared" si="0"/>
        <v>S2TI-023</v>
      </c>
      <c r="C4" s="22" t="str">
        <f>VLOOKUP(E4,Sheet1!$A$8:$B$11,2,FALSE)</f>
        <v>S2TI</v>
      </c>
      <c r="D4" s="36">
        <f>IF(E4&lt;&gt;E3,21,D3+1)</f>
        <v>23</v>
      </c>
      <c r="E4" s="45" t="s">
        <v>22</v>
      </c>
      <c r="F4" s="22" t="s">
        <v>13</v>
      </c>
      <c r="G4" s="22" t="s">
        <v>14</v>
      </c>
      <c r="H4" s="24">
        <v>8.4249999999999936</v>
      </c>
      <c r="I4" s="24">
        <v>3.5</v>
      </c>
      <c r="J4" s="24">
        <v>0.2</v>
      </c>
      <c r="K4" s="24">
        <v>5</v>
      </c>
      <c r="L4" s="24">
        <v>0</v>
      </c>
      <c r="M4" s="24">
        <v>48.249999999999993</v>
      </c>
      <c r="N4" s="22" t="s">
        <v>18</v>
      </c>
    </row>
    <row r="5" spans="1:14" x14ac:dyDescent="0.2">
      <c r="A5" s="22">
        <v>31</v>
      </c>
      <c r="B5" s="45" t="str">
        <f t="shared" si="0"/>
        <v>S2TI-024</v>
      </c>
      <c r="C5" s="22" t="str">
        <f>VLOOKUP(E5,Sheet1!$A$8:$B$11,2,FALSE)</f>
        <v>S2TI</v>
      </c>
      <c r="D5" s="36">
        <f>IF(E5&lt;&gt;E4,21,D4+1)</f>
        <v>24</v>
      </c>
      <c r="E5" s="45" t="s">
        <v>22</v>
      </c>
      <c r="F5" s="22" t="s">
        <v>13</v>
      </c>
      <c r="G5" s="22" t="s">
        <v>14</v>
      </c>
      <c r="H5" s="24">
        <v>4.4666666666666632</v>
      </c>
      <c r="I5" s="24">
        <v>5.915</v>
      </c>
      <c r="J5" s="24">
        <v>1.05</v>
      </c>
      <c r="K5" s="24">
        <v>5.8333333333333499</v>
      </c>
      <c r="L5" s="24">
        <v>0</v>
      </c>
      <c r="M5" s="24">
        <v>44.080000000000027</v>
      </c>
      <c r="N5" s="22" t="s">
        <v>15</v>
      </c>
    </row>
    <row r="6" spans="1:14" x14ac:dyDescent="0.2">
      <c r="A6" s="22">
        <v>29</v>
      </c>
      <c r="B6" s="45" t="str">
        <f t="shared" si="0"/>
        <v>S2TI-026</v>
      </c>
      <c r="C6" s="22" t="str">
        <f>VLOOKUP(E6,Sheet1!$A$8:$B$11,2,FALSE)</f>
        <v>S2TI</v>
      </c>
      <c r="D6" s="36">
        <f>IF(E6&lt;&gt;E5,21,D5+2)</f>
        <v>26</v>
      </c>
      <c r="E6" s="45" t="s">
        <v>22</v>
      </c>
      <c r="F6" s="22" t="s">
        <v>13</v>
      </c>
      <c r="G6" s="22" t="s">
        <v>17</v>
      </c>
      <c r="H6" s="24">
        <v>5.2933333333333259</v>
      </c>
      <c r="I6" s="24">
        <v>5.25</v>
      </c>
      <c r="J6" s="24">
        <v>0.85</v>
      </c>
      <c r="K6" s="24">
        <v>2.75</v>
      </c>
      <c r="L6" s="24">
        <v>0</v>
      </c>
      <c r="M6" s="24">
        <v>40.886666666666656</v>
      </c>
      <c r="N6" s="22" t="s">
        <v>15</v>
      </c>
    </row>
    <row r="7" spans="1:14" x14ac:dyDescent="0.2">
      <c r="A7" s="48">
        <v>66</v>
      </c>
      <c r="B7" s="48" t="str">
        <f t="shared" si="0"/>
        <v>S2TI-027</v>
      </c>
      <c r="C7" s="48" t="str">
        <f>VLOOKUP(E7,Sheet1!$A$8:$B$11,2,FALSE)</f>
        <v>S2TI</v>
      </c>
      <c r="D7" s="49">
        <f>IF(E7&lt;&gt;E6,21,D6+1)</f>
        <v>27</v>
      </c>
      <c r="E7" s="48" t="s">
        <v>22</v>
      </c>
      <c r="F7" s="48" t="s">
        <v>21</v>
      </c>
      <c r="G7" s="48" t="s">
        <v>23</v>
      </c>
      <c r="H7" s="50">
        <v>0</v>
      </c>
      <c r="I7" s="50">
        <v>1</v>
      </c>
      <c r="J7" s="50">
        <v>1.4</v>
      </c>
      <c r="K7" s="50">
        <v>0.5</v>
      </c>
      <c r="L7" s="50">
        <v>0</v>
      </c>
      <c r="M7" s="50">
        <v>3.9000000000000004</v>
      </c>
      <c r="N7" s="48" t="s">
        <v>18</v>
      </c>
    </row>
    <row r="8" spans="1:14" x14ac:dyDescent="0.2">
      <c r="A8" s="22">
        <v>106</v>
      </c>
      <c r="B8" s="53" t="str">
        <f t="shared" ref="B8:B39" si="1">CONCATENATE(C8,"-0",RIGHT(D8,2))</f>
        <v>S1TI-011</v>
      </c>
      <c r="C8" s="22" t="str">
        <f>VLOOKUP(E8,Sheet1!$A$8:$B$11,2,FALSE)</f>
        <v>S1TI</v>
      </c>
      <c r="D8" s="22">
        <f t="shared" ref="D8:D39" si="2">IF(E8&lt;&gt;E7,11,D7+1)</f>
        <v>11</v>
      </c>
      <c r="E8" s="53" t="s">
        <v>16</v>
      </c>
      <c r="F8" s="22" t="s">
        <v>25</v>
      </c>
      <c r="G8" s="22" t="s">
        <v>20</v>
      </c>
      <c r="H8" s="24">
        <v>2.9899999999999967</v>
      </c>
      <c r="I8" s="24">
        <v>4.25</v>
      </c>
      <c r="J8" s="24">
        <v>1.35</v>
      </c>
      <c r="K8" s="24">
        <v>3.3333333333333348</v>
      </c>
      <c r="L8" s="24">
        <v>0</v>
      </c>
      <c r="M8" s="24">
        <v>49.946666666666673</v>
      </c>
      <c r="N8" s="22" t="s">
        <v>15</v>
      </c>
    </row>
    <row r="9" spans="1:14" x14ac:dyDescent="0.2">
      <c r="A9" s="22">
        <v>64</v>
      </c>
      <c r="B9" s="53" t="str">
        <f t="shared" si="1"/>
        <v>S1TI-012</v>
      </c>
      <c r="C9" s="22" t="str">
        <f>VLOOKUP(E9,Sheet1!$A$8:$B$11,2,FALSE)</f>
        <v>S1TI</v>
      </c>
      <c r="D9" s="22">
        <f t="shared" si="2"/>
        <v>12</v>
      </c>
      <c r="E9" s="53" t="s">
        <v>16</v>
      </c>
      <c r="F9" s="22" t="s">
        <v>21</v>
      </c>
      <c r="G9" s="22" t="s">
        <v>14</v>
      </c>
      <c r="H9" s="24">
        <v>4.5583333333333353</v>
      </c>
      <c r="I9" s="24">
        <v>12.125</v>
      </c>
      <c r="J9" s="24">
        <v>2.35</v>
      </c>
      <c r="K9" s="24">
        <v>1.5</v>
      </c>
      <c r="L9" s="24">
        <v>0</v>
      </c>
      <c r="M9" s="24">
        <v>55.166666666666671</v>
      </c>
      <c r="N9" s="22" t="s">
        <v>15</v>
      </c>
    </row>
    <row r="10" spans="1:14" x14ac:dyDescent="0.2">
      <c r="A10" s="22">
        <v>20</v>
      </c>
      <c r="B10" s="53" t="str">
        <f t="shared" si="1"/>
        <v>S1TI-013</v>
      </c>
      <c r="C10" s="22" t="str">
        <f>VLOOKUP(E10,Sheet1!$A$8:$B$11,2,FALSE)</f>
        <v>S1TI</v>
      </c>
      <c r="D10" s="22">
        <f t="shared" si="2"/>
        <v>13</v>
      </c>
      <c r="E10" s="53" t="s">
        <v>16</v>
      </c>
      <c r="F10" s="22" t="s">
        <v>13</v>
      </c>
      <c r="G10" s="22" t="s">
        <v>14</v>
      </c>
      <c r="H10" s="24">
        <v>0.99999999999999911</v>
      </c>
      <c r="I10" s="24">
        <v>2.2499999999999996</v>
      </c>
      <c r="J10" s="24">
        <v>0.75</v>
      </c>
      <c r="K10" s="24">
        <v>1.75</v>
      </c>
      <c r="L10" s="24">
        <v>0</v>
      </c>
      <c r="M10" s="24">
        <v>25.5</v>
      </c>
      <c r="N10" s="22" t="s">
        <v>15</v>
      </c>
    </row>
    <row r="11" spans="1:14" x14ac:dyDescent="0.2">
      <c r="A11" s="22">
        <v>38</v>
      </c>
      <c r="B11" s="53" t="str">
        <f t="shared" si="1"/>
        <v>S1TI-014</v>
      </c>
      <c r="C11" s="22" t="str">
        <f>VLOOKUP(E11,Sheet1!$A$8:$B$11,2,FALSE)</f>
        <v>S1TI</v>
      </c>
      <c r="D11" s="22">
        <f t="shared" si="2"/>
        <v>14</v>
      </c>
      <c r="E11" s="53" t="s">
        <v>16</v>
      </c>
      <c r="F11" s="22" t="s">
        <v>13</v>
      </c>
      <c r="G11" s="22" t="s">
        <v>14</v>
      </c>
      <c r="H11" s="24">
        <v>6.9850000000000048</v>
      </c>
      <c r="I11" s="24">
        <v>6.415</v>
      </c>
      <c r="J11" s="24">
        <v>2.25</v>
      </c>
      <c r="K11" s="24">
        <v>2.75</v>
      </c>
      <c r="L11" s="24">
        <v>0</v>
      </c>
      <c r="M11" s="24">
        <v>46.350000000000009</v>
      </c>
      <c r="N11" s="22" t="s">
        <v>15</v>
      </c>
    </row>
    <row r="12" spans="1:14" x14ac:dyDescent="0.2">
      <c r="A12" s="22">
        <v>54</v>
      </c>
      <c r="B12" s="53" t="str">
        <f t="shared" si="1"/>
        <v>S1TI-015</v>
      </c>
      <c r="C12" s="22" t="str">
        <f>VLOOKUP(E12,Sheet1!$A$8:$B$11,2,FALSE)</f>
        <v>S1TI</v>
      </c>
      <c r="D12" s="22">
        <f t="shared" si="2"/>
        <v>15</v>
      </c>
      <c r="E12" s="53" t="s">
        <v>16</v>
      </c>
      <c r="F12" s="22" t="s">
        <v>13</v>
      </c>
      <c r="G12" s="22" t="s">
        <v>17</v>
      </c>
      <c r="H12" s="24">
        <v>1.3316666666666581</v>
      </c>
      <c r="I12" s="24">
        <v>3.25</v>
      </c>
      <c r="J12" s="24">
        <v>0.2</v>
      </c>
      <c r="K12" s="24">
        <v>1.5</v>
      </c>
      <c r="L12" s="24">
        <v>0</v>
      </c>
      <c r="M12" s="24">
        <v>34.263333333333321</v>
      </c>
      <c r="N12" s="22" t="s">
        <v>15</v>
      </c>
    </row>
    <row r="13" spans="1:14" x14ac:dyDescent="0.2">
      <c r="A13" s="22">
        <v>122</v>
      </c>
      <c r="B13" s="53" t="str">
        <f t="shared" si="1"/>
        <v>S1TI-016</v>
      </c>
      <c r="C13" s="22" t="str">
        <f>VLOOKUP(E13,Sheet1!$A$8:$B$11,2,FALSE)</f>
        <v>S1TI</v>
      </c>
      <c r="D13" s="22">
        <f t="shared" si="2"/>
        <v>16</v>
      </c>
      <c r="E13" s="53" t="s">
        <v>16</v>
      </c>
      <c r="F13" s="22" t="s">
        <v>13</v>
      </c>
      <c r="G13" s="22" t="s">
        <v>14</v>
      </c>
      <c r="H13" s="24">
        <v>2.5583333333333158</v>
      </c>
      <c r="I13" s="24">
        <v>0</v>
      </c>
      <c r="J13" s="24">
        <v>0.75</v>
      </c>
      <c r="K13" s="24">
        <v>1.25</v>
      </c>
      <c r="L13" s="24">
        <v>0</v>
      </c>
      <c r="M13" s="24">
        <v>20.116666666666632</v>
      </c>
      <c r="N13" s="22" t="s">
        <v>18</v>
      </c>
    </row>
    <row r="14" spans="1:14" x14ac:dyDescent="0.2">
      <c r="A14" s="22">
        <v>116</v>
      </c>
      <c r="B14" s="53" t="str">
        <f t="shared" si="1"/>
        <v>S1TI-017</v>
      </c>
      <c r="C14" s="22" t="str">
        <f>VLOOKUP(E14,Sheet1!$A$8:$B$11,2,FALSE)</f>
        <v>S1TI</v>
      </c>
      <c r="D14" s="22">
        <f t="shared" si="2"/>
        <v>17</v>
      </c>
      <c r="E14" s="53" t="s">
        <v>16</v>
      </c>
      <c r="F14" s="22" t="s">
        <v>13</v>
      </c>
      <c r="G14" s="22" t="s">
        <v>14</v>
      </c>
      <c r="H14" s="24">
        <v>3.9333333333333513</v>
      </c>
      <c r="I14" s="24">
        <v>2</v>
      </c>
      <c r="J14" s="24">
        <v>1.05</v>
      </c>
      <c r="K14" s="24">
        <v>2.1666666666666701</v>
      </c>
      <c r="L14" s="24">
        <v>0</v>
      </c>
      <c r="M14" s="24">
        <v>32.800000000000047</v>
      </c>
      <c r="N14" s="22" t="s">
        <v>15</v>
      </c>
    </row>
    <row r="15" spans="1:14" x14ac:dyDescent="0.2">
      <c r="A15" s="22">
        <v>117</v>
      </c>
      <c r="B15" s="53" t="str">
        <f t="shared" si="1"/>
        <v>S1TI-018</v>
      </c>
      <c r="C15" s="22" t="str">
        <f>VLOOKUP(E15,Sheet1!$A$8:$B$11,2,FALSE)</f>
        <v>S1TI</v>
      </c>
      <c r="D15" s="22">
        <f t="shared" si="2"/>
        <v>18</v>
      </c>
      <c r="E15" s="53" t="s">
        <v>16</v>
      </c>
      <c r="F15" s="22" t="s">
        <v>13</v>
      </c>
      <c r="G15" s="22" t="s">
        <v>14</v>
      </c>
      <c r="H15" s="24">
        <v>6.9666666666666703</v>
      </c>
      <c r="I15" s="24">
        <v>0</v>
      </c>
      <c r="J15" s="24">
        <v>0</v>
      </c>
      <c r="K15" s="24">
        <v>0</v>
      </c>
      <c r="L15" s="24">
        <v>0</v>
      </c>
      <c r="M15" s="24">
        <v>17.933333333333341</v>
      </c>
      <c r="N15" s="22" t="s">
        <v>15</v>
      </c>
    </row>
    <row r="16" spans="1:14" x14ac:dyDescent="0.2">
      <c r="A16" s="22">
        <v>2</v>
      </c>
      <c r="B16" s="53" t="str">
        <f t="shared" si="1"/>
        <v>S1TI-019</v>
      </c>
      <c r="C16" s="22" t="str">
        <f>VLOOKUP(E16,Sheet1!$A$8:$B$11,2,FALSE)</f>
        <v>S1TI</v>
      </c>
      <c r="D16" s="22">
        <f t="shared" si="2"/>
        <v>19</v>
      </c>
      <c r="E16" s="53" t="s">
        <v>16</v>
      </c>
      <c r="F16" s="22" t="s">
        <v>13</v>
      </c>
      <c r="G16" s="22" t="s">
        <v>17</v>
      </c>
      <c r="H16" s="24">
        <v>1.6666666666666501</v>
      </c>
      <c r="I16" s="24">
        <v>0</v>
      </c>
      <c r="J16" s="24">
        <v>0.75</v>
      </c>
      <c r="K16" s="24">
        <v>0</v>
      </c>
      <c r="L16" s="24">
        <v>0</v>
      </c>
      <c r="M16" s="24">
        <v>22.3333333333333</v>
      </c>
      <c r="N16" s="22" t="s">
        <v>18</v>
      </c>
    </row>
    <row r="17" spans="1:14" x14ac:dyDescent="0.2">
      <c r="A17" s="22">
        <v>69</v>
      </c>
      <c r="B17" s="53" t="str">
        <f t="shared" si="1"/>
        <v>S1TI-020</v>
      </c>
      <c r="C17" s="22" t="str">
        <f>VLOOKUP(E17,Sheet1!$A$8:$B$11,2,FALSE)</f>
        <v>S1TI</v>
      </c>
      <c r="D17" s="22">
        <f t="shared" si="2"/>
        <v>20</v>
      </c>
      <c r="E17" s="53" t="s">
        <v>16</v>
      </c>
      <c r="F17" s="22" t="s">
        <v>13</v>
      </c>
      <c r="G17" s="22" t="s">
        <v>17</v>
      </c>
      <c r="H17" s="24">
        <v>5.4566666666666634</v>
      </c>
      <c r="I17" s="24">
        <v>3.4550000000000001</v>
      </c>
      <c r="J17" s="24">
        <v>1.85</v>
      </c>
      <c r="K17" s="24">
        <v>2.4166666666666701</v>
      </c>
      <c r="L17" s="24">
        <v>0</v>
      </c>
      <c r="M17" s="24">
        <v>36.256666666666668</v>
      </c>
      <c r="N17" s="22" t="s">
        <v>15</v>
      </c>
    </row>
    <row r="18" spans="1:14" ht="13.5" customHeight="1" x14ac:dyDescent="0.2">
      <c r="A18" s="22">
        <v>70</v>
      </c>
      <c r="B18" s="53" t="str">
        <f t="shared" si="1"/>
        <v>S1TI-021</v>
      </c>
      <c r="C18" s="22" t="str">
        <f>VLOOKUP(E18,Sheet1!$A$8:$B$11,2,FALSE)</f>
        <v>S1TI</v>
      </c>
      <c r="D18" s="22">
        <f t="shared" si="2"/>
        <v>21</v>
      </c>
      <c r="E18" s="53" t="s">
        <v>16</v>
      </c>
      <c r="F18" s="22" t="s">
        <v>13</v>
      </c>
      <c r="G18" s="22" t="s">
        <v>17</v>
      </c>
      <c r="H18" s="24">
        <v>5.876666666666658</v>
      </c>
      <c r="I18" s="24">
        <v>1</v>
      </c>
      <c r="J18" s="24">
        <v>1.35</v>
      </c>
      <c r="K18" s="24">
        <v>5.9999999999999849</v>
      </c>
      <c r="L18" s="24">
        <v>0</v>
      </c>
      <c r="M18" s="24">
        <v>47.683333333333287</v>
      </c>
      <c r="N18" s="22" t="s">
        <v>15</v>
      </c>
    </row>
    <row r="19" spans="1:14" ht="14.25" customHeight="1" x14ac:dyDescent="0.2">
      <c r="A19" s="22">
        <v>127</v>
      </c>
      <c r="B19" s="53" t="str">
        <f t="shared" si="1"/>
        <v>S1TI-022</v>
      </c>
      <c r="C19" s="22" t="str">
        <f>VLOOKUP(E19,Sheet1!$A$8:$B$11,2,FALSE)</f>
        <v>S1TI</v>
      </c>
      <c r="D19" s="22">
        <f t="shared" si="2"/>
        <v>22</v>
      </c>
      <c r="E19" s="53" t="s">
        <v>16</v>
      </c>
      <c r="F19" s="22" t="s">
        <v>13</v>
      </c>
      <c r="G19" s="22" t="s">
        <v>14</v>
      </c>
      <c r="H19" s="24">
        <v>8.9350000000000005</v>
      </c>
      <c r="I19" s="24">
        <v>3.625</v>
      </c>
      <c r="J19" s="24">
        <v>0.2</v>
      </c>
      <c r="K19" s="24">
        <v>0.75</v>
      </c>
      <c r="L19" s="24">
        <v>0</v>
      </c>
      <c r="M19" s="24">
        <v>30.52</v>
      </c>
      <c r="N19" s="22" t="s">
        <v>18</v>
      </c>
    </row>
    <row r="20" spans="1:14" x14ac:dyDescent="0.2">
      <c r="A20" s="22">
        <v>124</v>
      </c>
      <c r="B20" s="53" t="str">
        <f t="shared" si="1"/>
        <v>S1TI-023</v>
      </c>
      <c r="C20" s="22" t="str">
        <f>VLOOKUP(E20,Sheet1!$A$8:$B$11,2,FALSE)</f>
        <v>S1TI</v>
      </c>
      <c r="D20" s="22">
        <f t="shared" si="2"/>
        <v>23</v>
      </c>
      <c r="E20" s="53" t="s">
        <v>16</v>
      </c>
      <c r="F20" s="22" t="s">
        <v>13</v>
      </c>
      <c r="G20" s="22" t="s">
        <v>17</v>
      </c>
      <c r="H20" s="24">
        <v>5.8233333333333404</v>
      </c>
      <c r="I20" s="24">
        <v>0.5</v>
      </c>
      <c r="J20" s="24">
        <v>1.25</v>
      </c>
      <c r="K20" s="24">
        <v>1.25</v>
      </c>
      <c r="L20" s="24">
        <v>0</v>
      </c>
      <c r="M20" s="24">
        <v>23.74666666666668</v>
      </c>
      <c r="N20" s="22" t="s">
        <v>15</v>
      </c>
    </row>
    <row r="21" spans="1:14" x14ac:dyDescent="0.2">
      <c r="A21" s="22">
        <v>120</v>
      </c>
      <c r="B21" s="53" t="str">
        <f t="shared" si="1"/>
        <v>S1TI-024</v>
      </c>
      <c r="C21" s="22" t="str">
        <f>VLOOKUP(E21,Sheet1!$A$8:$B$11,2,FALSE)</f>
        <v>S1TI</v>
      </c>
      <c r="D21" s="22">
        <f t="shared" si="2"/>
        <v>24</v>
      </c>
      <c r="E21" s="53" t="s">
        <v>16</v>
      </c>
      <c r="F21" s="22" t="s">
        <v>13</v>
      </c>
      <c r="G21" s="22" t="s">
        <v>14</v>
      </c>
      <c r="H21" s="24">
        <v>8.2600000000000016</v>
      </c>
      <c r="I21" s="24">
        <v>0</v>
      </c>
      <c r="J21" s="24">
        <v>1.75</v>
      </c>
      <c r="K21" s="24">
        <v>1</v>
      </c>
      <c r="L21" s="24">
        <v>0</v>
      </c>
      <c r="M21" s="24">
        <v>30.020000000000003</v>
      </c>
      <c r="N21" s="22" t="s">
        <v>18</v>
      </c>
    </row>
    <row r="22" spans="1:14" x14ac:dyDescent="0.2">
      <c r="A22" s="22">
        <v>4</v>
      </c>
      <c r="B22" s="53" t="str">
        <f t="shared" si="1"/>
        <v>S1TI-025</v>
      </c>
      <c r="C22" s="22" t="str">
        <f>VLOOKUP(E22,Sheet1!$A$8:$B$11,2,FALSE)</f>
        <v>S1TI</v>
      </c>
      <c r="D22" s="22">
        <f t="shared" si="2"/>
        <v>25</v>
      </c>
      <c r="E22" s="53" t="s">
        <v>16</v>
      </c>
      <c r="F22" s="22" t="s">
        <v>13</v>
      </c>
      <c r="G22" s="22" t="s">
        <v>14</v>
      </c>
      <c r="H22" s="24">
        <v>3.1183333333333252</v>
      </c>
      <c r="I22" s="24">
        <v>0.5</v>
      </c>
      <c r="J22" s="24">
        <v>1.25</v>
      </c>
      <c r="K22" s="24">
        <v>1.25</v>
      </c>
      <c r="L22" s="24">
        <v>0</v>
      </c>
      <c r="M22" s="24">
        <v>41.436666666666653</v>
      </c>
      <c r="N22" s="22" t="s">
        <v>15</v>
      </c>
    </row>
    <row r="23" spans="1:14" x14ac:dyDescent="0.2">
      <c r="A23" s="22">
        <v>40</v>
      </c>
      <c r="B23" s="53" t="str">
        <f t="shared" si="1"/>
        <v>S1TI-026</v>
      </c>
      <c r="C23" s="22" t="str">
        <f>VLOOKUP(E23,Sheet1!$A$8:$B$11,2,FALSE)</f>
        <v>S1TI</v>
      </c>
      <c r="D23" s="22">
        <f t="shared" si="2"/>
        <v>26</v>
      </c>
      <c r="E23" s="53" t="s">
        <v>16</v>
      </c>
      <c r="F23" s="22" t="s">
        <v>13</v>
      </c>
      <c r="G23" s="22" t="s">
        <v>14</v>
      </c>
      <c r="H23" s="24">
        <v>5.2433333333333252</v>
      </c>
      <c r="I23" s="24">
        <v>3.5</v>
      </c>
      <c r="J23" s="24">
        <v>0.75</v>
      </c>
      <c r="K23" s="24">
        <v>3.5</v>
      </c>
      <c r="L23" s="24">
        <v>0</v>
      </c>
      <c r="M23" s="24">
        <v>37.636666666666649</v>
      </c>
      <c r="N23" s="22" t="s">
        <v>15</v>
      </c>
    </row>
    <row r="24" spans="1:14" ht="12" customHeight="1" x14ac:dyDescent="0.2">
      <c r="A24" s="22">
        <v>128</v>
      </c>
      <c r="B24" s="53" t="str">
        <f t="shared" si="1"/>
        <v>S1TI-027</v>
      </c>
      <c r="C24" s="22" t="str">
        <f>VLOOKUP(E24,Sheet1!$A$8:$B$11,2,FALSE)</f>
        <v>S1TI</v>
      </c>
      <c r="D24" s="22">
        <f t="shared" si="2"/>
        <v>27</v>
      </c>
      <c r="E24" s="53" t="s">
        <v>16</v>
      </c>
      <c r="F24" s="22" t="s">
        <v>13</v>
      </c>
      <c r="G24" s="22" t="s">
        <v>17</v>
      </c>
      <c r="H24" s="24">
        <v>0.80000000000000071</v>
      </c>
      <c r="I24" s="24">
        <v>1.29</v>
      </c>
      <c r="J24" s="24">
        <v>1.25</v>
      </c>
      <c r="K24" s="24">
        <v>1.25</v>
      </c>
      <c r="L24" s="24">
        <v>0</v>
      </c>
      <c r="M24" s="24">
        <v>23.630000000000003</v>
      </c>
      <c r="N24" s="22" t="s">
        <v>15</v>
      </c>
    </row>
    <row r="25" spans="1:14" x14ac:dyDescent="0.2">
      <c r="A25" s="22">
        <v>6</v>
      </c>
      <c r="B25" s="53" t="str">
        <f t="shared" si="1"/>
        <v>S1TI-028</v>
      </c>
      <c r="C25" s="22" t="str">
        <f>VLOOKUP(E25,Sheet1!$A$8:$B$11,2,FALSE)</f>
        <v>S1TI</v>
      </c>
      <c r="D25" s="22">
        <f t="shared" si="2"/>
        <v>28</v>
      </c>
      <c r="E25" s="53" t="s">
        <v>16</v>
      </c>
      <c r="F25" s="22" t="s">
        <v>13</v>
      </c>
      <c r="G25" s="22" t="s">
        <v>17</v>
      </c>
      <c r="H25" s="24">
        <v>5.8266666666666609</v>
      </c>
      <c r="I25" s="24">
        <v>1.75</v>
      </c>
      <c r="J25" s="24">
        <v>1.65</v>
      </c>
      <c r="K25" s="24">
        <v>1.25</v>
      </c>
      <c r="L25" s="24">
        <v>0</v>
      </c>
      <c r="M25" s="24">
        <v>31.453333333333322</v>
      </c>
      <c r="N25" s="22" t="s">
        <v>15</v>
      </c>
    </row>
    <row r="26" spans="1:14" ht="13.5" customHeight="1" x14ac:dyDescent="0.2">
      <c r="A26" s="22">
        <v>71</v>
      </c>
      <c r="B26" s="53" t="str">
        <f t="shared" si="1"/>
        <v>S1TI-029</v>
      </c>
      <c r="C26" s="22" t="str">
        <f>VLOOKUP(E26,Sheet1!$A$8:$B$11,2,FALSE)</f>
        <v>S1TI</v>
      </c>
      <c r="D26" s="22">
        <f t="shared" si="2"/>
        <v>29</v>
      </c>
      <c r="E26" s="53" t="s">
        <v>16</v>
      </c>
      <c r="F26" s="22" t="s">
        <v>13</v>
      </c>
      <c r="G26" s="22" t="s">
        <v>17</v>
      </c>
      <c r="H26" s="24">
        <v>4.3933333333333398</v>
      </c>
      <c r="I26" s="24">
        <v>1.0000000000000002</v>
      </c>
      <c r="J26" s="24">
        <v>1.25</v>
      </c>
      <c r="K26" s="24">
        <v>4.6666666666666501</v>
      </c>
      <c r="L26" s="24">
        <v>0</v>
      </c>
      <c r="M26" s="24">
        <v>33.369999999999976</v>
      </c>
      <c r="N26" s="22" t="s">
        <v>15</v>
      </c>
    </row>
    <row r="27" spans="1:14" x14ac:dyDescent="0.2">
      <c r="A27" s="22">
        <v>61</v>
      </c>
      <c r="B27" s="53" t="str">
        <f t="shared" si="1"/>
        <v>S1TI-030</v>
      </c>
      <c r="C27" s="22" t="str">
        <f>VLOOKUP(E27,Sheet1!$A$8:$B$11,2,FALSE)</f>
        <v>S1TI</v>
      </c>
      <c r="D27" s="22">
        <f t="shared" si="2"/>
        <v>30</v>
      </c>
      <c r="E27" s="53" t="s">
        <v>16</v>
      </c>
      <c r="F27" s="22" t="s">
        <v>13</v>
      </c>
      <c r="G27" s="22" t="s">
        <v>14</v>
      </c>
      <c r="H27" s="24">
        <v>3.2999999999999954</v>
      </c>
      <c r="I27" s="24">
        <v>4.75</v>
      </c>
      <c r="J27" s="24">
        <v>1.25</v>
      </c>
      <c r="K27" s="24">
        <v>8.25</v>
      </c>
      <c r="L27" s="24">
        <v>0</v>
      </c>
      <c r="M27" s="24">
        <v>62.86999999999999</v>
      </c>
      <c r="N27" s="22" t="s">
        <v>15</v>
      </c>
    </row>
    <row r="28" spans="1:14" x14ac:dyDescent="0.2">
      <c r="A28" s="22">
        <v>7</v>
      </c>
      <c r="B28" s="53" t="str">
        <f t="shared" si="1"/>
        <v>S1TI-031</v>
      </c>
      <c r="C28" s="22" t="str">
        <f>VLOOKUP(E28,Sheet1!$A$8:$B$11,2,FALSE)</f>
        <v>S1TI</v>
      </c>
      <c r="D28" s="22">
        <f t="shared" si="2"/>
        <v>31</v>
      </c>
      <c r="E28" s="53" t="s">
        <v>16</v>
      </c>
      <c r="F28" s="22" t="s">
        <v>13</v>
      </c>
      <c r="G28" s="22" t="s">
        <v>14</v>
      </c>
      <c r="H28" s="24">
        <v>3.1666666666666643</v>
      </c>
      <c r="I28" s="24">
        <v>2</v>
      </c>
      <c r="J28" s="24">
        <v>2.35</v>
      </c>
      <c r="K28" s="24">
        <v>3.25</v>
      </c>
      <c r="L28" s="24">
        <v>0</v>
      </c>
      <c r="M28" s="24">
        <v>37.533333333333331</v>
      </c>
      <c r="N28" s="22" t="s">
        <v>15</v>
      </c>
    </row>
    <row r="29" spans="1:14" x14ac:dyDescent="0.2">
      <c r="A29" s="22">
        <v>3</v>
      </c>
      <c r="B29" s="53" t="str">
        <f t="shared" si="1"/>
        <v>S1TI-032</v>
      </c>
      <c r="C29" s="22" t="str">
        <f>VLOOKUP(E29,Sheet1!$A$8:$B$11,2,FALSE)</f>
        <v>S1TI</v>
      </c>
      <c r="D29" s="22">
        <f t="shared" si="2"/>
        <v>32</v>
      </c>
      <c r="E29" s="53" t="s">
        <v>16</v>
      </c>
      <c r="F29" s="22" t="s">
        <v>13</v>
      </c>
      <c r="G29" s="22" t="s">
        <v>17</v>
      </c>
      <c r="H29" s="24">
        <v>2.7250000000000005</v>
      </c>
      <c r="I29" s="24">
        <v>3</v>
      </c>
      <c r="J29" s="24">
        <v>0.75</v>
      </c>
      <c r="K29" s="24">
        <v>4.3333333333333348</v>
      </c>
      <c r="L29" s="24">
        <v>0</v>
      </c>
      <c r="M29" s="24">
        <v>42.916666666666671</v>
      </c>
      <c r="N29" s="22" t="s">
        <v>15</v>
      </c>
    </row>
    <row r="30" spans="1:14" x14ac:dyDescent="0.2">
      <c r="A30" s="22">
        <v>45</v>
      </c>
      <c r="B30" s="53" t="str">
        <f t="shared" si="1"/>
        <v>S1TI-033</v>
      </c>
      <c r="C30" s="22" t="str">
        <f>VLOOKUP(E30,Sheet1!$A$8:$B$11,2,FALSE)</f>
        <v>S1TI</v>
      </c>
      <c r="D30" s="22">
        <f t="shared" si="2"/>
        <v>33</v>
      </c>
      <c r="E30" s="53" t="s">
        <v>16</v>
      </c>
      <c r="F30" s="22" t="s">
        <v>13</v>
      </c>
      <c r="G30" s="22" t="s">
        <v>17</v>
      </c>
      <c r="H30" s="24">
        <v>3.3933333333333344</v>
      </c>
      <c r="I30" s="24">
        <v>1.5</v>
      </c>
      <c r="J30" s="24">
        <v>0.75</v>
      </c>
      <c r="K30" s="24">
        <v>3.1666666666666652</v>
      </c>
      <c r="L30" s="24">
        <v>0</v>
      </c>
      <c r="M30" s="24">
        <v>28.82</v>
      </c>
      <c r="N30" s="22" t="s">
        <v>15</v>
      </c>
    </row>
    <row r="31" spans="1:14" x14ac:dyDescent="0.2">
      <c r="A31" s="22">
        <v>125</v>
      </c>
      <c r="B31" s="53" t="str">
        <f t="shared" si="1"/>
        <v>S1TI-034</v>
      </c>
      <c r="C31" s="22" t="str">
        <f>VLOOKUP(E31,Sheet1!$A$8:$B$11,2,FALSE)</f>
        <v>S1TI</v>
      </c>
      <c r="D31" s="22">
        <f t="shared" si="2"/>
        <v>34</v>
      </c>
      <c r="E31" s="53" t="s">
        <v>16</v>
      </c>
      <c r="F31" s="22" t="s">
        <v>13</v>
      </c>
      <c r="G31" s="22" t="s">
        <v>14</v>
      </c>
      <c r="H31" s="24">
        <v>4.1100000000000003</v>
      </c>
      <c r="I31" s="24">
        <v>3.915</v>
      </c>
      <c r="J31" s="24">
        <v>0.75</v>
      </c>
      <c r="K31" s="24">
        <v>3.3333333333333348</v>
      </c>
      <c r="L31" s="24">
        <v>0</v>
      </c>
      <c r="M31" s="24">
        <v>35.216666666666669</v>
      </c>
      <c r="N31" s="22" t="s">
        <v>15</v>
      </c>
    </row>
    <row r="32" spans="1:14" x14ac:dyDescent="0.2">
      <c r="A32" s="22">
        <v>35</v>
      </c>
      <c r="B32" s="53" t="str">
        <f t="shared" si="1"/>
        <v>S1TI-035</v>
      </c>
      <c r="C32" s="22" t="str">
        <f>VLOOKUP(E32,Sheet1!$A$8:$B$11,2,FALSE)</f>
        <v>S1TI</v>
      </c>
      <c r="D32" s="22">
        <f t="shared" si="2"/>
        <v>35</v>
      </c>
      <c r="E32" s="53" t="s">
        <v>16</v>
      </c>
      <c r="F32" s="22" t="s">
        <v>13</v>
      </c>
      <c r="G32" s="22" t="s">
        <v>17</v>
      </c>
      <c r="H32" s="24">
        <v>5.0233333333333405</v>
      </c>
      <c r="I32" s="24">
        <v>3.71</v>
      </c>
      <c r="J32" s="24">
        <v>2.65</v>
      </c>
      <c r="K32" s="24">
        <v>2.25</v>
      </c>
      <c r="L32" s="24">
        <v>0</v>
      </c>
      <c r="M32" s="24">
        <v>42.166666666666679</v>
      </c>
      <c r="N32" s="22" t="s">
        <v>15</v>
      </c>
    </row>
    <row r="33" spans="1:14" ht="14.25" customHeight="1" x14ac:dyDescent="0.2">
      <c r="A33" s="22">
        <v>9</v>
      </c>
      <c r="B33" s="53" t="str">
        <f t="shared" si="1"/>
        <v>S1TI-036</v>
      </c>
      <c r="C33" s="22" t="str">
        <f>VLOOKUP(E33,Sheet1!$A$8:$B$11,2,FALSE)</f>
        <v>S1TI</v>
      </c>
      <c r="D33" s="22">
        <f t="shared" si="2"/>
        <v>36</v>
      </c>
      <c r="E33" s="53" t="s">
        <v>16</v>
      </c>
      <c r="F33" s="22" t="s">
        <v>13</v>
      </c>
      <c r="G33" s="22" t="s">
        <v>14</v>
      </c>
      <c r="H33" s="24">
        <v>2.2316666666666651</v>
      </c>
      <c r="I33" s="24">
        <v>3.25</v>
      </c>
      <c r="J33" s="24">
        <v>0.75</v>
      </c>
      <c r="K33" s="24">
        <v>0.75</v>
      </c>
      <c r="L33" s="24">
        <v>0</v>
      </c>
      <c r="M33" s="24">
        <v>20.963333333333331</v>
      </c>
      <c r="N33" s="22" t="s">
        <v>18</v>
      </c>
    </row>
    <row r="34" spans="1:14" x14ac:dyDescent="0.2">
      <c r="A34" s="51">
        <v>95</v>
      </c>
      <c r="B34" s="54" t="str">
        <f t="shared" si="1"/>
        <v>S1TI-037</v>
      </c>
      <c r="C34" s="51" t="str">
        <f>VLOOKUP(E34,Sheet1!$A$8:$B$11,2,FALSE)</f>
        <v>S1TI</v>
      </c>
      <c r="D34" s="22">
        <f t="shared" si="2"/>
        <v>37</v>
      </c>
      <c r="E34" s="54" t="s">
        <v>16</v>
      </c>
      <c r="F34" s="51" t="s">
        <v>13</v>
      </c>
      <c r="G34" s="51" t="s">
        <v>20</v>
      </c>
      <c r="H34" s="52">
        <v>3.0683333333333334</v>
      </c>
      <c r="I34" s="52">
        <v>3.21</v>
      </c>
      <c r="J34" s="52">
        <v>2.35</v>
      </c>
      <c r="K34" s="52">
        <v>1.25</v>
      </c>
      <c r="L34" s="52">
        <v>0</v>
      </c>
      <c r="M34" s="52">
        <v>47.506666666666668</v>
      </c>
      <c r="N34" s="51" t="s">
        <v>15</v>
      </c>
    </row>
    <row r="35" spans="1:14" ht="13.5" customHeight="1" x14ac:dyDescent="0.2">
      <c r="A35" s="22">
        <v>10</v>
      </c>
      <c r="B35" s="53" t="str">
        <f t="shared" si="1"/>
        <v>S1TI-038</v>
      </c>
      <c r="C35" s="22" t="str">
        <f>VLOOKUP(E35,Sheet1!$A$8:$B$11,2,FALSE)</f>
        <v>S1TI</v>
      </c>
      <c r="D35" s="22">
        <f t="shared" si="2"/>
        <v>38</v>
      </c>
      <c r="E35" s="53" t="s">
        <v>16</v>
      </c>
      <c r="F35" s="22" t="s">
        <v>13</v>
      </c>
      <c r="G35" s="22" t="s">
        <v>14</v>
      </c>
      <c r="H35" s="24">
        <v>6.89</v>
      </c>
      <c r="I35" s="24">
        <v>0</v>
      </c>
      <c r="J35" s="24">
        <v>0.75</v>
      </c>
      <c r="K35" s="24">
        <v>0</v>
      </c>
      <c r="L35" s="24">
        <v>0</v>
      </c>
      <c r="M35" s="24">
        <v>15.049999999999999</v>
      </c>
      <c r="N35" s="22" t="s">
        <v>18</v>
      </c>
    </row>
    <row r="36" spans="1:14" x14ac:dyDescent="0.2">
      <c r="A36" s="22">
        <v>50</v>
      </c>
      <c r="B36" s="53" t="str">
        <f t="shared" si="1"/>
        <v>S1TI-039</v>
      </c>
      <c r="C36" s="22" t="str">
        <f>VLOOKUP(E36,Sheet1!$A$8:$B$11,2,FALSE)</f>
        <v>S1TI</v>
      </c>
      <c r="D36" s="22">
        <f t="shared" si="2"/>
        <v>39</v>
      </c>
      <c r="E36" s="53" t="s">
        <v>16</v>
      </c>
      <c r="F36" s="22" t="s">
        <v>13</v>
      </c>
      <c r="G36" s="22" t="s">
        <v>17</v>
      </c>
      <c r="H36" s="24">
        <v>0</v>
      </c>
      <c r="I36" s="24">
        <v>0</v>
      </c>
      <c r="J36" s="24">
        <v>0</v>
      </c>
      <c r="K36" s="24">
        <v>0</v>
      </c>
      <c r="L36" s="24">
        <v>0</v>
      </c>
      <c r="M36" s="24">
        <v>10</v>
      </c>
      <c r="N36" s="22" t="s">
        <v>18</v>
      </c>
    </row>
    <row r="37" spans="1:14" x14ac:dyDescent="0.2">
      <c r="A37" s="22">
        <v>49</v>
      </c>
      <c r="B37" s="53" t="str">
        <f t="shared" si="1"/>
        <v>S1TI-040</v>
      </c>
      <c r="C37" s="22" t="str">
        <f>VLOOKUP(E37,Sheet1!$A$8:$B$11,2,FALSE)</f>
        <v>S1TI</v>
      </c>
      <c r="D37" s="22">
        <f t="shared" si="2"/>
        <v>40</v>
      </c>
      <c r="E37" s="53" t="s">
        <v>16</v>
      </c>
      <c r="F37" s="22" t="s">
        <v>13</v>
      </c>
      <c r="G37" s="22" t="s">
        <v>17</v>
      </c>
      <c r="H37" s="24">
        <v>6.8333333333333339</v>
      </c>
      <c r="I37" s="24">
        <v>3</v>
      </c>
      <c r="J37" s="24">
        <v>3.85</v>
      </c>
      <c r="K37" s="24">
        <v>2.25</v>
      </c>
      <c r="L37" s="24">
        <v>0</v>
      </c>
      <c r="M37" s="24">
        <v>44.966666666666669</v>
      </c>
      <c r="N37" s="22" t="s">
        <v>15</v>
      </c>
    </row>
    <row r="38" spans="1:14" x14ac:dyDescent="0.2">
      <c r="A38" s="22">
        <v>47</v>
      </c>
      <c r="B38" s="53" t="str">
        <f t="shared" si="1"/>
        <v>S1TI-041</v>
      </c>
      <c r="C38" s="22" t="str">
        <f>VLOOKUP(E38,Sheet1!$A$8:$B$11,2,FALSE)</f>
        <v>S1TI</v>
      </c>
      <c r="D38" s="22">
        <f t="shared" si="2"/>
        <v>41</v>
      </c>
      <c r="E38" s="53" t="s">
        <v>16</v>
      </c>
      <c r="F38" s="22" t="s">
        <v>13</v>
      </c>
      <c r="G38" s="22" t="s">
        <v>17</v>
      </c>
      <c r="H38" s="24">
        <v>2.9333333333333336</v>
      </c>
      <c r="I38" s="24">
        <v>1.75</v>
      </c>
      <c r="J38" s="24">
        <v>2.15</v>
      </c>
      <c r="K38" s="24">
        <v>1</v>
      </c>
      <c r="L38" s="24">
        <v>0</v>
      </c>
      <c r="M38" s="24">
        <v>17.266666666666666</v>
      </c>
      <c r="N38" s="22" t="s">
        <v>18</v>
      </c>
    </row>
    <row r="39" spans="1:14" x14ac:dyDescent="0.2">
      <c r="A39" s="22">
        <v>14</v>
      </c>
      <c r="B39" s="53" t="str">
        <f t="shared" si="1"/>
        <v>S1TI-042</v>
      </c>
      <c r="C39" s="22" t="str">
        <f>VLOOKUP(E39,Sheet1!$A$8:$B$11,2,FALSE)</f>
        <v>S1TI</v>
      </c>
      <c r="D39" s="22">
        <f t="shared" si="2"/>
        <v>42</v>
      </c>
      <c r="E39" s="53" t="s">
        <v>16</v>
      </c>
      <c r="F39" s="22" t="s">
        <v>13</v>
      </c>
      <c r="G39" s="22" t="s">
        <v>14</v>
      </c>
      <c r="H39" s="24">
        <v>6.85</v>
      </c>
      <c r="I39" s="24">
        <v>0</v>
      </c>
      <c r="J39" s="24">
        <v>0</v>
      </c>
      <c r="K39" s="24">
        <v>0</v>
      </c>
      <c r="L39" s="24">
        <v>0</v>
      </c>
      <c r="M39" s="24">
        <v>13.7</v>
      </c>
      <c r="N39" s="22" t="s">
        <v>18</v>
      </c>
    </row>
    <row r="40" spans="1:14" x14ac:dyDescent="0.2">
      <c r="A40" s="22">
        <v>74</v>
      </c>
      <c r="B40" s="53" t="str">
        <f t="shared" ref="B40:B60" si="3">CONCATENATE(C40,"-0",RIGHT(D40,2))</f>
        <v>S1TI-043</v>
      </c>
      <c r="C40" s="22" t="str">
        <f>VLOOKUP(E40,Sheet1!$A$8:$B$11,2,FALSE)</f>
        <v>S1TI</v>
      </c>
      <c r="D40" s="22">
        <f t="shared" ref="D40:D60" si="4">IF(E40&lt;&gt;E39,11,D39+1)</f>
        <v>43</v>
      </c>
      <c r="E40" s="53" t="s">
        <v>16</v>
      </c>
      <c r="F40" s="22" t="s">
        <v>21</v>
      </c>
      <c r="G40" s="22" t="s">
        <v>17</v>
      </c>
      <c r="H40" s="24">
        <v>2.5233333333333334</v>
      </c>
      <c r="I40" s="24">
        <v>3</v>
      </c>
      <c r="J40" s="24">
        <v>2.35</v>
      </c>
      <c r="K40" s="24">
        <v>5.9166666666666501</v>
      </c>
      <c r="L40" s="24">
        <v>0</v>
      </c>
      <c r="M40" s="24">
        <v>44.179999999999971</v>
      </c>
      <c r="N40" s="22" t="s">
        <v>15</v>
      </c>
    </row>
    <row r="41" spans="1:14" ht="12" customHeight="1" x14ac:dyDescent="0.2">
      <c r="A41" s="22">
        <v>129</v>
      </c>
      <c r="B41" s="53" t="str">
        <f t="shared" si="3"/>
        <v>S1TI-044</v>
      </c>
      <c r="C41" s="22" t="str">
        <f>VLOOKUP(E41,Sheet1!$A$8:$B$11,2,FALSE)</f>
        <v>S1TI</v>
      </c>
      <c r="D41" s="22">
        <f t="shared" si="4"/>
        <v>44</v>
      </c>
      <c r="E41" s="53" t="s">
        <v>16</v>
      </c>
      <c r="F41" s="22" t="s">
        <v>13</v>
      </c>
      <c r="G41" s="22" t="s">
        <v>14</v>
      </c>
      <c r="H41" s="24">
        <v>8.6899999999999977</v>
      </c>
      <c r="I41" s="24">
        <v>1.33</v>
      </c>
      <c r="J41" s="24">
        <v>1.35</v>
      </c>
      <c r="K41" s="24">
        <v>2.25</v>
      </c>
      <c r="L41" s="24">
        <v>0</v>
      </c>
      <c r="M41" s="24">
        <v>60.53</v>
      </c>
      <c r="N41" s="22" t="s">
        <v>15</v>
      </c>
    </row>
    <row r="42" spans="1:14" x14ac:dyDescent="0.2">
      <c r="A42" s="22">
        <v>51</v>
      </c>
      <c r="B42" s="53" t="str">
        <f t="shared" si="3"/>
        <v>S1TI-045</v>
      </c>
      <c r="C42" s="22" t="str">
        <f>VLOOKUP(E42,Sheet1!$A$8:$B$11,2,FALSE)</f>
        <v>S1TI</v>
      </c>
      <c r="D42" s="22">
        <f t="shared" si="4"/>
        <v>45</v>
      </c>
      <c r="E42" s="53" t="s">
        <v>16</v>
      </c>
      <c r="F42" s="22" t="s">
        <v>13</v>
      </c>
      <c r="G42" s="22" t="s">
        <v>17</v>
      </c>
      <c r="H42" s="24">
        <v>6.5583333333333353</v>
      </c>
      <c r="I42" s="24">
        <v>3.875</v>
      </c>
      <c r="J42" s="24">
        <v>2.35</v>
      </c>
      <c r="K42" s="24">
        <v>0</v>
      </c>
      <c r="L42" s="24">
        <v>0</v>
      </c>
      <c r="M42" s="24">
        <v>48.166666666666671</v>
      </c>
      <c r="N42" s="22" t="s">
        <v>15</v>
      </c>
    </row>
    <row r="43" spans="1:14" x14ac:dyDescent="0.2">
      <c r="A43" s="22">
        <v>59</v>
      </c>
      <c r="B43" s="53" t="str">
        <f t="shared" si="3"/>
        <v>S1TI-046</v>
      </c>
      <c r="C43" s="22" t="str">
        <f>VLOOKUP(E43,Sheet1!$A$8:$B$11,2,FALSE)</f>
        <v>S1TI</v>
      </c>
      <c r="D43" s="22">
        <f t="shared" si="4"/>
        <v>46</v>
      </c>
      <c r="E43" s="53" t="s">
        <v>16</v>
      </c>
      <c r="F43" s="22" t="s">
        <v>13</v>
      </c>
      <c r="G43" s="22" t="s">
        <v>17</v>
      </c>
      <c r="H43" s="24">
        <v>4.1516666666666655</v>
      </c>
      <c r="I43" s="24">
        <v>2.2100000000000004</v>
      </c>
      <c r="J43" s="24">
        <v>2.4500000000000002</v>
      </c>
      <c r="K43" s="24">
        <v>1.5</v>
      </c>
      <c r="L43" s="24">
        <v>0</v>
      </c>
      <c r="M43" s="24">
        <v>40.523333333333333</v>
      </c>
      <c r="N43" s="22" t="s">
        <v>15</v>
      </c>
    </row>
    <row r="44" spans="1:14" x14ac:dyDescent="0.2">
      <c r="A44" s="22">
        <v>121</v>
      </c>
      <c r="B44" s="53" t="str">
        <f t="shared" si="3"/>
        <v>S1TI-047</v>
      </c>
      <c r="C44" s="22" t="str">
        <f>VLOOKUP(E44,Sheet1!$A$8:$B$11,2,FALSE)</f>
        <v>S1TI</v>
      </c>
      <c r="D44" s="22">
        <f t="shared" si="4"/>
        <v>47</v>
      </c>
      <c r="E44" s="53" t="s">
        <v>16</v>
      </c>
      <c r="F44" s="22" t="s">
        <v>13</v>
      </c>
      <c r="G44" s="22" t="s">
        <v>14</v>
      </c>
      <c r="H44" s="24">
        <v>7.3116666666666648</v>
      </c>
      <c r="I44" s="24">
        <v>0.33000000000000007</v>
      </c>
      <c r="J44" s="24">
        <v>0.75</v>
      </c>
      <c r="K44" s="24">
        <v>0</v>
      </c>
      <c r="L44" s="24">
        <v>0</v>
      </c>
      <c r="M44" s="24">
        <v>18.95333333333333</v>
      </c>
      <c r="N44" s="22" t="s">
        <v>15</v>
      </c>
    </row>
    <row r="45" spans="1:14" x14ac:dyDescent="0.2">
      <c r="A45" s="22">
        <v>41</v>
      </c>
      <c r="B45" s="53" t="str">
        <f t="shared" si="3"/>
        <v>S1TI-048</v>
      </c>
      <c r="C45" s="22" t="str">
        <f>VLOOKUP(E45,Sheet1!$A$8:$B$11,2,FALSE)</f>
        <v>S1TI</v>
      </c>
      <c r="D45" s="22">
        <f t="shared" si="4"/>
        <v>48</v>
      </c>
      <c r="E45" s="53" t="s">
        <v>16</v>
      </c>
      <c r="F45" s="22" t="s">
        <v>13</v>
      </c>
      <c r="G45" s="22" t="s">
        <v>20</v>
      </c>
      <c r="H45" s="24">
        <v>6.55</v>
      </c>
      <c r="I45" s="24">
        <v>2</v>
      </c>
      <c r="J45" s="24">
        <v>0</v>
      </c>
      <c r="K45" s="24">
        <v>0.75</v>
      </c>
      <c r="L45" s="24">
        <v>0</v>
      </c>
      <c r="M45" s="24">
        <v>25.17</v>
      </c>
      <c r="N45" s="22" t="s">
        <v>15</v>
      </c>
    </row>
    <row r="46" spans="1:14" x14ac:dyDescent="0.2">
      <c r="A46" s="22">
        <v>100</v>
      </c>
      <c r="B46" s="53" t="str">
        <f t="shared" si="3"/>
        <v>S1TI-049</v>
      </c>
      <c r="C46" s="22" t="str">
        <f>VLOOKUP(E46,Sheet1!$A$8:$B$11,2,FALSE)</f>
        <v>S1TI</v>
      </c>
      <c r="D46" s="22">
        <f t="shared" si="4"/>
        <v>49</v>
      </c>
      <c r="E46" s="53" t="s">
        <v>16</v>
      </c>
      <c r="F46" s="22" t="s">
        <v>25</v>
      </c>
      <c r="G46" s="22" t="s">
        <v>17</v>
      </c>
      <c r="H46" s="24">
        <v>3.8183333333333387</v>
      </c>
      <c r="I46" s="24">
        <v>3</v>
      </c>
      <c r="J46" s="24">
        <v>1.1499999999999999</v>
      </c>
      <c r="K46" s="24">
        <v>3.5</v>
      </c>
      <c r="L46" s="24">
        <v>0</v>
      </c>
      <c r="M46" s="24">
        <v>41.336666666666673</v>
      </c>
      <c r="N46" s="22" t="s">
        <v>15</v>
      </c>
    </row>
    <row r="47" spans="1:14" x14ac:dyDescent="0.2">
      <c r="A47" s="22">
        <v>115</v>
      </c>
      <c r="B47" s="53" t="str">
        <f t="shared" si="3"/>
        <v>S1TI-050</v>
      </c>
      <c r="C47" s="22" t="str">
        <f>VLOOKUP(E47,Sheet1!$A$8:$B$11,2,FALSE)</f>
        <v>S1TI</v>
      </c>
      <c r="D47" s="22">
        <f t="shared" si="4"/>
        <v>50</v>
      </c>
      <c r="E47" s="53" t="s">
        <v>16</v>
      </c>
      <c r="F47" s="22" t="s">
        <v>13</v>
      </c>
      <c r="G47" s="22" t="s">
        <v>14</v>
      </c>
      <c r="H47" s="24">
        <v>4.9333333333333336</v>
      </c>
      <c r="I47" s="24">
        <v>5</v>
      </c>
      <c r="J47" s="24">
        <v>1.55</v>
      </c>
      <c r="K47" s="24">
        <v>1.25</v>
      </c>
      <c r="L47" s="24">
        <v>0</v>
      </c>
      <c r="M47" s="24">
        <v>31.466666666666669</v>
      </c>
      <c r="N47" s="22" t="s">
        <v>15</v>
      </c>
    </row>
    <row r="48" spans="1:14" x14ac:dyDescent="0.2">
      <c r="A48" s="22">
        <v>119</v>
      </c>
      <c r="B48" s="53" t="str">
        <f t="shared" si="3"/>
        <v>S1TI-051</v>
      </c>
      <c r="C48" s="22" t="str">
        <f>VLOOKUP(E48,Sheet1!$A$8:$B$11,2,FALSE)</f>
        <v>S1TI</v>
      </c>
      <c r="D48" s="22">
        <f t="shared" si="4"/>
        <v>51</v>
      </c>
      <c r="E48" s="53" t="s">
        <v>16</v>
      </c>
      <c r="F48" s="22" t="s">
        <v>13</v>
      </c>
      <c r="G48" s="22" t="s">
        <v>14</v>
      </c>
      <c r="H48" s="24">
        <v>2.674999999999998</v>
      </c>
      <c r="I48" s="24">
        <v>0</v>
      </c>
      <c r="J48" s="24">
        <v>1.25</v>
      </c>
      <c r="K48" s="24">
        <v>1.9166666666666701</v>
      </c>
      <c r="L48" s="24">
        <v>0</v>
      </c>
      <c r="M48" s="24">
        <v>19.013333333333335</v>
      </c>
      <c r="N48" s="22" t="s">
        <v>18</v>
      </c>
    </row>
    <row r="49" spans="1:14" x14ac:dyDescent="0.2">
      <c r="A49" s="22">
        <v>43</v>
      </c>
      <c r="B49" s="53" t="str">
        <f t="shared" si="3"/>
        <v>S1TI-052</v>
      </c>
      <c r="C49" s="22" t="str">
        <f>VLOOKUP(E49,Sheet1!$A$8:$B$11,2,FALSE)</f>
        <v>S1TI</v>
      </c>
      <c r="D49" s="22">
        <f t="shared" si="4"/>
        <v>52</v>
      </c>
      <c r="E49" s="53" t="s">
        <v>16</v>
      </c>
      <c r="F49" s="22" t="s">
        <v>13</v>
      </c>
      <c r="G49" s="22" t="s">
        <v>17</v>
      </c>
      <c r="H49" s="24">
        <v>5.9316666666666649</v>
      </c>
      <c r="I49" s="24">
        <v>0</v>
      </c>
      <c r="J49" s="24">
        <v>0</v>
      </c>
      <c r="K49" s="24">
        <v>0</v>
      </c>
      <c r="L49" s="24">
        <v>0</v>
      </c>
      <c r="M49" s="24">
        <v>19.36333333333333</v>
      </c>
      <c r="N49" s="22" t="s">
        <v>18</v>
      </c>
    </row>
    <row r="50" spans="1:14" x14ac:dyDescent="0.2">
      <c r="A50" s="22">
        <v>11</v>
      </c>
      <c r="B50" s="53" t="str">
        <f t="shared" si="3"/>
        <v>S1TI-053</v>
      </c>
      <c r="C50" s="22" t="str">
        <f>VLOOKUP(E50,Sheet1!$A$8:$B$11,2,FALSE)</f>
        <v>S1TI</v>
      </c>
      <c r="D50" s="22">
        <f t="shared" si="4"/>
        <v>53</v>
      </c>
      <c r="E50" s="53" t="s">
        <v>16</v>
      </c>
      <c r="F50" s="22" t="s">
        <v>19</v>
      </c>
      <c r="G50" s="22" t="s">
        <v>20</v>
      </c>
      <c r="H50" s="24">
        <v>1.4333333333333398</v>
      </c>
      <c r="I50" s="24">
        <v>0.50000000000000011</v>
      </c>
      <c r="J50" s="24">
        <v>0.75</v>
      </c>
      <c r="K50" s="24">
        <v>0</v>
      </c>
      <c r="L50" s="24">
        <v>0</v>
      </c>
      <c r="M50" s="24">
        <v>10.966666666666679</v>
      </c>
      <c r="N50" s="22" t="s">
        <v>15</v>
      </c>
    </row>
    <row r="51" spans="1:14" x14ac:dyDescent="0.2">
      <c r="A51" s="22">
        <v>68</v>
      </c>
      <c r="B51" s="53" t="str">
        <f t="shared" si="3"/>
        <v>S1TI-054</v>
      </c>
      <c r="C51" s="22" t="str">
        <f>VLOOKUP(E51,Sheet1!$A$8:$B$11,2,FALSE)</f>
        <v>S1TI</v>
      </c>
      <c r="D51" s="22">
        <f t="shared" si="4"/>
        <v>54</v>
      </c>
      <c r="E51" s="53" t="s">
        <v>16</v>
      </c>
      <c r="F51" s="22" t="s">
        <v>21</v>
      </c>
      <c r="G51" s="22" t="s">
        <v>23</v>
      </c>
      <c r="H51" s="24">
        <v>2.3849999999999989</v>
      </c>
      <c r="I51" s="24">
        <v>2.5</v>
      </c>
      <c r="J51" s="24">
        <v>1.1000000000000001</v>
      </c>
      <c r="K51" s="24">
        <v>2</v>
      </c>
      <c r="L51" s="24">
        <v>0</v>
      </c>
      <c r="M51" s="24">
        <v>24.469999999999995</v>
      </c>
      <c r="N51" s="22" t="s">
        <v>15</v>
      </c>
    </row>
    <row r="52" spans="1:14" x14ac:dyDescent="0.2">
      <c r="A52" s="22">
        <v>83</v>
      </c>
      <c r="B52" s="53" t="str">
        <f t="shared" si="3"/>
        <v>S1TI-055</v>
      </c>
      <c r="C52" s="22" t="str">
        <f>VLOOKUP(E52,Sheet1!$A$8:$B$11,2,FALSE)</f>
        <v>S1TI</v>
      </c>
      <c r="D52" s="22">
        <f t="shared" si="4"/>
        <v>55</v>
      </c>
      <c r="E52" s="53" t="s">
        <v>16</v>
      </c>
      <c r="F52" s="22" t="s">
        <v>21</v>
      </c>
      <c r="G52" s="22" t="s">
        <v>20</v>
      </c>
      <c r="H52" s="24">
        <v>2.9233333333333338</v>
      </c>
      <c r="I52" s="24">
        <v>1.75</v>
      </c>
      <c r="J52" s="24">
        <v>1.75</v>
      </c>
      <c r="K52" s="24">
        <v>3.5</v>
      </c>
      <c r="L52" s="24">
        <v>0</v>
      </c>
      <c r="M52" s="24">
        <v>36.046666666666667</v>
      </c>
      <c r="N52" s="22" t="s">
        <v>15</v>
      </c>
    </row>
    <row r="53" spans="1:14" x14ac:dyDescent="0.2">
      <c r="A53" s="22">
        <v>46</v>
      </c>
      <c r="B53" s="53" t="str">
        <f t="shared" si="3"/>
        <v>S1TI-056</v>
      </c>
      <c r="C53" s="22" t="str">
        <f>VLOOKUP(E53,Sheet1!$A$8:$B$11,2,FALSE)</f>
        <v>S1TI</v>
      </c>
      <c r="D53" s="22">
        <f t="shared" si="4"/>
        <v>56</v>
      </c>
      <c r="E53" s="53" t="s">
        <v>16</v>
      </c>
      <c r="F53" s="22" t="s">
        <v>21</v>
      </c>
      <c r="G53" s="22" t="s">
        <v>17</v>
      </c>
      <c r="H53" s="24">
        <v>3.5350000000000001</v>
      </c>
      <c r="I53" s="24">
        <v>4.5</v>
      </c>
      <c r="J53" s="24">
        <v>0.75</v>
      </c>
      <c r="K53" s="24">
        <v>0</v>
      </c>
      <c r="L53" s="24">
        <v>0</v>
      </c>
      <c r="M53" s="24">
        <v>23.72</v>
      </c>
      <c r="N53" s="22" t="s">
        <v>15</v>
      </c>
    </row>
    <row r="54" spans="1:14" x14ac:dyDescent="0.2">
      <c r="A54" s="22">
        <v>24</v>
      </c>
      <c r="B54" s="53" t="str">
        <f t="shared" si="3"/>
        <v>S1TI-057</v>
      </c>
      <c r="C54" s="22" t="str">
        <f>VLOOKUP(E54,Sheet1!$A$8:$B$11,2,FALSE)</f>
        <v>S1TI</v>
      </c>
      <c r="D54" s="22">
        <f t="shared" si="4"/>
        <v>57</v>
      </c>
      <c r="E54" s="53" t="s">
        <v>16</v>
      </c>
      <c r="F54" s="22" t="s">
        <v>21</v>
      </c>
      <c r="G54" s="22" t="s">
        <v>20</v>
      </c>
      <c r="H54" s="24">
        <v>2.9333333333333336</v>
      </c>
      <c r="I54" s="24">
        <v>2.415</v>
      </c>
      <c r="J54" s="24">
        <v>0.55000000000000004</v>
      </c>
      <c r="K54" s="24">
        <v>1</v>
      </c>
      <c r="L54" s="24">
        <v>0</v>
      </c>
      <c r="M54" s="24">
        <v>30.946666666666669</v>
      </c>
      <c r="N54" s="22" t="s">
        <v>15</v>
      </c>
    </row>
    <row r="55" spans="1:14" x14ac:dyDescent="0.2">
      <c r="A55" s="22">
        <v>94</v>
      </c>
      <c r="B55" s="53" t="str">
        <f t="shared" si="3"/>
        <v>S1TI-058</v>
      </c>
      <c r="C55" s="22" t="str">
        <f>VLOOKUP(E55,Sheet1!$A$8:$B$11,2,FALSE)</f>
        <v>S1TI</v>
      </c>
      <c r="D55" s="22">
        <f t="shared" si="4"/>
        <v>58</v>
      </c>
      <c r="E55" s="53" t="s">
        <v>16</v>
      </c>
      <c r="F55" s="22" t="s">
        <v>21</v>
      </c>
      <c r="G55" s="22" t="s">
        <v>14</v>
      </c>
      <c r="H55" s="24">
        <v>0</v>
      </c>
      <c r="I55" s="24">
        <v>0</v>
      </c>
      <c r="J55" s="24">
        <v>0</v>
      </c>
      <c r="K55" s="24">
        <v>0</v>
      </c>
      <c r="L55" s="24">
        <v>0</v>
      </c>
      <c r="M55" s="24">
        <v>0</v>
      </c>
      <c r="N55" s="22" t="s">
        <v>18</v>
      </c>
    </row>
    <row r="56" spans="1:14" x14ac:dyDescent="0.2">
      <c r="A56" s="22">
        <v>72</v>
      </c>
      <c r="B56" s="53" t="str">
        <f t="shared" si="3"/>
        <v>S1TI-059</v>
      </c>
      <c r="C56" s="22" t="str">
        <f>VLOOKUP(E56,Sheet1!$A$8:$B$11,2,FALSE)</f>
        <v>S1TI</v>
      </c>
      <c r="D56" s="22">
        <f t="shared" si="4"/>
        <v>59</v>
      </c>
      <c r="E56" s="53" t="s">
        <v>16</v>
      </c>
      <c r="F56" s="22" t="s">
        <v>21</v>
      </c>
      <c r="G56" s="22" t="s">
        <v>17</v>
      </c>
      <c r="H56" s="24">
        <v>2.41</v>
      </c>
      <c r="I56" s="24">
        <v>1.75</v>
      </c>
      <c r="J56" s="24">
        <v>1.85</v>
      </c>
      <c r="K56" s="24">
        <v>2</v>
      </c>
      <c r="L56" s="24">
        <v>0</v>
      </c>
      <c r="M56" s="24">
        <v>31.22</v>
      </c>
      <c r="N56" s="22" t="s">
        <v>15</v>
      </c>
    </row>
    <row r="57" spans="1:14" x14ac:dyDescent="0.2">
      <c r="A57" s="22">
        <v>104</v>
      </c>
      <c r="B57" s="53" t="str">
        <f t="shared" si="3"/>
        <v>S1TI-060</v>
      </c>
      <c r="C57" s="22" t="str">
        <f>VLOOKUP(E57,Sheet1!$A$8:$B$11,2,FALSE)</f>
        <v>S1TI</v>
      </c>
      <c r="D57" s="22">
        <f t="shared" si="4"/>
        <v>60</v>
      </c>
      <c r="E57" s="53" t="s">
        <v>16</v>
      </c>
      <c r="F57" s="22" t="s">
        <v>21</v>
      </c>
      <c r="G57" s="22" t="s">
        <v>20</v>
      </c>
      <c r="H57" s="24">
        <v>0</v>
      </c>
      <c r="I57" s="24">
        <v>0</v>
      </c>
      <c r="J57" s="24">
        <v>0</v>
      </c>
      <c r="K57" s="24">
        <v>0</v>
      </c>
      <c r="L57" s="24">
        <v>0</v>
      </c>
      <c r="M57" s="24">
        <v>0</v>
      </c>
      <c r="N57" s="22" t="s">
        <v>18</v>
      </c>
    </row>
    <row r="58" spans="1:14" x14ac:dyDescent="0.2">
      <c r="A58" s="22">
        <v>93</v>
      </c>
      <c r="B58" s="53" t="str">
        <f t="shared" si="3"/>
        <v>S1TI-061</v>
      </c>
      <c r="C58" s="22" t="str">
        <f>VLOOKUP(E58,Sheet1!$A$8:$B$11,2,FALSE)</f>
        <v>S1TI</v>
      </c>
      <c r="D58" s="22">
        <f t="shared" si="4"/>
        <v>61</v>
      </c>
      <c r="E58" s="53" t="s">
        <v>16</v>
      </c>
      <c r="F58" s="22" t="s">
        <v>21</v>
      </c>
      <c r="G58" s="22" t="s">
        <v>20</v>
      </c>
      <c r="H58" s="24">
        <v>2.3183333333333316</v>
      </c>
      <c r="I58" s="24">
        <v>2</v>
      </c>
      <c r="J58" s="24">
        <v>0</v>
      </c>
      <c r="K58" s="24">
        <v>0</v>
      </c>
      <c r="L58" s="24">
        <v>0</v>
      </c>
      <c r="M58" s="24">
        <v>29.436666666666664</v>
      </c>
      <c r="N58" s="22" t="s">
        <v>18</v>
      </c>
    </row>
    <row r="59" spans="1:14" x14ac:dyDescent="0.2">
      <c r="A59" s="22">
        <v>26</v>
      </c>
      <c r="B59" s="53" t="str">
        <f t="shared" si="3"/>
        <v>S1TI-062</v>
      </c>
      <c r="C59" s="22" t="str">
        <f>VLOOKUP(E59,Sheet1!$A$8:$B$11,2,FALSE)</f>
        <v>S1TI</v>
      </c>
      <c r="D59" s="22">
        <f t="shared" si="4"/>
        <v>62</v>
      </c>
      <c r="E59" s="53" t="s">
        <v>16</v>
      </c>
      <c r="F59" s="22" t="s">
        <v>19</v>
      </c>
      <c r="G59" s="22" t="s">
        <v>20</v>
      </c>
      <c r="H59" s="24">
        <v>0.88333333333332886</v>
      </c>
      <c r="I59" s="24">
        <v>1.5</v>
      </c>
      <c r="J59" s="24">
        <v>0</v>
      </c>
      <c r="K59" s="24">
        <v>1.25</v>
      </c>
      <c r="L59" s="24">
        <v>0</v>
      </c>
      <c r="M59" s="24">
        <v>12.916666666666657</v>
      </c>
      <c r="N59" s="22" t="s">
        <v>18</v>
      </c>
    </row>
    <row r="60" spans="1:14" x14ac:dyDescent="0.2">
      <c r="A60" s="22">
        <v>58</v>
      </c>
      <c r="B60" s="53" t="str">
        <f t="shared" si="3"/>
        <v>S1TI-063</v>
      </c>
      <c r="C60" s="22" t="str">
        <f>VLOOKUP(E60,Sheet1!$A$8:$B$11,2,FALSE)</f>
        <v>S1TI</v>
      </c>
      <c r="D60" s="22">
        <f t="shared" si="4"/>
        <v>63</v>
      </c>
      <c r="E60" s="53" t="s">
        <v>16</v>
      </c>
      <c r="F60" s="22" t="s">
        <v>21</v>
      </c>
      <c r="G60" s="22" t="s">
        <v>20</v>
      </c>
      <c r="H60" s="24">
        <v>2.3683333333333323</v>
      </c>
      <c r="I60" s="24">
        <v>3.165</v>
      </c>
      <c r="J60" s="24">
        <v>1.65</v>
      </c>
      <c r="K60" s="24">
        <v>0.75</v>
      </c>
      <c r="L60" s="24">
        <v>0</v>
      </c>
      <c r="M60" s="24">
        <v>25.866666666666664</v>
      </c>
      <c r="N60" s="22" t="s">
        <v>15</v>
      </c>
    </row>
    <row r="61" spans="1:14" x14ac:dyDescent="0.2">
      <c r="A61" s="22"/>
      <c r="B61" s="53"/>
      <c r="C61" s="22"/>
      <c r="D61" s="22"/>
      <c r="E61" s="53"/>
      <c r="F61" s="22"/>
      <c r="G61" s="22"/>
      <c r="H61" s="24"/>
      <c r="I61" s="24"/>
      <c r="J61" s="24"/>
      <c r="K61" s="24"/>
      <c r="L61" s="24"/>
      <c r="M61" s="24"/>
      <c r="N61" s="22"/>
    </row>
    <row r="62" spans="1:14" x14ac:dyDescent="0.2">
      <c r="A62" s="22">
        <v>75</v>
      </c>
      <c r="B62" s="53" t="str">
        <f>CONCATENATE(C62,"-0",RIGHT(D62,2))</f>
        <v>S1TI-064</v>
      </c>
      <c r="C62" s="22" t="str">
        <f>VLOOKUP(E62,Sheet1!$A$8:$B$11,2,FALSE)</f>
        <v>S1TI</v>
      </c>
      <c r="D62" s="22">
        <f t="shared" ref="D62:D72" si="5">IF(E62&lt;&gt;E61,64,D61+1)</f>
        <v>64</v>
      </c>
      <c r="E62" s="53" t="s">
        <v>16</v>
      </c>
      <c r="F62" s="22" t="s">
        <v>19</v>
      </c>
      <c r="G62" s="22" t="s">
        <v>20</v>
      </c>
      <c r="H62" s="24">
        <v>0</v>
      </c>
      <c r="I62" s="24">
        <v>0</v>
      </c>
      <c r="J62" s="24">
        <v>0</v>
      </c>
      <c r="K62" s="24">
        <v>0</v>
      </c>
      <c r="L62" s="24">
        <v>0</v>
      </c>
      <c r="M62" s="24">
        <v>2.4</v>
      </c>
      <c r="N62" s="22" t="s">
        <v>18</v>
      </c>
    </row>
    <row r="63" spans="1:14" x14ac:dyDescent="0.2">
      <c r="A63" s="22">
        <v>23</v>
      </c>
      <c r="B63" s="53" t="str">
        <f>CONCATENATE(C63,"-0",RIGHT(D63,2))</f>
        <v>S1TI-065</v>
      </c>
      <c r="C63" s="22" t="str">
        <f>VLOOKUP(E63,Sheet1!$A$8:$B$11,2,FALSE)</f>
        <v>S1TI</v>
      </c>
      <c r="D63" s="22">
        <f t="shared" si="5"/>
        <v>65</v>
      </c>
      <c r="E63" s="53" t="s">
        <v>16</v>
      </c>
      <c r="F63" s="22" t="s">
        <v>19</v>
      </c>
      <c r="G63" s="22" t="s">
        <v>14</v>
      </c>
      <c r="H63" s="24">
        <v>0</v>
      </c>
      <c r="I63" s="24">
        <v>0</v>
      </c>
      <c r="J63" s="24">
        <v>0</v>
      </c>
      <c r="K63" s="24">
        <v>0</v>
      </c>
      <c r="L63" s="24">
        <v>0</v>
      </c>
      <c r="M63" s="24">
        <v>5.4</v>
      </c>
      <c r="N63" s="22" t="s">
        <v>18</v>
      </c>
    </row>
    <row r="64" spans="1:14" x14ac:dyDescent="0.2">
      <c r="A64" s="22">
        <v>30</v>
      </c>
      <c r="B64" s="53" t="str">
        <f>CONCATENATE(C64,"-0",RIGHT(D64,2))</f>
        <v>S1TI-066</v>
      </c>
      <c r="C64" s="22" t="str">
        <f>VLOOKUP(E64,Sheet1!$A$8:$B$11,2,FALSE)</f>
        <v>S1TI</v>
      </c>
      <c r="D64" s="22">
        <f t="shared" si="5"/>
        <v>66</v>
      </c>
      <c r="E64" s="53" t="s">
        <v>16</v>
      </c>
      <c r="F64" s="22" t="s">
        <v>21</v>
      </c>
      <c r="G64" s="22" t="s">
        <v>23</v>
      </c>
      <c r="H64" s="24">
        <v>4.168333333333333</v>
      </c>
      <c r="I64" s="24">
        <v>5.75</v>
      </c>
      <c r="J64" s="24">
        <v>2.8</v>
      </c>
      <c r="K64" s="24">
        <v>2.0833333333333348</v>
      </c>
      <c r="L64" s="24">
        <v>0</v>
      </c>
      <c r="M64" s="24">
        <v>40.603333333333339</v>
      </c>
      <c r="N64" s="22" t="s">
        <v>15</v>
      </c>
    </row>
    <row r="65" spans="1:14" x14ac:dyDescent="0.2">
      <c r="A65" s="22">
        <v>89</v>
      </c>
      <c r="B65" s="53" t="str">
        <f t="shared" ref="B65:B96" si="6">CONCATENATE(C65,"-0",RIGHT(D65,2))</f>
        <v>S1TI-067</v>
      </c>
      <c r="C65" s="22" t="str">
        <f>VLOOKUP(E65,Sheet1!$A$8:$B$11,2,FALSE)</f>
        <v>S1TI</v>
      </c>
      <c r="D65" s="22">
        <f t="shared" si="5"/>
        <v>67</v>
      </c>
      <c r="E65" s="53" t="s">
        <v>16</v>
      </c>
      <c r="F65" s="22" t="s">
        <v>19</v>
      </c>
      <c r="G65" s="22" t="s">
        <v>20</v>
      </c>
      <c r="H65" s="24">
        <v>0.75</v>
      </c>
      <c r="I65" s="24">
        <v>1</v>
      </c>
      <c r="J65" s="24">
        <v>0</v>
      </c>
      <c r="K65" s="24">
        <v>0</v>
      </c>
      <c r="L65" s="24">
        <v>0</v>
      </c>
      <c r="M65" s="24">
        <v>14.6</v>
      </c>
      <c r="N65" s="22" t="s">
        <v>18</v>
      </c>
    </row>
    <row r="66" spans="1:14" x14ac:dyDescent="0.2">
      <c r="A66" s="22">
        <v>113</v>
      </c>
      <c r="B66" s="53" t="str">
        <f t="shared" si="6"/>
        <v>S1TI-068</v>
      </c>
      <c r="C66" s="22" t="str">
        <f>VLOOKUP(E66,Sheet1!$A$8:$B$11,2,FALSE)</f>
        <v>S1TI</v>
      </c>
      <c r="D66" s="22">
        <f t="shared" si="5"/>
        <v>68</v>
      </c>
      <c r="E66" s="53" t="s">
        <v>16</v>
      </c>
      <c r="F66" s="22" t="s">
        <v>21</v>
      </c>
      <c r="G66" s="22" t="s">
        <v>20</v>
      </c>
      <c r="H66" s="24">
        <v>0</v>
      </c>
      <c r="I66" s="24">
        <v>0</v>
      </c>
      <c r="J66" s="24">
        <v>0</v>
      </c>
      <c r="K66" s="24">
        <v>0</v>
      </c>
      <c r="L66" s="24">
        <v>0</v>
      </c>
      <c r="M66" s="24">
        <v>0</v>
      </c>
      <c r="N66" s="22" t="s">
        <v>18</v>
      </c>
    </row>
    <row r="67" spans="1:14" x14ac:dyDescent="0.2">
      <c r="A67" s="22">
        <v>56</v>
      </c>
      <c r="B67" s="53" t="str">
        <f t="shared" si="6"/>
        <v>S1TI-069</v>
      </c>
      <c r="C67" s="22" t="str">
        <f>VLOOKUP(E67,Sheet1!$A$8:$B$11,2,FALSE)</f>
        <v>S1TI</v>
      </c>
      <c r="D67" s="22">
        <f t="shared" si="5"/>
        <v>69</v>
      </c>
      <c r="E67" s="53" t="s">
        <v>16</v>
      </c>
      <c r="F67" s="22" t="s">
        <v>21</v>
      </c>
      <c r="G67" s="22" t="s">
        <v>17</v>
      </c>
      <c r="H67" s="24">
        <v>1.1666666666666643</v>
      </c>
      <c r="I67" s="24">
        <v>0</v>
      </c>
      <c r="J67" s="24">
        <v>0</v>
      </c>
      <c r="K67" s="24">
        <v>0</v>
      </c>
      <c r="L67" s="24">
        <v>0</v>
      </c>
      <c r="M67" s="24">
        <v>14.433333333333328</v>
      </c>
      <c r="N67" s="22" t="s">
        <v>18</v>
      </c>
    </row>
    <row r="68" spans="1:14" x14ac:dyDescent="0.2">
      <c r="A68" s="22">
        <v>55</v>
      </c>
      <c r="B68" s="53" t="str">
        <f t="shared" si="6"/>
        <v>S1TI-070</v>
      </c>
      <c r="C68" s="22" t="str">
        <f>VLOOKUP(E68,Sheet1!$A$8:$B$11,2,FALSE)</f>
        <v>S1TI</v>
      </c>
      <c r="D68" s="22">
        <f t="shared" si="5"/>
        <v>70</v>
      </c>
      <c r="E68" s="53" t="s">
        <v>16</v>
      </c>
      <c r="F68" s="22" t="s">
        <v>19</v>
      </c>
      <c r="G68" s="22" t="s">
        <v>14</v>
      </c>
      <c r="H68" s="24">
        <v>0.69833333333332881</v>
      </c>
      <c r="I68" s="24">
        <v>0.41999999999999993</v>
      </c>
      <c r="J68" s="24">
        <v>0.75</v>
      </c>
      <c r="K68" s="24">
        <v>0</v>
      </c>
      <c r="L68" s="24">
        <v>0</v>
      </c>
      <c r="M68" s="24">
        <v>24.816666666666656</v>
      </c>
      <c r="N68" s="22" t="s">
        <v>15</v>
      </c>
    </row>
    <row r="69" spans="1:14" x14ac:dyDescent="0.2">
      <c r="A69" s="22">
        <v>112</v>
      </c>
      <c r="B69" s="53" t="str">
        <f t="shared" si="6"/>
        <v>S1TI-071</v>
      </c>
      <c r="C69" s="22" t="str">
        <f>VLOOKUP(E69,Sheet1!$A$8:$B$11,2,FALSE)</f>
        <v>S1TI</v>
      </c>
      <c r="D69" s="22">
        <f t="shared" si="5"/>
        <v>71</v>
      </c>
      <c r="E69" s="53" t="s">
        <v>16</v>
      </c>
      <c r="F69" s="22" t="s">
        <v>21</v>
      </c>
      <c r="G69" s="22" t="s">
        <v>20</v>
      </c>
      <c r="H69" s="24">
        <v>0</v>
      </c>
      <c r="I69" s="24">
        <v>0</v>
      </c>
      <c r="J69" s="24">
        <v>0</v>
      </c>
      <c r="K69" s="24">
        <v>0</v>
      </c>
      <c r="L69" s="24">
        <v>0</v>
      </c>
      <c r="M69" s="24">
        <v>0</v>
      </c>
      <c r="N69" s="22" t="s">
        <v>18</v>
      </c>
    </row>
    <row r="70" spans="1:14" x14ac:dyDescent="0.2">
      <c r="A70" s="22">
        <v>90</v>
      </c>
      <c r="B70" s="53" t="str">
        <f t="shared" si="6"/>
        <v>S1TI-072</v>
      </c>
      <c r="C70" s="22" t="str">
        <f>VLOOKUP(E70,Sheet1!$A$8:$B$11,2,FALSE)</f>
        <v>S1TI</v>
      </c>
      <c r="D70" s="22">
        <f t="shared" si="5"/>
        <v>72</v>
      </c>
      <c r="E70" s="53" t="s">
        <v>16</v>
      </c>
      <c r="F70" s="22" t="s">
        <v>21</v>
      </c>
      <c r="G70" s="22" t="s">
        <v>14</v>
      </c>
      <c r="H70" s="24">
        <v>1.6849999999999987</v>
      </c>
      <c r="I70" s="24">
        <v>0</v>
      </c>
      <c r="J70" s="24">
        <v>0</v>
      </c>
      <c r="K70" s="24">
        <v>1</v>
      </c>
      <c r="L70" s="24">
        <v>0</v>
      </c>
      <c r="M70" s="24">
        <v>24.869999999999997</v>
      </c>
      <c r="N70" s="22" t="s">
        <v>18</v>
      </c>
    </row>
    <row r="71" spans="1:14" x14ac:dyDescent="0.2">
      <c r="A71" s="22">
        <v>111</v>
      </c>
      <c r="B71" s="53" t="str">
        <f t="shared" si="6"/>
        <v>S1TI-073</v>
      </c>
      <c r="C71" s="22" t="str">
        <f>VLOOKUP(E71,Sheet1!$A$8:$B$11,2,FALSE)</f>
        <v>S1TI</v>
      </c>
      <c r="D71" s="22">
        <f t="shared" si="5"/>
        <v>73</v>
      </c>
      <c r="E71" s="53" t="s">
        <v>16</v>
      </c>
      <c r="F71" s="22" t="s">
        <v>21</v>
      </c>
      <c r="G71" s="22" t="s">
        <v>20</v>
      </c>
      <c r="H71" s="24">
        <v>0</v>
      </c>
      <c r="I71" s="24">
        <v>0</v>
      </c>
      <c r="J71" s="24">
        <v>0</v>
      </c>
      <c r="K71" s="24">
        <v>0</v>
      </c>
      <c r="L71" s="24">
        <v>0</v>
      </c>
      <c r="M71" s="24">
        <v>15</v>
      </c>
      <c r="N71" s="22" t="s">
        <v>18</v>
      </c>
    </row>
    <row r="72" spans="1:14" x14ac:dyDescent="0.2">
      <c r="A72" s="22">
        <v>101</v>
      </c>
      <c r="B72" s="53" t="str">
        <f t="shared" si="6"/>
        <v>S1TI-074</v>
      </c>
      <c r="C72" s="22" t="str">
        <f>VLOOKUP(E72,Sheet1!$A$8:$B$11,2,FALSE)</f>
        <v>S1TI</v>
      </c>
      <c r="D72" s="22">
        <f t="shared" si="5"/>
        <v>74</v>
      </c>
      <c r="E72" s="53" t="s">
        <v>16</v>
      </c>
      <c r="F72" s="22" t="s">
        <v>21</v>
      </c>
      <c r="G72" s="22" t="s">
        <v>20</v>
      </c>
      <c r="H72" s="24">
        <v>0</v>
      </c>
      <c r="I72" s="24">
        <v>0</v>
      </c>
      <c r="J72" s="24">
        <v>0</v>
      </c>
      <c r="K72" s="24">
        <v>0</v>
      </c>
      <c r="L72" s="24">
        <v>0</v>
      </c>
      <c r="M72" s="24">
        <v>0</v>
      </c>
      <c r="N72" s="22" t="s">
        <v>18</v>
      </c>
    </row>
    <row r="73" spans="1:14" x14ac:dyDescent="0.2">
      <c r="A73" s="22">
        <v>25</v>
      </c>
      <c r="B73" s="47" t="str">
        <f t="shared" si="6"/>
        <v>S1SI-031</v>
      </c>
      <c r="C73" s="22" t="str">
        <f>VLOOKUP(E73,Sheet1!$A$8:$B$11,2,FALSE)</f>
        <v>S1SI</v>
      </c>
      <c r="D73" s="22">
        <f t="shared" ref="D73:D116" si="7">IF(E73&lt;&gt;E72,31,D72+1)</f>
        <v>31</v>
      </c>
      <c r="E73" s="47" t="s">
        <v>12</v>
      </c>
      <c r="F73" s="22" t="s">
        <v>21</v>
      </c>
      <c r="G73" s="22" t="s">
        <v>20</v>
      </c>
      <c r="H73" s="24">
        <v>4.6400000000000041</v>
      </c>
      <c r="I73" s="24">
        <v>2</v>
      </c>
      <c r="J73" s="24">
        <v>0.85</v>
      </c>
      <c r="K73" s="24">
        <v>1.25</v>
      </c>
      <c r="L73" s="24">
        <v>0</v>
      </c>
      <c r="M73" s="24">
        <v>35.280000000000008</v>
      </c>
      <c r="N73" s="22" t="s">
        <v>15</v>
      </c>
    </row>
    <row r="74" spans="1:14" x14ac:dyDescent="0.2">
      <c r="A74" s="22">
        <v>73</v>
      </c>
      <c r="B74" s="47" t="str">
        <f t="shared" si="6"/>
        <v>S1SI-032</v>
      </c>
      <c r="C74" s="22" t="str">
        <f>VLOOKUP(E74,Sheet1!$A$8:$B$11,2,FALSE)</f>
        <v>S1SI</v>
      </c>
      <c r="D74" s="22">
        <f t="shared" si="7"/>
        <v>32</v>
      </c>
      <c r="E74" s="47" t="s">
        <v>12</v>
      </c>
      <c r="F74" s="22" t="s">
        <v>21</v>
      </c>
      <c r="G74" s="22" t="s">
        <v>20</v>
      </c>
      <c r="H74" s="24">
        <v>3.7583333333333488</v>
      </c>
      <c r="I74" s="24">
        <v>1.58</v>
      </c>
      <c r="J74" s="24">
        <v>1.35</v>
      </c>
      <c r="K74" s="24">
        <v>7.8333333333333002</v>
      </c>
      <c r="L74" s="24">
        <v>0</v>
      </c>
      <c r="M74" s="24">
        <v>50.543333333333301</v>
      </c>
      <c r="N74" s="22" t="s">
        <v>15</v>
      </c>
    </row>
    <row r="75" spans="1:14" x14ac:dyDescent="0.2">
      <c r="A75" s="22">
        <v>63</v>
      </c>
      <c r="B75" s="47" t="str">
        <f t="shared" si="6"/>
        <v>S1SI-033</v>
      </c>
      <c r="C75" s="22" t="str">
        <f>VLOOKUP(E75,Sheet1!$A$8:$B$11,2,FALSE)</f>
        <v>S1SI</v>
      </c>
      <c r="D75" s="22">
        <f t="shared" si="7"/>
        <v>33</v>
      </c>
      <c r="E75" s="47" t="s">
        <v>12</v>
      </c>
      <c r="F75" s="22" t="s">
        <v>21</v>
      </c>
      <c r="G75" s="22" t="s">
        <v>14</v>
      </c>
      <c r="H75" s="24">
        <v>2.8566666666666691</v>
      </c>
      <c r="I75" s="24">
        <v>2</v>
      </c>
      <c r="J75" s="24">
        <v>1.05</v>
      </c>
      <c r="K75" s="24">
        <v>1.5</v>
      </c>
      <c r="L75" s="24">
        <v>0</v>
      </c>
      <c r="M75" s="24">
        <v>32.81333333333334</v>
      </c>
      <c r="N75" s="22" t="s">
        <v>15</v>
      </c>
    </row>
    <row r="76" spans="1:14" x14ac:dyDescent="0.2">
      <c r="A76" s="22">
        <v>32</v>
      </c>
      <c r="B76" s="47" t="str">
        <f t="shared" si="6"/>
        <v>S1SI-034</v>
      </c>
      <c r="C76" s="22" t="str">
        <f>VLOOKUP(E76,Sheet1!$A$8:$B$11,2,FALSE)</f>
        <v>S1SI</v>
      </c>
      <c r="D76" s="22">
        <f t="shared" si="7"/>
        <v>34</v>
      </c>
      <c r="E76" s="47" t="s">
        <v>12</v>
      </c>
      <c r="F76" s="22" t="s">
        <v>13</v>
      </c>
      <c r="G76" s="22" t="s">
        <v>17</v>
      </c>
      <c r="H76" s="24">
        <v>3.2900000000000009</v>
      </c>
      <c r="I76" s="24">
        <v>0</v>
      </c>
      <c r="J76" s="24">
        <v>0</v>
      </c>
      <c r="K76" s="24">
        <v>0</v>
      </c>
      <c r="L76" s="24">
        <v>0</v>
      </c>
      <c r="M76" s="24">
        <v>17.880000000000003</v>
      </c>
      <c r="N76" s="22" t="s">
        <v>18</v>
      </c>
    </row>
    <row r="77" spans="1:14" x14ac:dyDescent="0.2">
      <c r="A77" s="22">
        <v>77</v>
      </c>
      <c r="B77" s="47" t="str">
        <f t="shared" si="6"/>
        <v>S1SI-035</v>
      </c>
      <c r="C77" s="22" t="str">
        <f>VLOOKUP(E77,Sheet1!$A$8:$B$11,2,FALSE)</f>
        <v>S1SI</v>
      </c>
      <c r="D77" s="22">
        <f t="shared" si="7"/>
        <v>35</v>
      </c>
      <c r="E77" s="47" t="s">
        <v>12</v>
      </c>
      <c r="F77" s="22" t="s">
        <v>21</v>
      </c>
      <c r="G77" s="22" t="s">
        <v>14</v>
      </c>
      <c r="H77" s="24">
        <v>5.1516666666666637</v>
      </c>
      <c r="I77" s="24">
        <v>0</v>
      </c>
      <c r="J77" s="24">
        <v>2.35</v>
      </c>
      <c r="K77" s="24">
        <v>0.5</v>
      </c>
      <c r="L77" s="24">
        <v>0</v>
      </c>
      <c r="M77" s="24">
        <v>35.203333333333326</v>
      </c>
      <c r="N77" s="22" t="s">
        <v>15</v>
      </c>
    </row>
    <row r="78" spans="1:14" x14ac:dyDescent="0.2">
      <c r="A78" s="22">
        <v>84</v>
      </c>
      <c r="B78" s="47" t="str">
        <f t="shared" si="6"/>
        <v>S1SI-036</v>
      </c>
      <c r="C78" s="22" t="str">
        <f>VLOOKUP(E78,Sheet1!$A$8:$B$11,2,FALSE)</f>
        <v>S1SI</v>
      </c>
      <c r="D78" s="22">
        <f t="shared" si="7"/>
        <v>36</v>
      </c>
      <c r="E78" s="47" t="s">
        <v>12</v>
      </c>
      <c r="F78" s="22" t="s">
        <v>21</v>
      </c>
      <c r="G78" s="22" t="s">
        <v>20</v>
      </c>
      <c r="H78" s="24">
        <v>3.125</v>
      </c>
      <c r="I78" s="24">
        <v>1.625</v>
      </c>
      <c r="J78" s="24">
        <v>0.75</v>
      </c>
      <c r="K78" s="24">
        <v>4.25</v>
      </c>
      <c r="L78" s="24">
        <v>0</v>
      </c>
      <c r="M78" s="24">
        <v>39.33</v>
      </c>
      <c r="N78" s="22" t="s">
        <v>15</v>
      </c>
    </row>
    <row r="79" spans="1:14" ht="11.25" customHeight="1" x14ac:dyDescent="0.2">
      <c r="A79" s="22">
        <v>34</v>
      </c>
      <c r="B79" s="47" t="str">
        <f t="shared" si="6"/>
        <v>S1SI-037</v>
      </c>
      <c r="C79" s="22" t="str">
        <f>VLOOKUP(E79,Sheet1!$A$8:$B$11,2,FALSE)</f>
        <v>S1SI</v>
      </c>
      <c r="D79" s="22">
        <f t="shared" si="7"/>
        <v>37</v>
      </c>
      <c r="E79" s="47" t="s">
        <v>12</v>
      </c>
      <c r="F79" s="22" t="s">
        <v>13</v>
      </c>
      <c r="G79" s="22" t="s">
        <v>14</v>
      </c>
      <c r="H79" s="24">
        <v>5.4250000000000007</v>
      </c>
      <c r="I79" s="24">
        <v>2.8349999999999991</v>
      </c>
      <c r="J79" s="24">
        <v>1.25</v>
      </c>
      <c r="K79" s="24">
        <v>3.1666666666666501</v>
      </c>
      <c r="L79" s="24">
        <v>0</v>
      </c>
      <c r="M79" s="24">
        <v>65.253333333333302</v>
      </c>
      <c r="N79" s="22" t="s">
        <v>15</v>
      </c>
    </row>
    <row r="80" spans="1:14" x14ac:dyDescent="0.2">
      <c r="A80" s="22">
        <v>97</v>
      </c>
      <c r="B80" s="47" t="str">
        <f t="shared" si="6"/>
        <v>S1SI-038</v>
      </c>
      <c r="C80" s="22" t="str">
        <f>VLOOKUP(E80,Sheet1!$A$8:$B$11,2,FALSE)</f>
        <v>S1SI</v>
      </c>
      <c r="D80" s="22">
        <f t="shared" si="7"/>
        <v>38</v>
      </c>
      <c r="E80" s="47" t="s">
        <v>12</v>
      </c>
      <c r="F80" s="22" t="s">
        <v>13</v>
      </c>
      <c r="G80" s="22" t="s">
        <v>17</v>
      </c>
      <c r="H80" s="24">
        <v>3.1933333333333351</v>
      </c>
      <c r="I80" s="24">
        <v>1.21</v>
      </c>
      <c r="J80" s="24">
        <v>2.35</v>
      </c>
      <c r="K80" s="24">
        <v>8.0833333333333002</v>
      </c>
      <c r="L80" s="24">
        <v>0</v>
      </c>
      <c r="M80" s="24">
        <v>55.843333333333277</v>
      </c>
      <c r="N80" s="22" t="s">
        <v>15</v>
      </c>
    </row>
    <row r="81" spans="1:14" ht="12.75" customHeight="1" x14ac:dyDescent="0.2">
      <c r="A81" s="22">
        <v>53</v>
      </c>
      <c r="B81" s="47" t="str">
        <f t="shared" si="6"/>
        <v>S1SI-039</v>
      </c>
      <c r="C81" s="22" t="str">
        <f>VLOOKUP(E81,Sheet1!$A$8:$B$11,2,FALSE)</f>
        <v>S1SI</v>
      </c>
      <c r="D81" s="22">
        <f t="shared" si="7"/>
        <v>39</v>
      </c>
      <c r="E81" s="47" t="s">
        <v>12</v>
      </c>
      <c r="F81" s="22" t="s">
        <v>13</v>
      </c>
      <c r="G81" s="22" t="s">
        <v>17</v>
      </c>
      <c r="H81" s="24">
        <v>5.8649999999999984</v>
      </c>
      <c r="I81" s="24">
        <v>3</v>
      </c>
      <c r="J81" s="24">
        <v>0</v>
      </c>
      <c r="K81" s="24">
        <v>3.666666666666655</v>
      </c>
      <c r="L81" s="24">
        <v>0</v>
      </c>
      <c r="M81" s="24">
        <v>37.063333333333304</v>
      </c>
      <c r="N81" s="22" t="s">
        <v>18</v>
      </c>
    </row>
    <row r="82" spans="1:14" x14ac:dyDescent="0.2">
      <c r="A82" s="22">
        <v>13</v>
      </c>
      <c r="B82" s="47" t="str">
        <f t="shared" si="6"/>
        <v>S1SI-040</v>
      </c>
      <c r="C82" s="22" t="str">
        <f>VLOOKUP(E82,Sheet1!$A$8:$B$11,2,FALSE)</f>
        <v>S1SI</v>
      </c>
      <c r="D82" s="22">
        <f t="shared" si="7"/>
        <v>40</v>
      </c>
      <c r="E82" s="47" t="s">
        <v>12</v>
      </c>
      <c r="F82" s="22" t="s">
        <v>13</v>
      </c>
      <c r="G82" s="22" t="s">
        <v>14</v>
      </c>
      <c r="H82" s="24">
        <v>6</v>
      </c>
      <c r="I82" s="24">
        <v>0</v>
      </c>
      <c r="J82" s="24">
        <v>0</v>
      </c>
      <c r="K82" s="24">
        <v>0</v>
      </c>
      <c r="L82" s="24">
        <v>0</v>
      </c>
      <c r="M82" s="24">
        <v>12</v>
      </c>
      <c r="N82" s="22" t="s">
        <v>18</v>
      </c>
    </row>
    <row r="83" spans="1:14" x14ac:dyDescent="0.2">
      <c r="A83" s="22">
        <v>36</v>
      </c>
      <c r="B83" s="47" t="str">
        <f t="shared" si="6"/>
        <v>S1SI-041</v>
      </c>
      <c r="C83" s="22" t="str">
        <f>VLOOKUP(E83,Sheet1!$A$8:$B$11,2,FALSE)</f>
        <v>S1SI</v>
      </c>
      <c r="D83" s="22">
        <f t="shared" si="7"/>
        <v>41</v>
      </c>
      <c r="E83" s="47" t="s">
        <v>12</v>
      </c>
      <c r="F83" s="22" t="s">
        <v>13</v>
      </c>
      <c r="G83" s="22" t="s">
        <v>23</v>
      </c>
      <c r="H83" s="24">
        <v>7.7583333333333266</v>
      </c>
      <c r="I83" s="24">
        <v>3.0000000000000018</v>
      </c>
      <c r="J83" s="24">
        <v>2</v>
      </c>
      <c r="K83" s="24">
        <v>2.5</v>
      </c>
      <c r="L83" s="24">
        <v>0</v>
      </c>
      <c r="M83" s="24">
        <v>48.246666666666655</v>
      </c>
      <c r="N83" s="22" t="s">
        <v>15</v>
      </c>
    </row>
    <row r="84" spans="1:14" x14ac:dyDescent="0.2">
      <c r="A84" s="22">
        <v>103</v>
      </c>
      <c r="B84" s="47" t="str">
        <f t="shared" si="6"/>
        <v>S1SI-042</v>
      </c>
      <c r="C84" s="22" t="str">
        <f>VLOOKUP(E84,Sheet1!$A$8:$B$11,2,FALSE)</f>
        <v>S1SI</v>
      </c>
      <c r="D84" s="22">
        <f t="shared" si="7"/>
        <v>42</v>
      </c>
      <c r="E84" s="47" t="s">
        <v>12</v>
      </c>
      <c r="F84" s="22" t="s">
        <v>25</v>
      </c>
      <c r="G84" s="22" t="s">
        <v>20</v>
      </c>
      <c r="H84" s="24">
        <v>3.3916666666666657</v>
      </c>
      <c r="I84" s="24">
        <v>0.83000000000000007</v>
      </c>
      <c r="J84" s="24">
        <v>0.85</v>
      </c>
      <c r="K84" s="24">
        <v>2.5</v>
      </c>
      <c r="L84" s="24">
        <v>0</v>
      </c>
      <c r="M84" s="24">
        <v>35.313333333333333</v>
      </c>
      <c r="N84" s="22" t="s">
        <v>15</v>
      </c>
    </row>
    <row r="85" spans="1:14" x14ac:dyDescent="0.2">
      <c r="A85" s="22">
        <v>88</v>
      </c>
      <c r="B85" s="47" t="str">
        <f t="shared" si="6"/>
        <v>S1SI-043</v>
      </c>
      <c r="C85" s="22" t="str">
        <f>VLOOKUP(E85,Sheet1!$A$8:$B$11,2,FALSE)</f>
        <v>S1SI</v>
      </c>
      <c r="D85" s="22">
        <f t="shared" si="7"/>
        <v>43</v>
      </c>
      <c r="E85" s="47" t="s">
        <v>12</v>
      </c>
      <c r="F85" s="22" t="s">
        <v>13</v>
      </c>
      <c r="G85" s="22" t="s">
        <v>14</v>
      </c>
      <c r="H85" s="24">
        <v>3.41</v>
      </c>
      <c r="I85" s="24">
        <v>2.915</v>
      </c>
      <c r="J85" s="24">
        <v>0</v>
      </c>
      <c r="K85" s="24">
        <v>1.25</v>
      </c>
      <c r="L85" s="24">
        <v>0</v>
      </c>
      <c r="M85" s="24">
        <v>39.15</v>
      </c>
      <c r="N85" s="22" t="s">
        <v>18</v>
      </c>
    </row>
    <row r="86" spans="1:14" x14ac:dyDescent="0.2">
      <c r="A86" s="22">
        <v>60</v>
      </c>
      <c r="B86" s="47" t="str">
        <f t="shared" si="6"/>
        <v>S1SI-044</v>
      </c>
      <c r="C86" s="22" t="str">
        <f>VLOOKUP(E86,Sheet1!$A$8:$B$11,2,FALSE)</f>
        <v>S1SI</v>
      </c>
      <c r="D86" s="22">
        <f t="shared" si="7"/>
        <v>44</v>
      </c>
      <c r="E86" s="47" t="s">
        <v>12</v>
      </c>
      <c r="F86" s="22" t="s">
        <v>13</v>
      </c>
      <c r="G86" s="22" t="s">
        <v>17</v>
      </c>
      <c r="H86" s="24">
        <v>5.4</v>
      </c>
      <c r="I86" s="24">
        <v>0</v>
      </c>
      <c r="J86" s="24">
        <v>0</v>
      </c>
      <c r="K86" s="24">
        <v>0</v>
      </c>
      <c r="L86" s="24">
        <v>0</v>
      </c>
      <c r="M86" s="24">
        <v>10.8</v>
      </c>
      <c r="N86" s="22" t="s">
        <v>18</v>
      </c>
    </row>
    <row r="87" spans="1:14" x14ac:dyDescent="0.2">
      <c r="A87" s="22">
        <v>28</v>
      </c>
      <c r="B87" s="47" t="str">
        <f t="shared" si="6"/>
        <v>S1SI-045</v>
      </c>
      <c r="C87" s="22" t="str">
        <f>VLOOKUP(E87,Sheet1!$A$8:$B$11,2,FALSE)</f>
        <v>S1SI</v>
      </c>
      <c r="D87" s="22">
        <f t="shared" si="7"/>
        <v>45</v>
      </c>
      <c r="E87" s="47" t="s">
        <v>12</v>
      </c>
      <c r="F87" s="22" t="s">
        <v>13</v>
      </c>
      <c r="G87" s="22" t="s">
        <v>14</v>
      </c>
      <c r="H87" s="24">
        <v>6.0333333333333332</v>
      </c>
      <c r="I87" s="24">
        <v>2</v>
      </c>
      <c r="J87" s="24">
        <v>0.2</v>
      </c>
      <c r="K87" s="24">
        <v>0</v>
      </c>
      <c r="L87" s="24">
        <v>0</v>
      </c>
      <c r="M87" s="24">
        <v>15.266666666666666</v>
      </c>
      <c r="N87" s="22" t="s">
        <v>15</v>
      </c>
    </row>
    <row r="88" spans="1:14" x14ac:dyDescent="0.2">
      <c r="A88" s="22">
        <v>48</v>
      </c>
      <c r="B88" s="47" t="str">
        <f t="shared" si="6"/>
        <v>S1SI-046</v>
      </c>
      <c r="C88" s="22" t="str">
        <f>VLOOKUP(E88,Sheet1!$A$8:$B$11,2,FALSE)</f>
        <v>S1SI</v>
      </c>
      <c r="D88" s="22">
        <f t="shared" si="7"/>
        <v>46</v>
      </c>
      <c r="E88" s="47" t="s">
        <v>12</v>
      </c>
      <c r="F88" s="22" t="s">
        <v>13</v>
      </c>
      <c r="G88" s="22" t="s">
        <v>17</v>
      </c>
      <c r="H88" s="24">
        <v>3.6950000000000038</v>
      </c>
      <c r="I88" s="24">
        <v>1.9150000000000005</v>
      </c>
      <c r="J88" s="24">
        <v>0.55000000000000004</v>
      </c>
      <c r="K88" s="24">
        <v>1.583333333333335</v>
      </c>
      <c r="L88" s="24">
        <v>0</v>
      </c>
      <c r="M88" s="24">
        <v>32.186666666666682</v>
      </c>
      <c r="N88" s="22" t="s">
        <v>15</v>
      </c>
    </row>
    <row r="89" spans="1:14" x14ac:dyDescent="0.2">
      <c r="A89" s="22">
        <v>82</v>
      </c>
      <c r="B89" s="47" t="str">
        <f t="shared" si="6"/>
        <v>S1SI-047</v>
      </c>
      <c r="C89" s="22" t="str">
        <f>VLOOKUP(E89,Sheet1!$A$8:$B$11,2,FALSE)</f>
        <v>S1SI</v>
      </c>
      <c r="D89" s="22">
        <f t="shared" si="7"/>
        <v>47</v>
      </c>
      <c r="E89" s="47" t="s">
        <v>12</v>
      </c>
      <c r="F89" s="22" t="s">
        <v>21</v>
      </c>
      <c r="G89" s="22" t="s">
        <v>20</v>
      </c>
      <c r="H89" s="24">
        <v>5.4649999999999963</v>
      </c>
      <c r="I89" s="24">
        <v>3.2050000000000001</v>
      </c>
      <c r="J89" s="24">
        <v>1.35</v>
      </c>
      <c r="K89" s="24">
        <v>6.6666666666666847</v>
      </c>
      <c r="L89" s="24">
        <v>0</v>
      </c>
      <c r="M89" s="24">
        <v>66.373333333333363</v>
      </c>
      <c r="N89" s="22" t="s">
        <v>15</v>
      </c>
    </row>
    <row r="90" spans="1:14" ht="11.25" customHeight="1" x14ac:dyDescent="0.2">
      <c r="A90" s="22">
        <v>92</v>
      </c>
      <c r="B90" s="47" t="str">
        <f t="shared" si="6"/>
        <v>S1SI-048</v>
      </c>
      <c r="C90" s="22" t="str">
        <f>VLOOKUP(E90,Sheet1!$A$8:$B$11,2,FALSE)</f>
        <v>S1SI</v>
      </c>
      <c r="D90" s="22">
        <f t="shared" si="7"/>
        <v>48</v>
      </c>
      <c r="E90" s="47" t="s">
        <v>12</v>
      </c>
      <c r="F90" s="22" t="s">
        <v>13</v>
      </c>
      <c r="G90" s="22" t="s">
        <v>14</v>
      </c>
      <c r="H90" s="24">
        <v>4.8183333333333351</v>
      </c>
      <c r="I90" s="24">
        <v>4.8750000000000009</v>
      </c>
      <c r="J90" s="24">
        <v>0.95</v>
      </c>
      <c r="K90" s="24">
        <v>6.9166666666666394</v>
      </c>
      <c r="L90" s="24">
        <v>0</v>
      </c>
      <c r="M90" s="24">
        <v>69.219999999999942</v>
      </c>
      <c r="N90" s="22" t="s">
        <v>15</v>
      </c>
    </row>
    <row r="91" spans="1:14" x14ac:dyDescent="0.2">
      <c r="A91" s="22">
        <v>5</v>
      </c>
      <c r="B91" s="47" t="str">
        <f t="shared" si="6"/>
        <v>S1SI-049</v>
      </c>
      <c r="C91" s="22" t="str">
        <f>VLOOKUP(E91,Sheet1!$A$8:$B$11,2,FALSE)</f>
        <v>S1SI</v>
      </c>
      <c r="D91" s="22">
        <f t="shared" si="7"/>
        <v>49</v>
      </c>
      <c r="E91" s="47" t="s">
        <v>12</v>
      </c>
      <c r="F91" s="22" t="s">
        <v>13</v>
      </c>
      <c r="G91" s="22" t="s">
        <v>17</v>
      </c>
      <c r="H91" s="24">
        <v>6</v>
      </c>
      <c r="I91" s="24">
        <v>0</v>
      </c>
      <c r="J91" s="24">
        <v>0</v>
      </c>
      <c r="K91" s="24">
        <v>0</v>
      </c>
      <c r="L91" s="24">
        <v>0</v>
      </c>
      <c r="M91" s="24">
        <v>12</v>
      </c>
      <c r="N91" s="22" t="s">
        <v>18</v>
      </c>
    </row>
    <row r="92" spans="1:14" ht="10.5" customHeight="1" x14ac:dyDescent="0.2">
      <c r="A92" s="22">
        <v>37</v>
      </c>
      <c r="B92" s="47" t="str">
        <f t="shared" si="6"/>
        <v>S1SI-050</v>
      </c>
      <c r="C92" s="22" t="str">
        <f>VLOOKUP(E92,Sheet1!$A$8:$B$11,2,FALSE)</f>
        <v>S1SI</v>
      </c>
      <c r="D92" s="22">
        <f t="shared" si="7"/>
        <v>50</v>
      </c>
      <c r="E92" s="47" t="s">
        <v>12</v>
      </c>
      <c r="F92" s="22" t="s">
        <v>13</v>
      </c>
      <c r="G92" s="22" t="s">
        <v>14</v>
      </c>
      <c r="H92" s="24">
        <v>5.7349999999999994</v>
      </c>
      <c r="I92" s="24">
        <v>3.165</v>
      </c>
      <c r="J92" s="24">
        <v>2.25</v>
      </c>
      <c r="K92" s="24">
        <v>1.333333333333335</v>
      </c>
      <c r="L92" s="24">
        <v>0</v>
      </c>
      <c r="M92" s="24">
        <v>32.466666666666669</v>
      </c>
      <c r="N92" s="22" t="s">
        <v>15</v>
      </c>
    </row>
    <row r="93" spans="1:14" x14ac:dyDescent="0.2">
      <c r="A93" s="22">
        <v>57</v>
      </c>
      <c r="B93" s="47" t="str">
        <f t="shared" si="6"/>
        <v>S1SI-051</v>
      </c>
      <c r="C93" s="22" t="str">
        <f>VLOOKUP(E93,Sheet1!$A$8:$B$11,2,FALSE)</f>
        <v>S1SI</v>
      </c>
      <c r="D93" s="22">
        <f t="shared" si="7"/>
        <v>51</v>
      </c>
      <c r="E93" s="47" t="s">
        <v>12</v>
      </c>
      <c r="F93" s="22" t="s">
        <v>13</v>
      </c>
      <c r="G93" s="22" t="s">
        <v>20</v>
      </c>
      <c r="H93" s="24">
        <v>6</v>
      </c>
      <c r="I93" s="24">
        <v>0</v>
      </c>
      <c r="J93" s="24">
        <v>0</v>
      </c>
      <c r="K93" s="24">
        <v>0</v>
      </c>
      <c r="L93" s="24">
        <v>0</v>
      </c>
      <c r="M93" s="24">
        <v>12</v>
      </c>
      <c r="N93" s="22" t="s">
        <v>18</v>
      </c>
    </row>
    <row r="94" spans="1:14" ht="13.5" customHeight="1" x14ac:dyDescent="0.2">
      <c r="A94" s="22">
        <v>62</v>
      </c>
      <c r="B94" s="47" t="str">
        <f t="shared" si="6"/>
        <v>S1SI-052</v>
      </c>
      <c r="C94" s="22" t="str">
        <f>VLOOKUP(E94,Sheet1!$A$8:$B$11,2,FALSE)</f>
        <v>S1SI</v>
      </c>
      <c r="D94" s="22">
        <f t="shared" si="7"/>
        <v>52</v>
      </c>
      <c r="E94" s="47" t="s">
        <v>12</v>
      </c>
      <c r="F94" s="22" t="s">
        <v>13</v>
      </c>
      <c r="G94" s="22" t="s">
        <v>17</v>
      </c>
      <c r="H94" s="24">
        <v>5.3833333333333329</v>
      </c>
      <c r="I94" s="24">
        <v>1.375</v>
      </c>
      <c r="J94" s="24">
        <v>0.95</v>
      </c>
      <c r="K94" s="24">
        <v>3.1666666666666847</v>
      </c>
      <c r="L94" s="24">
        <v>0</v>
      </c>
      <c r="M94" s="24">
        <v>47.250000000000036</v>
      </c>
      <c r="N94" s="22" t="s">
        <v>15</v>
      </c>
    </row>
    <row r="95" spans="1:14" ht="13.5" customHeight="1" x14ac:dyDescent="0.2">
      <c r="A95" s="22">
        <v>98</v>
      </c>
      <c r="B95" s="47" t="str">
        <f t="shared" si="6"/>
        <v>S1SI-053</v>
      </c>
      <c r="C95" s="22" t="str">
        <f>VLOOKUP(E95,Sheet1!$A$8:$B$11,2,FALSE)</f>
        <v>S1SI</v>
      </c>
      <c r="D95" s="22">
        <f t="shared" si="7"/>
        <v>53</v>
      </c>
      <c r="E95" s="47" t="s">
        <v>12</v>
      </c>
      <c r="F95" s="22" t="s">
        <v>13</v>
      </c>
      <c r="G95" s="22" t="s">
        <v>17</v>
      </c>
      <c r="H95" s="24">
        <v>3.8599999999999994</v>
      </c>
      <c r="I95" s="24">
        <v>1.8299999999999998</v>
      </c>
      <c r="J95" s="24">
        <v>1.45</v>
      </c>
      <c r="K95" s="24">
        <v>10.166666666666821</v>
      </c>
      <c r="L95" s="24">
        <v>0</v>
      </c>
      <c r="M95" s="24">
        <v>55.043333333333635</v>
      </c>
      <c r="N95" s="22" t="s">
        <v>15</v>
      </c>
    </row>
    <row r="96" spans="1:14" x14ac:dyDescent="0.2">
      <c r="A96" s="22">
        <v>78</v>
      </c>
      <c r="B96" s="47" t="str">
        <f t="shared" si="6"/>
        <v>S1SI-054</v>
      </c>
      <c r="C96" s="22" t="str">
        <f>VLOOKUP(E96,Sheet1!$A$8:$B$11,2,FALSE)</f>
        <v>S1SI</v>
      </c>
      <c r="D96" s="22">
        <f t="shared" si="7"/>
        <v>54</v>
      </c>
      <c r="E96" s="47" t="s">
        <v>12</v>
      </c>
      <c r="F96" s="22" t="s">
        <v>21</v>
      </c>
      <c r="G96" s="22" t="s">
        <v>17</v>
      </c>
      <c r="H96" s="24">
        <v>6.1733333333333285</v>
      </c>
      <c r="I96" s="24">
        <v>2.33</v>
      </c>
      <c r="J96" s="24">
        <v>1.55</v>
      </c>
      <c r="K96" s="24">
        <v>4.3333333333333348</v>
      </c>
      <c r="L96" s="24">
        <v>0</v>
      </c>
      <c r="M96" s="24">
        <v>44.773333333333333</v>
      </c>
      <c r="N96" s="22" t="s">
        <v>15</v>
      </c>
    </row>
    <row r="97" spans="1:14" x14ac:dyDescent="0.2">
      <c r="A97" s="22">
        <v>52</v>
      </c>
      <c r="B97" s="47" t="str">
        <f t="shared" ref="B97:B116" si="8">CONCATENATE(C97,"-0",RIGHT(D97,2))</f>
        <v>S1SI-055</v>
      </c>
      <c r="C97" s="22" t="str">
        <f>VLOOKUP(E97,Sheet1!$A$8:$B$11,2,FALSE)</f>
        <v>S1SI</v>
      </c>
      <c r="D97" s="22">
        <f t="shared" si="7"/>
        <v>55</v>
      </c>
      <c r="E97" s="47" t="s">
        <v>12</v>
      </c>
      <c r="F97" s="22" t="s">
        <v>13</v>
      </c>
      <c r="G97" s="22" t="s">
        <v>17</v>
      </c>
      <c r="H97" s="24">
        <v>6.2666666666666702</v>
      </c>
      <c r="I97" s="24">
        <v>3.7949999999999999</v>
      </c>
      <c r="J97" s="24">
        <v>1.75</v>
      </c>
      <c r="K97" s="24">
        <v>4.4999999999999902</v>
      </c>
      <c r="L97" s="24">
        <v>0</v>
      </c>
      <c r="M97" s="24">
        <v>50.423333333333318</v>
      </c>
      <c r="N97" s="22" t="s">
        <v>15</v>
      </c>
    </row>
    <row r="98" spans="1:14" x14ac:dyDescent="0.2">
      <c r="A98" s="22">
        <v>1</v>
      </c>
      <c r="B98" s="47" t="str">
        <f t="shared" si="8"/>
        <v>S1SI-056</v>
      </c>
      <c r="C98" s="22" t="str">
        <f>VLOOKUP(E98,Sheet1!$A$8:$B$11,2,FALSE)</f>
        <v>S1SI</v>
      </c>
      <c r="D98" s="22">
        <f t="shared" si="7"/>
        <v>56</v>
      </c>
      <c r="E98" s="47" t="s">
        <v>12</v>
      </c>
      <c r="F98" s="22" t="s">
        <v>13</v>
      </c>
      <c r="G98" s="22" t="s">
        <v>14</v>
      </c>
      <c r="H98" s="24">
        <v>3.1733333333333285</v>
      </c>
      <c r="I98" s="24">
        <v>7.3500000000000005</v>
      </c>
      <c r="J98" s="24">
        <v>2.4500000000000002</v>
      </c>
      <c r="K98" s="24">
        <v>3.75</v>
      </c>
      <c r="L98" s="24">
        <v>0</v>
      </c>
      <c r="M98" s="24">
        <v>85.946666666666658</v>
      </c>
      <c r="N98" s="22" t="s">
        <v>15</v>
      </c>
    </row>
    <row r="99" spans="1:14" x14ac:dyDescent="0.2">
      <c r="A99" s="22">
        <v>8</v>
      </c>
      <c r="B99" s="47" t="str">
        <f t="shared" si="8"/>
        <v>S1SI-057</v>
      </c>
      <c r="C99" s="22" t="str">
        <f>VLOOKUP(E99,Sheet1!$A$8:$B$11,2,FALSE)</f>
        <v>S1SI</v>
      </c>
      <c r="D99" s="22">
        <f t="shared" si="7"/>
        <v>57</v>
      </c>
      <c r="E99" s="47" t="s">
        <v>12</v>
      </c>
      <c r="F99" s="22" t="s">
        <v>13</v>
      </c>
      <c r="G99" s="22" t="s">
        <v>17</v>
      </c>
      <c r="H99" s="24">
        <v>0.5</v>
      </c>
      <c r="I99" s="24">
        <v>0</v>
      </c>
      <c r="J99" s="24">
        <v>0</v>
      </c>
      <c r="K99" s="24">
        <v>0</v>
      </c>
      <c r="L99" s="24">
        <v>0</v>
      </c>
      <c r="M99" s="24">
        <v>1</v>
      </c>
      <c r="N99" s="22" t="s">
        <v>18</v>
      </c>
    </row>
    <row r="100" spans="1:14" ht="12" customHeight="1" x14ac:dyDescent="0.2">
      <c r="A100" s="22">
        <v>33</v>
      </c>
      <c r="B100" s="47" t="str">
        <f t="shared" si="8"/>
        <v>S1SI-058</v>
      </c>
      <c r="C100" s="22" t="str">
        <f>VLOOKUP(E100,Sheet1!$A$8:$B$11,2,FALSE)</f>
        <v>S1SI</v>
      </c>
      <c r="D100" s="22">
        <f t="shared" si="7"/>
        <v>58</v>
      </c>
      <c r="E100" s="47" t="s">
        <v>12</v>
      </c>
      <c r="F100" s="22" t="s">
        <v>13</v>
      </c>
      <c r="G100" s="22" t="s">
        <v>17</v>
      </c>
      <c r="H100" s="24">
        <v>6.7816666666666485</v>
      </c>
      <c r="I100" s="24">
        <v>3</v>
      </c>
      <c r="J100" s="24">
        <v>1.55</v>
      </c>
      <c r="K100" s="24">
        <v>5.0833333333333348</v>
      </c>
      <c r="L100" s="24">
        <v>0</v>
      </c>
      <c r="M100" s="24">
        <v>52.529999999999966</v>
      </c>
      <c r="N100" s="22" t="s">
        <v>15</v>
      </c>
    </row>
    <row r="101" spans="1:14" x14ac:dyDescent="0.2">
      <c r="A101" s="22">
        <v>18</v>
      </c>
      <c r="B101" s="47" t="str">
        <f t="shared" si="8"/>
        <v>S1SI-059</v>
      </c>
      <c r="C101" s="22" t="str">
        <f>VLOOKUP(E101,Sheet1!$A$8:$B$11,2,FALSE)</f>
        <v>S1SI</v>
      </c>
      <c r="D101" s="22">
        <f t="shared" si="7"/>
        <v>59</v>
      </c>
      <c r="E101" s="47" t="s">
        <v>12</v>
      </c>
      <c r="F101" s="22" t="s">
        <v>13</v>
      </c>
      <c r="G101" s="22" t="s">
        <v>14</v>
      </c>
      <c r="H101" s="24">
        <v>2.3416666666666641</v>
      </c>
      <c r="I101" s="24">
        <v>2.25</v>
      </c>
      <c r="J101" s="24">
        <v>0</v>
      </c>
      <c r="K101" s="24">
        <v>2.5</v>
      </c>
      <c r="L101" s="24">
        <v>0</v>
      </c>
      <c r="M101" s="24">
        <v>25.733333333333327</v>
      </c>
      <c r="N101" s="22" t="s">
        <v>18</v>
      </c>
    </row>
    <row r="102" spans="1:14" ht="12" customHeight="1" x14ac:dyDescent="0.2">
      <c r="A102" s="22">
        <v>67</v>
      </c>
      <c r="B102" s="47" t="str">
        <f t="shared" si="8"/>
        <v>S1SI-060</v>
      </c>
      <c r="C102" s="22" t="str">
        <f>VLOOKUP(E102,Sheet1!$A$8:$B$11,2,FALSE)</f>
        <v>S1SI</v>
      </c>
      <c r="D102" s="22">
        <f t="shared" si="7"/>
        <v>60</v>
      </c>
      <c r="E102" s="47" t="s">
        <v>12</v>
      </c>
      <c r="F102" s="22" t="s">
        <v>13</v>
      </c>
      <c r="G102" s="22" t="s">
        <v>14</v>
      </c>
      <c r="H102" s="24">
        <v>6.1850000000000005</v>
      </c>
      <c r="I102" s="24">
        <v>2.25</v>
      </c>
      <c r="J102" s="24">
        <v>0.55000000000000004</v>
      </c>
      <c r="K102" s="24">
        <v>2.0833333333333348</v>
      </c>
      <c r="L102" s="24">
        <v>0</v>
      </c>
      <c r="M102" s="24">
        <v>44.636666666666677</v>
      </c>
      <c r="N102" s="22" t="s">
        <v>15</v>
      </c>
    </row>
    <row r="103" spans="1:14" ht="15" customHeight="1" x14ac:dyDescent="0.2">
      <c r="A103" s="22">
        <v>42</v>
      </c>
      <c r="B103" s="47" t="str">
        <f t="shared" si="8"/>
        <v>S1SI-061</v>
      </c>
      <c r="C103" s="22" t="str">
        <f>VLOOKUP(E103,Sheet1!$A$8:$B$11,2,FALSE)</f>
        <v>S1SI</v>
      </c>
      <c r="D103" s="22">
        <f t="shared" si="7"/>
        <v>61</v>
      </c>
      <c r="E103" s="47" t="s">
        <v>12</v>
      </c>
      <c r="F103" s="22" t="s">
        <v>13</v>
      </c>
      <c r="G103" s="22" t="s">
        <v>17</v>
      </c>
      <c r="H103" s="24">
        <v>5.4</v>
      </c>
      <c r="I103" s="24">
        <v>0</v>
      </c>
      <c r="J103" s="24">
        <v>0</v>
      </c>
      <c r="K103" s="24">
        <v>0</v>
      </c>
      <c r="L103" s="24">
        <v>0</v>
      </c>
      <c r="M103" s="24">
        <v>10.8</v>
      </c>
      <c r="N103" s="22" t="s">
        <v>18</v>
      </c>
    </row>
    <row r="104" spans="1:14" x14ac:dyDescent="0.2">
      <c r="A104" s="22">
        <v>39</v>
      </c>
      <c r="B104" s="47" t="str">
        <f t="shared" si="8"/>
        <v>S1SI-062</v>
      </c>
      <c r="C104" s="22" t="str">
        <f>VLOOKUP(E104,Sheet1!$A$8:$B$11,2,FALSE)</f>
        <v>S1SI</v>
      </c>
      <c r="D104" s="22">
        <f t="shared" si="7"/>
        <v>62</v>
      </c>
      <c r="E104" s="47" t="s">
        <v>12</v>
      </c>
      <c r="F104" s="22" t="s">
        <v>13</v>
      </c>
      <c r="G104" s="22" t="s">
        <v>17</v>
      </c>
      <c r="H104" s="24">
        <v>8.0666666666666735</v>
      </c>
      <c r="I104" s="24">
        <v>8.25</v>
      </c>
      <c r="J104" s="24">
        <v>3.35</v>
      </c>
      <c r="K104" s="24">
        <v>6.75</v>
      </c>
      <c r="L104" s="24">
        <v>0</v>
      </c>
      <c r="M104" s="24">
        <v>74.733333333333348</v>
      </c>
      <c r="N104" s="22" t="s">
        <v>15</v>
      </c>
    </row>
    <row r="105" spans="1:14" x14ac:dyDescent="0.2">
      <c r="A105" s="22">
        <v>44</v>
      </c>
      <c r="B105" s="47" t="str">
        <f t="shared" si="8"/>
        <v>S1SI-063</v>
      </c>
      <c r="C105" s="22" t="str">
        <f>VLOOKUP(E105,Sheet1!$A$8:$B$11,2,FALSE)</f>
        <v>S1SI</v>
      </c>
      <c r="D105" s="22">
        <f t="shared" si="7"/>
        <v>63</v>
      </c>
      <c r="E105" s="47" t="s">
        <v>12</v>
      </c>
      <c r="F105" s="22" t="s">
        <v>13</v>
      </c>
      <c r="G105" s="22" t="s">
        <v>17</v>
      </c>
      <c r="H105" s="24">
        <v>4.2766666666666637</v>
      </c>
      <c r="I105" s="24">
        <v>2.5</v>
      </c>
      <c r="J105" s="24">
        <v>0</v>
      </c>
      <c r="K105" s="24">
        <v>3.75</v>
      </c>
      <c r="L105" s="24">
        <v>0</v>
      </c>
      <c r="M105" s="24">
        <v>39.75333333333333</v>
      </c>
      <c r="N105" s="22" t="s">
        <v>18</v>
      </c>
    </row>
    <row r="106" spans="1:14" x14ac:dyDescent="0.2">
      <c r="A106" s="22">
        <v>21</v>
      </c>
      <c r="B106" s="47" t="str">
        <f t="shared" si="8"/>
        <v>S1SI-064</v>
      </c>
      <c r="C106" s="22" t="str">
        <f>VLOOKUP(E106,Sheet1!$A$8:$B$11,2,FALSE)</f>
        <v>S1SI</v>
      </c>
      <c r="D106" s="22">
        <f t="shared" si="7"/>
        <v>64</v>
      </c>
      <c r="E106" s="47" t="s">
        <v>12</v>
      </c>
      <c r="F106" s="22" t="s">
        <v>13</v>
      </c>
      <c r="G106" s="22" t="s">
        <v>17</v>
      </c>
      <c r="H106" s="24">
        <v>4.5583333333333389</v>
      </c>
      <c r="I106" s="24">
        <v>3</v>
      </c>
      <c r="J106" s="24">
        <v>2.5499999999999998</v>
      </c>
      <c r="K106" s="24">
        <v>5.7500000000000053</v>
      </c>
      <c r="L106" s="24">
        <v>0</v>
      </c>
      <c r="M106" s="24">
        <v>52.816666666666691</v>
      </c>
      <c r="N106" s="22" t="s">
        <v>15</v>
      </c>
    </row>
    <row r="107" spans="1:14" x14ac:dyDescent="0.2">
      <c r="A107" s="22">
        <v>19</v>
      </c>
      <c r="B107" s="47" t="str">
        <f t="shared" si="8"/>
        <v>S1SI-065</v>
      </c>
      <c r="C107" s="22" t="str">
        <f>VLOOKUP(E107,Sheet1!$A$8:$B$11,2,FALSE)</f>
        <v>S1SI</v>
      </c>
      <c r="D107" s="22">
        <f t="shared" si="7"/>
        <v>65</v>
      </c>
      <c r="E107" s="47" t="s">
        <v>12</v>
      </c>
      <c r="F107" s="22" t="s">
        <v>13</v>
      </c>
      <c r="G107" s="22" t="s">
        <v>14</v>
      </c>
      <c r="H107" s="24">
        <v>6.5</v>
      </c>
      <c r="I107" s="24">
        <v>0</v>
      </c>
      <c r="J107" s="24">
        <v>0.75</v>
      </c>
      <c r="K107" s="24">
        <v>0.5</v>
      </c>
      <c r="L107" s="24">
        <v>0</v>
      </c>
      <c r="M107" s="24">
        <v>16.3</v>
      </c>
      <c r="N107" s="22" t="s">
        <v>18</v>
      </c>
    </row>
    <row r="108" spans="1:14" x14ac:dyDescent="0.2">
      <c r="A108" s="22">
        <v>27</v>
      </c>
      <c r="B108" s="47" t="str">
        <f t="shared" si="8"/>
        <v>S1SI-066</v>
      </c>
      <c r="C108" s="22" t="str">
        <f>VLOOKUP(E108,Sheet1!$A$8:$B$11,2,FALSE)</f>
        <v>S1SI</v>
      </c>
      <c r="D108" s="22">
        <f t="shared" si="7"/>
        <v>66</v>
      </c>
      <c r="E108" s="47" t="s">
        <v>12</v>
      </c>
      <c r="F108" s="22" t="s">
        <v>19</v>
      </c>
      <c r="G108" s="22" t="s">
        <v>20</v>
      </c>
      <c r="H108" s="24">
        <v>0.25333333333333385</v>
      </c>
      <c r="I108" s="24">
        <v>0.5</v>
      </c>
      <c r="J108" s="24">
        <v>0</v>
      </c>
      <c r="K108" s="24">
        <v>1.25</v>
      </c>
      <c r="L108" s="24">
        <v>0</v>
      </c>
      <c r="M108" s="24">
        <v>21.006666666666668</v>
      </c>
      <c r="N108" s="22" t="s">
        <v>18</v>
      </c>
    </row>
    <row r="109" spans="1:14" x14ac:dyDescent="0.2">
      <c r="A109" s="22">
        <v>81</v>
      </c>
      <c r="B109" s="47" t="str">
        <f t="shared" si="8"/>
        <v>S1SI-067</v>
      </c>
      <c r="C109" s="22" t="str">
        <f>VLOOKUP(E109,Sheet1!$A$8:$B$11,2,FALSE)</f>
        <v>S1SI</v>
      </c>
      <c r="D109" s="22">
        <f t="shared" si="7"/>
        <v>67</v>
      </c>
      <c r="E109" s="47" t="s">
        <v>12</v>
      </c>
      <c r="F109" s="22" t="s">
        <v>21</v>
      </c>
      <c r="G109" s="22" t="s">
        <v>20</v>
      </c>
      <c r="H109" s="24">
        <v>3.3433333333333337</v>
      </c>
      <c r="I109" s="24">
        <v>1.25</v>
      </c>
      <c r="J109" s="24">
        <v>1.75</v>
      </c>
      <c r="K109" s="24">
        <v>9.0833333333333499</v>
      </c>
      <c r="L109" s="24">
        <v>0</v>
      </c>
      <c r="M109" s="24">
        <v>53.353333333333367</v>
      </c>
      <c r="N109" s="22" t="s">
        <v>15</v>
      </c>
    </row>
    <row r="110" spans="1:14" x14ac:dyDescent="0.2">
      <c r="A110" s="22">
        <v>65</v>
      </c>
      <c r="B110" s="47" t="str">
        <f t="shared" si="8"/>
        <v>S1SI-068</v>
      </c>
      <c r="C110" s="22" t="str">
        <f>VLOOKUP(E110,Sheet1!$A$8:$B$11,2,FALSE)</f>
        <v>S1SI</v>
      </c>
      <c r="D110" s="22">
        <f t="shared" si="7"/>
        <v>68</v>
      </c>
      <c r="E110" s="47" t="s">
        <v>12</v>
      </c>
      <c r="F110" s="22" t="s">
        <v>21</v>
      </c>
      <c r="G110" s="22" t="s">
        <v>17</v>
      </c>
      <c r="H110" s="24">
        <v>4.223333333333315</v>
      </c>
      <c r="I110" s="24">
        <v>2.165</v>
      </c>
      <c r="J110" s="24">
        <v>1.75</v>
      </c>
      <c r="K110" s="24">
        <v>2.6666666666666501</v>
      </c>
      <c r="L110" s="24">
        <v>0</v>
      </c>
      <c r="M110" s="24">
        <v>38.149999999999928</v>
      </c>
      <c r="N110" s="22" t="s">
        <v>15</v>
      </c>
    </row>
    <row r="111" spans="1:14" x14ac:dyDescent="0.2">
      <c r="A111" s="22">
        <v>16</v>
      </c>
      <c r="B111" s="47" t="str">
        <f t="shared" si="8"/>
        <v>S1SI-069</v>
      </c>
      <c r="C111" s="22" t="str">
        <f>VLOOKUP(E111,Sheet1!$A$8:$B$11,2,FALSE)</f>
        <v>S1SI</v>
      </c>
      <c r="D111" s="22">
        <f t="shared" si="7"/>
        <v>69</v>
      </c>
      <c r="E111" s="47" t="s">
        <v>12</v>
      </c>
      <c r="F111" s="22" t="s">
        <v>19</v>
      </c>
      <c r="G111" s="22" t="s">
        <v>14</v>
      </c>
      <c r="H111" s="24">
        <v>0</v>
      </c>
      <c r="I111" s="24">
        <v>0</v>
      </c>
      <c r="J111" s="24">
        <v>0</v>
      </c>
      <c r="K111" s="24">
        <v>0.5</v>
      </c>
      <c r="L111" s="24">
        <v>0</v>
      </c>
      <c r="M111" s="24">
        <v>11</v>
      </c>
      <c r="N111" s="22" t="s">
        <v>18</v>
      </c>
    </row>
    <row r="112" spans="1:14" x14ac:dyDescent="0.2">
      <c r="A112" s="22">
        <v>108</v>
      </c>
      <c r="B112" s="47" t="str">
        <f t="shared" si="8"/>
        <v>S1SI-070</v>
      </c>
      <c r="C112" s="22" t="str">
        <f>VLOOKUP(E112,Sheet1!$A$8:$B$11,2,FALSE)</f>
        <v>S1SI</v>
      </c>
      <c r="D112" s="22">
        <f t="shared" si="7"/>
        <v>70</v>
      </c>
      <c r="E112" s="47" t="s">
        <v>12</v>
      </c>
      <c r="F112" s="22" t="s">
        <v>21</v>
      </c>
      <c r="G112" s="22" t="s">
        <v>20</v>
      </c>
      <c r="H112" s="24">
        <v>2.3350000000000009</v>
      </c>
      <c r="I112" s="24">
        <v>0</v>
      </c>
      <c r="J112" s="24">
        <v>0</v>
      </c>
      <c r="K112" s="24">
        <v>0</v>
      </c>
      <c r="L112" s="24">
        <v>0</v>
      </c>
      <c r="M112" s="24">
        <v>28.67</v>
      </c>
      <c r="N112" s="22" t="s">
        <v>18</v>
      </c>
    </row>
    <row r="113" spans="1:14" x14ac:dyDescent="0.2">
      <c r="A113" s="22">
        <v>109</v>
      </c>
      <c r="B113" s="47" t="str">
        <f t="shared" si="8"/>
        <v>S1SI-071</v>
      </c>
      <c r="C113" s="22" t="str">
        <f>VLOOKUP(E113,Sheet1!$A$8:$B$11,2,FALSE)</f>
        <v>S1SI</v>
      </c>
      <c r="D113" s="22">
        <f t="shared" si="7"/>
        <v>71</v>
      </c>
      <c r="E113" s="47" t="s">
        <v>12</v>
      </c>
      <c r="F113" s="22" t="s">
        <v>21</v>
      </c>
      <c r="G113" s="22" t="s">
        <v>20</v>
      </c>
      <c r="H113" s="24">
        <v>1.875</v>
      </c>
      <c r="I113" s="24">
        <v>0</v>
      </c>
      <c r="J113" s="24">
        <v>0</v>
      </c>
      <c r="K113" s="24">
        <v>0</v>
      </c>
      <c r="L113" s="24">
        <v>0</v>
      </c>
      <c r="M113" s="24">
        <v>27.75</v>
      </c>
      <c r="N113" s="22" t="s">
        <v>18</v>
      </c>
    </row>
    <row r="114" spans="1:14" x14ac:dyDescent="0.2">
      <c r="A114" s="22">
        <v>114</v>
      </c>
      <c r="B114" s="47" t="str">
        <f t="shared" si="8"/>
        <v>S1SI-072</v>
      </c>
      <c r="C114" s="22" t="str">
        <f>VLOOKUP(E114,Sheet1!$A$8:$B$11,2,FALSE)</f>
        <v>S1SI</v>
      </c>
      <c r="D114" s="22">
        <f t="shared" si="7"/>
        <v>72</v>
      </c>
      <c r="E114" s="47" t="s">
        <v>12</v>
      </c>
      <c r="F114" s="22" t="s">
        <v>21</v>
      </c>
      <c r="G114" s="22" t="s">
        <v>14</v>
      </c>
      <c r="H114" s="24">
        <v>0</v>
      </c>
      <c r="I114" s="24">
        <v>0</v>
      </c>
      <c r="J114" s="24">
        <v>0</v>
      </c>
      <c r="K114" s="24">
        <v>0</v>
      </c>
      <c r="L114" s="24">
        <v>0</v>
      </c>
      <c r="M114" s="24">
        <v>28.5</v>
      </c>
      <c r="N114" s="22" t="s">
        <v>18</v>
      </c>
    </row>
    <row r="115" spans="1:14" x14ac:dyDescent="0.2">
      <c r="A115" s="22">
        <v>105</v>
      </c>
      <c r="B115" s="47" t="str">
        <f t="shared" si="8"/>
        <v>S1SI-073</v>
      </c>
      <c r="C115" s="22" t="str">
        <f>VLOOKUP(E115,Sheet1!$A$8:$B$11,2,FALSE)</f>
        <v>S1SI</v>
      </c>
      <c r="D115" s="22">
        <f t="shared" si="7"/>
        <v>73</v>
      </c>
      <c r="E115" s="47" t="s">
        <v>12</v>
      </c>
      <c r="F115" s="22" t="s">
        <v>21</v>
      </c>
      <c r="G115" s="22" t="s">
        <v>20</v>
      </c>
      <c r="H115" s="24">
        <v>0</v>
      </c>
      <c r="I115" s="24">
        <v>0</v>
      </c>
      <c r="J115" s="24">
        <v>0</v>
      </c>
      <c r="K115" s="24">
        <v>0</v>
      </c>
      <c r="L115" s="24">
        <v>0</v>
      </c>
      <c r="M115" s="24">
        <v>0</v>
      </c>
      <c r="N115" s="22" t="s">
        <v>18</v>
      </c>
    </row>
    <row r="116" spans="1:14" x14ac:dyDescent="0.2">
      <c r="A116" s="22">
        <v>110</v>
      </c>
      <c r="B116" s="47" t="str">
        <f t="shared" si="8"/>
        <v>S1SI-074</v>
      </c>
      <c r="C116" s="22" t="str">
        <f>VLOOKUP(E116,Sheet1!$A$8:$B$11,2,FALSE)</f>
        <v>S1SI</v>
      </c>
      <c r="D116" s="22">
        <f t="shared" si="7"/>
        <v>74</v>
      </c>
      <c r="E116" s="47" t="s">
        <v>12</v>
      </c>
      <c r="F116" s="22" t="s">
        <v>21</v>
      </c>
      <c r="G116" s="22" t="s">
        <v>20</v>
      </c>
      <c r="H116" s="24">
        <v>0</v>
      </c>
      <c r="I116" s="24">
        <v>0</v>
      </c>
      <c r="J116" s="24">
        <v>0</v>
      </c>
      <c r="K116" s="24">
        <v>0</v>
      </c>
      <c r="L116" s="24">
        <v>0</v>
      </c>
      <c r="M116" s="24">
        <v>0</v>
      </c>
      <c r="N116" s="22" t="s">
        <v>18</v>
      </c>
    </row>
    <row r="117" spans="1:14" x14ac:dyDescent="0.2">
      <c r="A117" s="22"/>
      <c r="B117" s="47"/>
      <c r="C117" s="22"/>
      <c r="D117" s="22"/>
      <c r="E117" s="47"/>
      <c r="F117" s="22"/>
      <c r="G117" s="22"/>
      <c r="H117" s="24"/>
      <c r="I117" s="24"/>
      <c r="J117" s="24"/>
      <c r="K117" s="24"/>
      <c r="L117" s="24"/>
      <c r="M117" s="24"/>
      <c r="N117" s="22"/>
    </row>
    <row r="118" spans="1:14" x14ac:dyDescent="0.2">
      <c r="A118" s="22">
        <v>96</v>
      </c>
      <c r="B118" s="47" t="str">
        <f>CONCATENATE(C118,"-0",RIGHT(D118,2))</f>
        <v>S1SI-076</v>
      </c>
      <c r="C118" s="22" t="str">
        <f>VLOOKUP(E118,Sheet1!$A$8:$B$11,2,FALSE)</f>
        <v>S1SI</v>
      </c>
      <c r="D118" s="22">
        <f>IF(E118&lt;&gt;E116,31,D116+2)</f>
        <v>76</v>
      </c>
      <c r="E118" s="47" t="s">
        <v>12</v>
      </c>
      <c r="F118" s="22" t="s">
        <v>21</v>
      </c>
      <c r="G118" s="22" t="s">
        <v>20</v>
      </c>
      <c r="H118" s="24">
        <v>0</v>
      </c>
      <c r="I118" s="24">
        <v>0</v>
      </c>
      <c r="J118" s="24">
        <v>0</v>
      </c>
      <c r="K118" s="24">
        <v>0</v>
      </c>
      <c r="L118" s="24">
        <v>0</v>
      </c>
      <c r="M118" s="24">
        <v>0</v>
      </c>
      <c r="N118" s="22" t="s">
        <v>18</v>
      </c>
    </row>
    <row r="119" spans="1:14" x14ac:dyDescent="0.2">
      <c r="A119" s="22"/>
      <c r="B119" s="47"/>
      <c r="C119" s="22"/>
      <c r="D119" s="22"/>
      <c r="E119" s="47"/>
      <c r="F119" s="22"/>
      <c r="G119" s="22"/>
      <c r="H119" s="24"/>
      <c r="I119" s="24"/>
      <c r="J119" s="24"/>
      <c r="K119" s="24"/>
      <c r="L119" s="24"/>
      <c r="M119" s="24"/>
      <c r="N119" s="22"/>
    </row>
    <row r="120" spans="1:14" x14ac:dyDescent="0.2">
      <c r="A120" s="22"/>
      <c r="B120" s="47"/>
      <c r="C120" s="22"/>
      <c r="D120" s="22"/>
      <c r="E120" s="47"/>
      <c r="F120" s="22"/>
      <c r="G120" s="22"/>
      <c r="H120" s="24"/>
      <c r="I120" s="24"/>
      <c r="J120" s="24"/>
      <c r="K120" s="24"/>
      <c r="L120" s="24"/>
      <c r="M120" s="24"/>
      <c r="N120" s="22"/>
    </row>
    <row r="121" spans="1:14" x14ac:dyDescent="0.2">
      <c r="A121" s="22">
        <v>107</v>
      </c>
      <c r="B121" s="47" t="str">
        <f>CONCATENATE(C121,"-0",RIGHT(D121,2))</f>
        <v>S1SI-079</v>
      </c>
      <c r="C121" s="22" t="str">
        <f>VLOOKUP(E121,Sheet1!$A$8:$B$11,2,FALSE)</f>
        <v>S1SI</v>
      </c>
      <c r="D121" s="22">
        <f>IF(E121&lt;&gt;E118,11,D118+3)</f>
        <v>79</v>
      </c>
      <c r="E121" s="47" t="s">
        <v>12</v>
      </c>
      <c r="F121" s="22" t="s">
        <v>21</v>
      </c>
      <c r="G121" s="22" t="s">
        <v>20</v>
      </c>
      <c r="H121" s="24">
        <v>1.75</v>
      </c>
      <c r="I121" s="24">
        <v>0</v>
      </c>
      <c r="J121" s="24">
        <v>0</v>
      </c>
      <c r="K121" s="24">
        <v>0</v>
      </c>
      <c r="L121" s="24">
        <v>0</v>
      </c>
      <c r="M121" s="24">
        <v>34</v>
      </c>
      <c r="N121" s="22" t="s">
        <v>18</v>
      </c>
    </row>
    <row r="122" spans="1:14" x14ac:dyDescent="0.2">
      <c r="A122" s="22">
        <v>102</v>
      </c>
      <c r="B122" s="47" t="str">
        <f>CONCATENATE(C122,"-0",RIGHT(D122,2))</f>
        <v>S1SI-080</v>
      </c>
      <c r="C122" s="22" t="str">
        <f>VLOOKUP(E122,Sheet1!$A$8:$B$11,2,FALSE)</f>
        <v>S1SI</v>
      </c>
      <c r="D122" s="22">
        <f>IF(E122&lt;&gt;E121,11,D121+1)</f>
        <v>80</v>
      </c>
      <c r="E122" s="47" t="s">
        <v>12</v>
      </c>
      <c r="F122" s="22" t="s">
        <v>21</v>
      </c>
      <c r="G122" s="22" t="s">
        <v>14</v>
      </c>
      <c r="H122" s="24">
        <v>0</v>
      </c>
      <c r="I122" s="24">
        <v>0</v>
      </c>
      <c r="J122" s="24">
        <v>0</v>
      </c>
      <c r="K122" s="24">
        <v>0</v>
      </c>
      <c r="L122" s="24">
        <v>0</v>
      </c>
      <c r="M122" s="24">
        <v>0</v>
      </c>
      <c r="N122" s="22" t="s">
        <v>18</v>
      </c>
    </row>
    <row r="123" spans="1:14" x14ac:dyDescent="0.2">
      <c r="A123" s="22">
        <v>17</v>
      </c>
      <c r="B123" s="47" t="str">
        <f>CONCATENATE(C123,"-0",RIGHT(D123,2))</f>
        <v>S1SI-081</v>
      </c>
      <c r="C123" s="22" t="str">
        <f>VLOOKUP(E123,Sheet1!$A$8:$B$11,2,FALSE)</f>
        <v>S1SI</v>
      </c>
      <c r="D123" s="22">
        <f>IF(E123&lt;&gt;E122,11,D122+1)</f>
        <v>81</v>
      </c>
      <c r="E123" s="47" t="s">
        <v>12</v>
      </c>
      <c r="F123" s="22" t="s">
        <v>21</v>
      </c>
      <c r="G123" s="22" t="s">
        <v>20</v>
      </c>
      <c r="H123" s="24">
        <v>2.9649999999999999</v>
      </c>
      <c r="I123" s="24">
        <v>1</v>
      </c>
      <c r="J123" s="24">
        <v>0.75</v>
      </c>
      <c r="K123" s="24">
        <v>1</v>
      </c>
      <c r="L123" s="24">
        <v>0</v>
      </c>
      <c r="M123" s="24">
        <v>28.93</v>
      </c>
      <c r="N123" s="22" t="s">
        <v>15</v>
      </c>
    </row>
    <row r="124" spans="1:14" x14ac:dyDescent="0.2">
      <c r="A124" s="22">
        <v>15</v>
      </c>
      <c r="B124" s="47" t="str">
        <f>CONCATENATE(C124,"-0",RIGHT(D124,2))</f>
        <v>S1SI-082</v>
      </c>
      <c r="C124" s="22" t="str">
        <f>VLOOKUP(E124,Sheet1!$A$8:$B$11,2,FALSE)</f>
        <v>S1SI</v>
      </c>
      <c r="D124" s="22">
        <f>IF(E124&lt;&gt;E123,11,D123+1)</f>
        <v>82</v>
      </c>
      <c r="E124" s="47" t="s">
        <v>12</v>
      </c>
      <c r="F124" s="22" t="s">
        <v>21</v>
      </c>
      <c r="G124" s="22" t="s">
        <v>17</v>
      </c>
      <c r="H124" s="24">
        <v>1.3999999999999986</v>
      </c>
      <c r="I124" s="24">
        <v>2</v>
      </c>
      <c r="J124" s="24">
        <v>1.05</v>
      </c>
      <c r="K124" s="24">
        <v>0.75</v>
      </c>
      <c r="L124" s="24">
        <v>0</v>
      </c>
      <c r="M124" s="24">
        <v>24.9</v>
      </c>
      <c r="N124" s="22" t="s">
        <v>15</v>
      </c>
    </row>
    <row r="125" spans="1:14" x14ac:dyDescent="0.2">
      <c r="A125" s="22"/>
      <c r="B125" s="47"/>
      <c r="C125" s="22"/>
      <c r="D125" s="22"/>
      <c r="E125" s="47"/>
      <c r="F125" s="22"/>
      <c r="G125" s="22"/>
      <c r="H125" s="24"/>
      <c r="I125" s="24"/>
      <c r="J125" s="24"/>
      <c r="K125" s="24"/>
      <c r="L125" s="24"/>
      <c r="M125" s="24"/>
      <c r="N125" s="22"/>
    </row>
    <row r="126" spans="1:14" x14ac:dyDescent="0.2">
      <c r="A126" s="22">
        <v>99</v>
      </c>
      <c r="B126" s="47" t="str">
        <f>CONCATENATE(C126,"-0",RIGHT(D126,2))</f>
        <v>S1SI-084</v>
      </c>
      <c r="C126" s="22" t="str">
        <f>VLOOKUP(E126,Sheet1!$A$8:$B$11,2,FALSE)</f>
        <v>S1SI</v>
      </c>
      <c r="D126" s="22">
        <f>IF(E126&lt;&gt;E124,11,D124+2)</f>
        <v>84</v>
      </c>
      <c r="E126" s="47" t="s">
        <v>12</v>
      </c>
      <c r="F126" s="22" t="s">
        <v>21</v>
      </c>
      <c r="G126" s="22" t="s">
        <v>20</v>
      </c>
      <c r="H126" s="24">
        <v>0</v>
      </c>
      <c r="I126" s="24">
        <v>0</v>
      </c>
      <c r="J126" s="24">
        <v>0</v>
      </c>
      <c r="K126" s="24">
        <v>0</v>
      </c>
      <c r="L126" s="24">
        <v>0</v>
      </c>
      <c r="M126" s="24">
        <v>0</v>
      </c>
      <c r="N126" s="22" t="s">
        <v>18</v>
      </c>
    </row>
    <row r="127" spans="1:14" x14ac:dyDescent="0.2">
      <c r="A127" s="22"/>
      <c r="B127" s="47"/>
      <c r="C127" s="22"/>
      <c r="D127" s="22"/>
      <c r="E127" s="47"/>
      <c r="F127" s="22"/>
      <c r="G127" s="22"/>
      <c r="H127" s="24"/>
      <c r="I127" s="24"/>
      <c r="J127" s="24"/>
      <c r="K127" s="24"/>
      <c r="L127" s="24"/>
      <c r="M127" s="24"/>
      <c r="N127" s="22"/>
    </row>
    <row r="128" spans="1:14" x14ac:dyDescent="0.2">
      <c r="A128" s="22"/>
      <c r="B128" s="47"/>
      <c r="C128" s="22"/>
      <c r="D128" s="22"/>
      <c r="E128" s="47"/>
      <c r="F128" s="22"/>
      <c r="G128" s="22"/>
      <c r="H128" s="24"/>
      <c r="I128" s="24"/>
      <c r="J128" s="24"/>
      <c r="K128" s="24"/>
      <c r="L128" s="24"/>
      <c r="M128" s="24"/>
      <c r="N128" s="22"/>
    </row>
    <row r="129" spans="1:14" x14ac:dyDescent="0.2">
      <c r="A129" s="22"/>
      <c r="B129" s="47"/>
      <c r="C129" s="22"/>
      <c r="D129" s="22"/>
      <c r="E129" s="47"/>
      <c r="F129" s="22"/>
      <c r="G129" s="22"/>
      <c r="H129" s="24"/>
      <c r="I129" s="24"/>
      <c r="J129" s="24"/>
      <c r="K129" s="24"/>
      <c r="L129" s="24"/>
      <c r="M129" s="24"/>
      <c r="N129" s="22"/>
    </row>
    <row r="130" spans="1:14" x14ac:dyDescent="0.2">
      <c r="A130" s="55">
        <v>12</v>
      </c>
      <c r="B130" s="55" t="str">
        <f t="shared" ref="B130:B138" si="9">CONCATENATE(C130,"-0",RIGHT(D130,2))</f>
        <v>S1TI-085</v>
      </c>
      <c r="C130" s="55" t="str">
        <f>VLOOKUP(E130,Sheet1!$A$8:$B$11,2,FALSE)</f>
        <v>S1TI</v>
      </c>
      <c r="D130" s="22">
        <f>IF(E130&lt;&gt;E126,85,D126+1)</f>
        <v>85</v>
      </c>
      <c r="E130" s="55" t="s">
        <v>16</v>
      </c>
      <c r="F130" s="55" t="s">
        <v>21</v>
      </c>
      <c r="G130" s="55" t="s">
        <v>14</v>
      </c>
      <c r="H130" s="56">
        <v>3.5766666666666742</v>
      </c>
      <c r="I130" s="56">
        <v>4</v>
      </c>
      <c r="J130" s="56">
        <v>1.25</v>
      </c>
      <c r="K130" s="56">
        <v>1</v>
      </c>
      <c r="L130" s="56">
        <v>0</v>
      </c>
      <c r="M130" s="56">
        <v>37.103333333333353</v>
      </c>
      <c r="N130" s="55" t="s">
        <v>15</v>
      </c>
    </row>
    <row r="131" spans="1:14" x14ac:dyDescent="0.2">
      <c r="A131" s="55">
        <v>22</v>
      </c>
      <c r="B131" s="55" t="str">
        <f t="shared" si="9"/>
        <v>S1TI-086</v>
      </c>
      <c r="C131" s="55" t="str">
        <f>VLOOKUP(E131,Sheet1!$A$8:$B$11,2,FALSE)</f>
        <v>S1TI</v>
      </c>
      <c r="D131" s="22">
        <f>IF(E131&lt;&gt;E130,85,D130+1)</f>
        <v>86</v>
      </c>
      <c r="E131" s="55" t="s">
        <v>16</v>
      </c>
      <c r="F131" s="55" t="s">
        <v>21</v>
      </c>
      <c r="G131" s="55" t="s">
        <v>20</v>
      </c>
      <c r="H131" s="56">
        <v>2.7350000000000012</v>
      </c>
      <c r="I131" s="56">
        <v>2.75</v>
      </c>
      <c r="J131" s="56">
        <v>0.75</v>
      </c>
      <c r="K131" s="56">
        <v>1.75</v>
      </c>
      <c r="L131" s="56">
        <v>0</v>
      </c>
      <c r="M131" s="56">
        <v>28.67</v>
      </c>
      <c r="N131" s="55" t="s">
        <v>15</v>
      </c>
    </row>
    <row r="132" spans="1:14" x14ac:dyDescent="0.2">
      <c r="A132" s="55">
        <v>79</v>
      </c>
      <c r="B132" s="55" t="str">
        <f t="shared" si="9"/>
        <v>S1TI-087</v>
      </c>
      <c r="C132" s="55" t="str">
        <f>VLOOKUP(E132,Sheet1!$A$8:$B$11,2,FALSE)</f>
        <v>S1TI</v>
      </c>
      <c r="D132" s="22">
        <f>IF(E132&lt;&gt;E131,85,D131+1)</f>
        <v>87</v>
      </c>
      <c r="E132" s="55" t="s">
        <v>16</v>
      </c>
      <c r="F132" s="55" t="s">
        <v>21</v>
      </c>
      <c r="G132" s="55" t="s">
        <v>20</v>
      </c>
      <c r="H132" s="56">
        <v>0.66666666666666496</v>
      </c>
      <c r="I132" s="56">
        <v>0.42000000000000004</v>
      </c>
      <c r="J132" s="56">
        <v>1.75</v>
      </c>
      <c r="K132" s="56">
        <v>0</v>
      </c>
      <c r="L132" s="56">
        <v>0</v>
      </c>
      <c r="M132" s="56">
        <v>5.1533333333333298</v>
      </c>
      <c r="N132" s="55" t="s">
        <v>18</v>
      </c>
    </row>
    <row r="133" spans="1:14" x14ac:dyDescent="0.2">
      <c r="A133" s="22">
        <v>85</v>
      </c>
      <c r="B133" s="46" t="str">
        <f t="shared" si="9"/>
        <v>S1TL-041</v>
      </c>
      <c r="C133" s="22" t="str">
        <f>VLOOKUP(E133,Sheet1!$A$8:$B$11,2,FALSE)</f>
        <v>S1TL</v>
      </c>
      <c r="D133" s="22">
        <f t="shared" ref="D133:D138" si="10">IF(E133&lt;&gt;E132,41,D132+1)</f>
        <v>41</v>
      </c>
      <c r="E133" s="46" t="s">
        <v>24</v>
      </c>
      <c r="F133" s="22" t="s">
        <v>21</v>
      </c>
      <c r="G133" s="22" t="s">
        <v>20</v>
      </c>
      <c r="H133" s="24">
        <v>0.23333333333333428</v>
      </c>
      <c r="I133" s="24">
        <v>1.4950000000000001</v>
      </c>
      <c r="J133" s="24">
        <v>1.25</v>
      </c>
      <c r="K133" s="24">
        <v>1.75</v>
      </c>
      <c r="L133" s="24">
        <v>0</v>
      </c>
      <c r="M133" s="24">
        <v>39.256666666666668</v>
      </c>
      <c r="N133" s="22" t="s">
        <v>15</v>
      </c>
    </row>
    <row r="134" spans="1:14" x14ac:dyDescent="0.2">
      <c r="A134" s="22">
        <v>91</v>
      </c>
      <c r="B134" s="46" t="str">
        <f t="shared" si="9"/>
        <v>S1TL-042</v>
      </c>
      <c r="C134" s="22" t="str">
        <f>VLOOKUP(E134,Sheet1!$A$8:$B$11,2,FALSE)</f>
        <v>S1TL</v>
      </c>
      <c r="D134" s="22">
        <f t="shared" si="10"/>
        <v>42</v>
      </c>
      <c r="E134" s="46" t="s">
        <v>24</v>
      </c>
      <c r="F134" s="22" t="s">
        <v>13</v>
      </c>
      <c r="G134" s="22" t="s">
        <v>20</v>
      </c>
      <c r="H134" s="24">
        <v>1.5999999999999996</v>
      </c>
      <c r="I134" s="24">
        <v>1.25</v>
      </c>
      <c r="J134" s="24">
        <v>0.75</v>
      </c>
      <c r="K134" s="24">
        <v>5.5</v>
      </c>
      <c r="L134" s="24">
        <v>0</v>
      </c>
      <c r="M134" s="24">
        <v>33.099999999999994</v>
      </c>
      <c r="N134" s="22" t="s">
        <v>15</v>
      </c>
    </row>
    <row r="135" spans="1:14" x14ac:dyDescent="0.2">
      <c r="A135" s="22">
        <v>80</v>
      </c>
      <c r="B135" s="46" t="str">
        <f t="shared" si="9"/>
        <v>S1TL-043</v>
      </c>
      <c r="C135" s="22" t="str">
        <f>VLOOKUP(E135,Sheet1!$A$8:$B$11,2,FALSE)</f>
        <v>S1TL</v>
      </c>
      <c r="D135" s="22">
        <f t="shared" si="10"/>
        <v>43</v>
      </c>
      <c r="E135" s="46" t="s">
        <v>24</v>
      </c>
      <c r="F135" s="22" t="s">
        <v>21</v>
      </c>
      <c r="G135" s="22" t="s">
        <v>20</v>
      </c>
      <c r="H135" s="24">
        <v>9.9999999999999645E-2</v>
      </c>
      <c r="I135" s="24">
        <v>1.21</v>
      </c>
      <c r="J135" s="24">
        <v>1.25</v>
      </c>
      <c r="K135" s="24">
        <v>2.3333333333333348</v>
      </c>
      <c r="L135" s="24">
        <v>0</v>
      </c>
      <c r="M135" s="24">
        <v>21.786666666666669</v>
      </c>
      <c r="N135" s="22" t="s">
        <v>15</v>
      </c>
    </row>
    <row r="136" spans="1:14" x14ac:dyDescent="0.2">
      <c r="A136" s="22">
        <v>86</v>
      </c>
      <c r="B136" s="46" t="str">
        <f t="shared" si="9"/>
        <v>S1TL-044</v>
      </c>
      <c r="C136" s="22" t="str">
        <f>VLOOKUP(E136,Sheet1!$A$8:$B$11,2,FALSE)</f>
        <v>S1TL</v>
      </c>
      <c r="D136" s="22">
        <f t="shared" si="10"/>
        <v>44</v>
      </c>
      <c r="E136" s="46" t="s">
        <v>24</v>
      </c>
      <c r="F136" s="22" t="s">
        <v>21</v>
      </c>
      <c r="G136" s="22" t="s">
        <v>20</v>
      </c>
      <c r="H136" s="24">
        <v>0.1666666666666643</v>
      </c>
      <c r="I136" s="24">
        <v>1.415</v>
      </c>
      <c r="J136" s="24">
        <v>0.75</v>
      </c>
      <c r="K136" s="24">
        <v>2</v>
      </c>
      <c r="L136" s="24">
        <v>0</v>
      </c>
      <c r="M136" s="24">
        <v>34.86333333333333</v>
      </c>
      <c r="N136" s="22" t="s">
        <v>15</v>
      </c>
    </row>
    <row r="137" spans="1:14" x14ac:dyDescent="0.2">
      <c r="A137" s="22">
        <v>87</v>
      </c>
      <c r="B137" s="46" t="str">
        <f t="shared" si="9"/>
        <v>S1TL-045</v>
      </c>
      <c r="C137" s="22" t="str">
        <f>VLOOKUP(E137,Sheet1!$A$8:$B$11,2,FALSE)</f>
        <v>S1TL</v>
      </c>
      <c r="D137" s="22">
        <f t="shared" si="10"/>
        <v>45</v>
      </c>
      <c r="E137" s="46" t="s">
        <v>24</v>
      </c>
      <c r="F137" s="22" t="s">
        <v>21</v>
      </c>
      <c r="G137" s="22" t="s">
        <v>20</v>
      </c>
      <c r="H137" s="24">
        <v>0.23333333333333517</v>
      </c>
      <c r="I137" s="24">
        <v>1.415</v>
      </c>
      <c r="J137" s="24">
        <v>1.25</v>
      </c>
      <c r="K137" s="24">
        <v>2.8333333333333348</v>
      </c>
      <c r="L137" s="24">
        <v>0</v>
      </c>
      <c r="M137" s="24">
        <v>32.163333333333341</v>
      </c>
      <c r="N137" s="22" t="s">
        <v>15</v>
      </c>
    </row>
    <row r="138" spans="1:14" ht="22.5" customHeight="1" x14ac:dyDescent="0.2">
      <c r="A138" s="22">
        <v>76</v>
      </c>
      <c r="B138" s="46" t="str">
        <f t="shared" si="9"/>
        <v>S1TL-046</v>
      </c>
      <c r="C138" s="22" t="str">
        <f>VLOOKUP(E138,Sheet1!$A$8:$B$11,2,FALSE)</f>
        <v>S1TL</v>
      </c>
      <c r="D138" s="22">
        <f t="shared" si="10"/>
        <v>46</v>
      </c>
      <c r="E138" s="46" t="s">
        <v>24</v>
      </c>
      <c r="F138" s="22" t="s">
        <v>21</v>
      </c>
      <c r="G138" s="22" t="s">
        <v>20</v>
      </c>
      <c r="H138" s="24">
        <v>7.26</v>
      </c>
      <c r="I138" s="24">
        <v>0.5</v>
      </c>
      <c r="J138" s="24">
        <v>0.75</v>
      </c>
      <c r="K138" s="24">
        <v>3.5</v>
      </c>
      <c r="L138" s="24">
        <v>0</v>
      </c>
      <c r="M138" s="24">
        <v>35.57</v>
      </c>
      <c r="N138" s="22" t="s">
        <v>15</v>
      </c>
    </row>
    <row r="139" spans="1:14" x14ac:dyDescent="0.2">
      <c r="C139" s="37"/>
      <c r="D139" s="37"/>
    </row>
  </sheetData>
  <autoFilter ref="A1:N138" xr:uid="{00000000-0009-0000-0000-000001000000}">
    <sortState xmlns:xlrd2="http://schemas.microsoft.com/office/spreadsheetml/2017/richdata2" ref="A2:N128">
      <sortCondition sortBy="cellColor" ref="E2:E128" dxfId="15"/>
      <sortCondition sortBy="cellColor" ref="E2:E128" dxfId="14"/>
      <sortCondition sortBy="cellColor" ref="E2:E128" dxfId="13"/>
      <sortCondition sortBy="cellColor" ref="E2:E128" dxfId="12"/>
    </sortState>
  </autoFilter>
  <sortState xmlns:xlrd2="http://schemas.microsoft.com/office/spreadsheetml/2017/richdata2" ref="A2:N128">
    <sortCondition descending="1" ref="E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41"/>
  <sheetViews>
    <sheetView topLeftCell="A67" workbookViewId="0">
      <selection activeCell="B1" sqref="B1:B1048576"/>
    </sheetView>
  </sheetViews>
  <sheetFormatPr defaultColWidth="8.88671875" defaultRowHeight="10.199999999999999" x14ac:dyDescent="0.2"/>
  <cols>
    <col min="1" max="1" width="7.6640625" style="2" customWidth="1"/>
    <col min="2" max="2" width="21.6640625" style="2" customWidth="1"/>
    <col min="3" max="4" width="20" style="2" customWidth="1"/>
    <col min="5" max="5" width="32.33203125" style="2" customWidth="1"/>
    <col min="6" max="6" width="24.33203125" style="2" customWidth="1"/>
    <col min="7" max="7" width="5.88671875" style="2" customWidth="1"/>
    <col min="8" max="8" width="10" style="2" customWidth="1"/>
    <col min="9" max="13" width="8.88671875" style="2"/>
    <col min="14" max="14" width="16.5546875" style="2" customWidth="1"/>
    <col min="15" max="16384" width="8.88671875" style="2"/>
  </cols>
  <sheetData>
    <row r="1" spans="1:14" s="4" customFormat="1" ht="13.8" x14ac:dyDescent="0.3">
      <c r="A1" s="8" t="s">
        <v>26</v>
      </c>
      <c r="M1" s="3"/>
    </row>
    <row r="2" spans="1:14" s="4" customFormat="1" ht="13.8" x14ac:dyDescent="0.3">
      <c r="A2" s="8" t="s">
        <v>0</v>
      </c>
      <c r="H2" s="7"/>
      <c r="I2" s="7"/>
      <c r="J2" s="7"/>
      <c r="K2" s="7"/>
      <c r="L2" s="7"/>
      <c r="M2" s="7"/>
      <c r="N2" s="7"/>
    </row>
    <row r="3" spans="1:14" s="4" customFormat="1" x14ac:dyDescent="0.2">
      <c r="A3" s="3"/>
      <c r="H3" s="7"/>
      <c r="I3" s="7"/>
      <c r="J3" s="7"/>
      <c r="K3" s="7"/>
      <c r="L3" s="7"/>
      <c r="M3" s="7"/>
      <c r="N3" s="7"/>
    </row>
    <row r="4" spans="1:14" ht="20.399999999999999" x14ac:dyDescent="0.2">
      <c r="A4" s="21" t="s">
        <v>27</v>
      </c>
      <c r="B4" s="17" t="s">
        <v>42</v>
      </c>
      <c r="C4" s="17" t="s">
        <v>41</v>
      </c>
      <c r="D4" s="17" t="s">
        <v>50</v>
      </c>
      <c r="E4" s="17" t="s">
        <v>2</v>
      </c>
      <c r="F4" s="17" t="s">
        <v>3</v>
      </c>
      <c r="G4" s="17" t="s">
        <v>4</v>
      </c>
      <c r="H4" s="17" t="s">
        <v>5</v>
      </c>
      <c r="I4" s="17" t="s">
        <v>6</v>
      </c>
      <c r="J4" s="17" t="s">
        <v>7</v>
      </c>
      <c r="K4" s="17" t="s">
        <v>8</v>
      </c>
      <c r="L4" s="17" t="s">
        <v>9</v>
      </c>
      <c r="M4" s="17" t="s">
        <v>10</v>
      </c>
      <c r="N4" s="17" t="s">
        <v>11</v>
      </c>
    </row>
    <row r="5" spans="1:14" x14ac:dyDescent="0.2">
      <c r="A5" s="22">
        <v>124</v>
      </c>
      <c r="B5" s="45" t="str">
        <f>CONCATENATE(C5,"-0",RIGHT(D5,2))</f>
        <v>S2TI-021</v>
      </c>
      <c r="C5" s="22" t="str">
        <f>VLOOKUP(E5,[1]Sheet1!$A$2:$B$5,2,FALSE)</f>
        <v>S2TI</v>
      </c>
      <c r="D5" s="22">
        <f>IF(E5&lt;&gt;E4,21,D4+1)</f>
        <v>21</v>
      </c>
      <c r="E5" s="64" t="s">
        <v>30</v>
      </c>
      <c r="F5" s="23" t="s">
        <v>13</v>
      </c>
      <c r="G5" s="22" t="s">
        <v>23</v>
      </c>
      <c r="H5" s="24">
        <v>23.00333333333333</v>
      </c>
      <c r="I5" s="24">
        <v>3</v>
      </c>
      <c r="J5" s="24">
        <v>1.1000000000000001</v>
      </c>
      <c r="K5" s="24">
        <v>2.25</v>
      </c>
      <c r="L5" s="24">
        <v>0</v>
      </c>
      <c r="M5" s="24">
        <v>34.203333333333333</v>
      </c>
      <c r="N5" s="23" t="s">
        <v>15</v>
      </c>
    </row>
    <row r="6" spans="1:14" x14ac:dyDescent="0.2">
      <c r="A6" s="22">
        <v>129</v>
      </c>
      <c r="B6" s="45" t="str">
        <f>CONCATENATE(C6,"-0",RIGHT(D6,2))</f>
        <v>S2TI-022</v>
      </c>
      <c r="C6" s="22" t="str">
        <f>VLOOKUP(E6,[1]Sheet1!$A$2:$B$5,2,FALSE)</f>
        <v>S2TI</v>
      </c>
      <c r="D6" s="22">
        <f>IF(E6&lt;&gt;E5,21,D5+1)</f>
        <v>22</v>
      </c>
      <c r="E6" s="64" t="s">
        <v>30</v>
      </c>
      <c r="F6" s="23" t="s">
        <v>13</v>
      </c>
      <c r="G6" s="22" t="s">
        <v>23</v>
      </c>
      <c r="H6" s="24">
        <v>31.186666666666625</v>
      </c>
      <c r="I6" s="24">
        <v>3.75</v>
      </c>
      <c r="J6" s="24">
        <v>1.85</v>
      </c>
      <c r="K6" s="24">
        <v>2.9583333333333326</v>
      </c>
      <c r="L6" s="24">
        <v>0</v>
      </c>
      <c r="M6" s="24">
        <v>58.819999999999951</v>
      </c>
      <c r="N6" s="23" t="s">
        <v>15</v>
      </c>
    </row>
    <row r="7" spans="1:14" x14ac:dyDescent="0.2">
      <c r="A7" s="22">
        <v>132</v>
      </c>
      <c r="B7" s="45" t="str">
        <f>CONCATENATE(C7,"-0",RIGHT(D7,2))</f>
        <v>S2TI-023</v>
      </c>
      <c r="C7" s="22" t="str">
        <f>VLOOKUP(E7,[1]Sheet1!$A$2:$B$5,2,FALSE)</f>
        <v>S2TI</v>
      </c>
      <c r="D7" s="22">
        <f>IF(E7&lt;&gt;E6,21,D6+1)</f>
        <v>23</v>
      </c>
      <c r="E7" s="64" t="s">
        <v>30</v>
      </c>
      <c r="F7" s="23" t="s">
        <v>13</v>
      </c>
      <c r="G7" s="22" t="s">
        <v>14</v>
      </c>
      <c r="H7" s="24">
        <v>29.386666666666699</v>
      </c>
      <c r="I7" s="24">
        <v>2.375</v>
      </c>
      <c r="J7" s="24">
        <v>0.625</v>
      </c>
      <c r="K7" s="24">
        <v>2.125</v>
      </c>
      <c r="L7" s="24">
        <v>0</v>
      </c>
      <c r="M7" s="24">
        <v>42.686666666666696</v>
      </c>
      <c r="N7" s="23" t="s">
        <v>15</v>
      </c>
    </row>
    <row r="8" spans="1:14" x14ac:dyDescent="0.2">
      <c r="A8" s="22">
        <v>26</v>
      </c>
      <c r="B8" s="45" t="str">
        <f>CONCATENATE(C8,"-0",RIGHT(D8,2))</f>
        <v>S2TI-024</v>
      </c>
      <c r="C8" s="22" t="str">
        <f>VLOOKUP(E8,[1]Sheet1!$A$2:$B$5,2,FALSE)</f>
        <v>S2TI</v>
      </c>
      <c r="D8" s="22">
        <f>IF(E8&lt;&gt;E7,21,D7+1)</f>
        <v>24</v>
      </c>
      <c r="E8" s="64" t="s">
        <v>30</v>
      </c>
      <c r="F8" s="23" t="s">
        <v>13</v>
      </c>
      <c r="G8" s="22" t="s">
        <v>14</v>
      </c>
      <c r="H8" s="24">
        <v>15.28333333333333</v>
      </c>
      <c r="I8" s="24">
        <v>5.375</v>
      </c>
      <c r="J8" s="24">
        <v>0.2</v>
      </c>
      <c r="K8" s="24">
        <v>0.875</v>
      </c>
      <c r="L8" s="24">
        <v>0</v>
      </c>
      <c r="M8" s="24">
        <v>32.983333333333334</v>
      </c>
      <c r="N8" s="23" t="s">
        <v>18</v>
      </c>
    </row>
    <row r="9" spans="1:14" x14ac:dyDescent="0.2">
      <c r="A9" s="22"/>
      <c r="B9" s="45"/>
      <c r="C9" s="22"/>
      <c r="D9" s="22"/>
      <c r="E9" s="64"/>
      <c r="F9" s="23"/>
      <c r="G9" s="22"/>
      <c r="H9" s="24"/>
      <c r="I9" s="24"/>
      <c r="J9" s="24"/>
      <c r="K9" s="24"/>
      <c r="L9" s="24"/>
      <c r="M9" s="24"/>
      <c r="N9" s="23"/>
    </row>
    <row r="10" spans="1:14" x14ac:dyDescent="0.2">
      <c r="A10" s="22">
        <v>24</v>
      </c>
      <c r="B10" s="45" t="str">
        <f t="shared" ref="B10:B41" si="0">CONCATENATE(C10,"-0",RIGHT(D10,2))</f>
        <v>S2TI-026</v>
      </c>
      <c r="C10" s="22" t="str">
        <f>VLOOKUP(E10,[1]Sheet1!$A$2:$B$5,2,FALSE)</f>
        <v>S2TI</v>
      </c>
      <c r="D10" s="22">
        <f>IF(E10&lt;&gt;E8,21,D8+2)</f>
        <v>26</v>
      </c>
      <c r="E10" s="64" t="s">
        <v>30</v>
      </c>
      <c r="F10" s="23" t="s">
        <v>13</v>
      </c>
      <c r="G10" s="22" t="s">
        <v>17</v>
      </c>
      <c r="H10" s="24">
        <v>12.5</v>
      </c>
      <c r="I10" s="24">
        <v>1.125</v>
      </c>
      <c r="J10" s="24">
        <v>0.72499999999999998</v>
      </c>
      <c r="K10" s="24">
        <v>1.375</v>
      </c>
      <c r="L10" s="24">
        <v>0</v>
      </c>
      <c r="M10" s="24">
        <v>23</v>
      </c>
      <c r="N10" s="23" t="s">
        <v>15</v>
      </c>
    </row>
    <row r="11" spans="1:14" ht="20.399999999999999" x14ac:dyDescent="0.2">
      <c r="A11" s="48">
        <v>59</v>
      </c>
      <c r="B11" s="48" t="str">
        <f t="shared" si="0"/>
        <v>S2TI-027</v>
      </c>
      <c r="C11" s="48" t="str">
        <f>VLOOKUP(E11,[1]Sheet1!$A$2:$B$5,2,FALSE)</f>
        <v>S2TI</v>
      </c>
      <c r="D11" s="48">
        <f>IF(E11&lt;&gt;E10,21,D10+1)</f>
        <v>27</v>
      </c>
      <c r="E11" s="66" t="s">
        <v>30</v>
      </c>
      <c r="F11" s="66" t="s">
        <v>21</v>
      </c>
      <c r="G11" s="48" t="s">
        <v>23</v>
      </c>
      <c r="H11" s="50">
        <v>0</v>
      </c>
      <c r="I11" s="50">
        <v>0</v>
      </c>
      <c r="J11" s="50">
        <v>0</v>
      </c>
      <c r="K11" s="50">
        <v>0</v>
      </c>
      <c r="L11" s="50">
        <v>0</v>
      </c>
      <c r="M11" s="50">
        <v>0.6</v>
      </c>
      <c r="N11" s="66" t="s">
        <v>18</v>
      </c>
    </row>
    <row r="12" spans="1:14" x14ac:dyDescent="0.2">
      <c r="A12" s="22">
        <v>106</v>
      </c>
      <c r="B12" s="61" t="str">
        <f t="shared" si="0"/>
        <v>S1TI-011</v>
      </c>
      <c r="C12" s="22" t="str">
        <f>VLOOKUP(E12,[1]Sheet1!$A$2:$B$5,2,FALSE)</f>
        <v>S1TI</v>
      </c>
      <c r="D12" s="22">
        <f t="shared" ref="D12:D43" si="1">IF(E12&lt;&gt;E11,11,D11+1)</f>
        <v>11</v>
      </c>
      <c r="E12" s="59" t="s">
        <v>29</v>
      </c>
      <c r="F12" s="23" t="s">
        <v>13</v>
      </c>
      <c r="G12" s="22" t="s">
        <v>20</v>
      </c>
      <c r="H12" s="24">
        <v>16.270000000000032</v>
      </c>
      <c r="I12" s="24">
        <v>2.125</v>
      </c>
      <c r="J12" s="24">
        <v>1.1499999999999999</v>
      </c>
      <c r="K12" s="24">
        <v>3.125</v>
      </c>
      <c r="L12" s="24">
        <v>0</v>
      </c>
      <c r="M12" s="24">
        <v>43.070000000000029</v>
      </c>
      <c r="N12" s="23" t="s">
        <v>15</v>
      </c>
    </row>
    <row r="13" spans="1:14" x14ac:dyDescent="0.2">
      <c r="A13" s="22">
        <v>86</v>
      </c>
      <c r="B13" s="61" t="str">
        <f t="shared" si="0"/>
        <v>S1TI-012</v>
      </c>
      <c r="C13" s="22" t="str">
        <f>VLOOKUP(E13,[1]Sheet1!$A$2:$B$5,2,FALSE)</f>
        <v>S1TI</v>
      </c>
      <c r="D13" s="22">
        <f t="shared" si="1"/>
        <v>12</v>
      </c>
      <c r="E13" s="59" t="s">
        <v>29</v>
      </c>
      <c r="F13" s="23" t="s">
        <v>25</v>
      </c>
      <c r="G13" s="22" t="s">
        <v>14</v>
      </c>
      <c r="H13" s="24">
        <v>18.079999999999998</v>
      </c>
      <c r="I13" s="24">
        <v>6.2</v>
      </c>
      <c r="J13" s="24">
        <v>0.57499999999999996</v>
      </c>
      <c r="K13" s="24">
        <v>1.375</v>
      </c>
      <c r="L13" s="24">
        <v>0</v>
      </c>
      <c r="M13" s="24">
        <v>43.61</v>
      </c>
      <c r="N13" s="23" t="s">
        <v>15</v>
      </c>
    </row>
    <row r="14" spans="1:14" x14ac:dyDescent="0.2">
      <c r="A14" s="22">
        <v>18</v>
      </c>
      <c r="B14" s="61" t="str">
        <f t="shared" si="0"/>
        <v>S1TI-013</v>
      </c>
      <c r="C14" s="22" t="str">
        <f>VLOOKUP(E14,[1]Sheet1!$A$2:$B$5,2,FALSE)</f>
        <v>S1TI</v>
      </c>
      <c r="D14" s="22">
        <f t="shared" si="1"/>
        <v>13</v>
      </c>
      <c r="E14" s="59" t="s">
        <v>29</v>
      </c>
      <c r="F14" s="23" t="s">
        <v>13</v>
      </c>
      <c r="G14" s="22" t="s">
        <v>14</v>
      </c>
      <c r="H14" s="24">
        <v>16.700000000000031</v>
      </c>
      <c r="I14" s="24">
        <v>2.125</v>
      </c>
      <c r="J14" s="24">
        <v>1.625</v>
      </c>
      <c r="K14" s="24">
        <v>0.625</v>
      </c>
      <c r="L14" s="24">
        <v>0</v>
      </c>
      <c r="M14" s="24">
        <v>26.200000000000031</v>
      </c>
      <c r="N14" s="23" t="s">
        <v>15</v>
      </c>
    </row>
    <row r="15" spans="1:14" x14ac:dyDescent="0.2">
      <c r="A15" s="22">
        <v>33</v>
      </c>
      <c r="B15" s="61" t="str">
        <f t="shared" si="0"/>
        <v>S1TI-014</v>
      </c>
      <c r="C15" s="22" t="str">
        <f>VLOOKUP(E15,[1]Sheet1!$A$2:$B$5,2,FALSE)</f>
        <v>S1TI</v>
      </c>
      <c r="D15" s="22">
        <f t="shared" si="1"/>
        <v>14</v>
      </c>
      <c r="E15" s="59" t="s">
        <v>29</v>
      </c>
      <c r="F15" s="23" t="s">
        <v>13</v>
      </c>
      <c r="G15" s="22" t="s">
        <v>14</v>
      </c>
      <c r="H15" s="24">
        <v>23.433333333333302</v>
      </c>
      <c r="I15" s="24">
        <v>4.1499999999999995</v>
      </c>
      <c r="J15" s="24">
        <v>0.52500000000000002</v>
      </c>
      <c r="K15" s="24">
        <v>4.125</v>
      </c>
      <c r="L15" s="24">
        <v>0</v>
      </c>
      <c r="M15" s="24">
        <v>53.933333333333302</v>
      </c>
      <c r="N15" s="23" t="s">
        <v>15</v>
      </c>
    </row>
    <row r="16" spans="1:14" x14ac:dyDescent="0.2">
      <c r="A16" s="22">
        <v>49</v>
      </c>
      <c r="B16" s="61" t="str">
        <f t="shared" si="0"/>
        <v>S1TI-015</v>
      </c>
      <c r="C16" s="22" t="str">
        <f>VLOOKUP(E16,[1]Sheet1!$A$2:$B$5,2,FALSE)</f>
        <v>S1TI</v>
      </c>
      <c r="D16" s="22">
        <f t="shared" si="1"/>
        <v>15</v>
      </c>
      <c r="E16" s="59" t="s">
        <v>29</v>
      </c>
      <c r="F16" s="23" t="s">
        <v>13</v>
      </c>
      <c r="G16" s="22" t="s">
        <v>17</v>
      </c>
      <c r="H16" s="24">
        <v>21.35000000000003</v>
      </c>
      <c r="I16" s="24">
        <v>2.0125000000000002</v>
      </c>
      <c r="J16" s="24">
        <v>0.875</v>
      </c>
      <c r="K16" s="24">
        <v>0.625</v>
      </c>
      <c r="L16" s="24">
        <v>0</v>
      </c>
      <c r="M16" s="24">
        <v>32.700000000000031</v>
      </c>
      <c r="N16" s="23" t="s">
        <v>15</v>
      </c>
    </row>
    <row r="17" spans="1:14" x14ac:dyDescent="0.2">
      <c r="A17" s="22">
        <v>128</v>
      </c>
      <c r="B17" s="61" t="str">
        <f t="shared" si="0"/>
        <v>S1TI-016</v>
      </c>
      <c r="C17" s="22" t="str">
        <f>VLOOKUP(E17,[1]Sheet1!$A$2:$B$5,2,FALSE)</f>
        <v>S1TI</v>
      </c>
      <c r="D17" s="22">
        <f t="shared" si="1"/>
        <v>16</v>
      </c>
      <c r="E17" s="59" t="s">
        <v>29</v>
      </c>
      <c r="F17" s="23" t="s">
        <v>13</v>
      </c>
      <c r="G17" s="22" t="s">
        <v>14</v>
      </c>
      <c r="H17" s="24">
        <v>16.02</v>
      </c>
      <c r="I17" s="24">
        <v>0</v>
      </c>
      <c r="J17" s="24">
        <v>0.4</v>
      </c>
      <c r="K17" s="24">
        <v>1.125</v>
      </c>
      <c r="L17" s="24">
        <v>0</v>
      </c>
      <c r="M17" s="24">
        <v>19.819999999999997</v>
      </c>
      <c r="N17" s="23" t="s">
        <v>18</v>
      </c>
    </row>
    <row r="18" spans="1:14" x14ac:dyDescent="0.2">
      <c r="A18" s="22">
        <v>122</v>
      </c>
      <c r="B18" s="61" t="str">
        <f t="shared" si="0"/>
        <v>S1TI-017</v>
      </c>
      <c r="C18" s="22" t="str">
        <f>VLOOKUP(E18,[1]Sheet1!$A$2:$B$5,2,FALSE)</f>
        <v>S1TI</v>
      </c>
      <c r="D18" s="22">
        <f t="shared" si="1"/>
        <v>17</v>
      </c>
      <c r="E18" s="59" t="s">
        <v>29</v>
      </c>
      <c r="F18" s="23" t="s">
        <v>13</v>
      </c>
      <c r="G18" s="22" t="s">
        <v>14</v>
      </c>
      <c r="H18" s="24">
        <v>22.853333333333332</v>
      </c>
      <c r="I18" s="24">
        <v>1</v>
      </c>
      <c r="J18" s="24">
        <v>0.77500000000000002</v>
      </c>
      <c r="K18" s="24">
        <v>1.375</v>
      </c>
      <c r="L18" s="24">
        <v>0</v>
      </c>
      <c r="M18" s="24">
        <v>30.453333333333333</v>
      </c>
      <c r="N18" s="23" t="s">
        <v>15</v>
      </c>
    </row>
    <row r="19" spans="1:14" x14ac:dyDescent="0.2">
      <c r="A19" s="22">
        <v>123</v>
      </c>
      <c r="B19" s="61" t="str">
        <f t="shared" si="0"/>
        <v>S1TI-018</v>
      </c>
      <c r="C19" s="22" t="str">
        <f>VLOOKUP(E19,[1]Sheet1!$A$2:$B$5,2,FALSE)</f>
        <v>S1TI</v>
      </c>
      <c r="D19" s="22">
        <f t="shared" si="1"/>
        <v>18</v>
      </c>
      <c r="E19" s="59" t="s">
        <v>29</v>
      </c>
      <c r="F19" s="23" t="s">
        <v>13</v>
      </c>
      <c r="G19" s="22" t="s">
        <v>14</v>
      </c>
      <c r="H19" s="24">
        <v>13.76666666666666</v>
      </c>
      <c r="I19" s="24">
        <v>0</v>
      </c>
      <c r="J19" s="24">
        <v>0</v>
      </c>
      <c r="K19" s="24">
        <v>0</v>
      </c>
      <c r="L19" s="24">
        <v>0</v>
      </c>
      <c r="M19" s="24">
        <v>15.566666666666661</v>
      </c>
      <c r="N19" s="23" t="s">
        <v>18</v>
      </c>
    </row>
    <row r="20" spans="1:14" x14ac:dyDescent="0.2">
      <c r="A20" s="22">
        <v>2</v>
      </c>
      <c r="B20" s="61" t="str">
        <f t="shared" si="0"/>
        <v>S1TI-019</v>
      </c>
      <c r="C20" s="22" t="str">
        <f>VLOOKUP(E20,[1]Sheet1!$A$2:$B$5,2,FALSE)</f>
        <v>S1TI</v>
      </c>
      <c r="D20" s="22">
        <f t="shared" si="1"/>
        <v>19</v>
      </c>
      <c r="E20" s="59" t="s">
        <v>29</v>
      </c>
      <c r="F20" s="23" t="s">
        <v>13</v>
      </c>
      <c r="G20" s="22" t="s">
        <v>17</v>
      </c>
      <c r="H20" s="24">
        <v>14.26666666666663</v>
      </c>
      <c r="I20" s="24">
        <v>0</v>
      </c>
      <c r="J20" s="24">
        <v>0.72499999999999998</v>
      </c>
      <c r="K20" s="24">
        <v>1.375</v>
      </c>
      <c r="L20" s="24">
        <v>0</v>
      </c>
      <c r="M20" s="24">
        <v>20.866666666666628</v>
      </c>
      <c r="N20" s="23" t="s">
        <v>15</v>
      </c>
    </row>
    <row r="21" spans="1:14" x14ac:dyDescent="0.2">
      <c r="A21" s="22">
        <v>62</v>
      </c>
      <c r="B21" s="61" t="str">
        <f t="shared" si="0"/>
        <v>S1TI-020</v>
      </c>
      <c r="C21" s="22" t="str">
        <f>VLOOKUP(E21,[1]Sheet1!$A$2:$B$5,2,FALSE)</f>
        <v>S1TI</v>
      </c>
      <c r="D21" s="22">
        <f t="shared" si="1"/>
        <v>20</v>
      </c>
      <c r="E21" s="59" t="s">
        <v>29</v>
      </c>
      <c r="F21" s="23" t="s">
        <v>13</v>
      </c>
      <c r="G21" s="22" t="s">
        <v>17</v>
      </c>
      <c r="H21" s="24">
        <v>25.103333333333296</v>
      </c>
      <c r="I21" s="24">
        <v>1.4175</v>
      </c>
      <c r="J21" s="24">
        <v>0.625</v>
      </c>
      <c r="K21" s="24">
        <v>1.875</v>
      </c>
      <c r="L21" s="24">
        <v>0</v>
      </c>
      <c r="M21" s="24">
        <v>34.773333333333298</v>
      </c>
      <c r="N21" s="23" t="s">
        <v>15</v>
      </c>
    </row>
    <row r="22" spans="1:14" x14ac:dyDescent="0.2">
      <c r="A22" s="22">
        <v>63</v>
      </c>
      <c r="B22" s="61" t="str">
        <f t="shared" si="0"/>
        <v>S1TI-021</v>
      </c>
      <c r="C22" s="22" t="str">
        <f>VLOOKUP(E22,[1]Sheet1!$A$2:$B$5,2,FALSE)</f>
        <v>S1TI</v>
      </c>
      <c r="D22" s="22">
        <f t="shared" si="1"/>
        <v>21</v>
      </c>
      <c r="E22" s="59" t="s">
        <v>29</v>
      </c>
      <c r="F22" s="23" t="s">
        <v>13</v>
      </c>
      <c r="G22" s="22" t="s">
        <v>14</v>
      </c>
      <c r="H22" s="24">
        <v>19.096666666666671</v>
      </c>
      <c r="I22" s="24">
        <v>3.375</v>
      </c>
      <c r="J22" s="24">
        <v>1.2749999999999999</v>
      </c>
      <c r="K22" s="24">
        <v>1.75</v>
      </c>
      <c r="L22" s="24">
        <v>0</v>
      </c>
      <c r="M22" s="24">
        <v>38.296666666666674</v>
      </c>
      <c r="N22" s="23" t="s">
        <v>15</v>
      </c>
    </row>
    <row r="23" spans="1:14" x14ac:dyDescent="0.2">
      <c r="A23" s="22">
        <v>133</v>
      </c>
      <c r="B23" s="61" t="str">
        <f t="shared" si="0"/>
        <v>S1TI-022</v>
      </c>
      <c r="C23" s="22" t="str">
        <f>VLOOKUP(E23,[1]Sheet1!$A$2:$B$5,2,FALSE)</f>
        <v>S1TI</v>
      </c>
      <c r="D23" s="22">
        <f t="shared" si="1"/>
        <v>22</v>
      </c>
      <c r="E23" s="59" t="s">
        <v>29</v>
      </c>
      <c r="F23" s="23" t="s">
        <v>13</v>
      </c>
      <c r="G23" s="22" t="s">
        <v>14</v>
      </c>
      <c r="H23" s="24">
        <v>26.08</v>
      </c>
      <c r="I23" s="24">
        <v>2.25</v>
      </c>
      <c r="J23" s="24">
        <v>0</v>
      </c>
      <c r="K23" s="24">
        <v>0.875</v>
      </c>
      <c r="L23" s="24">
        <v>0</v>
      </c>
      <c r="M23" s="24">
        <v>33.01</v>
      </c>
      <c r="N23" s="23" t="s">
        <v>18</v>
      </c>
    </row>
    <row r="24" spans="1:14" x14ac:dyDescent="0.2">
      <c r="A24" s="22">
        <v>130</v>
      </c>
      <c r="B24" s="61" t="str">
        <f t="shared" si="0"/>
        <v>S1TI-023</v>
      </c>
      <c r="C24" s="22" t="str">
        <f>VLOOKUP(E24,[1]Sheet1!$A$2:$B$5,2,FALSE)</f>
        <v>S1TI</v>
      </c>
      <c r="D24" s="22">
        <f t="shared" si="1"/>
        <v>23</v>
      </c>
      <c r="E24" s="59" t="s">
        <v>29</v>
      </c>
      <c r="F24" s="23" t="s">
        <v>13</v>
      </c>
      <c r="G24" s="22" t="s">
        <v>17</v>
      </c>
      <c r="H24" s="24">
        <v>21.946666666666665</v>
      </c>
      <c r="I24" s="24">
        <v>1.5125</v>
      </c>
      <c r="J24" s="24">
        <v>0</v>
      </c>
      <c r="K24" s="24">
        <v>1.125</v>
      </c>
      <c r="L24" s="24">
        <v>0</v>
      </c>
      <c r="M24" s="24">
        <v>27.996666666666666</v>
      </c>
      <c r="N24" s="23" t="s">
        <v>18</v>
      </c>
    </row>
    <row r="25" spans="1:14" x14ac:dyDescent="0.2">
      <c r="A25" s="22">
        <v>126</v>
      </c>
      <c r="B25" s="61" t="str">
        <f t="shared" si="0"/>
        <v>S1TI-024</v>
      </c>
      <c r="C25" s="22" t="str">
        <f>VLOOKUP(E25,[1]Sheet1!$A$2:$B$5,2,FALSE)</f>
        <v>S1TI</v>
      </c>
      <c r="D25" s="22">
        <f t="shared" si="1"/>
        <v>24</v>
      </c>
      <c r="E25" s="59" t="s">
        <v>29</v>
      </c>
      <c r="F25" s="23" t="s">
        <v>13</v>
      </c>
      <c r="G25" s="22" t="s">
        <v>14</v>
      </c>
      <c r="H25" s="24">
        <v>28.216666666666669</v>
      </c>
      <c r="I25" s="24">
        <v>0</v>
      </c>
      <c r="J25" s="24">
        <v>0.57499999999999996</v>
      </c>
      <c r="K25" s="24">
        <v>0.625</v>
      </c>
      <c r="L25" s="24">
        <v>0</v>
      </c>
      <c r="M25" s="24">
        <v>30.016666666666669</v>
      </c>
      <c r="N25" s="23" t="s">
        <v>18</v>
      </c>
    </row>
    <row r="26" spans="1:14" x14ac:dyDescent="0.2">
      <c r="A26" s="22">
        <v>4</v>
      </c>
      <c r="B26" s="61" t="str">
        <f t="shared" si="0"/>
        <v>S1TI-025</v>
      </c>
      <c r="C26" s="22" t="str">
        <f>VLOOKUP(E26,[1]Sheet1!$A$2:$B$5,2,FALSE)</f>
        <v>S1TI</v>
      </c>
      <c r="D26" s="22">
        <f t="shared" si="1"/>
        <v>25</v>
      </c>
      <c r="E26" s="59" t="s">
        <v>29</v>
      </c>
      <c r="F26" s="23" t="s">
        <v>13</v>
      </c>
      <c r="G26" s="22" t="s">
        <v>14</v>
      </c>
      <c r="H26" s="24">
        <v>23.980000000000004</v>
      </c>
      <c r="I26" s="24">
        <v>2.895</v>
      </c>
      <c r="J26" s="24">
        <v>1</v>
      </c>
      <c r="K26" s="24">
        <v>0.625</v>
      </c>
      <c r="L26" s="24">
        <v>0</v>
      </c>
      <c r="M26" s="24">
        <v>34.06</v>
      </c>
      <c r="N26" s="23" t="s">
        <v>15</v>
      </c>
    </row>
    <row r="27" spans="1:14" x14ac:dyDescent="0.2">
      <c r="A27" s="22">
        <v>35</v>
      </c>
      <c r="B27" s="61" t="str">
        <f t="shared" si="0"/>
        <v>S1TI-026</v>
      </c>
      <c r="C27" s="22" t="str">
        <f>VLOOKUP(E27,[1]Sheet1!$A$2:$B$5,2,FALSE)</f>
        <v>S1TI</v>
      </c>
      <c r="D27" s="22">
        <f t="shared" si="1"/>
        <v>26</v>
      </c>
      <c r="E27" s="59" t="s">
        <v>29</v>
      </c>
      <c r="F27" s="23" t="s">
        <v>13</v>
      </c>
      <c r="G27" s="22" t="s">
        <v>14</v>
      </c>
      <c r="H27" s="24">
        <v>20.196666666666665</v>
      </c>
      <c r="I27" s="24">
        <v>2.125</v>
      </c>
      <c r="J27" s="24">
        <v>1.625</v>
      </c>
      <c r="K27" s="24">
        <v>1.875</v>
      </c>
      <c r="L27" s="24">
        <v>0</v>
      </c>
      <c r="M27" s="24">
        <v>36.226666666666667</v>
      </c>
      <c r="N27" s="23" t="s">
        <v>15</v>
      </c>
    </row>
    <row r="28" spans="1:14" x14ac:dyDescent="0.2">
      <c r="A28" s="22">
        <v>134</v>
      </c>
      <c r="B28" s="61" t="str">
        <f t="shared" si="0"/>
        <v>S1TI-027</v>
      </c>
      <c r="C28" s="22" t="str">
        <f>VLOOKUP(E28,[1]Sheet1!$A$2:$B$5,2,FALSE)</f>
        <v>S1TI</v>
      </c>
      <c r="D28" s="22">
        <f t="shared" si="1"/>
        <v>27</v>
      </c>
      <c r="E28" s="59" t="s">
        <v>29</v>
      </c>
      <c r="F28" s="23" t="s">
        <v>13</v>
      </c>
      <c r="G28" s="22" t="s">
        <v>17</v>
      </c>
      <c r="H28" s="24">
        <v>15.833333333333371</v>
      </c>
      <c r="I28" s="24">
        <v>1.1675</v>
      </c>
      <c r="J28" s="24">
        <v>0.85</v>
      </c>
      <c r="K28" s="24">
        <v>0.625</v>
      </c>
      <c r="L28" s="24">
        <v>0</v>
      </c>
      <c r="M28" s="24">
        <v>21.003333333333369</v>
      </c>
      <c r="N28" s="23" t="s">
        <v>15</v>
      </c>
    </row>
    <row r="29" spans="1:14" x14ac:dyDescent="0.2">
      <c r="A29" s="22">
        <v>6</v>
      </c>
      <c r="B29" s="61" t="str">
        <f t="shared" si="0"/>
        <v>S1TI-028</v>
      </c>
      <c r="C29" s="22" t="str">
        <f>VLOOKUP(E29,[1]Sheet1!$A$2:$B$5,2,FALSE)</f>
        <v>S1TI</v>
      </c>
      <c r="D29" s="22">
        <f t="shared" si="1"/>
        <v>28</v>
      </c>
      <c r="E29" s="59" t="s">
        <v>29</v>
      </c>
      <c r="F29" s="23" t="s">
        <v>13</v>
      </c>
      <c r="G29" s="22" t="s">
        <v>17</v>
      </c>
      <c r="H29" s="24">
        <v>22.1666666666667</v>
      </c>
      <c r="I29" s="24">
        <v>1.625</v>
      </c>
      <c r="J29" s="24">
        <v>0.625</v>
      </c>
      <c r="K29" s="24">
        <v>0.875</v>
      </c>
      <c r="L29" s="24">
        <v>0</v>
      </c>
      <c r="M29" s="24">
        <v>29.266666666666701</v>
      </c>
      <c r="N29" s="23" t="s">
        <v>15</v>
      </c>
    </row>
    <row r="30" spans="1:14" x14ac:dyDescent="0.2">
      <c r="A30" s="22">
        <v>64</v>
      </c>
      <c r="B30" s="61" t="str">
        <f t="shared" si="0"/>
        <v>S1TI-029</v>
      </c>
      <c r="C30" s="22" t="str">
        <f>VLOOKUP(E30,[1]Sheet1!$A$2:$B$5,2,FALSE)</f>
        <v>S1TI</v>
      </c>
      <c r="D30" s="22">
        <f t="shared" si="1"/>
        <v>29</v>
      </c>
      <c r="E30" s="59" t="s">
        <v>29</v>
      </c>
      <c r="F30" s="23" t="s">
        <v>13</v>
      </c>
      <c r="G30" s="22" t="s">
        <v>17</v>
      </c>
      <c r="H30" s="24">
        <v>29.646666666666668</v>
      </c>
      <c r="I30" s="24">
        <v>1.5</v>
      </c>
      <c r="J30" s="24">
        <v>1.425</v>
      </c>
      <c r="K30" s="24">
        <v>1.625</v>
      </c>
      <c r="L30" s="24">
        <v>0</v>
      </c>
      <c r="M30" s="24">
        <v>41.846666666666671</v>
      </c>
      <c r="N30" s="23" t="s">
        <v>15</v>
      </c>
    </row>
    <row r="31" spans="1:14" x14ac:dyDescent="0.2">
      <c r="A31" s="22">
        <v>56</v>
      </c>
      <c r="B31" s="61" t="str">
        <f t="shared" si="0"/>
        <v>S1TI-030</v>
      </c>
      <c r="C31" s="22" t="str">
        <f>VLOOKUP(E31,[1]Sheet1!$A$2:$B$5,2,FALSE)</f>
        <v>S1TI</v>
      </c>
      <c r="D31" s="22">
        <f t="shared" si="1"/>
        <v>30</v>
      </c>
      <c r="E31" s="59" t="s">
        <v>29</v>
      </c>
      <c r="F31" s="23" t="s">
        <v>13</v>
      </c>
      <c r="G31" s="22" t="s">
        <v>14</v>
      </c>
      <c r="H31" s="24">
        <v>20.713333333333367</v>
      </c>
      <c r="I31" s="24">
        <v>2.7925</v>
      </c>
      <c r="J31" s="24">
        <v>0.875</v>
      </c>
      <c r="K31" s="24">
        <v>4.375</v>
      </c>
      <c r="L31" s="24">
        <v>0</v>
      </c>
      <c r="M31" s="24">
        <v>46.783333333333367</v>
      </c>
      <c r="N31" s="23" t="s">
        <v>15</v>
      </c>
    </row>
    <row r="32" spans="1:14" x14ac:dyDescent="0.2">
      <c r="A32" s="22">
        <v>7</v>
      </c>
      <c r="B32" s="61" t="str">
        <f t="shared" si="0"/>
        <v>S1TI-031</v>
      </c>
      <c r="C32" s="22" t="str">
        <f>VLOOKUP(E32,[1]Sheet1!$A$2:$B$5,2,FALSE)</f>
        <v>S1TI</v>
      </c>
      <c r="D32" s="22">
        <f t="shared" si="1"/>
        <v>31</v>
      </c>
      <c r="E32" s="59" t="s">
        <v>29</v>
      </c>
      <c r="F32" s="23" t="s">
        <v>13</v>
      </c>
      <c r="G32" s="22" t="s">
        <v>14</v>
      </c>
      <c r="H32" s="24">
        <v>22.270000000000003</v>
      </c>
      <c r="I32" s="24">
        <v>2.375</v>
      </c>
      <c r="J32" s="24">
        <v>0.82499999999999996</v>
      </c>
      <c r="K32" s="24">
        <v>3</v>
      </c>
      <c r="L32" s="24">
        <v>0</v>
      </c>
      <c r="M32" s="24">
        <v>38.070000000000007</v>
      </c>
      <c r="N32" s="23" t="s">
        <v>15</v>
      </c>
    </row>
    <row r="33" spans="1:14" x14ac:dyDescent="0.2">
      <c r="A33" s="22">
        <v>3</v>
      </c>
      <c r="B33" s="61" t="str">
        <f t="shared" si="0"/>
        <v>S1TI-032</v>
      </c>
      <c r="C33" s="22" t="str">
        <f>VLOOKUP(E33,[1]Sheet1!$A$2:$B$5,2,FALSE)</f>
        <v>S1TI</v>
      </c>
      <c r="D33" s="22">
        <f t="shared" si="1"/>
        <v>32</v>
      </c>
      <c r="E33" s="59" t="s">
        <v>29</v>
      </c>
      <c r="F33" s="23" t="s">
        <v>13</v>
      </c>
      <c r="G33" s="22" t="s">
        <v>17</v>
      </c>
      <c r="H33" s="24">
        <v>18.48</v>
      </c>
      <c r="I33" s="24">
        <v>2.2824999999999998</v>
      </c>
      <c r="J33" s="24">
        <v>1.0249999999999999</v>
      </c>
      <c r="K33" s="24">
        <v>2.5</v>
      </c>
      <c r="L33" s="24">
        <v>0</v>
      </c>
      <c r="M33" s="24">
        <v>38.11</v>
      </c>
      <c r="N33" s="23" t="s">
        <v>15</v>
      </c>
    </row>
    <row r="34" spans="1:14" x14ac:dyDescent="0.2">
      <c r="A34" s="22">
        <v>40</v>
      </c>
      <c r="B34" s="61" t="str">
        <f t="shared" si="0"/>
        <v>S1TI-033</v>
      </c>
      <c r="C34" s="22" t="str">
        <f>VLOOKUP(E34,[1]Sheet1!$A$2:$B$5,2,FALSE)</f>
        <v>S1TI</v>
      </c>
      <c r="D34" s="22">
        <f t="shared" si="1"/>
        <v>33</v>
      </c>
      <c r="E34" s="59" t="s">
        <v>29</v>
      </c>
      <c r="F34" s="23" t="s">
        <v>13</v>
      </c>
      <c r="G34" s="22" t="s">
        <v>17</v>
      </c>
      <c r="H34" s="24">
        <v>17.850000000000001</v>
      </c>
      <c r="I34" s="24">
        <v>1.625</v>
      </c>
      <c r="J34" s="24">
        <v>0.875</v>
      </c>
      <c r="K34" s="24">
        <v>2.125</v>
      </c>
      <c r="L34" s="24">
        <v>0</v>
      </c>
      <c r="M34" s="24">
        <v>30.35</v>
      </c>
      <c r="N34" s="23" t="s">
        <v>15</v>
      </c>
    </row>
    <row r="35" spans="1:14" x14ac:dyDescent="0.2">
      <c r="A35" s="22">
        <v>131</v>
      </c>
      <c r="B35" s="61" t="str">
        <f t="shared" si="0"/>
        <v>S1TI-034</v>
      </c>
      <c r="C35" s="22" t="str">
        <f>VLOOKUP(E35,[1]Sheet1!$A$2:$B$5,2,FALSE)</f>
        <v>S1TI</v>
      </c>
      <c r="D35" s="22">
        <f t="shared" si="1"/>
        <v>34</v>
      </c>
      <c r="E35" s="59" t="s">
        <v>29</v>
      </c>
      <c r="F35" s="23" t="s">
        <v>13</v>
      </c>
      <c r="G35" s="22" t="s">
        <v>14</v>
      </c>
      <c r="H35" s="24">
        <v>23.230000000000032</v>
      </c>
      <c r="I35" s="24">
        <v>2.5425</v>
      </c>
      <c r="J35" s="24">
        <v>0.2</v>
      </c>
      <c r="K35" s="24">
        <v>2.625</v>
      </c>
      <c r="L35" s="24">
        <v>0</v>
      </c>
      <c r="M35" s="24">
        <v>37.200000000000031</v>
      </c>
      <c r="N35" s="23" t="s">
        <v>18</v>
      </c>
    </row>
    <row r="36" spans="1:14" x14ac:dyDescent="0.2">
      <c r="A36" s="22">
        <v>30</v>
      </c>
      <c r="B36" s="61" t="str">
        <f t="shared" si="0"/>
        <v>S1TI-035</v>
      </c>
      <c r="C36" s="22" t="str">
        <f>VLOOKUP(E36,[1]Sheet1!$A$2:$B$5,2,FALSE)</f>
        <v>S1TI</v>
      </c>
      <c r="D36" s="22">
        <f t="shared" si="1"/>
        <v>35</v>
      </c>
      <c r="E36" s="59" t="s">
        <v>29</v>
      </c>
      <c r="F36" s="23" t="s">
        <v>13</v>
      </c>
      <c r="G36" s="22" t="s">
        <v>17</v>
      </c>
      <c r="H36" s="24">
        <v>18.646666666666597</v>
      </c>
      <c r="I36" s="24">
        <v>1.375</v>
      </c>
      <c r="J36" s="24">
        <v>1</v>
      </c>
      <c r="K36" s="24">
        <v>0.625</v>
      </c>
      <c r="L36" s="24">
        <v>0</v>
      </c>
      <c r="M36" s="24">
        <v>25.246666666666599</v>
      </c>
      <c r="N36" s="23" t="s">
        <v>15</v>
      </c>
    </row>
    <row r="37" spans="1:14" x14ac:dyDescent="0.2">
      <c r="A37" s="22">
        <v>9</v>
      </c>
      <c r="B37" s="61" t="str">
        <f t="shared" si="0"/>
        <v>S1TI-036</v>
      </c>
      <c r="C37" s="22" t="str">
        <f>VLOOKUP(E37,[1]Sheet1!$A$2:$B$5,2,FALSE)</f>
        <v>S1TI</v>
      </c>
      <c r="D37" s="22">
        <f t="shared" si="1"/>
        <v>36</v>
      </c>
      <c r="E37" s="59" t="s">
        <v>29</v>
      </c>
      <c r="F37" s="23" t="s">
        <v>13</v>
      </c>
      <c r="G37" s="22" t="s">
        <v>14</v>
      </c>
      <c r="H37" s="24">
        <v>14.546666666666669</v>
      </c>
      <c r="I37" s="24">
        <v>2.8125</v>
      </c>
      <c r="J37" s="24">
        <v>0.55000000000000004</v>
      </c>
      <c r="K37" s="24">
        <v>0.625</v>
      </c>
      <c r="L37" s="24">
        <v>0</v>
      </c>
      <c r="M37" s="24">
        <v>25.696666666666669</v>
      </c>
      <c r="N37" s="23" t="s">
        <v>15</v>
      </c>
    </row>
    <row r="38" spans="1:14" x14ac:dyDescent="0.2">
      <c r="A38" s="22">
        <v>81</v>
      </c>
      <c r="B38" s="61" t="str">
        <f t="shared" si="0"/>
        <v>S1TI-037</v>
      </c>
      <c r="C38" s="22" t="str">
        <f>VLOOKUP(E38,[1]Sheet1!$A$2:$B$5,2,FALSE)</f>
        <v>S1TI</v>
      </c>
      <c r="D38" s="22">
        <f t="shared" si="1"/>
        <v>37</v>
      </c>
      <c r="E38" s="59" t="s">
        <v>29</v>
      </c>
      <c r="F38" s="23" t="s">
        <v>13</v>
      </c>
      <c r="G38" s="22" t="s">
        <v>20</v>
      </c>
      <c r="H38" s="24">
        <v>34.879999999999995</v>
      </c>
      <c r="I38" s="24">
        <v>3.4625000000000004</v>
      </c>
      <c r="J38" s="24">
        <v>0.82499999999999996</v>
      </c>
      <c r="K38" s="24">
        <v>1.625</v>
      </c>
      <c r="L38" s="24">
        <v>0</v>
      </c>
      <c r="M38" s="24">
        <v>54.029999999999994</v>
      </c>
      <c r="N38" s="23" t="s">
        <v>15</v>
      </c>
    </row>
    <row r="39" spans="1:14" x14ac:dyDescent="0.2">
      <c r="A39" s="22">
        <v>10</v>
      </c>
      <c r="B39" s="61" t="str">
        <f t="shared" si="0"/>
        <v>S1TI-038</v>
      </c>
      <c r="C39" s="22" t="str">
        <f>VLOOKUP(E39,[1]Sheet1!$A$2:$B$5,2,FALSE)</f>
        <v>S1TI</v>
      </c>
      <c r="D39" s="22">
        <f t="shared" si="1"/>
        <v>38</v>
      </c>
      <c r="E39" s="59" t="s">
        <v>29</v>
      </c>
      <c r="F39" s="23" t="s">
        <v>13</v>
      </c>
      <c r="G39" s="22" t="s">
        <v>14</v>
      </c>
      <c r="H39" s="24">
        <v>13.603333333333369</v>
      </c>
      <c r="I39" s="24">
        <v>3</v>
      </c>
      <c r="J39" s="24">
        <v>0.875</v>
      </c>
      <c r="K39" s="24">
        <v>0.625</v>
      </c>
      <c r="L39" s="24">
        <v>0</v>
      </c>
      <c r="M39" s="24">
        <v>24.103333333333367</v>
      </c>
      <c r="N39" s="23" t="s">
        <v>15</v>
      </c>
    </row>
    <row r="40" spans="1:14" x14ac:dyDescent="0.2">
      <c r="A40" s="22">
        <v>45</v>
      </c>
      <c r="B40" s="61" t="str">
        <f t="shared" si="0"/>
        <v>S1TI-039</v>
      </c>
      <c r="C40" s="22" t="str">
        <f>VLOOKUP(E40,[1]Sheet1!$A$2:$B$5,2,FALSE)</f>
        <v>S1TI</v>
      </c>
      <c r="D40" s="22">
        <f t="shared" si="1"/>
        <v>39</v>
      </c>
      <c r="E40" s="59" t="s">
        <v>29</v>
      </c>
      <c r="F40" s="23" t="s">
        <v>13</v>
      </c>
      <c r="G40" s="22" t="s">
        <v>17</v>
      </c>
      <c r="H40" s="24">
        <v>18.483333333333366</v>
      </c>
      <c r="I40" s="24">
        <v>1.845</v>
      </c>
      <c r="J40" s="24">
        <v>0.8</v>
      </c>
      <c r="K40" s="24">
        <v>0.625</v>
      </c>
      <c r="L40" s="24">
        <v>0</v>
      </c>
      <c r="M40" s="24">
        <v>25.563333333333365</v>
      </c>
      <c r="N40" s="23" t="s">
        <v>15</v>
      </c>
    </row>
    <row r="41" spans="1:14" x14ac:dyDescent="0.2">
      <c r="A41" s="22">
        <v>44</v>
      </c>
      <c r="B41" s="61" t="str">
        <f t="shared" si="0"/>
        <v>S1TI-040</v>
      </c>
      <c r="C41" s="22" t="str">
        <f>VLOOKUP(E41,[1]Sheet1!$A$2:$B$5,2,FALSE)</f>
        <v>S1TI</v>
      </c>
      <c r="D41" s="22">
        <f t="shared" si="1"/>
        <v>40</v>
      </c>
      <c r="E41" s="59" t="s">
        <v>29</v>
      </c>
      <c r="F41" s="23" t="s">
        <v>13</v>
      </c>
      <c r="G41" s="22" t="s">
        <v>17</v>
      </c>
      <c r="H41" s="24">
        <v>27.163333333333298</v>
      </c>
      <c r="I41" s="24">
        <v>2.4175</v>
      </c>
      <c r="J41" s="24">
        <v>0.625</v>
      </c>
      <c r="K41" s="24">
        <v>1.375</v>
      </c>
      <c r="L41" s="24">
        <v>0</v>
      </c>
      <c r="M41" s="24">
        <v>39.633333333333297</v>
      </c>
      <c r="N41" s="23" t="s">
        <v>15</v>
      </c>
    </row>
    <row r="42" spans="1:14" x14ac:dyDescent="0.2">
      <c r="A42" s="22">
        <v>42</v>
      </c>
      <c r="B42" s="61" t="str">
        <f t="shared" ref="B42:B64" si="2">CONCATENATE(C42,"-0",RIGHT(D42,2))</f>
        <v>S1TI-041</v>
      </c>
      <c r="C42" s="22" t="str">
        <f>VLOOKUP(E42,[1]Sheet1!$A$2:$B$5,2,FALSE)</f>
        <v>S1TI</v>
      </c>
      <c r="D42" s="22">
        <f t="shared" si="1"/>
        <v>41</v>
      </c>
      <c r="E42" s="59" t="s">
        <v>29</v>
      </c>
      <c r="F42" s="23" t="s">
        <v>13</v>
      </c>
      <c r="G42" s="22" t="s">
        <v>17</v>
      </c>
      <c r="H42" s="24">
        <v>20.85</v>
      </c>
      <c r="I42" s="24">
        <v>1.125</v>
      </c>
      <c r="J42" s="24">
        <v>0.9</v>
      </c>
      <c r="K42" s="24">
        <v>0.875</v>
      </c>
      <c r="L42" s="24">
        <v>0</v>
      </c>
      <c r="M42" s="24">
        <v>27.050000000000004</v>
      </c>
      <c r="N42" s="23" t="s">
        <v>15</v>
      </c>
    </row>
    <row r="43" spans="1:14" x14ac:dyDescent="0.2">
      <c r="A43" s="22">
        <v>13</v>
      </c>
      <c r="B43" s="61" t="str">
        <f t="shared" si="2"/>
        <v>S1TI-042</v>
      </c>
      <c r="C43" s="22" t="str">
        <f>VLOOKUP(E43,[1]Sheet1!$A$2:$B$5,2,FALSE)</f>
        <v>S1TI</v>
      </c>
      <c r="D43" s="22">
        <f t="shared" si="1"/>
        <v>42</v>
      </c>
      <c r="E43" s="59" t="s">
        <v>29</v>
      </c>
      <c r="F43" s="23" t="s">
        <v>13</v>
      </c>
      <c r="G43" s="22" t="s">
        <v>14</v>
      </c>
      <c r="H43" s="24">
        <v>14.8</v>
      </c>
      <c r="I43" s="24">
        <v>0</v>
      </c>
      <c r="J43" s="24">
        <v>0</v>
      </c>
      <c r="K43" s="24">
        <v>0</v>
      </c>
      <c r="L43" s="24">
        <v>0</v>
      </c>
      <c r="M43" s="24">
        <v>14.8</v>
      </c>
      <c r="N43" s="23" t="s">
        <v>18</v>
      </c>
    </row>
    <row r="44" spans="1:14" x14ac:dyDescent="0.2">
      <c r="A44" s="22">
        <v>108</v>
      </c>
      <c r="B44" s="61" t="str">
        <f t="shared" si="2"/>
        <v>S1TI-043</v>
      </c>
      <c r="C44" s="22" t="str">
        <f>VLOOKUP(E44,[1]Sheet1!$A$2:$B$5,2,FALSE)</f>
        <v>S1TI</v>
      </c>
      <c r="D44" s="22">
        <f t="shared" ref="D44:D64" si="3">IF(E44&lt;&gt;E43,11,D43+1)</f>
        <v>43</v>
      </c>
      <c r="E44" s="59" t="s">
        <v>29</v>
      </c>
      <c r="F44" s="23" t="s">
        <v>25</v>
      </c>
      <c r="G44" s="22" t="s">
        <v>17</v>
      </c>
      <c r="H44" s="24">
        <v>21.333333333333332</v>
      </c>
      <c r="I44" s="24">
        <v>2.77</v>
      </c>
      <c r="J44" s="24">
        <v>1.375</v>
      </c>
      <c r="K44" s="24">
        <v>2.125</v>
      </c>
      <c r="L44" s="24">
        <v>0</v>
      </c>
      <c r="M44" s="24">
        <v>46.813333333333333</v>
      </c>
      <c r="N44" s="23" t="s">
        <v>15</v>
      </c>
    </row>
    <row r="45" spans="1:14" x14ac:dyDescent="0.2">
      <c r="A45" s="22">
        <v>135</v>
      </c>
      <c r="B45" s="61" t="str">
        <f t="shared" si="2"/>
        <v>S1TI-044</v>
      </c>
      <c r="C45" s="22" t="str">
        <f>VLOOKUP(E45,[1]Sheet1!$A$2:$B$5,2,FALSE)</f>
        <v>S1TI</v>
      </c>
      <c r="D45" s="22">
        <f t="shared" si="3"/>
        <v>44</v>
      </c>
      <c r="E45" s="59" t="s">
        <v>29</v>
      </c>
      <c r="F45" s="23" t="s">
        <v>13</v>
      </c>
      <c r="G45" s="22" t="s">
        <v>14</v>
      </c>
      <c r="H45" s="24">
        <v>25.753333333333302</v>
      </c>
      <c r="I45" s="24">
        <v>2.0425</v>
      </c>
      <c r="J45" s="24">
        <v>0.4</v>
      </c>
      <c r="K45" s="24">
        <v>1.625</v>
      </c>
      <c r="L45" s="24">
        <v>0</v>
      </c>
      <c r="M45" s="24">
        <v>33.923333333333304</v>
      </c>
      <c r="N45" s="23" t="s">
        <v>15</v>
      </c>
    </row>
    <row r="46" spans="1:14" x14ac:dyDescent="0.2">
      <c r="A46" s="22">
        <v>46</v>
      </c>
      <c r="B46" s="61" t="str">
        <f t="shared" si="2"/>
        <v>S1TI-045</v>
      </c>
      <c r="C46" s="22" t="str">
        <f>VLOOKUP(E46,[1]Sheet1!$A$2:$B$5,2,FALSE)</f>
        <v>S1TI</v>
      </c>
      <c r="D46" s="22">
        <f t="shared" si="3"/>
        <v>45</v>
      </c>
      <c r="E46" s="59" t="s">
        <v>29</v>
      </c>
      <c r="F46" s="23" t="s">
        <v>13</v>
      </c>
      <c r="G46" s="22" t="s">
        <v>14</v>
      </c>
      <c r="H46" s="24">
        <v>26.25</v>
      </c>
      <c r="I46" s="24">
        <v>2.0475000000000003</v>
      </c>
      <c r="J46" s="24">
        <v>0.52500000000000002</v>
      </c>
      <c r="K46" s="24">
        <v>0.875</v>
      </c>
      <c r="L46" s="24">
        <v>0</v>
      </c>
      <c r="M46" s="24">
        <v>36.24</v>
      </c>
      <c r="N46" s="23" t="s">
        <v>15</v>
      </c>
    </row>
    <row r="47" spans="1:14" x14ac:dyDescent="0.2">
      <c r="A47" s="22">
        <v>54</v>
      </c>
      <c r="B47" s="61" t="str">
        <f t="shared" si="2"/>
        <v>S1TI-046</v>
      </c>
      <c r="C47" s="22" t="str">
        <f>VLOOKUP(E47,[1]Sheet1!$A$2:$B$5,2,FALSE)</f>
        <v>S1TI</v>
      </c>
      <c r="D47" s="22">
        <f t="shared" si="3"/>
        <v>46</v>
      </c>
      <c r="E47" s="59" t="s">
        <v>29</v>
      </c>
      <c r="F47" s="23" t="s">
        <v>13</v>
      </c>
      <c r="G47" s="22" t="s">
        <v>14</v>
      </c>
      <c r="H47" s="24">
        <v>22.029999999999973</v>
      </c>
      <c r="I47" s="24">
        <v>2.3125</v>
      </c>
      <c r="J47" s="24">
        <v>0.95</v>
      </c>
      <c r="K47" s="24">
        <v>2</v>
      </c>
      <c r="L47" s="24">
        <v>0</v>
      </c>
      <c r="M47" s="24">
        <v>39.879999999999974</v>
      </c>
      <c r="N47" s="23" t="s">
        <v>15</v>
      </c>
    </row>
    <row r="48" spans="1:14" x14ac:dyDescent="0.2">
      <c r="A48" s="22">
        <v>127</v>
      </c>
      <c r="B48" s="61" t="str">
        <f t="shared" si="2"/>
        <v>S1TI-047</v>
      </c>
      <c r="C48" s="22" t="str">
        <f>VLOOKUP(E48,[1]Sheet1!$A$2:$B$5,2,FALSE)</f>
        <v>S1TI</v>
      </c>
      <c r="D48" s="22">
        <f t="shared" si="3"/>
        <v>47</v>
      </c>
      <c r="E48" s="59" t="s">
        <v>29</v>
      </c>
      <c r="F48" s="23" t="s">
        <v>13</v>
      </c>
      <c r="G48" s="22" t="s">
        <v>14</v>
      </c>
      <c r="H48" s="24">
        <v>15.196666666666699</v>
      </c>
      <c r="I48" s="24">
        <v>0.67</v>
      </c>
      <c r="J48" s="24">
        <v>0.2</v>
      </c>
      <c r="K48" s="24">
        <v>0</v>
      </c>
      <c r="L48" s="24">
        <v>0</v>
      </c>
      <c r="M48" s="24">
        <v>16.066666666666698</v>
      </c>
      <c r="N48" s="23" t="s">
        <v>18</v>
      </c>
    </row>
    <row r="49" spans="1:14" x14ac:dyDescent="0.2">
      <c r="A49" s="22">
        <v>36</v>
      </c>
      <c r="B49" s="61" t="str">
        <f t="shared" si="2"/>
        <v>S1TI-048</v>
      </c>
      <c r="C49" s="22" t="str">
        <f>VLOOKUP(E49,[1]Sheet1!$A$2:$B$5,2,FALSE)</f>
        <v>S1TI</v>
      </c>
      <c r="D49" s="22">
        <f t="shared" si="3"/>
        <v>48</v>
      </c>
      <c r="E49" s="59" t="s">
        <v>29</v>
      </c>
      <c r="F49" s="23" t="s">
        <v>13</v>
      </c>
      <c r="G49" s="22" t="s">
        <v>17</v>
      </c>
      <c r="H49" s="24">
        <v>13.8333333333333</v>
      </c>
      <c r="I49" s="24">
        <v>1.125</v>
      </c>
      <c r="J49" s="24">
        <v>0.625</v>
      </c>
      <c r="K49" s="24">
        <v>0</v>
      </c>
      <c r="L49" s="24">
        <v>0</v>
      </c>
      <c r="M49" s="24">
        <v>21.133333333333301</v>
      </c>
      <c r="N49" s="23" t="s">
        <v>15</v>
      </c>
    </row>
    <row r="50" spans="1:14" x14ac:dyDescent="0.2">
      <c r="A50" s="22">
        <v>95</v>
      </c>
      <c r="B50" s="61" t="str">
        <f t="shared" si="2"/>
        <v>S1TI-049</v>
      </c>
      <c r="C50" s="22" t="str">
        <f>VLOOKUP(E50,[1]Sheet1!$A$2:$B$5,2,FALSE)</f>
        <v>S1TI</v>
      </c>
      <c r="D50" s="22">
        <f t="shared" si="3"/>
        <v>49</v>
      </c>
      <c r="E50" s="59" t="s">
        <v>29</v>
      </c>
      <c r="F50" s="23" t="s">
        <v>13</v>
      </c>
      <c r="G50" s="22" t="s">
        <v>17</v>
      </c>
      <c r="H50" s="24">
        <v>29.433333333333369</v>
      </c>
      <c r="I50" s="24">
        <v>1.375</v>
      </c>
      <c r="J50" s="24">
        <v>1.075</v>
      </c>
      <c r="K50" s="24">
        <v>3.125</v>
      </c>
      <c r="L50" s="24">
        <v>0</v>
      </c>
      <c r="M50" s="24">
        <v>50.933333333333366</v>
      </c>
      <c r="N50" s="23" t="s">
        <v>15</v>
      </c>
    </row>
    <row r="51" spans="1:14" x14ac:dyDescent="0.2">
      <c r="A51" s="22">
        <v>121</v>
      </c>
      <c r="B51" s="61" t="str">
        <f t="shared" si="2"/>
        <v>S1TI-050</v>
      </c>
      <c r="C51" s="22" t="str">
        <f>VLOOKUP(E51,[1]Sheet1!$A$2:$B$5,2,FALSE)</f>
        <v>S1TI</v>
      </c>
      <c r="D51" s="22">
        <f t="shared" si="3"/>
        <v>50</v>
      </c>
      <c r="E51" s="59" t="s">
        <v>29</v>
      </c>
      <c r="F51" s="23" t="s">
        <v>13</v>
      </c>
      <c r="G51" s="22" t="s">
        <v>14</v>
      </c>
      <c r="H51" s="24">
        <v>16.363333333333301</v>
      </c>
      <c r="I51" s="24">
        <v>2.6174999999999997</v>
      </c>
      <c r="J51" s="24">
        <v>0.875</v>
      </c>
      <c r="K51" s="24">
        <v>0.875</v>
      </c>
      <c r="L51" s="24">
        <v>0</v>
      </c>
      <c r="M51" s="24">
        <v>24.8333333333333</v>
      </c>
      <c r="N51" s="23" t="s">
        <v>15</v>
      </c>
    </row>
    <row r="52" spans="1:14" x14ac:dyDescent="0.2">
      <c r="A52" s="22">
        <v>125</v>
      </c>
      <c r="B52" s="61" t="str">
        <f t="shared" si="2"/>
        <v>S1TI-051</v>
      </c>
      <c r="C52" s="22" t="str">
        <f>VLOOKUP(E52,[1]Sheet1!$A$2:$B$5,2,FALSE)</f>
        <v>S1TI</v>
      </c>
      <c r="D52" s="22">
        <f t="shared" si="3"/>
        <v>51</v>
      </c>
      <c r="E52" s="59" t="s">
        <v>29</v>
      </c>
      <c r="F52" s="23" t="s">
        <v>13</v>
      </c>
      <c r="G52" s="22" t="s">
        <v>14</v>
      </c>
      <c r="H52" s="24">
        <v>8.1499999999999986</v>
      </c>
      <c r="I52" s="24">
        <v>0</v>
      </c>
      <c r="J52" s="24">
        <v>0</v>
      </c>
      <c r="K52" s="24">
        <v>1</v>
      </c>
      <c r="L52" s="24">
        <v>0</v>
      </c>
      <c r="M52" s="24">
        <v>10.649999999999999</v>
      </c>
      <c r="N52" s="23" t="s">
        <v>18</v>
      </c>
    </row>
    <row r="53" spans="1:14" x14ac:dyDescent="0.2">
      <c r="A53" s="22">
        <v>38</v>
      </c>
      <c r="B53" s="61" t="str">
        <f t="shared" si="2"/>
        <v>S1TI-052</v>
      </c>
      <c r="C53" s="22" t="str">
        <f>VLOOKUP(E53,[1]Sheet1!$A$2:$B$5,2,FALSE)</f>
        <v>S1TI</v>
      </c>
      <c r="D53" s="22">
        <f t="shared" si="3"/>
        <v>52</v>
      </c>
      <c r="E53" s="59" t="s">
        <v>29</v>
      </c>
      <c r="F53" s="23" t="s">
        <v>13</v>
      </c>
      <c r="G53" s="22" t="s">
        <v>17</v>
      </c>
      <c r="H53" s="24">
        <v>19.473333333333329</v>
      </c>
      <c r="I53" s="24">
        <v>0</v>
      </c>
      <c r="J53" s="24">
        <v>0</v>
      </c>
      <c r="K53" s="24">
        <v>0.625</v>
      </c>
      <c r="L53" s="24">
        <v>0</v>
      </c>
      <c r="M53" s="24">
        <v>22.27333333333333</v>
      </c>
      <c r="N53" s="23" t="s">
        <v>15</v>
      </c>
    </row>
    <row r="54" spans="1:14" ht="20.399999999999999" x14ac:dyDescent="0.2">
      <c r="A54" s="22">
        <v>11</v>
      </c>
      <c r="B54" s="61" t="str">
        <f t="shared" si="2"/>
        <v>S1TI-053</v>
      </c>
      <c r="C54" s="22" t="str">
        <f>VLOOKUP(E54,[1]Sheet1!$A$2:$B$5,2,FALSE)</f>
        <v>S1TI</v>
      </c>
      <c r="D54" s="22">
        <f t="shared" si="3"/>
        <v>53</v>
      </c>
      <c r="E54" s="59" t="s">
        <v>29</v>
      </c>
      <c r="F54" s="23" t="s">
        <v>19</v>
      </c>
      <c r="G54" s="22" t="s">
        <v>20</v>
      </c>
      <c r="H54" s="24">
        <v>8.7999999999999687</v>
      </c>
      <c r="I54" s="24">
        <v>1.125</v>
      </c>
      <c r="J54" s="24">
        <v>0</v>
      </c>
      <c r="K54" s="24">
        <v>0</v>
      </c>
      <c r="L54" s="24">
        <v>0</v>
      </c>
      <c r="M54" s="24">
        <v>10.899999999999968</v>
      </c>
      <c r="N54" s="23" t="s">
        <v>15</v>
      </c>
    </row>
    <row r="55" spans="1:14" ht="20.399999999999999" x14ac:dyDescent="0.2">
      <c r="A55" s="22">
        <v>61</v>
      </c>
      <c r="B55" s="61" t="str">
        <f t="shared" si="2"/>
        <v>S1TI-054</v>
      </c>
      <c r="C55" s="22" t="str">
        <f>VLOOKUP(E55,[1]Sheet1!$A$2:$B$5,2,FALSE)</f>
        <v>S1TI</v>
      </c>
      <c r="D55" s="22">
        <f t="shared" si="3"/>
        <v>54</v>
      </c>
      <c r="E55" s="59" t="s">
        <v>29</v>
      </c>
      <c r="F55" s="23" t="s">
        <v>21</v>
      </c>
      <c r="G55" s="22" t="s">
        <v>23</v>
      </c>
      <c r="H55" s="24">
        <v>15.086666666666666</v>
      </c>
      <c r="I55" s="24">
        <v>0.49999999999999978</v>
      </c>
      <c r="J55" s="24">
        <v>1.625</v>
      </c>
      <c r="K55" s="24">
        <v>1</v>
      </c>
      <c r="L55" s="24">
        <v>0</v>
      </c>
      <c r="M55" s="24">
        <v>21.886666666666667</v>
      </c>
      <c r="N55" s="23" t="s">
        <v>18</v>
      </c>
    </row>
    <row r="56" spans="1:14" ht="20.399999999999999" x14ac:dyDescent="0.2">
      <c r="A56" s="22">
        <v>70</v>
      </c>
      <c r="B56" s="61" t="str">
        <f t="shared" si="2"/>
        <v>S1TI-055</v>
      </c>
      <c r="C56" s="22" t="str">
        <f>VLOOKUP(E56,[1]Sheet1!$A$2:$B$5,2,FALSE)</f>
        <v>S1TI</v>
      </c>
      <c r="D56" s="22">
        <f t="shared" si="3"/>
        <v>55</v>
      </c>
      <c r="E56" s="59" t="s">
        <v>29</v>
      </c>
      <c r="F56" s="23" t="s">
        <v>21</v>
      </c>
      <c r="G56" s="22" t="s">
        <v>20</v>
      </c>
      <c r="H56" s="24">
        <v>18.91333333333333</v>
      </c>
      <c r="I56" s="24">
        <v>1.375</v>
      </c>
      <c r="J56" s="24">
        <v>0.67500000000000004</v>
      </c>
      <c r="K56" s="24">
        <v>1.375</v>
      </c>
      <c r="L56" s="24">
        <v>0</v>
      </c>
      <c r="M56" s="24">
        <v>26.61333333333333</v>
      </c>
      <c r="N56" s="23" t="s">
        <v>15</v>
      </c>
    </row>
    <row r="57" spans="1:14" ht="20.399999999999999" x14ac:dyDescent="0.2">
      <c r="A57" s="22">
        <v>41</v>
      </c>
      <c r="B57" s="61" t="str">
        <f t="shared" si="2"/>
        <v>S1TI-056</v>
      </c>
      <c r="C57" s="22" t="str">
        <f>VLOOKUP(E57,[1]Sheet1!$A$2:$B$5,2,FALSE)</f>
        <v>S1TI</v>
      </c>
      <c r="D57" s="22">
        <f t="shared" si="3"/>
        <v>56</v>
      </c>
      <c r="E57" s="59" t="s">
        <v>29</v>
      </c>
      <c r="F57" s="23" t="s">
        <v>21</v>
      </c>
      <c r="G57" s="22" t="s">
        <v>17</v>
      </c>
      <c r="H57" s="24">
        <v>15.07</v>
      </c>
      <c r="I57" s="24">
        <v>0</v>
      </c>
      <c r="J57" s="24">
        <v>0.625</v>
      </c>
      <c r="K57" s="24">
        <v>0.625</v>
      </c>
      <c r="L57" s="24">
        <v>0</v>
      </c>
      <c r="M57" s="24">
        <v>17.07</v>
      </c>
      <c r="N57" s="23" t="s">
        <v>18</v>
      </c>
    </row>
    <row r="58" spans="1:14" x14ac:dyDescent="0.2">
      <c r="A58" s="74">
        <v>88</v>
      </c>
      <c r="B58" s="61" t="str">
        <f t="shared" si="2"/>
        <v>S1TI-057</v>
      </c>
      <c r="C58" s="74" t="str">
        <f>VLOOKUP(E58,[1]Sheet1!$A$2:$B$5,2,FALSE)</f>
        <v>S1TI</v>
      </c>
      <c r="D58" s="74">
        <f t="shared" si="3"/>
        <v>57</v>
      </c>
      <c r="E58" s="59" t="s">
        <v>29</v>
      </c>
      <c r="F58" s="65" t="s">
        <v>25</v>
      </c>
      <c r="G58" s="74" t="s">
        <v>20</v>
      </c>
      <c r="H58" s="75">
        <v>19.380000000000003</v>
      </c>
      <c r="I58" s="75">
        <v>1.585</v>
      </c>
      <c r="J58" s="75">
        <v>0.625</v>
      </c>
      <c r="K58" s="75">
        <v>2.875</v>
      </c>
      <c r="L58" s="75">
        <v>0</v>
      </c>
      <c r="M58" s="75">
        <v>34.22</v>
      </c>
      <c r="N58" s="65" t="s">
        <v>15</v>
      </c>
    </row>
    <row r="59" spans="1:14" ht="20.399999999999999" x14ac:dyDescent="0.2">
      <c r="A59" s="22">
        <v>80</v>
      </c>
      <c r="B59" s="61" t="str">
        <f t="shared" si="2"/>
        <v>S1TI-058</v>
      </c>
      <c r="C59" s="22" t="str">
        <f>VLOOKUP(E59,[1]Sheet1!$A$2:$B$5,2,FALSE)</f>
        <v>S1TI</v>
      </c>
      <c r="D59" s="74">
        <f t="shared" si="3"/>
        <v>58</v>
      </c>
      <c r="E59" s="59" t="s">
        <v>29</v>
      </c>
      <c r="F59" s="23" t="s">
        <v>21</v>
      </c>
      <c r="G59" s="22" t="s">
        <v>14</v>
      </c>
      <c r="H59" s="24">
        <v>1.5</v>
      </c>
      <c r="I59" s="24">
        <v>1</v>
      </c>
      <c r="J59" s="24">
        <v>0</v>
      </c>
      <c r="K59" s="24">
        <v>3.25</v>
      </c>
      <c r="L59" s="24">
        <v>0</v>
      </c>
      <c r="M59" s="24">
        <v>15.129999999999999</v>
      </c>
      <c r="N59" s="23" t="s">
        <v>18</v>
      </c>
    </row>
    <row r="60" spans="1:14" ht="20.399999999999999" x14ac:dyDescent="0.2">
      <c r="A60" s="22">
        <v>65</v>
      </c>
      <c r="B60" s="61" t="str">
        <f t="shared" si="2"/>
        <v>S1TI-059</v>
      </c>
      <c r="C60" s="22" t="str">
        <f>VLOOKUP(E60,[1]Sheet1!$A$2:$B$5,2,FALSE)</f>
        <v>S1TI</v>
      </c>
      <c r="D60" s="74">
        <f t="shared" si="3"/>
        <v>59</v>
      </c>
      <c r="E60" s="59" t="s">
        <v>29</v>
      </c>
      <c r="F60" s="23" t="s">
        <v>21</v>
      </c>
      <c r="G60" s="22" t="s">
        <v>17</v>
      </c>
      <c r="H60" s="24">
        <v>31.6</v>
      </c>
      <c r="I60" s="24">
        <v>0.75</v>
      </c>
      <c r="J60" s="24">
        <v>0.875</v>
      </c>
      <c r="K60" s="24">
        <v>1.625</v>
      </c>
      <c r="L60" s="24">
        <v>0</v>
      </c>
      <c r="M60" s="24">
        <v>39.35</v>
      </c>
      <c r="N60" s="23" t="s">
        <v>18</v>
      </c>
    </row>
    <row r="61" spans="1:14" ht="20.399999999999999" x14ac:dyDescent="0.2">
      <c r="A61" s="22">
        <v>99</v>
      </c>
      <c r="B61" s="61" t="str">
        <f t="shared" si="2"/>
        <v>S1TI-060</v>
      </c>
      <c r="C61" s="22" t="str">
        <f>VLOOKUP(E61,[1]Sheet1!$A$2:$B$5,2,FALSE)</f>
        <v>S1TI</v>
      </c>
      <c r="D61" s="74">
        <f t="shared" si="3"/>
        <v>60</v>
      </c>
      <c r="E61" s="59" t="s">
        <v>29</v>
      </c>
      <c r="F61" s="23" t="s">
        <v>21</v>
      </c>
      <c r="G61" s="22" t="s">
        <v>20</v>
      </c>
      <c r="H61" s="24">
        <v>0</v>
      </c>
      <c r="I61" s="24">
        <v>0</v>
      </c>
      <c r="J61" s="24">
        <v>0</v>
      </c>
      <c r="K61" s="24">
        <v>0</v>
      </c>
      <c r="L61" s="24">
        <v>0</v>
      </c>
      <c r="M61" s="24">
        <v>0</v>
      </c>
      <c r="N61" s="23" t="s">
        <v>18</v>
      </c>
    </row>
    <row r="62" spans="1:14" ht="20.399999999999999" x14ac:dyDescent="0.2">
      <c r="A62" s="22">
        <v>79</v>
      </c>
      <c r="B62" s="61" t="str">
        <f t="shared" si="2"/>
        <v>S1TI-061</v>
      </c>
      <c r="C62" s="22" t="str">
        <f>VLOOKUP(E62,[1]Sheet1!$A$2:$B$5,2,FALSE)</f>
        <v>S1TI</v>
      </c>
      <c r="D62" s="74">
        <f t="shared" si="3"/>
        <v>61</v>
      </c>
      <c r="E62" s="59" t="s">
        <v>29</v>
      </c>
      <c r="F62" s="23" t="s">
        <v>21</v>
      </c>
      <c r="G62" s="22" t="s">
        <v>20</v>
      </c>
      <c r="H62" s="24">
        <v>30.88666666666667</v>
      </c>
      <c r="I62" s="24">
        <v>1.75</v>
      </c>
      <c r="J62" s="24">
        <v>0.625</v>
      </c>
      <c r="K62" s="24">
        <v>2.875</v>
      </c>
      <c r="L62" s="24">
        <v>0</v>
      </c>
      <c r="M62" s="24">
        <v>46.486666666666672</v>
      </c>
      <c r="N62" s="23" t="s">
        <v>15</v>
      </c>
    </row>
    <row r="63" spans="1:14" ht="20.399999999999999" x14ac:dyDescent="0.2">
      <c r="A63" s="22">
        <v>22</v>
      </c>
      <c r="B63" s="61" t="str">
        <f t="shared" si="2"/>
        <v>S1TI-062</v>
      </c>
      <c r="C63" s="22" t="str">
        <f>VLOOKUP(E63,[1]Sheet1!$A$2:$B$5,2,FALSE)</f>
        <v>S1TI</v>
      </c>
      <c r="D63" s="74">
        <f t="shared" si="3"/>
        <v>62</v>
      </c>
      <c r="E63" s="59" t="s">
        <v>29</v>
      </c>
      <c r="F63" s="23" t="s">
        <v>19</v>
      </c>
      <c r="G63" s="22" t="s">
        <v>20</v>
      </c>
      <c r="H63" s="24">
        <v>10.033333333333299</v>
      </c>
      <c r="I63" s="24">
        <v>1</v>
      </c>
      <c r="J63" s="24">
        <v>0</v>
      </c>
      <c r="K63" s="24">
        <v>0.625</v>
      </c>
      <c r="L63" s="24">
        <v>0</v>
      </c>
      <c r="M63" s="24">
        <v>12.033333333333299</v>
      </c>
      <c r="N63" s="23" t="s">
        <v>15</v>
      </c>
    </row>
    <row r="64" spans="1:14" ht="20.399999999999999" x14ac:dyDescent="0.2">
      <c r="A64" s="22">
        <v>53</v>
      </c>
      <c r="B64" s="61" t="str">
        <f t="shared" si="2"/>
        <v>S1TI-063</v>
      </c>
      <c r="C64" s="22" t="str">
        <f>VLOOKUP(E64,[1]Sheet1!$A$2:$B$5,2,FALSE)</f>
        <v>S1TI</v>
      </c>
      <c r="D64" s="74">
        <f t="shared" si="3"/>
        <v>63</v>
      </c>
      <c r="E64" s="59" t="s">
        <v>29</v>
      </c>
      <c r="F64" s="23" t="s">
        <v>21</v>
      </c>
      <c r="G64" s="22" t="s">
        <v>17</v>
      </c>
      <c r="H64" s="24">
        <v>14.42</v>
      </c>
      <c r="I64" s="24">
        <v>2.1174999999999997</v>
      </c>
      <c r="J64" s="24">
        <v>0.77500000000000002</v>
      </c>
      <c r="K64" s="24">
        <v>1.125</v>
      </c>
      <c r="L64" s="24">
        <v>0</v>
      </c>
      <c r="M64" s="24">
        <v>24.490000000000002</v>
      </c>
      <c r="N64" s="23" t="s">
        <v>15</v>
      </c>
    </row>
    <row r="65" spans="1:14" x14ac:dyDescent="0.2">
      <c r="A65" s="22"/>
      <c r="B65" s="61"/>
      <c r="C65" s="22"/>
      <c r="D65" s="22"/>
      <c r="E65" s="59"/>
      <c r="F65" s="23"/>
      <c r="G65" s="22"/>
      <c r="H65" s="24"/>
      <c r="I65" s="24"/>
      <c r="J65" s="24"/>
      <c r="K65" s="24"/>
      <c r="L65" s="24"/>
      <c r="M65" s="24"/>
      <c r="N65" s="23"/>
    </row>
    <row r="66" spans="1:14" ht="20.399999999999999" x14ac:dyDescent="0.2">
      <c r="A66" s="22">
        <v>66</v>
      </c>
      <c r="B66" s="61" t="str">
        <f t="shared" ref="B66:B97" si="4">CONCATENATE(C66,"-0",RIGHT(D66,2))</f>
        <v>S1TI-065</v>
      </c>
      <c r="C66" s="22" t="str">
        <f>VLOOKUP(E66,[1]Sheet1!$A$2:$B$5,2,FALSE)</f>
        <v>S1TI</v>
      </c>
      <c r="D66" s="22">
        <f>IF(E66&lt;&gt;E64,11,D64+2)</f>
        <v>65</v>
      </c>
      <c r="E66" s="59" t="s">
        <v>29</v>
      </c>
      <c r="F66" s="23" t="s">
        <v>19</v>
      </c>
      <c r="G66" s="22" t="s">
        <v>20</v>
      </c>
      <c r="H66" s="24">
        <v>2</v>
      </c>
      <c r="I66" s="24">
        <v>0</v>
      </c>
      <c r="J66" s="24">
        <v>0</v>
      </c>
      <c r="K66" s="24">
        <v>0</v>
      </c>
      <c r="L66" s="24">
        <v>0</v>
      </c>
      <c r="M66" s="24">
        <v>2</v>
      </c>
      <c r="N66" s="23" t="s">
        <v>18</v>
      </c>
    </row>
    <row r="67" spans="1:14" ht="20.399999999999999" x14ac:dyDescent="0.2">
      <c r="A67" s="22">
        <v>21</v>
      </c>
      <c r="B67" s="61" t="str">
        <f t="shared" si="4"/>
        <v>S1TI-066</v>
      </c>
      <c r="C67" s="22" t="str">
        <f>VLOOKUP(E67,[1]Sheet1!$A$2:$B$5,2,FALSE)</f>
        <v>S1TI</v>
      </c>
      <c r="D67" s="22">
        <f t="shared" ref="D67:D78" si="5">IF(E67&lt;&gt;E66,11,D66+1)</f>
        <v>66</v>
      </c>
      <c r="E67" s="59" t="s">
        <v>29</v>
      </c>
      <c r="F67" s="23" t="s">
        <v>19</v>
      </c>
      <c r="G67" s="22" t="s">
        <v>14</v>
      </c>
      <c r="H67" s="24">
        <v>6.4</v>
      </c>
      <c r="I67" s="24">
        <v>0</v>
      </c>
      <c r="J67" s="24">
        <v>0</v>
      </c>
      <c r="K67" s="24">
        <v>0</v>
      </c>
      <c r="L67" s="24">
        <v>0</v>
      </c>
      <c r="M67" s="24">
        <v>6.4</v>
      </c>
      <c r="N67" s="23" t="s">
        <v>15</v>
      </c>
    </row>
    <row r="68" spans="1:14" ht="20.399999999999999" x14ac:dyDescent="0.2">
      <c r="A68" s="22">
        <v>25</v>
      </c>
      <c r="B68" s="61" t="str">
        <f t="shared" si="4"/>
        <v>S1TI-067</v>
      </c>
      <c r="C68" s="22" t="str">
        <f>VLOOKUP(E68,[1]Sheet1!$A$2:$B$5,2,FALSE)</f>
        <v>S1TI</v>
      </c>
      <c r="D68" s="22">
        <f t="shared" si="5"/>
        <v>67</v>
      </c>
      <c r="E68" s="59" t="s">
        <v>29</v>
      </c>
      <c r="F68" s="23" t="s">
        <v>21</v>
      </c>
      <c r="G68" s="22" t="s">
        <v>23</v>
      </c>
      <c r="H68" s="24">
        <v>18.486666666666672</v>
      </c>
      <c r="I68" s="24">
        <v>4.125</v>
      </c>
      <c r="J68" s="24">
        <v>1.55</v>
      </c>
      <c r="K68" s="24">
        <v>1</v>
      </c>
      <c r="L68" s="24">
        <v>0</v>
      </c>
      <c r="M68" s="24">
        <v>31.186666666666671</v>
      </c>
      <c r="N68" s="23" t="s">
        <v>15</v>
      </c>
    </row>
    <row r="69" spans="1:14" ht="20.399999999999999" x14ac:dyDescent="0.2">
      <c r="A69" s="22">
        <v>74</v>
      </c>
      <c r="B69" s="61" t="str">
        <f t="shared" si="4"/>
        <v>S1TI-068</v>
      </c>
      <c r="C69" s="22" t="str">
        <f>VLOOKUP(E69,[1]Sheet1!$A$2:$B$5,2,FALSE)</f>
        <v>S1TI</v>
      </c>
      <c r="D69" s="22">
        <f t="shared" si="5"/>
        <v>68</v>
      </c>
      <c r="E69" s="59" t="s">
        <v>29</v>
      </c>
      <c r="F69" s="23" t="s">
        <v>19</v>
      </c>
      <c r="G69" s="22" t="s">
        <v>20</v>
      </c>
      <c r="H69" s="24">
        <v>5.2666666666666693</v>
      </c>
      <c r="I69" s="24">
        <v>1.25</v>
      </c>
      <c r="J69" s="24">
        <v>0.625</v>
      </c>
      <c r="K69" s="24">
        <v>0</v>
      </c>
      <c r="L69" s="24">
        <v>0</v>
      </c>
      <c r="M69" s="24">
        <v>8.2666666666666693</v>
      </c>
      <c r="N69" s="23" t="s">
        <v>18</v>
      </c>
    </row>
    <row r="70" spans="1:14" ht="20.399999999999999" x14ac:dyDescent="0.2">
      <c r="A70" s="22">
        <v>118</v>
      </c>
      <c r="B70" s="61" t="str">
        <f t="shared" si="4"/>
        <v>S1TI-069</v>
      </c>
      <c r="C70" s="22" t="str">
        <f>VLOOKUP(E70,[1]Sheet1!$A$2:$B$5,2,FALSE)</f>
        <v>S1TI</v>
      </c>
      <c r="D70" s="22">
        <f t="shared" si="5"/>
        <v>69</v>
      </c>
      <c r="E70" s="59" t="s">
        <v>29</v>
      </c>
      <c r="F70" s="23" t="s">
        <v>21</v>
      </c>
      <c r="G70" s="22" t="s">
        <v>20</v>
      </c>
      <c r="H70" s="24">
        <v>9.1333333333333293</v>
      </c>
      <c r="I70" s="24">
        <v>1.3325</v>
      </c>
      <c r="J70" s="24">
        <v>0</v>
      </c>
      <c r="K70" s="24">
        <v>2</v>
      </c>
      <c r="L70" s="24">
        <v>0</v>
      </c>
      <c r="M70" s="24">
        <v>19.763333333333328</v>
      </c>
      <c r="N70" s="23" t="s">
        <v>18</v>
      </c>
    </row>
    <row r="71" spans="1:14" ht="20.399999999999999" x14ac:dyDescent="0.2">
      <c r="A71" s="22">
        <v>51</v>
      </c>
      <c r="B71" s="61" t="str">
        <f t="shared" si="4"/>
        <v>S1TI-070</v>
      </c>
      <c r="C71" s="22" t="str">
        <f>VLOOKUP(E71,[1]Sheet1!$A$2:$B$5,2,FALSE)</f>
        <v>S1TI</v>
      </c>
      <c r="D71" s="22">
        <f t="shared" si="5"/>
        <v>70</v>
      </c>
      <c r="E71" s="59" t="s">
        <v>29</v>
      </c>
      <c r="F71" s="23" t="s">
        <v>21</v>
      </c>
      <c r="G71" s="22" t="s">
        <v>17</v>
      </c>
      <c r="H71" s="24">
        <v>12.166666666666631</v>
      </c>
      <c r="I71" s="24">
        <v>0</v>
      </c>
      <c r="J71" s="24">
        <v>0</v>
      </c>
      <c r="K71" s="24">
        <v>0.625</v>
      </c>
      <c r="L71" s="24">
        <v>0</v>
      </c>
      <c r="M71" s="24">
        <v>13.166666666666631</v>
      </c>
      <c r="N71" s="23" t="s">
        <v>18</v>
      </c>
    </row>
    <row r="72" spans="1:14" ht="20.399999999999999" x14ac:dyDescent="0.2">
      <c r="A72" s="22">
        <v>50</v>
      </c>
      <c r="B72" s="61" t="str">
        <f t="shared" si="4"/>
        <v>S1TI-071</v>
      </c>
      <c r="C72" s="22" t="str">
        <f>VLOOKUP(E72,[1]Sheet1!$A$2:$B$5,2,FALSE)</f>
        <v>S1TI</v>
      </c>
      <c r="D72" s="22">
        <f t="shared" si="5"/>
        <v>71</v>
      </c>
      <c r="E72" s="59" t="s">
        <v>29</v>
      </c>
      <c r="F72" s="23" t="s">
        <v>21</v>
      </c>
      <c r="G72" s="22" t="s">
        <v>14</v>
      </c>
      <c r="H72" s="24">
        <v>9.8000000000000007</v>
      </c>
      <c r="I72" s="24">
        <v>0</v>
      </c>
      <c r="J72" s="24">
        <v>0.5</v>
      </c>
      <c r="K72" s="24">
        <v>0.625</v>
      </c>
      <c r="L72" s="24">
        <v>0</v>
      </c>
      <c r="M72" s="24">
        <v>13.700000000000001</v>
      </c>
      <c r="N72" s="23" t="s">
        <v>18</v>
      </c>
    </row>
    <row r="73" spans="1:14" ht="20.399999999999999" x14ac:dyDescent="0.2">
      <c r="A73" s="22">
        <v>114</v>
      </c>
      <c r="B73" s="61" t="str">
        <f t="shared" si="4"/>
        <v>S1TI-072</v>
      </c>
      <c r="C73" s="22" t="str">
        <f>VLOOKUP(E73,[1]Sheet1!$A$2:$B$5,2,FALSE)</f>
        <v>S1TI</v>
      </c>
      <c r="D73" s="22">
        <f t="shared" si="5"/>
        <v>72</v>
      </c>
      <c r="E73" s="59" t="s">
        <v>29</v>
      </c>
      <c r="F73" s="23" t="s">
        <v>21</v>
      </c>
      <c r="G73" s="22" t="s">
        <v>20</v>
      </c>
      <c r="H73" s="24">
        <v>10.6</v>
      </c>
      <c r="I73" s="24">
        <v>1.25</v>
      </c>
      <c r="J73" s="24">
        <v>0.4</v>
      </c>
      <c r="K73" s="24">
        <v>1.5</v>
      </c>
      <c r="L73" s="24">
        <v>0</v>
      </c>
      <c r="M73" s="24">
        <v>17.5</v>
      </c>
      <c r="N73" s="23" t="s">
        <v>18</v>
      </c>
    </row>
    <row r="74" spans="1:14" ht="20.399999999999999" x14ac:dyDescent="0.2">
      <c r="A74" s="22">
        <v>75</v>
      </c>
      <c r="B74" s="61" t="str">
        <f t="shared" si="4"/>
        <v>S1TI-073</v>
      </c>
      <c r="C74" s="22" t="str">
        <f>VLOOKUP(E74,[1]Sheet1!$A$2:$B$5,2,FALSE)</f>
        <v>S1TI</v>
      </c>
      <c r="D74" s="22">
        <f t="shared" si="5"/>
        <v>73</v>
      </c>
      <c r="E74" s="59" t="s">
        <v>29</v>
      </c>
      <c r="F74" s="23" t="s">
        <v>21</v>
      </c>
      <c r="G74" s="22" t="s">
        <v>14</v>
      </c>
      <c r="H74" s="24">
        <v>25.17000000000003</v>
      </c>
      <c r="I74" s="24">
        <v>2.25</v>
      </c>
      <c r="J74" s="24">
        <v>1.1499999999999999</v>
      </c>
      <c r="K74" s="24">
        <v>3.125</v>
      </c>
      <c r="L74" s="24">
        <v>0</v>
      </c>
      <c r="M74" s="24">
        <v>42.470000000000027</v>
      </c>
      <c r="N74" s="23" t="s">
        <v>15</v>
      </c>
    </row>
    <row r="75" spans="1:14" ht="20.399999999999999" x14ac:dyDescent="0.2">
      <c r="A75" s="22">
        <v>113</v>
      </c>
      <c r="B75" s="61" t="str">
        <f t="shared" si="4"/>
        <v>S1TI-074</v>
      </c>
      <c r="C75" s="22" t="str">
        <f>VLOOKUP(E75,[1]Sheet1!$A$2:$B$5,2,FALSE)</f>
        <v>S1TI</v>
      </c>
      <c r="D75" s="22">
        <f t="shared" si="5"/>
        <v>74</v>
      </c>
      <c r="E75" s="59" t="s">
        <v>29</v>
      </c>
      <c r="F75" s="23" t="s">
        <v>21</v>
      </c>
      <c r="G75" s="22" t="s">
        <v>20</v>
      </c>
      <c r="H75" s="24">
        <v>7.1333333333333302</v>
      </c>
      <c r="I75" s="24">
        <v>0.33</v>
      </c>
      <c r="J75" s="24">
        <v>0</v>
      </c>
      <c r="K75" s="24">
        <v>2</v>
      </c>
      <c r="L75" s="24">
        <v>0</v>
      </c>
      <c r="M75" s="24">
        <v>13.963333333333331</v>
      </c>
      <c r="N75" s="23" t="s">
        <v>18</v>
      </c>
    </row>
    <row r="76" spans="1:14" ht="20.399999999999999" x14ac:dyDescent="0.2">
      <c r="A76" s="22">
        <v>96</v>
      </c>
      <c r="B76" s="61" t="str">
        <f t="shared" si="4"/>
        <v>S1TI-075</v>
      </c>
      <c r="C76" s="22" t="str">
        <f>VLOOKUP(E76,[1]Sheet1!$A$2:$B$5,2,FALSE)</f>
        <v>S1TI</v>
      </c>
      <c r="D76" s="22">
        <f t="shared" si="5"/>
        <v>75</v>
      </c>
      <c r="E76" s="59" t="s">
        <v>29</v>
      </c>
      <c r="F76" s="23" t="s">
        <v>21</v>
      </c>
      <c r="G76" s="22" t="s">
        <v>20</v>
      </c>
      <c r="H76" s="24">
        <v>12</v>
      </c>
      <c r="I76" s="24">
        <v>1.25</v>
      </c>
      <c r="J76" s="24">
        <v>0.4</v>
      </c>
      <c r="K76" s="24">
        <v>1</v>
      </c>
      <c r="L76" s="24">
        <v>0</v>
      </c>
      <c r="M76" s="24">
        <v>16.899999999999999</v>
      </c>
      <c r="N76" s="23" t="s">
        <v>18</v>
      </c>
    </row>
    <row r="77" spans="1:14" ht="20.399999999999999" x14ac:dyDescent="0.2">
      <c r="A77" s="48">
        <v>20</v>
      </c>
      <c r="B77" s="48" t="str">
        <f t="shared" si="4"/>
        <v>S1TI-076</v>
      </c>
      <c r="C77" s="48" t="str">
        <f>VLOOKUP(E77,[1]Sheet1!$A$2:$B$5,2,FALSE)</f>
        <v>S1TI</v>
      </c>
      <c r="D77" s="48">
        <f t="shared" si="5"/>
        <v>76</v>
      </c>
      <c r="E77" s="66" t="s">
        <v>29</v>
      </c>
      <c r="F77" s="66" t="s">
        <v>21</v>
      </c>
      <c r="G77" s="48" t="s">
        <v>20</v>
      </c>
      <c r="H77" s="50">
        <v>18.60000000000003</v>
      </c>
      <c r="I77" s="50">
        <v>1.875</v>
      </c>
      <c r="J77" s="50">
        <v>0.2</v>
      </c>
      <c r="K77" s="50">
        <v>1.375</v>
      </c>
      <c r="L77" s="50">
        <v>0</v>
      </c>
      <c r="M77" s="50">
        <v>27.300000000000029</v>
      </c>
      <c r="N77" s="66" t="s">
        <v>18</v>
      </c>
    </row>
    <row r="78" spans="1:14" ht="20.399999999999999" x14ac:dyDescent="0.2">
      <c r="A78" s="48">
        <v>68</v>
      </c>
      <c r="B78" s="48" t="str">
        <f t="shared" si="4"/>
        <v>S1TI-077</v>
      </c>
      <c r="C78" s="48" t="str">
        <f>VLOOKUP(E78,[1]Sheet1!$A$2:$B$5,2,FALSE)</f>
        <v>S1TI</v>
      </c>
      <c r="D78" s="48">
        <f t="shared" si="5"/>
        <v>77</v>
      </c>
      <c r="E78" s="66" t="s">
        <v>29</v>
      </c>
      <c r="F78" s="66" t="s">
        <v>21</v>
      </c>
      <c r="G78" s="48" t="s">
        <v>20</v>
      </c>
      <c r="H78" s="50">
        <v>16.199999999999971</v>
      </c>
      <c r="I78" s="50">
        <v>0.67</v>
      </c>
      <c r="J78" s="50">
        <v>0.625</v>
      </c>
      <c r="K78" s="50">
        <v>0.625</v>
      </c>
      <c r="L78" s="50">
        <v>0</v>
      </c>
      <c r="M78" s="50">
        <v>19.46999999999997</v>
      </c>
      <c r="N78" s="66" t="s">
        <v>15</v>
      </c>
    </row>
    <row r="79" spans="1:14" ht="20.399999999999999" x14ac:dyDescent="0.2">
      <c r="A79" s="22">
        <v>87</v>
      </c>
      <c r="B79" s="63" t="str">
        <f t="shared" si="4"/>
        <v>S1SI-031</v>
      </c>
      <c r="C79" s="22" t="str">
        <f>VLOOKUP(E79,[1]Sheet1!$A$2:$B$5,2,FALSE)</f>
        <v>S1SI</v>
      </c>
      <c r="D79" s="22">
        <f>IF(E79&lt;&gt;E58,31,D58+1)</f>
        <v>31</v>
      </c>
      <c r="E79" s="57" t="s">
        <v>28</v>
      </c>
      <c r="F79" s="23" t="s">
        <v>25</v>
      </c>
      <c r="G79" s="22" t="s">
        <v>17</v>
      </c>
      <c r="H79" s="24">
        <v>22.619999999999997</v>
      </c>
      <c r="I79" s="24">
        <v>1.875</v>
      </c>
      <c r="J79" s="24">
        <v>1</v>
      </c>
      <c r="K79" s="24">
        <v>1.625</v>
      </c>
      <c r="L79" s="24">
        <v>0</v>
      </c>
      <c r="M79" s="24">
        <v>34.619999999999997</v>
      </c>
      <c r="N79" s="23" t="s">
        <v>15</v>
      </c>
    </row>
    <row r="80" spans="1:14" ht="20.399999999999999" x14ac:dyDescent="0.2">
      <c r="A80" s="22">
        <v>103</v>
      </c>
      <c r="B80" s="63" t="str">
        <f t="shared" si="4"/>
        <v>S1SI-032</v>
      </c>
      <c r="C80" s="22" t="str">
        <f>VLOOKUP(E80,[1]Sheet1!$A$2:$B$5,2,FALSE)</f>
        <v>S1SI</v>
      </c>
      <c r="D80" s="22">
        <f t="shared" ref="D80:D111" si="6">IF(E80&lt;&gt;E79,31,D79+1)</f>
        <v>32</v>
      </c>
      <c r="E80" s="57" t="s">
        <v>28</v>
      </c>
      <c r="F80" s="23" t="s">
        <v>25</v>
      </c>
      <c r="G80" s="22" t="s">
        <v>17</v>
      </c>
      <c r="H80" s="24">
        <v>31.213333333333395</v>
      </c>
      <c r="I80" s="24">
        <v>2.3325</v>
      </c>
      <c r="J80" s="24">
        <v>0.625</v>
      </c>
      <c r="K80" s="24">
        <v>2.375</v>
      </c>
      <c r="L80" s="24">
        <v>0</v>
      </c>
      <c r="M80" s="24">
        <v>51.143333333333395</v>
      </c>
      <c r="N80" s="23" t="s">
        <v>15</v>
      </c>
    </row>
    <row r="81" spans="1:14" ht="20.399999999999999" x14ac:dyDescent="0.2">
      <c r="A81" s="22">
        <v>85</v>
      </c>
      <c r="B81" s="63" t="str">
        <f t="shared" si="4"/>
        <v>S1SI-033</v>
      </c>
      <c r="C81" s="22" t="str">
        <f>VLOOKUP(E81,[1]Sheet1!$A$2:$B$5,2,FALSE)</f>
        <v>S1SI</v>
      </c>
      <c r="D81" s="22">
        <f t="shared" si="6"/>
        <v>33</v>
      </c>
      <c r="E81" s="57" t="s">
        <v>28</v>
      </c>
      <c r="F81" s="23" t="s">
        <v>25</v>
      </c>
      <c r="G81" s="22" t="s">
        <v>14</v>
      </c>
      <c r="H81" s="24">
        <v>20.28</v>
      </c>
      <c r="I81" s="24">
        <v>0</v>
      </c>
      <c r="J81" s="24">
        <v>0.67500000000000004</v>
      </c>
      <c r="K81" s="24">
        <v>0.875</v>
      </c>
      <c r="L81" s="24">
        <v>0</v>
      </c>
      <c r="M81" s="24">
        <v>24.080000000000002</v>
      </c>
      <c r="N81" s="23" t="s">
        <v>18</v>
      </c>
    </row>
    <row r="82" spans="1:14" ht="20.399999999999999" x14ac:dyDescent="0.2">
      <c r="A82" s="22">
        <v>27</v>
      </c>
      <c r="B82" s="63" t="str">
        <f t="shared" si="4"/>
        <v>S1SI-034</v>
      </c>
      <c r="C82" s="22" t="str">
        <f>VLOOKUP(E82,[1]Sheet1!$A$2:$B$5,2,FALSE)</f>
        <v>S1SI</v>
      </c>
      <c r="D82" s="22">
        <f t="shared" si="6"/>
        <v>34</v>
      </c>
      <c r="E82" s="57" t="s">
        <v>28</v>
      </c>
      <c r="F82" s="23" t="s">
        <v>13</v>
      </c>
      <c r="G82" s="22" t="s">
        <v>17</v>
      </c>
      <c r="H82" s="24">
        <v>21.1</v>
      </c>
      <c r="I82" s="24">
        <v>0</v>
      </c>
      <c r="J82" s="24">
        <v>0.625</v>
      </c>
      <c r="K82" s="24">
        <v>0</v>
      </c>
      <c r="L82" s="24">
        <v>0</v>
      </c>
      <c r="M82" s="24">
        <v>22.1</v>
      </c>
      <c r="N82" s="23" t="s">
        <v>18</v>
      </c>
    </row>
    <row r="83" spans="1:14" ht="20.399999999999999" x14ac:dyDescent="0.2">
      <c r="A83" s="22">
        <v>89</v>
      </c>
      <c r="B83" s="63" t="str">
        <f t="shared" si="4"/>
        <v>S1SI-035</v>
      </c>
      <c r="C83" s="22" t="str">
        <f>VLOOKUP(E83,[1]Sheet1!$A$2:$B$5,2,FALSE)</f>
        <v>S1SI</v>
      </c>
      <c r="D83" s="22">
        <f t="shared" si="6"/>
        <v>35</v>
      </c>
      <c r="E83" s="57" t="s">
        <v>28</v>
      </c>
      <c r="F83" s="23" t="s">
        <v>25</v>
      </c>
      <c r="G83" s="22" t="s">
        <v>14</v>
      </c>
      <c r="H83" s="24">
        <v>26.659999999999997</v>
      </c>
      <c r="I83" s="24">
        <v>1.3300000000000003</v>
      </c>
      <c r="J83" s="24">
        <v>0.875</v>
      </c>
      <c r="K83" s="24">
        <v>0.625</v>
      </c>
      <c r="L83" s="24">
        <v>0</v>
      </c>
      <c r="M83" s="24">
        <v>32.19</v>
      </c>
      <c r="N83" s="23" t="s">
        <v>15</v>
      </c>
    </row>
    <row r="84" spans="1:14" ht="20.399999999999999" x14ac:dyDescent="0.2">
      <c r="A84" s="22">
        <v>116</v>
      </c>
      <c r="B84" s="63" t="str">
        <f t="shared" si="4"/>
        <v>S1SI-036</v>
      </c>
      <c r="C84" s="22" t="str">
        <f>VLOOKUP(E84,[1]Sheet1!$A$2:$B$5,2,FALSE)</f>
        <v>S1SI</v>
      </c>
      <c r="D84" s="22">
        <f t="shared" si="6"/>
        <v>36</v>
      </c>
      <c r="E84" s="57" t="s">
        <v>28</v>
      </c>
      <c r="F84" s="23" t="s">
        <v>25</v>
      </c>
      <c r="G84" s="22" t="s">
        <v>20</v>
      </c>
      <c r="H84" s="24">
        <v>21.823333333333398</v>
      </c>
      <c r="I84" s="24">
        <v>1.375</v>
      </c>
      <c r="J84" s="24">
        <v>0.875</v>
      </c>
      <c r="K84" s="24">
        <v>1.875</v>
      </c>
      <c r="L84" s="24">
        <v>0</v>
      </c>
      <c r="M84" s="24">
        <v>35.123333333333399</v>
      </c>
      <c r="N84" s="23" t="s">
        <v>15</v>
      </c>
    </row>
    <row r="85" spans="1:14" ht="20.399999999999999" x14ac:dyDescent="0.2">
      <c r="A85" s="22">
        <v>29</v>
      </c>
      <c r="B85" s="63" t="str">
        <f t="shared" si="4"/>
        <v>S1SI-037</v>
      </c>
      <c r="C85" s="22" t="str">
        <f>VLOOKUP(E85,[1]Sheet1!$A$2:$B$5,2,FALSE)</f>
        <v>S1SI</v>
      </c>
      <c r="D85" s="22">
        <f t="shared" si="6"/>
        <v>37</v>
      </c>
      <c r="E85" s="57" t="s">
        <v>28</v>
      </c>
      <c r="F85" s="23" t="s">
        <v>13</v>
      </c>
      <c r="G85" s="22" t="s">
        <v>14</v>
      </c>
      <c r="H85" s="24">
        <v>24.650000000000031</v>
      </c>
      <c r="I85" s="24">
        <v>3.4224999999999994</v>
      </c>
      <c r="J85" s="24">
        <v>2.2999999999999998</v>
      </c>
      <c r="K85" s="24">
        <v>1.875</v>
      </c>
      <c r="L85" s="24">
        <v>0</v>
      </c>
      <c r="M85" s="24">
        <v>58.340000000000032</v>
      </c>
      <c r="N85" s="23" t="s">
        <v>15</v>
      </c>
    </row>
    <row r="86" spans="1:14" ht="20.399999999999999" x14ac:dyDescent="0.2">
      <c r="A86" s="22">
        <v>83</v>
      </c>
      <c r="B86" s="63" t="str">
        <f t="shared" si="4"/>
        <v>S1SI-038</v>
      </c>
      <c r="C86" s="22" t="str">
        <f>VLOOKUP(E86,[1]Sheet1!$A$2:$B$5,2,FALSE)</f>
        <v>S1SI</v>
      </c>
      <c r="D86" s="22">
        <f t="shared" si="6"/>
        <v>38</v>
      </c>
      <c r="E86" s="57" t="s">
        <v>28</v>
      </c>
      <c r="F86" s="23" t="s">
        <v>13</v>
      </c>
      <c r="G86" s="22" t="s">
        <v>17</v>
      </c>
      <c r="H86" s="24">
        <v>26.4033333333333</v>
      </c>
      <c r="I86" s="24">
        <v>1.75</v>
      </c>
      <c r="J86" s="24">
        <v>1.925</v>
      </c>
      <c r="K86" s="24">
        <v>2.875</v>
      </c>
      <c r="L86" s="24">
        <v>0</v>
      </c>
      <c r="M86" s="24">
        <v>56.133333333333304</v>
      </c>
      <c r="N86" s="23" t="s">
        <v>15</v>
      </c>
    </row>
    <row r="87" spans="1:14" ht="20.399999999999999" x14ac:dyDescent="0.2">
      <c r="A87" s="22">
        <v>48</v>
      </c>
      <c r="B87" s="63" t="str">
        <f t="shared" si="4"/>
        <v>S1SI-039</v>
      </c>
      <c r="C87" s="22" t="str">
        <f>VLOOKUP(E87,[1]Sheet1!$A$2:$B$5,2,FALSE)</f>
        <v>S1SI</v>
      </c>
      <c r="D87" s="22">
        <f t="shared" si="6"/>
        <v>39</v>
      </c>
      <c r="E87" s="57" t="s">
        <v>28</v>
      </c>
      <c r="F87" s="23" t="s">
        <v>13</v>
      </c>
      <c r="G87" s="22" t="s">
        <v>17</v>
      </c>
      <c r="H87" s="24">
        <v>21.446666666666669</v>
      </c>
      <c r="I87" s="24">
        <v>1.4375</v>
      </c>
      <c r="J87" s="24">
        <v>0</v>
      </c>
      <c r="K87" s="24">
        <v>0.91666666666666752</v>
      </c>
      <c r="L87" s="24">
        <v>0</v>
      </c>
      <c r="M87" s="24">
        <v>26.36333333333334</v>
      </c>
      <c r="N87" s="23" t="s">
        <v>18</v>
      </c>
    </row>
    <row r="88" spans="1:14" ht="20.399999999999999" x14ac:dyDescent="0.2">
      <c r="A88" s="22">
        <v>12</v>
      </c>
      <c r="B88" s="63" t="str">
        <f t="shared" si="4"/>
        <v>S1SI-040</v>
      </c>
      <c r="C88" s="22" t="str">
        <f>VLOOKUP(E88,[1]Sheet1!$A$2:$B$5,2,FALSE)</f>
        <v>S1SI</v>
      </c>
      <c r="D88" s="22">
        <f t="shared" si="6"/>
        <v>40</v>
      </c>
      <c r="E88" s="57" t="s">
        <v>28</v>
      </c>
      <c r="F88" s="23" t="s">
        <v>13</v>
      </c>
      <c r="G88" s="22" t="s">
        <v>14</v>
      </c>
      <c r="H88" s="24">
        <v>10.8</v>
      </c>
      <c r="I88" s="24">
        <v>0</v>
      </c>
      <c r="J88" s="24">
        <v>0</v>
      </c>
      <c r="K88" s="24">
        <v>0</v>
      </c>
      <c r="L88" s="24">
        <v>0</v>
      </c>
      <c r="M88" s="24">
        <v>10.8</v>
      </c>
      <c r="N88" s="23" t="s">
        <v>18</v>
      </c>
    </row>
    <row r="89" spans="1:14" ht="20.399999999999999" x14ac:dyDescent="0.2">
      <c r="A89" s="22">
        <v>31</v>
      </c>
      <c r="B89" s="63" t="str">
        <f t="shared" si="4"/>
        <v>S1SI-041</v>
      </c>
      <c r="C89" s="22" t="str">
        <f>VLOOKUP(E89,[1]Sheet1!$A$2:$B$5,2,FALSE)</f>
        <v>S1SI</v>
      </c>
      <c r="D89" s="22">
        <f t="shared" si="6"/>
        <v>41</v>
      </c>
      <c r="E89" s="57" t="s">
        <v>28</v>
      </c>
      <c r="F89" s="23" t="s">
        <v>13</v>
      </c>
      <c r="G89" s="22" t="s">
        <v>23</v>
      </c>
      <c r="H89" s="24">
        <v>22.57333333333337</v>
      </c>
      <c r="I89" s="24">
        <v>4.8324999999999996</v>
      </c>
      <c r="J89" s="24">
        <v>1.375</v>
      </c>
      <c r="K89" s="24">
        <v>1.25</v>
      </c>
      <c r="L89" s="24">
        <v>0</v>
      </c>
      <c r="M89" s="24">
        <v>47.003333333333373</v>
      </c>
      <c r="N89" s="23" t="s">
        <v>15</v>
      </c>
    </row>
    <row r="90" spans="1:14" ht="20.399999999999999" x14ac:dyDescent="0.2">
      <c r="A90" s="22">
        <v>98</v>
      </c>
      <c r="B90" s="63" t="str">
        <f t="shared" si="4"/>
        <v>S1SI-042</v>
      </c>
      <c r="C90" s="22" t="str">
        <f>VLOOKUP(E90,[1]Sheet1!$A$2:$B$5,2,FALSE)</f>
        <v>S1SI</v>
      </c>
      <c r="D90" s="22">
        <f t="shared" si="6"/>
        <v>42</v>
      </c>
      <c r="E90" s="57" t="s">
        <v>28</v>
      </c>
      <c r="F90" s="23" t="s">
        <v>13</v>
      </c>
      <c r="G90" s="22" t="s">
        <v>17</v>
      </c>
      <c r="H90" s="24">
        <v>26.2433333333333</v>
      </c>
      <c r="I90" s="24">
        <v>2.48</v>
      </c>
      <c r="J90" s="24">
        <v>1</v>
      </c>
      <c r="K90" s="24">
        <v>1.875</v>
      </c>
      <c r="L90" s="24">
        <v>0</v>
      </c>
      <c r="M90" s="24">
        <v>41.663333333333298</v>
      </c>
      <c r="N90" s="23" t="s">
        <v>15</v>
      </c>
    </row>
    <row r="91" spans="1:14" ht="20.399999999999999" x14ac:dyDescent="0.2">
      <c r="A91" s="22">
        <v>73</v>
      </c>
      <c r="B91" s="63" t="str">
        <f t="shared" si="4"/>
        <v>S1SI-043</v>
      </c>
      <c r="C91" s="22" t="str">
        <f>VLOOKUP(E91,[1]Sheet1!$A$2:$B$5,2,FALSE)</f>
        <v>S1SI</v>
      </c>
      <c r="D91" s="22">
        <f t="shared" si="6"/>
        <v>43</v>
      </c>
      <c r="E91" s="57" t="s">
        <v>28</v>
      </c>
      <c r="F91" s="23" t="s">
        <v>13</v>
      </c>
      <c r="G91" s="22" t="s">
        <v>14</v>
      </c>
      <c r="H91" s="24">
        <v>18.16</v>
      </c>
      <c r="I91" s="24">
        <v>3.5424999999999995</v>
      </c>
      <c r="J91" s="24">
        <v>1.125</v>
      </c>
      <c r="K91" s="24">
        <v>1.75</v>
      </c>
      <c r="L91" s="24">
        <v>0</v>
      </c>
      <c r="M91" s="24">
        <v>36.93</v>
      </c>
      <c r="N91" s="23" t="s">
        <v>15</v>
      </c>
    </row>
    <row r="92" spans="1:14" ht="20.399999999999999" x14ac:dyDescent="0.2">
      <c r="A92" s="22">
        <v>55</v>
      </c>
      <c r="B92" s="63" t="str">
        <f t="shared" si="4"/>
        <v>S1SI-044</v>
      </c>
      <c r="C92" s="22" t="str">
        <f>VLOOKUP(E92,[1]Sheet1!$A$2:$B$5,2,FALSE)</f>
        <v>S1SI</v>
      </c>
      <c r="D92" s="22">
        <f t="shared" si="6"/>
        <v>44</v>
      </c>
      <c r="E92" s="57" t="s">
        <v>28</v>
      </c>
      <c r="F92" s="23" t="s">
        <v>13</v>
      </c>
      <c r="G92" s="22" t="s">
        <v>17</v>
      </c>
      <c r="H92" s="24">
        <v>10.8</v>
      </c>
      <c r="I92" s="24">
        <v>0</v>
      </c>
      <c r="J92" s="24">
        <v>0</v>
      </c>
      <c r="K92" s="24">
        <v>0</v>
      </c>
      <c r="L92" s="24">
        <v>0</v>
      </c>
      <c r="M92" s="24">
        <v>10.8</v>
      </c>
      <c r="N92" s="23" t="s">
        <v>18</v>
      </c>
    </row>
    <row r="93" spans="1:14" ht="20.399999999999999" x14ac:dyDescent="0.2">
      <c r="A93" s="22">
        <v>23</v>
      </c>
      <c r="B93" s="63" t="str">
        <f t="shared" si="4"/>
        <v>S1SI-045</v>
      </c>
      <c r="C93" s="22" t="str">
        <f>VLOOKUP(E93,[1]Sheet1!$A$2:$B$5,2,FALSE)</f>
        <v>S1SI</v>
      </c>
      <c r="D93" s="22">
        <f t="shared" si="6"/>
        <v>45</v>
      </c>
      <c r="E93" s="57" t="s">
        <v>28</v>
      </c>
      <c r="F93" s="23" t="s">
        <v>13</v>
      </c>
      <c r="G93" s="22" t="s">
        <v>14</v>
      </c>
      <c r="H93" s="24">
        <v>13.5</v>
      </c>
      <c r="I93" s="24">
        <v>2.25</v>
      </c>
      <c r="J93" s="24">
        <v>0.625</v>
      </c>
      <c r="K93" s="24">
        <v>0</v>
      </c>
      <c r="L93" s="24">
        <v>0</v>
      </c>
      <c r="M93" s="24">
        <v>17.899999999999999</v>
      </c>
      <c r="N93" s="23" t="s">
        <v>15</v>
      </c>
    </row>
    <row r="94" spans="1:14" ht="20.399999999999999" x14ac:dyDescent="0.2">
      <c r="A94" s="22">
        <v>43</v>
      </c>
      <c r="B94" s="63" t="str">
        <f t="shared" si="4"/>
        <v>S1SI-046</v>
      </c>
      <c r="C94" s="22" t="str">
        <f>VLOOKUP(E94,[1]Sheet1!$A$2:$B$5,2,FALSE)</f>
        <v>S1SI</v>
      </c>
      <c r="D94" s="22">
        <f t="shared" si="6"/>
        <v>46</v>
      </c>
      <c r="E94" s="57" t="s">
        <v>28</v>
      </c>
      <c r="F94" s="23" t="s">
        <v>13</v>
      </c>
      <c r="G94" s="22" t="s">
        <v>17</v>
      </c>
      <c r="H94" s="24">
        <v>12</v>
      </c>
      <c r="I94" s="24">
        <v>0.67000000000000015</v>
      </c>
      <c r="J94" s="24">
        <v>0</v>
      </c>
      <c r="K94" s="24">
        <v>0</v>
      </c>
      <c r="L94" s="24">
        <v>0</v>
      </c>
      <c r="M94" s="24">
        <v>13.870000000000001</v>
      </c>
      <c r="N94" s="23" t="s">
        <v>15</v>
      </c>
    </row>
    <row r="95" spans="1:14" ht="20.399999999999999" x14ac:dyDescent="0.2">
      <c r="A95" s="22">
        <v>102</v>
      </c>
      <c r="B95" s="63" t="str">
        <f t="shared" si="4"/>
        <v>S1SI-047</v>
      </c>
      <c r="C95" s="22" t="str">
        <f>VLOOKUP(E95,[1]Sheet1!$A$2:$B$5,2,FALSE)</f>
        <v>S1SI</v>
      </c>
      <c r="D95" s="22">
        <f t="shared" si="6"/>
        <v>47</v>
      </c>
      <c r="E95" s="57" t="s">
        <v>28</v>
      </c>
      <c r="F95" s="23" t="s">
        <v>25</v>
      </c>
      <c r="G95" s="22" t="s">
        <v>20</v>
      </c>
      <c r="H95" s="24">
        <v>30.366666666666603</v>
      </c>
      <c r="I95" s="24">
        <v>2.6450000000000005</v>
      </c>
      <c r="J95" s="24">
        <v>1.05</v>
      </c>
      <c r="K95" s="24">
        <v>2.5</v>
      </c>
      <c r="L95" s="24">
        <v>0</v>
      </c>
      <c r="M95" s="24">
        <v>58.846666666666607</v>
      </c>
      <c r="N95" s="23" t="s">
        <v>15</v>
      </c>
    </row>
    <row r="96" spans="1:14" ht="20.399999999999999" x14ac:dyDescent="0.2">
      <c r="A96" s="22">
        <v>78</v>
      </c>
      <c r="B96" s="63" t="str">
        <f t="shared" si="4"/>
        <v>S1SI-048</v>
      </c>
      <c r="C96" s="22" t="str">
        <f>VLOOKUP(E96,[1]Sheet1!$A$2:$B$5,2,FALSE)</f>
        <v>S1SI</v>
      </c>
      <c r="D96" s="22">
        <f t="shared" si="6"/>
        <v>48</v>
      </c>
      <c r="E96" s="57" t="s">
        <v>28</v>
      </c>
      <c r="F96" s="23" t="s">
        <v>13</v>
      </c>
      <c r="G96" s="22" t="s">
        <v>14</v>
      </c>
      <c r="H96" s="24">
        <v>22.5</v>
      </c>
      <c r="I96" s="24">
        <v>3.0425</v>
      </c>
      <c r="J96" s="24">
        <v>0.67500000000000004</v>
      </c>
      <c r="K96" s="24">
        <v>1.375</v>
      </c>
      <c r="L96" s="24">
        <v>0</v>
      </c>
      <c r="M96" s="24">
        <v>49.47</v>
      </c>
      <c r="N96" s="23" t="s">
        <v>15</v>
      </c>
    </row>
    <row r="97" spans="1:14" ht="20.399999999999999" x14ac:dyDescent="0.2">
      <c r="A97" s="22">
        <v>5</v>
      </c>
      <c r="B97" s="63" t="str">
        <f t="shared" si="4"/>
        <v>S1SI-049</v>
      </c>
      <c r="C97" s="22" t="str">
        <f>VLOOKUP(E97,[1]Sheet1!$A$2:$B$5,2,FALSE)</f>
        <v>S1SI</v>
      </c>
      <c r="D97" s="22">
        <f t="shared" si="6"/>
        <v>49</v>
      </c>
      <c r="E97" s="57" t="s">
        <v>28</v>
      </c>
      <c r="F97" s="23" t="s">
        <v>13</v>
      </c>
      <c r="G97" s="22" t="s">
        <v>17</v>
      </c>
      <c r="H97" s="24">
        <v>12</v>
      </c>
      <c r="I97" s="24">
        <v>0</v>
      </c>
      <c r="J97" s="24">
        <v>0</v>
      </c>
      <c r="K97" s="24">
        <v>0</v>
      </c>
      <c r="L97" s="24">
        <v>0</v>
      </c>
      <c r="M97" s="24">
        <v>12</v>
      </c>
      <c r="N97" s="23" t="s">
        <v>18</v>
      </c>
    </row>
    <row r="98" spans="1:14" ht="20.399999999999999" x14ac:dyDescent="0.2">
      <c r="A98" s="22">
        <v>32</v>
      </c>
      <c r="B98" s="63" t="str">
        <f t="shared" ref="B98:B129" si="7">CONCATENATE(C98,"-0",RIGHT(D98,2))</f>
        <v>S1SI-050</v>
      </c>
      <c r="C98" s="22" t="str">
        <f>VLOOKUP(E98,[1]Sheet1!$A$2:$B$5,2,FALSE)</f>
        <v>S1SI</v>
      </c>
      <c r="D98" s="22">
        <f t="shared" si="6"/>
        <v>50</v>
      </c>
      <c r="E98" s="57" t="s">
        <v>28</v>
      </c>
      <c r="F98" s="23" t="s">
        <v>13</v>
      </c>
      <c r="G98" s="22" t="s">
        <v>14</v>
      </c>
      <c r="H98" s="24">
        <v>18.603333333333332</v>
      </c>
      <c r="I98" s="24">
        <v>3.3325</v>
      </c>
      <c r="J98" s="24">
        <v>0.97499999999999998</v>
      </c>
      <c r="K98" s="24">
        <v>0.625</v>
      </c>
      <c r="L98" s="24">
        <v>0</v>
      </c>
      <c r="M98" s="24">
        <v>29.333333333333329</v>
      </c>
      <c r="N98" s="23" t="s">
        <v>15</v>
      </c>
    </row>
    <row r="99" spans="1:14" ht="20.399999999999999" x14ac:dyDescent="0.2">
      <c r="A99" s="22">
        <v>52</v>
      </c>
      <c r="B99" s="63" t="str">
        <f t="shared" si="7"/>
        <v>S1SI-051</v>
      </c>
      <c r="C99" s="22" t="str">
        <f>VLOOKUP(E99,[1]Sheet1!$A$2:$B$5,2,FALSE)</f>
        <v>S1SI</v>
      </c>
      <c r="D99" s="22">
        <f t="shared" si="6"/>
        <v>51</v>
      </c>
      <c r="E99" s="57" t="s">
        <v>28</v>
      </c>
      <c r="F99" s="23" t="s">
        <v>13</v>
      </c>
      <c r="G99" s="22" t="s">
        <v>17</v>
      </c>
      <c r="H99" s="24">
        <v>12</v>
      </c>
      <c r="I99" s="24">
        <v>0</v>
      </c>
      <c r="J99" s="24">
        <v>0</v>
      </c>
      <c r="K99" s="24">
        <v>0</v>
      </c>
      <c r="L99" s="24">
        <v>0</v>
      </c>
      <c r="M99" s="24">
        <v>12</v>
      </c>
      <c r="N99" s="23" t="s">
        <v>18</v>
      </c>
    </row>
    <row r="100" spans="1:14" ht="20.399999999999999" x14ac:dyDescent="0.2">
      <c r="A100" s="22">
        <v>57</v>
      </c>
      <c r="B100" s="63" t="str">
        <f t="shared" si="7"/>
        <v>S1SI-052</v>
      </c>
      <c r="C100" s="22" t="str">
        <f>VLOOKUP(E100,[1]Sheet1!$A$2:$B$5,2,FALSE)</f>
        <v>S1SI</v>
      </c>
      <c r="D100" s="22">
        <f t="shared" si="6"/>
        <v>52</v>
      </c>
      <c r="E100" s="57" t="s">
        <v>28</v>
      </c>
      <c r="F100" s="23" t="s">
        <v>13</v>
      </c>
      <c r="G100" s="22" t="s">
        <v>17</v>
      </c>
      <c r="H100" s="24">
        <v>20.13666666666666</v>
      </c>
      <c r="I100" s="24">
        <v>1.5474999999999999</v>
      </c>
      <c r="J100" s="24">
        <v>0.52500000000000002</v>
      </c>
      <c r="K100" s="24">
        <v>2.125</v>
      </c>
      <c r="L100" s="24">
        <v>0</v>
      </c>
      <c r="M100" s="24">
        <v>31.526666666666664</v>
      </c>
      <c r="N100" s="23" t="s">
        <v>15</v>
      </c>
    </row>
    <row r="101" spans="1:14" ht="20.399999999999999" x14ac:dyDescent="0.2">
      <c r="A101" s="22">
        <v>84</v>
      </c>
      <c r="B101" s="63" t="str">
        <f t="shared" si="7"/>
        <v>S1SI-053</v>
      </c>
      <c r="C101" s="22" t="str">
        <f>VLOOKUP(E101,[1]Sheet1!$A$2:$B$5,2,FALSE)</f>
        <v>S1SI</v>
      </c>
      <c r="D101" s="22">
        <f t="shared" si="6"/>
        <v>53</v>
      </c>
      <c r="E101" s="57" t="s">
        <v>28</v>
      </c>
      <c r="F101" s="23" t="s">
        <v>13</v>
      </c>
      <c r="G101" s="22" t="s">
        <v>17</v>
      </c>
      <c r="H101" s="24">
        <v>28.976666666666702</v>
      </c>
      <c r="I101" s="24">
        <v>2.0625</v>
      </c>
      <c r="J101" s="24">
        <v>0.67500000000000004</v>
      </c>
      <c r="K101" s="24">
        <v>1.875</v>
      </c>
      <c r="L101" s="24">
        <v>0</v>
      </c>
      <c r="M101" s="24">
        <v>42.026666666666706</v>
      </c>
      <c r="N101" s="23" t="s">
        <v>15</v>
      </c>
    </row>
    <row r="102" spans="1:14" ht="20.399999999999999" x14ac:dyDescent="0.2">
      <c r="A102" s="22">
        <v>92</v>
      </c>
      <c r="B102" s="63" t="str">
        <f t="shared" si="7"/>
        <v>S1SI-054</v>
      </c>
      <c r="C102" s="22" t="str">
        <f>VLOOKUP(E102,[1]Sheet1!$A$2:$B$5,2,FALSE)</f>
        <v>S1SI</v>
      </c>
      <c r="D102" s="22">
        <f t="shared" si="6"/>
        <v>54</v>
      </c>
      <c r="E102" s="57" t="s">
        <v>28</v>
      </c>
      <c r="F102" s="23" t="s">
        <v>25</v>
      </c>
      <c r="G102" s="22" t="s">
        <v>17</v>
      </c>
      <c r="H102" s="24">
        <v>21.03</v>
      </c>
      <c r="I102" s="24">
        <v>3.2925</v>
      </c>
      <c r="J102" s="24">
        <v>0.875</v>
      </c>
      <c r="K102" s="24">
        <v>3.375</v>
      </c>
      <c r="L102" s="24">
        <v>0</v>
      </c>
      <c r="M102" s="24">
        <v>47.7</v>
      </c>
      <c r="N102" s="23" t="s">
        <v>15</v>
      </c>
    </row>
    <row r="103" spans="1:14" ht="20.399999999999999" x14ac:dyDescent="0.2">
      <c r="A103" s="22">
        <v>47</v>
      </c>
      <c r="B103" s="63" t="str">
        <f t="shared" si="7"/>
        <v>S1SI-055</v>
      </c>
      <c r="C103" s="22" t="str">
        <f>VLOOKUP(E103,[1]Sheet1!$A$2:$B$5,2,FALSE)</f>
        <v>S1SI</v>
      </c>
      <c r="D103" s="22">
        <f t="shared" si="6"/>
        <v>55</v>
      </c>
      <c r="E103" s="57" t="s">
        <v>28</v>
      </c>
      <c r="F103" s="23" t="s">
        <v>13</v>
      </c>
      <c r="G103" s="22" t="s">
        <v>14</v>
      </c>
      <c r="H103" s="24">
        <v>33.24</v>
      </c>
      <c r="I103" s="24">
        <v>3.7824999999999998</v>
      </c>
      <c r="J103" s="24">
        <v>0.97499999999999998</v>
      </c>
      <c r="K103" s="24">
        <v>1.625</v>
      </c>
      <c r="L103" s="24">
        <v>0</v>
      </c>
      <c r="M103" s="24">
        <v>52.17</v>
      </c>
      <c r="N103" s="23" t="s">
        <v>15</v>
      </c>
    </row>
    <row r="104" spans="1:14" ht="20.399999999999999" x14ac:dyDescent="0.2">
      <c r="A104" s="22">
        <v>1</v>
      </c>
      <c r="B104" s="63" t="str">
        <f t="shared" si="7"/>
        <v>S1SI-056</v>
      </c>
      <c r="C104" s="22" t="str">
        <f>VLOOKUP(E104,[1]Sheet1!$A$2:$B$5,2,FALSE)</f>
        <v>S1SI</v>
      </c>
      <c r="D104" s="22">
        <f t="shared" si="6"/>
        <v>56</v>
      </c>
      <c r="E104" s="57" t="s">
        <v>28</v>
      </c>
      <c r="F104" s="23" t="s">
        <v>13</v>
      </c>
      <c r="G104" s="22" t="s">
        <v>14</v>
      </c>
      <c r="H104" s="24">
        <v>30.130000000000003</v>
      </c>
      <c r="I104" s="24">
        <v>3.125</v>
      </c>
      <c r="J104" s="24">
        <v>1.375</v>
      </c>
      <c r="K104" s="24">
        <v>1.125</v>
      </c>
      <c r="L104" s="24">
        <v>0</v>
      </c>
      <c r="M104" s="24">
        <v>66.429999999999993</v>
      </c>
      <c r="N104" s="23" t="s">
        <v>15</v>
      </c>
    </row>
    <row r="105" spans="1:14" ht="20.399999999999999" x14ac:dyDescent="0.2">
      <c r="A105" s="22">
        <v>8</v>
      </c>
      <c r="B105" s="63" t="str">
        <f t="shared" si="7"/>
        <v>S1SI-057</v>
      </c>
      <c r="C105" s="22" t="str">
        <f>VLOOKUP(E105,[1]Sheet1!$A$2:$B$5,2,FALSE)</f>
        <v>S1SI</v>
      </c>
      <c r="D105" s="22">
        <f t="shared" si="6"/>
        <v>57</v>
      </c>
      <c r="E105" s="57" t="s">
        <v>28</v>
      </c>
      <c r="F105" s="23" t="s">
        <v>13</v>
      </c>
      <c r="G105" s="22" t="s">
        <v>17</v>
      </c>
      <c r="H105" s="24">
        <v>0</v>
      </c>
      <c r="I105" s="24">
        <v>0</v>
      </c>
      <c r="J105" s="24">
        <v>0</v>
      </c>
      <c r="K105" s="24">
        <v>0</v>
      </c>
      <c r="L105" s="24">
        <v>0</v>
      </c>
      <c r="M105" s="24">
        <v>0</v>
      </c>
      <c r="N105" s="23" t="s">
        <v>18</v>
      </c>
    </row>
    <row r="106" spans="1:14" ht="20.399999999999999" x14ac:dyDescent="0.2">
      <c r="A106" s="22">
        <v>28</v>
      </c>
      <c r="B106" s="63" t="str">
        <f t="shared" si="7"/>
        <v>S1SI-058</v>
      </c>
      <c r="C106" s="22" t="str">
        <f>VLOOKUP(E106,[1]Sheet1!$A$2:$B$5,2,FALSE)</f>
        <v>S1SI</v>
      </c>
      <c r="D106" s="22">
        <f t="shared" si="6"/>
        <v>58</v>
      </c>
      <c r="E106" s="57" t="s">
        <v>28</v>
      </c>
      <c r="F106" s="23" t="s">
        <v>13</v>
      </c>
      <c r="G106" s="22" t="s">
        <v>17</v>
      </c>
      <c r="H106" s="24">
        <v>17.626666666666701</v>
      </c>
      <c r="I106" s="24">
        <v>1.9575</v>
      </c>
      <c r="J106" s="24">
        <v>0.625</v>
      </c>
      <c r="K106" s="24">
        <v>1.625</v>
      </c>
      <c r="L106" s="24">
        <v>0</v>
      </c>
      <c r="M106" s="24">
        <v>31.156666666666702</v>
      </c>
      <c r="N106" s="23" t="s">
        <v>15</v>
      </c>
    </row>
    <row r="107" spans="1:14" ht="20.399999999999999" x14ac:dyDescent="0.2">
      <c r="A107" s="22">
        <v>16</v>
      </c>
      <c r="B107" s="63" t="str">
        <f t="shared" si="7"/>
        <v>S1SI-059</v>
      </c>
      <c r="C107" s="22" t="str">
        <f>VLOOKUP(E107,[1]Sheet1!$A$2:$B$5,2,FALSE)</f>
        <v>S1SI</v>
      </c>
      <c r="D107" s="22">
        <f t="shared" si="6"/>
        <v>59</v>
      </c>
      <c r="E107" s="57" t="s">
        <v>28</v>
      </c>
      <c r="F107" s="23" t="s">
        <v>13</v>
      </c>
      <c r="G107" s="22" t="s">
        <v>14</v>
      </c>
      <c r="H107" s="24">
        <v>18.49666666666667</v>
      </c>
      <c r="I107" s="24">
        <v>0.99999999999999989</v>
      </c>
      <c r="J107" s="24">
        <v>0.875</v>
      </c>
      <c r="K107" s="24">
        <v>3.5</v>
      </c>
      <c r="L107" s="24">
        <v>0</v>
      </c>
      <c r="M107" s="24">
        <v>34.396666666666668</v>
      </c>
      <c r="N107" s="23" t="s">
        <v>18</v>
      </c>
    </row>
    <row r="108" spans="1:14" ht="20.399999999999999" x14ac:dyDescent="0.2">
      <c r="A108" s="22">
        <v>60</v>
      </c>
      <c r="B108" s="63" t="str">
        <f t="shared" si="7"/>
        <v>S1SI-060</v>
      </c>
      <c r="C108" s="22" t="str">
        <f>VLOOKUP(E108,[1]Sheet1!$A$2:$B$5,2,FALSE)</f>
        <v>S1SI</v>
      </c>
      <c r="D108" s="22">
        <f t="shared" si="6"/>
        <v>60</v>
      </c>
      <c r="E108" s="57" t="s">
        <v>28</v>
      </c>
      <c r="F108" s="23" t="s">
        <v>13</v>
      </c>
      <c r="G108" s="22" t="s">
        <v>14</v>
      </c>
      <c r="H108" s="24">
        <v>22.939999999999998</v>
      </c>
      <c r="I108" s="24">
        <v>0</v>
      </c>
      <c r="J108" s="24">
        <v>1.375</v>
      </c>
      <c r="K108" s="24">
        <v>1.875</v>
      </c>
      <c r="L108" s="24">
        <v>0</v>
      </c>
      <c r="M108" s="24">
        <v>34.94</v>
      </c>
      <c r="N108" s="23" t="s">
        <v>18</v>
      </c>
    </row>
    <row r="109" spans="1:14" ht="20.399999999999999" x14ac:dyDescent="0.2">
      <c r="A109" s="22">
        <v>37</v>
      </c>
      <c r="B109" s="63" t="str">
        <f t="shared" si="7"/>
        <v>S1SI-061</v>
      </c>
      <c r="C109" s="22" t="str">
        <f>VLOOKUP(E109,[1]Sheet1!$A$2:$B$5,2,FALSE)</f>
        <v>S1SI</v>
      </c>
      <c r="D109" s="22">
        <f t="shared" si="6"/>
        <v>61</v>
      </c>
      <c r="E109" s="57" t="s">
        <v>28</v>
      </c>
      <c r="F109" s="23" t="s">
        <v>13</v>
      </c>
      <c r="G109" s="22" t="s">
        <v>17</v>
      </c>
      <c r="H109" s="24">
        <v>10.8</v>
      </c>
      <c r="I109" s="24">
        <v>0</v>
      </c>
      <c r="J109" s="24">
        <v>0</v>
      </c>
      <c r="K109" s="24">
        <v>0</v>
      </c>
      <c r="L109" s="24">
        <v>0</v>
      </c>
      <c r="M109" s="24">
        <v>10.8</v>
      </c>
      <c r="N109" s="23" t="s">
        <v>18</v>
      </c>
    </row>
    <row r="110" spans="1:14" ht="20.399999999999999" x14ac:dyDescent="0.2">
      <c r="A110" s="22">
        <v>34</v>
      </c>
      <c r="B110" s="63" t="str">
        <f t="shared" si="7"/>
        <v>S1SI-062</v>
      </c>
      <c r="C110" s="22" t="str">
        <f>VLOOKUP(E110,[1]Sheet1!$A$2:$B$5,2,FALSE)</f>
        <v>S1SI</v>
      </c>
      <c r="D110" s="22">
        <f t="shared" si="6"/>
        <v>62</v>
      </c>
      <c r="E110" s="57" t="s">
        <v>28</v>
      </c>
      <c r="F110" s="23" t="s">
        <v>13</v>
      </c>
      <c r="G110" s="22" t="s">
        <v>17</v>
      </c>
      <c r="H110" s="24">
        <v>27.013333333333371</v>
      </c>
      <c r="I110" s="24">
        <v>2.3125</v>
      </c>
      <c r="J110" s="24">
        <v>1.0249999999999999</v>
      </c>
      <c r="K110" s="24">
        <v>2.125</v>
      </c>
      <c r="L110" s="24">
        <v>0</v>
      </c>
      <c r="M110" s="24">
        <v>46.863333333333372</v>
      </c>
      <c r="N110" s="23" t="s">
        <v>15</v>
      </c>
    </row>
    <row r="111" spans="1:14" ht="20.399999999999999" x14ac:dyDescent="0.2">
      <c r="A111" s="22">
        <v>39</v>
      </c>
      <c r="B111" s="63" t="str">
        <f t="shared" si="7"/>
        <v>S1SI-063</v>
      </c>
      <c r="C111" s="22" t="str">
        <f>VLOOKUP(E111,[1]Sheet1!$A$2:$B$5,2,FALSE)</f>
        <v>S1SI</v>
      </c>
      <c r="D111" s="22">
        <f t="shared" si="6"/>
        <v>63</v>
      </c>
      <c r="E111" s="57" t="s">
        <v>28</v>
      </c>
      <c r="F111" s="23" t="s">
        <v>13</v>
      </c>
      <c r="G111" s="22" t="s">
        <v>17</v>
      </c>
      <c r="H111" s="24">
        <v>29.0833333333333</v>
      </c>
      <c r="I111" s="24">
        <v>2.2075</v>
      </c>
      <c r="J111" s="24">
        <v>1.125</v>
      </c>
      <c r="K111" s="24">
        <v>2.25</v>
      </c>
      <c r="L111" s="24">
        <v>0</v>
      </c>
      <c r="M111" s="24">
        <v>45.813333333333304</v>
      </c>
      <c r="N111" s="23" t="s">
        <v>15</v>
      </c>
    </row>
    <row r="112" spans="1:14" ht="20.399999999999999" x14ac:dyDescent="0.2">
      <c r="A112" s="22">
        <v>19</v>
      </c>
      <c r="B112" s="63" t="str">
        <f t="shared" si="7"/>
        <v>S1SI-064</v>
      </c>
      <c r="C112" s="22" t="str">
        <f>VLOOKUP(E112,[1]Sheet1!$A$2:$B$5,2,FALSE)</f>
        <v>S1SI</v>
      </c>
      <c r="D112" s="22">
        <f t="shared" ref="D112:D135" si="8">IF(E112&lt;&gt;E111,31,D111+1)</f>
        <v>64</v>
      </c>
      <c r="E112" s="57" t="s">
        <v>28</v>
      </c>
      <c r="F112" s="23" t="s">
        <v>13</v>
      </c>
      <c r="G112" s="22" t="s">
        <v>17</v>
      </c>
      <c r="H112" s="24">
        <v>35.480000000000004</v>
      </c>
      <c r="I112" s="24">
        <v>1.7700000000000002</v>
      </c>
      <c r="J112" s="24">
        <v>0.67500000000000004</v>
      </c>
      <c r="K112" s="24">
        <v>3.125</v>
      </c>
      <c r="L112" s="24">
        <v>0</v>
      </c>
      <c r="M112" s="24">
        <v>58.960000000000008</v>
      </c>
      <c r="N112" s="23" t="s">
        <v>15</v>
      </c>
    </row>
    <row r="113" spans="1:14" ht="20.399999999999999" x14ac:dyDescent="0.2">
      <c r="A113" s="22">
        <v>17</v>
      </c>
      <c r="B113" s="63" t="str">
        <f t="shared" si="7"/>
        <v>S1SI-065</v>
      </c>
      <c r="C113" s="22" t="str">
        <f>VLOOKUP(E113,[1]Sheet1!$A$2:$B$5,2,FALSE)</f>
        <v>S1SI</v>
      </c>
      <c r="D113" s="22">
        <f t="shared" si="8"/>
        <v>65</v>
      </c>
      <c r="E113" s="57" t="s">
        <v>28</v>
      </c>
      <c r="F113" s="23" t="s">
        <v>13</v>
      </c>
      <c r="G113" s="22" t="s">
        <v>14</v>
      </c>
      <c r="H113" s="24">
        <v>17</v>
      </c>
      <c r="I113" s="24">
        <v>0</v>
      </c>
      <c r="J113" s="24">
        <v>0.625</v>
      </c>
      <c r="K113" s="24">
        <v>0</v>
      </c>
      <c r="L113" s="24">
        <v>0</v>
      </c>
      <c r="M113" s="24">
        <v>18</v>
      </c>
      <c r="N113" s="23" t="s">
        <v>18</v>
      </c>
    </row>
    <row r="114" spans="1:14" ht="20.399999999999999" x14ac:dyDescent="0.2">
      <c r="A114" s="22">
        <v>77</v>
      </c>
      <c r="B114" s="63" t="str">
        <f t="shared" si="7"/>
        <v>S1SI-066</v>
      </c>
      <c r="C114" s="22" t="str">
        <f>VLOOKUP(E114,[1]Sheet1!$A$2:$B$5,2,FALSE)</f>
        <v>S1SI</v>
      </c>
      <c r="D114" s="22">
        <f t="shared" si="8"/>
        <v>66</v>
      </c>
      <c r="E114" s="57" t="s">
        <v>28</v>
      </c>
      <c r="F114" s="23" t="s">
        <v>19</v>
      </c>
      <c r="G114" s="22" t="s">
        <v>20</v>
      </c>
      <c r="H114" s="24">
        <v>10.31</v>
      </c>
      <c r="I114" s="24">
        <v>0</v>
      </c>
      <c r="J114" s="24">
        <v>0</v>
      </c>
      <c r="K114" s="24">
        <v>0</v>
      </c>
      <c r="L114" s="24">
        <v>0</v>
      </c>
      <c r="M114" s="24">
        <v>10.31</v>
      </c>
      <c r="N114" s="23" t="s">
        <v>15</v>
      </c>
    </row>
    <row r="115" spans="1:14" ht="20.399999999999999" x14ac:dyDescent="0.2">
      <c r="A115" s="22">
        <v>69</v>
      </c>
      <c r="B115" s="63" t="str">
        <f t="shared" si="7"/>
        <v>S1SI-067</v>
      </c>
      <c r="C115" s="22" t="str">
        <f>VLOOKUP(E115,[1]Sheet1!$A$2:$B$5,2,FALSE)</f>
        <v>S1SI</v>
      </c>
      <c r="D115" s="22">
        <f t="shared" si="8"/>
        <v>67</v>
      </c>
      <c r="E115" s="57" t="s">
        <v>28</v>
      </c>
      <c r="F115" s="23" t="s">
        <v>21</v>
      </c>
      <c r="G115" s="22" t="s">
        <v>20</v>
      </c>
      <c r="H115" s="24">
        <v>20.636666666666628</v>
      </c>
      <c r="I115" s="24">
        <v>2.7075</v>
      </c>
      <c r="J115" s="24">
        <v>0.97499999999999998</v>
      </c>
      <c r="K115" s="24">
        <v>3</v>
      </c>
      <c r="L115" s="24">
        <v>0</v>
      </c>
      <c r="M115" s="24">
        <v>42.366666666666625</v>
      </c>
      <c r="N115" s="23" t="s">
        <v>15</v>
      </c>
    </row>
    <row r="116" spans="1:14" ht="20.399999999999999" x14ac:dyDescent="0.2">
      <c r="A116" s="22">
        <v>58</v>
      </c>
      <c r="B116" s="63" t="str">
        <f t="shared" si="7"/>
        <v>S1SI-068</v>
      </c>
      <c r="C116" s="22" t="str">
        <f>VLOOKUP(E116,[1]Sheet1!$A$2:$B$5,2,FALSE)</f>
        <v>S1SI</v>
      </c>
      <c r="D116" s="22">
        <f t="shared" si="8"/>
        <v>68</v>
      </c>
      <c r="E116" s="57" t="s">
        <v>28</v>
      </c>
      <c r="F116" s="23" t="s">
        <v>21</v>
      </c>
      <c r="G116" s="22" t="s">
        <v>17</v>
      </c>
      <c r="H116" s="24">
        <v>28.343333333333398</v>
      </c>
      <c r="I116" s="24">
        <v>1.3325</v>
      </c>
      <c r="J116" s="24">
        <v>0.625</v>
      </c>
      <c r="K116" s="24">
        <v>2.125</v>
      </c>
      <c r="L116" s="24">
        <v>0</v>
      </c>
      <c r="M116" s="24">
        <v>43.4733333333334</v>
      </c>
      <c r="N116" s="23" t="s">
        <v>15</v>
      </c>
    </row>
    <row r="117" spans="1:14" ht="20.399999999999999" x14ac:dyDescent="0.2">
      <c r="A117" s="22">
        <v>14</v>
      </c>
      <c r="B117" s="63" t="str">
        <f t="shared" si="7"/>
        <v>S1SI-069</v>
      </c>
      <c r="C117" s="22" t="str">
        <f>VLOOKUP(E117,[1]Sheet1!$A$2:$B$5,2,FALSE)</f>
        <v>S1SI</v>
      </c>
      <c r="D117" s="22">
        <f t="shared" si="8"/>
        <v>69</v>
      </c>
      <c r="E117" s="57" t="s">
        <v>28</v>
      </c>
      <c r="F117" s="23" t="s">
        <v>19</v>
      </c>
      <c r="G117" s="22" t="s">
        <v>14</v>
      </c>
      <c r="H117" s="24">
        <v>8.9466666666666992</v>
      </c>
      <c r="I117" s="24">
        <v>0</v>
      </c>
      <c r="J117" s="24">
        <v>0.625</v>
      </c>
      <c r="K117" s="24">
        <v>0</v>
      </c>
      <c r="L117" s="24">
        <v>0</v>
      </c>
      <c r="M117" s="24">
        <v>9.9466666666666992</v>
      </c>
      <c r="N117" s="23" t="s">
        <v>15</v>
      </c>
    </row>
    <row r="118" spans="1:14" ht="20.399999999999999" x14ac:dyDescent="0.2">
      <c r="A118" s="22">
        <v>110</v>
      </c>
      <c r="B118" s="63" t="str">
        <f t="shared" si="7"/>
        <v>S1SI-070</v>
      </c>
      <c r="C118" s="22" t="str">
        <f>VLOOKUP(E118,[1]Sheet1!$A$2:$B$5,2,FALSE)</f>
        <v>S1SI</v>
      </c>
      <c r="D118" s="22">
        <f t="shared" si="8"/>
        <v>70</v>
      </c>
      <c r="E118" s="57" t="s">
        <v>28</v>
      </c>
      <c r="F118" s="23" t="s">
        <v>21</v>
      </c>
      <c r="G118" s="22" t="s">
        <v>20</v>
      </c>
      <c r="H118" s="24">
        <v>22.9866666666667</v>
      </c>
      <c r="I118" s="24">
        <v>1.4375</v>
      </c>
      <c r="J118" s="24">
        <v>0</v>
      </c>
      <c r="K118" s="24">
        <v>1</v>
      </c>
      <c r="L118" s="24">
        <v>0</v>
      </c>
      <c r="M118" s="24">
        <v>28.2366666666667</v>
      </c>
      <c r="N118" s="23" t="s">
        <v>18</v>
      </c>
    </row>
    <row r="119" spans="1:14" ht="20.399999999999999" x14ac:dyDescent="0.2">
      <c r="A119" s="22">
        <v>111</v>
      </c>
      <c r="B119" s="63" t="str">
        <f t="shared" si="7"/>
        <v>S1SI-071</v>
      </c>
      <c r="C119" s="22" t="str">
        <f>VLOOKUP(E119,[1]Sheet1!$A$2:$B$5,2,FALSE)</f>
        <v>S1SI</v>
      </c>
      <c r="D119" s="22">
        <f t="shared" si="8"/>
        <v>71</v>
      </c>
      <c r="E119" s="57" t="s">
        <v>28</v>
      </c>
      <c r="F119" s="23" t="s">
        <v>21</v>
      </c>
      <c r="G119" s="22" t="s">
        <v>20</v>
      </c>
      <c r="H119" s="24">
        <v>28.73</v>
      </c>
      <c r="I119" s="24">
        <v>2.2000000000000002</v>
      </c>
      <c r="J119" s="24">
        <v>0.625</v>
      </c>
      <c r="K119" s="24">
        <v>2.125</v>
      </c>
      <c r="L119" s="24">
        <v>0</v>
      </c>
      <c r="M119" s="24">
        <v>42.53</v>
      </c>
      <c r="N119" s="23" t="s">
        <v>15</v>
      </c>
    </row>
    <row r="120" spans="1:14" ht="20.399999999999999" x14ac:dyDescent="0.2">
      <c r="A120" s="22">
        <v>119</v>
      </c>
      <c r="B120" s="63" t="str">
        <f t="shared" si="7"/>
        <v>S1SI-072</v>
      </c>
      <c r="C120" s="22" t="str">
        <f>VLOOKUP(E120,[1]Sheet1!$A$2:$B$5,2,FALSE)</f>
        <v>S1SI</v>
      </c>
      <c r="D120" s="22">
        <f t="shared" si="8"/>
        <v>72</v>
      </c>
      <c r="E120" s="57" t="s">
        <v>28</v>
      </c>
      <c r="F120" s="23" t="s">
        <v>21</v>
      </c>
      <c r="G120" s="22" t="s">
        <v>14</v>
      </c>
      <c r="H120" s="24">
        <v>27.2</v>
      </c>
      <c r="I120" s="24">
        <v>0</v>
      </c>
      <c r="J120" s="24">
        <v>0.5</v>
      </c>
      <c r="K120" s="24">
        <v>0</v>
      </c>
      <c r="L120" s="24">
        <v>0</v>
      </c>
      <c r="M120" s="24">
        <v>29.3</v>
      </c>
      <c r="N120" s="23" t="s">
        <v>18</v>
      </c>
    </row>
    <row r="121" spans="1:14" ht="20.399999999999999" x14ac:dyDescent="0.2">
      <c r="A121" s="22">
        <v>100</v>
      </c>
      <c r="B121" s="63" t="str">
        <f t="shared" si="7"/>
        <v>S1SI-073</v>
      </c>
      <c r="C121" s="22" t="str">
        <f>VLOOKUP(E121,[1]Sheet1!$A$2:$B$5,2,FALSE)</f>
        <v>S1SI</v>
      </c>
      <c r="D121" s="22">
        <f t="shared" si="8"/>
        <v>73</v>
      </c>
      <c r="E121" s="57" t="s">
        <v>28</v>
      </c>
      <c r="F121" s="23" t="s">
        <v>21</v>
      </c>
      <c r="G121" s="22" t="s">
        <v>20</v>
      </c>
      <c r="H121" s="24">
        <v>24.766666666666634</v>
      </c>
      <c r="I121" s="24">
        <v>1.3325</v>
      </c>
      <c r="J121" s="24">
        <v>0.625</v>
      </c>
      <c r="K121" s="24">
        <v>2.375</v>
      </c>
      <c r="L121" s="24">
        <v>0</v>
      </c>
      <c r="M121" s="24">
        <v>43.096666666666636</v>
      </c>
      <c r="N121" s="23" t="s">
        <v>15</v>
      </c>
    </row>
    <row r="122" spans="1:14" ht="20.399999999999999" x14ac:dyDescent="0.2">
      <c r="A122" s="22">
        <v>112</v>
      </c>
      <c r="B122" s="63" t="str">
        <f t="shared" si="7"/>
        <v>S1SI-074</v>
      </c>
      <c r="C122" s="22" t="str">
        <f>VLOOKUP(E122,[1]Sheet1!$A$2:$B$5,2,FALSE)</f>
        <v>S1SI</v>
      </c>
      <c r="D122" s="22">
        <f t="shared" si="8"/>
        <v>74</v>
      </c>
      <c r="E122" s="57" t="s">
        <v>28</v>
      </c>
      <c r="F122" s="23" t="s">
        <v>21</v>
      </c>
      <c r="G122" s="22" t="s">
        <v>20</v>
      </c>
      <c r="H122" s="24">
        <v>24.710000000000004</v>
      </c>
      <c r="I122" s="24">
        <v>1.25</v>
      </c>
      <c r="J122" s="24">
        <v>0.5</v>
      </c>
      <c r="K122" s="24">
        <v>2.25</v>
      </c>
      <c r="L122" s="24">
        <v>0</v>
      </c>
      <c r="M122" s="24">
        <v>34.710000000000008</v>
      </c>
      <c r="N122" s="23" t="s">
        <v>15</v>
      </c>
    </row>
    <row r="123" spans="1:14" ht="20.399999999999999" x14ac:dyDescent="0.2">
      <c r="A123" s="22">
        <v>91</v>
      </c>
      <c r="B123" s="63" t="str">
        <f t="shared" si="7"/>
        <v>S1SI-075</v>
      </c>
      <c r="C123" s="22" t="str">
        <f>VLOOKUP(E123,[1]Sheet1!$A$2:$B$5,2,FALSE)</f>
        <v>S1SI</v>
      </c>
      <c r="D123" s="22">
        <f t="shared" si="8"/>
        <v>75</v>
      </c>
      <c r="E123" s="57" t="s">
        <v>28</v>
      </c>
      <c r="F123" s="23" t="s">
        <v>19</v>
      </c>
      <c r="G123" s="22" t="s">
        <v>20</v>
      </c>
      <c r="H123" s="24">
        <v>0</v>
      </c>
      <c r="I123" s="24">
        <v>0</v>
      </c>
      <c r="J123" s="24">
        <v>0</v>
      </c>
      <c r="K123" s="24">
        <v>0</v>
      </c>
      <c r="L123" s="24">
        <v>0</v>
      </c>
      <c r="M123" s="24">
        <v>0</v>
      </c>
      <c r="N123" s="23" t="s">
        <v>18</v>
      </c>
    </row>
    <row r="124" spans="1:14" ht="20.399999999999999" x14ac:dyDescent="0.2">
      <c r="A124" s="22">
        <v>82</v>
      </c>
      <c r="B124" s="63" t="str">
        <f t="shared" si="7"/>
        <v>S1SI-076</v>
      </c>
      <c r="C124" s="22" t="str">
        <f>VLOOKUP(E124,[1]Sheet1!$A$2:$B$5,2,FALSE)</f>
        <v>S1SI</v>
      </c>
      <c r="D124" s="22">
        <f t="shared" si="8"/>
        <v>76</v>
      </c>
      <c r="E124" s="57" t="s">
        <v>28</v>
      </c>
      <c r="F124" s="23" t="s">
        <v>21</v>
      </c>
      <c r="G124" s="22" t="s">
        <v>20</v>
      </c>
      <c r="H124" s="24">
        <v>1.1000000000000001</v>
      </c>
      <c r="I124" s="24">
        <v>0</v>
      </c>
      <c r="J124" s="24">
        <v>0</v>
      </c>
      <c r="K124" s="24">
        <v>0</v>
      </c>
      <c r="L124" s="24">
        <v>0</v>
      </c>
      <c r="M124" s="24">
        <v>1.1000000000000001</v>
      </c>
      <c r="N124" s="23" t="s">
        <v>18</v>
      </c>
    </row>
    <row r="125" spans="1:14" ht="20.399999999999999" x14ac:dyDescent="0.2">
      <c r="A125" s="22">
        <v>117</v>
      </c>
      <c r="B125" s="63" t="str">
        <f t="shared" si="7"/>
        <v>S1SI-077</v>
      </c>
      <c r="C125" s="22" t="str">
        <f>VLOOKUP(E125,[1]Sheet1!$A$2:$B$5,2,FALSE)</f>
        <v>S1SI</v>
      </c>
      <c r="D125" s="22">
        <f t="shared" si="8"/>
        <v>77</v>
      </c>
      <c r="E125" s="57" t="s">
        <v>28</v>
      </c>
      <c r="F125" s="23" t="s">
        <v>21</v>
      </c>
      <c r="G125" s="22" t="s">
        <v>20</v>
      </c>
      <c r="H125" s="24">
        <v>0</v>
      </c>
      <c r="I125" s="24">
        <v>0</v>
      </c>
      <c r="J125" s="24">
        <v>0</v>
      </c>
      <c r="K125" s="24">
        <v>0</v>
      </c>
      <c r="L125" s="24">
        <v>0</v>
      </c>
      <c r="M125" s="24">
        <v>0</v>
      </c>
      <c r="N125" s="23" t="s">
        <v>18</v>
      </c>
    </row>
    <row r="126" spans="1:14" ht="20.399999999999999" x14ac:dyDescent="0.2">
      <c r="A126" s="22">
        <v>109</v>
      </c>
      <c r="B126" s="63" t="str">
        <f t="shared" si="7"/>
        <v>S1SI-078</v>
      </c>
      <c r="C126" s="22" t="str">
        <f>VLOOKUP(E126,[1]Sheet1!$A$2:$B$5,2,FALSE)</f>
        <v>S1SI</v>
      </c>
      <c r="D126" s="22">
        <f t="shared" si="8"/>
        <v>78</v>
      </c>
      <c r="E126" s="57" t="s">
        <v>28</v>
      </c>
      <c r="F126" s="23" t="s">
        <v>21</v>
      </c>
      <c r="G126" s="22" t="s">
        <v>20</v>
      </c>
      <c r="H126" s="24">
        <v>0</v>
      </c>
      <c r="I126" s="24">
        <v>0</v>
      </c>
      <c r="J126" s="24">
        <v>0</v>
      </c>
      <c r="K126" s="24">
        <v>0</v>
      </c>
      <c r="L126" s="24">
        <v>0</v>
      </c>
      <c r="M126" s="24">
        <v>0</v>
      </c>
      <c r="N126" s="23" t="s">
        <v>18</v>
      </c>
    </row>
    <row r="127" spans="1:14" ht="20.399999999999999" x14ac:dyDescent="0.2">
      <c r="A127" s="22">
        <v>107</v>
      </c>
      <c r="B127" s="63" t="str">
        <f t="shared" si="7"/>
        <v>S1SI-079</v>
      </c>
      <c r="C127" s="22" t="str">
        <f>VLOOKUP(E127,[1]Sheet1!$A$2:$B$5,2,FALSE)</f>
        <v>S1SI</v>
      </c>
      <c r="D127" s="22">
        <f t="shared" si="8"/>
        <v>79</v>
      </c>
      <c r="E127" s="57" t="s">
        <v>28</v>
      </c>
      <c r="F127" s="23" t="s">
        <v>21</v>
      </c>
      <c r="G127" s="22" t="s">
        <v>20</v>
      </c>
      <c r="H127" s="24">
        <v>27.7366666666667</v>
      </c>
      <c r="I127" s="24">
        <v>0.99999999999999978</v>
      </c>
      <c r="J127" s="24">
        <v>0.625</v>
      </c>
      <c r="K127" s="24">
        <v>1.125</v>
      </c>
      <c r="L127" s="24">
        <v>0</v>
      </c>
      <c r="M127" s="24">
        <v>34.536666666666704</v>
      </c>
      <c r="N127" s="23" t="s">
        <v>15</v>
      </c>
    </row>
    <row r="128" spans="1:14" ht="20.399999999999999" x14ac:dyDescent="0.2">
      <c r="A128" s="22">
        <v>97</v>
      </c>
      <c r="B128" s="63" t="str">
        <f t="shared" si="7"/>
        <v>S1SI-080</v>
      </c>
      <c r="C128" s="22" t="str">
        <f>VLOOKUP(E128,[1]Sheet1!$A$2:$B$5,2,FALSE)</f>
        <v>S1SI</v>
      </c>
      <c r="D128" s="22">
        <f t="shared" si="8"/>
        <v>80</v>
      </c>
      <c r="E128" s="57" t="s">
        <v>28</v>
      </c>
      <c r="F128" s="23" t="s">
        <v>21</v>
      </c>
      <c r="G128" s="22" t="s">
        <v>14</v>
      </c>
      <c r="H128" s="24">
        <v>25.663333333333401</v>
      </c>
      <c r="I128" s="24">
        <v>1.5</v>
      </c>
      <c r="J128" s="24">
        <v>0</v>
      </c>
      <c r="K128" s="24">
        <v>1.625</v>
      </c>
      <c r="L128" s="24">
        <v>0</v>
      </c>
      <c r="M128" s="24">
        <v>32.763333333333406</v>
      </c>
      <c r="N128" s="23" t="s">
        <v>18</v>
      </c>
    </row>
    <row r="129" spans="1:14" ht="20.399999999999999" x14ac:dyDescent="0.2">
      <c r="A129" s="22">
        <v>15</v>
      </c>
      <c r="B129" s="63" t="str">
        <f t="shared" si="7"/>
        <v>S1SI-081</v>
      </c>
      <c r="C129" s="22" t="str">
        <f>VLOOKUP(E129,[1]Sheet1!$A$2:$B$5,2,FALSE)</f>
        <v>S1SI</v>
      </c>
      <c r="D129" s="22">
        <f t="shared" si="8"/>
        <v>81</v>
      </c>
      <c r="E129" s="57" t="s">
        <v>28</v>
      </c>
      <c r="F129" s="23" t="s">
        <v>21</v>
      </c>
      <c r="G129" s="22" t="s">
        <v>20</v>
      </c>
      <c r="H129" s="24">
        <v>17.97</v>
      </c>
      <c r="I129" s="24">
        <v>2.4375</v>
      </c>
      <c r="J129" s="24">
        <v>1.125</v>
      </c>
      <c r="K129" s="24">
        <v>0</v>
      </c>
      <c r="L129" s="24">
        <v>0</v>
      </c>
      <c r="M129" s="24">
        <v>28.52</v>
      </c>
      <c r="N129" s="23" t="s">
        <v>15</v>
      </c>
    </row>
    <row r="130" spans="1:14" ht="20.399999999999999" x14ac:dyDescent="0.2">
      <c r="A130" s="22">
        <v>90</v>
      </c>
      <c r="B130" s="63" t="str">
        <f t="shared" ref="B130:B141" si="9">CONCATENATE(C130,"-0",RIGHT(D130,2))</f>
        <v>S1SI-082</v>
      </c>
      <c r="C130" s="22" t="str">
        <f>VLOOKUP(E130,[1]Sheet1!$A$2:$B$5,2,FALSE)</f>
        <v>S1SI</v>
      </c>
      <c r="D130" s="22">
        <f t="shared" si="8"/>
        <v>82</v>
      </c>
      <c r="E130" s="57" t="s">
        <v>28</v>
      </c>
      <c r="F130" s="23" t="s">
        <v>19</v>
      </c>
      <c r="G130" s="22" t="s">
        <v>17</v>
      </c>
      <c r="H130" s="24">
        <v>9</v>
      </c>
      <c r="I130" s="24">
        <v>1.25</v>
      </c>
      <c r="J130" s="24">
        <v>0.625</v>
      </c>
      <c r="K130" s="24">
        <v>0</v>
      </c>
      <c r="L130" s="24">
        <v>0</v>
      </c>
      <c r="M130" s="24">
        <v>12</v>
      </c>
      <c r="N130" s="23" t="s">
        <v>15</v>
      </c>
    </row>
    <row r="131" spans="1:14" ht="20.399999999999999" x14ac:dyDescent="0.2">
      <c r="A131" s="22">
        <v>104</v>
      </c>
      <c r="B131" s="63" t="str">
        <f t="shared" si="9"/>
        <v>S1SI-083</v>
      </c>
      <c r="C131" s="22" t="str">
        <f>VLOOKUP(E131,[1]Sheet1!$A$2:$B$5,2,FALSE)</f>
        <v>S1SI</v>
      </c>
      <c r="D131" s="22">
        <f t="shared" si="8"/>
        <v>83</v>
      </c>
      <c r="E131" s="57" t="s">
        <v>28</v>
      </c>
      <c r="F131" s="23" t="s">
        <v>21</v>
      </c>
      <c r="G131" s="22" t="s">
        <v>17</v>
      </c>
      <c r="H131" s="24">
        <v>0</v>
      </c>
      <c r="I131" s="24">
        <v>0</v>
      </c>
      <c r="J131" s="24">
        <v>0</v>
      </c>
      <c r="K131" s="24">
        <v>0</v>
      </c>
      <c r="L131" s="24">
        <v>0</v>
      </c>
      <c r="M131" s="24">
        <v>0</v>
      </c>
      <c r="N131" s="23" t="s">
        <v>18</v>
      </c>
    </row>
    <row r="132" spans="1:14" ht="20.399999999999999" x14ac:dyDescent="0.2">
      <c r="A132" s="22">
        <v>94</v>
      </c>
      <c r="B132" s="63" t="str">
        <f t="shared" si="9"/>
        <v>S1SI-084</v>
      </c>
      <c r="C132" s="22" t="str">
        <f>VLOOKUP(E132,[1]Sheet1!$A$2:$B$5,2,FALSE)</f>
        <v>S1SI</v>
      </c>
      <c r="D132" s="22">
        <f t="shared" si="8"/>
        <v>84</v>
      </c>
      <c r="E132" s="57" t="s">
        <v>28</v>
      </c>
      <c r="F132" s="23" t="s">
        <v>21</v>
      </c>
      <c r="G132" s="22" t="s">
        <v>20</v>
      </c>
      <c r="H132" s="24">
        <v>16.146666666666601</v>
      </c>
      <c r="I132" s="24">
        <v>0</v>
      </c>
      <c r="J132" s="24">
        <v>0</v>
      </c>
      <c r="K132" s="24">
        <v>0.75</v>
      </c>
      <c r="L132" s="24">
        <v>0</v>
      </c>
      <c r="M132" s="24">
        <v>18.0966666666666</v>
      </c>
      <c r="N132" s="23" t="s">
        <v>18</v>
      </c>
    </row>
    <row r="133" spans="1:14" ht="20.399999999999999" x14ac:dyDescent="0.2">
      <c r="A133" s="22">
        <v>93</v>
      </c>
      <c r="B133" s="63" t="str">
        <f t="shared" si="9"/>
        <v>S1SI-085</v>
      </c>
      <c r="C133" s="22" t="str">
        <f>VLOOKUP(E133,[1]Sheet1!$A$2:$B$5,2,FALSE)</f>
        <v>S1SI</v>
      </c>
      <c r="D133" s="22">
        <f t="shared" si="8"/>
        <v>85</v>
      </c>
      <c r="E133" s="57" t="s">
        <v>28</v>
      </c>
      <c r="F133" s="23" t="s">
        <v>21</v>
      </c>
      <c r="G133" s="22" t="s">
        <v>14</v>
      </c>
      <c r="H133" s="24">
        <v>0</v>
      </c>
      <c r="I133" s="24">
        <v>0</v>
      </c>
      <c r="J133" s="24">
        <v>0</v>
      </c>
      <c r="K133" s="24">
        <v>0</v>
      </c>
      <c r="L133" s="24">
        <v>0</v>
      </c>
      <c r="M133" s="24">
        <v>0</v>
      </c>
      <c r="N133" s="23" t="s">
        <v>18</v>
      </c>
    </row>
    <row r="134" spans="1:14" ht="20.399999999999999" x14ac:dyDescent="0.2">
      <c r="A134" s="22">
        <v>105</v>
      </c>
      <c r="B134" s="63" t="str">
        <f t="shared" si="9"/>
        <v>S1SI-086</v>
      </c>
      <c r="C134" s="22" t="str">
        <f>VLOOKUP(E134,[1]Sheet1!$A$2:$B$5,2,FALSE)</f>
        <v>S1SI</v>
      </c>
      <c r="D134" s="22">
        <f t="shared" si="8"/>
        <v>86</v>
      </c>
      <c r="E134" s="57" t="s">
        <v>28</v>
      </c>
      <c r="F134" s="23" t="s">
        <v>21</v>
      </c>
      <c r="G134" s="22" t="s">
        <v>20</v>
      </c>
      <c r="H134" s="24">
        <v>0</v>
      </c>
      <c r="I134" s="24">
        <v>0</v>
      </c>
      <c r="J134" s="24">
        <v>0</v>
      </c>
      <c r="K134" s="24">
        <v>0</v>
      </c>
      <c r="L134" s="24">
        <v>0</v>
      </c>
      <c r="M134" s="24">
        <v>0</v>
      </c>
      <c r="N134" s="23" t="s">
        <v>18</v>
      </c>
    </row>
    <row r="135" spans="1:14" ht="20.399999999999999" x14ac:dyDescent="0.2">
      <c r="A135" s="22">
        <v>120</v>
      </c>
      <c r="B135" s="63" t="str">
        <f t="shared" si="9"/>
        <v>S1SI-087</v>
      </c>
      <c r="C135" s="22" t="str">
        <f>VLOOKUP(E135,[1]Sheet1!$A$2:$B$5,2,FALSE)</f>
        <v>S1SI</v>
      </c>
      <c r="D135" s="22">
        <f t="shared" si="8"/>
        <v>87</v>
      </c>
      <c r="E135" s="57" t="s">
        <v>28</v>
      </c>
      <c r="F135" s="23" t="s">
        <v>21</v>
      </c>
      <c r="G135" s="22" t="s">
        <v>20</v>
      </c>
      <c r="H135" s="24">
        <v>0</v>
      </c>
      <c r="I135" s="24">
        <v>0</v>
      </c>
      <c r="J135" s="24">
        <v>0</v>
      </c>
      <c r="K135" s="24">
        <v>0</v>
      </c>
      <c r="L135" s="24">
        <v>0</v>
      </c>
      <c r="M135" s="24">
        <v>0</v>
      </c>
      <c r="N135" s="23" t="s">
        <v>18</v>
      </c>
    </row>
    <row r="136" spans="1:14" x14ac:dyDescent="0.2">
      <c r="A136" s="22">
        <v>115</v>
      </c>
      <c r="B136" s="46" t="str">
        <f t="shared" si="9"/>
        <v>S1TL-041</v>
      </c>
      <c r="C136" s="22" t="str">
        <f>VLOOKUP(E136,[1]Sheet1!$A$2:$B$5,2,FALSE)</f>
        <v>S1TL</v>
      </c>
      <c r="D136" s="22">
        <f t="shared" ref="D136:D141" si="10">IF(E136&lt;&gt;E135,41,D135+1)</f>
        <v>41</v>
      </c>
      <c r="E136" s="58" t="s">
        <v>31</v>
      </c>
      <c r="F136" s="23" t="s">
        <v>25</v>
      </c>
      <c r="G136" s="22" t="s">
        <v>20</v>
      </c>
      <c r="H136" s="24">
        <v>18.563333333333333</v>
      </c>
      <c r="I136" s="24">
        <v>1.585</v>
      </c>
      <c r="J136" s="24">
        <v>0.5</v>
      </c>
      <c r="K136" s="24">
        <v>2.125</v>
      </c>
      <c r="L136" s="24">
        <v>0</v>
      </c>
      <c r="M136" s="24">
        <v>32.50333333333333</v>
      </c>
      <c r="N136" s="23" t="s">
        <v>15</v>
      </c>
    </row>
    <row r="137" spans="1:14" x14ac:dyDescent="0.2">
      <c r="A137" s="22">
        <v>76</v>
      </c>
      <c r="B137" s="46" t="str">
        <f t="shared" si="9"/>
        <v>S1TL-042</v>
      </c>
      <c r="C137" s="22" t="str">
        <f>VLOOKUP(E137,[1]Sheet1!$A$2:$B$5,2,FALSE)</f>
        <v>S1TL</v>
      </c>
      <c r="D137" s="22">
        <f t="shared" si="10"/>
        <v>42</v>
      </c>
      <c r="E137" s="58" t="s">
        <v>31</v>
      </c>
      <c r="F137" s="23" t="s">
        <v>13</v>
      </c>
      <c r="G137" s="22" t="s">
        <v>20</v>
      </c>
      <c r="H137" s="24">
        <v>14.1</v>
      </c>
      <c r="I137" s="24">
        <v>2.625</v>
      </c>
      <c r="J137" s="24">
        <v>0.625</v>
      </c>
      <c r="K137" s="24">
        <v>2.875</v>
      </c>
      <c r="L137" s="24">
        <v>0</v>
      </c>
      <c r="M137" s="24">
        <v>33.130000000000003</v>
      </c>
      <c r="N137" s="23" t="s">
        <v>15</v>
      </c>
    </row>
    <row r="138" spans="1:14" x14ac:dyDescent="0.2">
      <c r="A138" s="22">
        <v>101</v>
      </c>
      <c r="B138" s="46" t="str">
        <f t="shared" si="9"/>
        <v>S1TL-043</v>
      </c>
      <c r="C138" s="22" t="str">
        <f>VLOOKUP(E138,[1]Sheet1!$A$2:$B$5,2,FALSE)</f>
        <v>S1TL</v>
      </c>
      <c r="D138" s="22">
        <f t="shared" si="10"/>
        <v>43</v>
      </c>
      <c r="E138" s="58" t="s">
        <v>31</v>
      </c>
      <c r="F138" s="23" t="s">
        <v>25</v>
      </c>
      <c r="G138" s="22" t="s">
        <v>20</v>
      </c>
      <c r="H138" s="24">
        <v>15.626666666666667</v>
      </c>
      <c r="I138" s="24">
        <v>1.9375</v>
      </c>
      <c r="J138" s="24">
        <v>0.875</v>
      </c>
      <c r="K138" s="24">
        <v>2.75</v>
      </c>
      <c r="L138" s="24">
        <v>0</v>
      </c>
      <c r="M138" s="24">
        <v>35.076666666666668</v>
      </c>
      <c r="N138" s="23" t="s">
        <v>15</v>
      </c>
    </row>
    <row r="139" spans="1:14" ht="20.399999999999999" x14ac:dyDescent="0.2">
      <c r="A139" s="22">
        <v>71</v>
      </c>
      <c r="B139" s="46" t="str">
        <f t="shared" si="9"/>
        <v>S1TL-044</v>
      </c>
      <c r="C139" s="22" t="str">
        <f>VLOOKUP(E139,[1]Sheet1!$A$2:$B$5,2,FALSE)</f>
        <v>S1TL</v>
      </c>
      <c r="D139" s="22">
        <f t="shared" si="10"/>
        <v>44</v>
      </c>
      <c r="E139" s="58" t="s">
        <v>31</v>
      </c>
      <c r="F139" s="23" t="s">
        <v>21</v>
      </c>
      <c r="G139" s="22" t="s">
        <v>20</v>
      </c>
      <c r="H139" s="24">
        <v>18.873333333333328</v>
      </c>
      <c r="I139" s="24">
        <v>1.7925</v>
      </c>
      <c r="J139" s="24">
        <v>0.5</v>
      </c>
      <c r="K139" s="24">
        <v>1.875</v>
      </c>
      <c r="L139" s="24">
        <v>0</v>
      </c>
      <c r="M139" s="24">
        <v>31.043333333333329</v>
      </c>
      <c r="N139" s="23" t="s">
        <v>15</v>
      </c>
    </row>
    <row r="140" spans="1:14" ht="20.399999999999999" x14ac:dyDescent="0.2">
      <c r="A140" s="22">
        <v>72</v>
      </c>
      <c r="B140" s="46" t="str">
        <f t="shared" si="9"/>
        <v>S1TL-045</v>
      </c>
      <c r="C140" s="22" t="str">
        <f>VLOOKUP(E140,[1]Sheet1!$A$2:$B$5,2,FALSE)</f>
        <v>S1TL</v>
      </c>
      <c r="D140" s="22">
        <f t="shared" si="10"/>
        <v>45</v>
      </c>
      <c r="E140" s="58" t="s">
        <v>31</v>
      </c>
      <c r="F140" s="23" t="s">
        <v>21</v>
      </c>
      <c r="G140" s="22" t="s">
        <v>20</v>
      </c>
      <c r="H140" s="24">
        <v>13.686666666666666</v>
      </c>
      <c r="I140" s="24">
        <v>1.7925</v>
      </c>
      <c r="J140" s="24">
        <v>0.5</v>
      </c>
      <c r="K140" s="24">
        <v>2.4583333333333326</v>
      </c>
      <c r="L140" s="24">
        <v>0</v>
      </c>
      <c r="M140" s="24">
        <v>29.989999999999995</v>
      </c>
      <c r="N140" s="23" t="s">
        <v>15</v>
      </c>
    </row>
    <row r="141" spans="1:14" ht="20.399999999999999" x14ac:dyDescent="0.2">
      <c r="A141" s="48">
        <v>67</v>
      </c>
      <c r="B141" s="48" t="str">
        <f t="shared" si="9"/>
        <v>S1TL-046</v>
      </c>
      <c r="C141" s="48" t="str">
        <f>VLOOKUP(E141,[1]Sheet1!$A$2:$B$5,2,FALSE)</f>
        <v>S1TL</v>
      </c>
      <c r="D141" s="48">
        <f t="shared" si="10"/>
        <v>46</v>
      </c>
      <c r="E141" s="66" t="s">
        <v>31</v>
      </c>
      <c r="F141" s="66" t="s">
        <v>21</v>
      </c>
      <c r="G141" s="48" t="s">
        <v>20</v>
      </c>
      <c r="H141" s="50">
        <v>14.68</v>
      </c>
      <c r="I141" s="50">
        <v>1.4375</v>
      </c>
      <c r="J141" s="50">
        <v>0.625</v>
      </c>
      <c r="K141" s="50">
        <v>2.625</v>
      </c>
      <c r="L141" s="50">
        <v>0</v>
      </c>
      <c r="M141" s="50">
        <v>27.56</v>
      </c>
      <c r="N141" s="66" t="s">
        <v>15</v>
      </c>
    </row>
  </sheetData>
  <sortState xmlns:xlrd2="http://schemas.microsoft.com/office/spreadsheetml/2017/richdata2" ref="A5:N139">
    <sortCondition sortBy="cellColor" ref="E5:E139" dxfId="11"/>
    <sortCondition sortBy="cellColor" ref="E5:E139" dxfId="10"/>
    <sortCondition sortBy="cellColor" ref="E5:E139" dxfId="9"/>
    <sortCondition sortBy="cellColor" ref="E5:E139" dxfId="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40"/>
  <sheetViews>
    <sheetView topLeftCell="A61" zoomScaleNormal="100" workbookViewId="0">
      <selection activeCell="H1" sqref="H1:H1048576"/>
    </sheetView>
  </sheetViews>
  <sheetFormatPr defaultRowHeight="14.4" x14ac:dyDescent="0.3"/>
  <cols>
    <col min="1" max="1" width="3.44140625" customWidth="1"/>
    <col min="2" max="2" width="16.109375" customWidth="1"/>
    <col min="3" max="3" width="12" customWidth="1"/>
    <col min="4" max="4" width="24.6640625" customWidth="1"/>
    <col min="5" max="5" width="35.33203125" customWidth="1"/>
    <col min="6" max="6" width="19.33203125" customWidth="1"/>
    <col min="7" max="7" width="8.6640625" customWidth="1"/>
    <col min="14" max="14" width="24.33203125" customWidth="1"/>
  </cols>
  <sheetData>
    <row r="1" spans="1:15" x14ac:dyDescent="0.3">
      <c r="A1" s="8" t="s">
        <v>33</v>
      </c>
      <c r="B1" s="8"/>
      <c r="C1" s="8"/>
      <c r="D1" s="8"/>
      <c r="E1" s="6"/>
      <c r="F1" s="4"/>
      <c r="G1" s="4"/>
      <c r="H1" s="4"/>
      <c r="I1" s="4"/>
      <c r="J1" s="4"/>
      <c r="K1" s="4"/>
      <c r="L1" s="4"/>
      <c r="M1" s="3"/>
      <c r="N1" s="4"/>
    </row>
    <row r="2" spans="1:15" x14ac:dyDescent="0.3">
      <c r="A2" s="8" t="s">
        <v>0</v>
      </c>
      <c r="B2" s="8"/>
      <c r="C2" s="8"/>
      <c r="D2" s="8"/>
      <c r="E2" s="6"/>
      <c r="F2" s="4"/>
      <c r="G2" s="4"/>
      <c r="H2" s="7"/>
      <c r="I2" s="7"/>
      <c r="J2" s="7"/>
      <c r="K2" s="7"/>
      <c r="L2" s="7"/>
      <c r="M2" s="7"/>
      <c r="N2" s="7"/>
    </row>
    <row r="3" spans="1:15" x14ac:dyDescent="0.3">
      <c r="A3" s="3"/>
      <c r="B3" s="3"/>
      <c r="C3" s="3"/>
      <c r="D3" s="3"/>
      <c r="E3" s="6"/>
      <c r="F3" s="4"/>
      <c r="G3" s="4"/>
      <c r="H3" s="7"/>
      <c r="I3" s="7"/>
      <c r="J3" s="7"/>
      <c r="K3" s="7"/>
      <c r="L3" s="7"/>
      <c r="M3" s="7"/>
      <c r="N3" s="7"/>
    </row>
    <row r="4" spans="1:15" ht="20.399999999999999" x14ac:dyDescent="0.3">
      <c r="A4" s="16" t="s">
        <v>27</v>
      </c>
      <c r="B4" s="15" t="s">
        <v>45</v>
      </c>
      <c r="C4" s="15" t="s">
        <v>44</v>
      </c>
      <c r="D4" s="15" t="s">
        <v>51</v>
      </c>
      <c r="E4" s="15" t="s">
        <v>2</v>
      </c>
      <c r="F4" s="15" t="s">
        <v>3</v>
      </c>
      <c r="G4" s="15" t="s">
        <v>4</v>
      </c>
      <c r="H4" s="15" t="s">
        <v>5</v>
      </c>
      <c r="I4" s="15" t="s">
        <v>6</v>
      </c>
      <c r="J4" s="15" t="s">
        <v>7</v>
      </c>
      <c r="K4" s="15" t="s">
        <v>8</v>
      </c>
      <c r="L4" s="15" t="s">
        <v>9</v>
      </c>
      <c r="M4" s="15" t="s">
        <v>10</v>
      </c>
      <c r="N4" s="15" t="s">
        <v>11</v>
      </c>
    </row>
    <row r="5" spans="1:15" x14ac:dyDescent="0.3">
      <c r="A5" s="18">
        <v>125</v>
      </c>
      <c r="B5" s="60" t="str">
        <f t="shared" ref="B5:B68" si="0">CONCATENATE(C5,"-0",RIGHT(D5,2))</f>
        <v>S2TI-021</v>
      </c>
      <c r="C5" s="18" t="str">
        <f>VLOOKUP(E5,[2]Sheet1!$A$2:$B$5,2,FALSE)</f>
        <v>S2TI</v>
      </c>
      <c r="D5" s="18">
        <f t="shared" ref="D5:D10" si="1">IF(E5&lt;&gt;E4,21,D4+1)</f>
        <v>21</v>
      </c>
      <c r="E5" s="60" t="s">
        <v>30</v>
      </c>
      <c r="F5" s="18" t="s">
        <v>13</v>
      </c>
      <c r="G5" s="18" t="s">
        <v>23</v>
      </c>
      <c r="H5" s="19">
        <v>22.72</v>
      </c>
      <c r="I5" s="19">
        <v>9.75</v>
      </c>
      <c r="J5" s="19">
        <v>3.2</v>
      </c>
      <c r="K5" s="19">
        <v>7</v>
      </c>
      <c r="L5" s="19">
        <v>0</v>
      </c>
      <c r="M5" s="19">
        <v>42.67</v>
      </c>
      <c r="N5" s="18" t="s">
        <v>15</v>
      </c>
      <c r="O5" s="1"/>
    </row>
    <row r="6" spans="1:15" x14ac:dyDescent="0.3">
      <c r="A6" s="18">
        <v>130</v>
      </c>
      <c r="B6" s="60" t="str">
        <f t="shared" si="0"/>
        <v>S2TI-022</v>
      </c>
      <c r="C6" s="18" t="str">
        <f>VLOOKUP(E6,[2]Sheet1!$A$2:$B$5,2,FALSE)</f>
        <v>S2TI</v>
      </c>
      <c r="D6" s="18">
        <f t="shared" si="1"/>
        <v>22</v>
      </c>
      <c r="E6" s="60" t="s">
        <v>30</v>
      </c>
      <c r="F6" s="18" t="s">
        <v>13</v>
      </c>
      <c r="G6" s="18" t="s">
        <v>23</v>
      </c>
      <c r="H6" s="19">
        <v>28.72</v>
      </c>
      <c r="I6" s="19">
        <v>14.6</v>
      </c>
      <c r="J6" s="19">
        <v>4.8</v>
      </c>
      <c r="K6" s="19">
        <v>5.5</v>
      </c>
      <c r="L6" s="19">
        <v>0</v>
      </c>
      <c r="M6" s="19">
        <v>53.62</v>
      </c>
      <c r="N6" s="18" t="s">
        <v>15</v>
      </c>
      <c r="O6" s="1"/>
    </row>
    <row r="7" spans="1:15" x14ac:dyDescent="0.3">
      <c r="A7" s="18">
        <v>133</v>
      </c>
      <c r="B7" s="60" t="str">
        <f t="shared" si="0"/>
        <v>S2TI-023</v>
      </c>
      <c r="C7" s="18" t="str">
        <f>VLOOKUP(E7,[2]Sheet1!$A$2:$B$5,2,FALSE)</f>
        <v>S2TI</v>
      </c>
      <c r="D7" s="18">
        <f t="shared" si="1"/>
        <v>23</v>
      </c>
      <c r="E7" s="60" t="s">
        <v>30</v>
      </c>
      <c r="F7" s="18" t="s">
        <v>13</v>
      </c>
      <c r="G7" s="18" t="s">
        <v>14</v>
      </c>
      <c r="H7" s="19">
        <v>31.283999999999992</v>
      </c>
      <c r="I7" s="19">
        <v>3.5</v>
      </c>
      <c r="J7" s="19">
        <v>2.4</v>
      </c>
      <c r="K7" s="19">
        <v>9</v>
      </c>
      <c r="L7" s="19">
        <v>0</v>
      </c>
      <c r="M7" s="19">
        <v>46.18399999999999</v>
      </c>
      <c r="N7" s="18" t="s">
        <v>15</v>
      </c>
      <c r="O7" s="1"/>
    </row>
    <row r="8" spans="1:15" x14ac:dyDescent="0.3">
      <c r="A8" s="18">
        <v>26</v>
      </c>
      <c r="B8" s="60" t="str">
        <f t="shared" si="0"/>
        <v>S2TI-024</v>
      </c>
      <c r="C8" s="18" t="str">
        <f>VLOOKUP(E8,[2]Sheet1!$A$2:$B$5,2,FALSE)</f>
        <v>S2TI</v>
      </c>
      <c r="D8" s="18">
        <f t="shared" si="1"/>
        <v>24</v>
      </c>
      <c r="E8" s="60" t="s">
        <v>30</v>
      </c>
      <c r="F8" s="18" t="s">
        <v>13</v>
      </c>
      <c r="G8" s="18" t="s">
        <v>14</v>
      </c>
      <c r="H8" s="19">
        <v>18.420000000000002</v>
      </c>
      <c r="I8" s="19">
        <v>14.5</v>
      </c>
      <c r="J8" s="19">
        <v>2.2000000000000002</v>
      </c>
      <c r="K8" s="19">
        <v>2</v>
      </c>
      <c r="L8" s="18">
        <v>0</v>
      </c>
      <c r="M8" s="19">
        <v>37.120000000000005</v>
      </c>
      <c r="N8" s="18" t="s">
        <v>15</v>
      </c>
      <c r="O8" s="1"/>
    </row>
    <row r="9" spans="1:15" ht="20.399999999999999" x14ac:dyDescent="0.3">
      <c r="A9" s="18">
        <v>120</v>
      </c>
      <c r="B9" s="60" t="str">
        <f t="shared" si="0"/>
        <v>S2TI-025</v>
      </c>
      <c r="C9" s="18" t="str">
        <f>VLOOKUP(E9,[2]Sheet1!$A$2:$B$5,2,FALSE)</f>
        <v>S2TI</v>
      </c>
      <c r="D9" s="18">
        <f t="shared" si="1"/>
        <v>25</v>
      </c>
      <c r="E9" s="60" t="s">
        <v>30</v>
      </c>
      <c r="F9" s="18" t="s">
        <v>21</v>
      </c>
      <c r="G9" s="18" t="s">
        <v>14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8" t="s">
        <v>32</v>
      </c>
      <c r="O9" s="1"/>
    </row>
    <row r="10" spans="1:15" x14ac:dyDescent="0.3">
      <c r="A10" s="18">
        <v>24</v>
      </c>
      <c r="B10" s="60" t="str">
        <f t="shared" si="0"/>
        <v>S2TI-026</v>
      </c>
      <c r="C10" s="18" t="str">
        <f>VLOOKUP(E10,[2]Sheet1!$A$2:$B$5,2,FALSE)</f>
        <v>S2TI</v>
      </c>
      <c r="D10" s="18">
        <f t="shared" si="1"/>
        <v>26</v>
      </c>
      <c r="E10" s="60" t="s">
        <v>30</v>
      </c>
      <c r="F10" s="18" t="s">
        <v>13</v>
      </c>
      <c r="G10" s="18" t="s">
        <v>17</v>
      </c>
      <c r="H10" s="19">
        <v>17.52333333333333</v>
      </c>
      <c r="I10" s="19">
        <v>3.33</v>
      </c>
      <c r="J10" s="19">
        <v>2.2000000000000002</v>
      </c>
      <c r="K10" s="19">
        <v>6</v>
      </c>
      <c r="L10" s="18">
        <v>0</v>
      </c>
      <c r="M10" s="19">
        <v>29.053333333333331</v>
      </c>
      <c r="N10" s="18" t="s">
        <v>15</v>
      </c>
      <c r="O10" s="1"/>
    </row>
    <row r="11" spans="1:15" x14ac:dyDescent="0.3">
      <c r="A11" s="18">
        <v>105</v>
      </c>
      <c r="B11" s="61" t="str">
        <f t="shared" si="0"/>
        <v>S1TI-011</v>
      </c>
      <c r="C11" s="18" t="str">
        <f>VLOOKUP(E11,[2]Sheet1!$A$2:$B$5,2,FALSE)</f>
        <v>S1TI</v>
      </c>
      <c r="D11" s="18">
        <f t="shared" ref="D11:D42" si="2">IF(E11&lt;&gt;E10,11,D10+1)</f>
        <v>11</v>
      </c>
      <c r="E11" s="61" t="s">
        <v>29</v>
      </c>
      <c r="F11" s="18" t="s">
        <v>13</v>
      </c>
      <c r="G11" s="18" t="s">
        <v>17</v>
      </c>
      <c r="H11" s="19">
        <v>20.329999999999998</v>
      </c>
      <c r="I11" s="19">
        <v>7.02</v>
      </c>
      <c r="J11" s="19">
        <v>4.9000000000000004</v>
      </c>
      <c r="K11" s="19">
        <v>6.5</v>
      </c>
      <c r="L11" s="18">
        <v>0</v>
      </c>
      <c r="M11" s="19">
        <v>38.75</v>
      </c>
      <c r="N11" s="18" t="s">
        <v>15</v>
      </c>
      <c r="O11" s="1"/>
    </row>
    <row r="12" spans="1:15" x14ac:dyDescent="0.3">
      <c r="A12" s="18">
        <v>85</v>
      </c>
      <c r="B12" s="61" t="str">
        <f t="shared" si="0"/>
        <v>S1TI-012</v>
      </c>
      <c r="C12" s="18" t="str">
        <f>VLOOKUP(E12,[2]Sheet1!$A$2:$B$5,2,FALSE)</f>
        <v>S1TI</v>
      </c>
      <c r="D12" s="18">
        <f t="shared" si="2"/>
        <v>12</v>
      </c>
      <c r="E12" s="61" t="s">
        <v>29</v>
      </c>
      <c r="F12" s="18" t="s">
        <v>13</v>
      </c>
      <c r="G12" s="18" t="s">
        <v>14</v>
      </c>
      <c r="H12" s="19">
        <v>19.38</v>
      </c>
      <c r="I12" s="19">
        <v>20</v>
      </c>
      <c r="J12" s="19">
        <v>4.5999999999999996</v>
      </c>
      <c r="K12" s="19">
        <v>6.8333333333333304</v>
      </c>
      <c r="L12" s="18">
        <v>0</v>
      </c>
      <c r="M12" s="19">
        <v>50.813333333333325</v>
      </c>
      <c r="N12" s="18" t="s">
        <v>15</v>
      </c>
      <c r="O12" s="1"/>
    </row>
    <row r="13" spans="1:15" x14ac:dyDescent="0.3">
      <c r="A13" s="18">
        <v>18</v>
      </c>
      <c r="B13" s="61" t="str">
        <f t="shared" si="0"/>
        <v>S1TI-013</v>
      </c>
      <c r="C13" s="18" t="str">
        <f>VLOOKUP(E13,[2]Sheet1!$A$2:$B$5,2,FALSE)</f>
        <v>S1TI</v>
      </c>
      <c r="D13" s="18">
        <f t="shared" si="2"/>
        <v>13</v>
      </c>
      <c r="E13" s="61" t="s">
        <v>29</v>
      </c>
      <c r="F13" s="18" t="s">
        <v>13</v>
      </c>
      <c r="G13" s="18" t="s">
        <v>14</v>
      </c>
      <c r="H13" s="19">
        <v>19.93</v>
      </c>
      <c r="I13" s="19">
        <v>5.55</v>
      </c>
      <c r="J13" s="19">
        <v>4</v>
      </c>
      <c r="K13" s="19">
        <v>1</v>
      </c>
      <c r="L13" s="18">
        <v>0</v>
      </c>
      <c r="M13" s="19">
        <v>30.48</v>
      </c>
      <c r="N13" s="18" t="s">
        <v>15</v>
      </c>
      <c r="O13" s="1"/>
    </row>
    <row r="14" spans="1:15" x14ac:dyDescent="0.3">
      <c r="A14" s="18">
        <v>33</v>
      </c>
      <c r="B14" s="61" t="str">
        <f t="shared" si="0"/>
        <v>S1TI-014</v>
      </c>
      <c r="C14" s="18" t="str">
        <f>VLOOKUP(E14,[2]Sheet1!$A$2:$B$5,2,FALSE)</f>
        <v>S1TI</v>
      </c>
      <c r="D14" s="18">
        <f t="shared" si="2"/>
        <v>14</v>
      </c>
      <c r="E14" s="61" t="s">
        <v>29</v>
      </c>
      <c r="F14" s="18" t="s">
        <v>13</v>
      </c>
      <c r="G14" s="18" t="s">
        <v>14</v>
      </c>
      <c r="H14" s="19">
        <v>14.040000000000001</v>
      </c>
      <c r="I14" s="19">
        <v>22.15</v>
      </c>
      <c r="J14" s="19">
        <v>1.6</v>
      </c>
      <c r="K14" s="19">
        <v>2</v>
      </c>
      <c r="L14" s="18">
        <v>0</v>
      </c>
      <c r="M14" s="19">
        <v>39.79</v>
      </c>
      <c r="N14" s="18" t="s">
        <v>15</v>
      </c>
      <c r="O14" s="1"/>
    </row>
    <row r="15" spans="1:15" x14ac:dyDescent="0.3">
      <c r="A15" s="18">
        <v>49</v>
      </c>
      <c r="B15" s="61" t="str">
        <f t="shared" si="0"/>
        <v>S1TI-015</v>
      </c>
      <c r="C15" s="18" t="str">
        <f>VLOOKUP(E15,[2]Sheet1!$A$2:$B$5,2,FALSE)</f>
        <v>S1TI</v>
      </c>
      <c r="D15" s="18">
        <f t="shared" si="2"/>
        <v>15</v>
      </c>
      <c r="E15" s="61" t="s">
        <v>29</v>
      </c>
      <c r="F15" s="18" t="s">
        <v>13</v>
      </c>
      <c r="G15" s="18" t="s">
        <v>14</v>
      </c>
      <c r="H15" s="19">
        <v>21</v>
      </c>
      <c r="I15" s="19">
        <v>2</v>
      </c>
      <c r="J15" s="19">
        <v>4.5</v>
      </c>
      <c r="K15" s="19">
        <v>1</v>
      </c>
      <c r="L15" s="18">
        <v>0</v>
      </c>
      <c r="M15" s="19">
        <v>28.5</v>
      </c>
      <c r="N15" s="18" t="s">
        <v>15</v>
      </c>
      <c r="O15" s="1"/>
    </row>
    <row r="16" spans="1:15" x14ac:dyDescent="0.3">
      <c r="A16" s="18">
        <v>129</v>
      </c>
      <c r="B16" s="61" t="str">
        <f t="shared" si="0"/>
        <v>S1TI-016</v>
      </c>
      <c r="C16" s="18" t="str">
        <f>VLOOKUP(E16,[2]Sheet1!$A$2:$B$5,2,FALSE)</f>
        <v>S1TI</v>
      </c>
      <c r="D16" s="18">
        <f t="shared" si="2"/>
        <v>16</v>
      </c>
      <c r="E16" s="61" t="s">
        <v>29</v>
      </c>
      <c r="F16" s="18" t="s">
        <v>13</v>
      </c>
      <c r="G16" s="18" t="s">
        <v>14</v>
      </c>
      <c r="H16" s="19">
        <v>15.546666666666667</v>
      </c>
      <c r="I16" s="19">
        <v>0</v>
      </c>
      <c r="J16" s="19">
        <v>1.2</v>
      </c>
      <c r="K16" s="19">
        <v>4</v>
      </c>
      <c r="L16" s="19">
        <v>0</v>
      </c>
      <c r="M16" s="19">
        <v>20.746666666666666</v>
      </c>
      <c r="N16" s="18" t="s">
        <v>32</v>
      </c>
      <c r="O16" s="1"/>
    </row>
    <row r="17" spans="1:15" x14ac:dyDescent="0.3">
      <c r="A17" s="18">
        <v>123</v>
      </c>
      <c r="B17" s="61" t="str">
        <f t="shared" si="0"/>
        <v>S1TI-017</v>
      </c>
      <c r="C17" s="18" t="str">
        <f>VLOOKUP(E17,[2]Sheet1!$A$2:$B$5,2,FALSE)</f>
        <v>S1TI</v>
      </c>
      <c r="D17" s="18">
        <f t="shared" si="2"/>
        <v>17</v>
      </c>
      <c r="E17" s="61" t="s">
        <v>29</v>
      </c>
      <c r="F17" s="18" t="s">
        <v>13</v>
      </c>
      <c r="G17" s="18" t="s">
        <v>14</v>
      </c>
      <c r="H17" s="19">
        <v>24.743333333333332</v>
      </c>
      <c r="I17" s="19">
        <v>2</v>
      </c>
      <c r="J17" s="19">
        <v>2.4</v>
      </c>
      <c r="K17" s="19">
        <v>2</v>
      </c>
      <c r="L17" s="19">
        <v>0</v>
      </c>
      <c r="M17" s="19">
        <v>31.143333333333331</v>
      </c>
      <c r="N17" s="18" t="s">
        <v>15</v>
      </c>
      <c r="O17" s="1"/>
    </row>
    <row r="18" spans="1:15" x14ac:dyDescent="0.3">
      <c r="A18" s="18">
        <v>124</v>
      </c>
      <c r="B18" s="61" t="str">
        <f t="shared" si="0"/>
        <v>S1TI-018</v>
      </c>
      <c r="C18" s="18" t="str">
        <f>VLOOKUP(E18,[2]Sheet1!$A$2:$B$5,2,FALSE)</f>
        <v>S1TI</v>
      </c>
      <c r="D18" s="18">
        <f t="shared" si="2"/>
        <v>18</v>
      </c>
      <c r="E18" s="61" t="s">
        <v>29</v>
      </c>
      <c r="F18" s="18" t="s">
        <v>13</v>
      </c>
      <c r="G18" s="18" t="s">
        <v>14</v>
      </c>
      <c r="H18" s="19">
        <v>12.836666666666668</v>
      </c>
      <c r="I18" s="19">
        <v>0</v>
      </c>
      <c r="J18" s="19">
        <v>0</v>
      </c>
      <c r="K18" s="19">
        <v>0</v>
      </c>
      <c r="L18" s="19">
        <v>0</v>
      </c>
      <c r="M18" s="19">
        <v>12.836666666666668</v>
      </c>
      <c r="N18" s="18" t="s">
        <v>32</v>
      </c>
      <c r="O18" s="1"/>
    </row>
    <row r="19" spans="1:15" x14ac:dyDescent="0.3">
      <c r="A19" s="18">
        <v>2</v>
      </c>
      <c r="B19" s="61" t="str">
        <f t="shared" si="0"/>
        <v>S1TI-019</v>
      </c>
      <c r="C19" s="18" t="str">
        <f>VLOOKUP(E19,[2]Sheet1!$A$2:$B$5,2,FALSE)</f>
        <v>S1TI</v>
      </c>
      <c r="D19" s="18">
        <f t="shared" si="2"/>
        <v>19</v>
      </c>
      <c r="E19" s="61" t="s">
        <v>29</v>
      </c>
      <c r="F19" s="18" t="s">
        <v>13</v>
      </c>
      <c r="G19" s="18" t="s">
        <v>17</v>
      </c>
      <c r="H19" s="19">
        <v>14.38</v>
      </c>
      <c r="I19" s="19">
        <v>0.25</v>
      </c>
      <c r="J19" s="19">
        <v>2.2000000000000002</v>
      </c>
      <c r="K19" s="19">
        <v>5</v>
      </c>
      <c r="L19" s="18">
        <v>0</v>
      </c>
      <c r="M19" s="19">
        <v>21.830000000000002</v>
      </c>
      <c r="N19" s="18" t="s">
        <v>32</v>
      </c>
      <c r="O19" s="1"/>
    </row>
    <row r="20" spans="1:15" x14ac:dyDescent="0.3">
      <c r="A20" s="18">
        <v>61</v>
      </c>
      <c r="B20" s="61" t="str">
        <f t="shared" si="0"/>
        <v>S1TI-020</v>
      </c>
      <c r="C20" s="18" t="str">
        <f>VLOOKUP(E20,[2]Sheet1!$A$2:$B$5,2,FALSE)</f>
        <v>S1TI</v>
      </c>
      <c r="D20" s="18">
        <f t="shared" si="2"/>
        <v>20</v>
      </c>
      <c r="E20" s="61" t="s">
        <v>29</v>
      </c>
      <c r="F20" s="18" t="s">
        <v>13</v>
      </c>
      <c r="G20" s="18" t="s">
        <v>17</v>
      </c>
      <c r="H20" s="19">
        <v>21.543333333333329</v>
      </c>
      <c r="I20" s="19">
        <v>4.24</v>
      </c>
      <c r="J20" s="19">
        <v>3.4</v>
      </c>
      <c r="K20" s="19">
        <v>6</v>
      </c>
      <c r="L20" s="18">
        <v>0</v>
      </c>
      <c r="M20" s="19">
        <v>35.18333333333333</v>
      </c>
      <c r="N20" s="18" t="s">
        <v>15</v>
      </c>
      <c r="O20" s="1"/>
    </row>
    <row r="21" spans="1:15" x14ac:dyDescent="0.3">
      <c r="A21" s="18">
        <v>62</v>
      </c>
      <c r="B21" s="61" t="str">
        <f t="shared" si="0"/>
        <v>S1TI-021</v>
      </c>
      <c r="C21" s="18" t="str">
        <f>VLOOKUP(E21,[2]Sheet1!$A$2:$B$5,2,FALSE)</f>
        <v>S1TI</v>
      </c>
      <c r="D21" s="18">
        <f t="shared" si="2"/>
        <v>21</v>
      </c>
      <c r="E21" s="61" t="s">
        <v>29</v>
      </c>
      <c r="F21" s="18" t="s">
        <v>13</v>
      </c>
      <c r="G21" s="18" t="s">
        <v>14</v>
      </c>
      <c r="H21" s="19">
        <v>20.099999999999998</v>
      </c>
      <c r="I21" s="19">
        <v>8.1999999999999993</v>
      </c>
      <c r="J21" s="19">
        <v>7.6</v>
      </c>
      <c r="K21" s="19">
        <v>10.333333333333339</v>
      </c>
      <c r="L21" s="18">
        <v>0</v>
      </c>
      <c r="M21" s="19">
        <v>46.233333333333334</v>
      </c>
      <c r="N21" s="18" t="s">
        <v>15</v>
      </c>
      <c r="O21" s="1"/>
    </row>
    <row r="22" spans="1:15" x14ac:dyDescent="0.3">
      <c r="A22" s="18">
        <v>134</v>
      </c>
      <c r="B22" s="61" t="str">
        <f t="shared" si="0"/>
        <v>S1TI-022</v>
      </c>
      <c r="C22" s="18" t="str">
        <f>VLOOKUP(E22,[2]Sheet1!$A$2:$B$5,2,FALSE)</f>
        <v>S1TI</v>
      </c>
      <c r="D22" s="18">
        <f t="shared" si="2"/>
        <v>22</v>
      </c>
      <c r="E22" s="61" t="s">
        <v>29</v>
      </c>
      <c r="F22" s="18" t="s">
        <v>13</v>
      </c>
      <c r="G22" s="18" t="s">
        <v>14</v>
      </c>
      <c r="H22" s="19">
        <v>20.53</v>
      </c>
      <c r="I22" s="19">
        <v>2.2000000000000002</v>
      </c>
      <c r="J22" s="19">
        <v>3</v>
      </c>
      <c r="K22" s="19">
        <v>4</v>
      </c>
      <c r="L22" s="19">
        <v>0</v>
      </c>
      <c r="M22" s="19">
        <v>29.73</v>
      </c>
      <c r="N22" s="18" t="s">
        <v>15</v>
      </c>
      <c r="O22" s="1"/>
    </row>
    <row r="23" spans="1:15" x14ac:dyDescent="0.3">
      <c r="A23" s="18">
        <v>131</v>
      </c>
      <c r="B23" s="61" t="str">
        <f t="shared" si="0"/>
        <v>S1TI-023</v>
      </c>
      <c r="C23" s="18" t="str">
        <f>VLOOKUP(E23,[2]Sheet1!$A$2:$B$5,2,FALSE)</f>
        <v>S1TI</v>
      </c>
      <c r="D23" s="18">
        <f t="shared" si="2"/>
        <v>23</v>
      </c>
      <c r="E23" s="61" t="s">
        <v>29</v>
      </c>
      <c r="F23" s="18" t="s">
        <v>13</v>
      </c>
      <c r="G23" s="18" t="s">
        <v>17</v>
      </c>
      <c r="H23" s="19">
        <v>19.71</v>
      </c>
      <c r="I23" s="19">
        <v>3</v>
      </c>
      <c r="J23" s="19">
        <v>0.4</v>
      </c>
      <c r="K23" s="19">
        <v>7</v>
      </c>
      <c r="L23" s="19">
        <v>0</v>
      </c>
      <c r="M23" s="19">
        <v>30.11</v>
      </c>
      <c r="N23" s="18" t="s">
        <v>32</v>
      </c>
      <c r="O23" s="1"/>
    </row>
    <row r="24" spans="1:15" x14ac:dyDescent="0.3">
      <c r="A24" s="18">
        <v>127</v>
      </c>
      <c r="B24" s="61" t="str">
        <f t="shared" si="0"/>
        <v>S1TI-024</v>
      </c>
      <c r="C24" s="18" t="str">
        <f>VLOOKUP(E24,[2]Sheet1!$A$2:$B$5,2,FALSE)</f>
        <v>S1TI</v>
      </c>
      <c r="D24" s="18">
        <f t="shared" si="2"/>
        <v>24</v>
      </c>
      <c r="E24" s="61" t="s">
        <v>29</v>
      </c>
      <c r="F24" s="18" t="s">
        <v>13</v>
      </c>
      <c r="G24" s="18" t="s">
        <v>14</v>
      </c>
      <c r="H24" s="19">
        <v>23.98</v>
      </c>
      <c r="I24" s="19">
        <v>0</v>
      </c>
      <c r="J24" s="19">
        <v>2.4</v>
      </c>
      <c r="K24" s="19">
        <v>3.5</v>
      </c>
      <c r="L24" s="19">
        <v>0</v>
      </c>
      <c r="M24" s="19">
        <v>29.88</v>
      </c>
      <c r="N24" s="18" t="s">
        <v>32</v>
      </c>
      <c r="O24" s="1"/>
    </row>
    <row r="25" spans="1:15" x14ac:dyDescent="0.3">
      <c r="A25" s="18">
        <v>4</v>
      </c>
      <c r="B25" s="61" t="str">
        <f t="shared" si="0"/>
        <v>S1TI-025</v>
      </c>
      <c r="C25" s="18" t="str">
        <f>VLOOKUP(E25,[2]Sheet1!$A$2:$B$5,2,FALSE)</f>
        <v>S1TI</v>
      </c>
      <c r="D25" s="18">
        <f t="shared" si="2"/>
        <v>25</v>
      </c>
      <c r="E25" s="61" t="s">
        <v>29</v>
      </c>
      <c r="F25" s="18" t="s">
        <v>13</v>
      </c>
      <c r="G25" s="18" t="s">
        <v>14</v>
      </c>
      <c r="H25" s="19">
        <v>21.849999999999998</v>
      </c>
      <c r="I25" s="19">
        <v>4</v>
      </c>
      <c r="J25" s="19">
        <v>3.5</v>
      </c>
      <c r="K25" s="19">
        <v>4.5</v>
      </c>
      <c r="L25" s="18">
        <v>0</v>
      </c>
      <c r="M25" s="19">
        <v>33.849999999999994</v>
      </c>
      <c r="N25" s="18" t="s">
        <v>15</v>
      </c>
      <c r="O25" s="1"/>
    </row>
    <row r="26" spans="1:15" x14ac:dyDescent="0.3">
      <c r="A26" s="18">
        <v>35</v>
      </c>
      <c r="B26" s="61" t="str">
        <f t="shared" si="0"/>
        <v>S1TI-026</v>
      </c>
      <c r="C26" s="18" t="str">
        <f>VLOOKUP(E26,[2]Sheet1!$A$2:$B$5,2,FALSE)</f>
        <v>S1TI</v>
      </c>
      <c r="D26" s="18">
        <f t="shared" si="2"/>
        <v>26</v>
      </c>
      <c r="E26" s="61" t="s">
        <v>29</v>
      </c>
      <c r="F26" s="18" t="s">
        <v>13</v>
      </c>
      <c r="G26" s="18" t="s">
        <v>14</v>
      </c>
      <c r="H26" s="19">
        <v>16.043333333333361</v>
      </c>
      <c r="I26" s="19">
        <v>6.6</v>
      </c>
      <c r="J26" s="19">
        <v>2.4</v>
      </c>
      <c r="K26" s="19">
        <v>9</v>
      </c>
      <c r="L26" s="18">
        <v>0</v>
      </c>
      <c r="M26" s="19">
        <v>34.043333333333358</v>
      </c>
      <c r="N26" s="18" t="s">
        <v>15</v>
      </c>
      <c r="O26" s="1"/>
    </row>
    <row r="27" spans="1:15" x14ac:dyDescent="0.3">
      <c r="A27" s="18">
        <v>135</v>
      </c>
      <c r="B27" s="61" t="str">
        <f t="shared" si="0"/>
        <v>S1TI-027</v>
      </c>
      <c r="C27" s="18" t="str">
        <f>VLOOKUP(E27,[2]Sheet1!$A$2:$B$5,2,FALSE)</f>
        <v>S1TI</v>
      </c>
      <c r="D27" s="18">
        <f t="shared" si="2"/>
        <v>27</v>
      </c>
      <c r="E27" s="61" t="s">
        <v>29</v>
      </c>
      <c r="F27" s="18" t="s">
        <v>13</v>
      </c>
      <c r="G27" s="18" t="s">
        <v>17</v>
      </c>
      <c r="H27" s="19">
        <v>19.230000000000004</v>
      </c>
      <c r="I27" s="19">
        <v>5.91</v>
      </c>
      <c r="J27" s="19">
        <v>3.6</v>
      </c>
      <c r="K27" s="19">
        <v>2</v>
      </c>
      <c r="L27" s="19">
        <v>0</v>
      </c>
      <c r="M27" s="19">
        <v>30.740000000000006</v>
      </c>
      <c r="N27" s="18" t="s">
        <v>15</v>
      </c>
      <c r="O27" s="1"/>
    </row>
    <row r="28" spans="1:15" x14ac:dyDescent="0.3">
      <c r="A28" s="18">
        <v>6</v>
      </c>
      <c r="B28" s="61" t="str">
        <f t="shared" si="0"/>
        <v>S1TI-028</v>
      </c>
      <c r="C28" s="18" t="str">
        <f>VLOOKUP(E28,[2]Sheet1!$A$2:$B$5,2,FALSE)</f>
        <v>S1TI</v>
      </c>
      <c r="D28" s="18">
        <f t="shared" si="2"/>
        <v>28</v>
      </c>
      <c r="E28" s="61" t="s">
        <v>29</v>
      </c>
      <c r="F28" s="18" t="s">
        <v>13</v>
      </c>
      <c r="G28" s="18" t="s">
        <v>17</v>
      </c>
      <c r="H28" s="19">
        <v>20.596666666666664</v>
      </c>
      <c r="I28" s="19">
        <v>2.25</v>
      </c>
      <c r="J28" s="19">
        <v>1</v>
      </c>
      <c r="K28" s="19">
        <v>3</v>
      </c>
      <c r="L28" s="18">
        <v>0</v>
      </c>
      <c r="M28" s="19">
        <v>26.846666666666664</v>
      </c>
      <c r="N28" s="18" t="s">
        <v>15</v>
      </c>
      <c r="O28" s="1"/>
    </row>
    <row r="29" spans="1:15" x14ac:dyDescent="0.3">
      <c r="A29" s="18">
        <v>63</v>
      </c>
      <c r="B29" s="61" t="str">
        <f t="shared" si="0"/>
        <v>S1TI-029</v>
      </c>
      <c r="C29" s="18" t="str">
        <f>VLOOKUP(E29,[2]Sheet1!$A$2:$B$5,2,FALSE)</f>
        <v>S1TI</v>
      </c>
      <c r="D29" s="18">
        <f t="shared" si="2"/>
        <v>29</v>
      </c>
      <c r="E29" s="61" t="s">
        <v>29</v>
      </c>
      <c r="F29" s="18" t="s">
        <v>13</v>
      </c>
      <c r="G29" s="18" t="s">
        <v>17</v>
      </c>
      <c r="H29" s="19">
        <v>23.96</v>
      </c>
      <c r="I29" s="19">
        <v>4</v>
      </c>
      <c r="J29" s="19">
        <v>4.5999999999999996</v>
      </c>
      <c r="K29" s="19">
        <v>6</v>
      </c>
      <c r="L29" s="18">
        <v>0</v>
      </c>
      <c r="M29" s="19">
        <v>38.56</v>
      </c>
      <c r="N29" s="18" t="s">
        <v>15</v>
      </c>
      <c r="O29" s="1"/>
    </row>
    <row r="30" spans="1:15" x14ac:dyDescent="0.3">
      <c r="A30" s="18">
        <v>56</v>
      </c>
      <c r="B30" s="61" t="str">
        <f t="shared" si="0"/>
        <v>S1TI-030</v>
      </c>
      <c r="C30" s="18" t="str">
        <f>VLOOKUP(E30,[2]Sheet1!$A$2:$B$5,2,FALSE)</f>
        <v>S1TI</v>
      </c>
      <c r="D30" s="18">
        <f t="shared" si="2"/>
        <v>30</v>
      </c>
      <c r="E30" s="61" t="s">
        <v>29</v>
      </c>
      <c r="F30" s="18" t="s">
        <v>13</v>
      </c>
      <c r="G30" s="18" t="s">
        <v>14</v>
      </c>
      <c r="H30" s="19">
        <v>17.86333333333333</v>
      </c>
      <c r="I30" s="19">
        <v>11.92</v>
      </c>
      <c r="J30" s="19">
        <v>4.4000000000000004</v>
      </c>
      <c r="K30" s="19">
        <v>9.2333333333333307</v>
      </c>
      <c r="L30" s="18">
        <v>0</v>
      </c>
      <c r="M30" s="19">
        <v>43.416666666666657</v>
      </c>
      <c r="N30" s="18" t="s">
        <v>15</v>
      </c>
      <c r="O30" s="1"/>
    </row>
    <row r="31" spans="1:15" x14ac:dyDescent="0.3">
      <c r="A31" s="18">
        <v>7</v>
      </c>
      <c r="B31" s="61" t="str">
        <f t="shared" si="0"/>
        <v>S1TI-031</v>
      </c>
      <c r="C31" s="18" t="str">
        <f>VLOOKUP(E31,[2]Sheet1!$A$2:$B$5,2,FALSE)</f>
        <v>S1TI</v>
      </c>
      <c r="D31" s="18">
        <f t="shared" si="2"/>
        <v>31</v>
      </c>
      <c r="E31" s="61" t="s">
        <v>29</v>
      </c>
      <c r="F31" s="18" t="s">
        <v>13</v>
      </c>
      <c r="G31" s="18" t="s">
        <v>14</v>
      </c>
      <c r="H31" s="19">
        <v>25.85</v>
      </c>
      <c r="I31" s="19">
        <v>9.4</v>
      </c>
      <c r="J31" s="19">
        <v>2.8</v>
      </c>
      <c r="K31" s="19">
        <v>9.5</v>
      </c>
      <c r="L31" s="18">
        <v>0</v>
      </c>
      <c r="M31" s="19">
        <v>47.55</v>
      </c>
      <c r="N31" s="18" t="s">
        <v>15</v>
      </c>
      <c r="O31" s="1"/>
    </row>
    <row r="32" spans="1:15" x14ac:dyDescent="0.3">
      <c r="A32" s="18">
        <v>3</v>
      </c>
      <c r="B32" s="61" t="str">
        <f t="shared" si="0"/>
        <v>S1TI-032</v>
      </c>
      <c r="C32" s="18" t="str">
        <f>VLOOKUP(E32,[2]Sheet1!$A$2:$B$5,2,FALSE)</f>
        <v>S1TI</v>
      </c>
      <c r="D32" s="18">
        <f t="shared" si="2"/>
        <v>32</v>
      </c>
      <c r="E32" s="61" t="s">
        <v>29</v>
      </c>
      <c r="F32" s="18" t="s">
        <v>13</v>
      </c>
      <c r="G32" s="18" t="s">
        <v>17</v>
      </c>
      <c r="H32" s="19">
        <v>20.583333333333329</v>
      </c>
      <c r="I32" s="19">
        <v>2.5</v>
      </c>
      <c r="J32" s="19">
        <v>3.6</v>
      </c>
      <c r="K32" s="19">
        <v>5.9</v>
      </c>
      <c r="L32" s="18">
        <v>0</v>
      </c>
      <c r="M32" s="19">
        <v>32.583333333333329</v>
      </c>
      <c r="N32" s="18" t="s">
        <v>15</v>
      </c>
      <c r="O32" s="1"/>
    </row>
    <row r="33" spans="1:15" x14ac:dyDescent="0.3">
      <c r="A33" s="18">
        <v>40</v>
      </c>
      <c r="B33" s="61" t="str">
        <f t="shared" si="0"/>
        <v>S1TI-033</v>
      </c>
      <c r="C33" s="18" t="str">
        <f>VLOOKUP(E33,[2]Sheet1!$A$2:$B$5,2,FALSE)</f>
        <v>S1TI</v>
      </c>
      <c r="D33" s="18">
        <f t="shared" si="2"/>
        <v>33</v>
      </c>
      <c r="E33" s="61" t="s">
        <v>29</v>
      </c>
      <c r="F33" s="18" t="s">
        <v>13</v>
      </c>
      <c r="G33" s="18" t="s">
        <v>17</v>
      </c>
      <c r="H33" s="19">
        <v>21.316666666666666</v>
      </c>
      <c r="I33" s="19">
        <v>3.2</v>
      </c>
      <c r="J33" s="19">
        <v>3</v>
      </c>
      <c r="K33" s="19">
        <v>7.5</v>
      </c>
      <c r="L33" s="18">
        <v>0</v>
      </c>
      <c r="M33" s="19">
        <v>35.016666666666666</v>
      </c>
      <c r="N33" s="18" t="s">
        <v>15</v>
      </c>
      <c r="O33" s="1"/>
    </row>
    <row r="34" spans="1:15" x14ac:dyDescent="0.3">
      <c r="A34" s="18">
        <v>132</v>
      </c>
      <c r="B34" s="61" t="str">
        <f t="shared" si="0"/>
        <v>S1TI-034</v>
      </c>
      <c r="C34" s="18" t="str">
        <f>VLOOKUP(E34,[2]Sheet1!$A$2:$B$5,2,FALSE)</f>
        <v>S1TI</v>
      </c>
      <c r="D34" s="18">
        <f t="shared" si="2"/>
        <v>34</v>
      </c>
      <c r="E34" s="61" t="s">
        <v>29</v>
      </c>
      <c r="F34" s="18" t="s">
        <v>13</v>
      </c>
      <c r="G34" s="18" t="s">
        <v>14</v>
      </c>
      <c r="H34" s="19">
        <v>18.03</v>
      </c>
      <c r="I34" s="19">
        <v>8</v>
      </c>
      <c r="J34" s="19">
        <v>1.2</v>
      </c>
      <c r="K34" s="19">
        <v>5</v>
      </c>
      <c r="L34" s="19">
        <v>0</v>
      </c>
      <c r="M34" s="19">
        <v>32.230000000000004</v>
      </c>
      <c r="N34" s="18" t="s">
        <v>15</v>
      </c>
      <c r="O34" s="1"/>
    </row>
    <row r="35" spans="1:15" x14ac:dyDescent="0.3">
      <c r="A35" s="18">
        <v>30</v>
      </c>
      <c r="B35" s="61" t="str">
        <f t="shared" si="0"/>
        <v>S1TI-035</v>
      </c>
      <c r="C35" s="18" t="str">
        <f>VLOOKUP(E35,[2]Sheet1!$A$2:$B$5,2,FALSE)</f>
        <v>S1TI</v>
      </c>
      <c r="D35" s="18">
        <f t="shared" si="2"/>
        <v>35</v>
      </c>
      <c r="E35" s="61" t="s">
        <v>29</v>
      </c>
      <c r="F35" s="18" t="s">
        <v>13</v>
      </c>
      <c r="G35" s="18" t="s">
        <v>17</v>
      </c>
      <c r="H35" s="19">
        <v>17.43</v>
      </c>
      <c r="I35" s="19">
        <v>9.75</v>
      </c>
      <c r="J35" s="19">
        <v>3.9</v>
      </c>
      <c r="K35" s="19">
        <v>2</v>
      </c>
      <c r="L35" s="18">
        <v>0</v>
      </c>
      <c r="M35" s="19">
        <v>33.08</v>
      </c>
      <c r="N35" s="18" t="s">
        <v>15</v>
      </c>
      <c r="O35" s="1"/>
    </row>
    <row r="36" spans="1:15" x14ac:dyDescent="0.3">
      <c r="A36" s="18">
        <v>9</v>
      </c>
      <c r="B36" s="61" t="str">
        <f t="shared" si="0"/>
        <v>S1TI-036</v>
      </c>
      <c r="C36" s="18" t="str">
        <f>VLOOKUP(E36,[2]Sheet1!$A$2:$B$5,2,FALSE)</f>
        <v>S1TI</v>
      </c>
      <c r="D36" s="18">
        <f t="shared" si="2"/>
        <v>36</v>
      </c>
      <c r="E36" s="61" t="s">
        <v>29</v>
      </c>
      <c r="F36" s="18" t="s">
        <v>13</v>
      </c>
      <c r="G36" s="18" t="s">
        <v>14</v>
      </c>
      <c r="H36" s="19">
        <v>24.736666666666665</v>
      </c>
      <c r="I36" s="19">
        <v>12</v>
      </c>
      <c r="J36" s="19">
        <v>1.2</v>
      </c>
      <c r="K36" s="19">
        <v>4.5</v>
      </c>
      <c r="L36" s="18">
        <v>0</v>
      </c>
      <c r="M36" s="19">
        <v>42.436666666666667</v>
      </c>
      <c r="N36" s="18" t="s">
        <v>15</v>
      </c>
      <c r="O36" s="1"/>
    </row>
    <row r="37" spans="1:15" x14ac:dyDescent="0.3">
      <c r="A37" s="18">
        <v>80</v>
      </c>
      <c r="B37" s="61" t="str">
        <f t="shared" si="0"/>
        <v>S1TI-037</v>
      </c>
      <c r="C37" s="18" t="str">
        <f>VLOOKUP(E37,[2]Sheet1!$A$2:$B$5,2,FALSE)</f>
        <v>S1TI</v>
      </c>
      <c r="D37" s="18">
        <f t="shared" si="2"/>
        <v>37</v>
      </c>
      <c r="E37" s="61" t="s">
        <v>29</v>
      </c>
      <c r="F37" s="18" t="s">
        <v>13</v>
      </c>
      <c r="G37" s="18" t="s">
        <v>20</v>
      </c>
      <c r="H37" s="19">
        <v>53.661666666666669</v>
      </c>
      <c r="I37" s="19">
        <v>13.15</v>
      </c>
      <c r="J37" s="19">
        <v>2.6</v>
      </c>
      <c r="K37" s="19">
        <v>4</v>
      </c>
      <c r="L37" s="18">
        <v>0</v>
      </c>
      <c r="M37" s="19">
        <v>73.411666666666662</v>
      </c>
      <c r="N37" s="18" t="s">
        <v>15</v>
      </c>
      <c r="O37" s="1"/>
    </row>
    <row r="38" spans="1:15" x14ac:dyDescent="0.3">
      <c r="A38" s="18">
        <v>10</v>
      </c>
      <c r="B38" s="61" t="str">
        <f t="shared" si="0"/>
        <v>S1TI-038</v>
      </c>
      <c r="C38" s="18" t="str">
        <f>VLOOKUP(E38,[2]Sheet1!$A$2:$B$5,2,FALSE)</f>
        <v>S1TI</v>
      </c>
      <c r="D38" s="18">
        <f t="shared" si="2"/>
        <v>38</v>
      </c>
      <c r="E38" s="61" t="s">
        <v>29</v>
      </c>
      <c r="F38" s="18" t="s">
        <v>13</v>
      </c>
      <c r="G38" s="18" t="s">
        <v>14</v>
      </c>
      <c r="H38" s="19">
        <v>13.576666666666668</v>
      </c>
      <c r="I38" s="19">
        <v>0</v>
      </c>
      <c r="J38" s="19">
        <v>4.4000000000000004</v>
      </c>
      <c r="K38" s="19">
        <v>0</v>
      </c>
      <c r="L38" s="18">
        <v>0</v>
      </c>
      <c r="M38" s="19">
        <v>17.976666666666667</v>
      </c>
      <c r="N38" s="18" t="s">
        <v>32</v>
      </c>
      <c r="O38" s="1"/>
    </row>
    <row r="39" spans="1:15" x14ac:dyDescent="0.3">
      <c r="A39" s="18">
        <v>45</v>
      </c>
      <c r="B39" s="61" t="str">
        <f t="shared" si="0"/>
        <v>S1TI-039</v>
      </c>
      <c r="C39" s="18" t="str">
        <f>VLOOKUP(E39,[2]Sheet1!$A$2:$B$5,2,FALSE)</f>
        <v>S1TI</v>
      </c>
      <c r="D39" s="18">
        <f t="shared" si="2"/>
        <v>39</v>
      </c>
      <c r="E39" s="61" t="s">
        <v>29</v>
      </c>
      <c r="F39" s="18" t="s">
        <v>13</v>
      </c>
      <c r="G39" s="18" t="s">
        <v>17</v>
      </c>
      <c r="H39" s="19">
        <v>35.1</v>
      </c>
      <c r="I39" s="19">
        <v>5.17</v>
      </c>
      <c r="J39" s="19">
        <v>3.1</v>
      </c>
      <c r="K39" s="19">
        <v>2.2999999999999998</v>
      </c>
      <c r="L39" s="18">
        <v>0</v>
      </c>
      <c r="M39" s="19">
        <v>45.67</v>
      </c>
      <c r="N39" s="18" t="s">
        <v>15</v>
      </c>
      <c r="O39" s="1"/>
    </row>
    <row r="40" spans="1:15" x14ac:dyDescent="0.3">
      <c r="A40" s="18">
        <v>44</v>
      </c>
      <c r="B40" s="61" t="str">
        <f t="shared" si="0"/>
        <v>S1TI-040</v>
      </c>
      <c r="C40" s="18" t="str">
        <f>VLOOKUP(E40,[2]Sheet1!$A$2:$B$5,2,FALSE)</f>
        <v>S1TI</v>
      </c>
      <c r="D40" s="18">
        <f t="shared" si="2"/>
        <v>40</v>
      </c>
      <c r="E40" s="61" t="s">
        <v>29</v>
      </c>
      <c r="F40" s="18" t="s">
        <v>13</v>
      </c>
      <c r="G40" s="18" t="s">
        <v>17</v>
      </c>
      <c r="H40" s="19">
        <v>23.130000000000003</v>
      </c>
      <c r="I40" s="19">
        <v>7.4399999999999995</v>
      </c>
      <c r="J40" s="19">
        <v>3.4</v>
      </c>
      <c r="K40" s="19">
        <v>2</v>
      </c>
      <c r="L40" s="18">
        <v>0</v>
      </c>
      <c r="M40" s="19">
        <v>35.97</v>
      </c>
      <c r="N40" s="18" t="s">
        <v>15</v>
      </c>
      <c r="O40" s="1"/>
    </row>
    <row r="41" spans="1:15" x14ac:dyDescent="0.3">
      <c r="A41" s="18">
        <v>42</v>
      </c>
      <c r="B41" s="61" t="str">
        <f t="shared" si="0"/>
        <v>S1TI-041</v>
      </c>
      <c r="C41" s="18" t="str">
        <f>VLOOKUP(E41,[2]Sheet1!$A$2:$B$5,2,FALSE)</f>
        <v>S1TI</v>
      </c>
      <c r="D41" s="18">
        <f t="shared" si="2"/>
        <v>41</v>
      </c>
      <c r="E41" s="61" t="s">
        <v>29</v>
      </c>
      <c r="F41" s="18" t="s">
        <v>13</v>
      </c>
      <c r="G41" s="18" t="s">
        <v>17</v>
      </c>
      <c r="H41" s="19">
        <v>26.67</v>
      </c>
      <c r="I41" s="19">
        <v>2.52</v>
      </c>
      <c r="J41" s="19">
        <v>2.5</v>
      </c>
      <c r="K41" s="19">
        <v>1.5</v>
      </c>
      <c r="L41" s="18">
        <v>0</v>
      </c>
      <c r="M41" s="19">
        <v>33.19</v>
      </c>
      <c r="N41" s="18" t="s">
        <v>15</v>
      </c>
      <c r="O41" s="1"/>
    </row>
    <row r="42" spans="1:15" x14ac:dyDescent="0.3">
      <c r="A42" s="18">
        <v>13</v>
      </c>
      <c r="B42" s="61" t="str">
        <f t="shared" si="0"/>
        <v>S1TI-042</v>
      </c>
      <c r="C42" s="18" t="str">
        <f>VLOOKUP(E42,[2]Sheet1!$A$2:$B$5,2,FALSE)</f>
        <v>S1TI</v>
      </c>
      <c r="D42" s="18">
        <f t="shared" si="2"/>
        <v>42</v>
      </c>
      <c r="E42" s="61" t="s">
        <v>29</v>
      </c>
      <c r="F42" s="18" t="s">
        <v>13</v>
      </c>
      <c r="G42" s="18" t="s">
        <v>14</v>
      </c>
      <c r="H42" s="19">
        <v>13.73</v>
      </c>
      <c r="I42" s="19">
        <v>0</v>
      </c>
      <c r="J42" s="19">
        <v>0</v>
      </c>
      <c r="K42" s="19">
        <v>0</v>
      </c>
      <c r="L42" s="18">
        <v>0</v>
      </c>
      <c r="M42" s="19">
        <v>13.73</v>
      </c>
      <c r="N42" s="18" t="s">
        <v>32</v>
      </c>
      <c r="O42" s="1"/>
    </row>
    <row r="43" spans="1:15" x14ac:dyDescent="0.3">
      <c r="A43" s="18">
        <v>107</v>
      </c>
      <c r="B43" s="61" t="str">
        <f t="shared" si="0"/>
        <v>S1TI-043</v>
      </c>
      <c r="C43" s="18" t="str">
        <f>VLOOKUP(E43,[2]Sheet1!$A$2:$B$5,2,FALSE)</f>
        <v>S1TI</v>
      </c>
      <c r="D43" s="18">
        <f t="shared" ref="D43:D74" si="3">IF(E43&lt;&gt;E42,11,D42+1)</f>
        <v>43</v>
      </c>
      <c r="E43" s="61" t="s">
        <v>29</v>
      </c>
      <c r="F43" s="18" t="s">
        <v>13</v>
      </c>
      <c r="G43" s="18" t="s">
        <v>17</v>
      </c>
      <c r="H43" s="19">
        <v>18.706666666666663</v>
      </c>
      <c r="I43" s="19">
        <v>8</v>
      </c>
      <c r="J43" s="19">
        <v>6.4</v>
      </c>
      <c r="K43" s="19">
        <v>13</v>
      </c>
      <c r="L43" s="18">
        <v>0</v>
      </c>
      <c r="M43" s="19">
        <v>46.106666666666662</v>
      </c>
      <c r="N43" s="18" t="s">
        <v>15</v>
      </c>
      <c r="O43" s="1"/>
    </row>
    <row r="44" spans="1:15" x14ac:dyDescent="0.3">
      <c r="A44" s="18">
        <v>136</v>
      </c>
      <c r="B44" s="61" t="str">
        <f t="shared" si="0"/>
        <v>S1TI-044</v>
      </c>
      <c r="C44" s="18" t="str">
        <f>VLOOKUP(E44,[2]Sheet1!$A$2:$B$5,2,FALSE)</f>
        <v>S1TI</v>
      </c>
      <c r="D44" s="18">
        <f t="shared" si="3"/>
        <v>44</v>
      </c>
      <c r="E44" s="61" t="s">
        <v>29</v>
      </c>
      <c r="F44" s="18" t="s">
        <v>13</v>
      </c>
      <c r="G44" s="18" t="s">
        <v>14</v>
      </c>
      <c r="H44" s="19">
        <v>30.349999999999994</v>
      </c>
      <c r="I44" s="19">
        <v>3</v>
      </c>
      <c r="J44" s="19">
        <v>2.2000000000000002</v>
      </c>
      <c r="K44" s="19">
        <v>3</v>
      </c>
      <c r="L44" s="19">
        <v>0</v>
      </c>
      <c r="M44" s="19">
        <v>38.549999999999997</v>
      </c>
      <c r="N44" s="18" t="s">
        <v>15</v>
      </c>
      <c r="O44" s="1"/>
    </row>
    <row r="45" spans="1:15" x14ac:dyDescent="0.3">
      <c r="A45" s="18">
        <v>46</v>
      </c>
      <c r="B45" s="61" t="str">
        <f t="shared" si="0"/>
        <v>S1TI-045</v>
      </c>
      <c r="C45" s="18" t="str">
        <f>VLOOKUP(E45,[2]Sheet1!$A$2:$B$5,2,FALSE)</f>
        <v>S1TI</v>
      </c>
      <c r="D45" s="18">
        <f t="shared" si="3"/>
        <v>45</v>
      </c>
      <c r="E45" s="61" t="s">
        <v>29</v>
      </c>
      <c r="F45" s="18" t="s">
        <v>13</v>
      </c>
      <c r="G45" s="18" t="s">
        <v>14</v>
      </c>
      <c r="H45" s="19">
        <v>26.83</v>
      </c>
      <c r="I45" s="19">
        <v>59.8</v>
      </c>
      <c r="J45" s="19">
        <v>0.6</v>
      </c>
      <c r="K45" s="19">
        <v>1</v>
      </c>
      <c r="L45" s="18">
        <v>0</v>
      </c>
      <c r="M45" s="19">
        <v>88.22999999999999</v>
      </c>
      <c r="N45" s="18" t="s">
        <v>15</v>
      </c>
      <c r="O45" s="1"/>
    </row>
    <row r="46" spans="1:15" x14ac:dyDescent="0.3">
      <c r="A46" s="18">
        <v>54</v>
      </c>
      <c r="B46" s="61" t="str">
        <f t="shared" si="0"/>
        <v>S1TI-046</v>
      </c>
      <c r="C46" s="18" t="str">
        <f>VLOOKUP(E46,[2]Sheet1!$A$2:$B$5,2,FALSE)</f>
        <v>S1TI</v>
      </c>
      <c r="D46" s="18">
        <f t="shared" si="3"/>
        <v>46</v>
      </c>
      <c r="E46" s="61" t="s">
        <v>29</v>
      </c>
      <c r="F46" s="18" t="s">
        <v>13</v>
      </c>
      <c r="G46" s="18" t="s">
        <v>14</v>
      </c>
      <c r="H46" s="19">
        <v>17.23</v>
      </c>
      <c r="I46" s="19">
        <v>5.35</v>
      </c>
      <c r="J46" s="19">
        <v>3.7</v>
      </c>
      <c r="K46" s="19">
        <v>5</v>
      </c>
      <c r="L46" s="18">
        <v>0</v>
      </c>
      <c r="M46" s="19">
        <v>31.279999999999998</v>
      </c>
      <c r="N46" s="18" t="s">
        <v>15</v>
      </c>
      <c r="O46" s="1"/>
    </row>
    <row r="47" spans="1:15" x14ac:dyDescent="0.3">
      <c r="A47" s="18">
        <v>128</v>
      </c>
      <c r="B47" s="61" t="str">
        <f t="shared" si="0"/>
        <v>S1TI-047</v>
      </c>
      <c r="C47" s="18" t="str">
        <f>VLOOKUP(E47,[2]Sheet1!$A$2:$B$5,2,FALSE)</f>
        <v>S1TI</v>
      </c>
      <c r="D47" s="18">
        <f t="shared" si="3"/>
        <v>47</v>
      </c>
      <c r="E47" s="61" t="s">
        <v>29</v>
      </c>
      <c r="F47" s="18" t="s">
        <v>13</v>
      </c>
      <c r="G47" s="18" t="s">
        <v>14</v>
      </c>
      <c r="H47" s="19">
        <v>12.66333333333333</v>
      </c>
      <c r="I47" s="19">
        <v>0</v>
      </c>
      <c r="J47" s="19">
        <v>0.2</v>
      </c>
      <c r="K47" s="19">
        <v>0</v>
      </c>
      <c r="L47" s="19">
        <v>0</v>
      </c>
      <c r="M47" s="19">
        <v>12.86333333333333</v>
      </c>
      <c r="N47" s="18" t="s">
        <v>32</v>
      </c>
      <c r="O47" s="1"/>
    </row>
    <row r="48" spans="1:15" x14ac:dyDescent="0.3">
      <c r="A48" s="18">
        <v>36</v>
      </c>
      <c r="B48" s="61" t="str">
        <f t="shared" si="0"/>
        <v>S1TI-048</v>
      </c>
      <c r="C48" s="18" t="str">
        <f>VLOOKUP(E48,[2]Sheet1!$A$2:$B$5,2,FALSE)</f>
        <v>S1TI</v>
      </c>
      <c r="D48" s="18">
        <f t="shared" si="3"/>
        <v>48</v>
      </c>
      <c r="E48" s="61" t="s">
        <v>29</v>
      </c>
      <c r="F48" s="18" t="s">
        <v>13</v>
      </c>
      <c r="G48" s="18" t="s">
        <v>17</v>
      </c>
      <c r="H48" s="19">
        <v>12.2</v>
      </c>
      <c r="I48" s="19">
        <v>2</v>
      </c>
      <c r="J48" s="19">
        <v>0</v>
      </c>
      <c r="K48" s="19">
        <v>0</v>
      </c>
      <c r="L48" s="18">
        <v>0</v>
      </c>
      <c r="M48" s="19">
        <v>14.2</v>
      </c>
      <c r="N48" s="18" t="s">
        <v>32</v>
      </c>
      <c r="O48" s="1"/>
    </row>
    <row r="49" spans="1:15" x14ac:dyDescent="0.3">
      <c r="A49" s="18">
        <v>94</v>
      </c>
      <c r="B49" s="61" t="str">
        <f t="shared" si="0"/>
        <v>S1TI-049</v>
      </c>
      <c r="C49" s="18" t="str">
        <f>VLOOKUP(E49,[2]Sheet1!$A$2:$B$5,2,FALSE)</f>
        <v>S1TI</v>
      </c>
      <c r="D49" s="18">
        <f t="shared" si="3"/>
        <v>49</v>
      </c>
      <c r="E49" s="61" t="s">
        <v>29</v>
      </c>
      <c r="F49" s="18" t="s">
        <v>13</v>
      </c>
      <c r="G49" s="18" t="s">
        <v>17</v>
      </c>
      <c r="H49" s="19">
        <v>22.196666666666665</v>
      </c>
      <c r="I49" s="19">
        <v>5.8</v>
      </c>
      <c r="J49" s="19">
        <v>6</v>
      </c>
      <c r="K49" s="19">
        <v>12.499999999999989</v>
      </c>
      <c r="L49" s="18">
        <v>0</v>
      </c>
      <c r="M49" s="19">
        <v>46.496666666666655</v>
      </c>
      <c r="N49" s="18" t="s">
        <v>15</v>
      </c>
      <c r="O49" s="1"/>
    </row>
    <row r="50" spans="1:15" x14ac:dyDescent="0.3">
      <c r="A50" s="18">
        <v>122</v>
      </c>
      <c r="B50" s="61" t="str">
        <f t="shared" si="0"/>
        <v>S1TI-050</v>
      </c>
      <c r="C50" s="18" t="str">
        <f>VLOOKUP(E50,[2]Sheet1!$A$2:$B$5,2,FALSE)</f>
        <v>S1TI</v>
      </c>
      <c r="D50" s="18">
        <f t="shared" si="3"/>
        <v>50</v>
      </c>
      <c r="E50" s="61" t="s">
        <v>29</v>
      </c>
      <c r="F50" s="18" t="s">
        <v>13</v>
      </c>
      <c r="G50" s="18" t="s">
        <v>14</v>
      </c>
      <c r="H50" s="19">
        <v>23.6</v>
      </c>
      <c r="I50" s="19">
        <v>3.67</v>
      </c>
      <c r="J50" s="19">
        <v>4.5999999999999996</v>
      </c>
      <c r="K50" s="19">
        <v>2</v>
      </c>
      <c r="L50" s="19">
        <v>0</v>
      </c>
      <c r="M50" s="19">
        <v>33.870000000000005</v>
      </c>
      <c r="N50" s="18" t="s">
        <v>15</v>
      </c>
      <c r="O50" s="1"/>
    </row>
    <row r="51" spans="1:15" x14ac:dyDescent="0.3">
      <c r="A51" s="18">
        <v>126</v>
      </c>
      <c r="B51" s="61" t="str">
        <f t="shared" si="0"/>
        <v>S1TI-051</v>
      </c>
      <c r="C51" s="18" t="str">
        <f>VLOOKUP(E51,[2]Sheet1!$A$2:$B$5,2,FALSE)</f>
        <v>S1TI</v>
      </c>
      <c r="D51" s="18">
        <f t="shared" si="3"/>
        <v>51</v>
      </c>
      <c r="E51" s="61" t="s">
        <v>29</v>
      </c>
      <c r="F51" s="18" t="s">
        <v>13</v>
      </c>
      <c r="G51" s="18" t="s">
        <v>14</v>
      </c>
      <c r="H51" s="19">
        <v>13.36</v>
      </c>
      <c r="I51" s="19">
        <v>0.33</v>
      </c>
      <c r="J51" s="19">
        <v>1.2</v>
      </c>
      <c r="K51" s="19">
        <v>2</v>
      </c>
      <c r="L51" s="19">
        <v>0</v>
      </c>
      <c r="M51" s="19">
        <v>16.89</v>
      </c>
      <c r="N51" s="18" t="s">
        <v>32</v>
      </c>
      <c r="O51" s="1"/>
    </row>
    <row r="52" spans="1:15" x14ac:dyDescent="0.3">
      <c r="A52" s="18">
        <v>38</v>
      </c>
      <c r="B52" s="61" t="str">
        <f t="shared" si="0"/>
        <v>S1TI-052</v>
      </c>
      <c r="C52" s="18" t="str">
        <f>VLOOKUP(E52,[2]Sheet1!$A$2:$B$5,2,FALSE)</f>
        <v>S1TI</v>
      </c>
      <c r="D52" s="18">
        <f t="shared" si="3"/>
        <v>52</v>
      </c>
      <c r="E52" s="61" t="s">
        <v>29</v>
      </c>
      <c r="F52" s="18" t="s">
        <v>13</v>
      </c>
      <c r="G52" s="18" t="s">
        <v>17</v>
      </c>
      <c r="H52" s="19">
        <v>18.836666666666666</v>
      </c>
      <c r="I52" s="19">
        <v>0</v>
      </c>
      <c r="J52" s="19">
        <v>0</v>
      </c>
      <c r="K52" s="19">
        <v>0</v>
      </c>
      <c r="L52" s="18">
        <v>0</v>
      </c>
      <c r="M52" s="19">
        <v>18.836666666666666</v>
      </c>
      <c r="N52" s="18" t="s">
        <v>32</v>
      </c>
      <c r="O52" s="1"/>
    </row>
    <row r="53" spans="1:15" ht="20.399999999999999" x14ac:dyDescent="0.3">
      <c r="A53" s="18">
        <v>11</v>
      </c>
      <c r="B53" s="61" t="str">
        <f t="shared" si="0"/>
        <v>S1TI-053</v>
      </c>
      <c r="C53" s="18" t="str">
        <f>VLOOKUP(E53,[2]Sheet1!$A$2:$B$5,2,FALSE)</f>
        <v>S1TI</v>
      </c>
      <c r="D53" s="18">
        <f t="shared" si="3"/>
        <v>53</v>
      </c>
      <c r="E53" s="61" t="s">
        <v>29</v>
      </c>
      <c r="F53" s="18" t="s">
        <v>19</v>
      </c>
      <c r="G53" s="18" t="s">
        <v>20</v>
      </c>
      <c r="H53" s="19">
        <v>7.83</v>
      </c>
      <c r="I53" s="19">
        <v>2.2000000000000002</v>
      </c>
      <c r="J53" s="19">
        <v>1.4</v>
      </c>
      <c r="K53" s="19">
        <v>0</v>
      </c>
      <c r="L53" s="18">
        <v>0</v>
      </c>
      <c r="M53" s="19">
        <v>11.430000000000001</v>
      </c>
      <c r="N53" s="18" t="s">
        <v>32</v>
      </c>
      <c r="O53" s="1"/>
    </row>
    <row r="54" spans="1:15" ht="20.399999999999999" x14ac:dyDescent="0.3">
      <c r="A54" s="18">
        <v>60</v>
      </c>
      <c r="B54" s="61" t="str">
        <f t="shared" si="0"/>
        <v>S1TI-054</v>
      </c>
      <c r="C54" s="18" t="str">
        <f>VLOOKUP(E54,[2]Sheet1!$A$2:$B$5,2,FALSE)</f>
        <v>S1TI</v>
      </c>
      <c r="D54" s="18">
        <f t="shared" si="3"/>
        <v>54</v>
      </c>
      <c r="E54" s="61" t="s">
        <v>29</v>
      </c>
      <c r="F54" s="18" t="s">
        <v>21</v>
      </c>
      <c r="G54" s="18" t="s">
        <v>23</v>
      </c>
      <c r="H54" s="19">
        <v>15.44</v>
      </c>
      <c r="I54" s="19">
        <v>9.82</v>
      </c>
      <c r="J54" s="19">
        <v>5</v>
      </c>
      <c r="K54" s="19">
        <v>1</v>
      </c>
      <c r="L54" s="18">
        <v>0</v>
      </c>
      <c r="M54" s="19">
        <v>31.259999999999998</v>
      </c>
      <c r="N54" s="18" t="s">
        <v>15</v>
      </c>
      <c r="O54" s="1"/>
    </row>
    <row r="55" spans="1:15" ht="20.399999999999999" x14ac:dyDescent="0.3">
      <c r="A55" s="18">
        <v>69</v>
      </c>
      <c r="B55" s="61" t="str">
        <f t="shared" si="0"/>
        <v>S1TI-055</v>
      </c>
      <c r="C55" s="18" t="str">
        <f>VLOOKUP(E55,[2]Sheet1!$A$2:$B$5,2,FALSE)</f>
        <v>S1TI</v>
      </c>
      <c r="D55" s="18">
        <f t="shared" si="3"/>
        <v>55</v>
      </c>
      <c r="E55" s="61" t="s">
        <v>29</v>
      </c>
      <c r="F55" s="18" t="s">
        <v>21</v>
      </c>
      <c r="G55" s="18" t="s">
        <v>20</v>
      </c>
      <c r="H55" s="19">
        <v>25.85</v>
      </c>
      <c r="I55" s="19">
        <v>4.7</v>
      </c>
      <c r="J55" s="19">
        <v>3.6</v>
      </c>
      <c r="K55" s="19">
        <v>4</v>
      </c>
      <c r="L55" s="18">
        <v>0</v>
      </c>
      <c r="M55" s="19">
        <v>38.15</v>
      </c>
      <c r="N55" s="18" t="s">
        <v>15</v>
      </c>
      <c r="O55" s="1"/>
    </row>
    <row r="56" spans="1:15" ht="20.399999999999999" x14ac:dyDescent="0.3">
      <c r="A56" s="18">
        <v>41</v>
      </c>
      <c r="B56" s="61" t="str">
        <f t="shared" si="0"/>
        <v>S1TI-056</v>
      </c>
      <c r="C56" s="18" t="str">
        <f>VLOOKUP(E56,[2]Sheet1!$A$2:$B$5,2,FALSE)</f>
        <v>S1TI</v>
      </c>
      <c r="D56" s="18">
        <f t="shared" si="3"/>
        <v>56</v>
      </c>
      <c r="E56" s="61" t="s">
        <v>29</v>
      </c>
      <c r="F56" s="18" t="s">
        <v>21</v>
      </c>
      <c r="G56" s="18" t="s">
        <v>17</v>
      </c>
      <c r="H56" s="19">
        <v>14.22</v>
      </c>
      <c r="I56" s="19">
        <v>0.75</v>
      </c>
      <c r="J56" s="19">
        <v>1</v>
      </c>
      <c r="K56" s="19">
        <v>0</v>
      </c>
      <c r="L56" s="18">
        <v>0</v>
      </c>
      <c r="M56" s="19">
        <v>15.97</v>
      </c>
      <c r="N56" s="18" t="s">
        <v>32</v>
      </c>
      <c r="O56" s="1"/>
    </row>
    <row r="57" spans="1:15" ht="20.399999999999999" x14ac:dyDescent="0.3">
      <c r="A57" s="18">
        <v>87</v>
      </c>
      <c r="B57" s="61" t="str">
        <f t="shared" si="0"/>
        <v>S1TI-057</v>
      </c>
      <c r="C57" s="18" t="str">
        <f>VLOOKUP(E57,[2]Sheet1!$A$2:$B$5,2,FALSE)</f>
        <v>S1TI</v>
      </c>
      <c r="D57" s="18">
        <f t="shared" si="3"/>
        <v>57</v>
      </c>
      <c r="E57" s="61" t="s">
        <v>29</v>
      </c>
      <c r="F57" s="18" t="s">
        <v>21</v>
      </c>
      <c r="G57" s="18" t="s">
        <v>20</v>
      </c>
      <c r="H57" s="19">
        <v>20.54</v>
      </c>
      <c r="I57" s="19">
        <v>1.6</v>
      </c>
      <c r="J57" s="19">
        <v>1.6</v>
      </c>
      <c r="K57" s="19">
        <v>5</v>
      </c>
      <c r="L57" s="18">
        <v>0</v>
      </c>
      <c r="M57" s="19">
        <v>28.740000000000002</v>
      </c>
      <c r="N57" s="18" t="s">
        <v>15</v>
      </c>
      <c r="O57" s="1"/>
    </row>
    <row r="58" spans="1:15" ht="20.399999999999999" x14ac:dyDescent="0.3">
      <c r="A58" s="18">
        <v>79</v>
      </c>
      <c r="B58" s="61" t="str">
        <f t="shared" si="0"/>
        <v>S1TI-058</v>
      </c>
      <c r="C58" s="18" t="str">
        <f>VLOOKUP(E58,[2]Sheet1!$A$2:$B$5,2,FALSE)</f>
        <v>S1TI</v>
      </c>
      <c r="D58" s="18">
        <f t="shared" si="3"/>
        <v>58</v>
      </c>
      <c r="E58" s="61" t="s">
        <v>29</v>
      </c>
      <c r="F58" s="18" t="s">
        <v>21</v>
      </c>
      <c r="G58" s="18" t="s">
        <v>14</v>
      </c>
      <c r="H58" s="19">
        <v>30.236666666666668</v>
      </c>
      <c r="I58" s="19">
        <v>5.9</v>
      </c>
      <c r="J58" s="19">
        <v>4.5</v>
      </c>
      <c r="K58" s="19">
        <v>9</v>
      </c>
      <c r="L58" s="18">
        <v>0</v>
      </c>
      <c r="M58" s="19">
        <v>49.63666666666667</v>
      </c>
      <c r="N58" s="18" t="s">
        <v>15</v>
      </c>
      <c r="O58" s="1"/>
    </row>
    <row r="59" spans="1:15" ht="20.399999999999999" x14ac:dyDescent="0.3">
      <c r="A59" s="18">
        <v>64</v>
      </c>
      <c r="B59" s="61" t="str">
        <f t="shared" si="0"/>
        <v>S1TI-059</v>
      </c>
      <c r="C59" s="18" t="str">
        <f>VLOOKUP(E59,[2]Sheet1!$A$2:$B$5,2,FALSE)</f>
        <v>S1TI</v>
      </c>
      <c r="D59" s="18">
        <f t="shared" si="3"/>
        <v>59</v>
      </c>
      <c r="E59" s="61" t="s">
        <v>29</v>
      </c>
      <c r="F59" s="18" t="s">
        <v>21</v>
      </c>
      <c r="G59" s="18" t="s">
        <v>17</v>
      </c>
      <c r="H59" s="19">
        <v>21.383333333333333</v>
      </c>
      <c r="I59" s="19">
        <v>2</v>
      </c>
      <c r="J59" s="19">
        <v>3</v>
      </c>
      <c r="K59" s="19">
        <v>5.7166666666666694</v>
      </c>
      <c r="L59" s="18">
        <v>0</v>
      </c>
      <c r="M59" s="19">
        <v>32.1</v>
      </c>
      <c r="N59" s="18" t="s">
        <v>15</v>
      </c>
      <c r="O59" s="1"/>
    </row>
    <row r="60" spans="1:15" ht="20.399999999999999" x14ac:dyDescent="0.3">
      <c r="A60" s="18">
        <v>98</v>
      </c>
      <c r="B60" s="61" t="str">
        <f t="shared" si="0"/>
        <v>S1TI-060</v>
      </c>
      <c r="C60" s="18" t="str">
        <f>VLOOKUP(E60,[2]Sheet1!$A$2:$B$5,2,FALSE)</f>
        <v>S1TI</v>
      </c>
      <c r="D60" s="18">
        <f t="shared" si="3"/>
        <v>60</v>
      </c>
      <c r="E60" s="61" t="s">
        <v>29</v>
      </c>
      <c r="F60" s="18" t="s">
        <v>21</v>
      </c>
      <c r="G60" s="18" t="s">
        <v>20</v>
      </c>
      <c r="H60" s="19">
        <v>0</v>
      </c>
      <c r="I60" s="19">
        <v>0</v>
      </c>
      <c r="J60" s="19">
        <v>0</v>
      </c>
      <c r="K60" s="19">
        <v>0</v>
      </c>
      <c r="L60" s="18">
        <v>0</v>
      </c>
      <c r="M60" s="19">
        <v>0</v>
      </c>
      <c r="N60" s="18" t="s">
        <v>32</v>
      </c>
      <c r="O60" s="1"/>
    </row>
    <row r="61" spans="1:15" ht="20.399999999999999" x14ac:dyDescent="0.3">
      <c r="A61" s="18">
        <v>78</v>
      </c>
      <c r="B61" s="61" t="str">
        <f t="shared" si="0"/>
        <v>S1TI-061</v>
      </c>
      <c r="C61" s="18" t="str">
        <f>VLOOKUP(E61,[2]Sheet1!$A$2:$B$5,2,FALSE)</f>
        <v>S1TI</v>
      </c>
      <c r="D61" s="18">
        <f t="shared" si="3"/>
        <v>61</v>
      </c>
      <c r="E61" s="61" t="s">
        <v>29</v>
      </c>
      <c r="F61" s="18" t="s">
        <v>21</v>
      </c>
      <c r="G61" s="18" t="s">
        <v>20</v>
      </c>
      <c r="H61" s="19">
        <v>26.36</v>
      </c>
      <c r="I61" s="19">
        <v>8.8099999999999987</v>
      </c>
      <c r="J61" s="19">
        <v>5.4</v>
      </c>
      <c r="K61" s="19">
        <v>10.166666666666661</v>
      </c>
      <c r="L61" s="18">
        <v>0</v>
      </c>
      <c r="M61" s="19">
        <v>50.736666666666665</v>
      </c>
      <c r="N61" s="18" t="s">
        <v>15</v>
      </c>
      <c r="O61" s="1"/>
    </row>
    <row r="62" spans="1:15" ht="20.399999999999999" x14ac:dyDescent="0.3">
      <c r="A62" s="18">
        <v>22</v>
      </c>
      <c r="B62" s="61" t="str">
        <f t="shared" si="0"/>
        <v>S1TI-062</v>
      </c>
      <c r="C62" s="18" t="str">
        <f>VLOOKUP(E62,[2]Sheet1!$A$2:$B$5,2,FALSE)</f>
        <v>S1TI</v>
      </c>
      <c r="D62" s="18">
        <f t="shared" si="3"/>
        <v>62</v>
      </c>
      <c r="E62" s="61" t="s">
        <v>29</v>
      </c>
      <c r="F62" s="18" t="s">
        <v>19</v>
      </c>
      <c r="G62" s="18" t="s">
        <v>20</v>
      </c>
      <c r="H62" s="19">
        <v>10.98</v>
      </c>
      <c r="I62" s="19">
        <v>0</v>
      </c>
      <c r="J62" s="19">
        <v>0</v>
      </c>
      <c r="K62" s="19">
        <v>2.4</v>
      </c>
      <c r="L62" s="18">
        <v>0</v>
      </c>
      <c r="M62" s="19">
        <v>13.38</v>
      </c>
      <c r="N62" s="18" t="s">
        <v>32</v>
      </c>
      <c r="O62" s="1"/>
    </row>
    <row r="63" spans="1:15" ht="20.399999999999999" x14ac:dyDescent="0.3">
      <c r="A63" s="18">
        <v>53</v>
      </c>
      <c r="B63" s="61" t="str">
        <f t="shared" si="0"/>
        <v>S1TI-063</v>
      </c>
      <c r="C63" s="18" t="str">
        <f>VLOOKUP(E63,[2]Sheet1!$A$2:$B$5,2,FALSE)</f>
        <v>S1TI</v>
      </c>
      <c r="D63" s="18">
        <f t="shared" si="3"/>
        <v>63</v>
      </c>
      <c r="E63" s="61" t="s">
        <v>29</v>
      </c>
      <c r="F63" s="18" t="s">
        <v>21</v>
      </c>
      <c r="G63" s="18" t="s">
        <v>17</v>
      </c>
      <c r="H63" s="19">
        <v>15.33</v>
      </c>
      <c r="I63" s="19">
        <v>3.75</v>
      </c>
      <c r="J63" s="19">
        <v>2.2000000000000002</v>
      </c>
      <c r="K63" s="19">
        <v>2.5</v>
      </c>
      <c r="L63" s="18">
        <v>0</v>
      </c>
      <c r="M63" s="19">
        <v>23.779999999999998</v>
      </c>
      <c r="N63" s="18" t="s">
        <v>15</v>
      </c>
      <c r="O63" s="1"/>
    </row>
    <row r="64" spans="1:15" ht="20.399999999999999" x14ac:dyDescent="0.3">
      <c r="A64" s="18">
        <v>121</v>
      </c>
      <c r="B64" s="61" t="str">
        <f t="shared" si="0"/>
        <v>S1TI-064</v>
      </c>
      <c r="C64" s="18" t="str">
        <f>VLOOKUP(E64,[2]Sheet1!$A$2:$B$5,2,FALSE)</f>
        <v>S1TI</v>
      </c>
      <c r="D64" s="18">
        <f t="shared" si="3"/>
        <v>64</v>
      </c>
      <c r="E64" s="61" t="s">
        <v>29</v>
      </c>
      <c r="F64" s="18" t="s">
        <v>21</v>
      </c>
      <c r="G64" s="18" t="s">
        <v>14</v>
      </c>
      <c r="H64" s="19">
        <v>0</v>
      </c>
      <c r="I64" s="19">
        <v>0</v>
      </c>
      <c r="J64" s="19">
        <v>0</v>
      </c>
      <c r="K64" s="19">
        <v>0</v>
      </c>
      <c r="L64" s="19">
        <v>0</v>
      </c>
      <c r="M64" s="19">
        <v>0</v>
      </c>
      <c r="N64" s="18" t="s">
        <v>32</v>
      </c>
      <c r="O64" s="1"/>
    </row>
    <row r="65" spans="1:15" ht="20.399999999999999" x14ac:dyDescent="0.3">
      <c r="A65" s="18">
        <v>65</v>
      </c>
      <c r="B65" s="61" t="str">
        <f t="shared" si="0"/>
        <v>S1TI-065</v>
      </c>
      <c r="C65" s="18" t="str">
        <f>VLOOKUP(E65,[2]Sheet1!$A$2:$B$5,2,FALSE)</f>
        <v>S1TI</v>
      </c>
      <c r="D65" s="18">
        <f t="shared" si="3"/>
        <v>65</v>
      </c>
      <c r="E65" s="61" t="s">
        <v>29</v>
      </c>
      <c r="F65" s="18" t="s">
        <v>19</v>
      </c>
      <c r="G65" s="18" t="s">
        <v>20</v>
      </c>
      <c r="H65" s="19">
        <v>0</v>
      </c>
      <c r="I65" s="19">
        <v>0</v>
      </c>
      <c r="J65" s="19">
        <v>0</v>
      </c>
      <c r="K65" s="19">
        <v>0</v>
      </c>
      <c r="L65" s="18">
        <v>0</v>
      </c>
      <c r="M65" s="19">
        <v>0</v>
      </c>
      <c r="N65" s="18" t="s">
        <v>32</v>
      </c>
      <c r="O65" s="1"/>
    </row>
    <row r="66" spans="1:15" ht="20.399999999999999" x14ac:dyDescent="0.3">
      <c r="A66" s="18">
        <v>21</v>
      </c>
      <c r="B66" s="61" t="str">
        <f t="shared" si="0"/>
        <v>S1TI-066</v>
      </c>
      <c r="C66" s="18" t="str">
        <f>VLOOKUP(E66,[2]Sheet1!$A$2:$B$5,2,FALSE)</f>
        <v>S1TI</v>
      </c>
      <c r="D66" s="18">
        <f t="shared" si="3"/>
        <v>66</v>
      </c>
      <c r="E66" s="61" t="s">
        <v>29</v>
      </c>
      <c r="F66" s="18" t="s">
        <v>19</v>
      </c>
      <c r="G66" s="18" t="s">
        <v>14</v>
      </c>
      <c r="H66" s="19">
        <v>5.14</v>
      </c>
      <c r="I66" s="19">
        <v>0</v>
      </c>
      <c r="J66" s="19">
        <v>0</v>
      </c>
      <c r="K66" s="19">
        <v>0</v>
      </c>
      <c r="L66" s="18">
        <v>0</v>
      </c>
      <c r="M66" s="19">
        <v>5.14</v>
      </c>
      <c r="N66" s="18" t="s">
        <v>32</v>
      </c>
      <c r="O66" s="1"/>
    </row>
    <row r="67" spans="1:15" ht="20.399999999999999" x14ac:dyDescent="0.3">
      <c r="A67" s="18">
        <v>25</v>
      </c>
      <c r="B67" s="61" t="str">
        <f t="shared" si="0"/>
        <v>S1TI-067</v>
      </c>
      <c r="C67" s="18" t="str">
        <f>VLOOKUP(E67,[2]Sheet1!$A$2:$B$5,2,FALSE)</f>
        <v>S1TI</v>
      </c>
      <c r="D67" s="18">
        <f t="shared" si="3"/>
        <v>67</v>
      </c>
      <c r="E67" s="61" t="s">
        <v>29</v>
      </c>
      <c r="F67" s="18" t="s">
        <v>21</v>
      </c>
      <c r="G67" s="18" t="s">
        <v>23</v>
      </c>
      <c r="H67" s="19">
        <v>16.976666666666667</v>
      </c>
      <c r="I67" s="19">
        <v>10</v>
      </c>
      <c r="J67" s="19">
        <v>7.6</v>
      </c>
      <c r="K67" s="19">
        <v>5</v>
      </c>
      <c r="L67" s="18">
        <v>0</v>
      </c>
      <c r="M67" s="19">
        <v>39.576666666666668</v>
      </c>
      <c r="N67" s="18" t="s">
        <v>15</v>
      </c>
      <c r="O67" s="1"/>
    </row>
    <row r="68" spans="1:15" ht="20.399999999999999" x14ac:dyDescent="0.3">
      <c r="A68" s="18">
        <v>73</v>
      </c>
      <c r="B68" s="61" t="str">
        <f t="shared" si="0"/>
        <v>S1TI-068</v>
      </c>
      <c r="C68" s="18" t="str">
        <f>VLOOKUP(E68,[2]Sheet1!$A$2:$B$5,2,FALSE)</f>
        <v>S1TI</v>
      </c>
      <c r="D68" s="18">
        <f t="shared" si="3"/>
        <v>68</v>
      </c>
      <c r="E68" s="61" t="s">
        <v>29</v>
      </c>
      <c r="F68" s="18" t="s">
        <v>19</v>
      </c>
      <c r="G68" s="18" t="s">
        <v>20</v>
      </c>
      <c r="H68" s="19">
        <v>10.5</v>
      </c>
      <c r="I68" s="19">
        <v>0</v>
      </c>
      <c r="J68" s="19">
        <v>1</v>
      </c>
      <c r="K68" s="19">
        <v>1</v>
      </c>
      <c r="L68" s="18">
        <v>0</v>
      </c>
      <c r="M68" s="19">
        <v>12.5</v>
      </c>
      <c r="N68" s="18" t="s">
        <v>32</v>
      </c>
      <c r="O68" s="1"/>
    </row>
    <row r="69" spans="1:15" ht="20.399999999999999" x14ac:dyDescent="0.3">
      <c r="A69" s="18">
        <v>117</v>
      </c>
      <c r="B69" s="61" t="str">
        <f t="shared" ref="B69:B132" si="4">CONCATENATE(C69,"-0",RIGHT(D69,2))</f>
        <v>S1TI-069</v>
      </c>
      <c r="C69" s="18" t="str">
        <f>VLOOKUP(E69,[2]Sheet1!$A$2:$B$5,2,FALSE)</f>
        <v>S1TI</v>
      </c>
      <c r="D69" s="18">
        <f t="shared" si="3"/>
        <v>69</v>
      </c>
      <c r="E69" s="61" t="s">
        <v>29</v>
      </c>
      <c r="F69" s="18" t="s">
        <v>21</v>
      </c>
      <c r="G69" s="18" t="s">
        <v>20</v>
      </c>
      <c r="H69" s="19">
        <v>25.629999999999995</v>
      </c>
      <c r="I69" s="19">
        <v>1.1300000000000001</v>
      </c>
      <c r="J69" s="19">
        <v>1</v>
      </c>
      <c r="K69" s="19">
        <v>7</v>
      </c>
      <c r="L69" s="18">
        <v>0</v>
      </c>
      <c r="M69" s="19">
        <v>34.759999999999991</v>
      </c>
      <c r="N69" s="18" t="s">
        <v>15</v>
      </c>
      <c r="O69" s="1"/>
    </row>
    <row r="70" spans="1:15" ht="20.399999999999999" x14ac:dyDescent="0.3">
      <c r="A70" s="18">
        <v>51</v>
      </c>
      <c r="B70" s="61" t="str">
        <f t="shared" si="4"/>
        <v>S1TI-070</v>
      </c>
      <c r="C70" s="18" t="str">
        <f>VLOOKUP(E70,[2]Sheet1!$A$2:$B$5,2,FALSE)</f>
        <v>S1TI</v>
      </c>
      <c r="D70" s="18">
        <f t="shared" si="3"/>
        <v>70</v>
      </c>
      <c r="E70" s="61" t="s">
        <v>29</v>
      </c>
      <c r="F70" s="18" t="s">
        <v>21</v>
      </c>
      <c r="G70" s="18" t="s">
        <v>17</v>
      </c>
      <c r="H70" s="19">
        <v>10.399999999999999</v>
      </c>
      <c r="I70" s="19">
        <v>6</v>
      </c>
      <c r="J70" s="19">
        <v>1</v>
      </c>
      <c r="K70" s="19">
        <v>2.2999999999999998</v>
      </c>
      <c r="L70" s="18">
        <v>0</v>
      </c>
      <c r="M70" s="19">
        <v>19.7</v>
      </c>
      <c r="N70" s="18" t="s">
        <v>32</v>
      </c>
      <c r="O70" s="1"/>
    </row>
    <row r="71" spans="1:15" ht="20.399999999999999" x14ac:dyDescent="0.3">
      <c r="A71" s="18">
        <v>50</v>
      </c>
      <c r="B71" s="61" t="str">
        <f t="shared" si="4"/>
        <v>S1TI-071</v>
      </c>
      <c r="C71" s="18" t="str">
        <f>VLOOKUP(E71,[2]Sheet1!$A$2:$B$5,2,FALSE)</f>
        <v>S1TI</v>
      </c>
      <c r="D71" s="18">
        <f t="shared" si="3"/>
        <v>71</v>
      </c>
      <c r="E71" s="61" t="s">
        <v>29</v>
      </c>
      <c r="F71" s="18" t="s">
        <v>21</v>
      </c>
      <c r="G71" s="18" t="s">
        <v>14</v>
      </c>
      <c r="H71" s="19">
        <v>12.43</v>
      </c>
      <c r="I71" s="19">
        <v>3.8</v>
      </c>
      <c r="J71" s="19">
        <v>1.9</v>
      </c>
      <c r="K71" s="19">
        <v>5</v>
      </c>
      <c r="L71" s="18">
        <v>0</v>
      </c>
      <c r="M71" s="19">
        <v>23.13</v>
      </c>
      <c r="N71" s="18" t="s">
        <v>15</v>
      </c>
      <c r="O71" s="1"/>
    </row>
    <row r="72" spans="1:15" ht="20.399999999999999" x14ac:dyDescent="0.3">
      <c r="A72" s="18">
        <v>113</v>
      </c>
      <c r="B72" s="61" t="str">
        <f t="shared" si="4"/>
        <v>S1TI-072</v>
      </c>
      <c r="C72" s="18" t="str">
        <f>VLOOKUP(E72,[2]Sheet1!$A$2:$B$5,2,FALSE)</f>
        <v>S1TI</v>
      </c>
      <c r="D72" s="18">
        <f t="shared" si="3"/>
        <v>72</v>
      </c>
      <c r="E72" s="61" t="s">
        <v>29</v>
      </c>
      <c r="F72" s="18" t="s">
        <v>21</v>
      </c>
      <c r="G72" s="18" t="s">
        <v>20</v>
      </c>
      <c r="H72" s="19">
        <v>21.35</v>
      </c>
      <c r="I72" s="19">
        <v>2.13</v>
      </c>
      <c r="J72" s="19">
        <v>1.2</v>
      </c>
      <c r="K72" s="19">
        <v>5.2</v>
      </c>
      <c r="L72" s="18">
        <v>0</v>
      </c>
      <c r="M72" s="19">
        <v>29.88</v>
      </c>
      <c r="N72" s="18" t="s">
        <v>15</v>
      </c>
      <c r="O72" s="1"/>
    </row>
    <row r="73" spans="1:15" ht="20.399999999999999" x14ac:dyDescent="0.3">
      <c r="A73" s="18">
        <v>74</v>
      </c>
      <c r="B73" s="61" t="str">
        <f t="shared" si="4"/>
        <v>S1TI-073</v>
      </c>
      <c r="C73" s="18" t="str">
        <f>VLOOKUP(E73,[2]Sheet1!$A$2:$B$5,2,FALSE)</f>
        <v>S1TI</v>
      </c>
      <c r="D73" s="18">
        <f t="shared" si="3"/>
        <v>73</v>
      </c>
      <c r="E73" s="61" t="s">
        <v>29</v>
      </c>
      <c r="F73" s="18" t="s">
        <v>21</v>
      </c>
      <c r="G73" s="18" t="s">
        <v>14</v>
      </c>
      <c r="H73" s="19">
        <v>30.333333333333329</v>
      </c>
      <c r="I73" s="19">
        <v>2</v>
      </c>
      <c r="J73" s="19">
        <v>4.4000000000000004</v>
      </c>
      <c r="K73" s="19">
        <v>10.5</v>
      </c>
      <c r="L73" s="18">
        <v>0</v>
      </c>
      <c r="M73" s="19">
        <v>47.233333333333327</v>
      </c>
      <c r="N73" s="18" t="s">
        <v>15</v>
      </c>
      <c r="O73" s="1"/>
    </row>
    <row r="74" spans="1:15" ht="20.399999999999999" x14ac:dyDescent="0.3">
      <c r="A74" s="18">
        <v>112</v>
      </c>
      <c r="B74" s="61" t="str">
        <f t="shared" si="4"/>
        <v>S1TI-074</v>
      </c>
      <c r="C74" s="18" t="str">
        <f>VLOOKUP(E74,[2]Sheet1!$A$2:$B$5,2,FALSE)</f>
        <v>S1TI</v>
      </c>
      <c r="D74" s="18">
        <f t="shared" si="3"/>
        <v>74</v>
      </c>
      <c r="E74" s="61" t="s">
        <v>29</v>
      </c>
      <c r="F74" s="18" t="s">
        <v>21</v>
      </c>
      <c r="G74" s="18" t="s">
        <v>20</v>
      </c>
      <c r="H74" s="19">
        <v>24.4</v>
      </c>
      <c r="I74" s="19">
        <v>2.63</v>
      </c>
      <c r="J74" s="19">
        <v>0</v>
      </c>
      <c r="K74" s="19">
        <v>5</v>
      </c>
      <c r="L74" s="18">
        <v>0</v>
      </c>
      <c r="M74" s="19">
        <v>32.03</v>
      </c>
      <c r="N74" s="18" t="s">
        <v>32</v>
      </c>
      <c r="O74" s="1"/>
    </row>
    <row r="75" spans="1:15" ht="20.399999999999999" x14ac:dyDescent="0.3">
      <c r="A75" s="18">
        <v>95</v>
      </c>
      <c r="B75" s="61" t="str">
        <f t="shared" si="4"/>
        <v>S1TI-075</v>
      </c>
      <c r="C75" s="18" t="str">
        <f>VLOOKUP(E75,[2]Sheet1!$A$2:$B$5,2,FALSE)</f>
        <v>S1TI</v>
      </c>
      <c r="D75" s="18">
        <f t="shared" ref="D75:D77" si="5">IF(E75&lt;&gt;E74,11,D74+1)</f>
        <v>75</v>
      </c>
      <c r="E75" s="61" t="s">
        <v>29</v>
      </c>
      <c r="F75" s="18" t="s">
        <v>21</v>
      </c>
      <c r="G75" s="18" t="s">
        <v>20</v>
      </c>
      <c r="H75" s="19">
        <v>23.55</v>
      </c>
      <c r="I75" s="19">
        <v>1.25</v>
      </c>
      <c r="J75" s="19">
        <v>2.2000000000000002</v>
      </c>
      <c r="K75" s="19">
        <v>8</v>
      </c>
      <c r="L75" s="18">
        <v>0</v>
      </c>
      <c r="M75" s="19">
        <v>35</v>
      </c>
      <c r="N75" s="18" t="s">
        <v>15</v>
      </c>
      <c r="O75" s="1"/>
    </row>
    <row r="76" spans="1:15" ht="20.399999999999999" x14ac:dyDescent="0.3">
      <c r="A76" s="48">
        <v>20</v>
      </c>
      <c r="B76" s="48" t="str">
        <f t="shared" si="4"/>
        <v>S1TI-076</v>
      </c>
      <c r="C76" s="48" t="str">
        <f>VLOOKUP(E76,[2]Sheet1!$A$2:$B$5,2,FALSE)</f>
        <v>S1TI</v>
      </c>
      <c r="D76" s="48">
        <f t="shared" si="5"/>
        <v>76</v>
      </c>
      <c r="E76" s="48" t="s">
        <v>29</v>
      </c>
      <c r="F76" s="48" t="s">
        <v>21</v>
      </c>
      <c r="G76" s="48" t="s">
        <v>20</v>
      </c>
      <c r="H76" s="62">
        <v>26.766666666666666</v>
      </c>
      <c r="I76" s="62">
        <v>8</v>
      </c>
      <c r="J76" s="62">
        <v>0.2</v>
      </c>
      <c r="K76" s="62">
        <v>2</v>
      </c>
      <c r="L76" s="48">
        <v>0</v>
      </c>
      <c r="M76" s="62">
        <v>36.966666666666669</v>
      </c>
      <c r="N76" s="48" t="s">
        <v>32</v>
      </c>
      <c r="O76" s="1"/>
    </row>
    <row r="77" spans="1:15" ht="20.399999999999999" x14ac:dyDescent="0.3">
      <c r="A77" s="48">
        <v>67</v>
      </c>
      <c r="B77" s="48" t="str">
        <f t="shared" si="4"/>
        <v>S1TI-077</v>
      </c>
      <c r="C77" s="48" t="str">
        <f>VLOOKUP(E77,[2]Sheet1!$A$2:$B$5,2,FALSE)</f>
        <v>S1TI</v>
      </c>
      <c r="D77" s="48">
        <f t="shared" si="5"/>
        <v>77</v>
      </c>
      <c r="E77" s="48" t="s">
        <v>29</v>
      </c>
      <c r="F77" s="48" t="s">
        <v>21</v>
      </c>
      <c r="G77" s="48" t="s">
        <v>20</v>
      </c>
      <c r="H77" s="62">
        <v>18.63</v>
      </c>
      <c r="I77" s="62">
        <v>1</v>
      </c>
      <c r="J77" s="62">
        <v>2.2000000000000002</v>
      </c>
      <c r="K77" s="62">
        <v>2</v>
      </c>
      <c r="L77" s="48">
        <v>0</v>
      </c>
      <c r="M77" s="62">
        <v>23.83</v>
      </c>
      <c r="N77" s="48" t="s">
        <v>15</v>
      </c>
      <c r="O77" s="1"/>
    </row>
    <row r="78" spans="1:15" x14ac:dyDescent="0.3">
      <c r="A78" s="18">
        <v>86</v>
      </c>
      <c r="B78" s="79" t="str">
        <f t="shared" si="4"/>
        <v>S1SI-031</v>
      </c>
      <c r="C78" s="18" t="str">
        <f>VLOOKUP(E78,[2]Sheet1!$A$2:$B$5,2,FALSE)</f>
        <v>S1SI</v>
      </c>
      <c r="D78" s="18">
        <f t="shared" ref="D78:D109" si="6">IF(E78&lt;&gt;E77,31,D77+1)</f>
        <v>31</v>
      </c>
      <c r="E78" s="63" t="s">
        <v>28</v>
      </c>
      <c r="F78" s="18" t="s">
        <v>13</v>
      </c>
      <c r="G78" s="18" t="s">
        <v>17</v>
      </c>
      <c r="H78" s="19">
        <v>18.976666666666667</v>
      </c>
      <c r="I78" s="19">
        <v>5.9</v>
      </c>
      <c r="J78" s="19">
        <v>3</v>
      </c>
      <c r="K78" s="19">
        <v>3</v>
      </c>
      <c r="L78" s="18">
        <v>0</v>
      </c>
      <c r="M78" s="19">
        <v>30.876666666666665</v>
      </c>
      <c r="N78" s="18" t="s">
        <v>15</v>
      </c>
      <c r="O78" s="1"/>
    </row>
    <row r="79" spans="1:15" x14ac:dyDescent="0.3">
      <c r="A79" s="18">
        <v>102</v>
      </c>
      <c r="B79" s="79" t="str">
        <f t="shared" si="4"/>
        <v>S1SI-032</v>
      </c>
      <c r="C79" s="18" t="str">
        <f>VLOOKUP(E79,[2]Sheet1!$A$2:$B$5,2,FALSE)</f>
        <v>S1SI</v>
      </c>
      <c r="D79" s="18">
        <f t="shared" si="6"/>
        <v>32</v>
      </c>
      <c r="E79" s="63" t="s">
        <v>28</v>
      </c>
      <c r="F79" s="18" t="s">
        <v>13</v>
      </c>
      <c r="G79" s="18" t="s">
        <v>17</v>
      </c>
      <c r="H79" s="19">
        <v>26.913333333333327</v>
      </c>
      <c r="I79" s="19">
        <v>12.45</v>
      </c>
      <c r="J79" s="19">
        <v>2.4</v>
      </c>
      <c r="K79" s="19">
        <v>9.6666666666666696</v>
      </c>
      <c r="L79" s="18">
        <v>0</v>
      </c>
      <c r="M79" s="19">
        <v>51.43</v>
      </c>
      <c r="N79" s="18" t="s">
        <v>15</v>
      </c>
      <c r="O79" s="1"/>
    </row>
    <row r="80" spans="1:15" x14ac:dyDescent="0.3">
      <c r="A80" s="18">
        <v>84</v>
      </c>
      <c r="B80" s="79" t="str">
        <f t="shared" si="4"/>
        <v>S1SI-033</v>
      </c>
      <c r="C80" s="18" t="str">
        <f>VLOOKUP(E80,[2]Sheet1!$A$2:$B$5,2,FALSE)</f>
        <v>S1SI</v>
      </c>
      <c r="D80" s="18">
        <f t="shared" si="6"/>
        <v>33</v>
      </c>
      <c r="E80" s="63" t="s">
        <v>28</v>
      </c>
      <c r="F80" s="18" t="s">
        <v>13</v>
      </c>
      <c r="G80" s="18" t="s">
        <v>14</v>
      </c>
      <c r="H80" s="19">
        <v>22.73</v>
      </c>
      <c r="I80" s="19">
        <v>3</v>
      </c>
      <c r="J80" s="19">
        <v>2</v>
      </c>
      <c r="K80" s="19">
        <v>0</v>
      </c>
      <c r="L80" s="18">
        <v>0</v>
      </c>
      <c r="M80" s="19">
        <v>27.73</v>
      </c>
      <c r="N80" s="18" t="s">
        <v>15</v>
      </c>
      <c r="O80" s="1"/>
    </row>
    <row r="81" spans="1:15" x14ac:dyDescent="0.3">
      <c r="A81" s="18">
        <v>27</v>
      </c>
      <c r="B81" s="79" t="str">
        <f t="shared" si="4"/>
        <v>S1SI-034</v>
      </c>
      <c r="C81" s="18" t="str">
        <f>VLOOKUP(E81,[2]Sheet1!$A$2:$B$5,2,FALSE)</f>
        <v>S1SI</v>
      </c>
      <c r="D81" s="18">
        <f t="shared" si="6"/>
        <v>34</v>
      </c>
      <c r="E81" s="63" t="s">
        <v>28</v>
      </c>
      <c r="F81" s="18" t="s">
        <v>13</v>
      </c>
      <c r="G81" s="18" t="s">
        <v>17</v>
      </c>
      <c r="H81" s="19">
        <v>19.869999999999997</v>
      </c>
      <c r="I81" s="19">
        <v>1.5</v>
      </c>
      <c r="J81" s="19">
        <v>1</v>
      </c>
      <c r="K81" s="19">
        <v>1</v>
      </c>
      <c r="L81" s="18">
        <v>0</v>
      </c>
      <c r="M81" s="19">
        <v>23.369999999999997</v>
      </c>
      <c r="N81" s="18" t="s">
        <v>15</v>
      </c>
      <c r="O81" s="1"/>
    </row>
    <row r="82" spans="1:15" x14ac:dyDescent="0.3">
      <c r="A82" s="18">
        <v>88</v>
      </c>
      <c r="B82" s="79" t="str">
        <f t="shared" si="4"/>
        <v>S1SI-035</v>
      </c>
      <c r="C82" s="18" t="str">
        <f>VLOOKUP(E82,[2]Sheet1!$A$2:$B$5,2,FALSE)</f>
        <v>S1SI</v>
      </c>
      <c r="D82" s="18">
        <f t="shared" si="6"/>
        <v>35</v>
      </c>
      <c r="E82" s="63" t="s">
        <v>28</v>
      </c>
      <c r="F82" s="18" t="s">
        <v>13</v>
      </c>
      <c r="G82" s="18" t="s">
        <v>14</v>
      </c>
      <c r="H82" s="19">
        <v>24.32</v>
      </c>
      <c r="I82" s="19">
        <v>3.05</v>
      </c>
      <c r="J82" s="19">
        <v>4</v>
      </c>
      <c r="K82" s="19">
        <v>1</v>
      </c>
      <c r="L82" s="18">
        <v>0</v>
      </c>
      <c r="M82" s="19">
        <v>32.370000000000005</v>
      </c>
      <c r="N82" s="18" t="s">
        <v>15</v>
      </c>
      <c r="O82" s="1"/>
    </row>
    <row r="83" spans="1:15" x14ac:dyDescent="0.3">
      <c r="A83" s="18">
        <v>115</v>
      </c>
      <c r="B83" s="79" t="str">
        <f t="shared" si="4"/>
        <v>S1SI-036</v>
      </c>
      <c r="C83" s="18" t="str">
        <f>VLOOKUP(E83,[2]Sheet1!$A$2:$B$5,2,FALSE)</f>
        <v>S1SI</v>
      </c>
      <c r="D83" s="18">
        <f t="shared" si="6"/>
        <v>36</v>
      </c>
      <c r="E83" s="63" t="s">
        <v>28</v>
      </c>
      <c r="F83" s="18" t="s">
        <v>13</v>
      </c>
      <c r="G83" s="18" t="s">
        <v>17</v>
      </c>
      <c r="H83" s="19">
        <v>19.3</v>
      </c>
      <c r="I83" s="19">
        <v>1.75</v>
      </c>
      <c r="J83" s="19">
        <v>2</v>
      </c>
      <c r="K83" s="19">
        <v>5.5</v>
      </c>
      <c r="L83" s="18">
        <v>0</v>
      </c>
      <c r="M83" s="19">
        <v>28.55</v>
      </c>
      <c r="N83" s="18" t="s">
        <v>15</v>
      </c>
      <c r="O83" s="1"/>
    </row>
    <row r="84" spans="1:15" x14ac:dyDescent="0.3">
      <c r="A84" s="18">
        <v>29</v>
      </c>
      <c r="B84" s="79" t="str">
        <f t="shared" si="4"/>
        <v>S1SI-037</v>
      </c>
      <c r="C84" s="18" t="str">
        <f>VLOOKUP(E84,[2]Sheet1!$A$2:$B$5,2,FALSE)</f>
        <v>S1SI</v>
      </c>
      <c r="D84" s="18">
        <f t="shared" si="6"/>
        <v>37</v>
      </c>
      <c r="E84" s="63" t="s">
        <v>28</v>
      </c>
      <c r="F84" s="18" t="s">
        <v>13</v>
      </c>
      <c r="G84" s="18" t="s">
        <v>14</v>
      </c>
      <c r="H84" s="19">
        <v>24.216666666666665</v>
      </c>
      <c r="I84" s="19">
        <v>28.5</v>
      </c>
      <c r="J84" s="19">
        <v>7.9</v>
      </c>
      <c r="K84" s="19">
        <v>11.5</v>
      </c>
      <c r="L84" s="18">
        <v>0</v>
      </c>
      <c r="M84" s="19">
        <v>72.116666666666674</v>
      </c>
      <c r="N84" s="18" t="s">
        <v>15</v>
      </c>
      <c r="O84" s="1"/>
    </row>
    <row r="85" spans="1:15" x14ac:dyDescent="0.3">
      <c r="A85" s="18">
        <v>82</v>
      </c>
      <c r="B85" s="79" t="str">
        <f t="shared" si="4"/>
        <v>S1SI-038</v>
      </c>
      <c r="C85" s="18" t="str">
        <f>VLOOKUP(E85,[2]Sheet1!$A$2:$B$5,2,FALSE)</f>
        <v>S1SI</v>
      </c>
      <c r="D85" s="18">
        <f t="shared" si="6"/>
        <v>38</v>
      </c>
      <c r="E85" s="63" t="s">
        <v>28</v>
      </c>
      <c r="F85" s="18" t="s">
        <v>13</v>
      </c>
      <c r="G85" s="18" t="s">
        <v>17</v>
      </c>
      <c r="H85" s="19">
        <v>22.636666666666667</v>
      </c>
      <c r="I85" s="19">
        <v>11.57</v>
      </c>
      <c r="J85" s="19">
        <v>7.1</v>
      </c>
      <c r="K85" s="19">
        <v>7.75</v>
      </c>
      <c r="L85" s="18">
        <v>0</v>
      </c>
      <c r="M85" s="19">
        <v>49.056666666666665</v>
      </c>
      <c r="N85" s="18" t="s">
        <v>15</v>
      </c>
      <c r="O85" s="1"/>
    </row>
    <row r="86" spans="1:15" x14ac:dyDescent="0.3">
      <c r="A86" s="18">
        <v>48</v>
      </c>
      <c r="B86" s="79" t="str">
        <f t="shared" si="4"/>
        <v>S1SI-039</v>
      </c>
      <c r="C86" s="18" t="str">
        <f>VLOOKUP(E86,[2]Sheet1!$A$2:$B$5,2,FALSE)</f>
        <v>S1SI</v>
      </c>
      <c r="D86" s="18">
        <f t="shared" si="6"/>
        <v>39</v>
      </c>
      <c r="E86" s="63" t="s">
        <v>28</v>
      </c>
      <c r="F86" s="18" t="s">
        <v>13</v>
      </c>
      <c r="G86" s="18" t="s">
        <v>17</v>
      </c>
      <c r="H86" s="19">
        <v>21.299999999999997</v>
      </c>
      <c r="I86" s="19">
        <v>1.33</v>
      </c>
      <c r="J86" s="19">
        <v>2.8</v>
      </c>
      <c r="K86" s="19">
        <v>8</v>
      </c>
      <c r="L86" s="18">
        <v>0</v>
      </c>
      <c r="M86" s="19">
        <v>33.429999999999993</v>
      </c>
      <c r="N86" s="18" t="s">
        <v>15</v>
      </c>
      <c r="O86" s="1"/>
    </row>
    <row r="87" spans="1:15" x14ac:dyDescent="0.3">
      <c r="A87" s="18">
        <v>12</v>
      </c>
      <c r="B87" s="79" t="str">
        <f t="shared" si="4"/>
        <v>S1SI-040</v>
      </c>
      <c r="C87" s="18" t="str">
        <f>VLOOKUP(E87,[2]Sheet1!$A$2:$B$5,2,FALSE)</f>
        <v>S1SI</v>
      </c>
      <c r="D87" s="18">
        <f t="shared" si="6"/>
        <v>40</v>
      </c>
      <c r="E87" s="63" t="s">
        <v>28</v>
      </c>
      <c r="F87" s="18" t="s">
        <v>13</v>
      </c>
      <c r="G87" s="18" t="s">
        <v>14</v>
      </c>
      <c r="H87" s="19">
        <v>12</v>
      </c>
      <c r="I87" s="19">
        <v>0</v>
      </c>
      <c r="J87" s="19">
        <v>0</v>
      </c>
      <c r="K87" s="19">
        <v>0</v>
      </c>
      <c r="L87" s="18">
        <v>0</v>
      </c>
      <c r="M87" s="19">
        <v>12</v>
      </c>
      <c r="N87" s="18" t="s">
        <v>32</v>
      </c>
      <c r="O87" s="1"/>
    </row>
    <row r="88" spans="1:15" x14ac:dyDescent="0.3">
      <c r="A88" s="18">
        <v>31</v>
      </c>
      <c r="B88" s="79" t="str">
        <f t="shared" si="4"/>
        <v>S1SI-041</v>
      </c>
      <c r="C88" s="18" t="str">
        <f>VLOOKUP(E88,[2]Sheet1!$A$2:$B$5,2,FALSE)</f>
        <v>S1SI</v>
      </c>
      <c r="D88" s="18">
        <f t="shared" si="6"/>
        <v>41</v>
      </c>
      <c r="E88" s="63" t="s">
        <v>28</v>
      </c>
      <c r="F88" s="18" t="s">
        <v>13</v>
      </c>
      <c r="G88" s="18" t="s">
        <v>23</v>
      </c>
      <c r="H88" s="19">
        <v>16.376666666666665</v>
      </c>
      <c r="I88" s="19">
        <v>2</v>
      </c>
      <c r="J88" s="19">
        <v>3.1</v>
      </c>
      <c r="K88" s="19">
        <v>10.5</v>
      </c>
      <c r="L88" s="18">
        <v>0</v>
      </c>
      <c r="M88" s="19">
        <v>31.976666666666667</v>
      </c>
      <c r="N88" s="18" t="s">
        <v>32</v>
      </c>
      <c r="O88" s="1"/>
    </row>
    <row r="89" spans="1:15" x14ac:dyDescent="0.3">
      <c r="A89" s="18">
        <v>97</v>
      </c>
      <c r="B89" s="79" t="str">
        <f t="shared" si="4"/>
        <v>S1SI-042</v>
      </c>
      <c r="C89" s="18" t="str">
        <f>VLOOKUP(E89,[2]Sheet1!$A$2:$B$5,2,FALSE)</f>
        <v>S1SI</v>
      </c>
      <c r="D89" s="18">
        <f t="shared" si="6"/>
        <v>42</v>
      </c>
      <c r="E89" s="63" t="s">
        <v>28</v>
      </c>
      <c r="F89" s="18" t="s">
        <v>13</v>
      </c>
      <c r="G89" s="18" t="s">
        <v>17</v>
      </c>
      <c r="H89" s="19">
        <v>21.963333333333328</v>
      </c>
      <c r="I89" s="19">
        <v>3.67</v>
      </c>
      <c r="J89" s="19">
        <v>4</v>
      </c>
      <c r="K89" s="19">
        <v>4</v>
      </c>
      <c r="L89" s="18">
        <v>0</v>
      </c>
      <c r="M89" s="19">
        <v>33.633333333333326</v>
      </c>
      <c r="N89" s="18" t="s">
        <v>15</v>
      </c>
      <c r="O89" s="1"/>
    </row>
    <row r="90" spans="1:15" x14ac:dyDescent="0.3">
      <c r="A90" s="18">
        <v>72</v>
      </c>
      <c r="B90" s="79" t="str">
        <f t="shared" si="4"/>
        <v>S1SI-043</v>
      </c>
      <c r="C90" s="18" t="str">
        <f>VLOOKUP(E90,[2]Sheet1!$A$2:$B$5,2,FALSE)</f>
        <v>S1SI</v>
      </c>
      <c r="D90" s="18">
        <f t="shared" si="6"/>
        <v>43</v>
      </c>
      <c r="E90" s="63" t="s">
        <v>28</v>
      </c>
      <c r="F90" s="18" t="s">
        <v>13</v>
      </c>
      <c r="G90" s="18" t="s">
        <v>14</v>
      </c>
      <c r="H90" s="19">
        <v>19.77</v>
      </c>
      <c r="I90" s="19">
        <v>11.17</v>
      </c>
      <c r="J90" s="19">
        <v>2</v>
      </c>
      <c r="K90" s="19">
        <v>3.5</v>
      </c>
      <c r="L90" s="18">
        <v>0</v>
      </c>
      <c r="M90" s="19">
        <v>36.44</v>
      </c>
      <c r="N90" s="18" t="s">
        <v>15</v>
      </c>
      <c r="O90" s="1"/>
    </row>
    <row r="91" spans="1:15" x14ac:dyDescent="0.3">
      <c r="A91" s="18">
        <v>55</v>
      </c>
      <c r="B91" s="79" t="str">
        <f t="shared" si="4"/>
        <v>S1SI-044</v>
      </c>
      <c r="C91" s="18" t="str">
        <f>VLOOKUP(E91,[2]Sheet1!$A$2:$B$5,2,FALSE)</f>
        <v>S1SI</v>
      </c>
      <c r="D91" s="18">
        <f t="shared" si="6"/>
        <v>44</v>
      </c>
      <c r="E91" s="63" t="s">
        <v>28</v>
      </c>
      <c r="F91" s="18" t="s">
        <v>13</v>
      </c>
      <c r="G91" s="18" t="s">
        <v>17</v>
      </c>
      <c r="H91" s="19">
        <v>18.75</v>
      </c>
      <c r="I91" s="19">
        <v>1</v>
      </c>
      <c r="J91" s="19">
        <v>2</v>
      </c>
      <c r="K91" s="19">
        <v>3.5</v>
      </c>
      <c r="L91" s="18">
        <v>0</v>
      </c>
      <c r="M91" s="19">
        <v>25.25</v>
      </c>
      <c r="N91" s="18" t="s">
        <v>15</v>
      </c>
      <c r="O91" s="1"/>
    </row>
    <row r="92" spans="1:15" x14ac:dyDescent="0.3">
      <c r="A92" s="18">
        <v>23</v>
      </c>
      <c r="B92" s="79" t="str">
        <f t="shared" si="4"/>
        <v>S1SI-045</v>
      </c>
      <c r="C92" s="18" t="str">
        <f>VLOOKUP(E92,[2]Sheet1!$A$2:$B$5,2,FALSE)</f>
        <v>S1SI</v>
      </c>
      <c r="D92" s="18">
        <f t="shared" si="6"/>
        <v>45</v>
      </c>
      <c r="E92" s="63" t="s">
        <v>28</v>
      </c>
      <c r="F92" s="18" t="s">
        <v>13</v>
      </c>
      <c r="G92" s="18" t="s">
        <v>14</v>
      </c>
      <c r="H92" s="19">
        <v>13.370000000000001</v>
      </c>
      <c r="I92" s="19">
        <v>3.6</v>
      </c>
      <c r="J92" s="19">
        <v>2</v>
      </c>
      <c r="K92" s="19">
        <v>0</v>
      </c>
      <c r="L92" s="18">
        <v>0</v>
      </c>
      <c r="M92" s="19">
        <v>18.970000000000002</v>
      </c>
      <c r="N92" s="18" t="s">
        <v>15</v>
      </c>
      <c r="O92" s="1"/>
    </row>
    <row r="93" spans="1:15" x14ac:dyDescent="0.3">
      <c r="A93" s="18">
        <v>43</v>
      </c>
      <c r="B93" s="79" t="str">
        <f t="shared" si="4"/>
        <v>S1SI-046</v>
      </c>
      <c r="C93" s="18" t="str">
        <f>VLOOKUP(E93,[2]Sheet1!$A$2:$B$5,2,FALSE)</f>
        <v>S1SI</v>
      </c>
      <c r="D93" s="18">
        <f t="shared" si="6"/>
        <v>46</v>
      </c>
      <c r="E93" s="63" t="s">
        <v>28</v>
      </c>
      <c r="F93" s="18" t="s">
        <v>13</v>
      </c>
      <c r="G93" s="18" t="s">
        <v>17</v>
      </c>
      <c r="H93" s="19">
        <v>12</v>
      </c>
      <c r="I93" s="19">
        <v>3.2</v>
      </c>
      <c r="J93" s="19">
        <v>0</v>
      </c>
      <c r="K93" s="19">
        <v>0</v>
      </c>
      <c r="L93" s="18">
        <v>0</v>
      </c>
      <c r="M93" s="19">
        <v>15.2</v>
      </c>
      <c r="N93" s="18" t="s">
        <v>32</v>
      </c>
      <c r="O93" s="1"/>
    </row>
    <row r="94" spans="1:15" x14ac:dyDescent="0.3">
      <c r="A94" s="18">
        <v>101</v>
      </c>
      <c r="B94" s="79" t="str">
        <f t="shared" si="4"/>
        <v>S1SI-047</v>
      </c>
      <c r="C94" s="18" t="str">
        <f>VLOOKUP(E94,[2]Sheet1!$A$2:$B$5,2,FALSE)</f>
        <v>S1SI</v>
      </c>
      <c r="D94" s="18">
        <f t="shared" si="6"/>
        <v>47</v>
      </c>
      <c r="E94" s="63" t="s">
        <v>28</v>
      </c>
      <c r="F94" s="18" t="s">
        <v>13</v>
      </c>
      <c r="G94" s="18" t="s">
        <v>17</v>
      </c>
      <c r="H94" s="19">
        <v>19.316666666666666</v>
      </c>
      <c r="I94" s="19">
        <v>10.77</v>
      </c>
      <c r="J94" s="19">
        <v>3.4</v>
      </c>
      <c r="K94" s="19">
        <v>4.5</v>
      </c>
      <c r="L94" s="18">
        <v>0</v>
      </c>
      <c r="M94" s="19">
        <v>37.986666666666665</v>
      </c>
      <c r="N94" s="18" t="s">
        <v>15</v>
      </c>
      <c r="O94" s="1"/>
    </row>
    <row r="95" spans="1:15" x14ac:dyDescent="0.3">
      <c r="A95" s="18">
        <v>77</v>
      </c>
      <c r="B95" s="79" t="str">
        <f t="shared" si="4"/>
        <v>S1SI-048</v>
      </c>
      <c r="C95" s="18" t="str">
        <f>VLOOKUP(E95,[2]Sheet1!$A$2:$B$5,2,FALSE)</f>
        <v>S1SI</v>
      </c>
      <c r="D95" s="18">
        <f t="shared" si="6"/>
        <v>48</v>
      </c>
      <c r="E95" s="63" t="s">
        <v>28</v>
      </c>
      <c r="F95" s="18" t="s">
        <v>13</v>
      </c>
      <c r="G95" s="18" t="s">
        <v>14</v>
      </c>
      <c r="H95" s="19">
        <v>21.22</v>
      </c>
      <c r="I95" s="19">
        <v>30.639999999999997</v>
      </c>
      <c r="J95" s="19">
        <v>3.2</v>
      </c>
      <c r="K95" s="19">
        <v>9</v>
      </c>
      <c r="L95" s="18">
        <v>0</v>
      </c>
      <c r="M95" s="19">
        <v>64.06</v>
      </c>
      <c r="N95" s="18" t="s">
        <v>15</v>
      </c>
      <c r="O95" s="1"/>
    </row>
    <row r="96" spans="1:15" x14ac:dyDescent="0.3">
      <c r="A96" s="18">
        <v>5</v>
      </c>
      <c r="B96" s="79" t="str">
        <f t="shared" si="4"/>
        <v>S1SI-049</v>
      </c>
      <c r="C96" s="18" t="str">
        <f>VLOOKUP(E96,[2]Sheet1!$A$2:$B$5,2,FALSE)</f>
        <v>S1SI</v>
      </c>
      <c r="D96" s="18">
        <f t="shared" si="6"/>
        <v>49</v>
      </c>
      <c r="E96" s="63" t="s">
        <v>28</v>
      </c>
      <c r="F96" s="18" t="s">
        <v>13</v>
      </c>
      <c r="G96" s="18" t="s">
        <v>17</v>
      </c>
      <c r="H96" s="19">
        <v>13</v>
      </c>
      <c r="I96" s="19">
        <v>0</v>
      </c>
      <c r="J96" s="19">
        <v>0</v>
      </c>
      <c r="K96" s="19">
        <v>0</v>
      </c>
      <c r="L96" s="18">
        <v>0</v>
      </c>
      <c r="M96" s="19">
        <v>13</v>
      </c>
      <c r="N96" s="18" t="s">
        <v>32</v>
      </c>
      <c r="O96" s="1"/>
    </row>
    <row r="97" spans="1:15" x14ac:dyDescent="0.3">
      <c r="A97" s="18">
        <v>32</v>
      </c>
      <c r="B97" s="79" t="str">
        <f t="shared" si="4"/>
        <v>S1SI-050</v>
      </c>
      <c r="C97" s="18" t="str">
        <f>VLOOKUP(E97,[2]Sheet1!$A$2:$B$5,2,FALSE)</f>
        <v>S1SI</v>
      </c>
      <c r="D97" s="18">
        <f t="shared" si="6"/>
        <v>50</v>
      </c>
      <c r="E97" s="63" t="s">
        <v>28</v>
      </c>
      <c r="F97" s="18" t="s">
        <v>13</v>
      </c>
      <c r="G97" s="18" t="s">
        <v>14</v>
      </c>
      <c r="H97" s="19">
        <v>16.79</v>
      </c>
      <c r="I97" s="19">
        <v>2.9</v>
      </c>
      <c r="J97" s="19">
        <v>5.6</v>
      </c>
      <c r="K97" s="19">
        <v>1</v>
      </c>
      <c r="L97" s="18">
        <v>0</v>
      </c>
      <c r="M97" s="19">
        <v>26.29</v>
      </c>
      <c r="N97" s="18" t="s">
        <v>15</v>
      </c>
      <c r="O97" s="1"/>
    </row>
    <row r="98" spans="1:15" x14ac:dyDescent="0.3">
      <c r="A98" s="18">
        <v>52</v>
      </c>
      <c r="B98" s="79" t="str">
        <f t="shared" si="4"/>
        <v>S1SI-051</v>
      </c>
      <c r="C98" s="18" t="str">
        <f>VLOOKUP(E98,[2]Sheet1!$A$2:$B$5,2,FALSE)</f>
        <v>S1SI</v>
      </c>
      <c r="D98" s="18">
        <f t="shared" si="6"/>
        <v>51</v>
      </c>
      <c r="E98" s="63" t="s">
        <v>28</v>
      </c>
      <c r="F98" s="18" t="s">
        <v>13</v>
      </c>
      <c r="G98" s="18" t="s">
        <v>17</v>
      </c>
      <c r="H98" s="19">
        <v>12.5</v>
      </c>
      <c r="I98" s="19">
        <v>0</v>
      </c>
      <c r="J98" s="19">
        <v>0</v>
      </c>
      <c r="K98" s="19">
        <v>0</v>
      </c>
      <c r="L98" s="18">
        <v>0</v>
      </c>
      <c r="M98" s="19">
        <v>12.5</v>
      </c>
      <c r="N98" s="18" t="s">
        <v>32</v>
      </c>
      <c r="O98" s="1"/>
    </row>
    <row r="99" spans="1:15" x14ac:dyDescent="0.3">
      <c r="A99" s="18">
        <v>57</v>
      </c>
      <c r="B99" s="79" t="str">
        <f t="shared" si="4"/>
        <v>S1SI-052</v>
      </c>
      <c r="C99" s="18" t="str">
        <f>VLOOKUP(E99,[2]Sheet1!$A$2:$B$5,2,FALSE)</f>
        <v>S1SI</v>
      </c>
      <c r="D99" s="18">
        <f t="shared" si="6"/>
        <v>52</v>
      </c>
      <c r="E99" s="63" t="s">
        <v>28</v>
      </c>
      <c r="F99" s="18" t="s">
        <v>13</v>
      </c>
      <c r="G99" s="18" t="s">
        <v>17</v>
      </c>
      <c r="H99" s="19">
        <v>19.670000000000002</v>
      </c>
      <c r="I99" s="19">
        <v>11.629999999999999</v>
      </c>
      <c r="J99" s="19">
        <v>3.4</v>
      </c>
      <c r="K99" s="19">
        <v>16.233333333333299</v>
      </c>
      <c r="L99" s="18">
        <v>0</v>
      </c>
      <c r="M99" s="19">
        <v>50.933333333333302</v>
      </c>
      <c r="N99" s="18" t="s">
        <v>15</v>
      </c>
      <c r="O99" s="1"/>
    </row>
    <row r="100" spans="1:15" x14ac:dyDescent="0.3">
      <c r="A100" s="18">
        <v>83</v>
      </c>
      <c r="B100" s="79" t="str">
        <f t="shared" si="4"/>
        <v>S1SI-053</v>
      </c>
      <c r="C100" s="18" t="str">
        <f>VLOOKUP(E100,[2]Sheet1!$A$2:$B$5,2,FALSE)</f>
        <v>S1SI</v>
      </c>
      <c r="D100" s="18">
        <f t="shared" si="6"/>
        <v>53</v>
      </c>
      <c r="E100" s="63" t="s">
        <v>28</v>
      </c>
      <c r="F100" s="18" t="s">
        <v>13</v>
      </c>
      <c r="G100" s="18" t="s">
        <v>17</v>
      </c>
      <c r="H100" s="19">
        <v>22.939999999999998</v>
      </c>
      <c r="I100" s="19">
        <v>7.47</v>
      </c>
      <c r="J100" s="19">
        <v>3.2</v>
      </c>
      <c r="K100" s="19">
        <v>10.5</v>
      </c>
      <c r="L100" s="18">
        <v>0</v>
      </c>
      <c r="M100" s="19">
        <v>44.11</v>
      </c>
      <c r="N100" s="18" t="s">
        <v>15</v>
      </c>
      <c r="O100" s="1"/>
    </row>
    <row r="101" spans="1:15" x14ac:dyDescent="0.3">
      <c r="A101" s="18">
        <v>91</v>
      </c>
      <c r="B101" s="79" t="str">
        <f t="shared" si="4"/>
        <v>S1SI-054</v>
      </c>
      <c r="C101" s="18" t="str">
        <f>VLOOKUP(E101,[2]Sheet1!$A$2:$B$5,2,FALSE)</f>
        <v>S1SI</v>
      </c>
      <c r="D101" s="18">
        <f t="shared" si="6"/>
        <v>54</v>
      </c>
      <c r="E101" s="63" t="s">
        <v>28</v>
      </c>
      <c r="F101" s="18" t="s">
        <v>13</v>
      </c>
      <c r="G101" s="18" t="s">
        <v>17</v>
      </c>
      <c r="H101" s="19">
        <v>25.695</v>
      </c>
      <c r="I101" s="19">
        <v>6.85</v>
      </c>
      <c r="J101" s="19">
        <v>4.4000000000000004</v>
      </c>
      <c r="K101" s="19">
        <v>8</v>
      </c>
      <c r="L101" s="18">
        <v>0</v>
      </c>
      <c r="M101" s="19">
        <v>44.945</v>
      </c>
      <c r="N101" s="18" t="s">
        <v>15</v>
      </c>
      <c r="O101" s="1"/>
    </row>
    <row r="102" spans="1:15" x14ac:dyDescent="0.3">
      <c r="A102" s="18">
        <v>47</v>
      </c>
      <c r="B102" s="79" t="str">
        <f t="shared" si="4"/>
        <v>S1SI-055</v>
      </c>
      <c r="C102" s="18" t="str">
        <f>VLOOKUP(E102,[2]Sheet1!$A$2:$B$5,2,FALSE)</f>
        <v>S1SI</v>
      </c>
      <c r="D102" s="18">
        <f t="shared" si="6"/>
        <v>55</v>
      </c>
      <c r="E102" s="63" t="s">
        <v>28</v>
      </c>
      <c r="F102" s="18" t="s">
        <v>13</v>
      </c>
      <c r="G102" s="18" t="s">
        <v>14</v>
      </c>
      <c r="H102" s="19">
        <v>26.75</v>
      </c>
      <c r="I102" s="19">
        <v>11.3</v>
      </c>
      <c r="J102" s="19">
        <v>4.2</v>
      </c>
      <c r="K102" s="19">
        <v>7.5</v>
      </c>
      <c r="L102" s="18">
        <v>0</v>
      </c>
      <c r="M102" s="19">
        <v>49.75</v>
      </c>
      <c r="N102" s="18" t="s">
        <v>15</v>
      </c>
      <c r="O102" s="1"/>
    </row>
    <row r="103" spans="1:15" x14ac:dyDescent="0.3">
      <c r="A103" s="18">
        <v>1</v>
      </c>
      <c r="B103" s="79" t="str">
        <f t="shared" si="4"/>
        <v>S1SI-056</v>
      </c>
      <c r="C103" s="18" t="str">
        <f>VLOOKUP(E103,[2]Sheet1!$A$2:$B$5,2,FALSE)</f>
        <v>S1SI</v>
      </c>
      <c r="D103" s="18">
        <f t="shared" si="6"/>
        <v>56</v>
      </c>
      <c r="E103" s="63" t="s">
        <v>28</v>
      </c>
      <c r="F103" s="18" t="s">
        <v>13</v>
      </c>
      <c r="G103" s="18" t="s">
        <v>14</v>
      </c>
      <c r="H103" s="19">
        <v>16.43</v>
      </c>
      <c r="I103" s="19">
        <v>5</v>
      </c>
      <c r="J103" s="19">
        <v>2.8</v>
      </c>
      <c r="K103" s="19">
        <v>8</v>
      </c>
      <c r="L103" s="18">
        <v>0</v>
      </c>
      <c r="M103" s="19">
        <v>32.230000000000004</v>
      </c>
      <c r="N103" s="18" t="s">
        <v>15</v>
      </c>
      <c r="O103" s="1"/>
    </row>
    <row r="104" spans="1:15" x14ac:dyDescent="0.3">
      <c r="A104" s="18">
        <v>8</v>
      </c>
      <c r="B104" s="79" t="str">
        <f t="shared" si="4"/>
        <v>S1SI-057</v>
      </c>
      <c r="C104" s="18" t="str">
        <f>VLOOKUP(E104,[2]Sheet1!$A$2:$B$5,2,FALSE)</f>
        <v>S1SI</v>
      </c>
      <c r="D104" s="18">
        <f t="shared" si="6"/>
        <v>57</v>
      </c>
      <c r="E104" s="63" t="s">
        <v>28</v>
      </c>
      <c r="F104" s="18" t="s">
        <v>13</v>
      </c>
      <c r="G104" s="18" t="s">
        <v>17</v>
      </c>
      <c r="H104" s="19">
        <v>0</v>
      </c>
      <c r="I104" s="19">
        <v>0</v>
      </c>
      <c r="J104" s="19">
        <v>0</v>
      </c>
      <c r="K104" s="19">
        <v>0</v>
      </c>
      <c r="L104" s="18">
        <v>0</v>
      </c>
      <c r="M104" s="19">
        <v>0</v>
      </c>
      <c r="N104" s="18" t="s">
        <v>32</v>
      </c>
      <c r="O104" s="1"/>
    </row>
    <row r="105" spans="1:15" x14ac:dyDescent="0.3">
      <c r="A105" s="18">
        <v>28</v>
      </c>
      <c r="B105" s="79" t="str">
        <f t="shared" si="4"/>
        <v>S1SI-058</v>
      </c>
      <c r="C105" s="18" t="str">
        <f>VLOOKUP(E105,[2]Sheet1!$A$2:$B$5,2,FALSE)</f>
        <v>S1SI</v>
      </c>
      <c r="D105" s="18">
        <f t="shared" si="6"/>
        <v>58</v>
      </c>
      <c r="E105" s="63" t="s">
        <v>28</v>
      </c>
      <c r="F105" s="18" t="s">
        <v>13</v>
      </c>
      <c r="G105" s="18" t="s">
        <v>17</v>
      </c>
      <c r="H105" s="19">
        <v>13.03</v>
      </c>
      <c r="I105" s="19">
        <v>6.14</v>
      </c>
      <c r="J105" s="19">
        <v>2.7</v>
      </c>
      <c r="K105" s="19">
        <v>3.5</v>
      </c>
      <c r="L105" s="18">
        <v>0</v>
      </c>
      <c r="M105" s="19">
        <v>25.369999999999997</v>
      </c>
      <c r="N105" s="18" t="s">
        <v>15</v>
      </c>
      <c r="O105" s="1"/>
    </row>
    <row r="106" spans="1:15" x14ac:dyDescent="0.3">
      <c r="A106" s="18">
        <v>16</v>
      </c>
      <c r="B106" s="79" t="str">
        <f t="shared" si="4"/>
        <v>S1SI-059</v>
      </c>
      <c r="C106" s="18" t="str">
        <f>VLOOKUP(E106,[2]Sheet1!$A$2:$B$5,2,FALSE)</f>
        <v>S1SI</v>
      </c>
      <c r="D106" s="18">
        <f t="shared" si="6"/>
        <v>59</v>
      </c>
      <c r="E106" s="63" t="s">
        <v>28</v>
      </c>
      <c r="F106" s="18" t="s">
        <v>13</v>
      </c>
      <c r="G106" s="18" t="s">
        <v>14</v>
      </c>
      <c r="H106" s="19">
        <v>17.47</v>
      </c>
      <c r="I106" s="19">
        <v>11.7</v>
      </c>
      <c r="J106" s="19">
        <v>1.4</v>
      </c>
      <c r="K106" s="19">
        <v>15</v>
      </c>
      <c r="L106" s="18">
        <v>0</v>
      </c>
      <c r="M106" s="19">
        <v>45.569999999999993</v>
      </c>
      <c r="N106" s="18" t="s">
        <v>15</v>
      </c>
      <c r="O106" s="1"/>
    </row>
    <row r="107" spans="1:15" x14ac:dyDescent="0.3">
      <c r="A107" s="18">
        <v>59</v>
      </c>
      <c r="B107" s="79" t="str">
        <f t="shared" si="4"/>
        <v>S1SI-060</v>
      </c>
      <c r="C107" s="18" t="str">
        <f>VLOOKUP(E107,[2]Sheet1!$A$2:$B$5,2,FALSE)</f>
        <v>S1SI</v>
      </c>
      <c r="D107" s="18">
        <f t="shared" si="6"/>
        <v>60</v>
      </c>
      <c r="E107" s="63" t="s">
        <v>28</v>
      </c>
      <c r="F107" s="18" t="s">
        <v>13</v>
      </c>
      <c r="G107" s="18" t="s">
        <v>14</v>
      </c>
      <c r="H107" s="19">
        <v>37.04</v>
      </c>
      <c r="I107" s="19">
        <v>0</v>
      </c>
      <c r="J107" s="19">
        <v>5.4</v>
      </c>
      <c r="K107" s="19">
        <v>2</v>
      </c>
      <c r="L107" s="18">
        <v>0</v>
      </c>
      <c r="M107" s="19">
        <v>44.44</v>
      </c>
      <c r="N107" s="18" t="s">
        <v>32</v>
      </c>
      <c r="O107" s="1"/>
    </row>
    <row r="108" spans="1:15" x14ac:dyDescent="0.3">
      <c r="A108" s="18">
        <v>37</v>
      </c>
      <c r="B108" s="79" t="str">
        <f t="shared" si="4"/>
        <v>S1SI-061</v>
      </c>
      <c r="C108" s="18" t="str">
        <f>VLOOKUP(E108,[2]Sheet1!$A$2:$B$5,2,FALSE)</f>
        <v>S1SI</v>
      </c>
      <c r="D108" s="18">
        <f t="shared" si="6"/>
        <v>61</v>
      </c>
      <c r="E108" s="63" t="s">
        <v>28</v>
      </c>
      <c r="F108" s="18" t="s">
        <v>13</v>
      </c>
      <c r="G108" s="18" t="s">
        <v>17</v>
      </c>
      <c r="H108" s="19">
        <v>11.3</v>
      </c>
      <c r="I108" s="19">
        <v>0</v>
      </c>
      <c r="J108" s="19">
        <v>0</v>
      </c>
      <c r="K108" s="19">
        <v>0</v>
      </c>
      <c r="L108" s="18">
        <v>0</v>
      </c>
      <c r="M108" s="19">
        <v>11.3</v>
      </c>
      <c r="N108" s="18" t="s">
        <v>32</v>
      </c>
      <c r="O108" s="1"/>
    </row>
    <row r="109" spans="1:15" x14ac:dyDescent="0.3">
      <c r="A109" s="18">
        <v>34</v>
      </c>
      <c r="B109" s="79" t="str">
        <f t="shared" si="4"/>
        <v>S1SI-062</v>
      </c>
      <c r="C109" s="18" t="str">
        <f>VLOOKUP(E109,[2]Sheet1!$A$2:$B$5,2,FALSE)</f>
        <v>S1SI</v>
      </c>
      <c r="D109" s="18">
        <f t="shared" si="6"/>
        <v>62</v>
      </c>
      <c r="E109" s="63" t="s">
        <v>28</v>
      </c>
      <c r="F109" s="18" t="s">
        <v>13</v>
      </c>
      <c r="G109" s="18" t="s">
        <v>17</v>
      </c>
      <c r="H109" s="19">
        <v>31.54</v>
      </c>
      <c r="I109" s="19">
        <v>14.3</v>
      </c>
      <c r="J109" s="19">
        <v>4.5999999999999996</v>
      </c>
      <c r="K109" s="19">
        <v>6.5</v>
      </c>
      <c r="L109" s="18">
        <v>0</v>
      </c>
      <c r="M109" s="19">
        <v>56.940000000000005</v>
      </c>
      <c r="N109" s="18" t="s">
        <v>15</v>
      </c>
      <c r="O109" s="1"/>
    </row>
    <row r="110" spans="1:15" x14ac:dyDescent="0.3">
      <c r="A110" s="18">
        <v>39</v>
      </c>
      <c r="B110" s="79" t="str">
        <f t="shared" si="4"/>
        <v>S1SI-063</v>
      </c>
      <c r="C110" s="18" t="str">
        <f>VLOOKUP(E110,[2]Sheet1!$A$2:$B$5,2,FALSE)</f>
        <v>S1SI</v>
      </c>
      <c r="D110" s="18">
        <f t="shared" ref="D110:D134" si="7">IF(E110&lt;&gt;E109,31,D109+1)</f>
        <v>63</v>
      </c>
      <c r="E110" s="63" t="s">
        <v>28</v>
      </c>
      <c r="F110" s="18" t="s">
        <v>13</v>
      </c>
      <c r="G110" s="18" t="s">
        <v>17</v>
      </c>
      <c r="H110" s="19">
        <v>20.763333333333328</v>
      </c>
      <c r="I110" s="19">
        <v>4</v>
      </c>
      <c r="J110" s="19">
        <v>4</v>
      </c>
      <c r="K110" s="19">
        <v>2.5</v>
      </c>
      <c r="L110" s="18">
        <v>0</v>
      </c>
      <c r="M110" s="19">
        <v>31.263333333333328</v>
      </c>
      <c r="N110" s="18" t="s">
        <v>15</v>
      </c>
      <c r="O110" s="1"/>
    </row>
    <row r="111" spans="1:15" x14ac:dyDescent="0.3">
      <c r="A111" s="18">
        <v>19</v>
      </c>
      <c r="B111" s="79" t="str">
        <f t="shared" si="4"/>
        <v>S1SI-064</v>
      </c>
      <c r="C111" s="18" t="str">
        <f>VLOOKUP(E111,[2]Sheet1!$A$2:$B$5,2,FALSE)</f>
        <v>S1SI</v>
      </c>
      <c r="D111" s="18">
        <f t="shared" si="7"/>
        <v>64</v>
      </c>
      <c r="E111" s="63" t="s">
        <v>28</v>
      </c>
      <c r="F111" s="18" t="s">
        <v>13</v>
      </c>
      <c r="G111" s="18" t="s">
        <v>17</v>
      </c>
      <c r="H111" s="19">
        <v>25.58</v>
      </c>
      <c r="I111" s="19">
        <v>2.77</v>
      </c>
      <c r="J111" s="19">
        <v>3.4</v>
      </c>
      <c r="K111" s="19">
        <v>5.5</v>
      </c>
      <c r="L111" s="18">
        <v>0</v>
      </c>
      <c r="M111" s="19">
        <v>37.25</v>
      </c>
      <c r="N111" s="18" t="s">
        <v>15</v>
      </c>
      <c r="O111" s="1"/>
    </row>
    <row r="112" spans="1:15" x14ac:dyDescent="0.3">
      <c r="A112" s="18">
        <v>17</v>
      </c>
      <c r="B112" s="79" t="str">
        <f t="shared" si="4"/>
        <v>S1SI-065</v>
      </c>
      <c r="C112" s="18" t="str">
        <f>VLOOKUP(E112,[2]Sheet1!$A$2:$B$5,2,FALSE)</f>
        <v>S1SI</v>
      </c>
      <c r="D112" s="18">
        <f t="shared" si="7"/>
        <v>65</v>
      </c>
      <c r="E112" s="63" t="s">
        <v>28</v>
      </c>
      <c r="F112" s="18" t="s">
        <v>13</v>
      </c>
      <c r="G112" s="18" t="s">
        <v>14</v>
      </c>
      <c r="H112" s="19">
        <v>12.33</v>
      </c>
      <c r="I112" s="19">
        <v>4.0999999999999996</v>
      </c>
      <c r="J112" s="19">
        <v>0</v>
      </c>
      <c r="K112" s="19">
        <v>0</v>
      </c>
      <c r="L112" s="18">
        <v>0</v>
      </c>
      <c r="M112" s="19">
        <v>16.43</v>
      </c>
      <c r="N112" s="18" t="s">
        <v>32</v>
      </c>
      <c r="O112" s="1"/>
    </row>
    <row r="113" spans="1:15" ht="20.399999999999999" x14ac:dyDescent="0.3">
      <c r="A113" s="18">
        <v>76</v>
      </c>
      <c r="B113" s="79" t="str">
        <f t="shared" si="4"/>
        <v>S1SI-066</v>
      </c>
      <c r="C113" s="18" t="str">
        <f>VLOOKUP(E113,[2]Sheet1!$A$2:$B$5,2,FALSE)</f>
        <v>S1SI</v>
      </c>
      <c r="D113" s="18">
        <f t="shared" si="7"/>
        <v>66</v>
      </c>
      <c r="E113" s="63" t="s">
        <v>28</v>
      </c>
      <c r="F113" s="18" t="s">
        <v>19</v>
      </c>
      <c r="G113" s="18" t="s">
        <v>20</v>
      </c>
      <c r="H113" s="19">
        <v>6.24</v>
      </c>
      <c r="I113" s="19">
        <v>0</v>
      </c>
      <c r="J113" s="19">
        <v>0</v>
      </c>
      <c r="K113" s="19">
        <v>0</v>
      </c>
      <c r="L113" s="18">
        <v>0</v>
      </c>
      <c r="M113" s="19">
        <v>6.24</v>
      </c>
      <c r="N113" s="18" t="s">
        <v>32</v>
      </c>
      <c r="O113" s="1"/>
    </row>
    <row r="114" spans="1:15" ht="20.399999999999999" x14ac:dyDescent="0.3">
      <c r="A114" s="18">
        <v>68</v>
      </c>
      <c r="B114" s="79" t="str">
        <f t="shared" si="4"/>
        <v>S1SI-067</v>
      </c>
      <c r="C114" s="18" t="str">
        <f>VLOOKUP(E114,[2]Sheet1!$A$2:$B$5,2,FALSE)</f>
        <v>S1SI</v>
      </c>
      <c r="D114" s="18">
        <f t="shared" si="7"/>
        <v>67</v>
      </c>
      <c r="E114" s="63" t="s">
        <v>28</v>
      </c>
      <c r="F114" s="18" t="s">
        <v>21</v>
      </c>
      <c r="G114" s="18" t="s">
        <v>20</v>
      </c>
      <c r="H114" s="19">
        <v>18.990000000000002</v>
      </c>
      <c r="I114" s="19">
        <v>2.93</v>
      </c>
      <c r="J114" s="19">
        <v>2.2000000000000002</v>
      </c>
      <c r="K114" s="19">
        <v>6.5</v>
      </c>
      <c r="L114" s="18">
        <v>0</v>
      </c>
      <c r="M114" s="19">
        <v>30.62</v>
      </c>
      <c r="N114" s="18" t="s">
        <v>15</v>
      </c>
      <c r="O114" s="1"/>
    </row>
    <row r="115" spans="1:15" ht="20.399999999999999" x14ac:dyDescent="0.3">
      <c r="A115" s="18">
        <v>58</v>
      </c>
      <c r="B115" s="79" t="str">
        <f t="shared" si="4"/>
        <v>S1SI-068</v>
      </c>
      <c r="C115" s="18" t="str">
        <f>VLOOKUP(E115,[2]Sheet1!$A$2:$B$5,2,FALSE)</f>
        <v>S1SI</v>
      </c>
      <c r="D115" s="18">
        <f t="shared" si="7"/>
        <v>68</v>
      </c>
      <c r="E115" s="63" t="s">
        <v>28</v>
      </c>
      <c r="F115" s="18" t="s">
        <v>21</v>
      </c>
      <c r="G115" s="18" t="s">
        <v>17</v>
      </c>
      <c r="H115" s="19">
        <v>19.380000000000003</v>
      </c>
      <c r="I115" s="19">
        <v>1.25</v>
      </c>
      <c r="J115" s="19">
        <v>4</v>
      </c>
      <c r="K115" s="19">
        <v>7</v>
      </c>
      <c r="L115" s="18">
        <v>0</v>
      </c>
      <c r="M115" s="19">
        <v>31.630000000000003</v>
      </c>
      <c r="N115" s="18" t="s">
        <v>15</v>
      </c>
      <c r="O115" s="1"/>
    </row>
    <row r="116" spans="1:15" ht="20.399999999999999" x14ac:dyDescent="0.3">
      <c r="A116" s="18">
        <v>14</v>
      </c>
      <c r="B116" s="79" t="str">
        <f t="shared" si="4"/>
        <v>S1SI-069</v>
      </c>
      <c r="C116" s="18" t="str">
        <f>VLOOKUP(E116,[2]Sheet1!$A$2:$B$5,2,FALSE)</f>
        <v>S1SI</v>
      </c>
      <c r="D116" s="18">
        <f t="shared" si="7"/>
        <v>69</v>
      </c>
      <c r="E116" s="63" t="s">
        <v>28</v>
      </c>
      <c r="F116" s="18" t="s">
        <v>19</v>
      </c>
      <c r="G116" s="18" t="s">
        <v>14</v>
      </c>
      <c r="H116" s="19">
        <v>13.05</v>
      </c>
      <c r="I116" s="19">
        <v>1.5</v>
      </c>
      <c r="J116" s="19">
        <v>0</v>
      </c>
      <c r="K116" s="19">
        <v>1</v>
      </c>
      <c r="L116" s="18">
        <v>0</v>
      </c>
      <c r="M116" s="19">
        <v>15.55</v>
      </c>
      <c r="N116" s="18" t="s">
        <v>32</v>
      </c>
      <c r="O116" s="1"/>
    </row>
    <row r="117" spans="1:15" ht="20.399999999999999" x14ac:dyDescent="0.3">
      <c r="A117" s="18">
        <v>109</v>
      </c>
      <c r="B117" s="79" t="str">
        <f t="shared" si="4"/>
        <v>S1SI-070</v>
      </c>
      <c r="C117" s="18" t="str">
        <f>VLOOKUP(E117,[2]Sheet1!$A$2:$B$5,2,FALSE)</f>
        <v>S1SI</v>
      </c>
      <c r="D117" s="18">
        <f t="shared" si="7"/>
        <v>70</v>
      </c>
      <c r="E117" s="63" t="s">
        <v>28</v>
      </c>
      <c r="F117" s="18" t="s">
        <v>21</v>
      </c>
      <c r="G117" s="18" t="s">
        <v>20</v>
      </c>
      <c r="H117" s="19">
        <v>29.36</v>
      </c>
      <c r="I117" s="19">
        <v>4.67</v>
      </c>
      <c r="J117" s="19">
        <v>1.4</v>
      </c>
      <c r="K117" s="19">
        <v>3.5</v>
      </c>
      <c r="L117" s="18">
        <v>0</v>
      </c>
      <c r="M117" s="19">
        <v>38.93</v>
      </c>
      <c r="N117" s="18" t="s">
        <v>15</v>
      </c>
      <c r="O117" s="1"/>
    </row>
    <row r="118" spans="1:15" ht="20.399999999999999" x14ac:dyDescent="0.3">
      <c r="A118" s="18">
        <v>110</v>
      </c>
      <c r="B118" s="79" t="str">
        <f t="shared" si="4"/>
        <v>S1SI-071</v>
      </c>
      <c r="C118" s="18" t="str">
        <f>VLOOKUP(E118,[2]Sheet1!$A$2:$B$5,2,FALSE)</f>
        <v>S1SI</v>
      </c>
      <c r="D118" s="18">
        <f t="shared" si="7"/>
        <v>71</v>
      </c>
      <c r="E118" s="63" t="s">
        <v>28</v>
      </c>
      <c r="F118" s="18" t="s">
        <v>21</v>
      </c>
      <c r="G118" s="18" t="s">
        <v>20</v>
      </c>
      <c r="H118" s="19">
        <v>23.880000000000003</v>
      </c>
      <c r="I118" s="19">
        <v>10.54</v>
      </c>
      <c r="J118" s="19">
        <v>4.5999999999999996</v>
      </c>
      <c r="K118" s="19">
        <v>5.5</v>
      </c>
      <c r="L118" s="18">
        <v>0</v>
      </c>
      <c r="M118" s="19">
        <v>44.52</v>
      </c>
      <c r="N118" s="18" t="s">
        <v>15</v>
      </c>
      <c r="O118" s="1"/>
    </row>
    <row r="119" spans="1:15" ht="20.399999999999999" x14ac:dyDescent="0.3">
      <c r="A119" s="18">
        <v>118</v>
      </c>
      <c r="B119" s="79" t="str">
        <f t="shared" si="4"/>
        <v>S1SI-072</v>
      </c>
      <c r="C119" s="18" t="str">
        <f>VLOOKUP(E119,[2]Sheet1!$A$2:$B$5,2,FALSE)</f>
        <v>S1SI</v>
      </c>
      <c r="D119" s="18">
        <f t="shared" si="7"/>
        <v>72</v>
      </c>
      <c r="E119" s="63" t="s">
        <v>28</v>
      </c>
      <c r="F119" s="18" t="s">
        <v>21</v>
      </c>
      <c r="G119" s="18" t="s">
        <v>14</v>
      </c>
      <c r="H119" s="19">
        <v>18.546666666666667</v>
      </c>
      <c r="I119" s="19">
        <v>7.1</v>
      </c>
      <c r="J119" s="19">
        <v>0</v>
      </c>
      <c r="K119" s="19">
        <v>1</v>
      </c>
      <c r="L119" s="19">
        <v>0</v>
      </c>
      <c r="M119" s="19">
        <v>26.646666666666668</v>
      </c>
      <c r="N119" s="18" t="s">
        <v>32</v>
      </c>
      <c r="O119" s="1"/>
    </row>
    <row r="120" spans="1:15" ht="20.399999999999999" x14ac:dyDescent="0.3">
      <c r="A120" s="18">
        <v>99</v>
      </c>
      <c r="B120" s="79" t="str">
        <f t="shared" si="4"/>
        <v>S1SI-073</v>
      </c>
      <c r="C120" s="18" t="str">
        <f>VLOOKUP(E120,[2]Sheet1!$A$2:$B$5,2,FALSE)</f>
        <v>S1SI</v>
      </c>
      <c r="D120" s="18">
        <f t="shared" si="7"/>
        <v>73</v>
      </c>
      <c r="E120" s="63" t="s">
        <v>28</v>
      </c>
      <c r="F120" s="18" t="s">
        <v>21</v>
      </c>
      <c r="G120" s="18" t="s">
        <v>20</v>
      </c>
      <c r="H120" s="19">
        <v>26.39</v>
      </c>
      <c r="I120" s="19">
        <v>15.97</v>
      </c>
      <c r="J120" s="19">
        <v>2</v>
      </c>
      <c r="K120" s="19">
        <v>8.5</v>
      </c>
      <c r="L120" s="18">
        <v>0</v>
      </c>
      <c r="M120" s="19">
        <v>52.86</v>
      </c>
      <c r="N120" s="18" t="s">
        <v>15</v>
      </c>
      <c r="O120" s="1"/>
    </row>
    <row r="121" spans="1:15" ht="20.399999999999999" x14ac:dyDescent="0.3">
      <c r="A121" s="18">
        <v>111</v>
      </c>
      <c r="B121" s="79" t="str">
        <f t="shared" si="4"/>
        <v>S1SI-074</v>
      </c>
      <c r="C121" s="18" t="str">
        <f>VLOOKUP(E121,[2]Sheet1!$A$2:$B$5,2,FALSE)</f>
        <v>S1SI</v>
      </c>
      <c r="D121" s="18">
        <f t="shared" si="7"/>
        <v>74</v>
      </c>
      <c r="E121" s="63" t="s">
        <v>28</v>
      </c>
      <c r="F121" s="18" t="s">
        <v>21</v>
      </c>
      <c r="G121" s="18" t="s">
        <v>20</v>
      </c>
      <c r="H121" s="19">
        <v>19.21</v>
      </c>
      <c r="I121" s="19">
        <v>1.5</v>
      </c>
      <c r="J121" s="19">
        <v>0.6</v>
      </c>
      <c r="K121" s="19">
        <v>9.0500000000000007</v>
      </c>
      <c r="L121" s="18">
        <v>0</v>
      </c>
      <c r="M121" s="19">
        <v>30.360000000000003</v>
      </c>
      <c r="N121" s="18" t="s">
        <v>15</v>
      </c>
      <c r="O121" s="1"/>
    </row>
    <row r="122" spans="1:15" ht="20.399999999999999" x14ac:dyDescent="0.3">
      <c r="A122" s="18">
        <v>90</v>
      </c>
      <c r="B122" s="79" t="str">
        <f t="shared" si="4"/>
        <v>S1SI-075</v>
      </c>
      <c r="C122" s="18" t="str">
        <f>VLOOKUP(E122,[2]Sheet1!$A$2:$B$5,2,FALSE)</f>
        <v>S1SI</v>
      </c>
      <c r="D122" s="18">
        <f t="shared" si="7"/>
        <v>75</v>
      </c>
      <c r="E122" s="63" t="s">
        <v>28</v>
      </c>
      <c r="F122" s="18" t="s">
        <v>19</v>
      </c>
      <c r="G122" s="18" t="s">
        <v>20</v>
      </c>
      <c r="H122" s="19">
        <v>13.5</v>
      </c>
      <c r="I122" s="19">
        <v>2.5</v>
      </c>
      <c r="J122" s="19">
        <v>1.4</v>
      </c>
      <c r="K122" s="19">
        <v>1</v>
      </c>
      <c r="L122" s="18">
        <v>0</v>
      </c>
      <c r="M122" s="19">
        <v>18.399999999999999</v>
      </c>
      <c r="N122" s="18" t="s">
        <v>15</v>
      </c>
      <c r="O122" s="1"/>
    </row>
    <row r="123" spans="1:15" ht="20.399999999999999" x14ac:dyDescent="0.3">
      <c r="A123" s="18">
        <v>81</v>
      </c>
      <c r="B123" s="79" t="str">
        <f t="shared" si="4"/>
        <v>S1SI-076</v>
      </c>
      <c r="C123" s="18" t="str">
        <f>VLOOKUP(E123,[2]Sheet1!$A$2:$B$5,2,FALSE)</f>
        <v>S1SI</v>
      </c>
      <c r="D123" s="18">
        <f t="shared" si="7"/>
        <v>76</v>
      </c>
      <c r="E123" s="63" t="s">
        <v>28</v>
      </c>
      <c r="F123" s="18" t="s">
        <v>21</v>
      </c>
      <c r="G123" s="18" t="s">
        <v>20</v>
      </c>
      <c r="H123" s="19">
        <v>0</v>
      </c>
      <c r="I123" s="19">
        <v>2</v>
      </c>
      <c r="J123" s="19">
        <v>0</v>
      </c>
      <c r="K123" s="19">
        <v>0</v>
      </c>
      <c r="L123" s="18">
        <v>0</v>
      </c>
      <c r="M123" s="19">
        <v>2</v>
      </c>
      <c r="N123" s="18" t="s">
        <v>32</v>
      </c>
      <c r="O123" s="1"/>
    </row>
    <row r="124" spans="1:15" ht="20.399999999999999" x14ac:dyDescent="0.3">
      <c r="A124" s="18">
        <v>116</v>
      </c>
      <c r="B124" s="79" t="str">
        <f t="shared" si="4"/>
        <v>S1SI-077</v>
      </c>
      <c r="C124" s="18" t="str">
        <f>VLOOKUP(E124,[2]Sheet1!$A$2:$B$5,2,FALSE)</f>
        <v>S1SI</v>
      </c>
      <c r="D124" s="18">
        <f t="shared" si="7"/>
        <v>77</v>
      </c>
      <c r="E124" s="63" t="s">
        <v>28</v>
      </c>
      <c r="F124" s="18" t="s">
        <v>21</v>
      </c>
      <c r="G124" s="18" t="s">
        <v>20</v>
      </c>
      <c r="H124" s="19">
        <v>12.64</v>
      </c>
      <c r="I124" s="19">
        <v>2</v>
      </c>
      <c r="J124" s="19">
        <v>0</v>
      </c>
      <c r="K124" s="19">
        <v>3</v>
      </c>
      <c r="L124" s="18">
        <v>0</v>
      </c>
      <c r="M124" s="19">
        <v>17.64</v>
      </c>
      <c r="N124" s="18" t="s">
        <v>32</v>
      </c>
      <c r="O124" s="1"/>
    </row>
    <row r="125" spans="1:15" ht="20.399999999999999" x14ac:dyDescent="0.3">
      <c r="A125" s="18">
        <v>108</v>
      </c>
      <c r="B125" s="79" t="str">
        <f t="shared" si="4"/>
        <v>S1SI-078</v>
      </c>
      <c r="C125" s="18" t="str">
        <f>VLOOKUP(E125,[2]Sheet1!$A$2:$B$5,2,FALSE)</f>
        <v>S1SI</v>
      </c>
      <c r="D125" s="18">
        <f t="shared" si="7"/>
        <v>78</v>
      </c>
      <c r="E125" s="63" t="s">
        <v>28</v>
      </c>
      <c r="F125" s="18" t="s">
        <v>21</v>
      </c>
      <c r="G125" s="18" t="s">
        <v>20</v>
      </c>
      <c r="H125" s="19">
        <v>21.016666666666666</v>
      </c>
      <c r="I125" s="19">
        <v>2</v>
      </c>
      <c r="J125" s="19">
        <v>0</v>
      </c>
      <c r="K125" s="19">
        <v>5.5</v>
      </c>
      <c r="L125" s="18">
        <v>0</v>
      </c>
      <c r="M125" s="19">
        <v>28.516666666666666</v>
      </c>
      <c r="N125" s="18" t="s">
        <v>32</v>
      </c>
      <c r="O125" s="1"/>
    </row>
    <row r="126" spans="1:15" ht="20.399999999999999" x14ac:dyDescent="0.3">
      <c r="A126" s="18">
        <v>106</v>
      </c>
      <c r="B126" s="79" t="str">
        <f t="shared" si="4"/>
        <v>S1SI-079</v>
      </c>
      <c r="C126" s="18" t="str">
        <f>VLOOKUP(E126,[2]Sheet1!$A$2:$B$5,2,FALSE)</f>
        <v>S1SI</v>
      </c>
      <c r="D126" s="18">
        <f t="shared" si="7"/>
        <v>79</v>
      </c>
      <c r="E126" s="63" t="s">
        <v>28</v>
      </c>
      <c r="F126" s="18" t="s">
        <v>21</v>
      </c>
      <c r="G126" s="18" t="s">
        <v>20</v>
      </c>
      <c r="H126" s="19">
        <v>25.2</v>
      </c>
      <c r="I126" s="19">
        <v>1.5</v>
      </c>
      <c r="J126" s="19">
        <v>1</v>
      </c>
      <c r="K126" s="19">
        <v>2</v>
      </c>
      <c r="L126" s="18">
        <v>0</v>
      </c>
      <c r="M126" s="19">
        <v>29.7</v>
      </c>
      <c r="N126" s="18" t="s">
        <v>15</v>
      </c>
      <c r="O126" s="1"/>
    </row>
    <row r="127" spans="1:15" ht="20.399999999999999" x14ac:dyDescent="0.3">
      <c r="A127" s="18">
        <v>96</v>
      </c>
      <c r="B127" s="79" t="str">
        <f t="shared" si="4"/>
        <v>S1SI-080</v>
      </c>
      <c r="C127" s="18" t="str">
        <f>VLOOKUP(E127,[2]Sheet1!$A$2:$B$5,2,FALSE)</f>
        <v>S1SI</v>
      </c>
      <c r="D127" s="18">
        <f t="shared" si="7"/>
        <v>80</v>
      </c>
      <c r="E127" s="63" t="s">
        <v>28</v>
      </c>
      <c r="F127" s="18" t="s">
        <v>21</v>
      </c>
      <c r="G127" s="18" t="s">
        <v>14</v>
      </c>
      <c r="H127" s="19">
        <v>22.22</v>
      </c>
      <c r="I127" s="19">
        <v>1.1000000000000001</v>
      </c>
      <c r="J127" s="19">
        <v>1.4</v>
      </c>
      <c r="K127" s="19">
        <v>7.7</v>
      </c>
      <c r="L127" s="18">
        <v>0</v>
      </c>
      <c r="M127" s="19">
        <v>32.42</v>
      </c>
      <c r="N127" s="18" t="s">
        <v>32</v>
      </c>
      <c r="O127" s="1"/>
    </row>
    <row r="128" spans="1:15" ht="20.399999999999999" x14ac:dyDescent="0.3">
      <c r="A128" s="18">
        <v>15</v>
      </c>
      <c r="B128" s="79" t="str">
        <f t="shared" si="4"/>
        <v>S1SI-081</v>
      </c>
      <c r="C128" s="18" t="str">
        <f>VLOOKUP(E128,[2]Sheet1!$A$2:$B$5,2,FALSE)</f>
        <v>S1SI</v>
      </c>
      <c r="D128" s="18">
        <f t="shared" si="7"/>
        <v>81</v>
      </c>
      <c r="E128" s="63" t="s">
        <v>28</v>
      </c>
      <c r="F128" s="18" t="s">
        <v>21</v>
      </c>
      <c r="G128" s="18" t="s">
        <v>20</v>
      </c>
      <c r="H128" s="19">
        <v>4.5933333333333302</v>
      </c>
      <c r="I128" s="19">
        <v>1.5</v>
      </c>
      <c r="J128" s="19">
        <v>1</v>
      </c>
      <c r="K128" s="19">
        <v>0</v>
      </c>
      <c r="L128" s="18">
        <v>0</v>
      </c>
      <c r="M128" s="19">
        <v>7.0933333333333302</v>
      </c>
      <c r="N128" s="18" t="s">
        <v>32</v>
      </c>
      <c r="O128" s="1"/>
    </row>
    <row r="129" spans="1:15" ht="20.399999999999999" x14ac:dyDescent="0.3">
      <c r="A129" s="18">
        <v>89</v>
      </c>
      <c r="B129" s="79" t="str">
        <f t="shared" si="4"/>
        <v>S1SI-082</v>
      </c>
      <c r="C129" s="18" t="str">
        <f>VLOOKUP(E129,[2]Sheet1!$A$2:$B$5,2,FALSE)</f>
        <v>S1SI</v>
      </c>
      <c r="D129" s="18">
        <f t="shared" si="7"/>
        <v>82</v>
      </c>
      <c r="E129" s="63" t="s">
        <v>28</v>
      </c>
      <c r="F129" s="18" t="s">
        <v>19</v>
      </c>
      <c r="G129" s="18" t="s">
        <v>17</v>
      </c>
      <c r="H129" s="19">
        <v>6.24</v>
      </c>
      <c r="I129" s="19">
        <v>5.5</v>
      </c>
      <c r="J129" s="19">
        <v>0</v>
      </c>
      <c r="K129" s="19">
        <v>0</v>
      </c>
      <c r="L129" s="18">
        <v>0</v>
      </c>
      <c r="M129" s="19">
        <v>11.74</v>
      </c>
      <c r="N129" s="18" t="s">
        <v>32</v>
      </c>
      <c r="O129" s="1"/>
    </row>
    <row r="130" spans="1:15" ht="20.399999999999999" x14ac:dyDescent="0.3">
      <c r="A130" s="18">
        <v>103</v>
      </c>
      <c r="B130" s="79" t="str">
        <f t="shared" si="4"/>
        <v>S1SI-083</v>
      </c>
      <c r="C130" s="18" t="str">
        <f>VLOOKUP(E130,[2]Sheet1!$A$2:$B$5,2,FALSE)</f>
        <v>S1SI</v>
      </c>
      <c r="D130" s="18">
        <f t="shared" si="7"/>
        <v>83</v>
      </c>
      <c r="E130" s="63" t="s">
        <v>28</v>
      </c>
      <c r="F130" s="18" t="s">
        <v>21</v>
      </c>
      <c r="G130" s="18" t="s">
        <v>17</v>
      </c>
      <c r="H130" s="19">
        <v>24.259999999999998</v>
      </c>
      <c r="I130" s="19">
        <v>0</v>
      </c>
      <c r="J130" s="19">
        <v>0</v>
      </c>
      <c r="K130" s="19">
        <v>2</v>
      </c>
      <c r="L130" s="18">
        <v>0</v>
      </c>
      <c r="M130" s="19">
        <v>26.259999999999998</v>
      </c>
      <c r="N130" s="18" t="s">
        <v>32</v>
      </c>
      <c r="O130" s="1"/>
    </row>
    <row r="131" spans="1:15" ht="20.399999999999999" x14ac:dyDescent="0.3">
      <c r="A131" s="18">
        <v>93</v>
      </c>
      <c r="B131" s="79" t="str">
        <f t="shared" si="4"/>
        <v>S1SI-084</v>
      </c>
      <c r="C131" s="18" t="str">
        <f>VLOOKUP(E131,[2]Sheet1!$A$2:$B$5,2,FALSE)</f>
        <v>S1SI</v>
      </c>
      <c r="D131" s="18">
        <f t="shared" si="7"/>
        <v>84</v>
      </c>
      <c r="E131" s="63" t="s">
        <v>28</v>
      </c>
      <c r="F131" s="18" t="s">
        <v>21</v>
      </c>
      <c r="G131" s="18" t="s">
        <v>20</v>
      </c>
      <c r="H131" s="19">
        <v>18.82</v>
      </c>
      <c r="I131" s="19">
        <v>2.75</v>
      </c>
      <c r="J131" s="19">
        <v>1</v>
      </c>
      <c r="K131" s="19">
        <v>4</v>
      </c>
      <c r="L131" s="18">
        <v>0</v>
      </c>
      <c r="M131" s="19">
        <v>26.57</v>
      </c>
      <c r="N131" s="18" t="s">
        <v>15</v>
      </c>
      <c r="O131" s="1"/>
    </row>
    <row r="132" spans="1:15" ht="20.399999999999999" x14ac:dyDescent="0.3">
      <c r="A132" s="18">
        <v>92</v>
      </c>
      <c r="B132" s="79" t="str">
        <f t="shared" si="4"/>
        <v>S1SI-085</v>
      </c>
      <c r="C132" s="18" t="str">
        <f>VLOOKUP(E132,[2]Sheet1!$A$2:$B$5,2,FALSE)</f>
        <v>S1SI</v>
      </c>
      <c r="D132" s="18">
        <f t="shared" si="7"/>
        <v>85</v>
      </c>
      <c r="E132" s="63" t="s">
        <v>28</v>
      </c>
      <c r="F132" s="18" t="s">
        <v>21</v>
      </c>
      <c r="G132" s="18" t="s">
        <v>14</v>
      </c>
      <c r="H132" s="19">
        <v>18.5</v>
      </c>
      <c r="I132" s="19">
        <v>0</v>
      </c>
      <c r="J132" s="19">
        <v>0</v>
      </c>
      <c r="K132" s="19">
        <v>1</v>
      </c>
      <c r="L132" s="18">
        <v>0</v>
      </c>
      <c r="M132" s="19">
        <v>19.5</v>
      </c>
      <c r="N132" s="18" t="s">
        <v>32</v>
      </c>
      <c r="O132" s="1"/>
    </row>
    <row r="133" spans="1:15" ht="20.399999999999999" x14ac:dyDescent="0.3">
      <c r="A133" s="18">
        <v>104</v>
      </c>
      <c r="B133" s="79" t="str">
        <f t="shared" ref="B133:B140" si="8">CONCATENATE(C133,"-0",RIGHT(D133,2))</f>
        <v>S1SI-086</v>
      </c>
      <c r="C133" s="18" t="str">
        <f>VLOOKUP(E133,[2]Sheet1!$A$2:$B$5,2,FALSE)</f>
        <v>S1SI</v>
      </c>
      <c r="D133" s="18">
        <f t="shared" si="7"/>
        <v>86</v>
      </c>
      <c r="E133" s="63" t="s">
        <v>28</v>
      </c>
      <c r="F133" s="18" t="s">
        <v>21</v>
      </c>
      <c r="G133" s="18" t="s">
        <v>20</v>
      </c>
      <c r="H133" s="19">
        <v>16.676666666666666</v>
      </c>
      <c r="I133" s="19">
        <v>2</v>
      </c>
      <c r="J133" s="19">
        <v>0</v>
      </c>
      <c r="K133" s="19">
        <v>1</v>
      </c>
      <c r="L133" s="18">
        <v>0</v>
      </c>
      <c r="M133" s="19">
        <v>19.676666666666666</v>
      </c>
      <c r="N133" s="18" t="s">
        <v>32</v>
      </c>
      <c r="O133" s="1"/>
    </row>
    <row r="134" spans="1:15" ht="20.399999999999999" x14ac:dyDescent="0.3">
      <c r="A134" s="18">
        <v>119</v>
      </c>
      <c r="B134" s="79" t="str">
        <f t="shared" si="8"/>
        <v>S1SI-087</v>
      </c>
      <c r="C134" s="18" t="str">
        <f>VLOOKUP(E134,[2]Sheet1!$A$2:$B$5,2,FALSE)</f>
        <v>S1SI</v>
      </c>
      <c r="D134" s="18">
        <f t="shared" si="7"/>
        <v>87</v>
      </c>
      <c r="E134" s="63" t="s">
        <v>28</v>
      </c>
      <c r="F134" s="18" t="s">
        <v>21</v>
      </c>
      <c r="G134" s="18" t="s">
        <v>20</v>
      </c>
      <c r="H134" s="19">
        <v>16.490000000000002</v>
      </c>
      <c r="I134" s="19">
        <v>2.4</v>
      </c>
      <c r="J134" s="19">
        <v>1</v>
      </c>
      <c r="K134" s="19">
        <v>2</v>
      </c>
      <c r="L134" s="19">
        <v>0</v>
      </c>
      <c r="M134" s="19">
        <v>21.89</v>
      </c>
      <c r="N134" s="18" t="s">
        <v>15</v>
      </c>
      <c r="O134" s="1"/>
    </row>
    <row r="135" spans="1:15" x14ac:dyDescent="0.3">
      <c r="A135" s="18">
        <v>114</v>
      </c>
      <c r="B135" s="46" t="str">
        <f t="shared" si="8"/>
        <v>S1TL-041</v>
      </c>
      <c r="C135" s="18" t="str">
        <f>VLOOKUP(E135,[2]Sheet1!$A$2:$B$5,2,FALSE)</f>
        <v>S1TL</v>
      </c>
      <c r="D135" s="18">
        <f t="shared" ref="D135:D140" si="9">IF(E135&lt;&gt;E134,41,D134+1)</f>
        <v>41</v>
      </c>
      <c r="E135" s="46" t="s">
        <v>31</v>
      </c>
      <c r="F135" s="18" t="s">
        <v>13</v>
      </c>
      <c r="G135" s="18" t="s">
        <v>17</v>
      </c>
      <c r="H135" s="19">
        <v>14.87</v>
      </c>
      <c r="I135" s="19">
        <v>3.2</v>
      </c>
      <c r="J135" s="19">
        <v>0.6</v>
      </c>
      <c r="K135" s="19">
        <v>11</v>
      </c>
      <c r="L135" s="18">
        <v>0</v>
      </c>
      <c r="M135" s="19">
        <v>29.67</v>
      </c>
      <c r="N135" s="18" t="s">
        <v>15</v>
      </c>
      <c r="O135" s="1"/>
    </row>
    <row r="136" spans="1:15" x14ac:dyDescent="0.3">
      <c r="A136" s="18">
        <v>75</v>
      </c>
      <c r="B136" s="46" t="str">
        <f t="shared" si="8"/>
        <v>S1TL-042</v>
      </c>
      <c r="C136" s="18" t="str">
        <f>VLOOKUP(E136,[2]Sheet1!$A$2:$B$5,2,FALSE)</f>
        <v>S1TL</v>
      </c>
      <c r="D136" s="18">
        <f t="shared" si="9"/>
        <v>42</v>
      </c>
      <c r="E136" s="46" t="s">
        <v>31</v>
      </c>
      <c r="F136" s="18" t="s">
        <v>13</v>
      </c>
      <c r="G136" s="18" t="s">
        <v>14</v>
      </c>
      <c r="H136" s="19">
        <v>24.62</v>
      </c>
      <c r="I136" s="19">
        <v>3.5</v>
      </c>
      <c r="J136" s="19">
        <v>3</v>
      </c>
      <c r="K136" s="19">
        <v>16.100000000000001</v>
      </c>
      <c r="L136" s="18">
        <v>0</v>
      </c>
      <c r="M136" s="19">
        <v>47.22</v>
      </c>
      <c r="N136" s="18" t="s">
        <v>15</v>
      </c>
      <c r="O136" s="1"/>
    </row>
    <row r="137" spans="1:15" x14ac:dyDescent="0.3">
      <c r="A137" s="18">
        <v>100</v>
      </c>
      <c r="B137" s="46" t="str">
        <f t="shared" si="8"/>
        <v>S1TL-043</v>
      </c>
      <c r="C137" s="18" t="str">
        <f>VLOOKUP(E137,[2]Sheet1!$A$2:$B$5,2,FALSE)</f>
        <v>S1TL</v>
      </c>
      <c r="D137" s="18">
        <f t="shared" si="9"/>
        <v>43</v>
      </c>
      <c r="E137" s="46" t="s">
        <v>31</v>
      </c>
      <c r="F137" s="18" t="s">
        <v>13</v>
      </c>
      <c r="G137" s="18" t="s">
        <v>20</v>
      </c>
      <c r="H137" s="19">
        <v>17</v>
      </c>
      <c r="I137" s="19">
        <v>5.8</v>
      </c>
      <c r="J137" s="19">
        <v>3.4</v>
      </c>
      <c r="K137" s="19">
        <v>12</v>
      </c>
      <c r="L137" s="18">
        <v>0</v>
      </c>
      <c r="M137" s="19">
        <v>38.200000000000003</v>
      </c>
      <c r="N137" s="18" t="s">
        <v>15</v>
      </c>
      <c r="O137" s="1"/>
    </row>
    <row r="138" spans="1:15" ht="20.399999999999999" x14ac:dyDescent="0.3">
      <c r="A138" s="18">
        <v>70</v>
      </c>
      <c r="B138" s="46" t="str">
        <f t="shared" si="8"/>
        <v>S1TL-044</v>
      </c>
      <c r="C138" s="18" t="str">
        <f>VLOOKUP(E138,[2]Sheet1!$A$2:$B$5,2,FALSE)</f>
        <v>S1TL</v>
      </c>
      <c r="D138" s="18">
        <f t="shared" si="9"/>
        <v>44</v>
      </c>
      <c r="E138" s="46" t="s">
        <v>31</v>
      </c>
      <c r="F138" s="18" t="s">
        <v>21</v>
      </c>
      <c r="G138" s="18" t="s">
        <v>17</v>
      </c>
      <c r="H138" s="19">
        <v>18.990000000000002</v>
      </c>
      <c r="I138" s="19">
        <v>3.04</v>
      </c>
      <c r="J138" s="19">
        <v>0.6</v>
      </c>
      <c r="K138" s="19">
        <v>9</v>
      </c>
      <c r="L138" s="18">
        <v>0</v>
      </c>
      <c r="M138" s="19">
        <v>31.630000000000003</v>
      </c>
      <c r="N138" s="18" t="s">
        <v>15</v>
      </c>
      <c r="O138" s="1"/>
    </row>
    <row r="139" spans="1:15" ht="20.399999999999999" x14ac:dyDescent="0.3">
      <c r="A139" s="18">
        <v>71</v>
      </c>
      <c r="B139" s="46" t="str">
        <f t="shared" si="8"/>
        <v>S1TL-045</v>
      </c>
      <c r="C139" s="18" t="str">
        <f>VLOOKUP(E139,[2]Sheet1!$A$2:$B$5,2,FALSE)</f>
        <v>S1TL</v>
      </c>
      <c r="D139" s="18">
        <f t="shared" si="9"/>
        <v>45</v>
      </c>
      <c r="E139" s="46" t="s">
        <v>31</v>
      </c>
      <c r="F139" s="18" t="s">
        <v>21</v>
      </c>
      <c r="G139" s="18" t="s">
        <v>20</v>
      </c>
      <c r="H139" s="19">
        <v>14.61</v>
      </c>
      <c r="I139" s="19">
        <v>4.24</v>
      </c>
      <c r="J139" s="19">
        <v>1</v>
      </c>
      <c r="K139" s="19">
        <v>12</v>
      </c>
      <c r="L139" s="18">
        <v>0</v>
      </c>
      <c r="M139" s="19">
        <v>31.85</v>
      </c>
      <c r="N139" s="18" t="s">
        <v>15</v>
      </c>
      <c r="O139" s="1"/>
    </row>
    <row r="140" spans="1:15" ht="20.399999999999999" x14ac:dyDescent="0.3">
      <c r="A140" s="48">
        <v>66</v>
      </c>
      <c r="B140" s="48" t="str">
        <f t="shared" si="8"/>
        <v>S1TL-046</v>
      </c>
      <c r="C140" s="48" t="str">
        <f>VLOOKUP(E140,[2]Sheet1!$A$2:$B$5,2,FALSE)</f>
        <v>S1TL</v>
      </c>
      <c r="D140" s="48">
        <f t="shared" si="9"/>
        <v>46</v>
      </c>
      <c r="E140" s="48" t="s">
        <v>31</v>
      </c>
      <c r="F140" s="48" t="s">
        <v>21</v>
      </c>
      <c r="G140" s="48" t="s">
        <v>20</v>
      </c>
      <c r="H140" s="62">
        <v>16.186666666666667</v>
      </c>
      <c r="I140" s="62">
        <v>1.5</v>
      </c>
      <c r="J140" s="62">
        <v>2</v>
      </c>
      <c r="K140" s="62">
        <v>16.600000000000001</v>
      </c>
      <c r="L140" s="48">
        <v>0</v>
      </c>
      <c r="M140" s="62">
        <v>36.286666666666669</v>
      </c>
      <c r="N140" s="48" t="s">
        <v>15</v>
      </c>
      <c r="O140" s="1"/>
    </row>
  </sheetData>
  <sortState xmlns:xlrd2="http://schemas.microsoft.com/office/spreadsheetml/2017/richdata2" ref="A5:N140">
    <sortCondition descending="1" ref="E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35"/>
  <sheetViews>
    <sheetView workbookViewId="0">
      <selection sqref="A1:XFD3"/>
    </sheetView>
  </sheetViews>
  <sheetFormatPr defaultColWidth="8.88671875" defaultRowHeight="14.4" x14ac:dyDescent="0.3"/>
  <cols>
    <col min="1" max="1" width="6.6640625" style="9" customWidth="1"/>
    <col min="2" max="2" width="20.88671875" style="9" customWidth="1"/>
    <col min="3" max="3" width="12.5546875" style="9" customWidth="1"/>
    <col min="4" max="4" width="20.6640625" style="9" customWidth="1"/>
    <col min="5" max="5" width="33.109375" style="9" customWidth="1"/>
    <col min="6" max="6" width="21.109375" style="20" customWidth="1"/>
    <col min="7" max="13" width="8.88671875" style="9"/>
    <col min="14" max="14" width="16.33203125" style="9" customWidth="1"/>
    <col min="15" max="16384" width="8.88671875" style="9"/>
  </cols>
  <sheetData>
    <row r="1" spans="1:14" ht="20.399999999999999" x14ac:dyDescent="0.3">
      <c r="A1" s="14" t="s">
        <v>27</v>
      </c>
      <c r="B1" s="15" t="s">
        <v>42</v>
      </c>
      <c r="C1" s="15" t="s">
        <v>44</v>
      </c>
      <c r="D1" s="15" t="s">
        <v>50</v>
      </c>
      <c r="E1" s="15" t="s">
        <v>2</v>
      </c>
      <c r="F1" s="15" t="s">
        <v>3</v>
      </c>
      <c r="G1" s="15" t="s">
        <v>4</v>
      </c>
      <c r="H1" s="15" t="s">
        <v>5</v>
      </c>
      <c r="I1" s="15" t="s">
        <v>6</v>
      </c>
      <c r="J1" s="15" t="s">
        <v>7</v>
      </c>
      <c r="K1" s="15" t="s">
        <v>8</v>
      </c>
      <c r="L1" s="15" t="s">
        <v>9</v>
      </c>
      <c r="M1" s="15" t="s">
        <v>10</v>
      </c>
      <c r="N1" s="15" t="s">
        <v>11</v>
      </c>
    </row>
    <row r="2" spans="1:14" x14ac:dyDescent="0.3">
      <c r="A2" s="10">
        <v>123</v>
      </c>
      <c r="B2" s="44" t="str">
        <f>CONCATENATE(C2,"-0",RIGHT(D2,2))</f>
        <v>S2TI-021</v>
      </c>
      <c r="C2" s="10" t="str">
        <f>VLOOKUP(E2,Sheet1!$A$2:$B$5,2,FALSE)</f>
        <v>S2TI</v>
      </c>
      <c r="D2" s="10">
        <f>IF(E2&lt;&gt;E1,21,D1+1)</f>
        <v>21</v>
      </c>
      <c r="E2" s="67" t="s">
        <v>30</v>
      </c>
      <c r="F2" s="11" t="s">
        <v>13</v>
      </c>
      <c r="G2" s="12" t="s">
        <v>23</v>
      </c>
      <c r="H2" s="13">
        <v>15.106666666666669</v>
      </c>
      <c r="I2" s="13">
        <v>4.66</v>
      </c>
      <c r="J2" s="13">
        <v>4</v>
      </c>
      <c r="K2" s="13">
        <v>2</v>
      </c>
      <c r="L2" s="13">
        <v>0</v>
      </c>
      <c r="M2" s="13">
        <v>25.766666666666669</v>
      </c>
      <c r="N2" s="10" t="s">
        <v>15</v>
      </c>
    </row>
    <row r="3" spans="1:14" x14ac:dyDescent="0.3">
      <c r="A3" s="10">
        <v>128</v>
      </c>
      <c r="B3" s="44" t="str">
        <f t="shared" ref="B3:B66" si="0">CONCATENATE(C3,"-0",RIGHT(D3,2))</f>
        <v>S2TI-022</v>
      </c>
      <c r="C3" s="10" t="str">
        <f>VLOOKUP(E3,Sheet1!$A$2:$B$5,2,FALSE)</f>
        <v>S2TI</v>
      </c>
      <c r="D3" s="10">
        <f>IF(E3&lt;&gt;E2,21,D2+1)</f>
        <v>22</v>
      </c>
      <c r="E3" s="67" t="s">
        <v>30</v>
      </c>
      <c r="F3" s="11" t="s">
        <v>13</v>
      </c>
      <c r="G3" s="12" t="s">
        <v>23</v>
      </c>
      <c r="H3" s="13">
        <v>31.89</v>
      </c>
      <c r="I3" s="13">
        <v>7.2</v>
      </c>
      <c r="J3" s="13">
        <v>7</v>
      </c>
      <c r="K3" s="13">
        <v>3</v>
      </c>
      <c r="L3" s="13">
        <v>0</v>
      </c>
      <c r="M3" s="13">
        <v>49.09</v>
      </c>
      <c r="N3" s="10" t="s">
        <v>15</v>
      </c>
    </row>
    <row r="4" spans="1:14" x14ac:dyDescent="0.3">
      <c r="A4" s="10">
        <v>131</v>
      </c>
      <c r="B4" s="44" t="str">
        <f t="shared" si="0"/>
        <v>S2TI-023</v>
      </c>
      <c r="C4" s="10" t="str">
        <f>VLOOKUP(E4,Sheet1!$A$2:$B$5,2,FALSE)</f>
        <v>S2TI</v>
      </c>
      <c r="D4" s="10">
        <f>IF(E4&lt;&gt;E3,21,D3+1)</f>
        <v>23</v>
      </c>
      <c r="E4" s="67" t="s">
        <v>30</v>
      </c>
      <c r="F4" s="11" t="s">
        <v>13</v>
      </c>
      <c r="G4" s="12" t="s">
        <v>14</v>
      </c>
      <c r="H4" s="13">
        <v>23.37666666666663</v>
      </c>
      <c r="I4" s="13">
        <v>3.33</v>
      </c>
      <c r="J4" s="13">
        <v>3.6</v>
      </c>
      <c r="K4" s="13">
        <v>6</v>
      </c>
      <c r="L4" s="13">
        <v>0</v>
      </c>
      <c r="M4" s="13">
        <v>36.306666666666629</v>
      </c>
      <c r="N4" s="10" t="s">
        <v>15</v>
      </c>
    </row>
    <row r="5" spans="1:14" x14ac:dyDescent="0.3">
      <c r="A5" s="10">
        <v>24</v>
      </c>
      <c r="B5" s="44" t="str">
        <f t="shared" si="0"/>
        <v>S2TI-024</v>
      </c>
      <c r="C5" s="10" t="str">
        <f>VLOOKUP(E5,Sheet1!$A$2:$B$5,2,FALSE)</f>
        <v>S2TI</v>
      </c>
      <c r="D5" s="10">
        <f>IF(E5&lt;&gt;E4,11,D4+1)</f>
        <v>24</v>
      </c>
      <c r="E5" s="67" t="s">
        <v>30</v>
      </c>
      <c r="F5" s="11" t="s">
        <v>13</v>
      </c>
      <c r="G5" s="12" t="s">
        <v>14</v>
      </c>
      <c r="H5" s="13">
        <v>14.746666666666666</v>
      </c>
      <c r="I5" s="13">
        <v>13</v>
      </c>
      <c r="J5" s="13">
        <v>3</v>
      </c>
      <c r="K5" s="13">
        <v>3.5</v>
      </c>
      <c r="L5" s="13">
        <v>0</v>
      </c>
      <c r="M5" s="13">
        <v>34.24666666666667</v>
      </c>
      <c r="N5" s="10" t="s">
        <v>15</v>
      </c>
    </row>
    <row r="6" spans="1:14" ht="20.399999999999999" x14ac:dyDescent="0.3">
      <c r="A6" s="10">
        <v>118</v>
      </c>
      <c r="B6" s="44" t="str">
        <f t="shared" si="0"/>
        <v>S2TI-025</v>
      </c>
      <c r="C6" s="10" t="str">
        <f>VLOOKUP(E6,Sheet1!$A$2:$B$5,2,FALSE)</f>
        <v>S2TI</v>
      </c>
      <c r="D6" s="10">
        <f>IF(E6&lt;&gt;E5,11,D5+1)</f>
        <v>25</v>
      </c>
      <c r="E6" s="67" t="s">
        <v>30</v>
      </c>
      <c r="F6" s="11" t="s">
        <v>21</v>
      </c>
      <c r="G6" s="12" t="s">
        <v>14</v>
      </c>
      <c r="H6" s="13">
        <v>12.636666666666667</v>
      </c>
      <c r="I6" s="13">
        <v>6.2</v>
      </c>
      <c r="J6" s="13">
        <v>4</v>
      </c>
      <c r="K6" s="13">
        <v>14.675000000000001</v>
      </c>
      <c r="L6" s="13">
        <v>0</v>
      </c>
      <c r="M6" s="13">
        <v>37.51166666666667</v>
      </c>
      <c r="N6" s="10" t="s">
        <v>15</v>
      </c>
    </row>
    <row r="7" spans="1:14" ht="20.399999999999999" x14ac:dyDescent="0.3">
      <c r="A7" s="10">
        <v>117</v>
      </c>
      <c r="B7" s="44" t="str">
        <f t="shared" si="0"/>
        <v>S2TI-026</v>
      </c>
      <c r="C7" s="10" t="str">
        <f>VLOOKUP(E7,Sheet1!$A$2:$B$5,2,FALSE)</f>
        <v>S2TI</v>
      </c>
      <c r="D7" s="10">
        <f>IF(E7&lt;&gt;E6,21,D6+1)</f>
        <v>26</v>
      </c>
      <c r="E7" s="67" t="s">
        <v>30</v>
      </c>
      <c r="F7" s="11" t="s">
        <v>21</v>
      </c>
      <c r="G7" s="12" t="s">
        <v>17</v>
      </c>
      <c r="H7" s="13">
        <v>15.073333333333361</v>
      </c>
      <c r="I7" s="13">
        <v>1.5</v>
      </c>
      <c r="J7" s="13">
        <v>0</v>
      </c>
      <c r="K7" s="13">
        <v>3.75</v>
      </c>
      <c r="L7" s="13">
        <v>0</v>
      </c>
      <c r="M7" s="13">
        <v>20.323333333333359</v>
      </c>
      <c r="N7" s="10" t="s">
        <v>32</v>
      </c>
    </row>
    <row r="8" spans="1:14" x14ac:dyDescent="0.3">
      <c r="A8" s="10">
        <v>102</v>
      </c>
      <c r="B8" s="77" t="str">
        <f t="shared" si="0"/>
        <v>S1TI-011</v>
      </c>
      <c r="C8" s="10" t="str">
        <f>VLOOKUP(E8,Sheet1!$A$2:$B$5,2,FALSE)</f>
        <v>S1TI</v>
      </c>
      <c r="D8" s="10">
        <f t="shared" ref="D8:D39" si="1">IF(E8&lt;&gt;E7,11,D7+1)</f>
        <v>11</v>
      </c>
      <c r="E8" s="69" t="s">
        <v>29</v>
      </c>
      <c r="F8" s="11" t="s">
        <v>13</v>
      </c>
      <c r="G8" s="12" t="s">
        <v>17</v>
      </c>
      <c r="H8" s="13">
        <v>18.163333333333327</v>
      </c>
      <c r="I8" s="13">
        <v>4.4000000000000004</v>
      </c>
      <c r="J8" s="13">
        <v>4.0999999999999996</v>
      </c>
      <c r="K8" s="13">
        <v>10</v>
      </c>
      <c r="L8" s="13">
        <v>0</v>
      </c>
      <c r="M8" s="13">
        <v>36.663333333333327</v>
      </c>
      <c r="N8" s="10" t="s">
        <v>15</v>
      </c>
    </row>
    <row r="9" spans="1:14" x14ac:dyDescent="0.3">
      <c r="A9" s="10">
        <v>82</v>
      </c>
      <c r="B9" s="77" t="str">
        <f t="shared" si="0"/>
        <v>S1TI-012</v>
      </c>
      <c r="C9" s="10" t="str">
        <f>VLOOKUP(E9,Sheet1!$A$2:$B$5,2,FALSE)</f>
        <v>S1TI</v>
      </c>
      <c r="D9" s="10">
        <f t="shared" si="1"/>
        <v>12</v>
      </c>
      <c r="E9" s="69" t="s">
        <v>29</v>
      </c>
      <c r="F9" s="11" t="s">
        <v>13</v>
      </c>
      <c r="G9" s="12" t="s">
        <v>14</v>
      </c>
      <c r="H9" s="13">
        <v>20.946666666666665</v>
      </c>
      <c r="I9" s="13">
        <v>31.58</v>
      </c>
      <c r="J9" s="13">
        <v>4</v>
      </c>
      <c r="K9" s="13">
        <v>7.5</v>
      </c>
      <c r="L9" s="13">
        <v>0</v>
      </c>
      <c r="M9" s="13">
        <v>64.026666666666671</v>
      </c>
      <c r="N9" s="10" t="s">
        <v>15</v>
      </c>
    </row>
    <row r="10" spans="1:14" x14ac:dyDescent="0.3">
      <c r="A10" s="10">
        <v>18</v>
      </c>
      <c r="B10" s="77" t="str">
        <f t="shared" si="0"/>
        <v>S1TI-013</v>
      </c>
      <c r="C10" s="10" t="str">
        <f>VLOOKUP(E10,Sheet1!$A$2:$B$5,2,FALSE)</f>
        <v>S1TI</v>
      </c>
      <c r="D10" s="10">
        <f t="shared" si="1"/>
        <v>13</v>
      </c>
      <c r="E10" s="69" t="s">
        <v>29</v>
      </c>
      <c r="F10" s="11" t="s">
        <v>13</v>
      </c>
      <c r="G10" s="12" t="s">
        <v>14</v>
      </c>
      <c r="H10" s="13">
        <v>10.6</v>
      </c>
      <c r="I10" s="13">
        <v>4.2699999999999996</v>
      </c>
      <c r="J10" s="13">
        <v>4.5</v>
      </c>
      <c r="K10" s="13">
        <v>4</v>
      </c>
      <c r="L10" s="13">
        <v>0</v>
      </c>
      <c r="M10" s="13">
        <v>23.369999999999997</v>
      </c>
      <c r="N10" s="10" t="s">
        <v>32</v>
      </c>
    </row>
    <row r="11" spans="1:14" x14ac:dyDescent="0.3">
      <c r="A11" s="10">
        <v>31</v>
      </c>
      <c r="B11" s="77" t="str">
        <f t="shared" si="0"/>
        <v>S1TI-014</v>
      </c>
      <c r="C11" s="10" t="str">
        <f>VLOOKUP(E11,Sheet1!$A$2:$B$5,2,FALSE)</f>
        <v>S1TI</v>
      </c>
      <c r="D11" s="10">
        <f t="shared" si="1"/>
        <v>14</v>
      </c>
      <c r="E11" s="69" t="s">
        <v>29</v>
      </c>
      <c r="F11" s="11" t="s">
        <v>13</v>
      </c>
      <c r="G11" s="12" t="s">
        <v>14</v>
      </c>
      <c r="H11" s="13">
        <v>24.413333333333298</v>
      </c>
      <c r="I11" s="13">
        <v>21.08</v>
      </c>
      <c r="J11" s="13">
        <v>1.8</v>
      </c>
      <c r="K11" s="13">
        <v>0</v>
      </c>
      <c r="L11" s="13">
        <v>0</v>
      </c>
      <c r="M11" s="13">
        <v>47.293333333333294</v>
      </c>
      <c r="N11" s="10" t="s">
        <v>15</v>
      </c>
    </row>
    <row r="12" spans="1:14" x14ac:dyDescent="0.3">
      <c r="A12" s="10">
        <v>47</v>
      </c>
      <c r="B12" s="77" t="str">
        <f t="shared" si="0"/>
        <v>S1TI-015</v>
      </c>
      <c r="C12" s="10" t="str">
        <f>VLOOKUP(E12,Sheet1!$A$2:$B$5,2,FALSE)</f>
        <v>S1TI</v>
      </c>
      <c r="D12" s="10">
        <f t="shared" si="1"/>
        <v>15</v>
      </c>
      <c r="E12" s="69" t="s">
        <v>29</v>
      </c>
      <c r="F12" s="11" t="s">
        <v>13</v>
      </c>
      <c r="G12" s="12" t="s">
        <v>14</v>
      </c>
      <c r="H12" s="13">
        <v>11.11333333333333</v>
      </c>
      <c r="I12" s="13">
        <v>8.9</v>
      </c>
      <c r="J12" s="13">
        <v>3.5</v>
      </c>
      <c r="K12" s="13">
        <v>3.25</v>
      </c>
      <c r="L12" s="13">
        <v>0</v>
      </c>
      <c r="M12" s="13">
        <v>26.763333333333328</v>
      </c>
      <c r="N12" s="10" t="s">
        <v>32</v>
      </c>
    </row>
    <row r="13" spans="1:14" x14ac:dyDescent="0.3">
      <c r="A13" s="10">
        <v>127</v>
      </c>
      <c r="B13" s="77" t="str">
        <f t="shared" si="0"/>
        <v>S1TI-016</v>
      </c>
      <c r="C13" s="10" t="str">
        <f>VLOOKUP(E13,Sheet1!$A$2:$B$5,2,FALSE)</f>
        <v>S1TI</v>
      </c>
      <c r="D13" s="10">
        <f t="shared" si="1"/>
        <v>16</v>
      </c>
      <c r="E13" s="69" t="s">
        <v>29</v>
      </c>
      <c r="F13" s="11" t="s">
        <v>13</v>
      </c>
      <c r="G13" s="12" t="s">
        <v>14</v>
      </c>
      <c r="H13" s="13">
        <v>16.25333333333333</v>
      </c>
      <c r="I13" s="13">
        <v>0</v>
      </c>
      <c r="J13" s="13">
        <v>2</v>
      </c>
      <c r="K13" s="13">
        <v>5</v>
      </c>
      <c r="L13" s="13">
        <v>0</v>
      </c>
      <c r="M13" s="13">
        <v>23.25333333333333</v>
      </c>
      <c r="N13" s="10" t="s">
        <v>32</v>
      </c>
    </row>
    <row r="14" spans="1:14" x14ac:dyDescent="0.3">
      <c r="A14" s="10">
        <v>121</v>
      </c>
      <c r="B14" s="77" t="str">
        <f t="shared" si="0"/>
        <v>S1TI-017</v>
      </c>
      <c r="C14" s="10" t="str">
        <f>VLOOKUP(E14,Sheet1!$A$2:$B$5,2,FALSE)</f>
        <v>S1TI</v>
      </c>
      <c r="D14" s="10">
        <f t="shared" si="1"/>
        <v>17</v>
      </c>
      <c r="E14" s="69" t="s">
        <v>29</v>
      </c>
      <c r="F14" s="11" t="s">
        <v>13</v>
      </c>
      <c r="G14" s="12" t="s">
        <v>14</v>
      </c>
      <c r="H14" s="13">
        <v>22.613333333333298</v>
      </c>
      <c r="I14" s="13">
        <v>0.4</v>
      </c>
      <c r="J14" s="13">
        <v>2</v>
      </c>
      <c r="K14" s="13">
        <v>2</v>
      </c>
      <c r="L14" s="13">
        <v>0</v>
      </c>
      <c r="M14" s="13">
        <v>27.013333333333296</v>
      </c>
      <c r="N14" s="10" t="s">
        <v>32</v>
      </c>
    </row>
    <row r="15" spans="1:14" x14ac:dyDescent="0.3">
      <c r="A15" s="10">
        <v>122</v>
      </c>
      <c r="B15" s="77" t="str">
        <f t="shared" si="0"/>
        <v>S1TI-018</v>
      </c>
      <c r="C15" s="10" t="str">
        <f>VLOOKUP(E15,Sheet1!$A$2:$B$5,2,FALSE)</f>
        <v>S1TI</v>
      </c>
      <c r="D15" s="10">
        <f t="shared" si="1"/>
        <v>18</v>
      </c>
      <c r="E15" s="69" t="s">
        <v>29</v>
      </c>
      <c r="F15" s="11" t="s">
        <v>13</v>
      </c>
      <c r="G15" s="12" t="s">
        <v>14</v>
      </c>
      <c r="H15" s="13">
        <v>12.46666666666667</v>
      </c>
      <c r="I15" s="13">
        <v>0</v>
      </c>
      <c r="J15" s="13">
        <v>0</v>
      </c>
      <c r="K15" s="13">
        <v>0</v>
      </c>
      <c r="L15" s="13">
        <v>0</v>
      </c>
      <c r="M15" s="13">
        <v>12.46666666666667</v>
      </c>
      <c r="N15" s="10" t="s">
        <v>32</v>
      </c>
    </row>
    <row r="16" spans="1:14" x14ac:dyDescent="0.3">
      <c r="A16" s="10">
        <v>2</v>
      </c>
      <c r="B16" s="77" t="str">
        <f t="shared" si="0"/>
        <v>S1TI-019</v>
      </c>
      <c r="C16" s="10" t="str">
        <f>VLOOKUP(E16,Sheet1!$A$2:$B$5,2,FALSE)</f>
        <v>S1TI</v>
      </c>
      <c r="D16" s="10">
        <f t="shared" si="1"/>
        <v>19</v>
      </c>
      <c r="E16" s="69" t="s">
        <v>29</v>
      </c>
      <c r="F16" s="11" t="s">
        <v>13</v>
      </c>
      <c r="G16" s="12" t="s">
        <v>17</v>
      </c>
      <c r="H16" s="13">
        <v>16.783333333333299</v>
      </c>
      <c r="I16" s="13">
        <v>2.2000000000000002</v>
      </c>
      <c r="J16" s="13">
        <v>2</v>
      </c>
      <c r="K16" s="13">
        <v>3</v>
      </c>
      <c r="L16" s="13">
        <v>0</v>
      </c>
      <c r="M16" s="13">
        <v>23.983333333333299</v>
      </c>
      <c r="N16" s="10" t="s">
        <v>15</v>
      </c>
    </row>
    <row r="17" spans="1:14" x14ac:dyDescent="0.3">
      <c r="A17" s="10">
        <v>59</v>
      </c>
      <c r="B17" s="77" t="str">
        <f t="shared" si="0"/>
        <v>S1TI-020</v>
      </c>
      <c r="C17" s="10" t="str">
        <f>VLOOKUP(E17,Sheet1!$A$2:$B$5,2,FALSE)</f>
        <v>S1TI</v>
      </c>
      <c r="D17" s="10">
        <f t="shared" si="1"/>
        <v>20</v>
      </c>
      <c r="E17" s="69" t="s">
        <v>29</v>
      </c>
      <c r="F17" s="11" t="s">
        <v>13</v>
      </c>
      <c r="G17" s="12" t="s">
        <v>17</v>
      </c>
      <c r="H17" s="13">
        <v>20.886666666666699</v>
      </c>
      <c r="I17" s="13">
        <v>4.91</v>
      </c>
      <c r="J17" s="13">
        <v>4</v>
      </c>
      <c r="K17" s="13">
        <v>8.25</v>
      </c>
      <c r="L17" s="13">
        <v>0</v>
      </c>
      <c r="M17" s="13">
        <v>38.046666666666695</v>
      </c>
      <c r="N17" s="10" t="s">
        <v>15</v>
      </c>
    </row>
    <row r="18" spans="1:14" x14ac:dyDescent="0.3">
      <c r="A18" s="10">
        <v>60</v>
      </c>
      <c r="B18" s="77" t="str">
        <f t="shared" si="0"/>
        <v>S1TI-021</v>
      </c>
      <c r="C18" s="10" t="str">
        <f>VLOOKUP(E18,Sheet1!$A$2:$B$5,2,FALSE)</f>
        <v>S1TI</v>
      </c>
      <c r="D18" s="10">
        <f t="shared" si="1"/>
        <v>21</v>
      </c>
      <c r="E18" s="69" t="s">
        <v>29</v>
      </c>
      <c r="F18" s="11" t="s">
        <v>13</v>
      </c>
      <c r="G18" s="12" t="s">
        <v>14</v>
      </c>
      <c r="H18" s="13">
        <v>22.120000000000033</v>
      </c>
      <c r="I18" s="13">
        <v>4</v>
      </c>
      <c r="J18" s="13">
        <v>5</v>
      </c>
      <c r="K18" s="13">
        <v>8.8000000000000007</v>
      </c>
      <c r="L18" s="13">
        <v>0</v>
      </c>
      <c r="M18" s="13">
        <v>39.92000000000003</v>
      </c>
      <c r="N18" s="10" t="s">
        <v>15</v>
      </c>
    </row>
    <row r="19" spans="1:14" x14ac:dyDescent="0.3">
      <c r="A19" s="10">
        <v>132</v>
      </c>
      <c r="B19" s="77" t="str">
        <f t="shared" si="0"/>
        <v>S1TI-022</v>
      </c>
      <c r="C19" s="10" t="str">
        <f>VLOOKUP(E19,Sheet1!$A$2:$B$5,2,FALSE)</f>
        <v>S1TI</v>
      </c>
      <c r="D19" s="10">
        <f t="shared" si="1"/>
        <v>22</v>
      </c>
      <c r="E19" s="69" t="s">
        <v>29</v>
      </c>
      <c r="F19" s="11" t="s">
        <v>13</v>
      </c>
      <c r="G19" s="12" t="s">
        <v>14</v>
      </c>
      <c r="H19" s="13">
        <v>22.213333333333331</v>
      </c>
      <c r="I19" s="13">
        <v>10.5</v>
      </c>
      <c r="J19" s="13">
        <v>4</v>
      </c>
      <c r="K19" s="13">
        <v>2</v>
      </c>
      <c r="L19" s="13">
        <v>0</v>
      </c>
      <c r="M19" s="13">
        <v>38.713333333333331</v>
      </c>
      <c r="N19" s="10" t="s">
        <v>15</v>
      </c>
    </row>
    <row r="20" spans="1:14" x14ac:dyDescent="0.3">
      <c r="A20" s="10">
        <v>129</v>
      </c>
      <c r="B20" s="77" t="str">
        <f t="shared" si="0"/>
        <v>S1TI-023</v>
      </c>
      <c r="C20" s="10" t="str">
        <f>VLOOKUP(E20,Sheet1!$A$2:$B$5,2,FALSE)</f>
        <v>S1TI</v>
      </c>
      <c r="D20" s="10">
        <f t="shared" si="1"/>
        <v>23</v>
      </c>
      <c r="E20" s="69" t="s">
        <v>29</v>
      </c>
      <c r="F20" s="11" t="s">
        <v>13</v>
      </c>
      <c r="G20" s="12" t="s">
        <v>17</v>
      </c>
      <c r="H20" s="13">
        <v>21.713333333333299</v>
      </c>
      <c r="I20" s="13">
        <v>1.67</v>
      </c>
      <c r="J20" s="13">
        <v>1</v>
      </c>
      <c r="K20" s="13">
        <v>2.5</v>
      </c>
      <c r="L20" s="13">
        <v>0</v>
      </c>
      <c r="M20" s="13">
        <v>26.883333333333297</v>
      </c>
      <c r="N20" s="10" t="s">
        <v>15</v>
      </c>
    </row>
    <row r="21" spans="1:14" x14ac:dyDescent="0.3">
      <c r="A21" s="10">
        <v>125</v>
      </c>
      <c r="B21" s="77" t="str">
        <f t="shared" si="0"/>
        <v>S1TI-024</v>
      </c>
      <c r="C21" s="10" t="str">
        <f>VLOOKUP(E21,Sheet1!$A$2:$B$5,2,FALSE)</f>
        <v>S1TI</v>
      </c>
      <c r="D21" s="10">
        <f t="shared" si="1"/>
        <v>24</v>
      </c>
      <c r="E21" s="69" t="s">
        <v>29</v>
      </c>
      <c r="F21" s="11" t="s">
        <v>13</v>
      </c>
      <c r="G21" s="12" t="s">
        <v>14</v>
      </c>
      <c r="H21" s="13">
        <v>16.876666666666701</v>
      </c>
      <c r="I21" s="13">
        <v>1.2</v>
      </c>
      <c r="J21" s="13">
        <v>5</v>
      </c>
      <c r="K21" s="13">
        <v>1.5</v>
      </c>
      <c r="L21" s="13">
        <v>0</v>
      </c>
      <c r="M21" s="13">
        <v>24.5766666666667</v>
      </c>
      <c r="N21" s="10" t="s">
        <v>15</v>
      </c>
    </row>
    <row r="22" spans="1:14" x14ac:dyDescent="0.3">
      <c r="A22" s="10">
        <v>4</v>
      </c>
      <c r="B22" s="77" t="str">
        <f t="shared" si="0"/>
        <v>S1TI-025</v>
      </c>
      <c r="C22" s="10" t="str">
        <f>VLOOKUP(E22,Sheet1!$A$2:$B$5,2,FALSE)</f>
        <v>S1TI</v>
      </c>
      <c r="D22" s="10">
        <f t="shared" si="1"/>
        <v>25</v>
      </c>
      <c r="E22" s="69" t="s">
        <v>29</v>
      </c>
      <c r="F22" s="11" t="s">
        <v>13</v>
      </c>
      <c r="G22" s="12" t="s">
        <v>14</v>
      </c>
      <c r="H22" s="13">
        <v>19.769999999999996</v>
      </c>
      <c r="I22" s="13">
        <v>2.5</v>
      </c>
      <c r="J22" s="13">
        <v>2.5</v>
      </c>
      <c r="K22" s="13">
        <v>6.25</v>
      </c>
      <c r="L22" s="13">
        <v>0</v>
      </c>
      <c r="M22" s="13">
        <v>31.019999999999996</v>
      </c>
      <c r="N22" s="10" t="s">
        <v>15</v>
      </c>
    </row>
    <row r="23" spans="1:14" x14ac:dyDescent="0.3">
      <c r="A23" s="10">
        <v>33</v>
      </c>
      <c r="B23" s="77" t="str">
        <f t="shared" si="0"/>
        <v>S1TI-026</v>
      </c>
      <c r="C23" s="10" t="str">
        <f>VLOOKUP(E23,Sheet1!$A$2:$B$5,2,FALSE)</f>
        <v>S1TI</v>
      </c>
      <c r="D23" s="10">
        <f t="shared" si="1"/>
        <v>26</v>
      </c>
      <c r="E23" s="69" t="s">
        <v>29</v>
      </c>
      <c r="F23" s="11" t="s">
        <v>13</v>
      </c>
      <c r="G23" s="12" t="s">
        <v>14</v>
      </c>
      <c r="H23" s="13">
        <v>17.263333333333364</v>
      </c>
      <c r="I23" s="13">
        <v>6.8</v>
      </c>
      <c r="J23" s="13">
        <v>10</v>
      </c>
      <c r="K23" s="13">
        <v>14.125</v>
      </c>
      <c r="L23" s="13">
        <v>0</v>
      </c>
      <c r="M23" s="13">
        <v>48.188333333333361</v>
      </c>
      <c r="N23" s="10" t="s">
        <v>15</v>
      </c>
    </row>
    <row r="24" spans="1:14" x14ac:dyDescent="0.3">
      <c r="A24" s="10">
        <v>133</v>
      </c>
      <c r="B24" s="77" t="str">
        <f t="shared" si="0"/>
        <v>S1TI-027</v>
      </c>
      <c r="C24" s="10" t="str">
        <f>VLOOKUP(E24,Sheet1!$A$2:$B$5,2,FALSE)</f>
        <v>S1TI</v>
      </c>
      <c r="D24" s="10">
        <f t="shared" si="1"/>
        <v>27</v>
      </c>
      <c r="E24" s="69" t="s">
        <v>29</v>
      </c>
      <c r="F24" s="11" t="s">
        <v>13</v>
      </c>
      <c r="G24" s="12" t="s">
        <v>17</v>
      </c>
      <c r="H24" s="13">
        <v>8.5333333333333687</v>
      </c>
      <c r="I24" s="13">
        <v>4.91</v>
      </c>
      <c r="J24" s="13">
        <v>4</v>
      </c>
      <c r="K24" s="13">
        <v>0.5</v>
      </c>
      <c r="L24" s="13">
        <v>0</v>
      </c>
      <c r="M24" s="13">
        <v>17.943333333333371</v>
      </c>
      <c r="N24" s="10" t="s">
        <v>32</v>
      </c>
    </row>
    <row r="25" spans="1:14" x14ac:dyDescent="0.3">
      <c r="A25" s="10">
        <v>6</v>
      </c>
      <c r="B25" s="77" t="str">
        <f t="shared" si="0"/>
        <v>S1TI-028</v>
      </c>
      <c r="C25" s="10" t="str">
        <f>VLOOKUP(E25,Sheet1!$A$2:$B$5,2,FALSE)</f>
        <v>S1TI</v>
      </c>
      <c r="D25" s="10">
        <f t="shared" si="1"/>
        <v>28</v>
      </c>
      <c r="E25" s="69" t="s">
        <v>29</v>
      </c>
      <c r="F25" s="11" t="s">
        <v>13</v>
      </c>
      <c r="G25" s="12" t="s">
        <v>17</v>
      </c>
      <c r="H25" s="13">
        <v>20.016666666666701</v>
      </c>
      <c r="I25" s="13">
        <v>1.83</v>
      </c>
      <c r="J25" s="13">
        <v>0</v>
      </c>
      <c r="K25" s="13">
        <v>8</v>
      </c>
      <c r="L25" s="13">
        <v>0</v>
      </c>
      <c r="M25" s="13">
        <v>29.8466666666667</v>
      </c>
      <c r="N25" s="10" t="s">
        <v>32</v>
      </c>
    </row>
    <row r="26" spans="1:14" x14ac:dyDescent="0.3">
      <c r="A26" s="10">
        <v>61</v>
      </c>
      <c r="B26" s="77" t="str">
        <f t="shared" si="0"/>
        <v>S1TI-029</v>
      </c>
      <c r="C26" s="10" t="str">
        <f>VLOOKUP(E26,Sheet1!$A$2:$B$5,2,FALSE)</f>
        <v>S1TI</v>
      </c>
      <c r="D26" s="10">
        <f t="shared" si="1"/>
        <v>29</v>
      </c>
      <c r="E26" s="69" t="s">
        <v>29</v>
      </c>
      <c r="F26" s="11" t="s">
        <v>13</v>
      </c>
      <c r="G26" s="12" t="s">
        <v>17</v>
      </c>
      <c r="H26" s="13">
        <v>31.186666666666632</v>
      </c>
      <c r="I26" s="13">
        <v>2.5</v>
      </c>
      <c r="J26" s="13">
        <v>4.5999999999999996</v>
      </c>
      <c r="K26" s="13">
        <v>12.5</v>
      </c>
      <c r="L26" s="13">
        <v>0</v>
      </c>
      <c r="M26" s="13">
        <v>50.786666666666633</v>
      </c>
      <c r="N26" s="10" t="s">
        <v>15</v>
      </c>
    </row>
    <row r="27" spans="1:14" x14ac:dyDescent="0.3">
      <c r="A27" s="10">
        <v>54</v>
      </c>
      <c r="B27" s="77" t="str">
        <f t="shared" si="0"/>
        <v>S1TI-030</v>
      </c>
      <c r="C27" s="10" t="str">
        <f>VLOOKUP(E27,Sheet1!$A$2:$B$5,2,FALSE)</f>
        <v>S1TI</v>
      </c>
      <c r="D27" s="10">
        <f t="shared" si="1"/>
        <v>30</v>
      </c>
      <c r="E27" s="69" t="s">
        <v>29</v>
      </c>
      <c r="F27" s="11" t="s">
        <v>13</v>
      </c>
      <c r="G27" s="12" t="s">
        <v>14</v>
      </c>
      <c r="H27" s="13">
        <v>15.7</v>
      </c>
      <c r="I27" s="13">
        <v>12.88</v>
      </c>
      <c r="J27" s="13">
        <v>3.5</v>
      </c>
      <c r="K27" s="13">
        <v>18.8</v>
      </c>
      <c r="L27" s="13">
        <v>0</v>
      </c>
      <c r="M27" s="13">
        <v>50.879999999999995</v>
      </c>
      <c r="N27" s="10" t="s">
        <v>15</v>
      </c>
    </row>
    <row r="28" spans="1:14" x14ac:dyDescent="0.3">
      <c r="A28" s="10">
        <v>7</v>
      </c>
      <c r="B28" s="77" t="str">
        <f t="shared" si="0"/>
        <v>S1TI-031</v>
      </c>
      <c r="C28" s="10" t="str">
        <f>VLOOKUP(E28,Sheet1!$A$2:$B$5,2,FALSE)</f>
        <v>S1TI</v>
      </c>
      <c r="D28" s="10">
        <f t="shared" si="1"/>
        <v>31</v>
      </c>
      <c r="E28" s="69" t="s">
        <v>29</v>
      </c>
      <c r="F28" s="11" t="s">
        <v>13</v>
      </c>
      <c r="G28" s="12" t="s">
        <v>14</v>
      </c>
      <c r="H28" s="13">
        <v>23.11333333333333</v>
      </c>
      <c r="I28" s="13">
        <v>4.13</v>
      </c>
      <c r="J28" s="13">
        <v>3.8</v>
      </c>
      <c r="K28" s="13">
        <v>19.25</v>
      </c>
      <c r="L28" s="13">
        <v>0</v>
      </c>
      <c r="M28" s="13">
        <v>50.293333333333329</v>
      </c>
      <c r="N28" s="10" t="s">
        <v>15</v>
      </c>
    </row>
    <row r="29" spans="1:14" x14ac:dyDescent="0.3">
      <c r="A29" s="10">
        <v>3</v>
      </c>
      <c r="B29" s="77" t="str">
        <f t="shared" si="0"/>
        <v>S1TI-032</v>
      </c>
      <c r="C29" s="10" t="str">
        <f>VLOOKUP(E29,Sheet1!$A$2:$B$5,2,FALSE)</f>
        <v>S1TI</v>
      </c>
      <c r="D29" s="10">
        <f t="shared" si="1"/>
        <v>32</v>
      </c>
      <c r="E29" s="69" t="s">
        <v>29</v>
      </c>
      <c r="F29" s="11" t="s">
        <v>13</v>
      </c>
      <c r="G29" s="12" t="s">
        <v>17</v>
      </c>
      <c r="H29" s="13">
        <v>19.8533333333333</v>
      </c>
      <c r="I29" s="13">
        <v>4.4000000000000004</v>
      </c>
      <c r="J29" s="13">
        <v>2</v>
      </c>
      <c r="K29" s="13">
        <v>13.5</v>
      </c>
      <c r="L29" s="13">
        <v>0</v>
      </c>
      <c r="M29" s="13">
        <v>39.753333333333302</v>
      </c>
      <c r="N29" s="10" t="s">
        <v>15</v>
      </c>
    </row>
    <row r="30" spans="1:14" x14ac:dyDescent="0.3">
      <c r="A30" s="10">
        <v>38</v>
      </c>
      <c r="B30" s="77" t="str">
        <f t="shared" si="0"/>
        <v>S1TI-033</v>
      </c>
      <c r="C30" s="10" t="str">
        <f>VLOOKUP(E30,Sheet1!$A$2:$B$5,2,FALSE)</f>
        <v>S1TI</v>
      </c>
      <c r="D30" s="10">
        <f t="shared" si="1"/>
        <v>33</v>
      </c>
      <c r="E30" s="69" t="s">
        <v>29</v>
      </c>
      <c r="F30" s="11" t="s">
        <v>13</v>
      </c>
      <c r="G30" s="12" t="s">
        <v>17</v>
      </c>
      <c r="H30" s="13">
        <v>30.356666666666673</v>
      </c>
      <c r="I30" s="13">
        <v>2.4</v>
      </c>
      <c r="J30" s="13">
        <v>3.5</v>
      </c>
      <c r="K30" s="13">
        <v>14.125</v>
      </c>
      <c r="L30" s="13">
        <v>0</v>
      </c>
      <c r="M30" s="13">
        <v>50.381666666666675</v>
      </c>
      <c r="N30" s="10" t="s">
        <v>15</v>
      </c>
    </row>
    <row r="31" spans="1:14" x14ac:dyDescent="0.3">
      <c r="A31" s="10">
        <v>130</v>
      </c>
      <c r="B31" s="77" t="str">
        <f t="shared" si="0"/>
        <v>S1TI-034</v>
      </c>
      <c r="C31" s="10" t="str">
        <f>VLOOKUP(E31,Sheet1!$A$2:$B$5,2,FALSE)</f>
        <v>S1TI</v>
      </c>
      <c r="D31" s="10">
        <f t="shared" si="1"/>
        <v>34</v>
      </c>
      <c r="E31" s="69" t="s">
        <v>29</v>
      </c>
      <c r="F31" s="11" t="s">
        <v>13</v>
      </c>
      <c r="G31" s="12" t="s">
        <v>14</v>
      </c>
      <c r="H31" s="13">
        <v>22.33</v>
      </c>
      <c r="I31" s="13">
        <v>0.33</v>
      </c>
      <c r="J31" s="13">
        <v>1</v>
      </c>
      <c r="K31" s="13">
        <v>3</v>
      </c>
      <c r="L31" s="13">
        <v>0</v>
      </c>
      <c r="M31" s="13">
        <v>26.659999999999997</v>
      </c>
      <c r="N31" s="10" t="s">
        <v>32</v>
      </c>
    </row>
    <row r="32" spans="1:14" x14ac:dyDescent="0.3">
      <c r="A32" s="10">
        <v>28</v>
      </c>
      <c r="B32" s="77" t="str">
        <f t="shared" si="0"/>
        <v>S1TI-035</v>
      </c>
      <c r="C32" s="10" t="str">
        <f>VLOOKUP(E32,Sheet1!$A$2:$B$5,2,FALSE)</f>
        <v>S1TI</v>
      </c>
      <c r="D32" s="10">
        <f t="shared" si="1"/>
        <v>35</v>
      </c>
      <c r="E32" s="69" t="s">
        <v>29</v>
      </c>
      <c r="F32" s="11" t="s">
        <v>13</v>
      </c>
      <c r="G32" s="12" t="s">
        <v>17</v>
      </c>
      <c r="H32" s="13">
        <v>21.826666666666704</v>
      </c>
      <c r="I32" s="13">
        <v>4</v>
      </c>
      <c r="J32" s="13">
        <v>3.5</v>
      </c>
      <c r="K32" s="13">
        <v>2</v>
      </c>
      <c r="L32" s="13">
        <v>0</v>
      </c>
      <c r="M32" s="13">
        <v>31.326666666666704</v>
      </c>
      <c r="N32" s="10" t="s">
        <v>15</v>
      </c>
    </row>
    <row r="33" spans="1:14" x14ac:dyDescent="0.3">
      <c r="A33" s="10">
        <v>9</v>
      </c>
      <c r="B33" s="77" t="str">
        <f t="shared" si="0"/>
        <v>S1TI-036</v>
      </c>
      <c r="C33" s="10" t="str">
        <f>VLOOKUP(E33,Sheet1!$A$2:$B$5,2,FALSE)</f>
        <v>S1TI</v>
      </c>
      <c r="D33" s="10">
        <f t="shared" si="1"/>
        <v>36</v>
      </c>
      <c r="E33" s="69" t="s">
        <v>29</v>
      </c>
      <c r="F33" s="11" t="s">
        <v>13</v>
      </c>
      <c r="G33" s="12" t="s">
        <v>14</v>
      </c>
      <c r="H33" s="13">
        <v>17.3</v>
      </c>
      <c r="I33" s="13">
        <v>3</v>
      </c>
      <c r="J33" s="13">
        <v>2</v>
      </c>
      <c r="K33" s="13">
        <v>1.5</v>
      </c>
      <c r="L33" s="13">
        <v>0</v>
      </c>
      <c r="M33" s="13">
        <v>23.8</v>
      </c>
      <c r="N33" s="10" t="s">
        <v>15</v>
      </c>
    </row>
    <row r="34" spans="1:14" x14ac:dyDescent="0.3">
      <c r="A34" s="10">
        <v>77</v>
      </c>
      <c r="B34" s="77" t="str">
        <f t="shared" si="0"/>
        <v>S1TI-037</v>
      </c>
      <c r="C34" s="10" t="str">
        <f>VLOOKUP(E34,Sheet1!$A$2:$B$5,2,FALSE)</f>
        <v>S1TI</v>
      </c>
      <c r="D34" s="10">
        <f t="shared" si="1"/>
        <v>37</v>
      </c>
      <c r="E34" s="69" t="s">
        <v>29</v>
      </c>
      <c r="F34" s="11" t="s">
        <v>13</v>
      </c>
      <c r="G34" s="12" t="s">
        <v>20</v>
      </c>
      <c r="H34" s="13">
        <v>40.743333333333339</v>
      </c>
      <c r="I34" s="13">
        <v>3.73</v>
      </c>
      <c r="J34" s="13">
        <v>0.8</v>
      </c>
      <c r="K34" s="13">
        <v>5</v>
      </c>
      <c r="L34" s="13">
        <v>0</v>
      </c>
      <c r="M34" s="13">
        <v>50.273333333333333</v>
      </c>
      <c r="N34" s="10" t="s">
        <v>15</v>
      </c>
    </row>
    <row r="35" spans="1:14" x14ac:dyDescent="0.3">
      <c r="A35" s="10">
        <v>10</v>
      </c>
      <c r="B35" s="77" t="str">
        <f t="shared" si="0"/>
        <v>S1TI-038</v>
      </c>
      <c r="C35" s="10" t="str">
        <f>VLOOKUP(E35,Sheet1!$A$2:$B$5,2,FALSE)</f>
        <v>S1TI</v>
      </c>
      <c r="D35" s="10">
        <f t="shared" si="1"/>
        <v>38</v>
      </c>
      <c r="E35" s="69" t="s">
        <v>29</v>
      </c>
      <c r="F35" s="11" t="s">
        <v>13</v>
      </c>
      <c r="G35" s="12" t="s">
        <v>14</v>
      </c>
      <c r="H35" s="13">
        <v>13.04666666666666</v>
      </c>
      <c r="I35" s="13">
        <v>0.64</v>
      </c>
      <c r="J35" s="13">
        <v>0.6</v>
      </c>
      <c r="K35" s="13">
        <v>0</v>
      </c>
      <c r="L35" s="13">
        <v>0</v>
      </c>
      <c r="M35" s="13">
        <v>14.28666666666666</v>
      </c>
      <c r="N35" s="10" t="s">
        <v>32</v>
      </c>
    </row>
    <row r="36" spans="1:14" x14ac:dyDescent="0.3">
      <c r="A36" s="10">
        <v>43</v>
      </c>
      <c r="B36" s="77" t="str">
        <f t="shared" si="0"/>
        <v>S1TI-039</v>
      </c>
      <c r="C36" s="10" t="str">
        <f>VLOOKUP(E36,Sheet1!$A$2:$B$5,2,FALSE)</f>
        <v>S1TI</v>
      </c>
      <c r="D36" s="10">
        <f t="shared" si="1"/>
        <v>39</v>
      </c>
      <c r="E36" s="69" t="s">
        <v>29</v>
      </c>
      <c r="F36" s="11" t="s">
        <v>13</v>
      </c>
      <c r="G36" s="12" t="s">
        <v>17</v>
      </c>
      <c r="H36" s="13">
        <v>31.119166666666629</v>
      </c>
      <c r="I36" s="13">
        <v>2</v>
      </c>
      <c r="J36" s="13">
        <v>5</v>
      </c>
      <c r="K36" s="13">
        <v>13.08333333333333</v>
      </c>
      <c r="L36" s="13">
        <v>0</v>
      </c>
      <c r="M36" s="13">
        <v>51.202499999999958</v>
      </c>
      <c r="N36" s="10" t="s">
        <v>15</v>
      </c>
    </row>
    <row r="37" spans="1:14" x14ac:dyDescent="0.3">
      <c r="A37" s="10">
        <v>42</v>
      </c>
      <c r="B37" s="77" t="str">
        <f t="shared" si="0"/>
        <v>S1TI-040</v>
      </c>
      <c r="C37" s="10" t="str">
        <f>VLOOKUP(E37,Sheet1!$A$2:$B$5,2,FALSE)</f>
        <v>S1TI</v>
      </c>
      <c r="D37" s="10">
        <f t="shared" si="1"/>
        <v>40</v>
      </c>
      <c r="E37" s="69" t="s">
        <v>29</v>
      </c>
      <c r="F37" s="11" t="s">
        <v>13</v>
      </c>
      <c r="G37" s="12" t="s">
        <v>17</v>
      </c>
      <c r="H37" s="13">
        <v>25.583333333333371</v>
      </c>
      <c r="I37" s="13">
        <v>5.33</v>
      </c>
      <c r="J37" s="13">
        <v>3.5</v>
      </c>
      <c r="K37" s="13">
        <v>8</v>
      </c>
      <c r="L37" s="13">
        <v>0</v>
      </c>
      <c r="M37" s="13">
        <v>42.41333333333337</v>
      </c>
      <c r="N37" s="10" t="s">
        <v>15</v>
      </c>
    </row>
    <row r="38" spans="1:14" x14ac:dyDescent="0.3">
      <c r="A38" s="10">
        <v>40</v>
      </c>
      <c r="B38" s="77" t="str">
        <f t="shared" si="0"/>
        <v>S1TI-041</v>
      </c>
      <c r="C38" s="10" t="str">
        <f>VLOOKUP(E38,Sheet1!$A$2:$B$5,2,FALSE)</f>
        <v>S1TI</v>
      </c>
      <c r="D38" s="10">
        <f t="shared" si="1"/>
        <v>41</v>
      </c>
      <c r="E38" s="69" t="s">
        <v>29</v>
      </c>
      <c r="F38" s="11" t="s">
        <v>13</v>
      </c>
      <c r="G38" s="12" t="s">
        <v>17</v>
      </c>
      <c r="H38" s="13">
        <v>20.233333333333327</v>
      </c>
      <c r="I38" s="13">
        <v>2.77</v>
      </c>
      <c r="J38" s="13">
        <v>4.0999999999999996</v>
      </c>
      <c r="K38" s="13">
        <v>5.25</v>
      </c>
      <c r="L38" s="13">
        <v>0</v>
      </c>
      <c r="M38" s="13">
        <v>32.353333333333325</v>
      </c>
      <c r="N38" s="10" t="s">
        <v>15</v>
      </c>
    </row>
    <row r="39" spans="1:14" x14ac:dyDescent="0.3">
      <c r="A39" s="10">
        <v>13</v>
      </c>
      <c r="B39" s="77" t="str">
        <f t="shared" si="0"/>
        <v>S1TI-042</v>
      </c>
      <c r="C39" s="10" t="str">
        <f>VLOOKUP(E39,Sheet1!$A$2:$B$5,2,FALSE)</f>
        <v>S1TI</v>
      </c>
      <c r="D39" s="10">
        <f t="shared" si="1"/>
        <v>42</v>
      </c>
      <c r="E39" s="69" t="s">
        <v>29</v>
      </c>
      <c r="F39" s="11" t="s">
        <v>13</v>
      </c>
      <c r="G39" s="12" t="s">
        <v>14</v>
      </c>
      <c r="H39" s="13">
        <v>13.26666666666666</v>
      </c>
      <c r="I39" s="13">
        <v>0.5</v>
      </c>
      <c r="J39" s="13">
        <v>0</v>
      </c>
      <c r="K39" s="13">
        <v>0</v>
      </c>
      <c r="L39" s="13">
        <v>0</v>
      </c>
      <c r="M39" s="13">
        <v>13.76666666666666</v>
      </c>
      <c r="N39" s="10" t="s">
        <v>32</v>
      </c>
    </row>
    <row r="40" spans="1:14" x14ac:dyDescent="0.3">
      <c r="A40" s="10">
        <v>104</v>
      </c>
      <c r="B40" s="77" t="str">
        <f t="shared" si="0"/>
        <v>S1TI-043</v>
      </c>
      <c r="C40" s="10" t="str">
        <f>VLOOKUP(E40,Sheet1!$A$2:$B$5,2,FALSE)</f>
        <v>S1TI</v>
      </c>
      <c r="D40" s="10">
        <f t="shared" ref="D40:D71" si="2">IF(E40&lt;&gt;E39,11,D39+1)</f>
        <v>43</v>
      </c>
      <c r="E40" s="69" t="s">
        <v>29</v>
      </c>
      <c r="F40" s="11" t="s">
        <v>13</v>
      </c>
      <c r="G40" s="12" t="s">
        <v>17</v>
      </c>
      <c r="H40" s="13">
        <v>23.369999999999997</v>
      </c>
      <c r="I40" s="13">
        <v>9.629999999999999</v>
      </c>
      <c r="J40" s="13">
        <v>5.0999999999999996</v>
      </c>
      <c r="K40" s="13">
        <v>25.3</v>
      </c>
      <c r="L40" s="13">
        <v>0</v>
      </c>
      <c r="M40" s="13">
        <v>63.400000000000006</v>
      </c>
      <c r="N40" s="10" t="s">
        <v>15</v>
      </c>
    </row>
    <row r="41" spans="1:14" x14ac:dyDescent="0.3">
      <c r="A41" s="10">
        <v>134</v>
      </c>
      <c r="B41" s="77" t="str">
        <f t="shared" si="0"/>
        <v>S1TI-044</v>
      </c>
      <c r="C41" s="10" t="str">
        <f>VLOOKUP(E41,Sheet1!$A$2:$B$5,2,FALSE)</f>
        <v>S1TI</v>
      </c>
      <c r="D41" s="10">
        <f t="shared" si="2"/>
        <v>44</v>
      </c>
      <c r="E41" s="69" t="s">
        <v>29</v>
      </c>
      <c r="F41" s="11" t="s">
        <v>13</v>
      </c>
      <c r="G41" s="12" t="s">
        <v>14</v>
      </c>
      <c r="H41" s="13">
        <v>8.9033333333333697</v>
      </c>
      <c r="I41" s="13">
        <v>3.67</v>
      </c>
      <c r="J41" s="13">
        <v>5</v>
      </c>
      <c r="K41" s="13">
        <v>1</v>
      </c>
      <c r="L41" s="13">
        <v>0</v>
      </c>
      <c r="M41" s="13">
        <v>18.57333333333337</v>
      </c>
      <c r="N41" s="10" t="s">
        <v>32</v>
      </c>
    </row>
    <row r="42" spans="1:14" x14ac:dyDescent="0.3">
      <c r="A42" s="10">
        <v>44</v>
      </c>
      <c r="B42" s="77" t="str">
        <f t="shared" si="0"/>
        <v>S1TI-045</v>
      </c>
      <c r="C42" s="10" t="str">
        <f>VLOOKUP(E42,Sheet1!$A$2:$B$5,2,FALSE)</f>
        <v>S1TI</v>
      </c>
      <c r="D42" s="10">
        <f t="shared" si="2"/>
        <v>45</v>
      </c>
      <c r="E42" s="69" t="s">
        <v>29</v>
      </c>
      <c r="F42" s="11" t="s">
        <v>13</v>
      </c>
      <c r="G42" s="12" t="s">
        <v>14</v>
      </c>
      <c r="H42" s="13">
        <v>30.266666666666701</v>
      </c>
      <c r="I42" s="13">
        <v>0.93</v>
      </c>
      <c r="J42" s="13">
        <v>1</v>
      </c>
      <c r="K42" s="13">
        <v>4</v>
      </c>
      <c r="L42" s="13">
        <v>0</v>
      </c>
      <c r="M42" s="13">
        <v>36.196666666666701</v>
      </c>
      <c r="N42" s="10" t="s">
        <v>32</v>
      </c>
    </row>
    <row r="43" spans="1:14" x14ac:dyDescent="0.3">
      <c r="A43" s="10">
        <v>52</v>
      </c>
      <c r="B43" s="77" t="str">
        <f t="shared" si="0"/>
        <v>S1TI-046</v>
      </c>
      <c r="C43" s="10" t="str">
        <f>VLOOKUP(E43,Sheet1!$A$2:$B$5,2,FALSE)</f>
        <v>S1TI</v>
      </c>
      <c r="D43" s="10">
        <f t="shared" si="2"/>
        <v>46</v>
      </c>
      <c r="E43" s="69" t="s">
        <v>29</v>
      </c>
      <c r="F43" s="11" t="s">
        <v>13</v>
      </c>
      <c r="G43" s="12" t="s">
        <v>14</v>
      </c>
      <c r="H43" s="13">
        <v>19.4866666666667</v>
      </c>
      <c r="I43" s="13">
        <v>3.63</v>
      </c>
      <c r="J43" s="13">
        <v>5.3</v>
      </c>
      <c r="K43" s="13">
        <v>1.5</v>
      </c>
      <c r="L43" s="13">
        <v>0</v>
      </c>
      <c r="M43" s="13">
        <v>29.9166666666667</v>
      </c>
      <c r="N43" s="10" t="s">
        <v>15</v>
      </c>
    </row>
    <row r="44" spans="1:14" x14ac:dyDescent="0.3">
      <c r="A44" s="10">
        <v>126</v>
      </c>
      <c r="B44" s="77" t="str">
        <f t="shared" si="0"/>
        <v>S1TI-047</v>
      </c>
      <c r="C44" s="10" t="str">
        <f>VLOOKUP(E44,Sheet1!$A$2:$B$5,2,FALSE)</f>
        <v>S1TI</v>
      </c>
      <c r="D44" s="10">
        <f t="shared" si="2"/>
        <v>47</v>
      </c>
      <c r="E44" s="69" t="s">
        <v>29</v>
      </c>
      <c r="F44" s="11" t="s">
        <v>13</v>
      </c>
      <c r="G44" s="12" t="s">
        <v>14</v>
      </c>
      <c r="H44" s="13">
        <v>12.516666666666669</v>
      </c>
      <c r="I44" s="13">
        <v>0</v>
      </c>
      <c r="J44" s="13">
        <v>0</v>
      </c>
      <c r="K44" s="13">
        <v>0</v>
      </c>
      <c r="L44" s="13">
        <v>0</v>
      </c>
      <c r="M44" s="13">
        <v>12.516666666666669</v>
      </c>
      <c r="N44" s="10" t="s">
        <v>32</v>
      </c>
    </row>
    <row r="45" spans="1:14" x14ac:dyDescent="0.3">
      <c r="A45" s="10">
        <v>34</v>
      </c>
      <c r="B45" s="77" t="str">
        <f t="shared" si="0"/>
        <v>S1TI-048</v>
      </c>
      <c r="C45" s="10" t="str">
        <f>VLOOKUP(E45,Sheet1!$A$2:$B$5,2,FALSE)</f>
        <v>S1TI</v>
      </c>
      <c r="D45" s="10">
        <f t="shared" si="2"/>
        <v>48</v>
      </c>
      <c r="E45" s="69" t="s">
        <v>29</v>
      </c>
      <c r="F45" s="11" t="s">
        <v>13</v>
      </c>
      <c r="G45" s="12" t="s">
        <v>17</v>
      </c>
      <c r="H45" s="13">
        <v>12.266666666666669</v>
      </c>
      <c r="I45" s="13">
        <v>0</v>
      </c>
      <c r="J45" s="13">
        <v>0</v>
      </c>
      <c r="K45" s="13">
        <v>2.25</v>
      </c>
      <c r="L45" s="13">
        <v>0</v>
      </c>
      <c r="M45" s="13">
        <v>14.516666666666669</v>
      </c>
      <c r="N45" s="10" t="s">
        <v>32</v>
      </c>
    </row>
    <row r="46" spans="1:14" x14ac:dyDescent="0.3">
      <c r="A46" s="10">
        <v>91</v>
      </c>
      <c r="B46" s="77" t="str">
        <f t="shared" si="0"/>
        <v>S1TI-049</v>
      </c>
      <c r="C46" s="10" t="str">
        <f>VLOOKUP(E46,Sheet1!$A$2:$B$5,2,FALSE)</f>
        <v>S1TI</v>
      </c>
      <c r="D46" s="10">
        <f t="shared" si="2"/>
        <v>49</v>
      </c>
      <c r="E46" s="69" t="s">
        <v>29</v>
      </c>
      <c r="F46" s="11" t="s">
        <v>13</v>
      </c>
      <c r="G46" s="12" t="s">
        <v>17</v>
      </c>
      <c r="H46" s="13">
        <v>26.106666666666705</v>
      </c>
      <c r="I46" s="13">
        <v>5</v>
      </c>
      <c r="J46" s="13">
        <v>6</v>
      </c>
      <c r="K46" s="13">
        <v>14.8</v>
      </c>
      <c r="L46" s="13">
        <v>0</v>
      </c>
      <c r="M46" s="13">
        <v>51.906666666666709</v>
      </c>
      <c r="N46" s="10" t="s">
        <v>15</v>
      </c>
    </row>
    <row r="47" spans="1:14" x14ac:dyDescent="0.3">
      <c r="A47" s="10">
        <v>120</v>
      </c>
      <c r="B47" s="77" t="str">
        <f t="shared" si="0"/>
        <v>S1TI-050</v>
      </c>
      <c r="C47" s="10" t="str">
        <f>VLOOKUP(E47,Sheet1!$A$2:$B$5,2,FALSE)</f>
        <v>S1TI</v>
      </c>
      <c r="D47" s="10">
        <f t="shared" si="2"/>
        <v>50</v>
      </c>
      <c r="E47" s="69" t="s">
        <v>29</v>
      </c>
      <c r="F47" s="11" t="s">
        <v>13</v>
      </c>
      <c r="G47" s="12" t="s">
        <v>14</v>
      </c>
      <c r="H47" s="13">
        <v>22.956666666666671</v>
      </c>
      <c r="I47" s="13">
        <v>6.58</v>
      </c>
      <c r="J47" s="13">
        <v>4</v>
      </c>
      <c r="K47" s="13">
        <v>2</v>
      </c>
      <c r="L47" s="13">
        <v>0</v>
      </c>
      <c r="M47" s="13">
        <v>35.536666666666669</v>
      </c>
      <c r="N47" s="10" t="s">
        <v>15</v>
      </c>
    </row>
    <row r="48" spans="1:14" x14ac:dyDescent="0.3">
      <c r="A48" s="10">
        <v>124</v>
      </c>
      <c r="B48" s="77" t="str">
        <f t="shared" si="0"/>
        <v>S1TI-051</v>
      </c>
      <c r="C48" s="10" t="str">
        <f>VLOOKUP(E48,Sheet1!$A$2:$B$5,2,FALSE)</f>
        <v>S1TI</v>
      </c>
      <c r="D48" s="10">
        <f t="shared" si="2"/>
        <v>51</v>
      </c>
      <c r="E48" s="69" t="s">
        <v>29</v>
      </c>
      <c r="F48" s="11" t="s">
        <v>13</v>
      </c>
      <c r="G48" s="12" t="s">
        <v>14</v>
      </c>
      <c r="H48" s="13">
        <v>12.8366666666667</v>
      </c>
      <c r="I48" s="13">
        <v>0.13</v>
      </c>
      <c r="J48" s="13">
        <v>2</v>
      </c>
      <c r="K48" s="13">
        <v>3</v>
      </c>
      <c r="L48" s="13">
        <v>0</v>
      </c>
      <c r="M48" s="13">
        <v>17.966666666666701</v>
      </c>
      <c r="N48" s="10" t="s">
        <v>32</v>
      </c>
    </row>
    <row r="49" spans="1:14" x14ac:dyDescent="0.3">
      <c r="A49" s="10">
        <v>36</v>
      </c>
      <c r="B49" s="77" t="str">
        <f t="shared" si="0"/>
        <v>S1TI-052</v>
      </c>
      <c r="C49" s="10" t="str">
        <f>VLOOKUP(E49,Sheet1!$A$2:$B$5,2,FALSE)</f>
        <v>S1TI</v>
      </c>
      <c r="D49" s="10">
        <f t="shared" si="2"/>
        <v>52</v>
      </c>
      <c r="E49" s="69" t="s">
        <v>29</v>
      </c>
      <c r="F49" s="11" t="s">
        <v>13</v>
      </c>
      <c r="G49" s="12" t="s">
        <v>17</v>
      </c>
      <c r="H49" s="13">
        <v>6.5</v>
      </c>
      <c r="I49" s="13">
        <v>0</v>
      </c>
      <c r="J49" s="13">
        <v>0</v>
      </c>
      <c r="K49" s="13">
        <v>0</v>
      </c>
      <c r="L49" s="13">
        <v>0</v>
      </c>
      <c r="M49" s="13">
        <v>6.5</v>
      </c>
      <c r="N49" s="10" t="s">
        <v>32</v>
      </c>
    </row>
    <row r="50" spans="1:14" ht="20.399999999999999" x14ac:dyDescent="0.3">
      <c r="A50" s="10">
        <v>11</v>
      </c>
      <c r="B50" s="77" t="str">
        <f t="shared" si="0"/>
        <v>S1TI-053</v>
      </c>
      <c r="C50" s="10" t="str">
        <f>VLOOKUP(E50,Sheet1!$A$2:$B$5,2,FALSE)</f>
        <v>S1TI</v>
      </c>
      <c r="D50" s="10">
        <f t="shared" si="2"/>
        <v>53</v>
      </c>
      <c r="E50" s="69" t="s">
        <v>29</v>
      </c>
      <c r="F50" s="11" t="s">
        <v>19</v>
      </c>
      <c r="G50" s="12" t="s">
        <v>20</v>
      </c>
      <c r="H50" s="13">
        <v>9.2999999999999989</v>
      </c>
      <c r="I50" s="13">
        <v>1.67</v>
      </c>
      <c r="J50" s="13">
        <v>2</v>
      </c>
      <c r="K50" s="13">
        <v>1</v>
      </c>
      <c r="L50" s="13">
        <v>0</v>
      </c>
      <c r="M50" s="13">
        <v>13.969999999999999</v>
      </c>
      <c r="N50" s="10" t="s">
        <v>15</v>
      </c>
    </row>
    <row r="51" spans="1:14" ht="20.399999999999999" x14ac:dyDescent="0.3">
      <c r="A51" s="10">
        <v>58</v>
      </c>
      <c r="B51" s="77" t="str">
        <f t="shared" si="0"/>
        <v>S1TI-054</v>
      </c>
      <c r="C51" s="10" t="str">
        <f>VLOOKUP(E51,Sheet1!$A$2:$B$5,2,FALSE)</f>
        <v>S1TI</v>
      </c>
      <c r="D51" s="10">
        <f t="shared" si="2"/>
        <v>54</v>
      </c>
      <c r="E51" s="69" t="s">
        <v>29</v>
      </c>
      <c r="F51" s="11" t="s">
        <v>21</v>
      </c>
      <c r="G51" s="12" t="s">
        <v>23</v>
      </c>
      <c r="H51" s="13">
        <v>13.65333333333337</v>
      </c>
      <c r="I51" s="13">
        <v>1.5</v>
      </c>
      <c r="J51" s="13">
        <v>6</v>
      </c>
      <c r="K51" s="13">
        <v>3.25</v>
      </c>
      <c r="L51" s="13">
        <v>0</v>
      </c>
      <c r="M51" s="13">
        <v>24.403333333333372</v>
      </c>
      <c r="N51" s="10" t="s">
        <v>15</v>
      </c>
    </row>
    <row r="52" spans="1:14" ht="20.399999999999999" x14ac:dyDescent="0.3">
      <c r="A52" s="10">
        <v>66</v>
      </c>
      <c r="B52" s="77" t="str">
        <f t="shared" si="0"/>
        <v>S1TI-055</v>
      </c>
      <c r="C52" s="10" t="str">
        <f>VLOOKUP(E52,Sheet1!$A$2:$B$5,2,FALSE)</f>
        <v>S1TI</v>
      </c>
      <c r="D52" s="10">
        <f t="shared" si="2"/>
        <v>55</v>
      </c>
      <c r="E52" s="69" t="s">
        <v>29</v>
      </c>
      <c r="F52" s="11" t="s">
        <v>21</v>
      </c>
      <c r="G52" s="12" t="s">
        <v>20</v>
      </c>
      <c r="H52" s="13">
        <v>24.400000000000031</v>
      </c>
      <c r="I52" s="13">
        <v>2.66</v>
      </c>
      <c r="J52" s="13">
        <v>3.5</v>
      </c>
      <c r="K52" s="13">
        <v>8.5</v>
      </c>
      <c r="L52" s="13">
        <v>0</v>
      </c>
      <c r="M52" s="13">
        <v>39.060000000000031</v>
      </c>
      <c r="N52" s="10" t="s">
        <v>15</v>
      </c>
    </row>
    <row r="53" spans="1:14" ht="20.399999999999999" x14ac:dyDescent="0.3">
      <c r="A53" s="10">
        <v>39</v>
      </c>
      <c r="B53" s="77" t="str">
        <f t="shared" si="0"/>
        <v>S1TI-056</v>
      </c>
      <c r="C53" s="10" t="str">
        <f>VLOOKUP(E53,Sheet1!$A$2:$B$5,2,FALSE)</f>
        <v>S1TI</v>
      </c>
      <c r="D53" s="10">
        <f t="shared" si="2"/>
        <v>56</v>
      </c>
      <c r="E53" s="69" t="s">
        <v>29</v>
      </c>
      <c r="F53" s="11" t="s">
        <v>21</v>
      </c>
      <c r="G53" s="12" t="s">
        <v>17</v>
      </c>
      <c r="H53" s="13">
        <v>15.270000000000001</v>
      </c>
      <c r="I53" s="13">
        <v>1.88</v>
      </c>
      <c r="J53" s="13">
        <v>1</v>
      </c>
      <c r="K53" s="13">
        <v>4.5</v>
      </c>
      <c r="L53" s="13">
        <v>0</v>
      </c>
      <c r="M53" s="13">
        <v>22.650000000000002</v>
      </c>
      <c r="N53" s="10" t="s">
        <v>15</v>
      </c>
    </row>
    <row r="54" spans="1:14" ht="20.399999999999999" x14ac:dyDescent="0.3">
      <c r="A54" s="10">
        <v>84</v>
      </c>
      <c r="B54" s="77" t="str">
        <f t="shared" si="0"/>
        <v>S1TI-057</v>
      </c>
      <c r="C54" s="10" t="str">
        <f>VLOOKUP(E54,Sheet1!$A$2:$B$5,2,FALSE)</f>
        <v>S1TI</v>
      </c>
      <c r="D54" s="10">
        <f t="shared" si="2"/>
        <v>57</v>
      </c>
      <c r="E54" s="69" t="s">
        <v>29</v>
      </c>
      <c r="F54" s="11" t="s">
        <v>21</v>
      </c>
      <c r="G54" s="12" t="s">
        <v>20</v>
      </c>
      <c r="H54" s="13">
        <v>19.7</v>
      </c>
      <c r="I54" s="13">
        <v>2.5</v>
      </c>
      <c r="J54" s="13">
        <v>1.6</v>
      </c>
      <c r="K54" s="13">
        <v>1</v>
      </c>
      <c r="L54" s="13">
        <v>0</v>
      </c>
      <c r="M54" s="13">
        <v>24.8</v>
      </c>
      <c r="N54" s="10" t="s">
        <v>15</v>
      </c>
    </row>
    <row r="55" spans="1:14" ht="20.399999999999999" x14ac:dyDescent="0.3">
      <c r="A55" s="10">
        <v>76</v>
      </c>
      <c r="B55" s="77" t="str">
        <f t="shared" si="0"/>
        <v>S1TI-058</v>
      </c>
      <c r="C55" s="10" t="str">
        <f>VLOOKUP(E55,Sheet1!$A$2:$B$5,2,FALSE)</f>
        <v>S1TI</v>
      </c>
      <c r="D55" s="10">
        <f t="shared" si="2"/>
        <v>58</v>
      </c>
      <c r="E55" s="69" t="s">
        <v>29</v>
      </c>
      <c r="F55" s="11" t="s">
        <v>21</v>
      </c>
      <c r="G55" s="12" t="s">
        <v>14</v>
      </c>
      <c r="H55" s="13">
        <v>20.946666666666673</v>
      </c>
      <c r="I55" s="13">
        <v>12</v>
      </c>
      <c r="J55" s="13">
        <v>9</v>
      </c>
      <c r="K55" s="13">
        <v>12.824999999999999</v>
      </c>
      <c r="L55" s="13">
        <v>0</v>
      </c>
      <c r="M55" s="13">
        <v>54.771666666666675</v>
      </c>
      <c r="N55" s="10" t="s">
        <v>15</v>
      </c>
    </row>
    <row r="56" spans="1:14" ht="20.399999999999999" x14ac:dyDescent="0.3">
      <c r="A56" s="10">
        <v>62</v>
      </c>
      <c r="B56" s="77" t="str">
        <f t="shared" si="0"/>
        <v>S1TI-059</v>
      </c>
      <c r="C56" s="10" t="str">
        <f>VLOOKUP(E56,Sheet1!$A$2:$B$5,2,FALSE)</f>
        <v>S1TI</v>
      </c>
      <c r="D56" s="10">
        <f t="shared" si="2"/>
        <v>59</v>
      </c>
      <c r="E56" s="69" t="s">
        <v>29</v>
      </c>
      <c r="F56" s="11" t="s">
        <v>21</v>
      </c>
      <c r="G56" s="12" t="s">
        <v>17</v>
      </c>
      <c r="H56" s="13">
        <v>25.286666666666704</v>
      </c>
      <c r="I56" s="13">
        <v>1</v>
      </c>
      <c r="J56" s="13">
        <v>2</v>
      </c>
      <c r="K56" s="13">
        <v>8</v>
      </c>
      <c r="L56" s="13">
        <v>0</v>
      </c>
      <c r="M56" s="13">
        <v>36.286666666666704</v>
      </c>
      <c r="N56" s="10" t="s">
        <v>15</v>
      </c>
    </row>
    <row r="57" spans="1:14" ht="20.399999999999999" x14ac:dyDescent="0.3">
      <c r="A57" s="10">
        <v>95</v>
      </c>
      <c r="B57" s="77" t="str">
        <f t="shared" si="0"/>
        <v>S1TI-060</v>
      </c>
      <c r="C57" s="10" t="str">
        <f>VLOOKUP(E57,Sheet1!$A$2:$B$5,2,FALSE)</f>
        <v>S1TI</v>
      </c>
      <c r="D57" s="10">
        <f t="shared" si="2"/>
        <v>60</v>
      </c>
      <c r="E57" s="69" t="s">
        <v>29</v>
      </c>
      <c r="F57" s="11" t="s">
        <v>21</v>
      </c>
      <c r="G57" s="12" t="s">
        <v>20</v>
      </c>
      <c r="H57" s="13">
        <v>13.133333333333329</v>
      </c>
      <c r="I57" s="13">
        <v>0</v>
      </c>
      <c r="J57" s="13">
        <v>0</v>
      </c>
      <c r="K57" s="13">
        <v>4.25</v>
      </c>
      <c r="L57" s="13">
        <v>0</v>
      </c>
      <c r="M57" s="13">
        <v>17.383333333333329</v>
      </c>
      <c r="N57" s="10" t="s">
        <v>32</v>
      </c>
    </row>
    <row r="58" spans="1:14" ht="20.399999999999999" x14ac:dyDescent="0.3">
      <c r="A58" s="10">
        <v>75</v>
      </c>
      <c r="B58" s="77" t="str">
        <f t="shared" si="0"/>
        <v>S1TI-061</v>
      </c>
      <c r="C58" s="10" t="str">
        <f>VLOOKUP(E58,Sheet1!$A$2:$B$5,2,FALSE)</f>
        <v>S1TI</v>
      </c>
      <c r="D58" s="10">
        <f t="shared" si="2"/>
        <v>61</v>
      </c>
      <c r="E58" s="69" t="s">
        <v>29</v>
      </c>
      <c r="F58" s="11" t="s">
        <v>21</v>
      </c>
      <c r="G58" s="12" t="s">
        <v>20</v>
      </c>
      <c r="H58" s="13">
        <v>20.696666666666673</v>
      </c>
      <c r="I58" s="13">
        <v>8.129999999999999</v>
      </c>
      <c r="J58" s="13">
        <v>8</v>
      </c>
      <c r="K58" s="13">
        <v>8.5</v>
      </c>
      <c r="L58" s="13">
        <v>0</v>
      </c>
      <c r="M58" s="13">
        <v>45.326666666666668</v>
      </c>
      <c r="N58" s="10" t="s">
        <v>15</v>
      </c>
    </row>
    <row r="59" spans="1:14" ht="20.399999999999999" x14ac:dyDescent="0.3">
      <c r="A59" s="10">
        <v>21</v>
      </c>
      <c r="B59" s="77" t="str">
        <f t="shared" si="0"/>
        <v>S1TI-062</v>
      </c>
      <c r="C59" s="10" t="str">
        <f>VLOOKUP(E59,Sheet1!$A$2:$B$5,2,FALSE)</f>
        <v>S1TI</v>
      </c>
      <c r="D59" s="10">
        <f t="shared" si="2"/>
        <v>62</v>
      </c>
      <c r="E59" s="69" t="s">
        <v>29</v>
      </c>
      <c r="F59" s="11" t="s">
        <v>19</v>
      </c>
      <c r="G59" s="12" t="s">
        <v>20</v>
      </c>
      <c r="H59" s="13">
        <v>8.1</v>
      </c>
      <c r="I59" s="13">
        <v>0</v>
      </c>
      <c r="J59" s="13">
        <v>0</v>
      </c>
      <c r="K59" s="13">
        <v>0</v>
      </c>
      <c r="L59" s="13">
        <v>0</v>
      </c>
      <c r="M59" s="13">
        <v>8.1</v>
      </c>
      <c r="N59" s="10" t="s">
        <v>32</v>
      </c>
    </row>
    <row r="60" spans="1:14" ht="20.399999999999999" x14ac:dyDescent="0.3">
      <c r="A60" s="10">
        <v>51</v>
      </c>
      <c r="B60" s="77" t="str">
        <f t="shared" si="0"/>
        <v>S1TI-063</v>
      </c>
      <c r="C60" s="10" t="str">
        <f>VLOOKUP(E60,Sheet1!$A$2:$B$5,2,FALSE)</f>
        <v>S1TI</v>
      </c>
      <c r="D60" s="10">
        <f t="shared" si="2"/>
        <v>63</v>
      </c>
      <c r="E60" s="69" t="s">
        <v>29</v>
      </c>
      <c r="F60" s="11" t="s">
        <v>21</v>
      </c>
      <c r="G60" s="12" t="s">
        <v>17</v>
      </c>
      <c r="H60" s="13">
        <v>18.170000000000002</v>
      </c>
      <c r="I60" s="13">
        <v>2.11</v>
      </c>
      <c r="J60" s="13">
        <v>2</v>
      </c>
      <c r="K60" s="13">
        <v>7.75</v>
      </c>
      <c r="L60" s="13">
        <v>0</v>
      </c>
      <c r="M60" s="13">
        <v>30.03</v>
      </c>
      <c r="N60" s="10" t="s">
        <v>15</v>
      </c>
    </row>
    <row r="61" spans="1:14" ht="20.399999999999999" x14ac:dyDescent="0.3">
      <c r="A61" s="10">
        <v>119</v>
      </c>
      <c r="B61" s="77" t="str">
        <f t="shared" si="0"/>
        <v>S1TI-064</v>
      </c>
      <c r="C61" s="10" t="str">
        <f>VLOOKUP(E61,Sheet1!$A$2:$B$5,2,FALSE)</f>
        <v>S1TI</v>
      </c>
      <c r="D61" s="10">
        <f t="shared" si="2"/>
        <v>64</v>
      </c>
      <c r="E61" s="69" t="s">
        <v>29</v>
      </c>
      <c r="F61" s="11" t="s">
        <v>21</v>
      </c>
      <c r="G61" s="12" t="s">
        <v>14</v>
      </c>
      <c r="H61" s="13">
        <v>15.233333333333329</v>
      </c>
      <c r="I61" s="13">
        <v>1</v>
      </c>
      <c r="J61" s="13">
        <v>2</v>
      </c>
      <c r="K61" s="13">
        <v>9.5749999999999993</v>
      </c>
      <c r="L61" s="13">
        <v>0</v>
      </c>
      <c r="M61" s="13">
        <v>27.808333333333326</v>
      </c>
      <c r="N61" s="10" t="s">
        <v>15</v>
      </c>
    </row>
    <row r="62" spans="1:14" ht="20.399999999999999" x14ac:dyDescent="0.3">
      <c r="A62" s="10">
        <v>63</v>
      </c>
      <c r="B62" s="77" t="str">
        <f t="shared" si="0"/>
        <v>S1TI-065</v>
      </c>
      <c r="C62" s="10" t="str">
        <f>VLOOKUP(E62,Sheet1!$A$2:$B$5,2,FALSE)</f>
        <v>S1TI</v>
      </c>
      <c r="D62" s="10">
        <f t="shared" si="2"/>
        <v>65</v>
      </c>
      <c r="E62" s="69" t="s">
        <v>29</v>
      </c>
      <c r="F62" s="11" t="s">
        <v>19</v>
      </c>
      <c r="G62" s="12" t="s">
        <v>20</v>
      </c>
      <c r="H62" s="13">
        <v>1.7</v>
      </c>
      <c r="I62" s="13">
        <v>0</v>
      </c>
      <c r="J62" s="13">
        <v>0</v>
      </c>
      <c r="K62" s="13">
        <v>0</v>
      </c>
      <c r="L62" s="13">
        <v>0</v>
      </c>
      <c r="M62" s="13">
        <v>1.7</v>
      </c>
      <c r="N62" s="10" t="s">
        <v>32</v>
      </c>
    </row>
    <row r="63" spans="1:14" ht="20.399999999999999" x14ac:dyDescent="0.3">
      <c r="A63" s="10">
        <v>20</v>
      </c>
      <c r="B63" s="77" t="str">
        <f t="shared" si="0"/>
        <v>S1TI-066</v>
      </c>
      <c r="C63" s="10" t="str">
        <f>VLOOKUP(E63,Sheet1!$A$2:$B$5,2,FALSE)</f>
        <v>S1TI</v>
      </c>
      <c r="D63" s="10">
        <f t="shared" si="2"/>
        <v>66</v>
      </c>
      <c r="E63" s="69" t="s">
        <v>29</v>
      </c>
      <c r="F63" s="11" t="s">
        <v>19</v>
      </c>
      <c r="G63" s="12" t="s">
        <v>14</v>
      </c>
      <c r="H63" s="13">
        <v>4.8</v>
      </c>
      <c r="I63" s="13">
        <v>0</v>
      </c>
      <c r="J63" s="13">
        <v>0</v>
      </c>
      <c r="K63" s="13">
        <v>0</v>
      </c>
      <c r="L63" s="13">
        <v>0</v>
      </c>
      <c r="M63" s="13">
        <v>4.8</v>
      </c>
      <c r="N63" s="10" t="s">
        <v>32</v>
      </c>
    </row>
    <row r="64" spans="1:14" ht="20.399999999999999" x14ac:dyDescent="0.3">
      <c r="A64" s="10">
        <v>23</v>
      </c>
      <c r="B64" s="77" t="str">
        <f t="shared" si="0"/>
        <v>S1TI-067</v>
      </c>
      <c r="C64" s="10" t="str">
        <f>VLOOKUP(E64,Sheet1!$A$2:$B$5,2,FALSE)</f>
        <v>S1TI</v>
      </c>
      <c r="D64" s="10">
        <f t="shared" si="2"/>
        <v>67</v>
      </c>
      <c r="E64" s="69" t="s">
        <v>29</v>
      </c>
      <c r="F64" s="11" t="s">
        <v>21</v>
      </c>
      <c r="G64" s="12" t="s">
        <v>23</v>
      </c>
      <c r="H64" s="13">
        <v>17.629999999999971</v>
      </c>
      <c r="I64" s="13">
        <v>18.2</v>
      </c>
      <c r="J64" s="13">
        <v>9</v>
      </c>
      <c r="K64" s="13">
        <v>3.8</v>
      </c>
      <c r="L64" s="13">
        <v>0</v>
      </c>
      <c r="M64" s="13">
        <v>48.629999999999967</v>
      </c>
      <c r="N64" s="10" t="s">
        <v>15</v>
      </c>
    </row>
    <row r="65" spans="1:14" ht="20.399999999999999" x14ac:dyDescent="0.3">
      <c r="A65" s="10">
        <v>70</v>
      </c>
      <c r="B65" s="77" t="str">
        <f t="shared" si="0"/>
        <v>S1TI-068</v>
      </c>
      <c r="C65" s="10" t="str">
        <f>VLOOKUP(E65,Sheet1!$A$2:$B$5,2,FALSE)</f>
        <v>S1TI</v>
      </c>
      <c r="D65" s="10">
        <f t="shared" si="2"/>
        <v>68</v>
      </c>
      <c r="E65" s="69" t="s">
        <v>29</v>
      </c>
      <c r="F65" s="11" t="s">
        <v>19</v>
      </c>
      <c r="G65" s="12" t="s">
        <v>20</v>
      </c>
      <c r="H65" s="13">
        <v>6.5</v>
      </c>
      <c r="I65" s="13">
        <v>0</v>
      </c>
      <c r="J65" s="13">
        <v>1</v>
      </c>
      <c r="K65" s="13">
        <v>1</v>
      </c>
      <c r="L65" s="13">
        <v>0</v>
      </c>
      <c r="M65" s="13">
        <v>8.5</v>
      </c>
      <c r="N65" s="10" t="s">
        <v>32</v>
      </c>
    </row>
    <row r="66" spans="1:14" ht="20.399999999999999" x14ac:dyDescent="0.3">
      <c r="A66" s="10">
        <v>114</v>
      </c>
      <c r="B66" s="77" t="str">
        <f t="shared" si="0"/>
        <v>S1TI-069</v>
      </c>
      <c r="C66" s="10" t="str">
        <f>VLOOKUP(E66,Sheet1!$A$2:$B$5,2,FALSE)</f>
        <v>S1TI</v>
      </c>
      <c r="D66" s="10">
        <f t="shared" si="2"/>
        <v>69</v>
      </c>
      <c r="E66" s="69" t="s">
        <v>29</v>
      </c>
      <c r="F66" s="11" t="s">
        <v>21</v>
      </c>
      <c r="G66" s="12" t="s">
        <v>20</v>
      </c>
      <c r="H66" s="13">
        <v>19.96999999999997</v>
      </c>
      <c r="I66" s="13">
        <v>2.77</v>
      </c>
      <c r="J66" s="13">
        <v>3</v>
      </c>
      <c r="K66" s="13">
        <v>10.25</v>
      </c>
      <c r="L66" s="13">
        <v>0</v>
      </c>
      <c r="M66" s="13">
        <v>35.989999999999966</v>
      </c>
      <c r="N66" s="10" t="s">
        <v>15</v>
      </c>
    </row>
    <row r="67" spans="1:14" ht="20.399999999999999" x14ac:dyDescent="0.3">
      <c r="A67" s="10">
        <v>49</v>
      </c>
      <c r="B67" s="77" t="str">
        <f t="shared" ref="B67:B130" si="3">CONCATENATE(C67,"-0",RIGHT(D67,2))</f>
        <v>S1TI-070</v>
      </c>
      <c r="C67" s="10" t="str">
        <f>VLOOKUP(E67,Sheet1!$A$2:$B$5,2,FALSE)</f>
        <v>S1TI</v>
      </c>
      <c r="D67" s="10">
        <f t="shared" si="2"/>
        <v>70</v>
      </c>
      <c r="E67" s="69" t="s">
        <v>29</v>
      </c>
      <c r="F67" s="11" t="s">
        <v>21</v>
      </c>
      <c r="G67" s="12" t="s">
        <v>17</v>
      </c>
      <c r="H67" s="13">
        <v>12.899999999999967</v>
      </c>
      <c r="I67" s="13">
        <v>1.5</v>
      </c>
      <c r="J67" s="13">
        <v>2</v>
      </c>
      <c r="K67" s="13">
        <v>8</v>
      </c>
      <c r="L67" s="13">
        <v>0</v>
      </c>
      <c r="M67" s="13">
        <v>24.399999999999967</v>
      </c>
      <c r="N67" s="10" t="s">
        <v>15</v>
      </c>
    </row>
    <row r="68" spans="1:14" ht="20.399999999999999" x14ac:dyDescent="0.3">
      <c r="A68" s="10">
        <v>48</v>
      </c>
      <c r="B68" s="77" t="str">
        <f t="shared" si="3"/>
        <v>S1TI-071</v>
      </c>
      <c r="C68" s="10" t="str">
        <f>VLOOKUP(E68,Sheet1!$A$2:$B$5,2,FALSE)</f>
        <v>S1TI</v>
      </c>
      <c r="D68" s="10">
        <f t="shared" si="2"/>
        <v>71</v>
      </c>
      <c r="E68" s="69" t="s">
        <v>29</v>
      </c>
      <c r="F68" s="11" t="s">
        <v>21</v>
      </c>
      <c r="G68" s="12" t="s">
        <v>14</v>
      </c>
      <c r="H68" s="13">
        <v>13.853333333333328</v>
      </c>
      <c r="I68" s="13">
        <v>9.25</v>
      </c>
      <c r="J68" s="13">
        <v>2.2000000000000002</v>
      </c>
      <c r="K68" s="13">
        <v>1</v>
      </c>
      <c r="L68" s="13">
        <v>0</v>
      </c>
      <c r="M68" s="13">
        <v>26.303333333333327</v>
      </c>
      <c r="N68" s="10" t="s">
        <v>15</v>
      </c>
    </row>
    <row r="69" spans="1:14" ht="20.399999999999999" x14ac:dyDescent="0.3">
      <c r="A69" s="10">
        <v>110</v>
      </c>
      <c r="B69" s="77" t="str">
        <f t="shared" si="3"/>
        <v>S1TI-072</v>
      </c>
      <c r="C69" s="10" t="str">
        <f>VLOOKUP(E69,Sheet1!$A$2:$B$5,2,FALSE)</f>
        <v>S1TI</v>
      </c>
      <c r="D69" s="10">
        <f t="shared" si="2"/>
        <v>72</v>
      </c>
      <c r="E69" s="69" t="s">
        <v>29</v>
      </c>
      <c r="F69" s="11" t="s">
        <v>21</v>
      </c>
      <c r="G69" s="12" t="s">
        <v>20</v>
      </c>
      <c r="H69" s="13">
        <v>17.336666666666702</v>
      </c>
      <c r="I69" s="13">
        <v>3.5</v>
      </c>
      <c r="J69" s="13">
        <v>3.5</v>
      </c>
      <c r="K69" s="13">
        <v>10</v>
      </c>
      <c r="L69" s="13">
        <v>0</v>
      </c>
      <c r="M69" s="13">
        <v>34.336666666666702</v>
      </c>
      <c r="N69" s="10" t="s">
        <v>15</v>
      </c>
    </row>
    <row r="70" spans="1:14" ht="20.399999999999999" x14ac:dyDescent="0.3">
      <c r="A70" s="10">
        <v>71</v>
      </c>
      <c r="B70" s="77" t="str">
        <f t="shared" si="3"/>
        <v>S1TI-073</v>
      </c>
      <c r="C70" s="10" t="str">
        <f>VLOOKUP(E70,Sheet1!$A$2:$B$5,2,FALSE)</f>
        <v>S1TI</v>
      </c>
      <c r="D70" s="10">
        <f t="shared" si="2"/>
        <v>73</v>
      </c>
      <c r="E70" s="69" t="s">
        <v>29</v>
      </c>
      <c r="F70" s="11" t="s">
        <v>21</v>
      </c>
      <c r="G70" s="12" t="s">
        <v>14</v>
      </c>
      <c r="H70" s="13">
        <v>28.036666666666662</v>
      </c>
      <c r="I70" s="13">
        <v>6.01</v>
      </c>
      <c r="J70" s="13">
        <v>4</v>
      </c>
      <c r="K70" s="13">
        <v>13.5</v>
      </c>
      <c r="L70" s="13">
        <v>0</v>
      </c>
      <c r="M70" s="13">
        <v>51.54666666666666</v>
      </c>
      <c r="N70" s="10" t="s">
        <v>15</v>
      </c>
    </row>
    <row r="71" spans="1:14" ht="20.399999999999999" x14ac:dyDescent="0.3">
      <c r="A71" s="10">
        <v>109</v>
      </c>
      <c r="B71" s="77" t="str">
        <f t="shared" si="3"/>
        <v>S1TI-074</v>
      </c>
      <c r="C71" s="10" t="str">
        <f>VLOOKUP(E71,Sheet1!$A$2:$B$5,2,FALSE)</f>
        <v>S1TI</v>
      </c>
      <c r="D71" s="10">
        <f t="shared" si="2"/>
        <v>74</v>
      </c>
      <c r="E71" s="69" t="s">
        <v>29</v>
      </c>
      <c r="F71" s="11" t="s">
        <v>21</v>
      </c>
      <c r="G71" s="12" t="s">
        <v>20</v>
      </c>
      <c r="H71" s="13">
        <v>16.28</v>
      </c>
      <c r="I71" s="13">
        <v>2.9</v>
      </c>
      <c r="J71" s="13">
        <v>3.5</v>
      </c>
      <c r="K71" s="13">
        <v>9.5</v>
      </c>
      <c r="L71" s="13">
        <v>0</v>
      </c>
      <c r="M71" s="13">
        <v>32.18</v>
      </c>
      <c r="N71" s="10" t="s">
        <v>15</v>
      </c>
    </row>
    <row r="72" spans="1:14" ht="20.399999999999999" x14ac:dyDescent="0.3">
      <c r="A72" s="10">
        <v>92</v>
      </c>
      <c r="B72" s="77" t="str">
        <f t="shared" si="3"/>
        <v>S1TI-075</v>
      </c>
      <c r="C72" s="10" t="str">
        <f>VLOOKUP(E72,Sheet1!$A$2:$B$5,2,FALSE)</f>
        <v>S1TI</v>
      </c>
      <c r="D72" s="10">
        <f t="shared" ref="D72:D73" si="4">IF(E72&lt;&gt;E71,11,D71+1)</f>
        <v>75</v>
      </c>
      <c r="E72" s="69" t="s">
        <v>29</v>
      </c>
      <c r="F72" s="11" t="s">
        <v>21</v>
      </c>
      <c r="G72" s="12" t="s">
        <v>20</v>
      </c>
      <c r="H72" s="13">
        <v>17.86333333333333</v>
      </c>
      <c r="I72" s="13">
        <v>5.88</v>
      </c>
      <c r="J72" s="13">
        <v>4</v>
      </c>
      <c r="K72" s="13">
        <v>11.175000000000001</v>
      </c>
      <c r="L72" s="13">
        <v>0</v>
      </c>
      <c r="M72" s="13">
        <v>38.918333333333329</v>
      </c>
      <c r="N72" s="10" t="s">
        <v>15</v>
      </c>
    </row>
    <row r="73" spans="1:14" ht="20.399999999999999" x14ac:dyDescent="0.3">
      <c r="A73" s="49">
        <v>64</v>
      </c>
      <c r="B73" s="49" t="str">
        <f t="shared" si="3"/>
        <v>S1TI-076</v>
      </c>
      <c r="C73" s="49" t="str">
        <f>VLOOKUP(E73,Sheet1!$A$2:$B$5,2,FALSE)</f>
        <v>S1TI</v>
      </c>
      <c r="D73" s="49">
        <f t="shared" si="4"/>
        <v>76</v>
      </c>
      <c r="E73" s="71" t="s">
        <v>29</v>
      </c>
      <c r="F73" s="71" t="s">
        <v>21</v>
      </c>
      <c r="G73" s="72" t="s">
        <v>20</v>
      </c>
      <c r="H73" s="73">
        <v>14.633333333333329</v>
      </c>
      <c r="I73" s="73">
        <v>2.33</v>
      </c>
      <c r="J73" s="73">
        <v>1</v>
      </c>
      <c r="K73" s="73">
        <v>1</v>
      </c>
      <c r="L73" s="73">
        <v>0</v>
      </c>
      <c r="M73" s="73">
        <v>18.963333333333331</v>
      </c>
      <c r="N73" s="49" t="s">
        <v>15</v>
      </c>
    </row>
    <row r="74" spans="1:14" ht="20.399999999999999" x14ac:dyDescent="0.3">
      <c r="A74" s="10">
        <v>83</v>
      </c>
      <c r="B74" s="78" t="str">
        <f t="shared" si="3"/>
        <v>S1SI-031</v>
      </c>
      <c r="C74" s="10" t="str">
        <f>VLOOKUP(E74,Sheet1!$A$2:$B$5,2,FALSE)</f>
        <v>S1SI</v>
      </c>
      <c r="D74" s="10">
        <f t="shared" ref="D74:D105" si="5">IF(E74&lt;&gt;E73,31,D73+1)</f>
        <v>31</v>
      </c>
      <c r="E74" s="70" t="s">
        <v>28</v>
      </c>
      <c r="F74" s="11" t="s">
        <v>13</v>
      </c>
      <c r="G74" s="12" t="s">
        <v>17</v>
      </c>
      <c r="H74" s="13">
        <v>22.74666666666667</v>
      </c>
      <c r="I74" s="13">
        <v>5.6</v>
      </c>
      <c r="J74" s="13">
        <v>3</v>
      </c>
      <c r="K74" s="13">
        <v>3</v>
      </c>
      <c r="L74" s="13">
        <v>0</v>
      </c>
      <c r="M74" s="13">
        <v>34.346666666666671</v>
      </c>
      <c r="N74" s="10" t="s">
        <v>15</v>
      </c>
    </row>
    <row r="75" spans="1:14" ht="20.399999999999999" x14ac:dyDescent="0.3">
      <c r="A75" s="10">
        <v>99</v>
      </c>
      <c r="B75" s="78" t="str">
        <f t="shared" si="3"/>
        <v>S1SI-032</v>
      </c>
      <c r="C75" s="10" t="str">
        <f>VLOOKUP(E75,Sheet1!$A$2:$B$5,2,FALSE)</f>
        <v>S1SI</v>
      </c>
      <c r="D75" s="10">
        <f t="shared" si="5"/>
        <v>32</v>
      </c>
      <c r="E75" s="70" t="s">
        <v>28</v>
      </c>
      <c r="F75" s="11" t="s">
        <v>13</v>
      </c>
      <c r="G75" s="12" t="s">
        <v>17</v>
      </c>
      <c r="H75" s="13">
        <v>31.080000000000034</v>
      </c>
      <c r="I75" s="13">
        <v>7.74</v>
      </c>
      <c r="J75" s="13">
        <v>5.2</v>
      </c>
      <c r="K75" s="13">
        <v>11.25</v>
      </c>
      <c r="L75" s="13">
        <v>0</v>
      </c>
      <c r="M75" s="13">
        <v>55.270000000000039</v>
      </c>
      <c r="N75" s="10" t="s">
        <v>15</v>
      </c>
    </row>
    <row r="76" spans="1:14" ht="20.399999999999999" x14ac:dyDescent="0.3">
      <c r="A76" s="10">
        <v>81</v>
      </c>
      <c r="B76" s="78" t="str">
        <f t="shared" si="3"/>
        <v>S1SI-033</v>
      </c>
      <c r="C76" s="10" t="str">
        <f>VLOOKUP(E76,Sheet1!$A$2:$B$5,2,FALSE)</f>
        <v>S1SI</v>
      </c>
      <c r="D76" s="10">
        <f t="shared" si="5"/>
        <v>33</v>
      </c>
      <c r="E76" s="70" t="s">
        <v>28</v>
      </c>
      <c r="F76" s="11" t="s">
        <v>13</v>
      </c>
      <c r="G76" s="12" t="s">
        <v>14</v>
      </c>
      <c r="H76" s="13">
        <v>23.616666666666671</v>
      </c>
      <c r="I76" s="13">
        <v>5.05</v>
      </c>
      <c r="J76" s="13">
        <v>1.6</v>
      </c>
      <c r="K76" s="13">
        <v>2</v>
      </c>
      <c r="L76" s="13">
        <v>0</v>
      </c>
      <c r="M76" s="13">
        <v>32.266666666666673</v>
      </c>
      <c r="N76" s="10" t="s">
        <v>15</v>
      </c>
    </row>
    <row r="77" spans="1:14" ht="20.399999999999999" x14ac:dyDescent="0.3">
      <c r="A77" s="10">
        <v>25</v>
      </c>
      <c r="B77" s="78" t="str">
        <f t="shared" si="3"/>
        <v>S1SI-034</v>
      </c>
      <c r="C77" s="10" t="str">
        <f>VLOOKUP(E77,Sheet1!$A$2:$B$5,2,FALSE)</f>
        <v>S1SI</v>
      </c>
      <c r="D77" s="10">
        <f t="shared" si="5"/>
        <v>34</v>
      </c>
      <c r="E77" s="70" t="s">
        <v>28</v>
      </c>
      <c r="F77" s="11" t="s">
        <v>13</v>
      </c>
      <c r="G77" s="12" t="s">
        <v>17</v>
      </c>
      <c r="H77" s="13">
        <v>21.380000000000003</v>
      </c>
      <c r="I77" s="13">
        <v>3</v>
      </c>
      <c r="J77" s="13">
        <v>0</v>
      </c>
      <c r="K77" s="13">
        <v>0</v>
      </c>
      <c r="L77" s="13">
        <v>0</v>
      </c>
      <c r="M77" s="13">
        <v>24.380000000000003</v>
      </c>
      <c r="N77" s="10" t="s">
        <v>32</v>
      </c>
    </row>
    <row r="78" spans="1:14" ht="20.399999999999999" x14ac:dyDescent="0.3">
      <c r="A78" s="10">
        <v>85</v>
      </c>
      <c r="B78" s="78" t="str">
        <f t="shared" si="3"/>
        <v>S1SI-035</v>
      </c>
      <c r="C78" s="10" t="str">
        <f>VLOOKUP(E78,Sheet1!$A$2:$B$5,2,FALSE)</f>
        <v>S1SI</v>
      </c>
      <c r="D78" s="10">
        <f t="shared" si="5"/>
        <v>35</v>
      </c>
      <c r="E78" s="70" t="s">
        <v>28</v>
      </c>
      <c r="F78" s="11" t="s">
        <v>13</v>
      </c>
      <c r="G78" s="12" t="s">
        <v>14</v>
      </c>
      <c r="H78" s="13">
        <v>23.75333333333333</v>
      </c>
      <c r="I78" s="13">
        <v>4.9000000000000004</v>
      </c>
      <c r="J78" s="13">
        <v>3</v>
      </c>
      <c r="K78" s="13">
        <v>1</v>
      </c>
      <c r="L78" s="13">
        <v>0</v>
      </c>
      <c r="M78" s="13">
        <v>32.653333333333329</v>
      </c>
      <c r="N78" s="10" t="s">
        <v>15</v>
      </c>
    </row>
    <row r="79" spans="1:14" ht="20.399999999999999" x14ac:dyDescent="0.3">
      <c r="A79" s="10">
        <v>112</v>
      </c>
      <c r="B79" s="78" t="str">
        <f t="shared" si="3"/>
        <v>S1SI-036</v>
      </c>
      <c r="C79" s="10" t="str">
        <f>VLOOKUP(E79,Sheet1!$A$2:$B$5,2,FALSE)</f>
        <v>S1SI</v>
      </c>
      <c r="D79" s="10">
        <f t="shared" si="5"/>
        <v>36</v>
      </c>
      <c r="E79" s="70" t="s">
        <v>28</v>
      </c>
      <c r="F79" s="11" t="s">
        <v>13</v>
      </c>
      <c r="G79" s="12" t="s">
        <v>17</v>
      </c>
      <c r="H79" s="13">
        <v>21.996666666666631</v>
      </c>
      <c r="I79" s="13">
        <v>5.4</v>
      </c>
      <c r="J79" s="13">
        <v>2.2000000000000002</v>
      </c>
      <c r="K79" s="13">
        <v>11</v>
      </c>
      <c r="L79" s="13">
        <v>0</v>
      </c>
      <c r="M79" s="13">
        <v>40.596666666666636</v>
      </c>
      <c r="N79" s="10" t="s">
        <v>15</v>
      </c>
    </row>
    <row r="80" spans="1:14" ht="20.399999999999999" x14ac:dyDescent="0.3">
      <c r="A80" s="10">
        <v>27</v>
      </c>
      <c r="B80" s="78" t="str">
        <f t="shared" si="3"/>
        <v>S1SI-037</v>
      </c>
      <c r="C80" s="10" t="str">
        <f>VLOOKUP(E80,Sheet1!$A$2:$B$5,2,FALSE)</f>
        <v>S1SI</v>
      </c>
      <c r="D80" s="10">
        <f t="shared" si="5"/>
        <v>37</v>
      </c>
      <c r="E80" s="70" t="s">
        <v>28</v>
      </c>
      <c r="F80" s="11" t="s">
        <v>13</v>
      </c>
      <c r="G80" s="12" t="s">
        <v>14</v>
      </c>
      <c r="H80" s="13">
        <v>28.050000000000033</v>
      </c>
      <c r="I80" s="13">
        <v>26.87</v>
      </c>
      <c r="J80" s="13">
        <v>11.2</v>
      </c>
      <c r="K80" s="13">
        <v>2</v>
      </c>
      <c r="L80" s="13">
        <v>0</v>
      </c>
      <c r="M80" s="13">
        <v>68.120000000000033</v>
      </c>
      <c r="N80" s="10" t="s">
        <v>15</v>
      </c>
    </row>
    <row r="81" spans="1:14" ht="20.399999999999999" x14ac:dyDescent="0.3">
      <c r="A81" s="10">
        <v>79</v>
      </c>
      <c r="B81" s="78" t="str">
        <f t="shared" si="3"/>
        <v>S1SI-038</v>
      </c>
      <c r="C81" s="10" t="str">
        <f>VLOOKUP(E81,Sheet1!$A$2:$B$5,2,FALSE)</f>
        <v>S1SI</v>
      </c>
      <c r="D81" s="10">
        <f t="shared" si="5"/>
        <v>38</v>
      </c>
      <c r="E81" s="70" t="s">
        <v>28</v>
      </c>
      <c r="F81" s="11" t="s">
        <v>13</v>
      </c>
      <c r="G81" s="12" t="s">
        <v>17</v>
      </c>
      <c r="H81" s="13">
        <v>29.053333333333327</v>
      </c>
      <c r="I81" s="13">
        <v>5.3</v>
      </c>
      <c r="J81" s="13">
        <v>5.5</v>
      </c>
      <c r="K81" s="13">
        <v>7.9749999999999996</v>
      </c>
      <c r="L81" s="13">
        <v>0</v>
      </c>
      <c r="M81" s="13">
        <v>47.828333333333326</v>
      </c>
      <c r="N81" s="10" t="s">
        <v>15</v>
      </c>
    </row>
    <row r="82" spans="1:14" ht="20.399999999999999" x14ac:dyDescent="0.3">
      <c r="A82" s="10">
        <v>46</v>
      </c>
      <c r="B82" s="78" t="str">
        <f t="shared" si="3"/>
        <v>S1SI-039</v>
      </c>
      <c r="C82" s="10" t="str">
        <f>VLOOKUP(E82,Sheet1!$A$2:$B$5,2,FALSE)</f>
        <v>S1SI</v>
      </c>
      <c r="D82" s="10">
        <f t="shared" si="5"/>
        <v>39</v>
      </c>
      <c r="E82" s="70" t="s">
        <v>28</v>
      </c>
      <c r="F82" s="11" t="s">
        <v>13</v>
      </c>
      <c r="G82" s="12" t="s">
        <v>17</v>
      </c>
      <c r="H82" s="13">
        <v>23.503333333333369</v>
      </c>
      <c r="I82" s="13">
        <v>2.8</v>
      </c>
      <c r="J82" s="13">
        <v>1.8</v>
      </c>
      <c r="K82" s="13">
        <v>5.25</v>
      </c>
      <c r="L82" s="13">
        <v>0</v>
      </c>
      <c r="M82" s="13">
        <v>33.353333333333367</v>
      </c>
      <c r="N82" s="10" t="s">
        <v>15</v>
      </c>
    </row>
    <row r="83" spans="1:14" ht="20.399999999999999" x14ac:dyDescent="0.3">
      <c r="A83" s="10">
        <v>12</v>
      </c>
      <c r="B83" s="78" t="str">
        <f t="shared" si="3"/>
        <v>S1SI-040</v>
      </c>
      <c r="C83" s="10" t="str">
        <f>VLOOKUP(E83,Sheet1!$A$2:$B$5,2,FALSE)</f>
        <v>S1SI</v>
      </c>
      <c r="D83" s="10">
        <f t="shared" si="5"/>
        <v>40</v>
      </c>
      <c r="E83" s="70" t="s">
        <v>28</v>
      </c>
      <c r="F83" s="11" t="s">
        <v>13</v>
      </c>
      <c r="G83" s="12" t="s">
        <v>14</v>
      </c>
      <c r="H83" s="13">
        <v>12</v>
      </c>
      <c r="I83" s="13">
        <v>0</v>
      </c>
      <c r="J83" s="13">
        <v>0</v>
      </c>
      <c r="K83" s="13">
        <v>0</v>
      </c>
      <c r="L83" s="13">
        <v>0</v>
      </c>
      <c r="M83" s="13">
        <v>12</v>
      </c>
      <c r="N83" s="10" t="s">
        <v>32</v>
      </c>
    </row>
    <row r="84" spans="1:14" ht="20.399999999999999" x14ac:dyDescent="0.3">
      <c r="A84" s="10">
        <v>29</v>
      </c>
      <c r="B84" s="78" t="str">
        <f t="shared" si="3"/>
        <v>S1SI-041</v>
      </c>
      <c r="C84" s="10" t="str">
        <f>VLOOKUP(E84,Sheet1!$A$2:$B$5,2,FALSE)</f>
        <v>S1SI</v>
      </c>
      <c r="D84" s="10">
        <f t="shared" si="5"/>
        <v>41</v>
      </c>
      <c r="E84" s="70" t="s">
        <v>28</v>
      </c>
      <c r="F84" s="11" t="s">
        <v>13</v>
      </c>
      <c r="G84" s="12" t="s">
        <v>23</v>
      </c>
      <c r="H84" s="13">
        <v>16.090000000000032</v>
      </c>
      <c r="I84" s="13">
        <v>5.08</v>
      </c>
      <c r="J84" s="13">
        <v>3.8</v>
      </c>
      <c r="K84" s="13">
        <v>7</v>
      </c>
      <c r="L84" s="13">
        <v>0</v>
      </c>
      <c r="M84" s="13">
        <v>31.970000000000031</v>
      </c>
      <c r="N84" s="10" t="s">
        <v>15</v>
      </c>
    </row>
    <row r="85" spans="1:14" ht="20.399999999999999" x14ac:dyDescent="0.3">
      <c r="A85" s="10">
        <v>94</v>
      </c>
      <c r="B85" s="78" t="str">
        <f t="shared" si="3"/>
        <v>S1SI-042</v>
      </c>
      <c r="C85" s="10" t="str">
        <f>VLOOKUP(E85,Sheet1!$A$2:$B$5,2,FALSE)</f>
        <v>S1SI</v>
      </c>
      <c r="D85" s="10">
        <f t="shared" si="5"/>
        <v>42</v>
      </c>
      <c r="E85" s="70" t="s">
        <v>28</v>
      </c>
      <c r="F85" s="11" t="s">
        <v>13</v>
      </c>
      <c r="G85" s="12" t="s">
        <v>17</v>
      </c>
      <c r="H85" s="13">
        <v>20.679999999999968</v>
      </c>
      <c r="I85" s="13">
        <v>1</v>
      </c>
      <c r="J85" s="13">
        <v>4</v>
      </c>
      <c r="K85" s="13">
        <v>5.5</v>
      </c>
      <c r="L85" s="13">
        <v>0</v>
      </c>
      <c r="M85" s="13">
        <v>31.179999999999968</v>
      </c>
      <c r="N85" s="10" t="s">
        <v>15</v>
      </c>
    </row>
    <row r="86" spans="1:14" ht="20.399999999999999" x14ac:dyDescent="0.3">
      <c r="A86" s="10">
        <v>69</v>
      </c>
      <c r="B86" s="78" t="str">
        <f t="shared" si="3"/>
        <v>S1SI-043</v>
      </c>
      <c r="C86" s="10" t="str">
        <f>VLOOKUP(E86,Sheet1!$A$2:$B$5,2,FALSE)</f>
        <v>S1SI</v>
      </c>
      <c r="D86" s="10">
        <f t="shared" si="5"/>
        <v>43</v>
      </c>
      <c r="E86" s="70" t="s">
        <v>28</v>
      </c>
      <c r="F86" s="11" t="s">
        <v>13</v>
      </c>
      <c r="G86" s="12" t="s">
        <v>14</v>
      </c>
      <c r="H86" s="13">
        <v>20.246666666666631</v>
      </c>
      <c r="I86" s="13">
        <v>9.25</v>
      </c>
      <c r="J86" s="13">
        <v>3</v>
      </c>
      <c r="K86" s="13">
        <v>7.75</v>
      </c>
      <c r="L86" s="13">
        <v>0</v>
      </c>
      <c r="M86" s="13">
        <v>40.246666666666627</v>
      </c>
      <c r="N86" s="10" t="s">
        <v>15</v>
      </c>
    </row>
    <row r="87" spans="1:14" ht="20.399999999999999" x14ac:dyDescent="0.3">
      <c r="A87" s="10">
        <v>53</v>
      </c>
      <c r="B87" s="78" t="str">
        <f t="shared" si="3"/>
        <v>S1SI-044</v>
      </c>
      <c r="C87" s="10" t="str">
        <f>VLOOKUP(E87,Sheet1!$A$2:$B$5,2,FALSE)</f>
        <v>S1SI</v>
      </c>
      <c r="D87" s="10">
        <f t="shared" si="5"/>
        <v>44</v>
      </c>
      <c r="E87" s="70" t="s">
        <v>28</v>
      </c>
      <c r="F87" s="11" t="s">
        <v>13</v>
      </c>
      <c r="G87" s="12" t="s">
        <v>17</v>
      </c>
      <c r="H87" s="13">
        <v>15.936666666666701</v>
      </c>
      <c r="I87" s="13">
        <v>5</v>
      </c>
      <c r="J87" s="13">
        <v>4</v>
      </c>
      <c r="K87" s="13">
        <v>10.25</v>
      </c>
      <c r="L87" s="13">
        <v>0</v>
      </c>
      <c r="M87" s="13">
        <v>35.186666666666703</v>
      </c>
      <c r="N87" s="10" t="s">
        <v>15</v>
      </c>
    </row>
    <row r="88" spans="1:14" ht="20.399999999999999" x14ac:dyDescent="0.3">
      <c r="A88" s="10">
        <v>22</v>
      </c>
      <c r="B88" s="78" t="str">
        <f t="shared" si="3"/>
        <v>S1SI-045</v>
      </c>
      <c r="C88" s="10" t="str">
        <f>VLOOKUP(E88,Sheet1!$A$2:$B$5,2,FALSE)</f>
        <v>S1SI</v>
      </c>
      <c r="D88" s="10">
        <f t="shared" si="5"/>
        <v>45</v>
      </c>
      <c r="E88" s="70" t="s">
        <v>28</v>
      </c>
      <c r="F88" s="11" t="s">
        <v>13</v>
      </c>
      <c r="G88" s="12" t="s">
        <v>14</v>
      </c>
      <c r="H88" s="13">
        <v>5.05</v>
      </c>
      <c r="I88" s="13">
        <v>1.67</v>
      </c>
      <c r="J88" s="13">
        <v>2</v>
      </c>
      <c r="K88" s="13">
        <v>0</v>
      </c>
      <c r="L88" s="13">
        <v>0</v>
      </c>
      <c r="M88" s="13">
        <v>8.7199999999999989</v>
      </c>
      <c r="N88" s="10" t="s">
        <v>32</v>
      </c>
    </row>
    <row r="89" spans="1:14" ht="20.399999999999999" x14ac:dyDescent="0.3">
      <c r="A89" s="10">
        <v>41</v>
      </c>
      <c r="B89" s="78" t="str">
        <f t="shared" si="3"/>
        <v>S1SI-046</v>
      </c>
      <c r="C89" s="10" t="str">
        <f>VLOOKUP(E89,Sheet1!$A$2:$B$5,2,FALSE)</f>
        <v>S1SI</v>
      </c>
      <c r="D89" s="10">
        <f t="shared" si="5"/>
        <v>46</v>
      </c>
      <c r="E89" s="70" t="s">
        <v>28</v>
      </c>
      <c r="F89" s="11" t="s">
        <v>13</v>
      </c>
      <c r="G89" s="12" t="s">
        <v>17</v>
      </c>
      <c r="H89" s="13">
        <v>12</v>
      </c>
      <c r="I89" s="13">
        <v>0</v>
      </c>
      <c r="J89" s="13">
        <v>0</v>
      </c>
      <c r="K89" s="13">
        <v>0</v>
      </c>
      <c r="L89" s="13">
        <v>0</v>
      </c>
      <c r="M89" s="13">
        <v>12</v>
      </c>
      <c r="N89" s="10" t="s">
        <v>32</v>
      </c>
    </row>
    <row r="90" spans="1:14" ht="20.399999999999999" x14ac:dyDescent="0.3">
      <c r="A90" s="10">
        <v>98</v>
      </c>
      <c r="B90" s="78" t="str">
        <f t="shared" si="3"/>
        <v>S1SI-047</v>
      </c>
      <c r="C90" s="10" t="str">
        <f>VLOOKUP(E90,Sheet1!$A$2:$B$5,2,FALSE)</f>
        <v>S1SI</v>
      </c>
      <c r="D90" s="10">
        <f t="shared" si="5"/>
        <v>47</v>
      </c>
      <c r="E90" s="70" t="s">
        <v>28</v>
      </c>
      <c r="F90" s="11" t="s">
        <v>13</v>
      </c>
      <c r="G90" s="12" t="s">
        <v>17</v>
      </c>
      <c r="H90" s="13">
        <v>24.959999999999972</v>
      </c>
      <c r="I90" s="13">
        <v>20.52</v>
      </c>
      <c r="J90" s="13">
        <v>4.2</v>
      </c>
      <c r="K90" s="13">
        <v>10.75</v>
      </c>
      <c r="L90" s="13">
        <v>0</v>
      </c>
      <c r="M90" s="13">
        <v>60.429999999999978</v>
      </c>
      <c r="N90" s="10" t="s">
        <v>15</v>
      </c>
    </row>
    <row r="91" spans="1:14" ht="20.399999999999999" x14ac:dyDescent="0.3">
      <c r="A91" s="10">
        <v>74</v>
      </c>
      <c r="B91" s="78" t="str">
        <f t="shared" si="3"/>
        <v>S1SI-048</v>
      </c>
      <c r="C91" s="10" t="str">
        <f>VLOOKUP(E91,Sheet1!$A$2:$B$5,2,FALSE)</f>
        <v>S1SI</v>
      </c>
      <c r="D91" s="10">
        <f t="shared" si="5"/>
        <v>48</v>
      </c>
      <c r="E91" s="70" t="s">
        <v>28</v>
      </c>
      <c r="F91" s="11" t="s">
        <v>13</v>
      </c>
      <c r="G91" s="12" t="s">
        <v>14</v>
      </c>
      <c r="H91" s="13">
        <v>25.45</v>
      </c>
      <c r="I91" s="13">
        <v>17.899999999999999</v>
      </c>
      <c r="J91" s="13">
        <v>2.2000000000000002</v>
      </c>
      <c r="K91" s="13">
        <v>1</v>
      </c>
      <c r="L91" s="13">
        <v>0</v>
      </c>
      <c r="M91" s="13">
        <v>46.55</v>
      </c>
      <c r="N91" s="10" t="s">
        <v>15</v>
      </c>
    </row>
    <row r="92" spans="1:14" ht="20.399999999999999" x14ac:dyDescent="0.3">
      <c r="A92" s="10">
        <v>5</v>
      </c>
      <c r="B92" s="78" t="str">
        <f t="shared" si="3"/>
        <v>S1SI-049</v>
      </c>
      <c r="C92" s="10" t="str">
        <f>VLOOKUP(E92,Sheet1!$A$2:$B$5,2,FALSE)</f>
        <v>S1SI</v>
      </c>
      <c r="D92" s="10">
        <f t="shared" si="5"/>
        <v>49</v>
      </c>
      <c r="E92" s="70" t="s">
        <v>28</v>
      </c>
      <c r="F92" s="11" t="s">
        <v>13</v>
      </c>
      <c r="G92" s="12" t="s">
        <v>17</v>
      </c>
      <c r="H92" s="13">
        <v>5.8833333333333302</v>
      </c>
      <c r="I92" s="13">
        <v>0</v>
      </c>
      <c r="J92" s="13">
        <v>0</v>
      </c>
      <c r="K92" s="13">
        <v>1</v>
      </c>
      <c r="L92" s="13">
        <v>0</v>
      </c>
      <c r="M92" s="13">
        <v>6.8833333333333302</v>
      </c>
      <c r="N92" s="10" t="s">
        <v>32</v>
      </c>
    </row>
    <row r="93" spans="1:14" ht="20.399999999999999" x14ac:dyDescent="0.3">
      <c r="A93" s="10">
        <v>30</v>
      </c>
      <c r="B93" s="78" t="str">
        <f t="shared" si="3"/>
        <v>S1SI-050</v>
      </c>
      <c r="C93" s="10" t="str">
        <f>VLOOKUP(E93,Sheet1!$A$2:$B$5,2,FALSE)</f>
        <v>S1SI</v>
      </c>
      <c r="D93" s="10">
        <f t="shared" si="5"/>
        <v>50</v>
      </c>
      <c r="E93" s="70" t="s">
        <v>28</v>
      </c>
      <c r="F93" s="11" t="s">
        <v>13</v>
      </c>
      <c r="G93" s="12" t="s">
        <v>14</v>
      </c>
      <c r="H93" s="13">
        <v>21.696666666666673</v>
      </c>
      <c r="I93" s="13">
        <v>4</v>
      </c>
      <c r="J93" s="13">
        <v>6.8</v>
      </c>
      <c r="K93" s="13">
        <v>1.5</v>
      </c>
      <c r="L93" s="13">
        <v>0</v>
      </c>
      <c r="M93" s="13">
        <v>33.99666666666667</v>
      </c>
      <c r="N93" s="10" t="s">
        <v>15</v>
      </c>
    </row>
    <row r="94" spans="1:14" ht="20.399999999999999" x14ac:dyDescent="0.3">
      <c r="A94" s="10">
        <v>50</v>
      </c>
      <c r="B94" s="78" t="str">
        <f t="shared" si="3"/>
        <v>S1SI-051</v>
      </c>
      <c r="C94" s="10" t="str">
        <f>VLOOKUP(E94,Sheet1!$A$2:$B$5,2,FALSE)</f>
        <v>S1SI</v>
      </c>
      <c r="D94" s="10">
        <f t="shared" si="5"/>
        <v>51</v>
      </c>
      <c r="E94" s="70" t="s">
        <v>28</v>
      </c>
      <c r="F94" s="11" t="s">
        <v>13</v>
      </c>
      <c r="G94" s="12" t="s">
        <v>17</v>
      </c>
      <c r="H94" s="13">
        <v>4</v>
      </c>
      <c r="I94" s="13">
        <v>0</v>
      </c>
      <c r="J94" s="13">
        <v>0</v>
      </c>
      <c r="K94" s="13">
        <v>0</v>
      </c>
      <c r="L94" s="13">
        <v>0</v>
      </c>
      <c r="M94" s="13">
        <v>4</v>
      </c>
      <c r="N94" s="10" t="s">
        <v>32</v>
      </c>
    </row>
    <row r="95" spans="1:14" ht="20.399999999999999" x14ac:dyDescent="0.3">
      <c r="A95" s="10">
        <v>55</v>
      </c>
      <c r="B95" s="78" t="str">
        <f t="shared" si="3"/>
        <v>S1SI-052</v>
      </c>
      <c r="C95" s="10" t="str">
        <f>VLOOKUP(E95,Sheet1!$A$2:$B$5,2,FALSE)</f>
        <v>S1SI</v>
      </c>
      <c r="D95" s="10">
        <f t="shared" si="5"/>
        <v>52</v>
      </c>
      <c r="E95" s="70" t="s">
        <v>28</v>
      </c>
      <c r="F95" s="11" t="s">
        <v>13</v>
      </c>
      <c r="G95" s="12" t="s">
        <v>17</v>
      </c>
      <c r="H95" s="13">
        <v>25.16333333333333</v>
      </c>
      <c r="I95" s="13">
        <v>5.6</v>
      </c>
      <c r="J95" s="13">
        <v>4.2</v>
      </c>
      <c r="K95" s="13">
        <v>2.9166666666666701</v>
      </c>
      <c r="L95" s="13">
        <v>0</v>
      </c>
      <c r="M95" s="13">
        <v>37.880000000000003</v>
      </c>
      <c r="N95" s="10" t="s">
        <v>15</v>
      </c>
    </row>
    <row r="96" spans="1:14" ht="20.399999999999999" x14ac:dyDescent="0.3">
      <c r="A96" s="10">
        <v>80</v>
      </c>
      <c r="B96" s="78" t="str">
        <f t="shared" si="3"/>
        <v>S1SI-053</v>
      </c>
      <c r="C96" s="10" t="str">
        <f>VLOOKUP(E96,Sheet1!$A$2:$B$5,2,FALSE)</f>
        <v>S1SI</v>
      </c>
      <c r="D96" s="10">
        <f t="shared" si="5"/>
        <v>53</v>
      </c>
      <c r="E96" s="70" t="s">
        <v>28</v>
      </c>
      <c r="F96" s="11" t="s">
        <v>13</v>
      </c>
      <c r="G96" s="12" t="s">
        <v>17</v>
      </c>
      <c r="H96" s="13">
        <v>24.0133333333333</v>
      </c>
      <c r="I96" s="13">
        <v>2.5</v>
      </c>
      <c r="J96" s="13">
        <v>4.0999999999999996</v>
      </c>
      <c r="K96" s="13">
        <v>16.75</v>
      </c>
      <c r="L96" s="13">
        <v>0</v>
      </c>
      <c r="M96" s="13">
        <v>47.363333333333301</v>
      </c>
      <c r="N96" s="10" t="s">
        <v>15</v>
      </c>
    </row>
    <row r="97" spans="1:14" ht="20.399999999999999" x14ac:dyDescent="0.3">
      <c r="A97" s="10">
        <v>88</v>
      </c>
      <c r="B97" s="78" t="str">
        <f t="shared" si="3"/>
        <v>S1SI-054</v>
      </c>
      <c r="C97" s="10" t="str">
        <f>VLOOKUP(E97,Sheet1!$A$2:$B$5,2,FALSE)</f>
        <v>S1SI</v>
      </c>
      <c r="D97" s="10">
        <f t="shared" si="5"/>
        <v>54</v>
      </c>
      <c r="E97" s="70" t="s">
        <v>28</v>
      </c>
      <c r="F97" s="11" t="s">
        <v>13</v>
      </c>
      <c r="G97" s="12" t="s">
        <v>17</v>
      </c>
      <c r="H97" s="13">
        <v>25.066666666666702</v>
      </c>
      <c r="I97" s="13">
        <v>5.33</v>
      </c>
      <c r="J97" s="13">
        <v>3</v>
      </c>
      <c r="K97" s="13">
        <v>18.75</v>
      </c>
      <c r="L97" s="13">
        <v>0</v>
      </c>
      <c r="M97" s="13">
        <v>52.146666666666704</v>
      </c>
      <c r="N97" s="10" t="s">
        <v>15</v>
      </c>
    </row>
    <row r="98" spans="1:14" ht="20.399999999999999" x14ac:dyDescent="0.3">
      <c r="A98" s="10">
        <v>45</v>
      </c>
      <c r="B98" s="78" t="str">
        <f t="shared" si="3"/>
        <v>S1SI-055</v>
      </c>
      <c r="C98" s="10" t="str">
        <f>VLOOKUP(E98,Sheet1!$A$2:$B$5,2,FALSE)</f>
        <v>S1SI</v>
      </c>
      <c r="D98" s="10">
        <f t="shared" si="5"/>
        <v>55</v>
      </c>
      <c r="E98" s="70" t="s">
        <v>28</v>
      </c>
      <c r="F98" s="11" t="s">
        <v>13</v>
      </c>
      <c r="G98" s="12" t="s">
        <v>14</v>
      </c>
      <c r="H98" s="13">
        <v>27.266666666666701</v>
      </c>
      <c r="I98" s="13">
        <v>6.08</v>
      </c>
      <c r="J98" s="13">
        <v>3.8</v>
      </c>
      <c r="K98" s="13">
        <v>15.1</v>
      </c>
      <c r="L98" s="13">
        <v>0</v>
      </c>
      <c r="M98" s="13">
        <v>52.246666666666698</v>
      </c>
      <c r="N98" s="10" t="s">
        <v>15</v>
      </c>
    </row>
    <row r="99" spans="1:14" ht="20.399999999999999" x14ac:dyDescent="0.3">
      <c r="A99" s="10">
        <v>1</v>
      </c>
      <c r="B99" s="78" t="str">
        <f t="shared" si="3"/>
        <v>S1SI-056</v>
      </c>
      <c r="C99" s="10" t="str">
        <f>VLOOKUP(E99,Sheet1!$A$2:$B$5,2,FALSE)</f>
        <v>S1SI</v>
      </c>
      <c r="D99" s="10">
        <f t="shared" si="5"/>
        <v>56</v>
      </c>
      <c r="E99" s="70" t="s">
        <v>28</v>
      </c>
      <c r="F99" s="11" t="s">
        <v>13</v>
      </c>
      <c r="G99" s="12" t="s">
        <v>14</v>
      </c>
      <c r="H99" s="13">
        <v>26.633333333333368</v>
      </c>
      <c r="I99" s="13">
        <v>11.17</v>
      </c>
      <c r="J99" s="13">
        <v>1</v>
      </c>
      <c r="K99" s="13">
        <v>5.75</v>
      </c>
      <c r="L99" s="13">
        <v>0</v>
      </c>
      <c r="M99" s="13">
        <v>44.55333333333337</v>
      </c>
      <c r="N99" s="10" t="s">
        <v>15</v>
      </c>
    </row>
    <row r="100" spans="1:14" ht="20.399999999999999" x14ac:dyDescent="0.3">
      <c r="A100" s="10">
        <v>8</v>
      </c>
      <c r="B100" s="78" t="str">
        <f t="shared" si="3"/>
        <v>S1SI-057</v>
      </c>
      <c r="C100" s="10" t="str">
        <f>VLOOKUP(E100,Sheet1!$A$2:$B$5,2,FALSE)</f>
        <v>S1SI</v>
      </c>
      <c r="D100" s="10">
        <f t="shared" si="5"/>
        <v>57</v>
      </c>
      <c r="E100" s="70" t="s">
        <v>28</v>
      </c>
      <c r="F100" s="11" t="s">
        <v>13</v>
      </c>
      <c r="G100" s="12" t="s">
        <v>17</v>
      </c>
      <c r="H100" s="13">
        <v>0</v>
      </c>
      <c r="I100" s="13">
        <v>0</v>
      </c>
      <c r="J100" s="13">
        <v>0</v>
      </c>
      <c r="K100" s="13">
        <v>0</v>
      </c>
      <c r="L100" s="13">
        <v>0</v>
      </c>
      <c r="M100" s="13">
        <v>0</v>
      </c>
      <c r="N100" s="10" t="s">
        <v>32</v>
      </c>
    </row>
    <row r="101" spans="1:14" ht="20.399999999999999" x14ac:dyDescent="0.3">
      <c r="A101" s="10">
        <v>26</v>
      </c>
      <c r="B101" s="78" t="str">
        <f t="shared" si="3"/>
        <v>S1SI-058</v>
      </c>
      <c r="C101" s="10" t="str">
        <f>VLOOKUP(E101,Sheet1!$A$2:$B$5,2,FALSE)</f>
        <v>S1SI</v>
      </c>
      <c r="D101" s="10">
        <f t="shared" si="5"/>
        <v>58</v>
      </c>
      <c r="E101" s="70" t="s">
        <v>28</v>
      </c>
      <c r="F101" s="11" t="s">
        <v>13</v>
      </c>
      <c r="G101" s="12" t="s">
        <v>17</v>
      </c>
      <c r="H101" s="13">
        <v>20.183333333333401</v>
      </c>
      <c r="I101" s="13">
        <v>7</v>
      </c>
      <c r="J101" s="13">
        <v>3.2</v>
      </c>
      <c r="K101" s="13">
        <v>4.75</v>
      </c>
      <c r="L101" s="13">
        <v>0</v>
      </c>
      <c r="M101" s="13">
        <v>35.133333333333397</v>
      </c>
      <c r="N101" s="10" t="s">
        <v>15</v>
      </c>
    </row>
    <row r="102" spans="1:14" ht="20.399999999999999" x14ac:dyDescent="0.3">
      <c r="A102" s="10">
        <v>16</v>
      </c>
      <c r="B102" s="78" t="str">
        <f t="shared" si="3"/>
        <v>S1SI-059</v>
      </c>
      <c r="C102" s="10" t="str">
        <f>VLOOKUP(E102,Sheet1!$A$2:$B$5,2,FALSE)</f>
        <v>S1SI</v>
      </c>
      <c r="D102" s="10">
        <f t="shared" si="5"/>
        <v>59</v>
      </c>
      <c r="E102" s="70" t="s">
        <v>28</v>
      </c>
      <c r="F102" s="11" t="s">
        <v>13</v>
      </c>
      <c r="G102" s="12" t="s">
        <v>14</v>
      </c>
      <c r="H102" s="13">
        <v>24.083333333333371</v>
      </c>
      <c r="I102" s="13">
        <v>2.6</v>
      </c>
      <c r="J102" s="13">
        <v>1.2</v>
      </c>
      <c r="K102" s="13">
        <v>17.600000000000001</v>
      </c>
      <c r="L102" s="13">
        <v>0</v>
      </c>
      <c r="M102" s="13">
        <v>45.483333333333377</v>
      </c>
      <c r="N102" s="10" t="s">
        <v>15</v>
      </c>
    </row>
    <row r="103" spans="1:14" ht="20.399999999999999" x14ac:dyDescent="0.3">
      <c r="A103" s="10">
        <v>57</v>
      </c>
      <c r="B103" s="78" t="str">
        <f t="shared" si="3"/>
        <v>S1SI-060</v>
      </c>
      <c r="C103" s="10" t="str">
        <f>VLOOKUP(E103,Sheet1!$A$2:$B$5,2,FALSE)</f>
        <v>S1SI</v>
      </c>
      <c r="D103" s="10">
        <f t="shared" si="5"/>
        <v>60</v>
      </c>
      <c r="E103" s="70" t="s">
        <v>28</v>
      </c>
      <c r="F103" s="11" t="s">
        <v>13</v>
      </c>
      <c r="G103" s="12" t="s">
        <v>14</v>
      </c>
      <c r="H103" s="13">
        <v>18.286666666666697</v>
      </c>
      <c r="I103" s="13">
        <v>0.4</v>
      </c>
      <c r="J103" s="13">
        <v>5.6</v>
      </c>
      <c r="K103" s="13">
        <v>10.6</v>
      </c>
      <c r="L103" s="13">
        <v>0</v>
      </c>
      <c r="M103" s="13">
        <v>34.886666666666699</v>
      </c>
      <c r="N103" s="10" t="s">
        <v>32</v>
      </c>
    </row>
    <row r="104" spans="1:14" ht="20.399999999999999" x14ac:dyDescent="0.3">
      <c r="A104" s="10">
        <v>35</v>
      </c>
      <c r="B104" s="78" t="str">
        <f t="shared" si="3"/>
        <v>S1SI-061</v>
      </c>
      <c r="C104" s="10" t="str">
        <f>VLOOKUP(E104,Sheet1!$A$2:$B$5,2,FALSE)</f>
        <v>S1SI</v>
      </c>
      <c r="D104" s="10">
        <f t="shared" si="5"/>
        <v>61</v>
      </c>
      <c r="E104" s="70" t="s">
        <v>28</v>
      </c>
      <c r="F104" s="11" t="s">
        <v>13</v>
      </c>
      <c r="G104" s="12" t="s">
        <v>17</v>
      </c>
      <c r="H104" s="13">
        <v>6</v>
      </c>
      <c r="I104" s="13">
        <v>0</v>
      </c>
      <c r="J104" s="13">
        <v>0</v>
      </c>
      <c r="K104" s="13">
        <v>0</v>
      </c>
      <c r="L104" s="13">
        <v>0</v>
      </c>
      <c r="M104" s="13">
        <v>6</v>
      </c>
      <c r="N104" s="10" t="s">
        <v>32</v>
      </c>
    </row>
    <row r="105" spans="1:14" ht="20.399999999999999" x14ac:dyDescent="0.3">
      <c r="A105" s="10">
        <v>32</v>
      </c>
      <c r="B105" s="78" t="str">
        <f t="shared" si="3"/>
        <v>S1SI-062</v>
      </c>
      <c r="C105" s="10" t="str">
        <f>VLOOKUP(E105,Sheet1!$A$2:$B$5,2,FALSE)</f>
        <v>S1SI</v>
      </c>
      <c r="D105" s="10">
        <f t="shared" si="5"/>
        <v>62</v>
      </c>
      <c r="E105" s="70" t="s">
        <v>28</v>
      </c>
      <c r="F105" s="11" t="s">
        <v>13</v>
      </c>
      <c r="G105" s="12" t="s">
        <v>17</v>
      </c>
      <c r="H105" s="13">
        <v>25.013333333333371</v>
      </c>
      <c r="I105" s="13">
        <v>12.08</v>
      </c>
      <c r="J105" s="13">
        <v>6.6</v>
      </c>
      <c r="K105" s="13">
        <v>7</v>
      </c>
      <c r="L105" s="13">
        <v>0</v>
      </c>
      <c r="M105" s="13">
        <v>50.693333333333371</v>
      </c>
      <c r="N105" s="10" t="s">
        <v>15</v>
      </c>
    </row>
    <row r="106" spans="1:14" ht="20.399999999999999" x14ac:dyDescent="0.3">
      <c r="A106" s="10">
        <v>37</v>
      </c>
      <c r="B106" s="78" t="str">
        <f t="shared" si="3"/>
        <v>S1SI-063</v>
      </c>
      <c r="C106" s="10" t="str">
        <f>VLOOKUP(E106,Sheet1!$A$2:$B$5,2,FALSE)</f>
        <v>S1SI</v>
      </c>
      <c r="D106" s="10">
        <f t="shared" ref="D106:D130" si="6">IF(E106&lt;&gt;E105,31,D105+1)</f>
        <v>63</v>
      </c>
      <c r="E106" s="70" t="s">
        <v>28</v>
      </c>
      <c r="F106" s="11" t="s">
        <v>13</v>
      </c>
      <c r="G106" s="12" t="s">
        <v>17</v>
      </c>
      <c r="H106" s="13">
        <v>22.33666666666667</v>
      </c>
      <c r="I106" s="13">
        <v>6</v>
      </c>
      <c r="J106" s="13">
        <v>1.5</v>
      </c>
      <c r="K106" s="13">
        <v>10</v>
      </c>
      <c r="L106" s="13">
        <v>0</v>
      </c>
      <c r="M106" s="13">
        <v>39.836666666666673</v>
      </c>
      <c r="N106" s="10" t="s">
        <v>15</v>
      </c>
    </row>
    <row r="107" spans="1:14" ht="20.399999999999999" x14ac:dyDescent="0.3">
      <c r="A107" s="10">
        <v>19</v>
      </c>
      <c r="B107" s="78" t="str">
        <f t="shared" si="3"/>
        <v>S1SI-064</v>
      </c>
      <c r="C107" s="10" t="str">
        <f>VLOOKUP(E107,Sheet1!$A$2:$B$5,2,FALSE)</f>
        <v>S1SI</v>
      </c>
      <c r="D107" s="10">
        <f t="shared" si="6"/>
        <v>64</v>
      </c>
      <c r="E107" s="70" t="s">
        <v>28</v>
      </c>
      <c r="F107" s="11" t="s">
        <v>13</v>
      </c>
      <c r="G107" s="12" t="s">
        <v>17</v>
      </c>
      <c r="H107" s="13">
        <v>26.366666666666703</v>
      </c>
      <c r="I107" s="13">
        <v>6.7</v>
      </c>
      <c r="J107" s="13">
        <v>4.2</v>
      </c>
      <c r="K107" s="13">
        <v>9.875</v>
      </c>
      <c r="L107" s="13">
        <v>0</v>
      </c>
      <c r="M107" s="13">
        <v>47.141666666666708</v>
      </c>
      <c r="N107" s="10" t="s">
        <v>15</v>
      </c>
    </row>
    <row r="108" spans="1:14" ht="20.399999999999999" x14ac:dyDescent="0.3">
      <c r="A108" s="10">
        <v>17</v>
      </c>
      <c r="B108" s="78" t="str">
        <f t="shared" si="3"/>
        <v>S1SI-065</v>
      </c>
      <c r="C108" s="10" t="str">
        <f>VLOOKUP(E108,Sheet1!$A$2:$B$5,2,FALSE)</f>
        <v>S1SI</v>
      </c>
      <c r="D108" s="10">
        <f t="shared" si="6"/>
        <v>65</v>
      </c>
      <c r="E108" s="70" t="s">
        <v>28</v>
      </c>
      <c r="F108" s="11" t="s">
        <v>13</v>
      </c>
      <c r="G108" s="12" t="s">
        <v>14</v>
      </c>
      <c r="H108" s="13">
        <v>12</v>
      </c>
      <c r="I108" s="13">
        <v>1</v>
      </c>
      <c r="J108" s="13">
        <v>0.2</v>
      </c>
      <c r="K108" s="13">
        <v>1</v>
      </c>
      <c r="L108" s="13">
        <v>0</v>
      </c>
      <c r="M108" s="13">
        <v>14.2</v>
      </c>
      <c r="N108" s="10" t="s">
        <v>32</v>
      </c>
    </row>
    <row r="109" spans="1:14" ht="20.399999999999999" x14ac:dyDescent="0.3">
      <c r="A109" s="10">
        <v>73</v>
      </c>
      <c r="B109" s="78" t="str">
        <f t="shared" si="3"/>
        <v>S1SI-066</v>
      </c>
      <c r="C109" s="10" t="str">
        <f>VLOOKUP(E109,Sheet1!$A$2:$B$5,2,FALSE)</f>
        <v>S1SI</v>
      </c>
      <c r="D109" s="10">
        <f t="shared" si="6"/>
        <v>66</v>
      </c>
      <c r="E109" s="70" t="s">
        <v>28</v>
      </c>
      <c r="F109" s="11" t="s">
        <v>19</v>
      </c>
      <c r="G109" s="12" t="s">
        <v>20</v>
      </c>
      <c r="H109" s="13">
        <v>6.6299999999999981</v>
      </c>
      <c r="I109" s="13">
        <v>0.5</v>
      </c>
      <c r="J109" s="13">
        <v>1</v>
      </c>
      <c r="K109" s="13">
        <v>0</v>
      </c>
      <c r="L109" s="13">
        <v>0</v>
      </c>
      <c r="M109" s="13">
        <v>8.129999999999999</v>
      </c>
      <c r="N109" s="10" t="s">
        <v>32</v>
      </c>
    </row>
    <row r="110" spans="1:14" ht="20.399999999999999" x14ac:dyDescent="0.3">
      <c r="A110" s="10">
        <v>65</v>
      </c>
      <c r="B110" s="78" t="str">
        <f t="shared" si="3"/>
        <v>S1SI-067</v>
      </c>
      <c r="C110" s="10" t="str">
        <f>VLOOKUP(E110,Sheet1!$A$2:$B$5,2,FALSE)</f>
        <v>S1SI</v>
      </c>
      <c r="D110" s="10">
        <f t="shared" si="6"/>
        <v>67</v>
      </c>
      <c r="E110" s="70" t="s">
        <v>28</v>
      </c>
      <c r="F110" s="11" t="s">
        <v>21</v>
      </c>
      <c r="G110" s="12" t="s">
        <v>20</v>
      </c>
      <c r="H110" s="13">
        <v>21.513333333333364</v>
      </c>
      <c r="I110" s="13">
        <v>0.4</v>
      </c>
      <c r="J110" s="13">
        <v>3.6</v>
      </c>
      <c r="K110" s="13">
        <v>4</v>
      </c>
      <c r="L110" s="13">
        <v>0</v>
      </c>
      <c r="M110" s="13">
        <v>29.513333333333364</v>
      </c>
      <c r="N110" s="10" t="s">
        <v>32</v>
      </c>
    </row>
    <row r="111" spans="1:14" ht="20.399999999999999" x14ac:dyDescent="0.3">
      <c r="A111" s="10">
        <v>56</v>
      </c>
      <c r="B111" s="78" t="str">
        <f t="shared" si="3"/>
        <v>S1SI-068</v>
      </c>
      <c r="C111" s="10" t="str">
        <f>VLOOKUP(E111,Sheet1!$A$2:$B$5,2,FALSE)</f>
        <v>S1SI</v>
      </c>
      <c r="D111" s="10">
        <f t="shared" si="6"/>
        <v>68</v>
      </c>
      <c r="E111" s="70" t="s">
        <v>28</v>
      </c>
      <c r="F111" s="11" t="s">
        <v>19</v>
      </c>
      <c r="G111" s="12" t="s">
        <v>17</v>
      </c>
      <c r="H111" s="13">
        <v>10.76666666666663</v>
      </c>
      <c r="I111" s="13">
        <v>6.26</v>
      </c>
      <c r="J111" s="13">
        <v>4.2</v>
      </c>
      <c r="K111" s="13">
        <v>3</v>
      </c>
      <c r="L111" s="13">
        <v>0</v>
      </c>
      <c r="M111" s="13">
        <v>24.226666666666627</v>
      </c>
      <c r="N111" s="10" t="s">
        <v>15</v>
      </c>
    </row>
    <row r="112" spans="1:14" ht="20.399999999999999" x14ac:dyDescent="0.3">
      <c r="A112" s="10">
        <v>14</v>
      </c>
      <c r="B112" s="78" t="str">
        <f t="shared" si="3"/>
        <v>S1SI-069</v>
      </c>
      <c r="C112" s="10" t="str">
        <f>VLOOKUP(E112,Sheet1!$A$2:$B$5,2,FALSE)</f>
        <v>S1SI</v>
      </c>
      <c r="D112" s="10">
        <f t="shared" si="6"/>
        <v>69</v>
      </c>
      <c r="E112" s="70" t="s">
        <v>28</v>
      </c>
      <c r="F112" s="11" t="s">
        <v>19</v>
      </c>
      <c r="G112" s="12" t="s">
        <v>14</v>
      </c>
      <c r="H112" s="13">
        <v>9.2799999999999994</v>
      </c>
      <c r="I112" s="13">
        <v>3</v>
      </c>
      <c r="J112" s="13">
        <v>0</v>
      </c>
      <c r="K112" s="13">
        <v>0</v>
      </c>
      <c r="L112" s="13">
        <v>0</v>
      </c>
      <c r="M112" s="13">
        <v>12.28</v>
      </c>
      <c r="N112" s="10" t="s">
        <v>32</v>
      </c>
    </row>
    <row r="113" spans="1:14" ht="20.399999999999999" x14ac:dyDescent="0.3">
      <c r="A113" s="10">
        <v>106</v>
      </c>
      <c r="B113" s="78" t="str">
        <f t="shared" si="3"/>
        <v>S1SI-070</v>
      </c>
      <c r="C113" s="10" t="str">
        <f>VLOOKUP(E113,Sheet1!$A$2:$B$5,2,FALSE)</f>
        <v>S1SI</v>
      </c>
      <c r="D113" s="10">
        <f t="shared" si="6"/>
        <v>70</v>
      </c>
      <c r="E113" s="70" t="s">
        <v>28</v>
      </c>
      <c r="F113" s="11" t="s">
        <v>21</v>
      </c>
      <c r="G113" s="12" t="s">
        <v>20</v>
      </c>
      <c r="H113" s="13">
        <v>22.456666666666628</v>
      </c>
      <c r="I113" s="13">
        <v>1.79</v>
      </c>
      <c r="J113" s="13">
        <v>2</v>
      </c>
      <c r="K113" s="13">
        <v>10.375</v>
      </c>
      <c r="L113" s="13">
        <v>0</v>
      </c>
      <c r="M113" s="13">
        <v>36.621666666666627</v>
      </c>
      <c r="N113" s="10" t="s">
        <v>15</v>
      </c>
    </row>
    <row r="114" spans="1:14" ht="20.399999999999999" x14ac:dyDescent="0.3">
      <c r="A114" s="10">
        <v>107</v>
      </c>
      <c r="B114" s="78" t="str">
        <f t="shared" si="3"/>
        <v>S1SI-071</v>
      </c>
      <c r="C114" s="10" t="str">
        <f>VLOOKUP(E114,Sheet1!$A$2:$B$5,2,FALSE)</f>
        <v>S1SI</v>
      </c>
      <c r="D114" s="10">
        <f t="shared" si="6"/>
        <v>71</v>
      </c>
      <c r="E114" s="70" t="s">
        <v>28</v>
      </c>
      <c r="F114" s="11" t="s">
        <v>21</v>
      </c>
      <c r="G114" s="12" t="s">
        <v>20</v>
      </c>
      <c r="H114" s="13">
        <v>23.680000000000028</v>
      </c>
      <c r="I114" s="13">
        <v>7.15</v>
      </c>
      <c r="J114" s="13">
        <v>5.3</v>
      </c>
      <c r="K114" s="13">
        <v>9.5</v>
      </c>
      <c r="L114" s="13">
        <v>0</v>
      </c>
      <c r="M114" s="13">
        <v>45.630000000000024</v>
      </c>
      <c r="N114" s="10" t="s">
        <v>15</v>
      </c>
    </row>
    <row r="115" spans="1:14" ht="20.399999999999999" x14ac:dyDescent="0.3">
      <c r="A115" s="10">
        <v>115</v>
      </c>
      <c r="B115" s="78" t="str">
        <f t="shared" si="3"/>
        <v>S1SI-072</v>
      </c>
      <c r="C115" s="10" t="str">
        <f>VLOOKUP(E115,Sheet1!$A$2:$B$5,2,FALSE)</f>
        <v>S1SI</v>
      </c>
      <c r="D115" s="10">
        <f t="shared" si="6"/>
        <v>72</v>
      </c>
      <c r="E115" s="70" t="s">
        <v>28</v>
      </c>
      <c r="F115" s="11" t="s">
        <v>21</v>
      </c>
      <c r="G115" s="12" t="s">
        <v>14</v>
      </c>
      <c r="H115" s="13">
        <v>17.91</v>
      </c>
      <c r="I115" s="13">
        <v>4.5</v>
      </c>
      <c r="J115" s="13">
        <v>2.5</v>
      </c>
      <c r="K115" s="13">
        <v>8.9749999999999996</v>
      </c>
      <c r="L115" s="13">
        <v>0</v>
      </c>
      <c r="M115" s="13">
        <v>33.884999999999998</v>
      </c>
      <c r="N115" s="10" t="s">
        <v>15</v>
      </c>
    </row>
    <row r="116" spans="1:14" ht="20.399999999999999" x14ac:dyDescent="0.3">
      <c r="A116" s="10">
        <v>96</v>
      </c>
      <c r="B116" s="78" t="str">
        <f t="shared" si="3"/>
        <v>S1SI-073</v>
      </c>
      <c r="C116" s="10" t="str">
        <f>VLOOKUP(E116,Sheet1!$A$2:$B$5,2,FALSE)</f>
        <v>S1SI</v>
      </c>
      <c r="D116" s="10">
        <f t="shared" si="6"/>
        <v>73</v>
      </c>
      <c r="E116" s="70" t="s">
        <v>28</v>
      </c>
      <c r="F116" s="11" t="s">
        <v>21</v>
      </c>
      <c r="G116" s="12" t="s">
        <v>20</v>
      </c>
      <c r="H116" s="13">
        <v>21.1666666666667</v>
      </c>
      <c r="I116" s="13">
        <v>3.19</v>
      </c>
      <c r="J116" s="13">
        <v>3.5</v>
      </c>
      <c r="K116" s="13">
        <v>12.9</v>
      </c>
      <c r="L116" s="13">
        <v>0</v>
      </c>
      <c r="M116" s="13">
        <v>40.756666666666703</v>
      </c>
      <c r="N116" s="10" t="s">
        <v>15</v>
      </c>
    </row>
    <row r="117" spans="1:14" ht="20.399999999999999" x14ac:dyDescent="0.3">
      <c r="A117" s="10">
        <v>108</v>
      </c>
      <c r="B117" s="78" t="str">
        <f t="shared" si="3"/>
        <v>S1SI-074</v>
      </c>
      <c r="C117" s="10" t="str">
        <f>VLOOKUP(E117,Sheet1!$A$2:$B$5,2,FALSE)</f>
        <v>S1SI</v>
      </c>
      <c r="D117" s="10">
        <f t="shared" si="6"/>
        <v>74</v>
      </c>
      <c r="E117" s="70" t="s">
        <v>28</v>
      </c>
      <c r="F117" s="11" t="s">
        <v>21</v>
      </c>
      <c r="G117" s="12" t="s">
        <v>20</v>
      </c>
      <c r="H117" s="13">
        <v>24.7</v>
      </c>
      <c r="I117" s="13">
        <v>2.5</v>
      </c>
      <c r="J117" s="13">
        <v>1.8</v>
      </c>
      <c r="K117" s="13">
        <v>15.25</v>
      </c>
      <c r="L117" s="13">
        <v>0</v>
      </c>
      <c r="M117" s="13">
        <v>44.25</v>
      </c>
      <c r="N117" s="10" t="s">
        <v>15</v>
      </c>
    </row>
    <row r="118" spans="1:14" ht="20.399999999999999" x14ac:dyDescent="0.3">
      <c r="A118" s="10">
        <v>87</v>
      </c>
      <c r="B118" s="78" t="str">
        <f t="shared" si="3"/>
        <v>S1SI-075</v>
      </c>
      <c r="C118" s="10" t="str">
        <f>VLOOKUP(E118,Sheet1!$A$2:$B$5,2,FALSE)</f>
        <v>S1SI</v>
      </c>
      <c r="D118" s="10">
        <f t="shared" si="6"/>
        <v>75</v>
      </c>
      <c r="E118" s="70" t="s">
        <v>28</v>
      </c>
      <c r="F118" s="11" t="s">
        <v>19</v>
      </c>
      <c r="G118" s="12" t="s">
        <v>20</v>
      </c>
      <c r="H118" s="13">
        <v>14.96666666666667</v>
      </c>
      <c r="I118" s="13">
        <v>3.0300000000000002</v>
      </c>
      <c r="J118" s="13">
        <v>1</v>
      </c>
      <c r="K118" s="13">
        <v>6.35</v>
      </c>
      <c r="L118" s="13">
        <v>0</v>
      </c>
      <c r="M118" s="13">
        <v>25.346666666666671</v>
      </c>
      <c r="N118" s="10" t="s">
        <v>15</v>
      </c>
    </row>
    <row r="119" spans="1:14" ht="20.399999999999999" x14ac:dyDescent="0.3">
      <c r="A119" s="10">
        <v>78</v>
      </c>
      <c r="B119" s="78" t="str">
        <f t="shared" si="3"/>
        <v>S1SI-076</v>
      </c>
      <c r="C119" s="10" t="str">
        <f>VLOOKUP(E119,Sheet1!$A$2:$B$5,2,FALSE)</f>
        <v>S1SI</v>
      </c>
      <c r="D119" s="10">
        <f t="shared" si="6"/>
        <v>76</v>
      </c>
      <c r="E119" s="70" t="s">
        <v>28</v>
      </c>
      <c r="F119" s="11" t="s">
        <v>21</v>
      </c>
      <c r="G119" s="12" t="s">
        <v>20</v>
      </c>
      <c r="H119" s="13">
        <v>0</v>
      </c>
      <c r="I119" s="13">
        <v>4.2</v>
      </c>
      <c r="J119" s="13">
        <v>0</v>
      </c>
      <c r="K119" s="13">
        <v>0</v>
      </c>
      <c r="L119" s="13">
        <v>0</v>
      </c>
      <c r="M119" s="13">
        <v>4.2</v>
      </c>
      <c r="N119" s="10" t="s">
        <v>32</v>
      </c>
    </row>
    <row r="120" spans="1:14" ht="20.399999999999999" x14ac:dyDescent="0.3">
      <c r="A120" s="10">
        <v>113</v>
      </c>
      <c r="B120" s="78" t="str">
        <f t="shared" si="3"/>
        <v>S1SI-077</v>
      </c>
      <c r="C120" s="10" t="str">
        <f>VLOOKUP(E120,Sheet1!$A$2:$B$5,2,FALSE)</f>
        <v>S1SI</v>
      </c>
      <c r="D120" s="10">
        <f t="shared" si="6"/>
        <v>77</v>
      </c>
      <c r="E120" s="70" t="s">
        <v>28</v>
      </c>
      <c r="F120" s="11" t="s">
        <v>21</v>
      </c>
      <c r="G120" s="12" t="s">
        <v>20</v>
      </c>
      <c r="H120" s="13">
        <v>16.326666666666668</v>
      </c>
      <c r="I120" s="13">
        <v>0</v>
      </c>
      <c r="J120" s="13">
        <v>1.5</v>
      </c>
      <c r="K120" s="13">
        <v>8.625</v>
      </c>
      <c r="L120" s="13">
        <v>0</v>
      </c>
      <c r="M120" s="13">
        <v>26.451666666666668</v>
      </c>
      <c r="N120" s="10" t="s">
        <v>32</v>
      </c>
    </row>
    <row r="121" spans="1:14" ht="20.399999999999999" x14ac:dyDescent="0.3">
      <c r="A121" s="10">
        <v>105</v>
      </c>
      <c r="B121" s="78" t="str">
        <f t="shared" si="3"/>
        <v>S1SI-078</v>
      </c>
      <c r="C121" s="10" t="str">
        <f>VLOOKUP(E121,Sheet1!$A$2:$B$5,2,FALSE)</f>
        <v>S1SI</v>
      </c>
      <c r="D121" s="10">
        <f t="shared" si="6"/>
        <v>78</v>
      </c>
      <c r="E121" s="70" t="s">
        <v>28</v>
      </c>
      <c r="F121" s="11" t="s">
        <v>21</v>
      </c>
      <c r="G121" s="12" t="s">
        <v>20</v>
      </c>
      <c r="H121" s="13">
        <v>17.833333333333297</v>
      </c>
      <c r="I121" s="13">
        <v>4.7</v>
      </c>
      <c r="J121" s="13">
        <v>1.2</v>
      </c>
      <c r="K121" s="13">
        <v>11.5</v>
      </c>
      <c r="L121" s="13">
        <v>0</v>
      </c>
      <c r="M121" s="13">
        <v>35.233333333333292</v>
      </c>
      <c r="N121" s="10" t="s">
        <v>15</v>
      </c>
    </row>
    <row r="122" spans="1:14" ht="20.399999999999999" x14ac:dyDescent="0.3">
      <c r="A122" s="10">
        <v>103</v>
      </c>
      <c r="B122" s="78" t="str">
        <f t="shared" si="3"/>
        <v>S1SI-079</v>
      </c>
      <c r="C122" s="10" t="str">
        <f>VLOOKUP(E122,Sheet1!$A$2:$B$5,2,FALSE)</f>
        <v>S1SI</v>
      </c>
      <c r="D122" s="10">
        <f t="shared" si="6"/>
        <v>79</v>
      </c>
      <c r="E122" s="70" t="s">
        <v>28</v>
      </c>
      <c r="F122" s="11" t="s">
        <v>21</v>
      </c>
      <c r="G122" s="12" t="s">
        <v>20</v>
      </c>
      <c r="H122" s="13">
        <v>29.263333333333335</v>
      </c>
      <c r="I122" s="13">
        <v>4.5</v>
      </c>
      <c r="J122" s="13">
        <v>2</v>
      </c>
      <c r="K122" s="13">
        <v>3</v>
      </c>
      <c r="L122" s="13">
        <v>0</v>
      </c>
      <c r="M122" s="13">
        <v>38.763333333333335</v>
      </c>
      <c r="N122" s="10" t="s">
        <v>15</v>
      </c>
    </row>
    <row r="123" spans="1:14" ht="20.399999999999999" x14ac:dyDescent="0.3">
      <c r="A123" s="10">
        <v>93</v>
      </c>
      <c r="B123" s="78" t="str">
        <f t="shared" si="3"/>
        <v>S1SI-080</v>
      </c>
      <c r="C123" s="10" t="str">
        <f>VLOOKUP(E123,Sheet1!$A$2:$B$5,2,FALSE)</f>
        <v>S1SI</v>
      </c>
      <c r="D123" s="10">
        <f t="shared" si="6"/>
        <v>80</v>
      </c>
      <c r="E123" s="70" t="s">
        <v>28</v>
      </c>
      <c r="F123" s="11" t="s">
        <v>21</v>
      </c>
      <c r="G123" s="12" t="s">
        <v>14</v>
      </c>
      <c r="H123" s="13">
        <v>24.613333333333301</v>
      </c>
      <c r="I123" s="13">
        <v>0</v>
      </c>
      <c r="J123" s="13">
        <v>2</v>
      </c>
      <c r="K123" s="13">
        <v>10.5</v>
      </c>
      <c r="L123" s="13">
        <v>0</v>
      </c>
      <c r="M123" s="13">
        <v>37.113333333333301</v>
      </c>
      <c r="N123" s="10" t="s">
        <v>32</v>
      </c>
    </row>
    <row r="124" spans="1:14" ht="20.399999999999999" x14ac:dyDescent="0.3">
      <c r="A124" s="10">
        <v>15</v>
      </c>
      <c r="B124" s="78" t="str">
        <f t="shared" si="3"/>
        <v>S1SI-081</v>
      </c>
      <c r="C124" s="10" t="str">
        <f>VLOOKUP(E124,Sheet1!$A$2:$B$5,2,FALSE)</f>
        <v>S1SI</v>
      </c>
      <c r="D124" s="10">
        <f t="shared" si="6"/>
        <v>81</v>
      </c>
      <c r="E124" s="70" t="s">
        <v>28</v>
      </c>
      <c r="F124" s="11" t="s">
        <v>21</v>
      </c>
      <c r="G124" s="12" t="s">
        <v>20</v>
      </c>
      <c r="H124" s="13">
        <v>5.33</v>
      </c>
      <c r="I124" s="13">
        <v>2</v>
      </c>
      <c r="J124" s="13">
        <v>0</v>
      </c>
      <c r="K124" s="13">
        <v>0</v>
      </c>
      <c r="L124" s="13">
        <v>0</v>
      </c>
      <c r="M124" s="13">
        <v>7.33</v>
      </c>
      <c r="N124" s="10" t="s">
        <v>32</v>
      </c>
    </row>
    <row r="125" spans="1:14" ht="20.399999999999999" x14ac:dyDescent="0.3">
      <c r="A125" s="10">
        <v>86</v>
      </c>
      <c r="B125" s="78" t="str">
        <f t="shared" si="3"/>
        <v>S1SI-082</v>
      </c>
      <c r="C125" s="10" t="str">
        <f>VLOOKUP(E125,Sheet1!$A$2:$B$5,2,FALSE)</f>
        <v>S1SI</v>
      </c>
      <c r="D125" s="10">
        <f t="shared" si="6"/>
        <v>82</v>
      </c>
      <c r="E125" s="70" t="s">
        <v>28</v>
      </c>
      <c r="F125" s="11" t="s">
        <v>19</v>
      </c>
      <c r="G125" s="12" t="s">
        <v>17</v>
      </c>
      <c r="H125" s="13">
        <v>7.6966666666666672</v>
      </c>
      <c r="I125" s="13">
        <v>4.5</v>
      </c>
      <c r="J125" s="13">
        <v>0</v>
      </c>
      <c r="K125" s="13">
        <v>0</v>
      </c>
      <c r="L125" s="13">
        <v>0</v>
      </c>
      <c r="M125" s="13">
        <v>12.196666666666667</v>
      </c>
      <c r="N125" s="10" t="s">
        <v>32</v>
      </c>
    </row>
    <row r="126" spans="1:14" ht="20.399999999999999" x14ac:dyDescent="0.3">
      <c r="A126" s="10">
        <v>100</v>
      </c>
      <c r="B126" s="78" t="str">
        <f t="shared" si="3"/>
        <v>S1SI-083</v>
      </c>
      <c r="C126" s="10" t="str">
        <f>VLOOKUP(E126,Sheet1!$A$2:$B$5,2,FALSE)</f>
        <v>S1SI</v>
      </c>
      <c r="D126" s="10">
        <f t="shared" si="6"/>
        <v>83</v>
      </c>
      <c r="E126" s="70" t="s">
        <v>28</v>
      </c>
      <c r="F126" s="11" t="s">
        <v>21</v>
      </c>
      <c r="G126" s="12" t="s">
        <v>17</v>
      </c>
      <c r="H126" s="13">
        <v>15.483333333333329</v>
      </c>
      <c r="I126" s="13">
        <v>0</v>
      </c>
      <c r="J126" s="13">
        <v>2.1</v>
      </c>
      <c r="K126" s="13">
        <v>6</v>
      </c>
      <c r="L126" s="13">
        <v>0</v>
      </c>
      <c r="M126" s="13">
        <v>23.583333333333329</v>
      </c>
      <c r="N126" s="10" t="s">
        <v>32</v>
      </c>
    </row>
    <row r="127" spans="1:14" ht="20.399999999999999" x14ac:dyDescent="0.3">
      <c r="A127" s="10">
        <v>90</v>
      </c>
      <c r="B127" s="78" t="str">
        <f t="shared" si="3"/>
        <v>S1SI-084</v>
      </c>
      <c r="C127" s="10" t="str">
        <f>VLOOKUP(E127,Sheet1!$A$2:$B$5,2,FALSE)</f>
        <v>S1SI</v>
      </c>
      <c r="D127" s="10">
        <f t="shared" si="6"/>
        <v>84</v>
      </c>
      <c r="E127" s="70" t="s">
        <v>28</v>
      </c>
      <c r="F127" s="11" t="s">
        <v>21</v>
      </c>
      <c r="G127" s="12" t="s">
        <v>20</v>
      </c>
      <c r="H127" s="13">
        <v>22.626666666666701</v>
      </c>
      <c r="I127" s="13">
        <v>1</v>
      </c>
      <c r="J127" s="13">
        <v>2.6</v>
      </c>
      <c r="K127" s="13">
        <v>9</v>
      </c>
      <c r="L127" s="13">
        <v>0</v>
      </c>
      <c r="M127" s="13">
        <v>35.226666666666702</v>
      </c>
      <c r="N127" s="10" t="s">
        <v>15</v>
      </c>
    </row>
    <row r="128" spans="1:14" ht="20.399999999999999" x14ac:dyDescent="0.3">
      <c r="A128" s="10">
        <v>89</v>
      </c>
      <c r="B128" s="78" t="str">
        <f t="shared" si="3"/>
        <v>S1SI-085</v>
      </c>
      <c r="C128" s="10" t="str">
        <f>VLOOKUP(E128,Sheet1!$A$2:$B$5,2,FALSE)</f>
        <v>S1SI</v>
      </c>
      <c r="D128" s="10">
        <f t="shared" si="6"/>
        <v>85</v>
      </c>
      <c r="E128" s="70" t="s">
        <v>28</v>
      </c>
      <c r="F128" s="11" t="s">
        <v>21</v>
      </c>
      <c r="G128" s="12" t="s">
        <v>14</v>
      </c>
      <c r="H128" s="13">
        <v>15.10000000000003</v>
      </c>
      <c r="I128" s="13">
        <v>3.5</v>
      </c>
      <c r="J128" s="13">
        <v>1.2</v>
      </c>
      <c r="K128" s="13">
        <v>3.25</v>
      </c>
      <c r="L128" s="13">
        <v>0</v>
      </c>
      <c r="M128" s="13">
        <v>23.050000000000029</v>
      </c>
      <c r="N128" s="10" t="s">
        <v>15</v>
      </c>
    </row>
    <row r="129" spans="1:14" ht="20.399999999999999" x14ac:dyDescent="0.3">
      <c r="A129" s="10">
        <v>101</v>
      </c>
      <c r="B129" s="78" t="str">
        <f t="shared" si="3"/>
        <v>S1SI-086</v>
      </c>
      <c r="C129" s="10" t="str">
        <f>VLOOKUP(E129,Sheet1!$A$2:$B$5,2,FALSE)</f>
        <v>S1SI</v>
      </c>
      <c r="D129" s="10">
        <f t="shared" si="6"/>
        <v>86</v>
      </c>
      <c r="E129" s="70" t="s">
        <v>28</v>
      </c>
      <c r="F129" s="11" t="s">
        <v>21</v>
      </c>
      <c r="G129" s="12" t="s">
        <v>20</v>
      </c>
      <c r="H129" s="13">
        <v>18.366666666666628</v>
      </c>
      <c r="I129" s="13">
        <v>0.5</v>
      </c>
      <c r="J129" s="13">
        <v>1.5</v>
      </c>
      <c r="K129" s="13">
        <v>7.5</v>
      </c>
      <c r="L129" s="13">
        <v>0</v>
      </c>
      <c r="M129" s="13">
        <v>27.866666666666628</v>
      </c>
      <c r="N129" s="10" t="s">
        <v>32</v>
      </c>
    </row>
    <row r="130" spans="1:14" ht="20.399999999999999" x14ac:dyDescent="0.3">
      <c r="A130" s="10">
        <v>116</v>
      </c>
      <c r="B130" s="78" t="str">
        <f t="shared" si="3"/>
        <v>S1SI-087</v>
      </c>
      <c r="C130" s="10" t="str">
        <f>VLOOKUP(E130,Sheet1!$A$2:$B$5,2,FALSE)</f>
        <v>S1SI</v>
      </c>
      <c r="D130" s="10">
        <f t="shared" si="6"/>
        <v>87</v>
      </c>
      <c r="E130" s="70" t="s">
        <v>28</v>
      </c>
      <c r="F130" s="11" t="s">
        <v>21</v>
      </c>
      <c r="G130" s="12" t="s">
        <v>20</v>
      </c>
      <c r="H130" s="13">
        <v>18.82333333333337</v>
      </c>
      <c r="I130" s="13">
        <v>3.02</v>
      </c>
      <c r="J130" s="13">
        <v>2.7</v>
      </c>
      <c r="K130" s="13">
        <v>5.3</v>
      </c>
      <c r="L130" s="13">
        <v>0</v>
      </c>
      <c r="M130" s="13">
        <v>29.843333333333369</v>
      </c>
      <c r="N130" s="10" t="s">
        <v>15</v>
      </c>
    </row>
    <row r="131" spans="1:14" x14ac:dyDescent="0.3">
      <c r="A131" s="10">
        <v>111</v>
      </c>
      <c r="B131" s="76" t="str">
        <f t="shared" ref="B131:B135" si="7">CONCATENATE(C131,"-0",RIGHT(D131,2))</f>
        <v>S1TL-041</v>
      </c>
      <c r="C131" s="10" t="str">
        <f>VLOOKUP(E131,Sheet1!$A$2:$B$5,2,FALSE)</f>
        <v>S1TL</v>
      </c>
      <c r="D131" s="10">
        <f>IF(E131&lt;&gt;E130,41,D130+1)</f>
        <v>41</v>
      </c>
      <c r="E131" s="68" t="s">
        <v>31</v>
      </c>
      <c r="F131" s="11" t="s">
        <v>13</v>
      </c>
      <c r="G131" s="12" t="s">
        <v>17</v>
      </c>
      <c r="H131" s="13">
        <v>15.05666666666666</v>
      </c>
      <c r="I131" s="13">
        <v>3.5</v>
      </c>
      <c r="J131" s="13">
        <v>1.2</v>
      </c>
      <c r="K131" s="13">
        <v>20.25</v>
      </c>
      <c r="L131" s="13">
        <v>0</v>
      </c>
      <c r="M131" s="13">
        <v>40.006666666666661</v>
      </c>
      <c r="N131" s="10" t="s">
        <v>15</v>
      </c>
    </row>
    <row r="132" spans="1:14" x14ac:dyDescent="0.3">
      <c r="A132" s="10">
        <v>72</v>
      </c>
      <c r="B132" s="76" t="str">
        <f t="shared" si="7"/>
        <v>S1TL-042</v>
      </c>
      <c r="C132" s="10" t="str">
        <f>VLOOKUP(E132,Sheet1!$A$2:$B$5,2,FALSE)</f>
        <v>S1TL</v>
      </c>
      <c r="D132" s="10">
        <f>IF(E132&lt;&gt;E131,41,D131+1)</f>
        <v>42</v>
      </c>
      <c r="E132" s="68" t="s">
        <v>31</v>
      </c>
      <c r="F132" s="11" t="s">
        <v>13</v>
      </c>
      <c r="G132" s="12" t="s">
        <v>14</v>
      </c>
      <c r="H132" s="13">
        <v>15.593333333333332</v>
      </c>
      <c r="I132" s="13">
        <v>10.5</v>
      </c>
      <c r="J132" s="13">
        <v>3.5</v>
      </c>
      <c r="K132" s="13">
        <v>20.7</v>
      </c>
      <c r="L132" s="13">
        <v>0</v>
      </c>
      <c r="M132" s="13">
        <v>50.293333333333337</v>
      </c>
      <c r="N132" s="10" t="s">
        <v>15</v>
      </c>
    </row>
    <row r="133" spans="1:14" x14ac:dyDescent="0.3">
      <c r="A133" s="10">
        <v>97</v>
      </c>
      <c r="B133" s="76" t="str">
        <f t="shared" si="7"/>
        <v>S1TL-043</v>
      </c>
      <c r="C133" s="10" t="str">
        <f>VLOOKUP(E133,Sheet1!$A$2:$B$5,2,FALSE)</f>
        <v>S1TL</v>
      </c>
      <c r="D133" s="10">
        <f>IF(E133&lt;&gt;E132,41,D132+1)</f>
        <v>43</v>
      </c>
      <c r="E133" s="68" t="s">
        <v>31</v>
      </c>
      <c r="F133" s="11" t="s">
        <v>13</v>
      </c>
      <c r="G133" s="12" t="s">
        <v>20</v>
      </c>
      <c r="H133" s="13">
        <v>17.083333333333329</v>
      </c>
      <c r="I133" s="13">
        <v>3.83</v>
      </c>
      <c r="J133" s="13">
        <v>2.5</v>
      </c>
      <c r="K133" s="13">
        <v>19.675000000000001</v>
      </c>
      <c r="L133" s="13">
        <v>0</v>
      </c>
      <c r="M133" s="13">
        <v>43.088333333333324</v>
      </c>
      <c r="N133" s="10" t="s">
        <v>15</v>
      </c>
    </row>
    <row r="134" spans="1:14" ht="20.399999999999999" x14ac:dyDescent="0.3">
      <c r="A134" s="10">
        <v>67</v>
      </c>
      <c r="B134" s="76" t="str">
        <f t="shared" si="7"/>
        <v>S1TL-044</v>
      </c>
      <c r="C134" s="10" t="str">
        <f>VLOOKUP(E134,Sheet1!$A$2:$B$5,2,FALSE)</f>
        <v>S1TL</v>
      </c>
      <c r="D134" s="10">
        <f>IF(E134&lt;&gt;E133,41,D133+1)</f>
        <v>44</v>
      </c>
      <c r="E134" s="68" t="s">
        <v>31</v>
      </c>
      <c r="F134" s="11" t="s">
        <v>21</v>
      </c>
      <c r="G134" s="12" t="s">
        <v>17</v>
      </c>
      <c r="H134" s="13">
        <v>15.33333333333333</v>
      </c>
      <c r="I134" s="13">
        <v>2.5</v>
      </c>
      <c r="J134" s="13">
        <v>1.2</v>
      </c>
      <c r="K134" s="13">
        <v>13.7</v>
      </c>
      <c r="L134" s="13">
        <v>0</v>
      </c>
      <c r="M134" s="13">
        <v>32.733333333333327</v>
      </c>
      <c r="N134" s="10" t="s">
        <v>15</v>
      </c>
    </row>
    <row r="135" spans="1:14" ht="20.399999999999999" x14ac:dyDescent="0.3">
      <c r="A135" s="10">
        <v>68</v>
      </c>
      <c r="B135" s="76" t="str">
        <f t="shared" si="7"/>
        <v>S1TL-045</v>
      </c>
      <c r="C135" s="10" t="str">
        <f>VLOOKUP(E135,Sheet1!$A$2:$B$5,2,FALSE)</f>
        <v>S1TL</v>
      </c>
      <c r="D135" s="10">
        <f>IF(E135&lt;&gt;E134,41,D134+1)</f>
        <v>45</v>
      </c>
      <c r="E135" s="68" t="s">
        <v>31</v>
      </c>
      <c r="F135" s="11" t="s">
        <v>21</v>
      </c>
      <c r="G135" s="12" t="s">
        <v>20</v>
      </c>
      <c r="H135" s="13">
        <v>15.86</v>
      </c>
      <c r="I135" s="13">
        <v>3.65</v>
      </c>
      <c r="J135" s="13">
        <v>1</v>
      </c>
      <c r="K135" s="13">
        <v>13.8</v>
      </c>
      <c r="L135" s="13">
        <v>0</v>
      </c>
      <c r="M135" s="13">
        <v>34.31</v>
      </c>
      <c r="N135" s="10" t="s">
        <v>15</v>
      </c>
    </row>
  </sheetData>
  <sortState xmlns:xlrd2="http://schemas.microsoft.com/office/spreadsheetml/2017/richdata2" ref="A2:N135">
    <sortCondition sortBy="cellColor" ref="E2:E135" dxfId="7"/>
    <sortCondition sortBy="cellColor" ref="E2:E135" dxfId="6"/>
    <sortCondition sortBy="cellColor" ref="E2:E135" dxfId="5"/>
    <sortCondition sortBy="cellColor" ref="E2:E135" dxfId="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1"/>
  <sheetViews>
    <sheetView workbookViewId="0">
      <selection activeCell="A11" sqref="A11"/>
    </sheetView>
  </sheetViews>
  <sheetFormatPr defaultRowHeight="14.4" x14ac:dyDescent="0.3"/>
  <cols>
    <col min="1" max="1" width="53.44140625" customWidth="1"/>
  </cols>
  <sheetData>
    <row r="1" spans="1:3" x14ac:dyDescent="0.3">
      <c r="A1" s="88" t="s">
        <v>43</v>
      </c>
      <c r="B1" s="88"/>
      <c r="C1" s="30"/>
    </row>
    <row r="2" spans="1:3" x14ac:dyDescent="0.3">
      <c r="A2" s="31" t="s">
        <v>28</v>
      </c>
      <c r="B2" s="32" t="s">
        <v>46</v>
      </c>
      <c r="C2" s="29"/>
    </row>
    <row r="3" spans="1:3" x14ac:dyDescent="0.3">
      <c r="A3" s="33" t="s">
        <v>29</v>
      </c>
      <c r="B3" s="34" t="s">
        <v>47</v>
      </c>
      <c r="C3" s="29"/>
    </row>
    <row r="4" spans="1:3" x14ac:dyDescent="0.3">
      <c r="A4" s="33" t="s">
        <v>31</v>
      </c>
      <c r="B4" s="34" t="s">
        <v>48</v>
      </c>
      <c r="C4" s="29"/>
    </row>
    <row r="5" spans="1:3" x14ac:dyDescent="0.3">
      <c r="A5" s="32" t="s">
        <v>30</v>
      </c>
      <c r="B5" s="35" t="s">
        <v>49</v>
      </c>
      <c r="C5" s="29"/>
    </row>
    <row r="6" spans="1:3" x14ac:dyDescent="0.3">
      <c r="A6" s="29"/>
      <c r="B6" s="29"/>
      <c r="C6" s="29"/>
    </row>
    <row r="7" spans="1:3" x14ac:dyDescent="0.3">
      <c r="A7" s="29"/>
      <c r="B7" s="29"/>
    </row>
    <row r="8" spans="1:3" x14ac:dyDescent="0.3">
      <c r="A8" s="31" t="s">
        <v>12</v>
      </c>
      <c r="B8" s="32" t="s">
        <v>46</v>
      </c>
    </row>
    <row r="9" spans="1:3" x14ac:dyDescent="0.3">
      <c r="A9" s="33" t="s">
        <v>16</v>
      </c>
      <c r="B9" s="34" t="s">
        <v>47</v>
      </c>
    </row>
    <row r="10" spans="1:3" x14ac:dyDescent="0.3">
      <c r="A10" s="33" t="s">
        <v>24</v>
      </c>
      <c r="B10" s="34" t="s">
        <v>48</v>
      </c>
    </row>
    <row r="11" spans="1:3" x14ac:dyDescent="0.3">
      <c r="A11" s="38" t="s">
        <v>22</v>
      </c>
      <c r="B11" s="35" t="s">
        <v>49</v>
      </c>
    </row>
  </sheetData>
  <mergeCells count="1">
    <mergeCell ref="A1:B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Rekap TUP dosen</vt:lpstr>
      <vt:lpstr>TUP Ganjil 19.20</vt:lpstr>
      <vt:lpstr>TUP Genap 19.20</vt:lpstr>
      <vt:lpstr>TUP Ganjil 20-21</vt:lpstr>
      <vt:lpstr>TUP Genap 20-21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Rezi Maulana</dc:creator>
  <cp:lastModifiedBy>fadhilmhanif</cp:lastModifiedBy>
  <dcterms:created xsi:type="dcterms:W3CDTF">2022-01-07T04:45:53Z</dcterms:created>
  <dcterms:modified xsi:type="dcterms:W3CDTF">2022-07-08T09:58:02Z</dcterms:modified>
</cp:coreProperties>
</file>