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57274E2F-0A64-40B0-88E6-254835759E59}" xr6:coauthVersionLast="47" xr6:coauthVersionMax="47" xr10:uidLastSave="{00000000-0000-0000-0000-000000000000}"/>
  <bookViews>
    <workbookView xWindow="1590" yWindow="1815" windowWidth="23445" windowHeight="13665" firstSheet="1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  <sheet name="Week 14" sheetId="22" r:id="rId18"/>
    <sheet name="Week 15" sheetId="23" r:id="rId19"/>
    <sheet name="Week 16" sheetId="25" r:id="rId20"/>
    <sheet name="Week 17" sheetId="24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11" l="1"/>
  <c r="AW10" i="11"/>
  <c r="AW6" i="11"/>
  <c r="AW12" i="11"/>
  <c r="AW9" i="11"/>
  <c r="AW7" i="11"/>
  <c r="AW8" i="11"/>
  <c r="AW13" i="11"/>
  <c r="AW14" i="11"/>
  <c r="AW11" i="11"/>
  <c r="AW15" i="11"/>
  <c r="AW16" i="11"/>
  <c r="AW17" i="11"/>
  <c r="AW18" i="11"/>
  <c r="AW19" i="11"/>
  <c r="AW20" i="11"/>
  <c r="AW4" i="11"/>
  <c r="AU5" i="11"/>
  <c r="AU10" i="11"/>
  <c r="AU6" i="11"/>
  <c r="AU12" i="11"/>
  <c r="AU9" i="11"/>
  <c r="AX9" i="11" s="1"/>
  <c r="AU7" i="11"/>
  <c r="AU8" i="11"/>
  <c r="AU13" i="11"/>
  <c r="AU14" i="11"/>
  <c r="AU11" i="11"/>
  <c r="AU15" i="11"/>
  <c r="AU16" i="11"/>
  <c r="AU17" i="11"/>
  <c r="AU18" i="11"/>
  <c r="AU19" i="11"/>
  <c r="AU20" i="11"/>
  <c r="AU4" i="11"/>
  <c r="AM5" i="11"/>
  <c r="AM10" i="11"/>
  <c r="AM6" i="11"/>
  <c r="AM12" i="11"/>
  <c r="AM9" i="11"/>
  <c r="AM7" i="11"/>
  <c r="AM8" i="11"/>
  <c r="AM13" i="11"/>
  <c r="AM14" i="11"/>
  <c r="AM11" i="11"/>
  <c r="AM15" i="11"/>
  <c r="AM17" i="11"/>
  <c r="AM18" i="11"/>
  <c r="AM19" i="11"/>
  <c r="AM20" i="11"/>
  <c r="AM4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L26" i="24" l="1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AX8" i="11"/>
  <c r="AX15" i="11"/>
  <c r="AX6" i="11"/>
  <c r="AX5" i="11"/>
  <c r="AX20" i="11"/>
  <c r="AX11" i="11"/>
  <c r="AX13" i="11"/>
  <c r="AX10" i="11"/>
  <c r="AX7" i="11"/>
  <c r="AX12" i="11"/>
  <c r="AX14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P11" i="11"/>
  <c r="AP12" i="11"/>
  <c r="AP6" i="11"/>
  <c r="AP8" i="11"/>
  <c r="AP5" i="11"/>
  <c r="AP13" i="11"/>
  <c r="AP7" i="11"/>
  <c r="AP14" i="11"/>
  <c r="AP10" i="11"/>
  <c r="AP19" i="11"/>
  <c r="AP15" i="11"/>
  <c r="AP4" i="11"/>
  <c r="AP18" i="11"/>
  <c r="AN18" i="11" s="1"/>
  <c r="AP20" i="11"/>
  <c r="AP17" i="1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AN12" i="11"/>
  <c r="AN17" i="11"/>
  <c r="AN19" i="11"/>
  <c r="AN4" i="11"/>
  <c r="AN14" i="11"/>
  <c r="AX4" i="11"/>
  <c r="AN11" i="11"/>
  <c r="AN10" i="11"/>
  <c r="AN7" i="11"/>
  <c r="AN9" i="11"/>
  <c r="D9" i="11" s="1"/>
  <c r="AN20" i="11"/>
  <c r="AN15" i="11"/>
  <c r="AN6" i="11"/>
  <c r="AN8" i="11"/>
  <c r="AN5" i="11"/>
  <c r="AN13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R12" i="11"/>
  <c r="AR8" i="11"/>
  <c r="AR6" i="11"/>
  <c r="AR5" i="11"/>
  <c r="AR13" i="11"/>
  <c r="AR7" i="11"/>
  <c r="AR14" i="11"/>
  <c r="AR10" i="11"/>
  <c r="AR19" i="11"/>
  <c r="AR15" i="11"/>
  <c r="AS15" i="11" s="1"/>
  <c r="AR4" i="11"/>
  <c r="AR18" i="11"/>
  <c r="AR20" i="11"/>
  <c r="AR17" i="11"/>
  <c r="AR11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8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S8" i="11"/>
  <c r="AS5" i="11"/>
  <c r="AS20" i="11"/>
  <c r="AS18" i="11"/>
  <c r="AS14" i="11"/>
  <c r="AS11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S4" i="11"/>
  <c r="AS13" i="11"/>
  <c r="AS17" i="11"/>
  <c r="AS7" i="11"/>
  <c r="AS6" i="11"/>
  <c r="AS10" i="11"/>
  <c r="AS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S12" i="11"/>
  <c r="E21" i="11"/>
  <c r="AN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5" i="11" l="1"/>
  <c r="D19" i="11"/>
  <c r="D11" i="11"/>
  <c r="D6" i="11"/>
  <c r="D4" i="11"/>
  <c r="D10" i="11"/>
  <c r="D13" i="11"/>
  <c r="D5" i="11"/>
  <c r="D14" i="11"/>
  <c r="D7" i="11"/>
  <c r="D12" i="11"/>
  <c r="L10" i="6"/>
  <c r="O10" i="6" s="1"/>
  <c r="L18" i="6"/>
  <c r="O18" i="6" s="1"/>
  <c r="L16" i="5"/>
  <c r="O16" i="5" s="1"/>
  <c r="N7" i="4"/>
  <c r="L8" i="5"/>
  <c r="O8" i="5" s="1"/>
  <c r="H16" i="11" s="1"/>
  <c r="AM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P16" i="11" l="1"/>
  <c r="AN16" i="11" s="1"/>
  <c r="AR16" i="11"/>
  <c r="AS16" i="11" l="1"/>
  <c r="D16" i="11"/>
</calcChain>
</file>

<file path=xl/sharedStrings.xml><?xml version="1.0" encoding="utf-8"?>
<sst xmlns="http://schemas.openxmlformats.org/spreadsheetml/2006/main" count="631" uniqueCount="132">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</sst>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3" fillId="6" borderId="3" xfId="0" applyNumberFormat="1" applyFont="1" applyFill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2" fontId="11" fillId="0" borderId="60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" fontId="22" fillId="2" borderId="27" xfId="0" applyNumberFormat="1" applyFont="1" applyFill="1" applyBorder="1" applyAlignment="1">
      <alignment horizontal="center" vertical="center" textRotation="90"/>
    </xf>
    <xf numFmtId="1" fontId="22" fillId="2" borderId="34" xfId="0" applyNumberFormat="1" applyFont="1" applyFill="1" applyBorder="1" applyAlignment="1">
      <alignment horizontal="center" vertical="center" textRotation="90"/>
    </xf>
    <xf numFmtId="1" fontId="22" fillId="2" borderId="21" xfId="0" applyNumberFormat="1" applyFont="1" applyFill="1" applyBorder="1" applyAlignment="1">
      <alignment horizontal="center" vertical="center" textRotation="90"/>
    </xf>
    <xf numFmtId="1" fontId="22" fillId="2" borderId="1" xfId="0" applyNumberFormat="1" applyFont="1" applyFill="1" applyBorder="1" applyAlignment="1">
      <alignment horizontal="center" vertical="center" textRotation="90"/>
    </xf>
    <xf numFmtId="1" fontId="22" fillId="2" borderId="28" xfId="0" applyNumberFormat="1" applyFont="1" applyFill="1" applyBorder="1" applyAlignment="1">
      <alignment horizontal="center" vertical="center" textRotation="90"/>
    </xf>
    <xf numFmtId="1" fontId="22" fillId="2" borderId="35" xfId="0" applyNumberFormat="1" applyFont="1" applyFill="1" applyBorder="1" applyAlignment="1">
      <alignment horizontal="center" vertical="center" textRotation="90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16" t="s">
        <v>131</v>
      </c>
      <c r="B1" s="216"/>
      <c r="C1" s="216"/>
      <c r="D1" s="216"/>
    </row>
    <row r="2" spans="1:4" ht="15" customHeight="1" x14ac:dyDescent="0.2">
      <c r="A2" s="216"/>
      <c r="B2" s="216"/>
      <c r="C2" s="216"/>
      <c r="D2" s="216"/>
    </row>
    <row r="3" spans="1:4" ht="15" customHeight="1" x14ac:dyDescent="0.2">
      <c r="A3" s="216"/>
      <c r="B3" s="216"/>
      <c r="C3" s="216"/>
      <c r="D3" s="216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X25"/>
  <sheetViews>
    <sheetView tabSelected="1" zoomScaleNormal="100" workbookViewId="0">
      <selection activeCell="AJ24" sqref="AJ24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4" width="7.42578125" hidden="1" customWidth="1"/>
    <col min="35" max="38" width="7.42578125" customWidth="1"/>
    <col min="39" max="39" width="9.85546875" customWidth="1"/>
    <col min="40" max="40" width="9.140625" style="101"/>
    <col min="41" max="41" width="0" style="101" hidden="1" customWidth="1"/>
    <col min="42" max="42" width="9.140625" hidden="1" customWidth="1"/>
    <col min="43" max="43" width="8.5703125" hidden="1" customWidth="1"/>
    <col min="44" max="44" width="7.7109375" hidden="1" customWidth="1"/>
    <col min="45" max="45" width="13.140625" hidden="1" customWidth="1"/>
    <col min="46" max="46" width="12.7109375" style="125" hidden="1" customWidth="1"/>
    <col min="47" max="47" width="8.5703125" customWidth="1"/>
    <col min="49" max="49" width="8.5703125" customWidth="1"/>
    <col min="50" max="50" width="13.28515625" customWidth="1"/>
  </cols>
  <sheetData>
    <row r="1" spans="1:50" s="1" customFormat="1" ht="14.25" customHeight="1" thickBot="1" x14ac:dyDescent="0.3">
      <c r="A1" s="200" t="s">
        <v>39</v>
      </c>
      <c r="B1" s="201"/>
      <c r="C1" s="206"/>
      <c r="D1" s="209" t="s">
        <v>95</v>
      </c>
      <c r="E1" s="184" t="s">
        <v>45</v>
      </c>
      <c r="F1" s="185"/>
      <c r="G1" s="184" t="s">
        <v>46</v>
      </c>
      <c r="H1" s="185"/>
      <c r="I1" s="184" t="s">
        <v>47</v>
      </c>
      <c r="J1" s="185"/>
      <c r="K1" s="184" t="s">
        <v>48</v>
      </c>
      <c r="L1" s="185"/>
      <c r="M1" s="184" t="s">
        <v>80</v>
      </c>
      <c r="N1" s="185"/>
      <c r="O1" s="184" t="s">
        <v>94</v>
      </c>
      <c r="P1" s="185"/>
      <c r="Q1" s="184" t="s">
        <v>99</v>
      </c>
      <c r="R1" s="185"/>
      <c r="S1" s="184" t="s">
        <v>103</v>
      </c>
      <c r="T1" s="185"/>
      <c r="U1" s="184" t="s">
        <v>107</v>
      </c>
      <c r="V1" s="185"/>
      <c r="W1" s="184" t="s">
        <v>109</v>
      </c>
      <c r="X1" s="185"/>
      <c r="Y1" s="184" t="s">
        <v>110</v>
      </c>
      <c r="Z1" s="185"/>
      <c r="AA1" s="184" t="s">
        <v>119</v>
      </c>
      <c r="AB1" s="185"/>
      <c r="AC1" s="184" t="s">
        <v>124</v>
      </c>
      <c r="AD1" s="185"/>
      <c r="AE1" s="184" t="s">
        <v>126</v>
      </c>
      <c r="AF1" s="185"/>
      <c r="AG1" s="184" t="s">
        <v>127</v>
      </c>
      <c r="AH1" s="185"/>
      <c r="AI1" s="184" t="s">
        <v>129</v>
      </c>
      <c r="AJ1" s="185"/>
      <c r="AK1" s="184" t="s">
        <v>130</v>
      </c>
      <c r="AL1" s="185"/>
      <c r="AM1" s="181" t="s">
        <v>42</v>
      </c>
      <c r="AN1" s="197" t="s">
        <v>125</v>
      </c>
      <c r="AO1" s="127"/>
      <c r="AP1" s="188" t="s">
        <v>117</v>
      </c>
      <c r="AQ1" s="189"/>
      <c r="AR1" s="189"/>
      <c r="AS1" s="190"/>
      <c r="AT1" s="178" t="s">
        <v>123</v>
      </c>
      <c r="AU1" s="175" t="s">
        <v>118</v>
      </c>
      <c r="AV1" s="176"/>
      <c r="AW1" s="176"/>
      <c r="AX1" s="177"/>
    </row>
    <row r="2" spans="1:50" s="1" customFormat="1" ht="15.75" customHeight="1" x14ac:dyDescent="0.25">
      <c r="A2" s="202"/>
      <c r="B2" s="203"/>
      <c r="C2" s="207"/>
      <c r="D2" s="210"/>
      <c r="E2" s="186">
        <v>45418</v>
      </c>
      <c r="F2" s="187"/>
      <c r="G2" s="211">
        <v>45425</v>
      </c>
      <c r="H2" s="212"/>
      <c r="I2" s="211">
        <v>45432</v>
      </c>
      <c r="J2" s="212"/>
      <c r="K2" s="211">
        <v>45439</v>
      </c>
      <c r="L2" s="212"/>
      <c r="M2" s="211">
        <v>45446</v>
      </c>
      <c r="N2" s="212"/>
      <c r="O2" s="211">
        <v>45453</v>
      </c>
      <c r="P2" s="212"/>
      <c r="Q2" s="211">
        <v>45460</v>
      </c>
      <c r="R2" s="212"/>
      <c r="S2" s="211">
        <v>45467</v>
      </c>
      <c r="T2" s="212"/>
      <c r="U2" s="211">
        <v>45474</v>
      </c>
      <c r="V2" s="212"/>
      <c r="W2" s="211">
        <v>45481</v>
      </c>
      <c r="X2" s="212"/>
      <c r="Y2" s="211">
        <v>45488</v>
      </c>
      <c r="Z2" s="212"/>
      <c r="AA2" s="186">
        <v>45495</v>
      </c>
      <c r="AB2" s="187"/>
      <c r="AC2" s="186">
        <v>45502</v>
      </c>
      <c r="AD2" s="187"/>
      <c r="AE2" s="186">
        <v>45509</v>
      </c>
      <c r="AF2" s="187"/>
      <c r="AG2" s="186">
        <v>45516</v>
      </c>
      <c r="AH2" s="187"/>
      <c r="AI2" s="186">
        <v>45523</v>
      </c>
      <c r="AJ2" s="187"/>
      <c r="AK2" s="186">
        <v>45530</v>
      </c>
      <c r="AL2" s="187"/>
      <c r="AM2" s="182"/>
      <c r="AN2" s="198"/>
      <c r="AO2" s="127"/>
      <c r="AP2" s="191" t="s">
        <v>98</v>
      </c>
      <c r="AQ2" s="193" t="s">
        <v>116</v>
      </c>
      <c r="AR2" s="193" t="s">
        <v>43</v>
      </c>
      <c r="AS2" s="195" t="s">
        <v>70</v>
      </c>
      <c r="AT2" s="179"/>
      <c r="AU2" s="178" t="s">
        <v>98</v>
      </c>
      <c r="AV2" s="178" t="s">
        <v>116</v>
      </c>
      <c r="AW2" s="178" t="s">
        <v>43</v>
      </c>
      <c r="AX2" s="178" t="s">
        <v>70</v>
      </c>
    </row>
    <row r="3" spans="1:50" s="1" customFormat="1" ht="15.75" customHeight="1" thickBot="1" x14ac:dyDescent="0.3">
      <c r="A3" s="204"/>
      <c r="B3" s="205"/>
      <c r="C3" s="208"/>
      <c r="D3" s="210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183"/>
      <c r="AN3" s="199"/>
      <c r="AO3" s="127"/>
      <c r="AP3" s="192"/>
      <c r="AQ3" s="194"/>
      <c r="AR3" s="194"/>
      <c r="AS3" s="196"/>
      <c r="AT3" s="180"/>
      <c r="AU3" s="179"/>
      <c r="AV3" s="180"/>
      <c r="AW3" s="179"/>
      <c r="AX3" s="180"/>
    </row>
    <row r="4" spans="1:50" ht="15" customHeight="1" x14ac:dyDescent="0.25">
      <c r="A4" s="64" t="s">
        <v>2</v>
      </c>
      <c r="B4" s="65" t="s">
        <v>3</v>
      </c>
      <c r="C4" s="66" t="s">
        <v>40</v>
      </c>
      <c r="D4" s="67">
        <f t="shared" ref="D4:D16" si="0">ROUND(AN4-36,2)</f>
        <v>20.63</v>
      </c>
      <c r="E4" s="108">
        <v>53</v>
      </c>
      <c r="F4" s="68">
        <v>21</v>
      </c>
      <c r="G4" s="108">
        <v>55</v>
      </c>
      <c r="H4" s="68">
        <v>19</v>
      </c>
      <c r="I4" s="143"/>
      <c r="J4" s="107"/>
      <c r="K4" s="69"/>
      <c r="L4" s="70"/>
      <c r="M4" s="135">
        <v>61</v>
      </c>
      <c r="N4" s="71">
        <v>13</v>
      </c>
      <c r="O4" s="144">
        <v>54</v>
      </c>
      <c r="P4" s="71">
        <v>21</v>
      </c>
      <c r="Q4" s="145">
        <v>61</v>
      </c>
      <c r="R4" s="71">
        <v>13</v>
      </c>
      <c r="S4" s="69"/>
      <c r="T4" s="70"/>
      <c r="U4" s="109">
        <v>61</v>
      </c>
      <c r="V4" s="104">
        <v>14</v>
      </c>
      <c r="W4" s="69"/>
      <c r="X4" s="70"/>
      <c r="Y4" s="111"/>
      <c r="Z4" s="107"/>
      <c r="AA4" s="121">
        <v>51</v>
      </c>
      <c r="AB4" s="104">
        <v>25</v>
      </c>
      <c r="AC4" s="146"/>
      <c r="AD4" s="70"/>
      <c r="AE4" s="169" t="s">
        <v>128</v>
      </c>
      <c r="AF4" s="170"/>
      <c r="AG4" s="146"/>
      <c r="AH4" s="70"/>
      <c r="AI4" s="169" t="s">
        <v>128</v>
      </c>
      <c r="AJ4" s="170"/>
      <c r="AK4" s="121">
        <v>57</v>
      </c>
      <c r="AL4" s="104">
        <v>18</v>
      </c>
      <c r="AM4" s="72">
        <f t="shared" ref="AM4:AM20" si="1">SUMIF(E4:AK4,"&gt;30")</f>
        <v>453</v>
      </c>
      <c r="AN4" s="73">
        <f t="shared" ref="AN4:AN20" si="2">AM4/(AP4+AU4)</f>
        <v>56.625</v>
      </c>
      <c r="AO4" s="116"/>
      <c r="AP4" s="131">
        <f>COUNTIF(E4:Y4,"&gt;30")</f>
        <v>6</v>
      </c>
      <c r="AQ4" s="132">
        <v>1</v>
      </c>
      <c r="AR4" s="133">
        <f>SUMIF(E4:Z4,"&lt;30")+AQ4</f>
        <v>102</v>
      </c>
      <c r="AS4" s="134">
        <f>(AR4)/AP4</f>
        <v>17</v>
      </c>
      <c r="AT4" s="153"/>
      <c r="AU4" s="149">
        <f t="shared" ref="AU4:AU20" si="3">COUNTIF(AA4:AK4, "&gt;30")</f>
        <v>2</v>
      </c>
      <c r="AV4" s="66">
        <v>0</v>
      </c>
      <c r="AW4" s="149">
        <f t="shared" ref="AW4:AW20" si="4">SUMIF(AB4:AL4, "&lt;30")+AV4</f>
        <v>43</v>
      </c>
      <c r="AX4" s="162">
        <f t="shared" ref="AX4:AX15" si="5">(AW4)/AU4</f>
        <v>21.5</v>
      </c>
    </row>
    <row r="5" spans="1:50" x14ac:dyDescent="0.25">
      <c r="A5" s="74" t="s">
        <v>4</v>
      </c>
      <c r="B5" s="75" t="s">
        <v>3</v>
      </c>
      <c r="C5" s="76" t="s">
        <v>40</v>
      </c>
      <c r="D5" s="77">
        <f t="shared" si="0"/>
        <v>14.75</v>
      </c>
      <c r="E5" s="78">
        <v>49</v>
      </c>
      <c r="F5" s="79">
        <v>21</v>
      </c>
      <c r="G5" s="78">
        <v>52</v>
      </c>
      <c r="H5" s="79">
        <v>18</v>
      </c>
      <c r="I5" s="78">
        <v>54</v>
      </c>
      <c r="J5" s="79">
        <v>16</v>
      </c>
      <c r="K5" s="83"/>
      <c r="L5" s="81"/>
      <c r="M5" s="87">
        <v>50</v>
      </c>
      <c r="N5" s="85">
        <v>20</v>
      </c>
      <c r="O5" s="87">
        <v>56</v>
      </c>
      <c r="P5" s="85">
        <v>15</v>
      </c>
      <c r="Q5" s="87">
        <v>51</v>
      </c>
      <c r="R5" s="85">
        <v>19</v>
      </c>
      <c r="S5" s="82">
        <v>50</v>
      </c>
      <c r="T5" s="79">
        <v>20</v>
      </c>
      <c r="U5" s="89">
        <v>53</v>
      </c>
      <c r="V5" s="79">
        <v>17</v>
      </c>
      <c r="W5" s="89">
        <v>50</v>
      </c>
      <c r="X5" s="79">
        <v>20</v>
      </c>
      <c r="Y5" s="83"/>
      <c r="Z5" s="81"/>
      <c r="AA5" s="78">
        <v>43</v>
      </c>
      <c r="AB5" s="79">
        <v>27</v>
      </c>
      <c r="AC5" s="78">
        <v>48</v>
      </c>
      <c r="AD5" s="79">
        <v>21</v>
      </c>
      <c r="AE5" s="171"/>
      <c r="AF5" s="172"/>
      <c r="AG5" s="80"/>
      <c r="AH5" s="81"/>
      <c r="AI5" s="171"/>
      <c r="AJ5" s="172"/>
      <c r="AK5" s="78">
        <v>53</v>
      </c>
      <c r="AL5" s="79">
        <v>16</v>
      </c>
      <c r="AM5" s="72">
        <f t="shared" si="1"/>
        <v>609</v>
      </c>
      <c r="AN5" s="73">
        <f t="shared" si="2"/>
        <v>50.75</v>
      </c>
      <c r="AO5" s="116"/>
      <c r="AP5" s="82">
        <f>COUNTIF(E5:Y5,"&gt;30")</f>
        <v>9</v>
      </c>
      <c r="AQ5" s="118">
        <v>0</v>
      </c>
      <c r="AR5" s="119">
        <f>SUMIF(E5:Z5,"&lt;30")+AQ5</f>
        <v>166</v>
      </c>
      <c r="AS5" s="129">
        <f>(AR5)/AP5</f>
        <v>18.444444444444443</v>
      </c>
      <c r="AT5" s="153"/>
      <c r="AU5" s="160">
        <f t="shared" si="3"/>
        <v>3</v>
      </c>
      <c r="AV5" s="76">
        <v>0</v>
      </c>
      <c r="AW5" s="160">
        <f t="shared" si="4"/>
        <v>64</v>
      </c>
      <c r="AX5" s="163">
        <f t="shared" si="5"/>
        <v>21.333333333333332</v>
      </c>
    </row>
    <row r="6" spans="1:50" x14ac:dyDescent="0.25">
      <c r="A6" s="74" t="s">
        <v>9</v>
      </c>
      <c r="B6" s="75" t="s">
        <v>24</v>
      </c>
      <c r="C6" s="76" t="s">
        <v>40</v>
      </c>
      <c r="D6" s="77">
        <f t="shared" si="0"/>
        <v>12.71</v>
      </c>
      <c r="E6" s="88">
        <v>49</v>
      </c>
      <c r="F6" s="79">
        <v>18</v>
      </c>
      <c r="G6" s="78">
        <v>44</v>
      </c>
      <c r="H6" s="79">
        <v>23</v>
      </c>
      <c r="I6" s="141">
        <v>53</v>
      </c>
      <c r="J6" s="79">
        <v>14</v>
      </c>
      <c r="K6" s="89">
        <v>49</v>
      </c>
      <c r="L6" s="79">
        <v>18</v>
      </c>
      <c r="M6" s="84">
        <v>53</v>
      </c>
      <c r="N6" s="85">
        <v>17</v>
      </c>
      <c r="O6" s="84">
        <v>45</v>
      </c>
      <c r="P6" s="85">
        <v>22</v>
      </c>
      <c r="Q6" s="84">
        <v>50</v>
      </c>
      <c r="R6" s="85">
        <v>17</v>
      </c>
      <c r="S6" s="89">
        <v>51</v>
      </c>
      <c r="T6" s="79">
        <v>17</v>
      </c>
      <c r="U6" s="89">
        <v>50</v>
      </c>
      <c r="V6" s="79">
        <v>17</v>
      </c>
      <c r="W6" s="89">
        <v>46</v>
      </c>
      <c r="X6" s="79">
        <v>21</v>
      </c>
      <c r="Y6" s="110">
        <v>47</v>
      </c>
      <c r="Z6" s="79">
        <v>20</v>
      </c>
      <c r="AA6" s="80"/>
      <c r="AB6" s="81"/>
      <c r="AC6" s="88">
        <v>49</v>
      </c>
      <c r="AD6" s="142">
        <v>18</v>
      </c>
      <c r="AE6" s="171"/>
      <c r="AF6" s="172"/>
      <c r="AG6" s="86">
        <v>49</v>
      </c>
      <c r="AH6" s="79">
        <v>18</v>
      </c>
      <c r="AI6" s="171"/>
      <c r="AJ6" s="172"/>
      <c r="AK6" s="141">
        <v>47</v>
      </c>
      <c r="AL6" s="79">
        <v>21</v>
      </c>
      <c r="AM6" s="72">
        <f t="shared" si="1"/>
        <v>682</v>
      </c>
      <c r="AN6" s="73">
        <f t="shared" si="2"/>
        <v>48.714285714285715</v>
      </c>
      <c r="AO6" s="116"/>
      <c r="AP6" s="82">
        <f>COUNTIF(E6:Y6,"&gt;30")</f>
        <v>11</v>
      </c>
      <c r="AQ6" s="118">
        <v>2</v>
      </c>
      <c r="AR6" s="119">
        <f>SUMIF(E6:Z6,"&lt;30")+AQ6</f>
        <v>206</v>
      </c>
      <c r="AS6" s="129">
        <f>(AR6)/AP6</f>
        <v>18.727272727272727</v>
      </c>
      <c r="AT6" s="155" t="s">
        <v>122</v>
      </c>
      <c r="AU6" s="160">
        <f t="shared" si="3"/>
        <v>3</v>
      </c>
      <c r="AV6" s="76">
        <v>2</v>
      </c>
      <c r="AW6" s="160">
        <f t="shared" si="4"/>
        <v>59</v>
      </c>
      <c r="AX6" s="163">
        <f t="shared" si="5"/>
        <v>19.666666666666668</v>
      </c>
    </row>
    <row r="7" spans="1:50" x14ac:dyDescent="0.25">
      <c r="A7" s="74" t="s">
        <v>7</v>
      </c>
      <c r="B7" s="75" t="s">
        <v>8</v>
      </c>
      <c r="C7" s="76" t="s">
        <v>40</v>
      </c>
      <c r="D7" s="77">
        <f t="shared" si="0"/>
        <v>2.09</v>
      </c>
      <c r="E7" s="78">
        <v>39</v>
      </c>
      <c r="F7" s="79">
        <v>16</v>
      </c>
      <c r="G7" s="86">
        <v>38</v>
      </c>
      <c r="H7" s="79">
        <v>17</v>
      </c>
      <c r="I7" s="80"/>
      <c r="J7" s="81"/>
      <c r="K7" s="90">
        <v>35</v>
      </c>
      <c r="L7" s="79">
        <v>20</v>
      </c>
      <c r="M7" s="91">
        <v>40</v>
      </c>
      <c r="N7" s="85">
        <v>16</v>
      </c>
      <c r="O7" s="84">
        <v>37</v>
      </c>
      <c r="P7" s="85">
        <v>18</v>
      </c>
      <c r="Q7" s="83"/>
      <c r="R7" s="81"/>
      <c r="S7" s="165">
        <v>38</v>
      </c>
      <c r="T7" s="106">
        <v>18</v>
      </c>
      <c r="U7" s="89">
        <v>39</v>
      </c>
      <c r="V7" s="79">
        <v>17</v>
      </c>
      <c r="W7" s="83"/>
      <c r="X7" s="81"/>
      <c r="Y7" s="83"/>
      <c r="Z7" s="81"/>
      <c r="AA7" s="86">
        <v>40</v>
      </c>
      <c r="AB7" s="79">
        <v>16</v>
      </c>
      <c r="AC7" s="141">
        <v>37</v>
      </c>
      <c r="AD7" s="79">
        <v>19</v>
      </c>
      <c r="AE7" s="171"/>
      <c r="AF7" s="172"/>
      <c r="AG7" s="88">
        <v>39</v>
      </c>
      <c r="AH7" s="79">
        <v>17</v>
      </c>
      <c r="AI7" s="171"/>
      <c r="AJ7" s="172"/>
      <c r="AK7" s="86">
        <v>37</v>
      </c>
      <c r="AL7" s="79">
        <v>19</v>
      </c>
      <c r="AM7" s="72">
        <f t="shared" si="1"/>
        <v>419</v>
      </c>
      <c r="AN7" s="73">
        <f t="shared" si="2"/>
        <v>38.090909090909093</v>
      </c>
      <c r="AO7" s="116"/>
      <c r="AP7" s="82">
        <f>COUNTIF(E7:Y7,"&gt;30")</f>
        <v>7</v>
      </c>
      <c r="AQ7" s="118">
        <v>5</v>
      </c>
      <c r="AR7" s="119">
        <f>SUMIF(E7:Z7,"&lt;30")+AQ7</f>
        <v>127</v>
      </c>
      <c r="AS7" s="129">
        <f>(AR7)/AP7</f>
        <v>18.142857142857142</v>
      </c>
      <c r="AT7" s="153"/>
      <c r="AU7" s="160">
        <f t="shared" si="3"/>
        <v>4</v>
      </c>
      <c r="AV7" s="76">
        <v>3</v>
      </c>
      <c r="AW7" s="160">
        <f t="shared" si="4"/>
        <v>74</v>
      </c>
      <c r="AX7" s="163">
        <f t="shared" si="5"/>
        <v>18.5</v>
      </c>
    </row>
    <row r="8" spans="1:50" x14ac:dyDescent="0.25">
      <c r="A8" s="74" t="s">
        <v>19</v>
      </c>
      <c r="B8" s="75" t="s">
        <v>18</v>
      </c>
      <c r="C8" s="76" t="s">
        <v>40</v>
      </c>
      <c r="D8" s="77">
        <f t="shared" si="0"/>
        <v>20.85</v>
      </c>
      <c r="E8" s="78">
        <v>64</v>
      </c>
      <c r="F8" s="79">
        <v>13</v>
      </c>
      <c r="G8" s="78">
        <v>59</v>
      </c>
      <c r="H8" s="79">
        <v>18</v>
      </c>
      <c r="I8" s="78">
        <v>53</v>
      </c>
      <c r="J8" s="79">
        <v>24</v>
      </c>
      <c r="K8" s="82">
        <v>57</v>
      </c>
      <c r="L8" s="79">
        <v>17</v>
      </c>
      <c r="M8" s="87">
        <v>59</v>
      </c>
      <c r="N8" s="85">
        <v>15</v>
      </c>
      <c r="O8" s="87">
        <v>55</v>
      </c>
      <c r="P8" s="85">
        <v>20</v>
      </c>
      <c r="Q8" s="83"/>
      <c r="R8" s="81"/>
      <c r="S8" s="82">
        <v>56</v>
      </c>
      <c r="T8" s="79">
        <v>20</v>
      </c>
      <c r="U8" s="89">
        <v>55</v>
      </c>
      <c r="V8" s="79">
        <v>21</v>
      </c>
      <c r="W8" s="83"/>
      <c r="X8" s="81"/>
      <c r="Y8" s="82">
        <v>57</v>
      </c>
      <c r="Z8" s="79">
        <v>18</v>
      </c>
      <c r="AA8" s="78">
        <v>60</v>
      </c>
      <c r="AB8" s="79">
        <v>15</v>
      </c>
      <c r="AC8" s="78">
        <v>55</v>
      </c>
      <c r="AD8" s="79">
        <v>21</v>
      </c>
      <c r="AE8" s="171"/>
      <c r="AF8" s="172"/>
      <c r="AG8" s="78">
        <v>58</v>
      </c>
      <c r="AH8" s="79">
        <v>17</v>
      </c>
      <c r="AI8" s="171"/>
      <c r="AJ8" s="172"/>
      <c r="AK8" s="78">
        <v>51</v>
      </c>
      <c r="AL8" s="79">
        <v>21</v>
      </c>
      <c r="AM8" s="72">
        <f t="shared" si="1"/>
        <v>739</v>
      </c>
      <c r="AN8" s="73">
        <f t="shared" si="2"/>
        <v>56.846153846153847</v>
      </c>
      <c r="AO8" s="116"/>
      <c r="AP8" s="82">
        <f>COUNTIF(E8:Y8,"&gt;30")</f>
        <v>9</v>
      </c>
      <c r="AQ8" s="118">
        <v>0</v>
      </c>
      <c r="AR8" s="119">
        <f>SUMIF(E8:Z8,"&lt;30")+AQ8</f>
        <v>166</v>
      </c>
      <c r="AS8" s="129">
        <f>(AR8)/AP8</f>
        <v>18.444444444444443</v>
      </c>
      <c r="AT8" s="154"/>
      <c r="AU8" s="160">
        <f t="shared" si="3"/>
        <v>4</v>
      </c>
      <c r="AV8" s="76">
        <v>0</v>
      </c>
      <c r="AW8" s="160">
        <f t="shared" si="4"/>
        <v>74</v>
      </c>
      <c r="AX8" s="163">
        <f t="shared" si="5"/>
        <v>18.5</v>
      </c>
    </row>
    <row r="9" spans="1:50" x14ac:dyDescent="0.25">
      <c r="A9" s="74" t="s">
        <v>113</v>
      </c>
      <c r="B9" s="75" t="s">
        <v>112</v>
      </c>
      <c r="C9" s="76" t="s">
        <v>115</v>
      </c>
      <c r="D9" s="77">
        <f t="shared" si="0"/>
        <v>22.67</v>
      </c>
      <c r="E9" s="80"/>
      <c r="F9" s="81"/>
      <c r="G9" s="80"/>
      <c r="H9" s="81"/>
      <c r="I9" s="80"/>
      <c r="J9" s="81"/>
      <c r="K9" s="83"/>
      <c r="L9" s="81"/>
      <c r="M9" s="83"/>
      <c r="N9" s="81"/>
      <c r="O9" s="83"/>
      <c r="P9" s="81"/>
      <c r="Q9" s="83"/>
      <c r="R9" s="81"/>
      <c r="S9" s="83"/>
      <c r="T9" s="81"/>
      <c r="U9" s="83"/>
      <c r="V9" s="81"/>
      <c r="W9" s="83"/>
      <c r="X9" s="81"/>
      <c r="Y9" s="83"/>
      <c r="Z9" s="81"/>
      <c r="AA9" s="78">
        <v>59</v>
      </c>
      <c r="AB9" s="79">
        <v>18</v>
      </c>
      <c r="AC9" s="78">
        <v>60</v>
      </c>
      <c r="AD9" s="79">
        <v>17</v>
      </c>
      <c r="AE9" s="171"/>
      <c r="AF9" s="172"/>
      <c r="AG9" s="78">
        <v>57</v>
      </c>
      <c r="AH9" s="79">
        <v>20</v>
      </c>
      <c r="AI9" s="171"/>
      <c r="AJ9" s="172"/>
      <c r="AK9" s="80"/>
      <c r="AL9" s="81"/>
      <c r="AM9" s="72">
        <f t="shared" si="1"/>
        <v>176</v>
      </c>
      <c r="AN9" s="73">
        <f t="shared" si="2"/>
        <v>58.666666666666664</v>
      </c>
      <c r="AO9" s="116"/>
      <c r="AP9" s="82">
        <v>0</v>
      </c>
      <c r="AQ9" s="118">
        <v>0</v>
      </c>
      <c r="AR9" s="119">
        <v>0</v>
      </c>
      <c r="AS9" s="129">
        <v>0</v>
      </c>
      <c r="AT9" s="154"/>
      <c r="AU9" s="160">
        <f t="shared" si="3"/>
        <v>3</v>
      </c>
      <c r="AV9" s="76">
        <v>0</v>
      </c>
      <c r="AW9" s="160">
        <f t="shared" si="4"/>
        <v>55</v>
      </c>
      <c r="AX9" s="163">
        <f t="shared" si="5"/>
        <v>18.333333333333332</v>
      </c>
    </row>
    <row r="10" spans="1:50" x14ac:dyDescent="0.25">
      <c r="A10" s="74" t="s">
        <v>9</v>
      </c>
      <c r="B10" s="75" t="s">
        <v>10</v>
      </c>
      <c r="C10" s="76" t="s">
        <v>40</v>
      </c>
      <c r="D10" s="77">
        <f t="shared" si="0"/>
        <v>9.27</v>
      </c>
      <c r="E10" s="78">
        <v>49</v>
      </c>
      <c r="F10" s="79">
        <v>15</v>
      </c>
      <c r="G10" s="88">
        <v>41</v>
      </c>
      <c r="H10" s="79">
        <v>23</v>
      </c>
      <c r="I10" s="78">
        <v>47</v>
      </c>
      <c r="J10" s="79">
        <v>17</v>
      </c>
      <c r="K10" s="82">
        <v>41</v>
      </c>
      <c r="L10" s="79">
        <v>20</v>
      </c>
      <c r="M10" s="87">
        <v>44</v>
      </c>
      <c r="N10" s="85">
        <v>18</v>
      </c>
      <c r="O10" s="83"/>
      <c r="P10" s="81"/>
      <c r="Q10" s="84">
        <v>48</v>
      </c>
      <c r="R10" s="85">
        <v>14</v>
      </c>
      <c r="S10" s="83"/>
      <c r="T10" s="81"/>
      <c r="U10" s="83"/>
      <c r="V10" s="81"/>
      <c r="W10" s="83"/>
      <c r="X10" s="81"/>
      <c r="Y10" s="90">
        <v>46</v>
      </c>
      <c r="Z10" s="79">
        <v>17</v>
      </c>
      <c r="AA10" s="88">
        <v>42</v>
      </c>
      <c r="AB10" s="79">
        <v>21</v>
      </c>
      <c r="AC10" s="141">
        <v>50</v>
      </c>
      <c r="AD10" s="79">
        <v>14</v>
      </c>
      <c r="AE10" s="171"/>
      <c r="AF10" s="172"/>
      <c r="AG10" s="78">
        <v>41</v>
      </c>
      <c r="AH10" s="79">
        <v>22</v>
      </c>
      <c r="AI10" s="171"/>
      <c r="AJ10" s="172"/>
      <c r="AK10" s="78">
        <v>49</v>
      </c>
      <c r="AL10" s="79">
        <v>14</v>
      </c>
      <c r="AM10" s="72">
        <f t="shared" si="1"/>
        <v>498</v>
      </c>
      <c r="AN10" s="73">
        <f t="shared" si="2"/>
        <v>45.272727272727273</v>
      </c>
      <c r="AO10" s="116"/>
      <c r="AP10" s="82">
        <f t="shared" ref="AP10:AP20" si="6">COUNTIF(E10:Y10,"&gt;30")</f>
        <v>7</v>
      </c>
      <c r="AQ10" s="118">
        <v>2</v>
      </c>
      <c r="AR10" s="119">
        <f t="shared" ref="AR10:AR20" si="7">SUMIF(E10:Z10,"&lt;30")+AQ10</f>
        <v>126</v>
      </c>
      <c r="AS10" s="129">
        <f t="shared" ref="AS10:AS20" si="8">(AR10)/AP10</f>
        <v>18</v>
      </c>
      <c r="AT10" s="154"/>
      <c r="AU10" s="160">
        <f t="shared" si="3"/>
        <v>4</v>
      </c>
      <c r="AV10" s="76">
        <v>1</v>
      </c>
      <c r="AW10" s="160">
        <f t="shared" si="4"/>
        <v>72</v>
      </c>
      <c r="AX10" s="163">
        <f t="shared" si="5"/>
        <v>18</v>
      </c>
    </row>
    <row r="11" spans="1:50" x14ac:dyDescent="0.25">
      <c r="A11" s="74" t="s">
        <v>20</v>
      </c>
      <c r="B11" s="75" t="s">
        <v>21</v>
      </c>
      <c r="C11" s="76" t="s">
        <v>40</v>
      </c>
      <c r="D11" s="77">
        <f t="shared" si="0"/>
        <v>10.9</v>
      </c>
      <c r="E11" s="80"/>
      <c r="F11" s="81"/>
      <c r="G11" s="78">
        <v>48</v>
      </c>
      <c r="H11" s="79">
        <v>17</v>
      </c>
      <c r="I11" s="80"/>
      <c r="J11" s="81"/>
      <c r="K11" s="82">
        <v>49</v>
      </c>
      <c r="L11" s="79">
        <v>16</v>
      </c>
      <c r="M11" s="83"/>
      <c r="N11" s="81"/>
      <c r="O11" s="91">
        <v>45</v>
      </c>
      <c r="P11" s="85">
        <v>20</v>
      </c>
      <c r="Q11" s="91">
        <v>50</v>
      </c>
      <c r="R11" s="85">
        <v>15</v>
      </c>
      <c r="S11" s="89">
        <v>41</v>
      </c>
      <c r="T11" s="79">
        <v>25</v>
      </c>
      <c r="U11" s="83"/>
      <c r="V11" s="81"/>
      <c r="W11" s="89">
        <v>45</v>
      </c>
      <c r="X11" s="79">
        <v>20</v>
      </c>
      <c r="Y11" s="83"/>
      <c r="Z11" s="81"/>
      <c r="AA11" s="78">
        <v>49</v>
      </c>
      <c r="AB11" s="79">
        <v>15</v>
      </c>
      <c r="AC11" s="78">
        <v>49</v>
      </c>
      <c r="AD11" s="79">
        <v>16</v>
      </c>
      <c r="AE11" s="171"/>
      <c r="AF11" s="172"/>
      <c r="AG11" s="78">
        <v>49</v>
      </c>
      <c r="AH11" s="79">
        <v>16</v>
      </c>
      <c r="AI11" s="171"/>
      <c r="AJ11" s="172"/>
      <c r="AK11" s="88">
        <v>44</v>
      </c>
      <c r="AL11" s="79">
        <v>21</v>
      </c>
      <c r="AM11" s="72">
        <f t="shared" si="1"/>
        <v>469</v>
      </c>
      <c r="AN11" s="73">
        <f t="shared" si="2"/>
        <v>46.9</v>
      </c>
      <c r="AO11" s="116"/>
      <c r="AP11" s="82">
        <f t="shared" si="6"/>
        <v>6</v>
      </c>
      <c r="AQ11" s="118">
        <v>2</v>
      </c>
      <c r="AR11" s="119">
        <f t="shared" si="7"/>
        <v>115</v>
      </c>
      <c r="AS11" s="129">
        <f t="shared" si="8"/>
        <v>19.166666666666668</v>
      </c>
      <c r="AT11" s="155" t="s">
        <v>120</v>
      </c>
      <c r="AU11" s="160">
        <f t="shared" si="3"/>
        <v>4</v>
      </c>
      <c r="AV11" s="76">
        <v>1</v>
      </c>
      <c r="AW11" s="160">
        <f t="shared" si="4"/>
        <v>69</v>
      </c>
      <c r="AX11" s="163">
        <f t="shared" si="5"/>
        <v>17.25</v>
      </c>
    </row>
    <row r="12" spans="1:50" x14ac:dyDescent="0.25">
      <c r="A12" s="74" t="s">
        <v>22</v>
      </c>
      <c r="B12" s="75" t="s">
        <v>23</v>
      </c>
      <c r="C12" s="76" t="s">
        <v>40</v>
      </c>
      <c r="D12" s="77">
        <f t="shared" si="0"/>
        <v>14.57</v>
      </c>
      <c r="E12" s="78">
        <v>52</v>
      </c>
      <c r="F12" s="79">
        <v>16</v>
      </c>
      <c r="G12" s="78">
        <v>49</v>
      </c>
      <c r="H12" s="79">
        <v>19</v>
      </c>
      <c r="I12" s="88">
        <v>48</v>
      </c>
      <c r="J12" s="79">
        <v>22</v>
      </c>
      <c r="K12" s="83"/>
      <c r="L12" s="81"/>
      <c r="M12" s="87">
        <v>56</v>
      </c>
      <c r="N12" s="85">
        <v>13</v>
      </c>
      <c r="O12" s="87">
        <v>55</v>
      </c>
      <c r="P12" s="85">
        <v>16</v>
      </c>
      <c r="Q12" s="87">
        <v>44</v>
      </c>
      <c r="R12" s="85">
        <v>26</v>
      </c>
      <c r="S12" s="82">
        <v>46</v>
      </c>
      <c r="T12" s="79">
        <v>23</v>
      </c>
      <c r="U12" s="82">
        <v>51</v>
      </c>
      <c r="V12" s="79">
        <v>17</v>
      </c>
      <c r="W12" s="82">
        <v>52</v>
      </c>
      <c r="X12" s="79">
        <v>16</v>
      </c>
      <c r="Y12" s="82">
        <v>48</v>
      </c>
      <c r="Z12" s="79">
        <v>20</v>
      </c>
      <c r="AA12" s="78">
        <v>44</v>
      </c>
      <c r="AB12" s="79">
        <v>24</v>
      </c>
      <c r="AC12" s="78">
        <v>47</v>
      </c>
      <c r="AD12" s="79">
        <v>21</v>
      </c>
      <c r="AE12" s="171"/>
      <c r="AF12" s="172"/>
      <c r="AG12" s="78">
        <v>59</v>
      </c>
      <c r="AH12" s="79">
        <v>12</v>
      </c>
      <c r="AI12" s="171"/>
      <c r="AJ12" s="172"/>
      <c r="AK12" s="78">
        <v>57</v>
      </c>
      <c r="AL12" s="79">
        <v>11</v>
      </c>
      <c r="AM12" s="72">
        <f t="shared" si="1"/>
        <v>708</v>
      </c>
      <c r="AN12" s="73">
        <f t="shared" si="2"/>
        <v>50.571428571428569</v>
      </c>
      <c r="AO12" s="116"/>
      <c r="AP12" s="82">
        <f t="shared" si="6"/>
        <v>10</v>
      </c>
      <c r="AQ12" s="118">
        <v>1</v>
      </c>
      <c r="AR12" s="119">
        <f t="shared" si="7"/>
        <v>189</v>
      </c>
      <c r="AS12" s="129">
        <f t="shared" si="8"/>
        <v>18.899999999999999</v>
      </c>
      <c r="AT12" s="155" t="s">
        <v>121</v>
      </c>
      <c r="AU12" s="160">
        <f t="shared" si="3"/>
        <v>4</v>
      </c>
      <c r="AV12" s="76">
        <v>0</v>
      </c>
      <c r="AW12" s="160">
        <f t="shared" si="4"/>
        <v>68</v>
      </c>
      <c r="AX12" s="163">
        <f t="shared" si="5"/>
        <v>17</v>
      </c>
    </row>
    <row r="13" spans="1:50" x14ac:dyDescent="0.25">
      <c r="A13" s="74" t="s">
        <v>17</v>
      </c>
      <c r="B13" s="75" t="s">
        <v>18</v>
      </c>
      <c r="C13" s="76" t="s">
        <v>40</v>
      </c>
      <c r="D13" s="77">
        <f t="shared" si="0"/>
        <v>16.670000000000002</v>
      </c>
      <c r="E13" s="78">
        <v>51</v>
      </c>
      <c r="F13" s="79">
        <v>20</v>
      </c>
      <c r="G13" s="78">
        <v>52</v>
      </c>
      <c r="H13" s="79">
        <v>19</v>
      </c>
      <c r="I13" s="78">
        <v>55</v>
      </c>
      <c r="J13" s="79">
        <v>16</v>
      </c>
      <c r="K13" s="83"/>
      <c r="L13" s="81"/>
      <c r="M13" s="87">
        <v>49</v>
      </c>
      <c r="N13" s="85">
        <v>21</v>
      </c>
      <c r="O13" s="87">
        <v>53</v>
      </c>
      <c r="P13" s="85">
        <v>17</v>
      </c>
      <c r="Q13" s="83"/>
      <c r="R13" s="81"/>
      <c r="S13" s="83"/>
      <c r="T13" s="81"/>
      <c r="U13" s="89">
        <v>52</v>
      </c>
      <c r="V13" s="79">
        <v>18</v>
      </c>
      <c r="W13" s="89">
        <v>54</v>
      </c>
      <c r="X13" s="79">
        <v>16</v>
      </c>
      <c r="Y13" s="89">
        <v>51</v>
      </c>
      <c r="Z13" s="79">
        <v>19</v>
      </c>
      <c r="AA13" s="78">
        <v>52</v>
      </c>
      <c r="AB13" s="79">
        <v>18</v>
      </c>
      <c r="AC13" s="86">
        <v>55</v>
      </c>
      <c r="AD13" s="79">
        <v>15</v>
      </c>
      <c r="AE13" s="171"/>
      <c r="AF13" s="172"/>
      <c r="AG13" s="78">
        <v>52</v>
      </c>
      <c r="AH13" s="79">
        <v>18</v>
      </c>
      <c r="AI13" s="171"/>
      <c r="AJ13" s="172"/>
      <c r="AK13" s="78">
        <v>56</v>
      </c>
      <c r="AL13" s="79">
        <v>14</v>
      </c>
      <c r="AM13" s="72">
        <f t="shared" si="1"/>
        <v>632</v>
      </c>
      <c r="AN13" s="73">
        <f t="shared" si="2"/>
        <v>52.666666666666664</v>
      </c>
      <c r="AO13" s="116"/>
      <c r="AP13" s="82">
        <f t="shared" si="6"/>
        <v>8</v>
      </c>
      <c r="AQ13" s="118">
        <v>0</v>
      </c>
      <c r="AR13" s="119">
        <f t="shared" si="7"/>
        <v>146</v>
      </c>
      <c r="AS13" s="129">
        <f t="shared" si="8"/>
        <v>18.25</v>
      </c>
      <c r="AT13" s="154"/>
      <c r="AU13" s="160">
        <f t="shared" si="3"/>
        <v>4</v>
      </c>
      <c r="AV13" s="76">
        <v>1</v>
      </c>
      <c r="AW13" s="160">
        <f t="shared" si="4"/>
        <v>66</v>
      </c>
      <c r="AX13" s="163">
        <f t="shared" si="5"/>
        <v>16.5</v>
      </c>
    </row>
    <row r="14" spans="1:50" x14ac:dyDescent="0.25">
      <c r="A14" s="74" t="s">
        <v>5</v>
      </c>
      <c r="B14" s="75" t="s">
        <v>6</v>
      </c>
      <c r="C14" s="76" t="s">
        <v>40</v>
      </c>
      <c r="D14" s="77">
        <f t="shared" si="0"/>
        <v>13</v>
      </c>
      <c r="E14" s="78">
        <v>44</v>
      </c>
      <c r="F14" s="79">
        <v>22</v>
      </c>
      <c r="G14" s="80"/>
      <c r="H14" s="81"/>
      <c r="I14" s="78">
        <v>46</v>
      </c>
      <c r="J14" s="79">
        <v>20</v>
      </c>
      <c r="K14" s="82">
        <v>54</v>
      </c>
      <c r="L14" s="79">
        <v>12</v>
      </c>
      <c r="M14" s="83"/>
      <c r="N14" s="81"/>
      <c r="O14" s="84">
        <v>46</v>
      </c>
      <c r="P14" s="85">
        <v>21</v>
      </c>
      <c r="Q14" s="83"/>
      <c r="R14" s="81"/>
      <c r="S14" s="82">
        <v>52</v>
      </c>
      <c r="T14" s="79">
        <v>14</v>
      </c>
      <c r="U14" s="90">
        <v>51</v>
      </c>
      <c r="V14" s="79">
        <v>15</v>
      </c>
      <c r="W14" s="90">
        <v>46</v>
      </c>
      <c r="X14" s="79">
        <v>21</v>
      </c>
      <c r="Y14" s="83"/>
      <c r="Z14" s="81"/>
      <c r="AA14" s="80"/>
      <c r="AB14" s="81"/>
      <c r="AC14" s="78">
        <v>53</v>
      </c>
      <c r="AD14" s="79">
        <v>13</v>
      </c>
      <c r="AE14" s="171"/>
      <c r="AF14" s="172"/>
      <c r="AG14" s="78">
        <v>48</v>
      </c>
      <c r="AH14" s="79">
        <v>19</v>
      </c>
      <c r="AI14" s="171"/>
      <c r="AJ14" s="172"/>
      <c r="AK14" s="78">
        <v>50</v>
      </c>
      <c r="AL14" s="79">
        <v>17</v>
      </c>
      <c r="AM14" s="72">
        <f t="shared" si="1"/>
        <v>490</v>
      </c>
      <c r="AN14" s="73">
        <f t="shared" si="2"/>
        <v>49</v>
      </c>
      <c r="AO14" s="116"/>
      <c r="AP14" s="82">
        <f t="shared" si="6"/>
        <v>7</v>
      </c>
      <c r="AQ14" s="118">
        <v>2</v>
      </c>
      <c r="AR14" s="119">
        <f t="shared" si="7"/>
        <v>127</v>
      </c>
      <c r="AS14" s="129">
        <f t="shared" si="8"/>
        <v>18.142857142857142</v>
      </c>
      <c r="AT14" s="154"/>
      <c r="AU14" s="160">
        <f t="shared" si="3"/>
        <v>3</v>
      </c>
      <c r="AV14" s="76">
        <v>0</v>
      </c>
      <c r="AW14" s="160">
        <f t="shared" si="4"/>
        <v>49</v>
      </c>
      <c r="AX14" s="163">
        <f t="shared" si="5"/>
        <v>16.333333333333332</v>
      </c>
    </row>
    <row r="15" spans="1:50" x14ac:dyDescent="0.25">
      <c r="A15" s="74" t="s">
        <v>15</v>
      </c>
      <c r="B15" s="75" t="s">
        <v>16</v>
      </c>
      <c r="C15" s="76" t="s">
        <v>115</v>
      </c>
      <c r="D15" s="77">
        <f t="shared" si="0"/>
        <v>15.5</v>
      </c>
      <c r="E15" s="80"/>
      <c r="F15" s="81"/>
      <c r="G15" s="78">
        <v>48</v>
      </c>
      <c r="H15" s="79">
        <v>20</v>
      </c>
      <c r="I15" s="78">
        <v>47</v>
      </c>
      <c r="J15" s="79">
        <v>21</v>
      </c>
      <c r="K15" s="83"/>
      <c r="L15" s="81"/>
      <c r="M15" s="87">
        <v>56</v>
      </c>
      <c r="N15" s="85">
        <v>12</v>
      </c>
      <c r="O15" s="87">
        <v>54</v>
      </c>
      <c r="P15" s="85">
        <v>16</v>
      </c>
      <c r="Q15" s="83"/>
      <c r="R15" s="81"/>
      <c r="S15" s="83"/>
      <c r="T15" s="81"/>
      <c r="U15" s="89">
        <v>50</v>
      </c>
      <c r="V15" s="79">
        <v>19</v>
      </c>
      <c r="W15" s="83"/>
      <c r="X15" s="81"/>
      <c r="Y15" s="83"/>
      <c r="Z15" s="81"/>
      <c r="AA15" s="80"/>
      <c r="AB15" s="81"/>
      <c r="AC15" s="80"/>
      <c r="AD15" s="81"/>
      <c r="AE15" s="171"/>
      <c r="AF15" s="172"/>
      <c r="AG15" s="78">
        <v>54</v>
      </c>
      <c r="AH15" s="79">
        <v>15</v>
      </c>
      <c r="AI15" s="171"/>
      <c r="AJ15" s="172"/>
      <c r="AK15" s="80"/>
      <c r="AL15" s="81"/>
      <c r="AM15" s="72">
        <f t="shared" si="1"/>
        <v>309</v>
      </c>
      <c r="AN15" s="73">
        <f t="shared" si="2"/>
        <v>51.5</v>
      </c>
      <c r="AO15" s="116"/>
      <c r="AP15" s="82">
        <f t="shared" si="6"/>
        <v>5</v>
      </c>
      <c r="AQ15" s="118">
        <v>0</v>
      </c>
      <c r="AR15" s="119">
        <f t="shared" si="7"/>
        <v>88</v>
      </c>
      <c r="AS15" s="129">
        <f t="shared" si="8"/>
        <v>17.600000000000001</v>
      </c>
      <c r="AT15" s="154"/>
      <c r="AU15" s="160">
        <f t="shared" si="3"/>
        <v>1</v>
      </c>
      <c r="AV15" s="76">
        <v>0</v>
      </c>
      <c r="AW15" s="160">
        <f t="shared" si="4"/>
        <v>15</v>
      </c>
      <c r="AX15" s="163">
        <f t="shared" si="5"/>
        <v>15</v>
      </c>
    </row>
    <row r="16" spans="1:50" x14ac:dyDescent="0.25">
      <c r="A16" s="74" t="s">
        <v>13</v>
      </c>
      <c r="B16" s="75" t="s">
        <v>14</v>
      </c>
      <c r="C16" s="76" t="s">
        <v>40</v>
      </c>
      <c r="D16" s="77">
        <f t="shared" si="0"/>
        <v>8.33</v>
      </c>
      <c r="E16" s="78">
        <f>'Week 1'!L7</f>
        <v>49</v>
      </c>
      <c r="F16" s="79">
        <f>'Week 1'!O8</f>
        <v>17</v>
      </c>
      <c r="G16" s="78">
        <f>'Week 2'!L7</f>
        <v>43</v>
      </c>
      <c r="H16" s="79">
        <f>'Week 2'!O8</f>
        <v>21</v>
      </c>
      <c r="I16" s="86">
        <f>'Week 3'!L7</f>
        <v>45</v>
      </c>
      <c r="J16" s="79">
        <f>'Week 3'!O8</f>
        <v>19</v>
      </c>
      <c r="K16" s="83"/>
      <c r="L16" s="81"/>
      <c r="M16" s="92">
        <v>43</v>
      </c>
      <c r="N16" s="93">
        <v>19</v>
      </c>
      <c r="O16" s="87">
        <v>40</v>
      </c>
      <c r="P16" s="85">
        <v>21</v>
      </c>
      <c r="Q16" s="87">
        <v>49</v>
      </c>
      <c r="R16" s="85">
        <v>14</v>
      </c>
      <c r="S16" s="83"/>
      <c r="T16" s="81"/>
      <c r="U16" s="89">
        <v>44</v>
      </c>
      <c r="V16" s="79">
        <v>19</v>
      </c>
      <c r="W16" s="89">
        <v>43</v>
      </c>
      <c r="X16" s="79">
        <v>20</v>
      </c>
      <c r="Y16" s="89">
        <v>43</v>
      </c>
      <c r="Z16" s="79">
        <v>18</v>
      </c>
      <c r="AA16" s="80"/>
      <c r="AB16" s="81"/>
      <c r="AC16" s="80"/>
      <c r="AD16" s="81"/>
      <c r="AE16" s="171"/>
      <c r="AF16" s="172"/>
      <c r="AG16" s="80"/>
      <c r="AH16" s="81"/>
      <c r="AI16" s="171"/>
      <c r="AJ16" s="172"/>
      <c r="AK16" s="80"/>
      <c r="AL16" s="81"/>
      <c r="AM16" s="72">
        <f t="shared" si="1"/>
        <v>399</v>
      </c>
      <c r="AN16" s="73">
        <f t="shared" si="2"/>
        <v>44.333333333333336</v>
      </c>
      <c r="AO16" s="116"/>
      <c r="AP16" s="82">
        <f t="shared" si="6"/>
        <v>9</v>
      </c>
      <c r="AQ16" s="118">
        <v>1</v>
      </c>
      <c r="AR16" s="119">
        <f t="shared" si="7"/>
        <v>169</v>
      </c>
      <c r="AS16" s="129">
        <f t="shared" si="8"/>
        <v>18.777777777777779</v>
      </c>
      <c r="AT16" s="156"/>
      <c r="AU16" s="160">
        <f t="shared" si="3"/>
        <v>0</v>
      </c>
      <c r="AV16" s="76">
        <v>0</v>
      </c>
      <c r="AW16" s="160">
        <f t="shared" si="4"/>
        <v>0</v>
      </c>
      <c r="AX16" s="163">
        <v>0</v>
      </c>
    </row>
    <row r="17" spans="1:50" x14ac:dyDescent="0.25">
      <c r="A17" s="74" t="s">
        <v>81</v>
      </c>
      <c r="B17" s="75" t="s">
        <v>6</v>
      </c>
      <c r="C17" s="76" t="s">
        <v>115</v>
      </c>
      <c r="D17" s="77" t="s">
        <v>34</v>
      </c>
      <c r="E17" s="80"/>
      <c r="F17" s="81"/>
      <c r="G17" s="80"/>
      <c r="H17" s="81"/>
      <c r="I17" s="80"/>
      <c r="J17" s="81"/>
      <c r="K17" s="82">
        <v>50</v>
      </c>
      <c r="L17" s="79">
        <v>0</v>
      </c>
      <c r="M17" s="83"/>
      <c r="N17" s="81"/>
      <c r="O17" s="83"/>
      <c r="P17" s="81"/>
      <c r="Q17" s="83"/>
      <c r="R17" s="81"/>
      <c r="S17" s="83"/>
      <c r="T17" s="81"/>
      <c r="U17" s="83"/>
      <c r="V17" s="81"/>
      <c r="W17" s="83"/>
      <c r="X17" s="81"/>
      <c r="Y17" s="83"/>
      <c r="Z17" s="81"/>
      <c r="AA17" s="80"/>
      <c r="AB17" s="81"/>
      <c r="AC17" s="80"/>
      <c r="AD17" s="81"/>
      <c r="AE17" s="171"/>
      <c r="AF17" s="172"/>
      <c r="AG17" s="80"/>
      <c r="AH17" s="81"/>
      <c r="AI17" s="171"/>
      <c r="AJ17" s="172"/>
      <c r="AK17" s="80"/>
      <c r="AL17" s="81"/>
      <c r="AM17" s="72">
        <f t="shared" si="1"/>
        <v>50</v>
      </c>
      <c r="AN17" s="73">
        <f t="shared" si="2"/>
        <v>50</v>
      </c>
      <c r="AO17" s="116"/>
      <c r="AP17" s="82">
        <f t="shared" si="6"/>
        <v>1</v>
      </c>
      <c r="AQ17" s="118">
        <v>0</v>
      </c>
      <c r="AR17" s="119">
        <f t="shared" si="7"/>
        <v>0</v>
      </c>
      <c r="AS17" s="129">
        <f t="shared" si="8"/>
        <v>0</v>
      </c>
      <c r="AT17" s="154"/>
      <c r="AU17" s="160">
        <f t="shared" si="3"/>
        <v>0</v>
      </c>
      <c r="AV17" s="76">
        <v>0</v>
      </c>
      <c r="AW17" s="160">
        <f t="shared" si="4"/>
        <v>0</v>
      </c>
      <c r="AX17" s="163">
        <v>0</v>
      </c>
    </row>
    <row r="18" spans="1:50" x14ac:dyDescent="0.25">
      <c r="A18" s="74" t="s">
        <v>11</v>
      </c>
      <c r="B18" s="75" t="s">
        <v>12</v>
      </c>
      <c r="C18" s="76" t="s">
        <v>115</v>
      </c>
      <c r="D18" s="77" t="s">
        <v>34</v>
      </c>
      <c r="E18" s="80"/>
      <c r="F18" s="81"/>
      <c r="G18" s="80"/>
      <c r="H18" s="81"/>
      <c r="I18" s="80"/>
      <c r="J18" s="81"/>
      <c r="K18" s="83"/>
      <c r="L18" s="81"/>
      <c r="M18" s="94"/>
      <c r="N18" s="95"/>
      <c r="O18" s="94"/>
      <c r="P18" s="95"/>
      <c r="Q18" s="94"/>
      <c r="R18" s="95"/>
      <c r="S18" s="94"/>
      <c r="T18" s="95"/>
      <c r="U18" s="151">
        <v>52</v>
      </c>
      <c r="V18" s="106" t="s">
        <v>34</v>
      </c>
      <c r="W18" s="94"/>
      <c r="X18" s="95"/>
      <c r="Y18" s="94"/>
      <c r="Z18" s="95"/>
      <c r="AA18" s="80"/>
      <c r="AB18" s="81"/>
      <c r="AC18" s="80"/>
      <c r="AD18" s="81"/>
      <c r="AE18" s="171"/>
      <c r="AF18" s="172"/>
      <c r="AG18" s="80"/>
      <c r="AH18" s="81"/>
      <c r="AI18" s="171"/>
      <c r="AJ18" s="172"/>
      <c r="AK18" s="80"/>
      <c r="AL18" s="81"/>
      <c r="AM18" s="72">
        <f t="shared" si="1"/>
        <v>52</v>
      </c>
      <c r="AN18" s="73">
        <f t="shared" si="2"/>
        <v>52</v>
      </c>
      <c r="AO18" s="116"/>
      <c r="AP18" s="82">
        <f t="shared" si="6"/>
        <v>1</v>
      </c>
      <c r="AQ18" s="119">
        <v>0</v>
      </c>
      <c r="AR18" s="119">
        <f t="shared" si="7"/>
        <v>0</v>
      </c>
      <c r="AS18" s="129">
        <f t="shared" si="8"/>
        <v>0</v>
      </c>
      <c r="AT18" s="154"/>
      <c r="AU18" s="160">
        <f t="shared" si="3"/>
        <v>0</v>
      </c>
      <c r="AV18" s="158">
        <v>0</v>
      </c>
      <c r="AW18" s="160">
        <f t="shared" si="4"/>
        <v>0</v>
      </c>
      <c r="AX18" s="163">
        <v>0</v>
      </c>
    </row>
    <row r="19" spans="1:50" x14ac:dyDescent="0.25">
      <c r="A19" s="96" t="s">
        <v>0</v>
      </c>
      <c r="B19" s="97" t="s">
        <v>1</v>
      </c>
      <c r="C19" s="98" t="s">
        <v>40</v>
      </c>
      <c r="D19" s="77">
        <f>ROUND(AN19-36,2)</f>
        <v>18.25</v>
      </c>
      <c r="E19" s="150">
        <v>52</v>
      </c>
      <c r="F19" s="106">
        <v>20</v>
      </c>
      <c r="G19" s="150">
        <v>54</v>
      </c>
      <c r="H19" s="106">
        <v>18</v>
      </c>
      <c r="I19" s="99"/>
      <c r="J19" s="95"/>
      <c r="K19" s="94"/>
      <c r="L19" s="95"/>
      <c r="M19" s="87">
        <v>57</v>
      </c>
      <c r="N19" s="85">
        <v>15</v>
      </c>
      <c r="O19" s="87">
        <v>54</v>
      </c>
      <c r="P19" s="85">
        <v>19</v>
      </c>
      <c r="Q19" s="83"/>
      <c r="R19" s="81"/>
      <c r="S19" s="83"/>
      <c r="T19" s="81"/>
      <c r="U19" s="83"/>
      <c r="V19" s="81"/>
      <c r="W19" s="83"/>
      <c r="X19" s="81"/>
      <c r="Y19" s="83"/>
      <c r="Z19" s="81"/>
      <c r="AA19" s="80"/>
      <c r="AB19" s="81"/>
      <c r="AC19" s="80"/>
      <c r="AD19" s="81"/>
      <c r="AE19" s="171"/>
      <c r="AF19" s="172"/>
      <c r="AG19" s="80"/>
      <c r="AH19" s="81"/>
      <c r="AI19" s="171"/>
      <c r="AJ19" s="172"/>
      <c r="AK19" s="80"/>
      <c r="AL19" s="81"/>
      <c r="AM19" s="72">
        <f t="shared" si="1"/>
        <v>217</v>
      </c>
      <c r="AN19" s="73">
        <f t="shared" si="2"/>
        <v>54.25</v>
      </c>
      <c r="AO19" s="116"/>
      <c r="AP19" s="82">
        <f t="shared" si="6"/>
        <v>4</v>
      </c>
      <c r="AQ19" s="118">
        <v>0</v>
      </c>
      <c r="AR19" s="119">
        <f t="shared" si="7"/>
        <v>72</v>
      </c>
      <c r="AS19" s="129">
        <f t="shared" si="8"/>
        <v>18</v>
      </c>
      <c r="AT19" s="154"/>
      <c r="AU19" s="160">
        <f t="shared" si="3"/>
        <v>0</v>
      </c>
      <c r="AV19" s="76">
        <v>0</v>
      </c>
      <c r="AW19" s="160">
        <f t="shared" si="4"/>
        <v>0</v>
      </c>
      <c r="AX19" s="163">
        <v>0</v>
      </c>
    </row>
    <row r="20" spans="1:50" ht="15.75" thickBot="1" x14ac:dyDescent="0.3">
      <c r="A20" s="96" t="s">
        <v>25</v>
      </c>
      <c r="B20" s="97" t="s">
        <v>10</v>
      </c>
      <c r="C20" s="98" t="s">
        <v>115</v>
      </c>
      <c r="D20" s="100" t="s">
        <v>34</v>
      </c>
      <c r="E20" s="99"/>
      <c r="F20" s="95"/>
      <c r="G20" s="99"/>
      <c r="H20" s="95"/>
      <c r="I20" s="99"/>
      <c r="J20" s="95"/>
      <c r="K20" s="87">
        <v>64</v>
      </c>
      <c r="L20" s="85">
        <v>0</v>
      </c>
      <c r="M20" s="83"/>
      <c r="N20" s="81"/>
      <c r="O20" s="83"/>
      <c r="P20" s="81"/>
      <c r="Q20" s="83"/>
      <c r="R20" s="81"/>
      <c r="S20" s="83"/>
      <c r="T20" s="81"/>
      <c r="U20" s="83"/>
      <c r="V20" s="81"/>
      <c r="W20" s="83"/>
      <c r="X20" s="81"/>
      <c r="Y20" s="83"/>
      <c r="Z20" s="81"/>
      <c r="AA20" s="147">
        <v>59</v>
      </c>
      <c r="AB20" s="148">
        <v>0</v>
      </c>
      <c r="AC20" s="80"/>
      <c r="AD20" s="81"/>
      <c r="AE20" s="173"/>
      <c r="AF20" s="174"/>
      <c r="AG20" s="80"/>
      <c r="AH20" s="81"/>
      <c r="AI20" s="173"/>
      <c r="AJ20" s="174"/>
      <c r="AK20" s="80"/>
      <c r="AL20" s="81"/>
      <c r="AM20" s="72">
        <f t="shared" si="1"/>
        <v>123</v>
      </c>
      <c r="AN20" s="73">
        <f t="shared" si="2"/>
        <v>61.5</v>
      </c>
      <c r="AO20" s="116"/>
      <c r="AP20" s="130">
        <f t="shared" si="6"/>
        <v>1</v>
      </c>
      <c r="AQ20" s="120">
        <v>0</v>
      </c>
      <c r="AR20" s="136">
        <f t="shared" si="7"/>
        <v>0</v>
      </c>
      <c r="AS20" s="137">
        <f t="shared" si="8"/>
        <v>0</v>
      </c>
      <c r="AT20" s="157"/>
      <c r="AU20" s="161">
        <f t="shared" si="3"/>
        <v>1</v>
      </c>
      <c r="AV20" s="159">
        <v>0</v>
      </c>
      <c r="AW20" s="161">
        <f t="shared" si="4"/>
        <v>0</v>
      </c>
      <c r="AX20" s="164">
        <f>(AW20)/AU20</f>
        <v>0</v>
      </c>
    </row>
    <row r="21" spans="1:50" s="125" customFormat="1" ht="15.75" thickBot="1" x14ac:dyDescent="0.3">
      <c r="A21" s="122"/>
      <c r="B21" s="123"/>
      <c r="C21" s="123"/>
      <c r="D21" s="123"/>
      <c r="E21" s="124">
        <f>AVERAGEIF(E4:E20,"&gt;0")</f>
        <v>50.090909090909093</v>
      </c>
      <c r="F21" s="124"/>
      <c r="G21" s="124">
        <f>AVERAGEIF(G4:G20,"&gt;0")</f>
        <v>48.583333333333336</v>
      </c>
      <c r="H21" s="124"/>
      <c r="I21" s="124">
        <f>AVERAGEIF(I4:I20,"&gt;0")</f>
        <v>49.777777777777779</v>
      </c>
      <c r="J21" s="124"/>
      <c r="K21" s="124">
        <f>AVERAGEIF(K4:K20,"&gt;0")</f>
        <v>49.875</v>
      </c>
      <c r="L21" s="124"/>
      <c r="M21" s="124">
        <f>AVERAGEIF(M4:M20,"&gt;0")</f>
        <v>51.636363636363633</v>
      </c>
      <c r="N21" s="124"/>
      <c r="O21" s="124">
        <f>AVERAGEIF(O4:O20,"&gt;0")</f>
        <v>49.5</v>
      </c>
      <c r="P21" s="124"/>
      <c r="Q21" s="124">
        <f>AVERAGEIF(Q4:Q20,"&gt;0")</f>
        <v>50.428571428571431</v>
      </c>
      <c r="R21" s="124"/>
      <c r="S21" s="124">
        <f>AVERAGEIF(S4:S20,"&gt;0")</f>
        <v>47.714285714285715</v>
      </c>
      <c r="T21" s="124"/>
      <c r="U21" s="124">
        <f>AVERAGEIF(U4:U20,"&gt;0")</f>
        <v>50.727272727272727</v>
      </c>
      <c r="V21" s="124"/>
      <c r="W21" s="124">
        <f>AVERAGEIF(W4:W20,"&gt;0")</f>
        <v>48</v>
      </c>
      <c r="X21" s="124"/>
      <c r="Y21" s="124">
        <f>AVERAGEIF(Y4:Y20,"&gt;0")</f>
        <v>48.666666666666664</v>
      </c>
      <c r="Z21" s="124"/>
      <c r="AA21" s="124">
        <f>AVERAGEIF(AA4:AA20,"&gt;0")</f>
        <v>49.9</v>
      </c>
      <c r="AB21" s="124"/>
      <c r="AC21" s="124">
        <f>AVERAGEIF(AC4:AC20,"&gt;0")</f>
        <v>50.3</v>
      </c>
      <c r="AD21" s="124"/>
      <c r="AE21" s="124"/>
      <c r="AF21" s="124"/>
      <c r="AG21" s="124">
        <f>AVERAGEIF(AG4:AG20,"&gt;0")</f>
        <v>50.6</v>
      </c>
      <c r="AH21" s="124"/>
      <c r="AI21" s="124"/>
      <c r="AJ21" s="124"/>
      <c r="AK21" s="124">
        <f>AVERAGEIF(AK4:AK20,"&gt;0")</f>
        <v>50.1</v>
      </c>
      <c r="AL21" s="124"/>
      <c r="AM21" s="123"/>
      <c r="AN21" s="128">
        <f>AVERAGEIF(E21:AK21,"&gt;0")</f>
        <v>49.726678691678693</v>
      </c>
      <c r="AO21" s="126"/>
    </row>
    <row r="22" spans="1:50" x14ac:dyDescent="0.25">
      <c r="C22" s="113"/>
      <c r="D22" s="114"/>
      <c r="E22" s="115"/>
      <c r="F22" s="113"/>
      <c r="AM22" s="115"/>
      <c r="AN22" s="116"/>
      <c r="AO22" s="116"/>
      <c r="AP22" s="115"/>
      <c r="AQ22" s="113"/>
      <c r="AR22" s="115"/>
      <c r="AS22" s="117"/>
      <c r="AT22" s="114"/>
    </row>
    <row r="23" spans="1:50" x14ac:dyDescent="0.25">
      <c r="D23" s="112" t="s">
        <v>30</v>
      </c>
      <c r="E23" s="102" t="s">
        <v>32</v>
      </c>
      <c r="AA23" s="139" t="s">
        <v>32</v>
      </c>
      <c r="AC23" s="139"/>
      <c r="AE23" s="139"/>
      <c r="AG23" s="139"/>
      <c r="AI23" s="139" t="s">
        <v>32</v>
      </c>
      <c r="AK23" s="139"/>
    </row>
    <row r="24" spans="1:50" x14ac:dyDescent="0.25">
      <c r="D24" s="112" t="s">
        <v>31</v>
      </c>
      <c r="E24" s="103" t="s">
        <v>33</v>
      </c>
      <c r="AA24" s="138" t="s">
        <v>33</v>
      </c>
      <c r="AC24" s="138"/>
      <c r="AE24" s="138"/>
      <c r="AG24" s="138"/>
      <c r="AI24" s="138" t="s">
        <v>33</v>
      </c>
      <c r="AK24" s="138"/>
    </row>
    <row r="25" spans="1:50" x14ac:dyDescent="0.25">
      <c r="D25" s="112" t="s">
        <v>104</v>
      </c>
      <c r="E25" s="105" t="s">
        <v>105</v>
      </c>
      <c r="AA25" s="140" t="s">
        <v>105</v>
      </c>
      <c r="AC25" s="140"/>
      <c r="AE25" s="140"/>
      <c r="AG25" s="140"/>
      <c r="AH25" s="152"/>
      <c r="AI25" s="140" t="s">
        <v>105</v>
      </c>
      <c r="AK25" s="140"/>
      <c r="AL25" s="152"/>
    </row>
  </sheetData>
  <sortState xmlns:xlrd2="http://schemas.microsoft.com/office/spreadsheetml/2017/richdata2" ref="A4:AX20">
    <sortCondition descending="1" ref="AX4:AX20"/>
    <sortCondition ref="AN4:AN20"/>
  </sortState>
  <mergeCells count="52"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AA1:AB1"/>
    <mergeCell ref="AA2:AB2"/>
    <mergeCell ref="AP1:AS1"/>
    <mergeCell ref="AP2:AP3"/>
    <mergeCell ref="AQ2:AQ3"/>
    <mergeCell ref="AR2:AR3"/>
    <mergeCell ref="AS2:AS3"/>
    <mergeCell ref="AN1:AN3"/>
    <mergeCell ref="AE1:AF1"/>
    <mergeCell ref="AE2:AF2"/>
    <mergeCell ref="AG1:AH1"/>
    <mergeCell ref="AE4:AF20"/>
    <mergeCell ref="AU1:AX1"/>
    <mergeCell ref="AU2:AU3"/>
    <mergeCell ref="AV2:AV3"/>
    <mergeCell ref="AW2:AW3"/>
    <mergeCell ref="AX2:AX3"/>
    <mergeCell ref="AM1:AM3"/>
    <mergeCell ref="AI4:AJ20"/>
    <mergeCell ref="AK1:AL1"/>
    <mergeCell ref="AK2:AL2"/>
    <mergeCell ref="AT1:AT3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16" t="s">
        <v>131</v>
      </c>
      <c r="B1" s="216"/>
      <c r="C1" s="216"/>
      <c r="D1" s="216"/>
    </row>
    <row r="2" spans="1:4" ht="15" customHeight="1" x14ac:dyDescent="0.2">
      <c r="A2" s="216"/>
      <c r="B2" s="216"/>
      <c r="C2" s="216"/>
      <c r="D2" s="216"/>
    </row>
    <row r="3" spans="1:4" ht="15" customHeight="1" x14ac:dyDescent="0.2">
      <c r="A3" s="216"/>
      <c r="B3" s="216"/>
      <c r="C3" s="216"/>
      <c r="D3" s="216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T33" sqref="T33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66" t="s">
        <v>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68" t="s">
        <v>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13"/>
      <c r="R15" s="214"/>
      <c r="S15" s="215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2024-08-27T23:38:08Z</cp:lastPrinted>
  <dcterms:created xsi:type="dcterms:W3CDTF">2024-05-07T15:07:02Z</dcterms:created>
  <dcterms:modified xsi:type="dcterms:W3CDTF">2024-08-27T23:38:21Z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