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thut\iCloudDrive\Golf\"/>
    </mc:Choice>
  </mc:AlternateContent>
  <xr:revisionPtr revIDLastSave="0" documentId="13_ncr:1_{079E16B4-8372-42DD-AABF-C15C68BA28BE}" xr6:coauthVersionLast="47" xr6:coauthVersionMax="47" xr10:uidLastSave="{00000000-0000-0000-0000-000000000000}"/>
  <bookViews>
    <workbookView xWindow="4395" yWindow="225" windowWidth="21000" windowHeight="14865" activeTab="6" xr2:uid="{00000000-000D-0000-FFFF-FFFF00000000}"/>
  </bookViews>
  <sheets>
    <sheet name="Weekly Stats" sheetId="1" r:id="rId1"/>
    <sheet name="Funds" sheetId="2" r:id="rId2"/>
    <sheet name="Point System" sheetId="7" r:id="rId3"/>
    <sheet name="Week 1" sheetId="4" r:id="rId4"/>
    <sheet name="Week 2" sheetId="5" r:id="rId5"/>
    <sheet name="Week 3" sheetId="6" r:id="rId6"/>
    <sheet name="Week 4" sheetId="8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4" l="1"/>
  <c r="J14" i="4"/>
  <c r="I14" i="4"/>
  <c r="H14" i="4"/>
  <c r="G14" i="4"/>
  <c r="F14" i="4"/>
  <c r="E14" i="4"/>
  <c r="D14" i="4"/>
  <c r="C14" i="4"/>
  <c r="R8" i="1"/>
  <c r="R15" i="1"/>
  <c r="S15" i="1" s="1"/>
  <c r="R18" i="1"/>
  <c r="S18" i="1" s="1"/>
  <c r="R17" i="1"/>
  <c r="R16" i="1"/>
  <c r="R14" i="1"/>
  <c r="R13" i="1"/>
  <c r="R10" i="1"/>
  <c r="R9" i="1"/>
  <c r="R12" i="1"/>
  <c r="R7" i="1"/>
  <c r="R11" i="1"/>
  <c r="R5" i="1"/>
  <c r="O15" i="1"/>
  <c r="O18" i="1"/>
  <c r="O17" i="1"/>
  <c r="O16" i="1"/>
  <c r="O14" i="1"/>
  <c r="P14" i="1" s="1"/>
  <c r="O13" i="1"/>
  <c r="O10" i="1"/>
  <c r="O9" i="1"/>
  <c r="O12" i="1"/>
  <c r="P12" i="1" s="1"/>
  <c r="O7" i="1"/>
  <c r="P7" i="1" s="1"/>
  <c r="O11" i="1"/>
  <c r="P11" i="1" s="1"/>
  <c r="O5" i="1"/>
  <c r="O8" i="1"/>
  <c r="P8" i="1" s="1"/>
  <c r="O6" i="1"/>
  <c r="P6" i="1" s="1"/>
  <c r="K36" i="8"/>
  <c r="J36" i="8"/>
  <c r="I36" i="8"/>
  <c r="H36" i="8"/>
  <c r="G36" i="8"/>
  <c r="F36" i="8"/>
  <c r="E36" i="8"/>
  <c r="D36" i="8"/>
  <c r="C36" i="8"/>
  <c r="L35" i="8"/>
  <c r="N35" i="8" s="1"/>
  <c r="K34" i="8"/>
  <c r="J34" i="8"/>
  <c r="I34" i="8"/>
  <c r="H34" i="8"/>
  <c r="G34" i="8"/>
  <c r="F34" i="8"/>
  <c r="E34" i="8"/>
  <c r="D34" i="8"/>
  <c r="C34" i="8"/>
  <c r="L33" i="8"/>
  <c r="N33" i="8" s="1"/>
  <c r="K32" i="8"/>
  <c r="J32" i="8"/>
  <c r="I32" i="8"/>
  <c r="H32" i="8"/>
  <c r="G32" i="8"/>
  <c r="F32" i="8"/>
  <c r="E32" i="8"/>
  <c r="D32" i="8"/>
  <c r="C32" i="8"/>
  <c r="N31" i="8"/>
  <c r="L31" i="8"/>
  <c r="K32" i="6"/>
  <c r="J32" i="6"/>
  <c r="I32" i="6"/>
  <c r="H32" i="6"/>
  <c r="G32" i="6"/>
  <c r="F32" i="6"/>
  <c r="E32" i="6"/>
  <c r="D32" i="6"/>
  <c r="C32" i="6"/>
  <c r="L31" i="6"/>
  <c r="N31" i="6" s="1"/>
  <c r="K32" i="5"/>
  <c r="J32" i="5"/>
  <c r="I32" i="5"/>
  <c r="H32" i="5"/>
  <c r="G32" i="5"/>
  <c r="F32" i="5"/>
  <c r="E32" i="5"/>
  <c r="D32" i="5"/>
  <c r="C32" i="5"/>
  <c r="L31" i="5"/>
  <c r="N31" i="5" s="1"/>
  <c r="K30" i="8"/>
  <c r="J30" i="8"/>
  <c r="I30" i="8"/>
  <c r="H30" i="8"/>
  <c r="G30" i="8"/>
  <c r="F30" i="8"/>
  <c r="E30" i="8"/>
  <c r="D30" i="8"/>
  <c r="C30" i="8"/>
  <c r="L29" i="8"/>
  <c r="N29" i="8" s="1"/>
  <c r="K28" i="8"/>
  <c r="J28" i="8"/>
  <c r="I28" i="8"/>
  <c r="H28" i="8"/>
  <c r="G28" i="8"/>
  <c r="F28" i="8"/>
  <c r="E28" i="8"/>
  <c r="D28" i="8"/>
  <c r="C28" i="8"/>
  <c r="L27" i="8"/>
  <c r="N27" i="8" s="1"/>
  <c r="K26" i="8"/>
  <c r="J26" i="8"/>
  <c r="I26" i="8"/>
  <c r="H26" i="8"/>
  <c r="G26" i="8"/>
  <c r="F26" i="8"/>
  <c r="E26" i="8"/>
  <c r="D26" i="8"/>
  <c r="C26" i="8"/>
  <c r="L25" i="8"/>
  <c r="N25" i="8" s="1"/>
  <c r="K24" i="8"/>
  <c r="J24" i="8"/>
  <c r="I24" i="8"/>
  <c r="H24" i="8"/>
  <c r="G24" i="8"/>
  <c r="F24" i="8"/>
  <c r="E24" i="8"/>
  <c r="D24" i="8"/>
  <c r="C24" i="8"/>
  <c r="L23" i="8"/>
  <c r="N23" i="8" s="1"/>
  <c r="K22" i="8"/>
  <c r="J22" i="8"/>
  <c r="I22" i="8"/>
  <c r="H22" i="8"/>
  <c r="G22" i="8"/>
  <c r="F22" i="8"/>
  <c r="E22" i="8"/>
  <c r="D22" i="8"/>
  <c r="C22" i="8"/>
  <c r="N21" i="8"/>
  <c r="L21" i="8"/>
  <c r="K20" i="8"/>
  <c r="J20" i="8"/>
  <c r="I20" i="8"/>
  <c r="H20" i="8"/>
  <c r="G20" i="8"/>
  <c r="F20" i="8"/>
  <c r="E20" i="8"/>
  <c r="D20" i="8"/>
  <c r="C20" i="8"/>
  <c r="L19" i="8"/>
  <c r="N19" i="8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I4" i="1"/>
  <c r="G4" i="1"/>
  <c r="L29" i="6"/>
  <c r="L27" i="6"/>
  <c r="L25" i="6"/>
  <c r="L23" i="6"/>
  <c r="L21" i="6"/>
  <c r="L19" i="6"/>
  <c r="L17" i="6"/>
  <c r="L15" i="6"/>
  <c r="L13" i="6"/>
  <c r="L11" i="6"/>
  <c r="L9" i="6"/>
  <c r="L7" i="6"/>
  <c r="L29" i="5"/>
  <c r="L27" i="5"/>
  <c r="L25" i="5"/>
  <c r="L23" i="5"/>
  <c r="L21" i="5"/>
  <c r="L19" i="5"/>
  <c r="L17" i="5"/>
  <c r="L15" i="5"/>
  <c r="L13" i="5"/>
  <c r="L11" i="5"/>
  <c r="L9" i="5"/>
  <c r="L7" i="5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L8" i="8" l="1"/>
  <c r="O8" i="8" s="1"/>
  <c r="L24" i="8"/>
  <c r="O24" i="8" s="1"/>
  <c r="L32" i="8"/>
  <c r="O32" i="8" s="1"/>
  <c r="L22" i="8"/>
  <c r="O22" i="8" s="1"/>
  <c r="L34" i="8"/>
  <c r="O34" i="8" s="1"/>
  <c r="L30" i="8"/>
  <c r="O30" i="8" s="1"/>
  <c r="L32" i="6"/>
  <c r="O32" i="6" s="1"/>
  <c r="L36" i="8"/>
  <c r="O36" i="8" s="1"/>
  <c r="L28" i="8"/>
  <c r="O28" i="8" s="1"/>
  <c r="L26" i="8"/>
  <c r="O26" i="8" s="1"/>
  <c r="L18" i="8"/>
  <c r="O18" i="8" s="1"/>
  <c r="L16" i="8"/>
  <c r="O16" i="8" s="1"/>
  <c r="L10" i="8"/>
  <c r="O10" i="8" s="1"/>
  <c r="L32" i="5"/>
  <c r="O32" i="5" s="1"/>
  <c r="L12" i="4"/>
  <c r="L20" i="8"/>
  <c r="O20" i="8" s="1"/>
  <c r="L14" i="8"/>
  <c r="O14" i="8" s="1"/>
  <c r="L12" i="8"/>
  <c r="O12" i="8" s="1"/>
  <c r="L14" i="4"/>
  <c r="L16" i="4"/>
  <c r="L20" i="4"/>
  <c r="L8" i="4"/>
  <c r="L10" i="4"/>
  <c r="L18" i="4"/>
  <c r="K30" i="6"/>
  <c r="J30" i="6"/>
  <c r="I30" i="6"/>
  <c r="H30" i="6"/>
  <c r="G30" i="6"/>
  <c r="F30" i="6"/>
  <c r="E30" i="6"/>
  <c r="D30" i="6"/>
  <c r="C30" i="6"/>
  <c r="N29" i="6"/>
  <c r="K28" i="6"/>
  <c r="J28" i="6"/>
  <c r="I28" i="6"/>
  <c r="H28" i="6"/>
  <c r="G28" i="6"/>
  <c r="F28" i="6"/>
  <c r="E28" i="6"/>
  <c r="D28" i="6"/>
  <c r="C28" i="6"/>
  <c r="N27" i="6"/>
  <c r="K26" i="6"/>
  <c r="J26" i="6"/>
  <c r="I26" i="6"/>
  <c r="H26" i="6"/>
  <c r="G26" i="6"/>
  <c r="F26" i="6"/>
  <c r="E26" i="6"/>
  <c r="D26" i="6"/>
  <c r="C26" i="6"/>
  <c r="N25" i="6"/>
  <c r="K24" i="6"/>
  <c r="J24" i="6"/>
  <c r="I24" i="6"/>
  <c r="H24" i="6"/>
  <c r="G24" i="6"/>
  <c r="F24" i="6"/>
  <c r="E24" i="6"/>
  <c r="D24" i="6"/>
  <c r="C24" i="6"/>
  <c r="N23" i="6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30" i="5"/>
  <c r="J30" i="5"/>
  <c r="I30" i="5"/>
  <c r="H30" i="5"/>
  <c r="G30" i="5"/>
  <c r="F30" i="5"/>
  <c r="E30" i="5"/>
  <c r="D30" i="5"/>
  <c r="C30" i="5"/>
  <c r="N29" i="5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S8" i="1"/>
  <c r="P13" i="1"/>
  <c r="P10" i="1"/>
  <c r="P5" i="1"/>
  <c r="P9" i="1"/>
  <c r="S5" i="1"/>
  <c r="S9" i="1"/>
  <c r="S7" i="1"/>
  <c r="R6" i="1"/>
  <c r="S6" i="1" s="1"/>
  <c r="S11" i="1"/>
  <c r="S14" i="1"/>
  <c r="S13" i="1"/>
  <c r="S10" i="1"/>
  <c r="S16" i="1"/>
  <c r="S17" i="1"/>
  <c r="S12" i="1"/>
  <c r="D10" i="1"/>
  <c r="D5" i="1"/>
  <c r="D9" i="1"/>
  <c r="D7" i="1"/>
  <c r="P16" i="1"/>
  <c r="P17" i="1"/>
  <c r="L10" i="6" l="1"/>
  <c r="L18" i="6"/>
  <c r="O18" i="6" s="1"/>
  <c r="L16" i="5"/>
  <c r="N7" i="4"/>
  <c r="E4" i="1"/>
  <c r="O4" i="1" s="1"/>
  <c r="P4" i="1" s="1"/>
  <c r="L8" i="5"/>
  <c r="L30" i="6"/>
  <c r="O30" i="6" s="1"/>
  <c r="L10" i="5"/>
  <c r="O10" i="5" s="1"/>
  <c r="L18" i="5"/>
  <c r="O18" i="5" s="1"/>
  <c r="L30" i="5"/>
  <c r="O30" i="5" s="1"/>
  <c r="L12" i="6"/>
  <c r="O12" i="6" s="1"/>
  <c r="L20" i="6"/>
  <c r="O20" i="6" s="1"/>
  <c r="L26" i="6"/>
  <c r="O26" i="6" s="1"/>
  <c r="L24" i="5"/>
  <c r="O24" i="5" s="1"/>
  <c r="L12" i="5"/>
  <c r="O12" i="5" s="1"/>
  <c r="L20" i="5"/>
  <c r="O20" i="5" s="1"/>
  <c r="L26" i="5"/>
  <c r="O26" i="5" s="1"/>
  <c r="L14" i="6"/>
  <c r="O14" i="6" s="1"/>
  <c r="L22" i="6"/>
  <c r="O22" i="6" s="1"/>
  <c r="L28" i="6"/>
  <c r="O28" i="6" s="1"/>
  <c r="L14" i="5"/>
  <c r="O14" i="5" s="1"/>
  <c r="L22" i="5"/>
  <c r="O22" i="5" s="1"/>
  <c r="L8" i="6"/>
  <c r="O8" i="6" s="1"/>
  <c r="J4" i="1" s="1"/>
  <c r="L16" i="6"/>
  <c r="O16" i="6" s="1"/>
  <c r="L28" i="5"/>
  <c r="O28" i="5" s="1"/>
  <c r="L24" i="6"/>
  <c r="O24" i="6" s="1"/>
  <c r="L26" i="4"/>
  <c r="O26" i="4" s="1"/>
  <c r="L24" i="4"/>
  <c r="O24" i="4" s="1"/>
  <c r="L22" i="4"/>
  <c r="O22" i="4" s="1"/>
  <c r="L28" i="4"/>
  <c r="O28" i="4" s="1"/>
  <c r="O8" i="5"/>
  <c r="H4" i="1" s="1"/>
  <c r="O16" i="4"/>
  <c r="O18" i="4"/>
  <c r="O10" i="6"/>
  <c r="O12" i="4"/>
  <c r="O16" i="5"/>
  <c r="O10" i="4"/>
  <c r="O14" i="4"/>
  <c r="O20" i="4"/>
  <c r="O8" i="4"/>
  <c r="F4" i="1" s="1"/>
  <c r="R4" i="1" l="1"/>
  <c r="S4" i="1" s="1"/>
  <c r="D4" i="1"/>
</calcChain>
</file>

<file path=xl/sharedStrings.xml><?xml version="1.0" encoding="utf-8"?>
<sst xmlns="http://schemas.openxmlformats.org/spreadsheetml/2006/main" count="297" uniqueCount="95">
  <si>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</si>
  <si>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</si>
  <si>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</si>
  <si>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</si>
  <si>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</si>
  <si>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</si>
  <si>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</si>
  <si>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</si>
  <si>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</si>
  <si>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</si>
  <si>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</si>
  <si>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</si>
  <si>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</si>
  <si>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</si>
  <si>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</si>
  <si>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</si>
  <si>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</si>
  <si>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</si>
  <si>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</si>
  <si>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</si>
  <si>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</si>
  <si>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</si>
  <si>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</si>
  <si>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</si>
  <si>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</si>
  <si>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</si>
  <si>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</si>
  <si>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</si>
  <si>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</si>
  <si>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</si>
  <si>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</si>
  <si>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</si>
  <si>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</si>
  <si>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</si>
  <si>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</si>
  <si>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</si>
  <si>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</si>
  <si>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</si>
  <si>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</si>
  <si>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</si>
  <si>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HANDICAP</t>
  </si>
  <si>
    <t>Total Closest Points</t>
  </si>
  <si>
    <t>R</t>
  </si>
  <si>
    <t>S1</t>
  </si>
  <si>
    <t>S2</t>
  </si>
  <si>
    <t>S3</t>
  </si>
  <si>
    <t>S4</t>
  </si>
  <si>
    <t>Week 2 / Mullies</t>
  </si>
  <si>
    <t>Total Strokes</t>
  </si>
  <si>
    <t>Stroke Average</t>
  </si>
  <si>
    <t>Total Points</t>
  </si>
  <si>
    <t>S5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</si>
  <si>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</si>
  <si>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</si>
  <si>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</si>
  <si>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</si>
  <si>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</si>
  <si>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</si>
  <si>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</si>
  <si>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</si>
  <si>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</si>
  <si>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</si>
  <si>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</si>
  <si>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</si>
  <si>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</si>
  <si>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</si>
  <si>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</si>
  <si>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</si>
  <si>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</si>
  <si>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</si>
  <si>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</si>
  <si>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</si>
  <si>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</si>
  <si>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</si>
  <si>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</si>
  <si>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</si>
  <si>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</si>
  <si>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</si>
  <si>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</si>
  <si>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</si>
  <si>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</si>
  <si>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</si>
  <si>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</si>
  <si>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</si>
  <si>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</si>
  <si>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</si>
  <si>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</si>
  <si>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S6</t>
  </si>
  <si>
    <t>N/A</t>
  </si>
  <si>
    <t>WEEK 5</t>
  </si>
  <si>
    <t>Karla</t>
  </si>
  <si>
    <t>Adkison, Karla</t>
  </si>
  <si>
    <t>Hole Score</t>
  </si>
  <si>
    <t>Handicap</t>
  </si>
  <si>
    <t>Net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</si>
</sst>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Aptos Narrow"/>
      <family val="2"/>
      <scheme val="minor"/>
    </font>
    <font>
      <b/>
      <sz val="12"/>
      <color rgb="FF00B05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name val="Aptos Narrow"/>
      <family val="2"/>
      <scheme val="minor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9" xfId="0" applyFont="1" applyBorder="1"/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0" borderId="19" xfId="0" applyFont="1" applyBorder="1"/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8" fillId="3" borderId="36" xfId="1" applyFont="1" applyFill="1" applyBorder="1" applyAlignment="1">
      <alignment vertical="center"/>
    </xf>
    <xf numFmtId="0" fontId="8" fillId="3" borderId="36" xfId="1" applyFont="1" applyFill="1" applyBorder="1" applyAlignment="1">
      <alignment horizontal="center" vertical="center"/>
    </xf>
    <xf numFmtId="0" fontId="7" fillId="4" borderId="36" xfId="1" applyFont="1" applyFill="1" applyBorder="1" applyAlignment="1">
      <alignment vertical="center"/>
    </xf>
    <xf numFmtId="0" fontId="7" fillId="4" borderId="36" xfId="1" applyFont="1" applyFill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7" fillId="5" borderId="36" xfId="1" applyFont="1" applyFill="1" applyBorder="1" applyAlignment="1">
      <alignment vertical="center"/>
    </xf>
    <xf numFmtId="0" fontId="7" fillId="5" borderId="36" xfId="1" applyFont="1" applyFill="1" applyBorder="1" applyAlignment="1">
      <alignment horizontal="center" vertical="center"/>
    </xf>
    <xf numFmtId="0" fontId="8" fillId="5" borderId="36" xfId="1" applyFont="1" applyFill="1" applyBorder="1" applyAlignment="1">
      <alignment horizontal="center" vertical="center"/>
    </xf>
    <xf numFmtId="0" fontId="7" fillId="0" borderId="36" xfId="1" applyFont="1" applyBorder="1" applyAlignment="1">
      <alignment vertical="center"/>
    </xf>
    <xf numFmtId="0" fontId="5" fillId="0" borderId="36" xfId="1" applyFont="1" applyBorder="1" applyAlignment="1">
      <alignment horizontal="center" vertical="center"/>
    </xf>
    <xf numFmtId="0" fontId="8" fillId="0" borderId="36" xfId="1" applyFont="1" applyBorder="1" applyAlignment="1">
      <alignment horizontal="center" vertical="center"/>
    </xf>
    <xf numFmtId="0" fontId="7" fillId="6" borderId="36" xfId="1" applyFont="1" applyFill="1" applyBorder="1" applyAlignment="1">
      <alignment vertical="center"/>
    </xf>
    <xf numFmtId="0" fontId="5" fillId="6" borderId="36" xfId="1" applyFont="1" applyFill="1" applyBorder="1" applyAlignment="1">
      <alignment horizontal="center" vertical="center"/>
    </xf>
    <xf numFmtId="0" fontId="8" fillId="6" borderId="36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9" fillId="0" borderId="3" xfId="0" applyFont="1" applyBorder="1"/>
    <xf numFmtId="0" fontId="9" fillId="0" borderId="4" xfId="0" applyFont="1" applyBorder="1"/>
    <xf numFmtId="0" fontId="9" fillId="0" borderId="16" xfId="0" applyFont="1" applyBorder="1" applyAlignment="1">
      <alignment horizontal="center"/>
    </xf>
    <xf numFmtId="1" fontId="9" fillId="2" borderId="11" xfId="0" applyNumberFormat="1" applyFont="1" applyFill="1" applyBorder="1" applyAlignment="1">
      <alignment horizontal="center" vertical="center"/>
    </xf>
    <xf numFmtId="1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1" fontId="10" fillId="0" borderId="28" xfId="0" applyNumberFormat="1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0" xfId="0" applyFont="1"/>
    <xf numFmtId="0" fontId="9" fillId="0" borderId="5" xfId="0" applyFont="1" applyBorder="1"/>
    <xf numFmtId="0" fontId="9" fillId="0" borderId="6" xfId="0" applyFont="1" applyBorder="1"/>
    <xf numFmtId="0" fontId="9" fillId="0" borderId="17" xfId="0" applyFont="1" applyBorder="1" applyAlignment="1">
      <alignment horizontal="center"/>
    </xf>
    <xf numFmtId="1" fontId="9" fillId="2" borderId="13" xfId="0" applyNumberFormat="1" applyFont="1" applyFill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1" fontId="9" fillId="0" borderId="2" xfId="0" applyNumberFormat="1" applyFont="1" applyFill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" fontId="9" fillId="2" borderId="2" xfId="0" applyNumberFormat="1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" fontId="9" fillId="2" borderId="34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 applyAlignment="1">
      <alignment horizontal="center"/>
    </xf>
    <xf numFmtId="1" fontId="9" fillId="2" borderId="24" xfId="0" applyNumberFormat="1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0" fontId="9" fillId="0" borderId="18" xfId="0" applyFont="1" applyBorder="1" applyAlignment="1">
      <alignment horizontal="center"/>
    </xf>
    <xf numFmtId="1" fontId="9" fillId="2" borderId="14" xfId="0" applyNumberFormat="1" applyFont="1" applyFill="1" applyBorder="1" applyAlignment="1">
      <alignment horizontal="center" vertical="center"/>
    </xf>
    <xf numFmtId="1" fontId="9" fillId="2" borderId="15" xfId="0" applyNumberFormat="1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1" fontId="9" fillId="2" borderId="35" xfId="0" applyNumberFormat="1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2" fontId="9" fillId="0" borderId="0" xfId="0" applyNumberFormat="1" applyFont="1"/>
    <xf numFmtId="1" fontId="10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0" fontId="3" fillId="0" borderId="0" xfId="1"/>
    <xf numFmtId="1" fontId="9" fillId="2" borderId="23" xfId="0" applyNumberFormat="1" applyFont="1" applyFill="1" applyBorder="1" applyAlignment="1">
      <alignment horizontal="center" vertical="center"/>
    </xf>
    <xf numFmtId="1" fontId="9" fillId="2" borderId="37" xfId="0" applyNumberFormat="1" applyFont="1" applyFill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2" fontId="9" fillId="0" borderId="13" xfId="0" applyNumberFormat="1" applyFont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3" fillId="0" borderId="0" xfId="0" applyFont="1"/>
    <xf numFmtId="1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1" fontId="9" fillId="0" borderId="41" xfId="0" applyNumberFormat="1" applyFont="1" applyBorder="1" applyAlignment="1">
      <alignment horizontal="center"/>
    </xf>
    <xf numFmtId="1" fontId="9" fillId="0" borderId="37" xfId="0" applyNumberFormat="1" applyFont="1" applyBorder="1" applyAlignment="1">
      <alignment horizontal="center"/>
    </xf>
    <xf numFmtId="1" fontId="9" fillId="2" borderId="42" xfId="0" applyNumberFormat="1" applyFont="1" applyFill="1" applyBorder="1" applyAlignment="1">
      <alignment horizontal="center"/>
    </xf>
    <xf numFmtId="14" fontId="3" fillId="0" borderId="20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1" fontId="9" fillId="7" borderId="5" xfId="0" applyNumberFormat="1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1" fontId="13" fillId="7" borderId="5" xfId="0" applyNumberFormat="1" applyFont="1" applyFill="1" applyBorder="1" applyAlignment="1">
      <alignment horizontal="center"/>
    </xf>
    <xf numFmtId="1" fontId="9" fillId="2" borderId="5" xfId="0" applyNumberFormat="1" applyFont="1" applyFill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1" fontId="9" fillId="2" borderId="20" xfId="0" applyNumberFormat="1" applyFont="1" applyFill="1" applyBorder="1" applyAlignment="1">
      <alignment horizontal="center"/>
    </xf>
    <xf numFmtId="1" fontId="9" fillId="2" borderId="7" xfId="0" applyNumberFormat="1" applyFont="1" applyFill="1" applyBorder="1" applyAlignment="1">
      <alignment horizontal="center"/>
    </xf>
    <xf numFmtId="1" fontId="9" fillId="2" borderId="3" xfId="0" applyNumberFormat="1" applyFont="1" applyFill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1" fontId="9" fillId="7" borderId="3" xfId="0" applyNumberFormat="1" applyFont="1" applyFill="1" applyBorder="1" applyAlignment="1">
      <alignment horizontal="center"/>
    </xf>
    <xf numFmtId="1" fontId="12" fillId="7" borderId="5" xfId="0" applyNumberFormat="1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14" fillId="0" borderId="31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1" fontId="14" fillId="0" borderId="9" xfId="0" applyNumberFormat="1" applyFont="1" applyBorder="1" applyAlignment="1">
      <alignment horizontal="center" vertical="center"/>
    </xf>
    <xf numFmtId="1" fontId="14" fillId="0" borderId="12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4" fontId="14" fillId="0" borderId="26" xfId="0" applyNumberFormat="1" applyFont="1" applyBorder="1" applyAlignment="1">
      <alignment horizontal="center" vertical="center"/>
    </xf>
    <xf numFmtId="14" fontId="14" fillId="0" borderId="27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4" fontId="3" fillId="0" borderId="30" xfId="0" applyNumberFormat="1" applyFont="1" applyBorder="1" applyAlignment="1">
      <alignment horizontal="center"/>
    </xf>
    <xf numFmtId="14" fontId="3" fillId="0" borderId="29" xfId="0" applyNumberFormat="1" applyFont="1" applyBorder="1" applyAlignment="1">
      <alignment horizontal="center"/>
    </xf>
    <xf numFmtId="0" fontId="14" fillId="0" borderId="11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12" xfId="0" applyNumberFormat="1" applyFont="1" applyBorder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thut\iCloudDrive\Golf\golf%20league%20tracker%20-%20stableford%20scoring%20sheet.xlsx" TargetMode="External"/><Relationship Id="rId1" Type="http://schemas.openxmlformats.org/officeDocument/2006/relationships/externalLinkPath" Target="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Point System"/>
      <sheetName val="18-hole scores"/>
      <sheetName val="Week 1"/>
      <sheetName val="Week 2"/>
      <sheetName val="Week 3"/>
    </sheetNames>
    <sheetDataSet>
      <sheetData sheetId="0"/>
      <sheetData sheetId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selection activeCell="E7" sqref="E7"/>
    </sheetView>
  </sheetViews>
  <sheetFormatPr defaultColWidth="9.125" defaultRowHeight="15"/>
  <cols>
    <col min="1" max="1" width="5.875" style="42" bestFit="1" customWidth="1"/>
    <col min="2" max="2" width="9.375" style="42" customWidth="1"/>
    <col min="3" max="3" width="3.875" style="72" customWidth="1"/>
    <col min="4" max="4" width="10.625" style="76" customWidth="1"/>
    <col min="5" max="5" width="6.375" style="42" bestFit="1" customWidth="1"/>
    <col min="6" max="6" width="6.625" style="72" bestFit="1" customWidth="1"/>
    <col min="7" max="7" width="6.375" style="42" bestFit="1" customWidth="1"/>
    <col min="8" max="8" width="6.625" style="72" bestFit="1" customWidth="1"/>
    <col min="9" max="9" width="6.375" style="42" bestFit="1" customWidth="1"/>
    <col min="10" max="10" width="6.625" style="72" bestFit="1" customWidth="1"/>
    <col min="11" max="11" width="6.375" style="42" bestFit="1" customWidth="1"/>
    <col min="12" max="12" width="6.625" style="72" bestFit="1" customWidth="1"/>
    <col min="13" max="13" width="6.375" style="42" bestFit="1" customWidth="1"/>
    <col min="14" max="14" width="6.625" style="72" bestFit="1" customWidth="1"/>
    <col min="15" max="15" width="8.875" style="42" customWidth="1"/>
    <col min="16" max="16" width="9.25" style="74" customWidth="1"/>
    <col min="17" max="17" width="9" style="72" customWidth="1"/>
    <col min="18" max="18" width="7.75" style="72" customWidth="1"/>
    <col min="19" max="19" width="11.875" style="72" customWidth="1"/>
    <col min="20" max="26" width="9.125" style="42"/>
    <col min="27" max="27" width="12.125" style="42" customWidth="1"/>
    <col min="28" max="28" width="14.375" style="42" customWidth="1"/>
    <col min="29" max="16384" width="9.125" style="42"/>
  </cols>
  <sheetData>
    <row r="1" spans="1:19" s="87" customFormat="1" ht="15.75" thickBot="1">
      <c r="A1" s="112" t="s">
        <v>39</v>
      </c>
      <c r="B1" s="113"/>
      <c r="C1" s="123"/>
      <c r="D1" s="118" t="s">
        <v>40</v>
      </c>
      <c r="E1" s="121" t="s">
        <v>53</v>
      </c>
      <c r="F1" s="122"/>
      <c r="G1" s="121" t="s">
        <v>54</v>
      </c>
      <c r="H1" s="122"/>
      <c r="I1" s="121" t="s">
        <v>55</v>
      </c>
      <c r="J1" s="122"/>
      <c r="K1" s="121" t="s">
        <v>56</v>
      </c>
      <c r="L1" s="122"/>
      <c r="M1" s="121" t="s">
        <v>89</v>
      </c>
      <c r="N1" s="122"/>
      <c r="O1" s="131" t="s">
        <v>48</v>
      </c>
      <c r="P1" s="136" t="s">
        <v>49</v>
      </c>
      <c r="Q1" s="133" t="s">
        <v>41</v>
      </c>
      <c r="R1" s="128" t="s">
        <v>50</v>
      </c>
      <c r="S1" s="131" t="s">
        <v>78</v>
      </c>
    </row>
    <row r="2" spans="1:19" s="87" customFormat="1" ht="14.25">
      <c r="A2" s="114"/>
      <c r="B2" s="115"/>
      <c r="C2" s="124"/>
      <c r="D2" s="119"/>
      <c r="E2" s="126">
        <v>45418</v>
      </c>
      <c r="F2" s="127"/>
      <c r="G2" s="126">
        <v>45425</v>
      </c>
      <c r="H2" s="127"/>
      <c r="I2" s="126">
        <v>45432</v>
      </c>
      <c r="J2" s="127"/>
      <c r="K2" s="126">
        <v>45439</v>
      </c>
      <c r="L2" s="127"/>
      <c r="M2" s="126">
        <v>45446</v>
      </c>
      <c r="N2" s="127"/>
      <c r="O2" s="132"/>
      <c r="P2" s="137"/>
      <c r="Q2" s="134"/>
      <c r="R2" s="129"/>
      <c r="S2" s="132"/>
    </row>
    <row r="3" spans="1:19" s="87" customFormat="1" ht="22.5" customHeight="1" thickBot="1">
      <c r="A3" s="116"/>
      <c r="B3" s="117"/>
      <c r="C3" s="125"/>
      <c r="D3" s="120"/>
      <c r="E3" s="88" t="s">
        <v>28</v>
      </c>
      <c r="F3" s="89" t="s">
        <v>29</v>
      </c>
      <c r="G3" s="88" t="s">
        <v>28</v>
      </c>
      <c r="H3" s="89" t="s">
        <v>29</v>
      </c>
      <c r="I3" s="88" t="s">
        <v>28</v>
      </c>
      <c r="J3" s="89" t="s">
        <v>29</v>
      </c>
      <c r="K3" s="88" t="s">
        <v>28</v>
      </c>
      <c r="L3" s="89" t="s">
        <v>29</v>
      </c>
      <c r="M3" s="94" t="s">
        <v>28</v>
      </c>
      <c r="N3" s="95" t="s">
        <v>29</v>
      </c>
      <c r="O3" s="135"/>
      <c r="P3" s="137"/>
      <c r="Q3" s="134"/>
      <c r="R3" s="130"/>
      <c r="S3" s="132"/>
    </row>
    <row r="4" spans="1:19" ht="15.75">
      <c r="A4" s="34" t="s">
        <v>13</v>
      </c>
      <c r="B4" s="35" t="s">
        <v>14</v>
      </c>
      <c r="C4" s="36" t="s">
        <v>42</v>
      </c>
      <c r="D4" s="37">
        <f>ROUNDUP(((E4-36)+(G4-36)+(I4-36))/3,0)</f>
        <v>10</v>
      </c>
      <c r="E4" s="38">
        <f>'Week 1'!L7</f>
        <v>49</v>
      </c>
      <c r="F4" s="39">
        <f>'Week 1'!O8</f>
        <v>17</v>
      </c>
      <c r="G4" s="38">
        <f>'Week 2'!L7</f>
        <v>43</v>
      </c>
      <c r="H4" s="39">
        <f>'Week 2'!O8</f>
        <v>21</v>
      </c>
      <c r="I4" s="40">
        <f>'Week 3'!L7</f>
        <v>45</v>
      </c>
      <c r="J4" s="39">
        <f>'Week 3'!O8</f>
        <v>19</v>
      </c>
      <c r="K4" s="106"/>
      <c r="L4" s="108"/>
      <c r="M4" s="109"/>
      <c r="N4" s="96"/>
      <c r="O4" s="91">
        <f t="shared" ref="O4:O18" si="0">E4+G4 +I4+K4</f>
        <v>137</v>
      </c>
      <c r="P4" s="80">
        <f>O4/3</f>
        <v>45.666666666666664</v>
      </c>
      <c r="Q4" s="41">
        <v>1</v>
      </c>
      <c r="R4" s="90">
        <f t="shared" ref="R4:R18" si="1">F4+H4+J4+L4+Q4</f>
        <v>58</v>
      </c>
      <c r="S4" s="84">
        <f>(R4)/3</f>
        <v>19.333333333333332</v>
      </c>
    </row>
    <row r="5" spans="1:19" ht="15.75">
      <c r="A5" s="43" t="s">
        <v>22</v>
      </c>
      <c r="B5" s="44" t="s">
        <v>23</v>
      </c>
      <c r="C5" s="45" t="s">
        <v>42</v>
      </c>
      <c r="D5" s="46">
        <f>ROUNDUP(((E5-36)+(G5-36)+(I5-36))/3,0)</f>
        <v>14</v>
      </c>
      <c r="E5" s="47">
        <v>52</v>
      </c>
      <c r="F5" s="48">
        <v>16</v>
      </c>
      <c r="G5" s="47">
        <v>49</v>
      </c>
      <c r="H5" s="48">
        <v>19</v>
      </c>
      <c r="I5" s="49">
        <v>48</v>
      </c>
      <c r="J5" s="48">
        <v>22</v>
      </c>
      <c r="K5" s="100"/>
      <c r="L5" s="55"/>
      <c r="M5" s="97"/>
      <c r="N5" s="98"/>
      <c r="O5" s="92">
        <f t="shared" si="0"/>
        <v>149</v>
      </c>
      <c r="P5" s="81">
        <f>O5/3</f>
        <v>49.666666666666664</v>
      </c>
      <c r="Q5" s="50">
        <v>1</v>
      </c>
      <c r="R5" s="50">
        <f t="shared" si="1"/>
        <v>58</v>
      </c>
      <c r="S5" s="85">
        <f>(R5)/3</f>
        <v>19.333333333333332</v>
      </c>
    </row>
    <row r="6" spans="1:19" ht="15.75">
      <c r="A6" s="43" t="s">
        <v>9</v>
      </c>
      <c r="B6" s="44" t="s">
        <v>10</v>
      </c>
      <c r="C6" s="45" t="s">
        <v>42</v>
      </c>
      <c r="D6" s="46">
        <v>7</v>
      </c>
      <c r="E6" s="47">
        <v>49</v>
      </c>
      <c r="F6" s="48">
        <v>15</v>
      </c>
      <c r="G6" s="49">
        <v>41</v>
      </c>
      <c r="H6" s="48">
        <v>23</v>
      </c>
      <c r="I6" s="47">
        <v>47</v>
      </c>
      <c r="J6" s="48">
        <v>17</v>
      </c>
      <c r="K6" s="101">
        <v>41</v>
      </c>
      <c r="L6" s="48">
        <v>20</v>
      </c>
      <c r="M6" s="97"/>
      <c r="N6" s="98"/>
      <c r="O6" s="92">
        <f t="shared" si="0"/>
        <v>178</v>
      </c>
      <c r="P6" s="81">
        <f>O6/4</f>
        <v>44.5</v>
      </c>
      <c r="Q6" s="50">
        <v>1</v>
      </c>
      <c r="R6" s="50">
        <f t="shared" si="1"/>
        <v>76</v>
      </c>
      <c r="S6" s="85">
        <f>(R6)/4</f>
        <v>19</v>
      </c>
    </row>
    <row r="7" spans="1:19" ht="15.75">
      <c r="A7" s="43" t="s">
        <v>9</v>
      </c>
      <c r="B7" s="44" t="s">
        <v>24</v>
      </c>
      <c r="C7" s="45" t="s">
        <v>42</v>
      </c>
      <c r="D7" s="46">
        <f>ROUNDUP(((E7-36)+(G7-36)+(I7-36))/3,0)</f>
        <v>13</v>
      </c>
      <c r="E7" s="49">
        <v>49</v>
      </c>
      <c r="F7" s="48">
        <v>18</v>
      </c>
      <c r="G7" s="51">
        <v>44</v>
      </c>
      <c r="H7" s="48">
        <v>23</v>
      </c>
      <c r="I7" s="52">
        <v>53</v>
      </c>
      <c r="J7" s="48">
        <v>14</v>
      </c>
      <c r="K7" s="102">
        <v>49</v>
      </c>
      <c r="L7" s="48">
        <v>18</v>
      </c>
      <c r="M7" s="99"/>
      <c r="N7" s="98"/>
      <c r="O7" s="92">
        <f t="shared" si="0"/>
        <v>195</v>
      </c>
      <c r="P7" s="81">
        <f>O7/4</f>
        <v>48.75</v>
      </c>
      <c r="Q7" s="50">
        <v>1</v>
      </c>
      <c r="R7" s="50">
        <f t="shared" si="1"/>
        <v>74</v>
      </c>
      <c r="S7" s="85">
        <f>(R7)/4</f>
        <v>18.5</v>
      </c>
    </row>
    <row r="8" spans="1:19" ht="15.75">
      <c r="A8" s="43" t="s">
        <v>7</v>
      </c>
      <c r="B8" s="44" t="s">
        <v>8</v>
      </c>
      <c r="C8" s="45" t="s">
        <v>42</v>
      </c>
      <c r="D8" s="46">
        <v>1</v>
      </c>
      <c r="E8" s="47">
        <v>39</v>
      </c>
      <c r="F8" s="48">
        <v>16</v>
      </c>
      <c r="G8" s="53">
        <v>38</v>
      </c>
      <c r="H8" s="48">
        <v>17</v>
      </c>
      <c r="I8" s="54"/>
      <c r="J8" s="55"/>
      <c r="K8" s="107">
        <v>35</v>
      </c>
      <c r="L8" s="48">
        <v>20</v>
      </c>
      <c r="M8" s="110"/>
      <c r="N8" s="98"/>
      <c r="O8" s="92">
        <f t="shared" si="0"/>
        <v>112</v>
      </c>
      <c r="P8" s="81">
        <f>O8/3</f>
        <v>37.333333333333336</v>
      </c>
      <c r="Q8" s="50">
        <v>2</v>
      </c>
      <c r="R8" s="50">
        <f t="shared" si="1"/>
        <v>55</v>
      </c>
      <c r="S8" s="85">
        <f>(R8)/3</f>
        <v>18.333333333333332</v>
      </c>
    </row>
    <row r="9" spans="1:19" ht="15.75">
      <c r="A9" s="43" t="s">
        <v>4</v>
      </c>
      <c r="B9" s="44" t="s">
        <v>3</v>
      </c>
      <c r="C9" s="45" t="s">
        <v>42</v>
      </c>
      <c r="D9" s="46">
        <f>ROUNDUP(((E9-36)+(G9-36)+(I9-36))/3,0)</f>
        <v>16</v>
      </c>
      <c r="E9" s="47">
        <v>49</v>
      </c>
      <c r="F9" s="48">
        <v>21</v>
      </c>
      <c r="G9" s="47">
        <v>52</v>
      </c>
      <c r="H9" s="48">
        <v>18</v>
      </c>
      <c r="I9" s="47">
        <v>54</v>
      </c>
      <c r="J9" s="48">
        <v>16</v>
      </c>
      <c r="K9" s="100"/>
      <c r="L9" s="55"/>
      <c r="M9" s="97"/>
      <c r="N9" s="98"/>
      <c r="O9" s="92">
        <f t="shared" si="0"/>
        <v>155</v>
      </c>
      <c r="P9" s="81">
        <f>O9/3</f>
        <v>51.666666666666664</v>
      </c>
      <c r="Q9" s="50">
        <v>0</v>
      </c>
      <c r="R9" s="50">
        <f t="shared" si="1"/>
        <v>55</v>
      </c>
      <c r="S9" s="85">
        <f>(R9)/3</f>
        <v>18.333333333333332</v>
      </c>
    </row>
    <row r="10" spans="1:19" ht="15.75">
      <c r="A10" s="43" t="s">
        <v>17</v>
      </c>
      <c r="B10" s="44" t="s">
        <v>18</v>
      </c>
      <c r="C10" s="45" t="s">
        <v>42</v>
      </c>
      <c r="D10" s="46">
        <f>ROUNDUP(((E10-36)+(G10-36)+(I10-36))/3,0)</f>
        <v>17</v>
      </c>
      <c r="E10" s="47">
        <v>51</v>
      </c>
      <c r="F10" s="48">
        <v>20</v>
      </c>
      <c r="G10" s="47">
        <v>52</v>
      </c>
      <c r="H10" s="48">
        <v>19</v>
      </c>
      <c r="I10" s="47">
        <v>55</v>
      </c>
      <c r="J10" s="48">
        <v>16</v>
      </c>
      <c r="K10" s="100"/>
      <c r="L10" s="55"/>
      <c r="M10" s="97"/>
      <c r="N10" s="98"/>
      <c r="O10" s="92">
        <f t="shared" si="0"/>
        <v>158</v>
      </c>
      <c r="P10" s="81">
        <f>O10/3</f>
        <v>52.666666666666664</v>
      </c>
      <c r="Q10" s="50">
        <v>0</v>
      </c>
      <c r="R10" s="50">
        <f t="shared" si="1"/>
        <v>55</v>
      </c>
      <c r="S10" s="85">
        <f>(R10)/3</f>
        <v>18.333333333333332</v>
      </c>
    </row>
    <row r="11" spans="1:19" ht="15.75">
      <c r="A11" s="43" t="s">
        <v>5</v>
      </c>
      <c r="B11" s="44" t="s">
        <v>6</v>
      </c>
      <c r="C11" s="45" t="s">
        <v>42</v>
      </c>
      <c r="D11" s="46">
        <v>12</v>
      </c>
      <c r="E11" s="47">
        <v>44</v>
      </c>
      <c r="F11" s="48">
        <v>22</v>
      </c>
      <c r="G11" s="54"/>
      <c r="H11" s="55"/>
      <c r="I11" s="47">
        <v>46</v>
      </c>
      <c r="J11" s="48">
        <v>20</v>
      </c>
      <c r="K11" s="101">
        <v>54</v>
      </c>
      <c r="L11" s="48">
        <v>12</v>
      </c>
      <c r="M11" s="97"/>
      <c r="N11" s="98"/>
      <c r="O11" s="92">
        <f t="shared" si="0"/>
        <v>144</v>
      </c>
      <c r="P11" s="81">
        <f>O11/3</f>
        <v>48</v>
      </c>
      <c r="Q11" s="50">
        <v>0</v>
      </c>
      <c r="R11" s="50">
        <f t="shared" si="1"/>
        <v>54</v>
      </c>
      <c r="S11" s="85">
        <f>(R11+Q11)/3</f>
        <v>18</v>
      </c>
    </row>
    <row r="12" spans="1:19" ht="15.75">
      <c r="A12" s="43" t="s">
        <v>19</v>
      </c>
      <c r="B12" s="44" t="s">
        <v>18</v>
      </c>
      <c r="C12" s="45" t="s">
        <v>42</v>
      </c>
      <c r="D12" s="46">
        <v>20</v>
      </c>
      <c r="E12" s="47">
        <v>64</v>
      </c>
      <c r="F12" s="48">
        <v>13</v>
      </c>
      <c r="G12" s="47">
        <v>59</v>
      </c>
      <c r="H12" s="48">
        <v>18</v>
      </c>
      <c r="I12" s="47">
        <v>53</v>
      </c>
      <c r="J12" s="48">
        <v>24</v>
      </c>
      <c r="K12" s="101">
        <v>57</v>
      </c>
      <c r="L12" s="48">
        <v>17</v>
      </c>
      <c r="M12" s="97"/>
      <c r="N12" s="98"/>
      <c r="O12" s="92">
        <f t="shared" si="0"/>
        <v>233</v>
      </c>
      <c r="P12" s="81">
        <f>O12/4</f>
        <v>58.25</v>
      </c>
      <c r="Q12" s="50">
        <v>0</v>
      </c>
      <c r="R12" s="50">
        <f t="shared" si="1"/>
        <v>72</v>
      </c>
      <c r="S12" s="85">
        <f>(R12)/4</f>
        <v>18</v>
      </c>
    </row>
    <row r="13" spans="1:19" ht="15.75">
      <c r="A13" s="43" t="s">
        <v>15</v>
      </c>
      <c r="B13" s="44" t="s">
        <v>16</v>
      </c>
      <c r="C13" s="45" t="s">
        <v>44</v>
      </c>
      <c r="D13" s="46" t="s">
        <v>34</v>
      </c>
      <c r="E13" s="54"/>
      <c r="F13" s="55"/>
      <c r="G13" s="51">
        <v>48</v>
      </c>
      <c r="H13" s="48">
        <v>0</v>
      </c>
      <c r="I13" s="51">
        <v>47</v>
      </c>
      <c r="J13" s="56">
        <v>0</v>
      </c>
      <c r="K13" s="100"/>
      <c r="L13" s="55"/>
      <c r="M13" s="97"/>
      <c r="N13" s="98"/>
      <c r="O13" s="92">
        <f t="shared" si="0"/>
        <v>95</v>
      </c>
      <c r="P13" s="81">
        <f>O13/2</f>
        <v>47.5</v>
      </c>
      <c r="Q13" s="50">
        <v>0</v>
      </c>
      <c r="R13" s="50">
        <f t="shared" si="1"/>
        <v>0</v>
      </c>
      <c r="S13" s="85">
        <f t="shared" ref="S13:S18" si="2">(R13+Q13)/4</f>
        <v>0</v>
      </c>
    </row>
    <row r="14" spans="1:19" ht="15.75">
      <c r="A14" s="43" t="s">
        <v>20</v>
      </c>
      <c r="B14" s="44" t="s">
        <v>21</v>
      </c>
      <c r="C14" s="45" t="s">
        <v>42</v>
      </c>
      <c r="D14" s="46" t="s">
        <v>34</v>
      </c>
      <c r="E14" s="54"/>
      <c r="F14" s="55"/>
      <c r="G14" s="51">
        <v>48</v>
      </c>
      <c r="H14" s="48">
        <v>0</v>
      </c>
      <c r="I14" s="54"/>
      <c r="J14" s="55"/>
      <c r="K14" s="103">
        <v>49</v>
      </c>
      <c r="L14" s="56">
        <v>0</v>
      </c>
      <c r="M14" s="97"/>
      <c r="N14" s="98"/>
      <c r="O14" s="92">
        <f t="shared" si="0"/>
        <v>97</v>
      </c>
      <c r="P14" s="81">
        <f>O14/2</f>
        <v>48.5</v>
      </c>
      <c r="Q14" s="50">
        <v>0</v>
      </c>
      <c r="R14" s="50">
        <f t="shared" si="1"/>
        <v>0</v>
      </c>
      <c r="S14" s="85">
        <f t="shared" si="2"/>
        <v>0</v>
      </c>
    </row>
    <row r="15" spans="1:19" ht="15.75">
      <c r="A15" s="43" t="s">
        <v>90</v>
      </c>
      <c r="B15" s="44" t="s">
        <v>6</v>
      </c>
      <c r="C15" s="45" t="s">
        <v>87</v>
      </c>
      <c r="D15" s="46" t="s">
        <v>34</v>
      </c>
      <c r="E15" s="54"/>
      <c r="F15" s="55"/>
      <c r="G15" s="54"/>
      <c r="H15" s="55"/>
      <c r="I15" s="54"/>
      <c r="J15" s="55"/>
      <c r="K15" s="103">
        <v>50</v>
      </c>
      <c r="L15" s="56">
        <v>0</v>
      </c>
      <c r="M15" s="97"/>
      <c r="N15" s="98"/>
      <c r="O15" s="92">
        <f t="shared" si="0"/>
        <v>50</v>
      </c>
      <c r="P15" s="82">
        <v>50</v>
      </c>
      <c r="Q15" s="50">
        <v>0</v>
      </c>
      <c r="R15" s="50">
        <f t="shared" si="1"/>
        <v>0</v>
      </c>
      <c r="S15" s="85">
        <f t="shared" si="2"/>
        <v>0</v>
      </c>
    </row>
    <row r="16" spans="1:19" ht="15.75">
      <c r="A16" s="43" t="s">
        <v>0</v>
      </c>
      <c r="B16" s="44" t="s">
        <v>1</v>
      </c>
      <c r="C16" s="45" t="s">
        <v>42</v>
      </c>
      <c r="D16" s="46" t="s">
        <v>34</v>
      </c>
      <c r="E16" s="47">
        <v>52</v>
      </c>
      <c r="F16" s="48">
        <v>0</v>
      </c>
      <c r="G16" s="47">
        <v>54</v>
      </c>
      <c r="H16" s="48">
        <v>0</v>
      </c>
      <c r="I16" s="54"/>
      <c r="J16" s="55"/>
      <c r="K16" s="100"/>
      <c r="L16" s="55"/>
      <c r="M16" s="97"/>
      <c r="N16" s="98"/>
      <c r="O16" s="92">
        <f t="shared" si="0"/>
        <v>106</v>
      </c>
      <c r="P16" s="81">
        <f>O16/2</f>
        <v>53</v>
      </c>
      <c r="Q16" s="50">
        <v>0</v>
      </c>
      <c r="R16" s="50">
        <f t="shared" si="1"/>
        <v>0</v>
      </c>
      <c r="S16" s="85">
        <f t="shared" si="2"/>
        <v>0</v>
      </c>
    </row>
    <row r="17" spans="1:19" ht="15.75">
      <c r="A17" s="43" t="s">
        <v>2</v>
      </c>
      <c r="B17" s="44" t="s">
        <v>3</v>
      </c>
      <c r="C17" s="45" t="s">
        <v>42</v>
      </c>
      <c r="D17" s="46" t="s">
        <v>34</v>
      </c>
      <c r="E17" s="47">
        <v>53</v>
      </c>
      <c r="F17" s="48">
        <v>0</v>
      </c>
      <c r="G17" s="47">
        <v>55</v>
      </c>
      <c r="H17" s="48">
        <v>0</v>
      </c>
      <c r="I17" s="54"/>
      <c r="J17" s="55"/>
      <c r="K17" s="100"/>
      <c r="L17" s="55"/>
      <c r="M17" s="97"/>
      <c r="N17" s="98"/>
      <c r="O17" s="92">
        <f t="shared" si="0"/>
        <v>108</v>
      </c>
      <c r="P17" s="81">
        <f>O17/2</f>
        <v>54</v>
      </c>
      <c r="Q17" s="50">
        <v>0</v>
      </c>
      <c r="R17" s="50">
        <f t="shared" si="1"/>
        <v>0</v>
      </c>
      <c r="S17" s="85">
        <f t="shared" si="2"/>
        <v>0</v>
      </c>
    </row>
    <row r="18" spans="1:19" ht="15.75">
      <c r="A18" s="43" t="s">
        <v>25</v>
      </c>
      <c r="B18" s="44" t="s">
        <v>10</v>
      </c>
      <c r="C18" s="45" t="s">
        <v>51</v>
      </c>
      <c r="D18" s="46" t="s">
        <v>34</v>
      </c>
      <c r="E18" s="54"/>
      <c r="F18" s="55"/>
      <c r="G18" s="54"/>
      <c r="H18" s="55"/>
      <c r="I18" s="54"/>
      <c r="J18" s="55"/>
      <c r="K18" s="97">
        <v>64</v>
      </c>
      <c r="L18" s="98">
        <v>0</v>
      </c>
      <c r="M18" s="97"/>
      <c r="N18" s="98"/>
      <c r="O18" s="92">
        <f t="shared" si="0"/>
        <v>64</v>
      </c>
      <c r="P18" s="111">
        <v>64</v>
      </c>
      <c r="Q18" s="50">
        <v>0</v>
      </c>
      <c r="R18" s="50">
        <f t="shared" si="1"/>
        <v>0</v>
      </c>
      <c r="S18" s="85">
        <f t="shared" si="2"/>
        <v>0</v>
      </c>
    </row>
    <row r="19" spans="1:19">
      <c r="A19" s="59" t="s">
        <v>11</v>
      </c>
      <c r="B19" s="60" t="s">
        <v>12</v>
      </c>
      <c r="C19" s="61" t="s">
        <v>43</v>
      </c>
      <c r="D19" s="46" t="s">
        <v>34</v>
      </c>
      <c r="E19" s="62"/>
      <c r="F19" s="63"/>
      <c r="G19" s="62"/>
      <c r="H19" s="63"/>
      <c r="I19" s="62"/>
      <c r="J19" s="63"/>
      <c r="K19" s="104"/>
      <c r="L19" s="63"/>
      <c r="M19" s="104"/>
      <c r="N19" s="63"/>
      <c r="O19" s="79"/>
      <c r="P19" s="58"/>
      <c r="Q19" s="57"/>
      <c r="R19" s="83"/>
      <c r="S19" s="58"/>
    </row>
    <row r="20" spans="1:19">
      <c r="A20" s="59" t="s">
        <v>26</v>
      </c>
      <c r="B20" s="60" t="s">
        <v>27</v>
      </c>
      <c r="C20" s="61" t="s">
        <v>45</v>
      </c>
      <c r="D20" s="78" t="s">
        <v>34</v>
      </c>
      <c r="E20" s="62"/>
      <c r="F20" s="63"/>
      <c r="G20" s="62"/>
      <c r="H20" s="63"/>
      <c r="I20" s="62"/>
      <c r="J20" s="63"/>
      <c r="K20" s="100"/>
      <c r="L20" s="55"/>
      <c r="M20" s="100"/>
      <c r="N20" s="55"/>
      <c r="O20" s="79"/>
      <c r="P20" s="58"/>
      <c r="Q20" s="57"/>
      <c r="R20" s="83"/>
      <c r="S20" s="58"/>
    </row>
    <row r="21" spans="1:19" ht="15.75" thickBot="1">
      <c r="A21" s="64" t="s">
        <v>15</v>
      </c>
      <c r="B21" s="65" t="s">
        <v>21</v>
      </c>
      <c r="C21" s="66" t="s">
        <v>46</v>
      </c>
      <c r="D21" s="67" t="s">
        <v>34</v>
      </c>
      <c r="E21" s="68"/>
      <c r="F21" s="69"/>
      <c r="G21" s="68"/>
      <c r="H21" s="69"/>
      <c r="I21" s="68"/>
      <c r="J21" s="69"/>
      <c r="K21" s="105"/>
      <c r="L21" s="69"/>
      <c r="M21" s="105"/>
      <c r="N21" s="69"/>
      <c r="O21" s="93"/>
      <c r="P21" s="71"/>
      <c r="Q21" s="70"/>
      <c r="R21" s="86"/>
      <c r="S21" s="71"/>
    </row>
    <row r="23" spans="1:19" ht="15.75">
      <c r="B23" s="72" t="s">
        <v>30</v>
      </c>
      <c r="D23" s="73" t="s">
        <v>32</v>
      </c>
    </row>
    <row r="24" spans="1:19" ht="15.75">
      <c r="B24" s="72" t="s">
        <v>31</v>
      </c>
      <c r="D24" s="75" t="s">
        <v>33</v>
      </c>
    </row>
  </sheetData>
  <sortState xmlns:xlrd2="http://schemas.microsoft.com/office/spreadsheetml/2017/richdata2" ref="A4:S18">
    <sortCondition descending="1" ref="S4:S18"/>
    <sortCondition ref="P4:P18"/>
    <sortCondition ref="C4:C18"/>
  </sortState>
  <mergeCells count="18">
    <mergeCell ref="R1:R3"/>
    <mergeCell ref="S1:S3"/>
    <mergeCell ref="G1:H1"/>
    <mergeCell ref="I1:J1"/>
    <mergeCell ref="K1:L1"/>
    <mergeCell ref="Q1:Q3"/>
    <mergeCell ref="O1:O3"/>
    <mergeCell ref="P1:P3"/>
    <mergeCell ref="G2:H2"/>
    <mergeCell ref="I2:J2"/>
    <mergeCell ref="K2:L2"/>
    <mergeCell ref="M1:N1"/>
    <mergeCell ref="M2:N2"/>
    <mergeCell ref="A1:B3"/>
    <mergeCell ref="D1:D3"/>
    <mergeCell ref="E1:F1"/>
    <mergeCell ref="C1:C3"/>
    <mergeCell ref="E2:F2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selection activeCell="D27" sqref="D27"/>
    </sheetView>
  </sheetViews>
  <sheetFormatPr defaultColWidth="9.125" defaultRowHeight="12.75"/>
  <cols>
    <col min="1" max="2" width="9.125" style="1"/>
    <col min="3" max="3" width="14.875" style="3" customWidth="1"/>
    <col min="4" max="4" width="14.375" style="2" customWidth="1"/>
    <col min="5" max="5" width="14.625" style="2" customWidth="1"/>
    <col min="6" max="7" width="14" style="2" customWidth="1"/>
    <col min="8" max="16384" width="9.125" style="1"/>
  </cols>
  <sheetData>
    <row r="1" spans="1:7" s="11" customFormat="1">
      <c r="A1" s="8"/>
      <c r="B1" s="8"/>
      <c r="C1" s="9" t="s">
        <v>52</v>
      </c>
      <c r="D1" s="10" t="s">
        <v>38</v>
      </c>
      <c r="E1" s="10" t="s">
        <v>47</v>
      </c>
      <c r="F1" s="10" t="s">
        <v>57</v>
      </c>
      <c r="G1" s="10" t="s">
        <v>86</v>
      </c>
    </row>
    <row r="2" spans="1:7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</row>
    <row r="3" spans="1:7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</row>
    <row r="4" spans="1:7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</row>
    <row r="5" spans="1:7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</row>
    <row r="6" spans="1:7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</row>
    <row r="7" spans="1:7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</row>
    <row r="8" spans="1:7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</row>
    <row r="9" spans="1:7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</row>
    <row r="10" spans="1:7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</row>
    <row r="11" spans="1:7">
      <c r="A11" s="4" t="s">
        <v>20</v>
      </c>
      <c r="B11" s="4" t="s">
        <v>21</v>
      </c>
      <c r="C11" s="5"/>
      <c r="D11" s="7"/>
      <c r="E11" s="6" t="s">
        <v>37</v>
      </c>
      <c r="F11" s="7"/>
      <c r="G11" s="6" t="s">
        <v>37</v>
      </c>
    </row>
    <row r="12" spans="1:7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</row>
    <row r="13" spans="1:7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</row>
    <row r="14" spans="1:7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</row>
    <row r="15" spans="1:7">
      <c r="A15" s="4" t="s">
        <v>11</v>
      </c>
      <c r="B15" s="4" t="s">
        <v>12</v>
      </c>
      <c r="C15" s="5"/>
      <c r="D15" s="7"/>
      <c r="E15" s="7"/>
      <c r="F15" s="7"/>
      <c r="G15" s="7"/>
    </row>
    <row r="16" spans="1:7">
      <c r="A16" s="4" t="s">
        <v>26</v>
      </c>
      <c r="B16" s="4" t="s">
        <v>27</v>
      </c>
      <c r="C16" s="5"/>
      <c r="D16" s="7"/>
      <c r="E16" s="7"/>
      <c r="F16" s="7"/>
      <c r="G16" s="7"/>
    </row>
    <row r="17" spans="1:7">
      <c r="A17" s="4" t="s">
        <v>15</v>
      </c>
      <c r="B17" s="4" t="s">
        <v>21</v>
      </c>
      <c r="C17" s="5"/>
      <c r="D17" s="7"/>
      <c r="E17" s="7"/>
      <c r="F17" s="7"/>
      <c r="G17" s="7"/>
    </row>
    <row r="18" spans="1:7">
      <c r="A18" s="4" t="s">
        <v>6</v>
      </c>
      <c r="B18" s="4" t="s">
        <v>90</v>
      </c>
      <c r="C18" s="5"/>
      <c r="D18" s="7"/>
      <c r="E18" s="7"/>
      <c r="F18" s="7"/>
      <c r="G18" s="6" t="s">
        <v>36</v>
      </c>
    </row>
    <row r="19" spans="1:7">
      <c r="A19" s="4" t="s">
        <v>25</v>
      </c>
      <c r="B19" s="4" t="s">
        <v>10</v>
      </c>
      <c r="C19" s="5"/>
      <c r="D19" s="7"/>
      <c r="E19" s="7"/>
      <c r="F19" s="7"/>
      <c r="G19" s="6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625" defaultRowHeight="15" customHeight="1"/>
  <cols>
    <col min="1" max="1" width="20.5" style="13" customWidth="1"/>
    <col min="2" max="2" width="22.875" style="13" customWidth="1"/>
    <col min="3" max="26" width="7.625" style="13" customWidth="1"/>
    <col min="27" max="16384" width="12.625" style="13"/>
  </cols>
  <sheetData>
    <row r="1" spans="1:2">
      <c r="A1" s="12" t="s">
        <v>74</v>
      </c>
    </row>
    <row r="3" spans="1:2">
      <c r="A3" s="31" t="s">
        <v>75</v>
      </c>
      <c r="B3" s="31" t="s">
        <v>29</v>
      </c>
    </row>
    <row r="4" spans="1:2">
      <c r="A4" s="32">
        <v>-5</v>
      </c>
      <c r="B4" s="32">
        <v>6</v>
      </c>
    </row>
    <row r="5" spans="1:2">
      <c r="A5" s="32">
        <v>-4</v>
      </c>
      <c r="B5" s="32">
        <v>6</v>
      </c>
    </row>
    <row r="6" spans="1:2">
      <c r="A6" s="32">
        <v>-3</v>
      </c>
      <c r="B6" s="32">
        <v>5</v>
      </c>
    </row>
    <row r="7" spans="1:2">
      <c r="A7" s="32">
        <v>-2</v>
      </c>
      <c r="B7" s="32">
        <v>4</v>
      </c>
    </row>
    <row r="8" spans="1:2">
      <c r="A8" s="32">
        <v>-1</v>
      </c>
      <c r="B8" s="32">
        <v>3</v>
      </c>
    </row>
    <row r="9" spans="1:2">
      <c r="A9" s="32">
        <v>0</v>
      </c>
      <c r="B9" s="32">
        <v>2</v>
      </c>
    </row>
    <row r="10" spans="1:2">
      <c r="A10" s="32">
        <v>1</v>
      </c>
      <c r="B10" s="32">
        <v>1</v>
      </c>
    </row>
    <row r="11" spans="1:2">
      <c r="A11" s="32">
        <v>2</v>
      </c>
      <c r="B11" s="32">
        <v>0</v>
      </c>
    </row>
    <row r="12" spans="1:2">
      <c r="A12" s="32">
        <v>3</v>
      </c>
      <c r="B12" s="32">
        <v>0</v>
      </c>
    </row>
    <row r="13" spans="1:2">
      <c r="A13" s="32">
        <v>4</v>
      </c>
      <c r="B13" s="32">
        <v>0</v>
      </c>
    </row>
    <row r="14" spans="1:2">
      <c r="A14" s="32">
        <v>5</v>
      </c>
      <c r="B14" s="32">
        <v>0</v>
      </c>
    </row>
    <row r="15" spans="1:2">
      <c r="A15" s="32">
        <v>6</v>
      </c>
      <c r="B15" s="32">
        <v>0</v>
      </c>
    </row>
    <row r="17" spans="1:1">
      <c r="A17" s="12" t="s">
        <v>76</v>
      </c>
    </row>
    <row r="18" spans="1:1" ht="14.25">
      <c r="A18" s="33" t="s">
        <v>77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A2" sqref="A2:Q2"/>
      <selection pane="bottomLeft" activeCell="B7" sqref="B7"/>
    </sheetView>
  </sheetViews>
  <sheetFormatPr defaultColWidth="14.375" defaultRowHeight="15" customHeight="1"/>
  <cols>
    <col min="1" max="1" width="19.375" style="13" customWidth="1"/>
    <col min="2" max="2" width="11.5" style="13" customWidth="1"/>
    <col min="3" max="11" width="7.25" style="13" customWidth="1"/>
    <col min="12" max="12" width="8.75" style="13" customWidth="1"/>
    <col min="13" max="13" width="8" style="13" customWidth="1"/>
    <col min="14" max="14" width="8.125" style="13" customWidth="1"/>
    <col min="15" max="15" width="17.75" style="13" customWidth="1"/>
    <col min="16" max="26" width="8.75" style="13" customWidth="1"/>
    <col min="27" max="16384" width="14.375" style="13"/>
  </cols>
  <sheetData>
    <row r="1" spans="1:26" ht="18.75" customHeight="1">
      <c r="A1" s="138" t="s">
        <v>58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6.5" customHeight="1">
      <c r="A2" s="140" t="s">
        <v>59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8.75" customHeigh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22.5" customHeight="1">
      <c r="A4" s="17" t="s">
        <v>60</v>
      </c>
      <c r="B4" s="18" t="s">
        <v>61</v>
      </c>
      <c r="C4" s="18">
        <v>1</v>
      </c>
      <c r="D4" s="18">
        <v>2</v>
      </c>
      <c r="E4" s="18">
        <v>3</v>
      </c>
      <c r="F4" s="18">
        <v>4</v>
      </c>
      <c r="G4" s="18">
        <v>5</v>
      </c>
      <c r="H4" s="18">
        <v>6</v>
      </c>
      <c r="I4" s="18">
        <v>7</v>
      </c>
      <c r="J4" s="18">
        <v>8</v>
      </c>
      <c r="K4" s="18">
        <v>9</v>
      </c>
      <c r="L4" s="18" t="s">
        <v>62</v>
      </c>
      <c r="M4" s="18" t="s">
        <v>63</v>
      </c>
      <c r="N4" s="18" t="s">
        <v>64</v>
      </c>
      <c r="O4" s="18" t="s">
        <v>65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2.5" customHeight="1">
      <c r="A5" s="19"/>
      <c r="B5" s="20" t="s">
        <v>66</v>
      </c>
      <c r="C5" s="20">
        <v>4</v>
      </c>
      <c r="D5" s="20">
        <v>5</v>
      </c>
      <c r="E5" s="20">
        <v>4</v>
      </c>
      <c r="F5" s="20">
        <v>3</v>
      </c>
      <c r="G5" s="20">
        <v>4</v>
      </c>
      <c r="H5" s="20">
        <v>4</v>
      </c>
      <c r="I5" s="20">
        <v>3</v>
      </c>
      <c r="J5" s="20">
        <v>4</v>
      </c>
      <c r="K5" s="20">
        <v>5</v>
      </c>
      <c r="L5" s="21">
        <f>SUM(C5:K5)</f>
        <v>36</v>
      </c>
      <c r="M5" s="20"/>
      <c r="N5" s="20"/>
      <c r="O5" s="21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2.5" customHeight="1">
      <c r="A6" s="22"/>
      <c r="B6" s="23" t="s">
        <v>93</v>
      </c>
      <c r="C6" s="23">
        <v>4</v>
      </c>
      <c r="D6" s="23">
        <v>1</v>
      </c>
      <c r="E6" s="23">
        <v>3</v>
      </c>
      <c r="F6" s="23">
        <v>9</v>
      </c>
      <c r="G6" s="23">
        <v>5</v>
      </c>
      <c r="H6" s="23">
        <v>7</v>
      </c>
      <c r="I6" s="23">
        <v>8</v>
      </c>
      <c r="J6" s="23">
        <v>6</v>
      </c>
      <c r="K6" s="23">
        <v>2</v>
      </c>
      <c r="L6" s="24"/>
      <c r="M6" s="23"/>
      <c r="N6" s="23"/>
      <c r="O6" s="2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2.5" customHeight="1">
      <c r="A7" s="25" t="s">
        <v>67</v>
      </c>
      <c r="B7" s="26" t="s">
        <v>92</v>
      </c>
      <c r="C7" s="26">
        <v>9</v>
      </c>
      <c r="D7" s="26">
        <v>6</v>
      </c>
      <c r="E7" s="26">
        <v>5</v>
      </c>
      <c r="F7" s="26">
        <v>3</v>
      </c>
      <c r="G7" s="26">
        <v>5</v>
      </c>
      <c r="H7" s="26">
        <v>5</v>
      </c>
      <c r="I7" s="26">
        <v>4</v>
      </c>
      <c r="J7" s="26">
        <v>6</v>
      </c>
      <c r="K7" s="26">
        <v>6</v>
      </c>
      <c r="L7" s="27">
        <f t="shared" ref="L7:L28" si="0">IF(SUM(C7:K7)&gt;0, SUM(C7:K7),"")</f>
        <v>49</v>
      </c>
      <c r="M7" s="26">
        <v>10</v>
      </c>
      <c r="N7" s="26">
        <f>IF(L7&lt;&gt;"",L7- M7, "")</f>
        <v>39</v>
      </c>
      <c r="O7" s="27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22.5" customHeight="1">
      <c r="A8" s="25"/>
      <c r="B8" s="26" t="s">
        <v>94</v>
      </c>
      <c r="C8" s="26">
        <f>IF(C7&gt;0, VLOOKUP(C7-C$5-(INT($M7/9)+(MOD($M7,9)&gt;=C$6)), 'Point System'!$A$4:$B$15, 2),"")</f>
        <v>0</v>
      </c>
      <c r="D8" s="26">
        <f>IF(D7&gt;0, VLOOKUP(D7-D$5-(INT($M7/9)+(MOD($M7,9)&gt;=D$6)), 'Point System'!$A$4:$B$15, 2),"")</f>
        <v>3</v>
      </c>
      <c r="E8" s="26">
        <f>IF(E7&gt;0, VLOOKUP(E7-E$5-(INT($M7/9)+(MOD($M7,9)&gt;=E$6)), 'Point System'!$A$4:$B$15, 2),"")</f>
        <v>2</v>
      </c>
      <c r="F8" s="26">
        <f>IF(F7&gt;0, VLOOKUP(F7-F$5-(INT($M7/9)+(MOD($M7,9)&gt;=F$6)), 'Point System'!$A$4:$B$15, 2),"")</f>
        <v>3</v>
      </c>
      <c r="G8" s="26">
        <f>IF(G7&gt;0, VLOOKUP(G7-G$5-(INT($M7/9)+(MOD($M7,9)&gt;=G$6)), 'Point System'!$A$4:$B$15, 2),"")</f>
        <v>2</v>
      </c>
      <c r="H8" s="26">
        <f>IF(H7&gt;0, VLOOKUP(H7-H$5-(INT($M7/9)+(MOD($M7,9)&gt;=H$6)), 'Point System'!$A$4:$B$15, 2),"")</f>
        <v>2</v>
      </c>
      <c r="I8" s="26">
        <f>IF(I7&gt;0, VLOOKUP(I7-I$5-(INT($M7/9)+(MOD($M7,9)&gt;=I$6)), 'Point System'!$A$4:$B$15, 2),"")</f>
        <v>2</v>
      </c>
      <c r="J8" s="26">
        <f>IF(J7&gt;0, VLOOKUP(J7-J$5-(INT($M7/9)+(MOD($M7,9)&gt;=J$6)), 'Point System'!$A$4:$B$15, 2),"")</f>
        <v>1</v>
      </c>
      <c r="K8" s="26">
        <f>IF(K7&gt;0, VLOOKUP(K7-K$5-(INT($M7/9)+(MOD($M7,9)&gt;=K$6)), 'Point System'!$A$4:$B$15, 2),"")</f>
        <v>2</v>
      </c>
      <c r="L8" s="27">
        <f t="shared" si="0"/>
        <v>17</v>
      </c>
      <c r="M8" s="26"/>
      <c r="N8" s="26"/>
      <c r="O8" s="27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22.5" customHeight="1">
      <c r="A9" s="28" t="s">
        <v>68</v>
      </c>
      <c r="B9" s="29"/>
      <c r="C9" s="29">
        <v>7</v>
      </c>
      <c r="D9" s="29">
        <v>6</v>
      </c>
      <c r="E9" s="29">
        <v>5</v>
      </c>
      <c r="F9" s="29">
        <v>3</v>
      </c>
      <c r="G9" s="29">
        <v>5</v>
      </c>
      <c r="H9" s="29">
        <v>6</v>
      </c>
      <c r="I9" s="29">
        <v>5</v>
      </c>
      <c r="J9" s="29">
        <v>6</v>
      </c>
      <c r="K9" s="29">
        <v>6</v>
      </c>
      <c r="L9" s="27">
        <f t="shared" si="0"/>
        <v>49</v>
      </c>
      <c r="M9" s="29">
        <v>10</v>
      </c>
      <c r="N9" s="29">
        <f>IF(L9&lt;&gt;"",L9- M9, "")</f>
        <v>39</v>
      </c>
      <c r="O9" s="30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2.5" customHeight="1">
      <c r="A10" s="28"/>
      <c r="B10" s="29"/>
      <c r="C10" s="26">
        <f>IF(C9&gt;0, VLOOKUP(C9-C$5-(INT($M9/9)+(MOD($M9,9)&gt;=C$6)), 'Point System'!$A$4:$B$15, 2),"")</f>
        <v>0</v>
      </c>
      <c r="D10" s="26">
        <f>IF(D9&gt;0, VLOOKUP(D9-D$5-(INT($M9/9)+(MOD($M9,9)&gt;=D$6)), 'Point System'!$A$4:$B$15, 2),"")</f>
        <v>3</v>
      </c>
      <c r="E10" s="26">
        <f>IF(E9&gt;0, VLOOKUP(E9-E$5-(INT($M9/9)+(MOD($M9,9)&gt;=E$6)), 'Point System'!$A$4:$B$15, 2),"")</f>
        <v>2</v>
      </c>
      <c r="F10" s="26">
        <f>IF(F9&gt;0, VLOOKUP(F9-F$5-(INT($M9/9)+(MOD($M9,9)&gt;=F$6)), 'Point System'!$A$4:$B$15, 2),"")</f>
        <v>3</v>
      </c>
      <c r="G10" s="26">
        <f>IF(G9&gt;0, VLOOKUP(G9-G$5-(INT($M9/9)+(MOD($M9,9)&gt;=G$6)), 'Point System'!$A$4:$B$15, 2),"")</f>
        <v>2</v>
      </c>
      <c r="H10" s="26">
        <f>IF(H9&gt;0, VLOOKUP(H9-H$5-(INT($M9/9)+(MOD($M9,9)&gt;=H$6)), 'Point System'!$A$4:$B$15, 2),"")</f>
        <v>1</v>
      </c>
      <c r="I10" s="26">
        <f>IF(I9&gt;0, VLOOKUP(I9-I$5-(INT($M9/9)+(MOD($M9,9)&gt;=I$6)), 'Point System'!$A$4:$B$15, 2),"")</f>
        <v>1</v>
      </c>
      <c r="J10" s="26">
        <f>IF(J9&gt;0, VLOOKUP(J9-J$5-(INT($M9/9)+(MOD($M9,9)&gt;=J$6)), 'Point System'!$A$4:$B$15, 2),"")</f>
        <v>1</v>
      </c>
      <c r="K10" s="26">
        <f>IF(K9&gt;0, VLOOKUP(K9-K$5-(INT($M9/9)+(MOD($M9,9)&gt;=K$6)), 'Point System'!$A$4:$B$15, 2),"")</f>
        <v>2</v>
      </c>
      <c r="L10" s="27">
        <f t="shared" si="0"/>
        <v>15</v>
      </c>
      <c r="M10" s="29"/>
      <c r="N10" s="29"/>
      <c r="O10" s="30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customHeight="1">
      <c r="A11" s="25" t="s">
        <v>69</v>
      </c>
      <c r="B11" s="26"/>
      <c r="C11" s="26">
        <v>6</v>
      </c>
      <c r="D11" s="26">
        <v>6</v>
      </c>
      <c r="E11" s="26">
        <v>6</v>
      </c>
      <c r="F11" s="26">
        <v>3</v>
      </c>
      <c r="G11" s="26">
        <v>5</v>
      </c>
      <c r="H11" s="26">
        <v>5</v>
      </c>
      <c r="I11" s="26">
        <v>6</v>
      </c>
      <c r="J11" s="26">
        <v>6</v>
      </c>
      <c r="K11" s="26">
        <v>9</v>
      </c>
      <c r="L11" s="27">
        <f t="shared" si="0"/>
        <v>52</v>
      </c>
      <c r="M11" s="26">
        <v>14</v>
      </c>
      <c r="N11" s="26">
        <f>IF(L11&lt;&gt;"",L11- M11, "")</f>
        <v>38</v>
      </c>
      <c r="O11" s="27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8.75" customHeight="1">
      <c r="A12" s="25"/>
      <c r="B12" s="26"/>
      <c r="C12" s="26">
        <f>IF(C11&gt;0, VLOOKUP(C11-C$5-(INT($M11/9)+(MOD($M11,9)&gt;=C$6)), 'Point System'!$A$4:$B$15, 2),"")</f>
        <v>2</v>
      </c>
      <c r="D12" s="26">
        <f>IF(D11&gt;0, VLOOKUP(D11-D$5-(INT($M11/9)+(MOD($M11,9)&gt;=D$6)), 'Point System'!$A$4:$B$15, 2),"")</f>
        <v>3</v>
      </c>
      <c r="E12" s="26">
        <f>IF(E11&gt;0, VLOOKUP(E11-E$5-(INT($M11/9)+(MOD($M11,9)&gt;=E$6)), 'Point System'!$A$4:$B$15, 2),"")</f>
        <v>2</v>
      </c>
      <c r="F12" s="26">
        <f>IF(F11&gt;0, VLOOKUP(F11-F$5-(INT($M11/9)+(MOD($M11,9)&gt;=F$6)), 'Point System'!$A$4:$B$15, 2),"")</f>
        <v>3</v>
      </c>
      <c r="G12" s="26">
        <f>IF(G11&gt;0, VLOOKUP(G11-G$5-(INT($M11/9)+(MOD($M11,9)&gt;=G$6)), 'Point System'!$A$4:$B$15, 2),"")</f>
        <v>3</v>
      </c>
      <c r="H12" s="26">
        <f>IF(H11&gt;0, VLOOKUP(H11-H$5-(INT($M11/9)+(MOD($M11,9)&gt;=H$6)), 'Point System'!$A$4:$B$15, 2),"")</f>
        <v>2</v>
      </c>
      <c r="I12" s="26">
        <f>IF(I11&gt;0, VLOOKUP(I11-I$5-(INT($M11/9)+(MOD($M11,9)&gt;=I$6)), 'Point System'!$A$4:$B$15, 2),"")</f>
        <v>0</v>
      </c>
      <c r="J12" s="26">
        <f>IF(J11&gt;0, VLOOKUP(J11-J$5-(INT($M11/9)+(MOD($M11,9)&gt;=J$6)), 'Point System'!$A$4:$B$15, 2),"")</f>
        <v>1</v>
      </c>
      <c r="K12" s="26">
        <f>IF(K11&gt;0, VLOOKUP(K11-K$5-(INT($M11/9)+(MOD($M11,9)&gt;=K$6)), 'Point System'!$A$4:$B$15, 2),"")</f>
        <v>0</v>
      </c>
      <c r="L12" s="27">
        <f t="shared" si="0"/>
        <v>16</v>
      </c>
      <c r="M12" s="26"/>
      <c r="N12" s="26"/>
      <c r="O12" s="27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customHeight="1">
      <c r="A13" s="28" t="s">
        <v>70</v>
      </c>
      <c r="B13" s="29"/>
      <c r="C13" s="29">
        <v>6</v>
      </c>
      <c r="D13" s="29">
        <v>6</v>
      </c>
      <c r="E13" s="29">
        <v>5</v>
      </c>
      <c r="F13" s="29">
        <v>4</v>
      </c>
      <c r="G13" s="29">
        <v>6</v>
      </c>
      <c r="H13" s="29">
        <v>6</v>
      </c>
      <c r="I13" s="29">
        <v>6</v>
      </c>
      <c r="J13" s="29">
        <v>6</v>
      </c>
      <c r="K13" s="29">
        <v>6</v>
      </c>
      <c r="L13" s="27">
        <f t="shared" si="0"/>
        <v>51</v>
      </c>
      <c r="M13" s="29">
        <v>17</v>
      </c>
      <c r="N13" s="29">
        <f>IF(L13&lt;&gt;"",L13- M13, "")</f>
        <v>34</v>
      </c>
      <c r="O13" s="30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8.75" customHeight="1">
      <c r="A14" s="28"/>
      <c r="B14" s="29"/>
      <c r="C14" s="26">
        <f>IF(C13&gt;0, VLOOKUP(C13-C$5-(INT($M13/9)+(MOD($M13,9)&gt;=C$6)), 'Point System'!$A$4:$B$15, 2),"")</f>
        <v>2</v>
      </c>
      <c r="D14" s="26">
        <f>IF(D13&gt;0, VLOOKUP(D13-D$5-(INT($M13/9)+(MOD($M13,9)&gt;=D$6)), 'Point System'!$A$4:$B$15, 2),"")</f>
        <v>3</v>
      </c>
      <c r="E14" s="26">
        <f>IF(E13&gt;0, VLOOKUP(E13-E$5-(INT($M13/9)+(MOD($M13,9)&gt;=E$6)), 'Point System'!$A$4:$B$15, 2),"")</f>
        <v>3</v>
      </c>
      <c r="F14" s="26">
        <f>IF(F13&gt;0, VLOOKUP(F13-F$5-(INT($M13/9)+(MOD($M13,9)&gt;=F$6)), 'Point System'!$A$4:$B$15, 2),"")</f>
        <v>2</v>
      </c>
      <c r="G14" s="26">
        <f>IF(G13&gt;0, VLOOKUP(G13-G$5-(INT($M13/9)+(MOD($M13,9)&gt;=G$6)), 'Point System'!$A$4:$B$15, 2),"")</f>
        <v>2</v>
      </c>
      <c r="H14" s="26">
        <f>IF(H13&gt;0, VLOOKUP(H13-H$5-(INT($M13/9)+(MOD($M13,9)&gt;=H$6)), 'Point System'!$A$4:$B$15, 2),"")</f>
        <v>2</v>
      </c>
      <c r="I14" s="26">
        <f>IF(I13&gt;0, VLOOKUP(I13-I$5-(INT($M13/9)+(MOD($M13,9)&gt;=I$6)), 'Point System'!$A$4:$B$15, 2),"")</f>
        <v>1</v>
      </c>
      <c r="J14" s="26">
        <f>IF(J13&gt;0, VLOOKUP(J13-J$5-(INT($M13/9)+(MOD($M13,9)&gt;=J$6)), 'Point System'!$A$4:$B$15, 2),"")</f>
        <v>2</v>
      </c>
      <c r="K14" s="26">
        <f>IF(K13&gt;0, VLOOKUP(K13-K$5-(INT($M13/9)+(MOD($M13,9)&gt;=K$6)), 'Point System'!$A$4:$B$15, 2),"")</f>
        <v>3</v>
      </c>
      <c r="L14" s="27">
        <f t="shared" si="0"/>
        <v>20</v>
      </c>
      <c r="M14" s="29"/>
      <c r="N14" s="29"/>
      <c r="O14" s="30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customHeight="1">
      <c r="A15" s="25" t="s">
        <v>71</v>
      </c>
      <c r="B15" s="26"/>
      <c r="C15" s="26">
        <v>6</v>
      </c>
      <c r="D15" s="26">
        <v>7</v>
      </c>
      <c r="E15" s="26">
        <v>4</v>
      </c>
      <c r="F15" s="26">
        <v>3</v>
      </c>
      <c r="G15" s="26">
        <v>4</v>
      </c>
      <c r="H15" s="26">
        <v>7</v>
      </c>
      <c r="I15" s="26">
        <v>6</v>
      </c>
      <c r="J15" s="26">
        <v>5</v>
      </c>
      <c r="K15" s="26">
        <v>7</v>
      </c>
      <c r="L15" s="27">
        <f t="shared" si="0"/>
        <v>49</v>
      </c>
      <c r="M15" s="26">
        <v>13</v>
      </c>
      <c r="N15" s="26">
        <f>IF(L15&lt;&gt;"",L15- M15, "")</f>
        <v>36</v>
      </c>
      <c r="O15" s="2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8.75" customHeight="1">
      <c r="A16" s="25"/>
      <c r="B16" s="26"/>
      <c r="C16" s="26">
        <f>IF(C15&gt;0, VLOOKUP(C15-C$5-(INT($M15/9)+(MOD($M15,9)&gt;=C$6)), 'Point System'!$A$4:$B$15, 2),"")</f>
        <v>2</v>
      </c>
      <c r="D16" s="26">
        <f>IF(D15&gt;0, VLOOKUP(D15-D$5-(INT($M15/9)+(MOD($M15,9)&gt;=D$6)), 'Point System'!$A$4:$B$15, 2),"")</f>
        <v>2</v>
      </c>
      <c r="E16" s="26">
        <f>IF(E15&gt;0, VLOOKUP(E15-E$5-(INT($M15/9)+(MOD($M15,9)&gt;=E$6)), 'Point System'!$A$4:$B$15, 2),"")</f>
        <v>4</v>
      </c>
      <c r="F16" s="26">
        <f>IF(F15&gt;0, VLOOKUP(F15-F$5-(INT($M15/9)+(MOD($M15,9)&gt;=F$6)), 'Point System'!$A$4:$B$15, 2),"")</f>
        <v>3</v>
      </c>
      <c r="G16" s="26">
        <f>IF(G15&gt;0, VLOOKUP(G15-G$5-(INT($M15/9)+(MOD($M15,9)&gt;=G$6)), 'Point System'!$A$4:$B$15, 2),"")</f>
        <v>3</v>
      </c>
      <c r="H16" s="26">
        <f>IF(H15&gt;0, VLOOKUP(H15-H$5-(INT($M15/9)+(MOD($M15,9)&gt;=H$6)), 'Point System'!$A$4:$B$15, 2),"")</f>
        <v>0</v>
      </c>
      <c r="I16" s="26">
        <f>IF(I15&gt;0, VLOOKUP(I15-I$5-(INT($M15/9)+(MOD($M15,9)&gt;=I$6)), 'Point System'!$A$4:$B$15, 2),"")</f>
        <v>0</v>
      </c>
      <c r="J16" s="26">
        <f>IF(J15&gt;0, VLOOKUP(J15-J$5-(INT($M15/9)+(MOD($M15,9)&gt;=J$6)), 'Point System'!$A$4:$B$15, 2),"")</f>
        <v>2</v>
      </c>
      <c r="K16" s="26">
        <f>IF(K15&gt;0, VLOOKUP(K15-K$5-(INT($M15/9)+(MOD($M15,9)&gt;=K$6)), 'Point System'!$A$4:$B$15, 2),"")</f>
        <v>2</v>
      </c>
      <c r="L16" s="27">
        <f t="shared" si="0"/>
        <v>18</v>
      </c>
      <c r="M16" s="26"/>
      <c r="N16" s="26"/>
      <c r="O16" s="27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customHeight="1">
      <c r="A17" s="28" t="s">
        <v>72</v>
      </c>
      <c r="B17" s="29"/>
      <c r="C17" s="29">
        <v>6</v>
      </c>
      <c r="D17" s="29">
        <v>8</v>
      </c>
      <c r="E17" s="29">
        <v>6</v>
      </c>
      <c r="F17" s="29">
        <v>6</v>
      </c>
      <c r="G17" s="29">
        <v>7</v>
      </c>
      <c r="H17" s="29">
        <v>7</v>
      </c>
      <c r="I17" s="29">
        <v>7</v>
      </c>
      <c r="J17" s="29">
        <v>7</v>
      </c>
      <c r="K17" s="29">
        <v>10</v>
      </c>
      <c r="L17" s="27">
        <f t="shared" si="0"/>
        <v>64</v>
      </c>
      <c r="M17" s="29">
        <v>23</v>
      </c>
      <c r="N17" s="29">
        <f>IF(L17&lt;&gt;"",L17- M17, "")</f>
        <v>41</v>
      </c>
      <c r="O17" s="30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8.75" customHeight="1">
      <c r="A18" s="28"/>
      <c r="B18" s="29"/>
      <c r="C18" s="26">
        <f>IF(C17&gt;0, VLOOKUP(C17-C$5-(INT($M17/9)+(MOD($M17,9)&gt;=C$6)), 'Point System'!$A$4:$B$15, 2),"")</f>
        <v>3</v>
      </c>
      <c r="D18" s="26">
        <f>IF(D17&gt;0, VLOOKUP(D17-D$5-(INT($M17/9)+(MOD($M17,9)&gt;=D$6)), 'Point System'!$A$4:$B$15, 2),"")</f>
        <v>2</v>
      </c>
      <c r="E18" s="26">
        <f>IF(E17&gt;0, VLOOKUP(E17-E$5-(INT($M17/9)+(MOD($M17,9)&gt;=E$6)), 'Point System'!$A$4:$B$15, 2),"")</f>
        <v>3</v>
      </c>
      <c r="F18" s="26">
        <f>IF(F17&gt;0, VLOOKUP(F17-F$5-(INT($M17/9)+(MOD($M17,9)&gt;=F$6)), 'Point System'!$A$4:$B$15, 2),"")</f>
        <v>1</v>
      </c>
      <c r="G18" s="26">
        <f>IF(G17&gt;0, VLOOKUP(G17-G$5-(INT($M17/9)+(MOD($M17,9)&gt;=G$6)), 'Point System'!$A$4:$B$15, 2),"")</f>
        <v>2</v>
      </c>
      <c r="H18" s="26">
        <f>IF(H17&gt;0, VLOOKUP(H17-H$5-(INT($M17/9)+(MOD($M17,9)&gt;=H$6)), 'Point System'!$A$4:$B$15, 2),"")</f>
        <v>1</v>
      </c>
      <c r="I18" s="26">
        <f>IF(I17&gt;0, VLOOKUP(I17-I$5-(INT($M17/9)+(MOD($M17,9)&gt;=I$6)), 'Point System'!$A$4:$B$15, 2),"")</f>
        <v>0</v>
      </c>
      <c r="J18" s="26">
        <f>IF(J17&gt;0, VLOOKUP(J17-J$5-(INT($M17/9)+(MOD($M17,9)&gt;=J$6)), 'Point System'!$A$4:$B$15, 2),"")</f>
        <v>1</v>
      </c>
      <c r="K18" s="26">
        <f>IF(K17&gt;0, VLOOKUP(K17-K$5-(INT($M17/9)+(MOD($M17,9)&gt;=K$6)), 'Point System'!$A$4:$B$15, 2),"")</f>
        <v>0</v>
      </c>
      <c r="L18" s="27">
        <f t="shared" si="0"/>
        <v>13</v>
      </c>
      <c r="M18" s="29"/>
      <c r="N18" s="29"/>
      <c r="O18" s="30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22.5" customHeight="1">
      <c r="A19" s="25" t="s">
        <v>73</v>
      </c>
      <c r="B19" s="26"/>
      <c r="C19" s="26">
        <v>5</v>
      </c>
      <c r="D19" s="26">
        <v>5</v>
      </c>
      <c r="E19" s="26">
        <v>6</v>
      </c>
      <c r="F19" s="26">
        <v>4</v>
      </c>
      <c r="G19" s="26">
        <v>5</v>
      </c>
      <c r="H19" s="26">
        <v>5</v>
      </c>
      <c r="I19" s="26">
        <v>5</v>
      </c>
      <c r="J19" s="26">
        <v>7</v>
      </c>
      <c r="K19" s="26">
        <v>7</v>
      </c>
      <c r="L19" s="27">
        <f t="shared" si="0"/>
        <v>49</v>
      </c>
      <c r="M19" s="26">
        <v>16</v>
      </c>
      <c r="N19" s="26">
        <f>IF(L19&lt;&gt;"",L19- M19, "")</f>
        <v>33</v>
      </c>
      <c r="O19" s="27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22.5" customHeight="1">
      <c r="A20" s="25"/>
      <c r="B20" s="26"/>
      <c r="C20" s="26">
        <f>IF(C19&gt;0, VLOOKUP(C19-C$5-(INT($M19/9)+(MOD($M19,9)&gt;=C$6)), 'Point System'!$A$4:$B$15, 2),"")</f>
        <v>3</v>
      </c>
      <c r="D20" s="26">
        <f>IF(D19&gt;0, VLOOKUP(D19-D$5-(INT($M19/9)+(MOD($M19,9)&gt;=D$6)), 'Point System'!$A$4:$B$15, 2),"")</f>
        <v>4</v>
      </c>
      <c r="E20" s="26">
        <f>IF(E19&gt;0, VLOOKUP(E19-E$5-(INT($M19/9)+(MOD($M19,9)&gt;=E$6)), 'Point System'!$A$4:$B$15, 2),"")</f>
        <v>2</v>
      </c>
      <c r="F20" s="26">
        <f>IF(F19&gt;0, VLOOKUP(F19-F$5-(INT($M19/9)+(MOD($M19,9)&gt;=F$6)), 'Point System'!$A$4:$B$15, 2),"")</f>
        <v>2</v>
      </c>
      <c r="G20" s="26">
        <f>IF(G19&gt;0, VLOOKUP(G19-G$5-(INT($M19/9)+(MOD($M19,9)&gt;=G$6)), 'Point System'!$A$4:$B$15, 2),"")</f>
        <v>3</v>
      </c>
      <c r="H20" s="26">
        <f>IF(H19&gt;0, VLOOKUP(H19-H$5-(INT($M19/9)+(MOD($M19,9)&gt;=H$6)), 'Point System'!$A$4:$B$15, 2),"")</f>
        <v>3</v>
      </c>
      <c r="I20" s="26">
        <f>IF(I19&gt;0, VLOOKUP(I19-I$5-(INT($M19/9)+(MOD($M19,9)&gt;=I$6)), 'Point System'!$A$4:$B$15, 2),"")</f>
        <v>1</v>
      </c>
      <c r="J20" s="26">
        <f>IF(J19&gt;0, VLOOKUP(J19-J$5-(INT($M19/9)+(MOD($M19,9)&gt;=J$6)), 'Point System'!$A$4:$B$15, 2),"")</f>
        <v>1</v>
      </c>
      <c r="K20" s="26">
        <f>IF(K19&gt;0, VLOOKUP(K19-K$5-(INT($M19/9)+(MOD($M19,9)&gt;=K$6)), 'Point System'!$A$4:$B$15, 2),"")</f>
        <v>2</v>
      </c>
      <c r="L20" s="27">
        <f t="shared" si="0"/>
        <v>21</v>
      </c>
      <c r="M20" s="26"/>
      <c r="N20" s="26"/>
      <c r="O20" s="27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22.5" customHeight="1">
      <c r="A21" s="28" t="s">
        <v>81</v>
      </c>
      <c r="B21" s="29"/>
      <c r="C21" s="29">
        <v>8</v>
      </c>
      <c r="D21" s="29">
        <v>7</v>
      </c>
      <c r="E21" s="29">
        <v>6</v>
      </c>
      <c r="F21" s="29">
        <v>4</v>
      </c>
      <c r="G21" s="29">
        <v>5</v>
      </c>
      <c r="H21" s="29">
        <v>5</v>
      </c>
      <c r="I21" s="29">
        <v>5</v>
      </c>
      <c r="J21" s="29">
        <v>6</v>
      </c>
      <c r="K21" s="29">
        <v>7</v>
      </c>
      <c r="L21" s="27">
        <f t="shared" si="0"/>
        <v>53</v>
      </c>
      <c r="M21" s="29" t="s">
        <v>88</v>
      </c>
      <c r="N21" s="29" t="e">
        <f>IF(L21&lt;&gt;"",L21- M21, "")</f>
        <v>#VALUE!</v>
      </c>
      <c r="O21" s="30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22.5" customHeight="1">
      <c r="A22" s="28"/>
      <c r="B22" s="29"/>
      <c r="C22" s="29" t="e">
        <f>IF(C21&gt;0, VLOOKUP(C21-C$5-(INT($M21/9)+(MOD($M21,9)&gt;=C$6)), '[1]Point System'!$A$4:$B$15, 2),"")</f>
        <v>#VALUE!</v>
      </c>
      <c r="D22" s="29" t="e">
        <f>IF(D21&gt;0, VLOOKUP(D21-D$5-(INT($M21/9)+(MOD($M21,9)&gt;=D$6)), '[1]Point System'!$A$4:$B$15, 2),"")</f>
        <v>#VALUE!</v>
      </c>
      <c r="E22" s="29" t="e">
        <f>IF(E21&gt;0, VLOOKUP(E21-E$5-(INT($M21/9)+(MOD($M21,9)&gt;=E$6)), '[1]Point System'!$A$4:$B$15, 2),"")</f>
        <v>#VALUE!</v>
      </c>
      <c r="F22" s="29" t="e">
        <f>IF(F21&gt;0, VLOOKUP(F21-F$5-(INT($M21/9)+(MOD($M21,9)&gt;=F$6)), '[1]Point System'!$A$4:$B$15, 2),"")</f>
        <v>#VALUE!</v>
      </c>
      <c r="G22" s="29" t="e">
        <f>IF(G21&gt;0, VLOOKUP(G21-G$5-(INT($M21/9)+(MOD($M21,9)&gt;=G$6)), '[1]Point System'!$A$4:$B$15, 2),"")</f>
        <v>#VALUE!</v>
      </c>
      <c r="H22" s="29" t="e">
        <f>IF(H21&gt;0, VLOOKUP(H21-H$5-(INT($M21/9)+(MOD($M21,9)&gt;=H$6)), '[1]Point System'!$A$4:$B$15, 2),"")</f>
        <v>#VALUE!</v>
      </c>
      <c r="I22" s="29" t="e">
        <f>IF(I21&gt;0, VLOOKUP(I21-I$5-(INT($M21/9)+(MOD($M21,9)&gt;=I$6)), '[1]Point System'!$A$4:$B$15, 2),"")</f>
        <v>#VALUE!</v>
      </c>
      <c r="J22" s="29" t="e">
        <f>IF(J21&gt;0, VLOOKUP(J21-J$5-(INT($M21/9)+(MOD($M21,9)&gt;=J$6)), '[1]Point System'!$A$4:$B$15, 2),"")</f>
        <v>#VALUE!</v>
      </c>
      <c r="K22" s="29" t="e">
        <f>IF(K21&gt;0, VLOOKUP(K21-K$5-(INT($M21/9)+(MOD($M21,9)&gt;=K$6)), '[1]Point System'!$A$4:$B$15, 2),"")</f>
        <v>#VALUE!</v>
      </c>
      <c r="L22" s="27" t="e">
        <f t="shared" si="0"/>
        <v>#VALUE!</v>
      </c>
      <c r="M22" s="29"/>
      <c r="N22" s="29"/>
      <c r="O22" s="30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customHeight="1">
      <c r="A23" s="25" t="s">
        <v>82</v>
      </c>
      <c r="B23" s="26"/>
      <c r="C23" s="26">
        <v>7</v>
      </c>
      <c r="D23" s="26">
        <v>8</v>
      </c>
      <c r="E23" s="26">
        <v>5</v>
      </c>
      <c r="F23" s="26">
        <v>4</v>
      </c>
      <c r="G23" s="26">
        <v>4</v>
      </c>
      <c r="H23" s="26">
        <v>7</v>
      </c>
      <c r="I23" s="26">
        <v>4</v>
      </c>
      <c r="J23" s="26">
        <v>6</v>
      </c>
      <c r="K23" s="26">
        <v>7</v>
      </c>
      <c r="L23" s="27">
        <f t="shared" si="0"/>
        <v>52</v>
      </c>
      <c r="M23" s="26" t="s">
        <v>88</v>
      </c>
      <c r="N23" s="26" t="e">
        <f>IF(L23&lt;&gt;"",L23- M23, "")</f>
        <v>#VALUE!</v>
      </c>
      <c r="O23" s="27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8.75" customHeight="1">
      <c r="A24" s="25"/>
      <c r="B24" s="26"/>
      <c r="C24" s="26" t="e">
        <f>IF(C23&gt;0, VLOOKUP(C23-C$5-(INT($M23/9)+(MOD($M23,9)&gt;=C$6)), '[1]Point System'!$A$4:$B$15, 2),"")</f>
        <v>#VALUE!</v>
      </c>
      <c r="D24" s="26" t="e">
        <f>IF(D23&gt;0, VLOOKUP(D23-D$5-(INT($M23/9)+(MOD($M23,9)&gt;=D$6)), '[1]Point System'!$A$4:$B$15, 2),"")</f>
        <v>#VALUE!</v>
      </c>
      <c r="E24" s="26" t="e">
        <f>IF(E23&gt;0, VLOOKUP(E23-E$5-(INT($M23/9)+(MOD($M23,9)&gt;=E$6)), '[1]Point System'!$A$4:$B$15, 2),"")</f>
        <v>#VALUE!</v>
      </c>
      <c r="F24" s="26" t="e">
        <f>IF(F23&gt;0, VLOOKUP(F23-F$5-(INT($M23/9)+(MOD($M23,9)&gt;=F$6)), '[1]Point System'!$A$4:$B$15, 2),"")</f>
        <v>#VALUE!</v>
      </c>
      <c r="G24" s="26" t="e">
        <f>IF(G23&gt;0, VLOOKUP(G23-G$5-(INT($M23/9)+(MOD($M23,9)&gt;=G$6)), '[1]Point System'!$A$4:$B$15, 2),"")</f>
        <v>#VALUE!</v>
      </c>
      <c r="H24" s="26" t="e">
        <f>IF(H23&gt;0, VLOOKUP(H23-H$5-(INT($M23/9)+(MOD($M23,9)&gt;=H$6)), '[1]Point System'!$A$4:$B$15, 2),"")</f>
        <v>#VALUE!</v>
      </c>
      <c r="I24" s="26" t="e">
        <f>IF(I23&gt;0, VLOOKUP(I23-I$5-(INT($M23/9)+(MOD($M23,9)&gt;=I$6)), '[1]Point System'!$A$4:$B$15, 2),"")</f>
        <v>#VALUE!</v>
      </c>
      <c r="J24" s="26" t="e">
        <f>IF(J23&gt;0, VLOOKUP(J23-J$5-(INT($M23/9)+(MOD($M23,9)&gt;=J$6)), '[1]Point System'!$A$4:$B$15, 2),"")</f>
        <v>#VALUE!</v>
      </c>
      <c r="K24" s="26" t="e">
        <f>IF(K23&gt;0, VLOOKUP(K23-K$5-(INT($M23/9)+(MOD($M23,9)&gt;=K$6)), '[1]Point System'!$A$4:$B$15, 2),"")</f>
        <v>#VALUE!</v>
      </c>
      <c r="L24" s="27" t="e">
        <f t="shared" si="0"/>
        <v>#VALUE!</v>
      </c>
      <c r="M24" s="26"/>
      <c r="N24" s="26"/>
      <c r="O24" s="27" t="e">
        <f>IF(L24&lt;&gt;"", L24, "")</f>
        <v>#VALUE!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customHeight="1">
      <c r="A25" s="28" t="s">
        <v>80</v>
      </c>
      <c r="B25" s="29"/>
      <c r="C25" s="29">
        <v>5</v>
      </c>
      <c r="D25" s="29">
        <v>5</v>
      </c>
      <c r="E25" s="29">
        <v>4</v>
      </c>
      <c r="F25" s="29">
        <v>5</v>
      </c>
      <c r="G25" s="29">
        <v>6</v>
      </c>
      <c r="H25" s="29">
        <v>4</v>
      </c>
      <c r="I25" s="29">
        <v>5</v>
      </c>
      <c r="J25" s="29">
        <v>5</v>
      </c>
      <c r="K25" s="29">
        <v>5</v>
      </c>
      <c r="L25" s="27">
        <f t="shared" si="0"/>
        <v>44</v>
      </c>
      <c r="M25" s="29">
        <v>12</v>
      </c>
      <c r="N25" s="29">
        <f>IF(L25&lt;&gt;"",L25- M25, "")</f>
        <v>32</v>
      </c>
      <c r="O25" s="30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8.75" customHeight="1">
      <c r="A26" s="28"/>
      <c r="B26" s="29"/>
      <c r="C26" s="29">
        <f>IF(C25&gt;0, VLOOKUP(C25-C$5-(INT($M25/9)+(MOD($M25,9)&gt;=C$6)), '[1]Point System'!$A$4:$B$15, 2),"")</f>
        <v>2</v>
      </c>
      <c r="D26" s="29">
        <f>IF(D25&gt;0, VLOOKUP(D25-D$5-(INT($M25/9)+(MOD($M25,9)&gt;=D$6)), '[1]Point System'!$A$4:$B$15, 2),"")</f>
        <v>4</v>
      </c>
      <c r="E26" s="29">
        <f>IF(E25&gt;0, VLOOKUP(E25-E$5-(INT($M25/9)+(MOD($M25,9)&gt;=E$6)), '[1]Point System'!$A$4:$B$15, 2),"")</f>
        <v>4</v>
      </c>
      <c r="F26" s="29">
        <f>IF(F25&gt;0, VLOOKUP(F25-F$5-(INT($M25/9)+(MOD($M25,9)&gt;=F$6)), '[1]Point System'!$A$4:$B$15, 2),"")</f>
        <v>1</v>
      </c>
      <c r="G26" s="29">
        <f>IF(G25&gt;0, VLOOKUP(G25-G$5-(INT($M25/9)+(MOD($M25,9)&gt;=G$6)), '[1]Point System'!$A$4:$B$15, 2),"")</f>
        <v>1</v>
      </c>
      <c r="H26" s="29">
        <f>IF(H25&gt;0, VLOOKUP(H25-H$5-(INT($M25/9)+(MOD($M25,9)&gt;=H$6)), '[1]Point System'!$A$4:$B$15, 2),"")</f>
        <v>3</v>
      </c>
      <c r="I26" s="29">
        <f>IF(I25&gt;0, VLOOKUP(I25-I$5-(INT($M25/9)+(MOD($M25,9)&gt;=I$6)), '[1]Point System'!$A$4:$B$15, 2),"")</f>
        <v>1</v>
      </c>
      <c r="J26" s="29">
        <f>IF(J25&gt;0, VLOOKUP(J25-J$5-(INT($M25/9)+(MOD($M25,9)&gt;=J$6)), '[1]Point System'!$A$4:$B$15, 2),"")</f>
        <v>2</v>
      </c>
      <c r="K26" s="29">
        <f>IF(K25&gt;0, VLOOKUP(K25-K$5-(INT($M25/9)+(MOD($M25,9)&gt;=K$6)), '[1]Point System'!$A$4:$B$15, 2),"")</f>
        <v>4</v>
      </c>
      <c r="L26" s="27">
        <f t="shared" si="0"/>
        <v>22</v>
      </c>
      <c r="M26" s="29"/>
      <c r="N26" s="29"/>
      <c r="O26" s="30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customHeight="1">
      <c r="A27" s="25" t="s">
        <v>79</v>
      </c>
      <c r="B27" s="26"/>
      <c r="C27" s="26">
        <v>5</v>
      </c>
      <c r="D27" s="26">
        <v>6</v>
      </c>
      <c r="E27" s="26">
        <v>4</v>
      </c>
      <c r="F27" s="26">
        <v>3</v>
      </c>
      <c r="G27" s="26">
        <v>4</v>
      </c>
      <c r="H27" s="26">
        <v>5</v>
      </c>
      <c r="I27" s="26">
        <v>3</v>
      </c>
      <c r="J27" s="26">
        <v>4</v>
      </c>
      <c r="K27" s="26">
        <v>5</v>
      </c>
      <c r="L27" s="27">
        <f t="shared" si="0"/>
        <v>39</v>
      </c>
      <c r="M27" s="26">
        <v>1</v>
      </c>
      <c r="N27" s="26">
        <f>IF(L27&lt;&gt;"",L27- M27, "")</f>
        <v>38</v>
      </c>
      <c r="O27" s="27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8.75" customHeight="1">
      <c r="A28" s="25"/>
      <c r="B28" s="26"/>
      <c r="C28" s="26">
        <f>IF(C27&gt;0, VLOOKUP(C27-C$5-(INT($M27/9)+(MOD($M27,9)&gt;=C$6)), '[1]Point System'!$A$4:$B$15, 2),"")</f>
        <v>1</v>
      </c>
      <c r="D28" s="26">
        <f>IF(D27&gt;0, VLOOKUP(D27-D$5-(INT($M27/9)+(MOD($M27,9)&gt;=D$6)), '[1]Point System'!$A$4:$B$15, 2),"")</f>
        <v>2</v>
      </c>
      <c r="E28" s="26">
        <f>IF(E27&gt;0, VLOOKUP(E27-E$5-(INT($M27/9)+(MOD($M27,9)&gt;=E$6)), '[1]Point System'!$A$4:$B$15, 2),"")</f>
        <v>2</v>
      </c>
      <c r="F28" s="26">
        <f>IF(F27&gt;0, VLOOKUP(F27-F$5-(INT($M27/9)+(MOD($M27,9)&gt;=F$6)), '[1]Point System'!$A$4:$B$15, 2),"")</f>
        <v>2</v>
      </c>
      <c r="G28" s="26">
        <f>IF(G27&gt;0, VLOOKUP(G27-G$5-(INT($M27/9)+(MOD($M27,9)&gt;=G$6)), '[1]Point System'!$A$4:$B$15, 2),"")</f>
        <v>2</v>
      </c>
      <c r="H28" s="26">
        <f>IF(H27&gt;0, VLOOKUP(H27-H$5-(INT($M27/9)+(MOD($M27,9)&gt;=H$6)), '[1]Point System'!$A$4:$B$15, 2),"")</f>
        <v>1</v>
      </c>
      <c r="I28" s="26">
        <f>IF(I27&gt;0, VLOOKUP(I27-I$5-(INT($M27/9)+(MOD($M27,9)&gt;=I$6)), '[1]Point System'!$A$4:$B$15, 2),"")</f>
        <v>2</v>
      </c>
      <c r="J28" s="26">
        <f>IF(J27&gt;0, VLOOKUP(J27-J$5-(INT($M27/9)+(MOD($M27,9)&gt;=J$6)), '[1]Point System'!$A$4:$B$15, 2),"")</f>
        <v>2</v>
      </c>
      <c r="K28" s="26">
        <f>IF(K27&gt;0, VLOOKUP(K27-K$5-(INT($M27/9)+(MOD($M27,9)&gt;=K$6)), '[1]Point System'!$A$4:$B$15, 2),"")</f>
        <v>2</v>
      </c>
      <c r="L28" s="27">
        <f t="shared" si="0"/>
        <v>16</v>
      </c>
      <c r="M28" s="26"/>
      <c r="N28" s="26"/>
      <c r="O28" s="27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2"/>
  <sheetViews>
    <sheetView workbookViewId="0">
      <pane ySplit="6" topLeftCell="A7" activePane="bottomLeft" state="frozen"/>
      <selection activeCell="A2" sqref="A2:Q2"/>
      <selection pane="bottomLeft" activeCell="B7" sqref="B7"/>
    </sheetView>
  </sheetViews>
  <sheetFormatPr defaultColWidth="14.375" defaultRowHeight="15" customHeight="1"/>
  <cols>
    <col min="1" max="1" width="19.375" style="13" customWidth="1"/>
    <col min="2" max="2" width="9.125" style="13" customWidth="1"/>
    <col min="3" max="11" width="7.25" style="13" customWidth="1"/>
    <col min="12" max="12" width="8.75" style="13" customWidth="1"/>
    <col min="13" max="13" width="8" style="13" customWidth="1"/>
    <col min="14" max="14" width="8.125" style="13" customWidth="1"/>
    <col min="15" max="15" width="17.75" style="13" customWidth="1"/>
    <col min="16" max="16" width="14.25" style="13" customWidth="1"/>
    <col min="17" max="17" width="11.125" style="13" customWidth="1"/>
    <col min="18" max="26" width="8.75" style="13" customWidth="1"/>
    <col min="27" max="16384" width="14.375" style="13"/>
  </cols>
  <sheetData>
    <row r="1" spans="1:26" ht="18.75" customHeight="1">
      <c r="A1" s="138" t="s">
        <v>58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6.5" customHeight="1">
      <c r="A2" s="140" t="s">
        <v>59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8.75" customHeigh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22.5" customHeight="1">
      <c r="A4" s="17" t="s">
        <v>60</v>
      </c>
      <c r="B4" s="18" t="s">
        <v>61</v>
      </c>
      <c r="C4" s="18">
        <v>1</v>
      </c>
      <c r="D4" s="18">
        <v>2</v>
      </c>
      <c r="E4" s="18">
        <v>3</v>
      </c>
      <c r="F4" s="18">
        <v>4</v>
      </c>
      <c r="G4" s="18">
        <v>5</v>
      </c>
      <c r="H4" s="18">
        <v>6</v>
      </c>
      <c r="I4" s="18">
        <v>7</v>
      </c>
      <c r="J4" s="18">
        <v>8</v>
      </c>
      <c r="K4" s="18">
        <v>9</v>
      </c>
      <c r="L4" s="18" t="s">
        <v>62</v>
      </c>
      <c r="M4" s="18" t="s">
        <v>63</v>
      </c>
      <c r="N4" s="18" t="s">
        <v>64</v>
      </c>
      <c r="O4" s="18" t="s">
        <v>65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2.5" customHeight="1">
      <c r="A5" s="19"/>
      <c r="B5" s="20" t="s">
        <v>66</v>
      </c>
      <c r="C5" s="20">
        <v>4</v>
      </c>
      <c r="D5" s="20">
        <v>5</v>
      </c>
      <c r="E5" s="20">
        <v>4</v>
      </c>
      <c r="F5" s="20">
        <v>3</v>
      </c>
      <c r="G5" s="20">
        <v>4</v>
      </c>
      <c r="H5" s="20">
        <v>4</v>
      </c>
      <c r="I5" s="20">
        <v>3</v>
      </c>
      <c r="J5" s="20">
        <v>4</v>
      </c>
      <c r="K5" s="20">
        <v>5</v>
      </c>
      <c r="L5" s="21">
        <f>SUM(C5:K5)</f>
        <v>36</v>
      </c>
      <c r="M5" s="20"/>
      <c r="N5" s="20"/>
      <c r="O5" s="21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2.5" customHeight="1">
      <c r="A6" s="22"/>
      <c r="B6" s="23" t="s">
        <v>63</v>
      </c>
      <c r="C6" s="23">
        <v>4</v>
      </c>
      <c r="D6" s="23">
        <v>1</v>
      </c>
      <c r="E6" s="23">
        <v>3</v>
      </c>
      <c r="F6" s="23">
        <v>9</v>
      </c>
      <c r="G6" s="23">
        <v>5</v>
      </c>
      <c r="H6" s="23">
        <v>7</v>
      </c>
      <c r="I6" s="23">
        <v>8</v>
      </c>
      <c r="J6" s="23">
        <v>6</v>
      </c>
      <c r="K6" s="23">
        <v>2</v>
      </c>
      <c r="L6" s="24"/>
      <c r="M6" s="23"/>
      <c r="N6" s="23"/>
      <c r="O6" s="2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2.5" customHeight="1">
      <c r="A7" s="25" t="s">
        <v>67</v>
      </c>
      <c r="B7" s="26" t="s">
        <v>92</v>
      </c>
      <c r="C7" s="26">
        <v>4</v>
      </c>
      <c r="D7" s="26">
        <v>5</v>
      </c>
      <c r="E7" s="26">
        <v>5</v>
      </c>
      <c r="F7" s="26">
        <v>3</v>
      </c>
      <c r="G7" s="26">
        <v>5</v>
      </c>
      <c r="H7" s="26">
        <v>5</v>
      </c>
      <c r="I7" s="26">
        <v>4</v>
      </c>
      <c r="J7" s="26">
        <v>5</v>
      </c>
      <c r="K7" s="26">
        <v>7</v>
      </c>
      <c r="L7" s="27">
        <f t="shared" ref="L7:L30" si="0">IF(SUM(C7:K7)&gt;0, SUM(C7:K7),"")</f>
        <v>43</v>
      </c>
      <c r="M7" s="26">
        <v>10</v>
      </c>
      <c r="N7" s="26">
        <f>IF(L7&lt;&gt;"",L7- M7, "")</f>
        <v>33</v>
      </c>
      <c r="O7" s="27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22.5" customHeight="1">
      <c r="A8" s="25"/>
      <c r="B8" s="26" t="s">
        <v>94</v>
      </c>
      <c r="C8" s="26">
        <f>IF(C7&gt;0, VLOOKUP(C7-C$5-(INT($M7/9)+(MOD($M7,9)&gt;=C$6)), '[1]Point System'!$A$4:$B$15, 2),"")</f>
        <v>3</v>
      </c>
      <c r="D8" s="26">
        <f>IF(D7&gt;0, VLOOKUP(D7-D$5-(INT($M7/9)+(MOD($M7,9)&gt;=D$6)), '[1]Point System'!$A$4:$B$15, 2),"")</f>
        <v>4</v>
      </c>
      <c r="E8" s="26">
        <f>IF(E7&gt;0, VLOOKUP(E7-E$5-(INT($M7/9)+(MOD($M7,9)&gt;=E$6)), '[1]Point System'!$A$4:$B$15, 2),"")</f>
        <v>2</v>
      </c>
      <c r="F8" s="26">
        <f>IF(F7&gt;0, VLOOKUP(F7-F$5-(INT($M7/9)+(MOD($M7,9)&gt;=F$6)), '[1]Point System'!$A$4:$B$15, 2),"")</f>
        <v>3</v>
      </c>
      <c r="G8" s="26">
        <f>IF(G7&gt;0, VLOOKUP(G7-G$5-(INT($M7/9)+(MOD($M7,9)&gt;=G$6)), '[1]Point System'!$A$4:$B$15, 2),"")</f>
        <v>2</v>
      </c>
      <c r="H8" s="26">
        <f>IF(H7&gt;0, VLOOKUP(H7-H$5-(INT($M7/9)+(MOD($M7,9)&gt;=H$6)), '[1]Point System'!$A$4:$B$15, 2),"")</f>
        <v>2</v>
      </c>
      <c r="I8" s="26">
        <f>IF(I7&gt;0, VLOOKUP(I7-I$5-(INT($M7/9)+(MOD($M7,9)&gt;=I$6)), '[1]Point System'!$A$4:$B$15, 2),"")</f>
        <v>2</v>
      </c>
      <c r="J8" s="26">
        <f>IF(J7&gt;0, VLOOKUP(J7-J$5-(INT($M7/9)+(MOD($M7,9)&gt;=J$6)), '[1]Point System'!$A$4:$B$15, 2),"")</f>
        <v>2</v>
      </c>
      <c r="K8" s="26">
        <f>IF(K7&gt;0, VLOOKUP(K7-K$5-(INT($M7/9)+(MOD($M7,9)&gt;=K$6)), '[1]Point System'!$A$4:$B$15, 2),"")</f>
        <v>1</v>
      </c>
      <c r="L8" s="27">
        <f t="shared" si="0"/>
        <v>21</v>
      </c>
      <c r="M8" s="26"/>
      <c r="N8" s="26"/>
      <c r="O8" s="27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22.5" customHeight="1">
      <c r="A9" s="28" t="s">
        <v>68</v>
      </c>
      <c r="B9" s="29"/>
      <c r="C9" s="29">
        <v>4</v>
      </c>
      <c r="D9" s="29">
        <v>5</v>
      </c>
      <c r="E9" s="29">
        <v>5</v>
      </c>
      <c r="F9" s="29">
        <v>3</v>
      </c>
      <c r="G9" s="29">
        <v>6</v>
      </c>
      <c r="H9" s="29">
        <v>4</v>
      </c>
      <c r="I9" s="29">
        <v>4</v>
      </c>
      <c r="J9" s="29">
        <v>5</v>
      </c>
      <c r="K9" s="29">
        <v>5</v>
      </c>
      <c r="L9" s="27">
        <f t="shared" si="0"/>
        <v>41</v>
      </c>
      <c r="M9" s="29">
        <v>10</v>
      </c>
      <c r="N9" s="29">
        <f>IF(L9&lt;&gt;"",L9- M9, "")</f>
        <v>31</v>
      </c>
      <c r="O9" s="30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2.5" customHeight="1">
      <c r="A10" s="28"/>
      <c r="B10" s="29"/>
      <c r="C10" s="29">
        <f>IF(C9&gt;0, VLOOKUP(C9-C$5-(INT($M9/9)+(MOD($M9,9)&gt;=C$6)), '[1]Point System'!$A$4:$B$15, 2),"")</f>
        <v>3</v>
      </c>
      <c r="D10" s="29">
        <f>IF(D9&gt;0, VLOOKUP(D9-D$5-(INT($M9/9)+(MOD($M9,9)&gt;=D$6)), '[1]Point System'!$A$4:$B$15, 2),"")</f>
        <v>4</v>
      </c>
      <c r="E10" s="29">
        <f>IF(E9&gt;0, VLOOKUP(E9-E$5-(INT($M9/9)+(MOD($M9,9)&gt;=E$6)), '[1]Point System'!$A$4:$B$15, 2),"")</f>
        <v>2</v>
      </c>
      <c r="F10" s="29">
        <f>IF(F9&gt;0, VLOOKUP(F9-F$5-(INT($M9/9)+(MOD($M9,9)&gt;=F$6)), '[1]Point System'!$A$4:$B$15, 2),"")</f>
        <v>3</v>
      </c>
      <c r="G10" s="29">
        <f>IF(G9&gt;0, VLOOKUP(G9-G$5-(INT($M9/9)+(MOD($M9,9)&gt;=G$6)), '[1]Point System'!$A$4:$B$15, 2),"")</f>
        <v>1</v>
      </c>
      <c r="H10" s="29">
        <f>IF(H9&gt;0, VLOOKUP(H9-H$5-(INT($M9/9)+(MOD($M9,9)&gt;=H$6)), '[1]Point System'!$A$4:$B$15, 2),"")</f>
        <v>3</v>
      </c>
      <c r="I10" s="29">
        <f>IF(I9&gt;0, VLOOKUP(I9-I$5-(INT($M9/9)+(MOD($M9,9)&gt;=I$6)), '[1]Point System'!$A$4:$B$15, 2),"")</f>
        <v>2</v>
      </c>
      <c r="J10" s="29">
        <f>IF(J9&gt;0, VLOOKUP(J9-J$5-(INT($M9/9)+(MOD($M9,9)&gt;=J$6)), '[1]Point System'!$A$4:$B$15, 2),"")</f>
        <v>2</v>
      </c>
      <c r="K10" s="29">
        <f>IF(K9&gt;0, VLOOKUP(K9-K$5-(INT($M9/9)+(MOD($M9,9)&gt;=K$6)), '[1]Point System'!$A$4:$B$15, 2),"")</f>
        <v>3</v>
      </c>
      <c r="L10" s="27">
        <f t="shared" si="0"/>
        <v>23</v>
      </c>
      <c r="M10" s="29"/>
      <c r="N10" s="29"/>
      <c r="O10" s="30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customHeight="1">
      <c r="A11" s="25" t="s">
        <v>69</v>
      </c>
      <c r="B11" s="26"/>
      <c r="C11" s="26">
        <v>4</v>
      </c>
      <c r="D11" s="26">
        <v>8</v>
      </c>
      <c r="E11" s="26">
        <v>5</v>
      </c>
      <c r="F11" s="26">
        <v>5</v>
      </c>
      <c r="G11" s="26">
        <v>5</v>
      </c>
      <c r="H11" s="26">
        <v>5</v>
      </c>
      <c r="I11" s="26">
        <v>5</v>
      </c>
      <c r="J11" s="26">
        <v>6</v>
      </c>
      <c r="K11" s="26">
        <v>6</v>
      </c>
      <c r="L11" s="27">
        <f t="shared" si="0"/>
        <v>49</v>
      </c>
      <c r="M11" s="26">
        <v>14</v>
      </c>
      <c r="N11" s="26">
        <f>IF(L11&lt;&gt;"",L11- M11, "")</f>
        <v>35</v>
      </c>
      <c r="O11" s="27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8.75" customHeight="1">
      <c r="A12" s="25"/>
      <c r="B12" s="26"/>
      <c r="C12" s="26">
        <f>IF(C11&gt;0, VLOOKUP(C11-C$5-(INT($M11/9)+(MOD($M11,9)&gt;=C$6)), '[1]Point System'!$A$4:$B$15, 2),"")</f>
        <v>4</v>
      </c>
      <c r="D12" s="26">
        <f>IF(D11&gt;0, VLOOKUP(D11-D$5-(INT($M11/9)+(MOD($M11,9)&gt;=D$6)), '[1]Point System'!$A$4:$B$15, 2),"")</f>
        <v>1</v>
      </c>
      <c r="E12" s="26">
        <f>IF(E11&gt;0, VLOOKUP(E11-E$5-(INT($M11/9)+(MOD($M11,9)&gt;=E$6)), '[1]Point System'!$A$4:$B$15, 2),"")</f>
        <v>3</v>
      </c>
      <c r="F12" s="26">
        <f>IF(F11&gt;0, VLOOKUP(F11-F$5-(INT($M11/9)+(MOD($M11,9)&gt;=F$6)), '[1]Point System'!$A$4:$B$15, 2),"")</f>
        <v>1</v>
      </c>
      <c r="G12" s="26">
        <f>IF(G11&gt;0, VLOOKUP(G11-G$5-(INT($M11/9)+(MOD($M11,9)&gt;=G$6)), '[1]Point System'!$A$4:$B$15, 2),"")</f>
        <v>3</v>
      </c>
      <c r="H12" s="26">
        <f>IF(H11&gt;0, VLOOKUP(H11-H$5-(INT($M11/9)+(MOD($M11,9)&gt;=H$6)), '[1]Point System'!$A$4:$B$15, 2),"")</f>
        <v>2</v>
      </c>
      <c r="I12" s="26">
        <f>IF(I11&gt;0, VLOOKUP(I11-I$5-(INT($M11/9)+(MOD($M11,9)&gt;=I$6)), '[1]Point System'!$A$4:$B$15, 2),"")</f>
        <v>1</v>
      </c>
      <c r="J12" s="26">
        <f>IF(J11&gt;0, VLOOKUP(J11-J$5-(INT($M11/9)+(MOD($M11,9)&gt;=J$6)), '[1]Point System'!$A$4:$B$15, 2),"")</f>
        <v>1</v>
      </c>
      <c r="K12" s="26">
        <f>IF(K11&gt;0, VLOOKUP(K11-K$5-(INT($M11/9)+(MOD($M11,9)&gt;=K$6)), '[1]Point System'!$A$4:$B$15, 2),"")</f>
        <v>3</v>
      </c>
      <c r="L12" s="27">
        <f t="shared" si="0"/>
        <v>19</v>
      </c>
      <c r="M12" s="26"/>
      <c r="N12" s="26"/>
      <c r="O12" s="27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customHeight="1">
      <c r="A13" s="28" t="s">
        <v>70</v>
      </c>
      <c r="B13" s="29"/>
      <c r="C13" s="29">
        <v>5</v>
      </c>
      <c r="D13" s="29">
        <v>7</v>
      </c>
      <c r="E13" s="29">
        <v>7</v>
      </c>
      <c r="F13" s="29">
        <v>3</v>
      </c>
      <c r="G13" s="29">
        <v>7</v>
      </c>
      <c r="H13" s="29">
        <v>5</v>
      </c>
      <c r="I13" s="29">
        <v>5</v>
      </c>
      <c r="J13" s="29">
        <v>6</v>
      </c>
      <c r="K13" s="29">
        <v>7</v>
      </c>
      <c r="L13" s="27">
        <f t="shared" si="0"/>
        <v>52</v>
      </c>
      <c r="M13" s="29">
        <v>17</v>
      </c>
      <c r="N13" s="29">
        <f>IF(L13&lt;&gt;"",L13- M13, "")</f>
        <v>35</v>
      </c>
      <c r="O13" s="30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8.75" customHeight="1">
      <c r="A14" s="28"/>
      <c r="B14" s="29"/>
      <c r="C14" s="29">
        <f>IF(C13&gt;0, VLOOKUP(C13-C$5-(INT($M13/9)+(MOD($M13,9)&gt;=C$6)), '[1]Point System'!$A$4:$B$15, 2),"")</f>
        <v>3</v>
      </c>
      <c r="D14" s="29">
        <f>IF(D13&gt;0, VLOOKUP(D13-D$5-(INT($M13/9)+(MOD($M13,9)&gt;=D$6)), '[1]Point System'!$A$4:$B$15, 2),"")</f>
        <v>2</v>
      </c>
      <c r="E14" s="29">
        <f>IF(E13&gt;0, VLOOKUP(E13-E$5-(INT($M13/9)+(MOD($M13,9)&gt;=E$6)), '[1]Point System'!$A$4:$B$15, 2),"")</f>
        <v>1</v>
      </c>
      <c r="F14" s="29">
        <f>IF(F13&gt;0, VLOOKUP(F13-F$5-(INT($M13/9)+(MOD($M13,9)&gt;=F$6)), '[1]Point System'!$A$4:$B$15, 2),"")</f>
        <v>3</v>
      </c>
      <c r="G14" s="29">
        <f>IF(G13&gt;0, VLOOKUP(G13-G$5-(INT($M13/9)+(MOD($M13,9)&gt;=G$6)), '[1]Point System'!$A$4:$B$15, 2),"")</f>
        <v>1</v>
      </c>
      <c r="H14" s="29">
        <f>IF(H13&gt;0, VLOOKUP(H13-H$5-(INT($M13/9)+(MOD($M13,9)&gt;=H$6)), '[1]Point System'!$A$4:$B$15, 2),"")</f>
        <v>3</v>
      </c>
      <c r="I14" s="29">
        <f>IF(I13&gt;0, VLOOKUP(I13-I$5-(INT($M13/9)+(MOD($M13,9)&gt;=I$6)), '[1]Point System'!$A$4:$B$15, 2),"")</f>
        <v>2</v>
      </c>
      <c r="J14" s="29">
        <f>IF(J13&gt;0, VLOOKUP(J13-J$5-(INT($M13/9)+(MOD($M13,9)&gt;=J$6)), '[1]Point System'!$A$4:$B$15, 2),"")</f>
        <v>2</v>
      </c>
      <c r="K14" s="29">
        <f>IF(K13&gt;0, VLOOKUP(K13-K$5-(INT($M13/9)+(MOD($M13,9)&gt;=K$6)), '[1]Point System'!$A$4:$B$15, 2),"")</f>
        <v>2</v>
      </c>
      <c r="L14" s="27">
        <f t="shared" si="0"/>
        <v>19</v>
      </c>
      <c r="M14" s="29"/>
      <c r="N14" s="29"/>
      <c r="O14" s="30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customHeight="1">
      <c r="A15" s="25" t="s">
        <v>71</v>
      </c>
      <c r="B15" s="26"/>
      <c r="C15" s="26">
        <v>5</v>
      </c>
      <c r="D15" s="26">
        <v>6</v>
      </c>
      <c r="E15" s="26">
        <v>5</v>
      </c>
      <c r="F15" s="26">
        <v>5</v>
      </c>
      <c r="G15" s="26">
        <v>6</v>
      </c>
      <c r="H15" s="26">
        <v>5</v>
      </c>
      <c r="I15" s="26">
        <v>4</v>
      </c>
      <c r="J15" s="26">
        <v>4</v>
      </c>
      <c r="K15" s="26">
        <v>4</v>
      </c>
      <c r="L15" s="27">
        <f t="shared" si="0"/>
        <v>44</v>
      </c>
      <c r="M15" s="26">
        <v>13</v>
      </c>
      <c r="N15" s="26">
        <f>IF(L15&lt;&gt;"",L15- M15, "")</f>
        <v>31</v>
      </c>
      <c r="O15" s="2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8.75" customHeight="1">
      <c r="A16" s="25"/>
      <c r="B16" s="26"/>
      <c r="C16" s="26">
        <f>IF(C15&gt;0, VLOOKUP(C15-C$5-(INT($M15/9)+(MOD($M15,9)&gt;=C$6)), '[1]Point System'!$A$4:$B$15, 2),"")</f>
        <v>3</v>
      </c>
      <c r="D16" s="26">
        <f>IF(D15&gt;0, VLOOKUP(D15-D$5-(INT($M15/9)+(MOD($M15,9)&gt;=D$6)), '[1]Point System'!$A$4:$B$15, 2),"")</f>
        <v>3</v>
      </c>
      <c r="E16" s="26">
        <f>IF(E15&gt;0, VLOOKUP(E15-E$5-(INT($M15/9)+(MOD($M15,9)&gt;=E$6)), '[1]Point System'!$A$4:$B$15, 2),"")</f>
        <v>3</v>
      </c>
      <c r="F16" s="26">
        <f>IF(F15&gt;0, VLOOKUP(F15-F$5-(INT($M15/9)+(MOD($M15,9)&gt;=F$6)), '[1]Point System'!$A$4:$B$15, 2),"")</f>
        <v>1</v>
      </c>
      <c r="G16" s="26">
        <f>IF(G15&gt;0, VLOOKUP(G15-G$5-(INT($M15/9)+(MOD($M15,9)&gt;=G$6)), '[1]Point System'!$A$4:$B$15, 2),"")</f>
        <v>1</v>
      </c>
      <c r="H16" s="26">
        <f>IF(H15&gt;0, VLOOKUP(H15-H$5-(INT($M15/9)+(MOD($M15,9)&gt;=H$6)), '[1]Point System'!$A$4:$B$15, 2),"")</f>
        <v>2</v>
      </c>
      <c r="I16" s="26">
        <f>IF(I15&gt;0, VLOOKUP(I15-I$5-(INT($M15/9)+(MOD($M15,9)&gt;=I$6)), '[1]Point System'!$A$4:$B$15, 2),"")</f>
        <v>2</v>
      </c>
      <c r="J16" s="26">
        <f>IF(J15&gt;0, VLOOKUP(J15-J$5-(INT($M15/9)+(MOD($M15,9)&gt;=J$6)), '[1]Point System'!$A$4:$B$15, 2),"")</f>
        <v>3</v>
      </c>
      <c r="K16" s="26">
        <f>IF(K15&gt;0, VLOOKUP(K15-K$5-(INT($M15/9)+(MOD($M15,9)&gt;=K$6)), '[1]Point System'!$A$4:$B$15, 2),"")</f>
        <v>5</v>
      </c>
      <c r="L16" s="27">
        <f t="shared" si="0"/>
        <v>23</v>
      </c>
      <c r="M16" s="26"/>
      <c r="N16" s="26"/>
      <c r="O16" s="27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customHeight="1">
      <c r="A17" s="28" t="s">
        <v>72</v>
      </c>
      <c r="B17" s="29"/>
      <c r="C17" s="29">
        <v>8</v>
      </c>
      <c r="D17" s="29">
        <v>7</v>
      </c>
      <c r="E17" s="29">
        <v>6</v>
      </c>
      <c r="F17" s="29">
        <v>6</v>
      </c>
      <c r="G17" s="29">
        <v>6</v>
      </c>
      <c r="H17" s="29">
        <v>7</v>
      </c>
      <c r="I17" s="29">
        <v>6</v>
      </c>
      <c r="J17" s="29">
        <v>6</v>
      </c>
      <c r="K17" s="29">
        <v>7</v>
      </c>
      <c r="L17" s="27">
        <f t="shared" si="0"/>
        <v>59</v>
      </c>
      <c r="M17" s="29">
        <v>23</v>
      </c>
      <c r="N17" s="29">
        <f>IF(L17&lt;&gt;"",L17- M17, "")</f>
        <v>36</v>
      </c>
      <c r="O17" s="30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8.75" customHeight="1">
      <c r="A18" s="28"/>
      <c r="B18" s="29"/>
      <c r="C18" s="29">
        <f>IF(C17&gt;0, VLOOKUP(C17-C$5-(INT($M17/9)+(MOD($M17,9)&gt;=C$6)), '[1]Point System'!$A$4:$B$15, 2),"")</f>
        <v>1</v>
      </c>
      <c r="D18" s="29">
        <f>IF(D17&gt;0, VLOOKUP(D17-D$5-(INT($M17/9)+(MOD($M17,9)&gt;=D$6)), '[1]Point System'!$A$4:$B$15, 2),"")</f>
        <v>3</v>
      </c>
      <c r="E18" s="29">
        <f>IF(E17&gt;0, VLOOKUP(E17-E$5-(INT($M17/9)+(MOD($M17,9)&gt;=E$6)), '[1]Point System'!$A$4:$B$15, 2),"")</f>
        <v>3</v>
      </c>
      <c r="F18" s="29">
        <f>IF(F17&gt;0, VLOOKUP(F17-F$5-(INT($M17/9)+(MOD($M17,9)&gt;=F$6)), '[1]Point System'!$A$4:$B$15, 2),"")</f>
        <v>1</v>
      </c>
      <c r="G18" s="29">
        <f>IF(G17&gt;0, VLOOKUP(G17-G$5-(INT($M17/9)+(MOD($M17,9)&gt;=G$6)), '[1]Point System'!$A$4:$B$15, 2),"")</f>
        <v>3</v>
      </c>
      <c r="H18" s="29">
        <f>IF(H17&gt;0, VLOOKUP(H17-H$5-(INT($M17/9)+(MOD($M17,9)&gt;=H$6)), '[1]Point System'!$A$4:$B$15, 2),"")</f>
        <v>1</v>
      </c>
      <c r="I18" s="29">
        <f>IF(I17&gt;0, VLOOKUP(I17-I$5-(INT($M17/9)+(MOD($M17,9)&gt;=I$6)), '[1]Point System'!$A$4:$B$15, 2),"")</f>
        <v>1</v>
      </c>
      <c r="J18" s="29">
        <f>IF(J17&gt;0, VLOOKUP(J17-J$5-(INT($M17/9)+(MOD($M17,9)&gt;=J$6)), '[1]Point System'!$A$4:$B$15, 2),"")</f>
        <v>2</v>
      </c>
      <c r="K18" s="29">
        <f>IF(K17&gt;0, VLOOKUP(K17-K$5-(INT($M17/9)+(MOD($M17,9)&gt;=K$6)), '[1]Point System'!$A$4:$B$15, 2),"")</f>
        <v>3</v>
      </c>
      <c r="L18" s="27">
        <f t="shared" si="0"/>
        <v>18</v>
      </c>
      <c r="M18" s="29"/>
      <c r="N18" s="29"/>
      <c r="O18" s="30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22.5" customHeight="1">
      <c r="A19" s="25" t="s">
        <v>73</v>
      </c>
      <c r="B19" s="26"/>
      <c r="C19" s="26">
        <v>5</v>
      </c>
      <c r="D19" s="26">
        <v>6</v>
      </c>
      <c r="E19" s="26">
        <v>6</v>
      </c>
      <c r="F19" s="26">
        <v>6</v>
      </c>
      <c r="G19" s="26">
        <v>7</v>
      </c>
      <c r="H19" s="26">
        <v>6</v>
      </c>
      <c r="I19" s="26">
        <v>5</v>
      </c>
      <c r="J19" s="26">
        <v>5</v>
      </c>
      <c r="K19" s="26">
        <v>6</v>
      </c>
      <c r="L19" s="27">
        <f t="shared" si="0"/>
        <v>52</v>
      </c>
      <c r="M19" s="26">
        <v>16</v>
      </c>
      <c r="N19" s="26">
        <f>IF(L19&lt;&gt;"",L19- M19, "")</f>
        <v>36</v>
      </c>
      <c r="O19" s="27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22.5" customHeight="1">
      <c r="A20" s="25"/>
      <c r="B20" s="26"/>
      <c r="C20" s="26">
        <f>IF(C19&gt;0, VLOOKUP(C19-C$5-(INT($M19/9)+(MOD($M19,9)&gt;=C$6)), '[1]Point System'!$A$4:$B$15, 2),"")</f>
        <v>3</v>
      </c>
      <c r="D20" s="26">
        <f>IF(D19&gt;0, VLOOKUP(D19-D$5-(INT($M19/9)+(MOD($M19,9)&gt;=D$6)), '[1]Point System'!$A$4:$B$15, 2),"")</f>
        <v>3</v>
      </c>
      <c r="E20" s="26">
        <f>IF(E19&gt;0, VLOOKUP(E19-E$5-(INT($M19/9)+(MOD($M19,9)&gt;=E$6)), '[1]Point System'!$A$4:$B$15, 2),"")</f>
        <v>2</v>
      </c>
      <c r="F20" s="26">
        <f>IF(F19&gt;0, VLOOKUP(F19-F$5-(INT($M19/9)+(MOD($M19,9)&gt;=F$6)), '[1]Point System'!$A$4:$B$15, 2),"")</f>
        <v>0</v>
      </c>
      <c r="G20" s="26">
        <f>IF(G19&gt;0, VLOOKUP(G19-G$5-(INT($M19/9)+(MOD($M19,9)&gt;=G$6)), '[1]Point System'!$A$4:$B$15, 2),"")</f>
        <v>1</v>
      </c>
      <c r="H20" s="26">
        <f>IF(H19&gt;0, VLOOKUP(H19-H$5-(INT($M19/9)+(MOD($M19,9)&gt;=H$6)), '[1]Point System'!$A$4:$B$15, 2),"")</f>
        <v>2</v>
      </c>
      <c r="I20" s="26">
        <f>IF(I19&gt;0, VLOOKUP(I19-I$5-(INT($M19/9)+(MOD($M19,9)&gt;=I$6)), '[1]Point System'!$A$4:$B$15, 2),"")</f>
        <v>1</v>
      </c>
      <c r="J20" s="26">
        <f>IF(J19&gt;0, VLOOKUP(J19-J$5-(INT($M19/9)+(MOD($M19,9)&gt;=J$6)), '[1]Point System'!$A$4:$B$15, 2),"")</f>
        <v>3</v>
      </c>
      <c r="K20" s="26">
        <f>IF(K19&gt;0, VLOOKUP(K19-K$5-(INT($M19/9)+(MOD($M19,9)&gt;=K$6)), '[1]Point System'!$A$4:$B$15, 2),"")</f>
        <v>3</v>
      </c>
      <c r="L20" s="27">
        <f t="shared" si="0"/>
        <v>18</v>
      </c>
      <c r="M20" s="26"/>
      <c r="N20" s="26"/>
      <c r="O20" s="27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22.5" customHeight="1">
      <c r="A21" s="28" t="s">
        <v>81</v>
      </c>
      <c r="B21" s="29"/>
      <c r="C21" s="29">
        <v>7</v>
      </c>
      <c r="D21" s="29">
        <v>7</v>
      </c>
      <c r="E21" s="29">
        <v>5</v>
      </c>
      <c r="F21" s="29">
        <v>5</v>
      </c>
      <c r="G21" s="29">
        <v>5</v>
      </c>
      <c r="H21" s="29">
        <v>5</v>
      </c>
      <c r="I21" s="29">
        <v>6</v>
      </c>
      <c r="J21" s="29">
        <v>7</v>
      </c>
      <c r="K21" s="29">
        <v>8</v>
      </c>
      <c r="L21" s="27">
        <f t="shared" si="0"/>
        <v>55</v>
      </c>
      <c r="M21" s="29" t="s">
        <v>88</v>
      </c>
      <c r="N21" s="29" t="e">
        <f>IF(L21&lt;&gt;"",L21- M21, "")</f>
        <v>#VALUE!</v>
      </c>
      <c r="O21" s="30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22.5" customHeight="1">
      <c r="A22" s="28"/>
      <c r="B22" s="29"/>
      <c r="C22" s="29" t="e">
        <f>IF(C21&gt;0, VLOOKUP(C21-C$5-(INT($M21/9)+(MOD($M21,9)&gt;=C$6)), '[1]Point System'!$A$4:$B$15, 2),"")</f>
        <v>#VALUE!</v>
      </c>
      <c r="D22" s="29" t="e">
        <f>IF(D21&gt;0, VLOOKUP(D21-D$5-(INT($M21/9)+(MOD($M21,9)&gt;=D$6)), '[1]Point System'!$A$4:$B$15, 2),"")</f>
        <v>#VALUE!</v>
      </c>
      <c r="E22" s="29" t="e">
        <f>IF(E21&gt;0, VLOOKUP(E21-E$5-(INT($M21/9)+(MOD($M21,9)&gt;=E$6)), '[1]Point System'!$A$4:$B$15, 2),"")</f>
        <v>#VALUE!</v>
      </c>
      <c r="F22" s="29" t="e">
        <f>IF(F21&gt;0, VLOOKUP(F21-F$5-(INT($M21/9)+(MOD($M21,9)&gt;=F$6)), '[1]Point System'!$A$4:$B$15, 2),"")</f>
        <v>#VALUE!</v>
      </c>
      <c r="G22" s="29" t="e">
        <f>IF(G21&gt;0, VLOOKUP(G21-G$5-(INT($M21/9)+(MOD($M21,9)&gt;=G$6)), '[1]Point System'!$A$4:$B$15, 2),"")</f>
        <v>#VALUE!</v>
      </c>
      <c r="H22" s="29" t="e">
        <f>IF(H21&gt;0, VLOOKUP(H21-H$5-(INT($M21/9)+(MOD($M21,9)&gt;=H$6)), '[1]Point System'!$A$4:$B$15, 2),"")</f>
        <v>#VALUE!</v>
      </c>
      <c r="I22" s="29" t="e">
        <f>IF(I21&gt;0, VLOOKUP(I21-I$5-(INT($M21/9)+(MOD($M21,9)&gt;=I$6)), '[1]Point System'!$A$4:$B$15, 2),"")</f>
        <v>#VALUE!</v>
      </c>
      <c r="J22" s="29" t="e">
        <f>IF(J21&gt;0, VLOOKUP(J21-J$5-(INT($M21/9)+(MOD($M21,9)&gt;=J$6)), '[1]Point System'!$A$4:$B$15, 2),"")</f>
        <v>#VALUE!</v>
      </c>
      <c r="K22" s="29" t="e">
        <f>IF(K21&gt;0, VLOOKUP(K21-K$5-(INT($M21/9)+(MOD($M21,9)&gt;=K$6)), '[1]Point System'!$A$4:$B$15, 2),"")</f>
        <v>#VALUE!</v>
      </c>
      <c r="L22" s="27" t="e">
        <f t="shared" si="0"/>
        <v>#VALUE!</v>
      </c>
      <c r="M22" s="29"/>
      <c r="N22" s="29"/>
      <c r="O22" s="30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customHeight="1">
      <c r="A23" s="25" t="s">
        <v>82</v>
      </c>
      <c r="B23" s="26"/>
      <c r="C23" s="26">
        <v>7</v>
      </c>
      <c r="D23" s="26">
        <v>6</v>
      </c>
      <c r="E23" s="26">
        <v>6</v>
      </c>
      <c r="F23" s="26">
        <v>5</v>
      </c>
      <c r="G23" s="26">
        <v>6</v>
      </c>
      <c r="H23" s="26">
        <v>6</v>
      </c>
      <c r="I23" s="26">
        <v>5</v>
      </c>
      <c r="J23" s="26">
        <v>6</v>
      </c>
      <c r="K23" s="26">
        <v>7</v>
      </c>
      <c r="L23" s="27">
        <f t="shared" si="0"/>
        <v>54</v>
      </c>
      <c r="M23" s="26" t="s">
        <v>88</v>
      </c>
      <c r="N23" s="26" t="e">
        <f>IF(L23&lt;&gt;"",L23- M23, "")</f>
        <v>#VALUE!</v>
      </c>
      <c r="O23" s="27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8.75" customHeight="1">
      <c r="A24" s="25"/>
      <c r="B24" s="26"/>
      <c r="C24" s="26" t="e">
        <f>IF(C23&gt;0, VLOOKUP(C23-C$5-(INT($M23/9)+(MOD($M23,9)&gt;=C$6)), '[1]Point System'!$A$4:$B$15, 2),"")</f>
        <v>#VALUE!</v>
      </c>
      <c r="D24" s="26" t="e">
        <f>IF(D23&gt;0, VLOOKUP(D23-D$5-(INT($M23/9)+(MOD($M23,9)&gt;=D$6)), '[1]Point System'!$A$4:$B$15, 2),"")</f>
        <v>#VALUE!</v>
      </c>
      <c r="E24" s="26" t="e">
        <f>IF(E23&gt;0, VLOOKUP(E23-E$5-(INT($M23/9)+(MOD($M23,9)&gt;=E$6)), '[1]Point System'!$A$4:$B$15, 2),"")</f>
        <v>#VALUE!</v>
      </c>
      <c r="F24" s="26" t="e">
        <f>IF(F23&gt;0, VLOOKUP(F23-F$5-(INT($M23/9)+(MOD($M23,9)&gt;=F$6)), '[1]Point System'!$A$4:$B$15, 2),"")</f>
        <v>#VALUE!</v>
      </c>
      <c r="G24" s="26" t="e">
        <f>IF(G23&gt;0, VLOOKUP(G23-G$5-(INT($M23/9)+(MOD($M23,9)&gt;=G$6)), '[1]Point System'!$A$4:$B$15, 2),"")</f>
        <v>#VALUE!</v>
      </c>
      <c r="H24" s="26" t="e">
        <f>IF(H23&gt;0, VLOOKUP(H23-H$5-(INT($M23/9)+(MOD($M23,9)&gt;=H$6)), '[1]Point System'!$A$4:$B$15, 2),"")</f>
        <v>#VALUE!</v>
      </c>
      <c r="I24" s="26" t="e">
        <f>IF(I23&gt;0, VLOOKUP(I23-I$5-(INT($M23/9)+(MOD($M23,9)&gt;=I$6)), '[1]Point System'!$A$4:$B$15, 2),"")</f>
        <v>#VALUE!</v>
      </c>
      <c r="J24" s="26" t="e">
        <f>IF(J23&gt;0, VLOOKUP(J23-J$5-(INT($M23/9)+(MOD($M23,9)&gt;=J$6)), '[1]Point System'!$A$4:$B$15, 2),"")</f>
        <v>#VALUE!</v>
      </c>
      <c r="K24" s="26" t="e">
        <f>IF(K23&gt;0, VLOOKUP(K23-K$5-(INT($M23/9)+(MOD($M23,9)&gt;=K$6)), '[1]Point System'!$A$4:$B$15, 2),"")</f>
        <v>#VALUE!</v>
      </c>
      <c r="L24" s="27" t="e">
        <f t="shared" si="0"/>
        <v>#VALUE!</v>
      </c>
      <c r="M24" s="26"/>
      <c r="N24" s="26"/>
      <c r="O24" s="27" t="e">
        <f>IF(L24&lt;&gt;"", L24, "")</f>
        <v>#VALUE!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customHeight="1">
      <c r="A25" s="28" t="s">
        <v>80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7" t="str">
        <f t="shared" si="0"/>
        <v/>
      </c>
      <c r="M25" s="29"/>
      <c r="N25" s="29" t="str">
        <f>IF(L25&lt;&gt;"",L25- M25, "")</f>
        <v/>
      </c>
      <c r="O25" s="30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8.75" customHeight="1">
      <c r="A26" s="28"/>
      <c r="B26" s="29"/>
      <c r="C26" s="29" t="str">
        <f>IF(C25&gt;0, VLOOKUP(C25-C$5-(INT($M25/9)+(MOD($M25,9)&gt;=C$6)), '[1]Point System'!$A$4:$B$15, 2),"")</f>
        <v/>
      </c>
      <c r="D26" s="29" t="str">
        <f>IF(D25&gt;0, VLOOKUP(D25-D$5-(INT($M25/9)+(MOD($M25,9)&gt;=D$6)), '[1]Point System'!$A$4:$B$15, 2),"")</f>
        <v/>
      </c>
      <c r="E26" s="29" t="str">
        <f>IF(E25&gt;0, VLOOKUP(E25-E$5-(INT($M25/9)+(MOD($M25,9)&gt;=E$6)), '[1]Point System'!$A$4:$B$15, 2),"")</f>
        <v/>
      </c>
      <c r="F26" s="29" t="str">
        <f>IF(F25&gt;0, VLOOKUP(F25-F$5-(INT($M25/9)+(MOD($M25,9)&gt;=F$6)), '[1]Point System'!$A$4:$B$15, 2),"")</f>
        <v/>
      </c>
      <c r="G26" s="29" t="str">
        <f>IF(G25&gt;0, VLOOKUP(G25-G$5-(INT($M25/9)+(MOD($M25,9)&gt;=G$6)), '[1]Point System'!$A$4:$B$15, 2),"")</f>
        <v/>
      </c>
      <c r="H26" s="29" t="str">
        <f>IF(H25&gt;0, VLOOKUP(H25-H$5-(INT($M25/9)+(MOD($M25,9)&gt;=H$6)), '[1]Point System'!$A$4:$B$15, 2),"")</f>
        <v/>
      </c>
      <c r="I26" s="29" t="str">
        <f>IF(I25&gt;0, VLOOKUP(I25-I$5-(INT($M25/9)+(MOD($M25,9)&gt;=I$6)), '[1]Point System'!$A$4:$B$15, 2),"")</f>
        <v/>
      </c>
      <c r="J26" s="29" t="str">
        <f>IF(J25&gt;0, VLOOKUP(J25-J$5-(INT($M25/9)+(MOD($M25,9)&gt;=J$6)), '[1]Point System'!$A$4:$B$15, 2),"")</f>
        <v/>
      </c>
      <c r="K26" s="29" t="str">
        <f>IF(K25&gt;0, VLOOKUP(K25-K$5-(INT($M25/9)+(MOD($M25,9)&gt;=K$6)), '[1]Point System'!$A$4:$B$15, 2),"")</f>
        <v/>
      </c>
      <c r="L26" s="27" t="str">
        <f t="shared" si="0"/>
        <v/>
      </c>
      <c r="M26" s="29"/>
      <c r="N26" s="29"/>
      <c r="O26" s="30" t="str">
        <f>IF(L26&lt;&gt;"", L26, "")</f>
        <v/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customHeight="1">
      <c r="A27" s="25" t="s">
        <v>79</v>
      </c>
      <c r="B27" s="26"/>
      <c r="C27" s="26">
        <v>5</v>
      </c>
      <c r="D27" s="26">
        <v>5</v>
      </c>
      <c r="E27" s="26">
        <v>4</v>
      </c>
      <c r="F27" s="26">
        <v>4</v>
      </c>
      <c r="G27" s="26">
        <v>4</v>
      </c>
      <c r="H27" s="26">
        <v>4</v>
      </c>
      <c r="I27" s="26">
        <v>3</v>
      </c>
      <c r="J27" s="26">
        <v>4</v>
      </c>
      <c r="K27" s="26">
        <v>5</v>
      </c>
      <c r="L27" s="27">
        <f t="shared" si="0"/>
        <v>38</v>
      </c>
      <c r="M27" s="26">
        <v>1</v>
      </c>
      <c r="N27" s="26">
        <f>IF(L27&lt;&gt;"",L27- M27, "")</f>
        <v>37</v>
      </c>
      <c r="O27" s="27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8.75" customHeight="1">
      <c r="A28" s="25"/>
      <c r="B28" s="26"/>
      <c r="C28" s="26">
        <f>IF(C27&gt;0, VLOOKUP(C27-C$5-(INT($M27/9)+(MOD($M27,9)&gt;=C$6)), '[1]Point System'!$A$4:$B$15, 2),"")</f>
        <v>1</v>
      </c>
      <c r="D28" s="26">
        <f>IF(D27&gt;0, VLOOKUP(D27-D$5-(INT($M27/9)+(MOD($M27,9)&gt;=D$6)), '[1]Point System'!$A$4:$B$15, 2),"")</f>
        <v>3</v>
      </c>
      <c r="E28" s="26">
        <f>IF(E27&gt;0, VLOOKUP(E27-E$5-(INT($M27/9)+(MOD($M27,9)&gt;=E$6)), '[1]Point System'!$A$4:$B$15, 2),"")</f>
        <v>2</v>
      </c>
      <c r="F28" s="26">
        <f>IF(F27&gt;0, VLOOKUP(F27-F$5-(INT($M27/9)+(MOD($M27,9)&gt;=F$6)), '[1]Point System'!$A$4:$B$15, 2),"")</f>
        <v>1</v>
      </c>
      <c r="G28" s="26">
        <f>IF(G27&gt;0, VLOOKUP(G27-G$5-(INT($M27/9)+(MOD($M27,9)&gt;=G$6)), '[1]Point System'!$A$4:$B$15, 2),"")</f>
        <v>2</v>
      </c>
      <c r="H28" s="26">
        <f>IF(H27&gt;0, VLOOKUP(H27-H$5-(INT($M27/9)+(MOD($M27,9)&gt;=H$6)), '[1]Point System'!$A$4:$B$15, 2),"")</f>
        <v>2</v>
      </c>
      <c r="I28" s="26">
        <f>IF(I27&gt;0, VLOOKUP(I27-I$5-(INT($M27/9)+(MOD($M27,9)&gt;=I$6)), '[1]Point System'!$A$4:$B$15, 2),"")</f>
        <v>2</v>
      </c>
      <c r="J28" s="26">
        <f>IF(J27&gt;0, VLOOKUP(J27-J$5-(INT($M27/9)+(MOD($M27,9)&gt;=J$6)), '[1]Point System'!$A$4:$B$15, 2),"")</f>
        <v>2</v>
      </c>
      <c r="K28" s="26">
        <f>IF(K27&gt;0, VLOOKUP(K27-K$5-(INT($M27/9)+(MOD($M27,9)&gt;=K$6)), '[1]Point System'!$A$4:$B$15, 2),"")</f>
        <v>2</v>
      </c>
      <c r="L28" s="27">
        <f t="shared" si="0"/>
        <v>17</v>
      </c>
      <c r="M28" s="26"/>
      <c r="N28" s="26"/>
      <c r="O28" s="27">
        <f>IF(L28&lt;&gt;"", L28, "")</f>
        <v>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8.75" customHeight="1">
      <c r="A29" s="28" t="s">
        <v>83</v>
      </c>
      <c r="B29" s="29"/>
      <c r="C29" s="29">
        <v>5</v>
      </c>
      <c r="D29" s="29">
        <v>5</v>
      </c>
      <c r="E29" s="29">
        <v>5</v>
      </c>
      <c r="F29" s="29">
        <v>5</v>
      </c>
      <c r="G29" s="29">
        <v>6</v>
      </c>
      <c r="H29" s="29">
        <v>5</v>
      </c>
      <c r="I29" s="29">
        <v>4</v>
      </c>
      <c r="J29" s="29">
        <v>5</v>
      </c>
      <c r="K29" s="29">
        <v>8</v>
      </c>
      <c r="L29" s="27">
        <f t="shared" si="0"/>
        <v>48</v>
      </c>
      <c r="M29" s="29" t="s">
        <v>88</v>
      </c>
      <c r="N29" s="29" t="e">
        <f>IF(L29&lt;&gt;"",L29- M29, "")</f>
        <v>#VALUE!</v>
      </c>
      <c r="O29" s="30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8.75" customHeight="1">
      <c r="A30" s="28"/>
      <c r="B30" s="29"/>
      <c r="C30" s="29" t="e">
        <f>IF(C29&gt;0, VLOOKUP(C29-C$5-(INT($M29/9)+(MOD($M29,9)&gt;=C$6)), '[1]Point System'!$A$4:$B$15, 2),"")</f>
        <v>#VALUE!</v>
      </c>
      <c r="D30" s="29" t="e">
        <f>IF(D29&gt;0, VLOOKUP(D29-D$5-(INT($M29/9)+(MOD($M29,9)&gt;=D$6)), '[1]Point System'!$A$4:$B$15, 2),"")</f>
        <v>#VALUE!</v>
      </c>
      <c r="E30" s="29" t="e">
        <f>IF(E29&gt;0, VLOOKUP(E29-E$5-(INT($M29/9)+(MOD($M29,9)&gt;=E$6)), '[1]Point System'!$A$4:$B$15, 2),"")</f>
        <v>#VALUE!</v>
      </c>
      <c r="F30" s="29" t="e">
        <f>IF(F29&gt;0, VLOOKUP(F29-F$5-(INT($M29/9)+(MOD($M29,9)&gt;=F$6)), '[1]Point System'!$A$4:$B$15, 2),"")</f>
        <v>#VALUE!</v>
      </c>
      <c r="G30" s="29" t="e">
        <f>IF(G29&gt;0, VLOOKUP(G29-G$5-(INT($M29/9)+(MOD($M29,9)&gt;=G$6)), '[1]Point System'!$A$4:$B$15, 2),"")</f>
        <v>#VALUE!</v>
      </c>
      <c r="H30" s="29" t="e">
        <f>IF(H29&gt;0, VLOOKUP(H29-H$5-(INT($M29/9)+(MOD($M29,9)&gt;=H$6)), '[1]Point System'!$A$4:$B$15, 2),"")</f>
        <v>#VALUE!</v>
      </c>
      <c r="I30" s="29" t="e">
        <f>IF(I29&gt;0, VLOOKUP(I29-I$5-(INT($M29/9)+(MOD($M29,9)&gt;=I$6)), '[1]Point System'!$A$4:$B$15, 2),"")</f>
        <v>#VALUE!</v>
      </c>
      <c r="J30" s="29" t="e">
        <f>IF(J29&gt;0, VLOOKUP(J29-J$5-(INT($M29/9)+(MOD($M29,9)&gt;=J$6)), '[1]Point System'!$A$4:$B$15, 2),"")</f>
        <v>#VALUE!</v>
      </c>
      <c r="K30" s="29" t="e">
        <f>IF(K29&gt;0, VLOOKUP(K29-K$5-(INT($M29/9)+(MOD($M29,9)&gt;=K$6)), '[1]Point System'!$A$4:$B$15, 2),"")</f>
        <v>#VALUE!</v>
      </c>
      <c r="L30" s="27" t="e">
        <f t="shared" si="0"/>
        <v>#VALUE!</v>
      </c>
      <c r="M30" s="29"/>
      <c r="N30" s="29"/>
      <c r="O30" s="30" t="e">
        <f>IF(L30&lt;&gt;"", L30, "")</f>
        <v>#VALUE!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s="77" customFormat="1" ht="18.75" customHeight="1">
      <c r="A31" s="25" t="s">
        <v>84</v>
      </c>
      <c r="B31" s="26"/>
      <c r="C31" s="26">
        <v>5</v>
      </c>
      <c r="D31" s="26">
        <v>6</v>
      </c>
      <c r="E31" s="26">
        <v>6</v>
      </c>
      <c r="F31" s="26">
        <v>4</v>
      </c>
      <c r="G31" s="26">
        <v>5</v>
      </c>
      <c r="H31" s="26">
        <v>6</v>
      </c>
      <c r="I31" s="26">
        <v>5</v>
      </c>
      <c r="J31" s="26">
        <v>6</v>
      </c>
      <c r="K31" s="26">
        <v>5</v>
      </c>
      <c r="L31" s="27">
        <f t="shared" ref="L31:L32" si="1">IF(SUM(C31:K31)&gt;0, SUM(C31:K31),"")</f>
        <v>48</v>
      </c>
      <c r="M31" s="26" t="s">
        <v>88</v>
      </c>
      <c r="N31" s="26" t="e">
        <f>IF(L31&lt;&gt;"",L31- M31, "")</f>
        <v>#VALUE!</v>
      </c>
      <c r="O31" s="27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s="77" customFormat="1" ht="18.75" customHeight="1">
      <c r="A32" s="25"/>
      <c r="B32" s="26"/>
      <c r="C32" s="26" t="e">
        <f>IF(C31&gt;0, VLOOKUP(C31-C$5-(INT($M31/9)+(MOD($M31,9)&gt;=C$6)), '[1]Point System'!$A$4:$B$15, 2),"")</f>
        <v>#VALUE!</v>
      </c>
      <c r="D32" s="26" t="e">
        <f>IF(D31&gt;0, VLOOKUP(D31-D$5-(INT($M31/9)+(MOD($M31,9)&gt;=D$6)), '[1]Point System'!$A$4:$B$15, 2),"")</f>
        <v>#VALUE!</v>
      </c>
      <c r="E32" s="26" t="e">
        <f>IF(E31&gt;0, VLOOKUP(E31-E$5-(INT($M31/9)+(MOD($M31,9)&gt;=E$6)), '[1]Point System'!$A$4:$B$15, 2),"")</f>
        <v>#VALUE!</v>
      </c>
      <c r="F32" s="26" t="e">
        <f>IF(F31&gt;0, VLOOKUP(F31-F$5-(INT($M31/9)+(MOD($M31,9)&gt;=F$6)), '[1]Point System'!$A$4:$B$15, 2),"")</f>
        <v>#VALUE!</v>
      </c>
      <c r="G32" s="26" t="e">
        <f>IF(G31&gt;0, VLOOKUP(G31-G$5-(INT($M31/9)+(MOD($M31,9)&gt;=G$6)), '[1]Point System'!$A$4:$B$15, 2),"")</f>
        <v>#VALUE!</v>
      </c>
      <c r="H32" s="26" t="e">
        <f>IF(H31&gt;0, VLOOKUP(H31-H$5-(INT($M31/9)+(MOD($M31,9)&gt;=H$6)), '[1]Point System'!$A$4:$B$15, 2),"")</f>
        <v>#VALUE!</v>
      </c>
      <c r="I32" s="26" t="e">
        <f>IF(I31&gt;0, VLOOKUP(I31-I$5-(INT($M31/9)+(MOD($M31,9)&gt;=I$6)), '[1]Point System'!$A$4:$B$15, 2),"")</f>
        <v>#VALUE!</v>
      </c>
      <c r="J32" s="26" t="e">
        <f>IF(J31&gt;0, VLOOKUP(J31-J$5-(INT($M31/9)+(MOD($M31,9)&gt;=J$6)), '[1]Point System'!$A$4:$B$15, 2),"")</f>
        <v>#VALUE!</v>
      </c>
      <c r="K32" s="26" t="e">
        <f>IF(K31&gt;0, VLOOKUP(K31-K$5-(INT($M31/9)+(MOD($M31,9)&gt;=K$6)), '[1]Point System'!$A$4:$B$15, 2),"")</f>
        <v>#VALUE!</v>
      </c>
      <c r="L32" s="27" t="e">
        <f t="shared" si="1"/>
        <v>#VALUE!</v>
      </c>
      <c r="M32" s="26"/>
      <c r="N32" s="26"/>
      <c r="O32" s="27" t="e">
        <f>IF(L32&lt;&gt;"", L32, "")</f>
        <v>#VALUE!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2"/>
  <sheetViews>
    <sheetView workbookViewId="0">
      <pane ySplit="6" topLeftCell="A7" activePane="bottomLeft" state="frozen"/>
      <selection activeCell="A2" sqref="A2:Q2"/>
      <selection pane="bottomLeft" activeCell="B7" sqref="B7"/>
    </sheetView>
  </sheetViews>
  <sheetFormatPr defaultColWidth="14.375" defaultRowHeight="15" customHeight="1"/>
  <cols>
    <col min="1" max="1" width="19.375" style="13" customWidth="1"/>
    <col min="2" max="2" width="9.125" style="13" customWidth="1"/>
    <col min="3" max="11" width="7.25" style="13" customWidth="1"/>
    <col min="12" max="12" width="8.75" style="13" customWidth="1"/>
    <col min="13" max="13" width="8" style="13" customWidth="1"/>
    <col min="14" max="14" width="8.125" style="13" customWidth="1"/>
    <col min="15" max="15" width="17.75" style="13" customWidth="1"/>
    <col min="16" max="16" width="14.25" style="13" customWidth="1"/>
    <col min="17" max="17" width="11.125" style="13" customWidth="1"/>
    <col min="18" max="26" width="8.75" style="13" customWidth="1"/>
    <col min="27" max="16384" width="14.375" style="13"/>
  </cols>
  <sheetData>
    <row r="1" spans="1:26" ht="18.75" customHeight="1">
      <c r="A1" s="138" t="s">
        <v>58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6.5" customHeight="1">
      <c r="A2" s="140" t="s">
        <v>59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8.75" customHeigh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22.5" customHeight="1">
      <c r="A4" s="17" t="s">
        <v>60</v>
      </c>
      <c r="B4" s="18" t="s">
        <v>61</v>
      </c>
      <c r="C4" s="18">
        <v>1</v>
      </c>
      <c r="D4" s="18">
        <v>2</v>
      </c>
      <c r="E4" s="18">
        <v>3</v>
      </c>
      <c r="F4" s="18">
        <v>4</v>
      </c>
      <c r="G4" s="18">
        <v>5</v>
      </c>
      <c r="H4" s="18">
        <v>6</v>
      </c>
      <c r="I4" s="18">
        <v>7</v>
      </c>
      <c r="J4" s="18">
        <v>8</v>
      </c>
      <c r="K4" s="18">
        <v>9</v>
      </c>
      <c r="L4" s="18" t="s">
        <v>62</v>
      </c>
      <c r="M4" s="18" t="s">
        <v>63</v>
      </c>
      <c r="N4" s="18" t="s">
        <v>64</v>
      </c>
      <c r="O4" s="18" t="s">
        <v>65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2.5" customHeight="1">
      <c r="A5" s="19"/>
      <c r="B5" s="20" t="s">
        <v>66</v>
      </c>
      <c r="C5" s="20">
        <v>4</v>
      </c>
      <c r="D5" s="20">
        <v>5</v>
      </c>
      <c r="E5" s="20">
        <v>4</v>
      </c>
      <c r="F5" s="20">
        <v>3</v>
      </c>
      <c r="G5" s="20">
        <v>4</v>
      </c>
      <c r="H5" s="20">
        <v>4</v>
      </c>
      <c r="I5" s="20">
        <v>3</v>
      </c>
      <c r="J5" s="20">
        <v>4</v>
      </c>
      <c r="K5" s="20">
        <v>5</v>
      </c>
      <c r="L5" s="21">
        <f>SUM(C5:K5)</f>
        <v>36</v>
      </c>
      <c r="M5" s="20"/>
      <c r="N5" s="20"/>
      <c r="O5" s="21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2.5" customHeight="1">
      <c r="A6" s="22"/>
      <c r="B6" s="23" t="s">
        <v>63</v>
      </c>
      <c r="C6" s="23">
        <v>4</v>
      </c>
      <c r="D6" s="23">
        <v>1</v>
      </c>
      <c r="E6" s="23">
        <v>3</v>
      </c>
      <c r="F6" s="23">
        <v>9</v>
      </c>
      <c r="G6" s="23">
        <v>5</v>
      </c>
      <c r="H6" s="23">
        <v>7</v>
      </c>
      <c r="I6" s="23">
        <v>8</v>
      </c>
      <c r="J6" s="23">
        <v>6</v>
      </c>
      <c r="K6" s="23">
        <v>2</v>
      </c>
      <c r="L6" s="24"/>
      <c r="M6" s="23"/>
      <c r="N6" s="23"/>
      <c r="O6" s="2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2.5" customHeight="1">
      <c r="A7" s="25" t="s">
        <v>67</v>
      </c>
      <c r="B7" s="26" t="s">
        <v>92</v>
      </c>
      <c r="C7" s="26">
        <v>5</v>
      </c>
      <c r="D7" s="26">
        <v>5</v>
      </c>
      <c r="E7" s="26">
        <v>5</v>
      </c>
      <c r="F7" s="26">
        <v>3</v>
      </c>
      <c r="G7" s="26">
        <v>6</v>
      </c>
      <c r="H7" s="26">
        <v>5</v>
      </c>
      <c r="I7" s="26">
        <v>4</v>
      </c>
      <c r="J7" s="26">
        <v>6</v>
      </c>
      <c r="K7" s="26">
        <v>6</v>
      </c>
      <c r="L7" s="27">
        <f t="shared" ref="L7:L30" si="0">IF(SUM(C7:K7)&gt;0, SUM(C7:K7),"")</f>
        <v>45</v>
      </c>
      <c r="M7" s="26">
        <v>10</v>
      </c>
      <c r="N7" s="26">
        <f>IF(L7&lt;&gt;"",L7- M7, "")</f>
        <v>35</v>
      </c>
      <c r="O7" s="27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22.5" customHeight="1">
      <c r="A8" s="25"/>
      <c r="B8" s="26" t="s">
        <v>94</v>
      </c>
      <c r="C8" s="26">
        <f>IF(C7&gt;0, VLOOKUP(C7-C$5-(INT($M7/9)+(MOD($M7,9)&gt;=C$6)), '[1]Point System'!$A$4:$B$15, 2),"")</f>
        <v>2</v>
      </c>
      <c r="D8" s="26">
        <f>IF(D7&gt;0, VLOOKUP(D7-D$5-(INT($M7/9)+(MOD($M7,9)&gt;=D$6)), '[1]Point System'!$A$4:$B$15, 2),"")</f>
        <v>4</v>
      </c>
      <c r="E8" s="26">
        <f>IF(E7&gt;0, VLOOKUP(E7-E$5-(INT($M7/9)+(MOD($M7,9)&gt;=E$6)), '[1]Point System'!$A$4:$B$15, 2),"")</f>
        <v>2</v>
      </c>
      <c r="F8" s="26">
        <f>IF(F7&gt;0, VLOOKUP(F7-F$5-(INT($M7/9)+(MOD($M7,9)&gt;=F$6)), '[1]Point System'!$A$4:$B$15, 2),"")</f>
        <v>3</v>
      </c>
      <c r="G8" s="26">
        <f>IF(G7&gt;0, VLOOKUP(G7-G$5-(INT($M7/9)+(MOD($M7,9)&gt;=G$6)), '[1]Point System'!$A$4:$B$15, 2),"")</f>
        <v>1</v>
      </c>
      <c r="H8" s="26">
        <f>IF(H7&gt;0, VLOOKUP(H7-H$5-(INT($M7/9)+(MOD($M7,9)&gt;=H$6)), '[1]Point System'!$A$4:$B$15, 2),"")</f>
        <v>2</v>
      </c>
      <c r="I8" s="26">
        <f>IF(I7&gt;0, VLOOKUP(I7-I$5-(INT($M7/9)+(MOD($M7,9)&gt;=I$6)), '[1]Point System'!$A$4:$B$15, 2),"")</f>
        <v>2</v>
      </c>
      <c r="J8" s="26">
        <f>IF(J7&gt;0, VLOOKUP(J7-J$5-(INT($M7/9)+(MOD($M7,9)&gt;=J$6)), '[1]Point System'!$A$4:$B$15, 2),"")</f>
        <v>1</v>
      </c>
      <c r="K8" s="26">
        <f>IF(K7&gt;0, VLOOKUP(K7-K$5-(INT($M7/9)+(MOD($M7,9)&gt;=K$6)), '[1]Point System'!$A$4:$B$15, 2),"")</f>
        <v>2</v>
      </c>
      <c r="L8" s="27">
        <f t="shared" si="0"/>
        <v>19</v>
      </c>
      <c r="M8" s="26"/>
      <c r="N8" s="26"/>
      <c r="O8" s="27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22.5" customHeight="1">
      <c r="A9" s="28" t="s">
        <v>68</v>
      </c>
      <c r="B9" s="29"/>
      <c r="C9" s="29">
        <v>5</v>
      </c>
      <c r="D9" s="29">
        <v>5</v>
      </c>
      <c r="E9" s="29">
        <v>4</v>
      </c>
      <c r="F9" s="29">
        <v>5</v>
      </c>
      <c r="G9" s="29">
        <v>5</v>
      </c>
      <c r="H9" s="29">
        <v>7</v>
      </c>
      <c r="I9" s="29">
        <v>6</v>
      </c>
      <c r="J9" s="29">
        <v>4</v>
      </c>
      <c r="K9" s="29">
        <v>6</v>
      </c>
      <c r="L9" s="27">
        <f t="shared" si="0"/>
        <v>47</v>
      </c>
      <c r="M9" s="29">
        <v>10</v>
      </c>
      <c r="N9" s="29">
        <f>IF(L9&lt;&gt;"",L9- M9, "")</f>
        <v>37</v>
      </c>
      <c r="O9" s="30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2.5" customHeight="1">
      <c r="A10" s="28"/>
      <c r="B10" s="29"/>
      <c r="C10" s="29">
        <f>IF(C9&gt;0, VLOOKUP(C9-C$5-(INT($M9/9)+(MOD($M9,9)&gt;=C$6)), '[1]Point System'!$A$4:$B$15, 2),"")</f>
        <v>2</v>
      </c>
      <c r="D10" s="29">
        <f>IF(D9&gt;0, VLOOKUP(D9-D$5-(INT($M9/9)+(MOD($M9,9)&gt;=D$6)), '[1]Point System'!$A$4:$B$15, 2),"")</f>
        <v>4</v>
      </c>
      <c r="E10" s="29">
        <f>IF(E9&gt;0, VLOOKUP(E9-E$5-(INT($M9/9)+(MOD($M9,9)&gt;=E$6)), '[1]Point System'!$A$4:$B$15, 2),"")</f>
        <v>3</v>
      </c>
      <c r="F10" s="29">
        <f>IF(F9&gt;0, VLOOKUP(F9-F$5-(INT($M9/9)+(MOD($M9,9)&gt;=F$6)), '[1]Point System'!$A$4:$B$15, 2),"")</f>
        <v>1</v>
      </c>
      <c r="G10" s="29">
        <f>IF(G9&gt;0, VLOOKUP(G9-G$5-(INT($M9/9)+(MOD($M9,9)&gt;=G$6)), '[1]Point System'!$A$4:$B$15, 2),"")</f>
        <v>2</v>
      </c>
      <c r="H10" s="29">
        <f>IF(H9&gt;0, VLOOKUP(H9-H$5-(INT($M9/9)+(MOD($M9,9)&gt;=H$6)), '[1]Point System'!$A$4:$B$15, 2),"")</f>
        <v>0</v>
      </c>
      <c r="I10" s="29">
        <f>IF(I9&gt;0, VLOOKUP(I9-I$5-(INT($M9/9)+(MOD($M9,9)&gt;=I$6)), '[1]Point System'!$A$4:$B$15, 2),"")</f>
        <v>0</v>
      </c>
      <c r="J10" s="29">
        <f>IF(J9&gt;0, VLOOKUP(J9-J$5-(INT($M9/9)+(MOD($M9,9)&gt;=J$6)), '[1]Point System'!$A$4:$B$15, 2),"")</f>
        <v>3</v>
      </c>
      <c r="K10" s="29">
        <f>IF(K9&gt;0, VLOOKUP(K9-K$5-(INT($M9/9)+(MOD($M9,9)&gt;=K$6)), '[1]Point System'!$A$4:$B$15, 2),"")</f>
        <v>2</v>
      </c>
      <c r="L10" s="27">
        <f t="shared" si="0"/>
        <v>17</v>
      </c>
      <c r="M10" s="29"/>
      <c r="N10" s="29"/>
      <c r="O10" s="30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customHeight="1">
      <c r="A11" s="25" t="s">
        <v>69</v>
      </c>
      <c r="B11" s="26"/>
      <c r="C11" s="26">
        <v>4</v>
      </c>
      <c r="D11" s="26">
        <v>6</v>
      </c>
      <c r="E11" s="26">
        <v>5</v>
      </c>
      <c r="F11" s="26">
        <v>3</v>
      </c>
      <c r="G11" s="26">
        <v>5</v>
      </c>
      <c r="H11" s="26">
        <v>5</v>
      </c>
      <c r="I11" s="26">
        <v>8</v>
      </c>
      <c r="J11" s="26">
        <v>5</v>
      </c>
      <c r="K11" s="26">
        <v>7</v>
      </c>
      <c r="L11" s="27">
        <f t="shared" si="0"/>
        <v>48</v>
      </c>
      <c r="M11" s="26">
        <v>14</v>
      </c>
      <c r="N11" s="26">
        <f>IF(L11&lt;&gt;"",L11- M11, "")</f>
        <v>34</v>
      </c>
      <c r="O11" s="27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8.75" customHeight="1">
      <c r="A12" s="25"/>
      <c r="B12" s="26"/>
      <c r="C12" s="26">
        <f>IF(C11&gt;0, VLOOKUP(C11-C$5-(INT($M11/9)+(MOD($M11,9)&gt;=C$6)), '[1]Point System'!$A$4:$B$15, 2),"")</f>
        <v>4</v>
      </c>
      <c r="D12" s="26">
        <f>IF(D11&gt;0, VLOOKUP(D11-D$5-(INT($M11/9)+(MOD($M11,9)&gt;=D$6)), '[1]Point System'!$A$4:$B$15, 2),"")</f>
        <v>3</v>
      </c>
      <c r="E12" s="26">
        <f>IF(E11&gt;0, VLOOKUP(E11-E$5-(INT($M11/9)+(MOD($M11,9)&gt;=E$6)), '[1]Point System'!$A$4:$B$15, 2),"")</f>
        <v>3</v>
      </c>
      <c r="F12" s="26">
        <f>IF(F11&gt;0, VLOOKUP(F11-F$5-(INT($M11/9)+(MOD($M11,9)&gt;=F$6)), '[1]Point System'!$A$4:$B$15, 2),"")</f>
        <v>3</v>
      </c>
      <c r="G12" s="26">
        <f>IF(G11&gt;0, VLOOKUP(G11-G$5-(INT($M11/9)+(MOD($M11,9)&gt;=G$6)), '[1]Point System'!$A$4:$B$15, 2),"")</f>
        <v>3</v>
      </c>
      <c r="H12" s="26">
        <f>IF(H11&gt;0, VLOOKUP(H11-H$5-(INT($M11/9)+(MOD($M11,9)&gt;=H$6)), '[1]Point System'!$A$4:$B$15, 2),"")</f>
        <v>2</v>
      </c>
      <c r="I12" s="26">
        <f>IF(I11&gt;0, VLOOKUP(I11-I$5-(INT($M11/9)+(MOD($M11,9)&gt;=I$6)), '[1]Point System'!$A$4:$B$15, 2),"")</f>
        <v>0</v>
      </c>
      <c r="J12" s="26">
        <f>IF(J11&gt;0, VLOOKUP(J11-J$5-(INT($M11/9)+(MOD($M11,9)&gt;=J$6)), '[1]Point System'!$A$4:$B$15, 2),"")</f>
        <v>2</v>
      </c>
      <c r="K12" s="26">
        <f>IF(K11&gt;0, VLOOKUP(K11-K$5-(INT($M11/9)+(MOD($M11,9)&gt;=K$6)), '[1]Point System'!$A$4:$B$15, 2),"")</f>
        <v>2</v>
      </c>
      <c r="L12" s="27">
        <f t="shared" si="0"/>
        <v>22</v>
      </c>
      <c r="M12" s="26"/>
      <c r="N12" s="26"/>
      <c r="O12" s="27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customHeight="1">
      <c r="A13" s="28" t="s">
        <v>70</v>
      </c>
      <c r="B13" s="29"/>
      <c r="C13" s="29">
        <v>6</v>
      </c>
      <c r="D13" s="29">
        <v>8</v>
      </c>
      <c r="E13" s="29">
        <v>7</v>
      </c>
      <c r="F13" s="29">
        <v>4</v>
      </c>
      <c r="G13" s="29">
        <v>5</v>
      </c>
      <c r="H13" s="29">
        <v>5</v>
      </c>
      <c r="I13" s="29">
        <v>7</v>
      </c>
      <c r="J13" s="29">
        <v>6</v>
      </c>
      <c r="K13" s="29">
        <v>7</v>
      </c>
      <c r="L13" s="27">
        <f t="shared" si="0"/>
        <v>55</v>
      </c>
      <c r="M13" s="29">
        <v>17</v>
      </c>
      <c r="N13" s="29">
        <f>IF(L13&lt;&gt;"",L13- M13, "")</f>
        <v>38</v>
      </c>
      <c r="O13" s="30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8.75" customHeight="1">
      <c r="A14" s="28"/>
      <c r="B14" s="29"/>
      <c r="C14" s="29">
        <f>IF(C13&gt;0, VLOOKUP(C13-C$5-(INT($M13/9)+(MOD($M13,9)&gt;=C$6)), '[1]Point System'!$A$4:$B$15, 2),"")</f>
        <v>2</v>
      </c>
      <c r="D14" s="29">
        <f>IF(D13&gt;0, VLOOKUP(D13-D$5-(INT($M13/9)+(MOD($M13,9)&gt;=D$6)), '[1]Point System'!$A$4:$B$15, 2),"")</f>
        <v>1</v>
      </c>
      <c r="E14" s="29">
        <f>IF(E13&gt;0, VLOOKUP(E13-E$5-(INT($M13/9)+(MOD($M13,9)&gt;=E$6)), '[1]Point System'!$A$4:$B$15, 2),"")</f>
        <v>1</v>
      </c>
      <c r="F14" s="29">
        <f>IF(F13&gt;0, VLOOKUP(F13-F$5-(INT($M13/9)+(MOD($M13,9)&gt;=F$6)), '[1]Point System'!$A$4:$B$15, 2),"")</f>
        <v>2</v>
      </c>
      <c r="G14" s="29">
        <f>IF(G13&gt;0, VLOOKUP(G13-G$5-(INT($M13/9)+(MOD($M13,9)&gt;=G$6)), '[1]Point System'!$A$4:$B$15, 2),"")</f>
        <v>3</v>
      </c>
      <c r="H14" s="29">
        <f>IF(H13&gt;0, VLOOKUP(H13-H$5-(INT($M13/9)+(MOD($M13,9)&gt;=H$6)), '[1]Point System'!$A$4:$B$15, 2),"")</f>
        <v>3</v>
      </c>
      <c r="I14" s="29">
        <f>IF(I13&gt;0, VLOOKUP(I13-I$5-(INT($M13/9)+(MOD($M13,9)&gt;=I$6)), '[1]Point System'!$A$4:$B$15, 2),"")</f>
        <v>0</v>
      </c>
      <c r="J14" s="29">
        <f>IF(J13&gt;0, VLOOKUP(J13-J$5-(INT($M13/9)+(MOD($M13,9)&gt;=J$6)), '[1]Point System'!$A$4:$B$15, 2),"")</f>
        <v>2</v>
      </c>
      <c r="K14" s="29">
        <f>IF(K13&gt;0, VLOOKUP(K13-K$5-(INT($M13/9)+(MOD($M13,9)&gt;=K$6)), '[1]Point System'!$A$4:$B$15, 2),"")</f>
        <v>2</v>
      </c>
      <c r="L14" s="27">
        <f t="shared" si="0"/>
        <v>16</v>
      </c>
      <c r="M14" s="29"/>
      <c r="N14" s="29"/>
      <c r="O14" s="30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customHeight="1">
      <c r="A15" s="25" t="s">
        <v>71</v>
      </c>
      <c r="B15" s="26"/>
      <c r="C15" s="26">
        <v>6</v>
      </c>
      <c r="D15" s="26">
        <v>5</v>
      </c>
      <c r="E15" s="26">
        <v>7</v>
      </c>
      <c r="F15" s="26">
        <v>4</v>
      </c>
      <c r="G15" s="26">
        <v>5</v>
      </c>
      <c r="H15" s="26">
        <v>6</v>
      </c>
      <c r="I15" s="26">
        <v>6</v>
      </c>
      <c r="J15" s="26">
        <v>6</v>
      </c>
      <c r="K15" s="26">
        <v>8</v>
      </c>
      <c r="L15" s="27">
        <f t="shared" si="0"/>
        <v>53</v>
      </c>
      <c r="M15" s="26">
        <v>13</v>
      </c>
      <c r="N15" s="26">
        <f>IF(L15&lt;&gt;"",L15- M15, "")</f>
        <v>40</v>
      </c>
      <c r="O15" s="2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8.75" customHeight="1">
      <c r="A16" s="25"/>
      <c r="B16" s="26"/>
      <c r="C16" s="26">
        <f>IF(C15&gt;0, VLOOKUP(C15-C$5-(INT($M15/9)+(MOD($M15,9)&gt;=C$6)), '[1]Point System'!$A$4:$B$15, 2),"")</f>
        <v>2</v>
      </c>
      <c r="D16" s="26">
        <f>IF(D15&gt;0, VLOOKUP(D15-D$5-(INT($M15/9)+(MOD($M15,9)&gt;=D$6)), '[1]Point System'!$A$4:$B$15, 2),"")</f>
        <v>4</v>
      </c>
      <c r="E16" s="26">
        <f>IF(E15&gt;0, VLOOKUP(E15-E$5-(INT($M15/9)+(MOD($M15,9)&gt;=E$6)), '[1]Point System'!$A$4:$B$15, 2),"")</f>
        <v>1</v>
      </c>
      <c r="F16" s="26">
        <f>IF(F15&gt;0, VLOOKUP(F15-F$5-(INT($M15/9)+(MOD($M15,9)&gt;=F$6)), '[1]Point System'!$A$4:$B$15, 2),"")</f>
        <v>2</v>
      </c>
      <c r="G16" s="26">
        <f>IF(G15&gt;0, VLOOKUP(G15-G$5-(INT($M15/9)+(MOD($M15,9)&gt;=G$6)), '[1]Point System'!$A$4:$B$15, 2),"")</f>
        <v>2</v>
      </c>
      <c r="H16" s="26">
        <f>IF(H15&gt;0, VLOOKUP(H15-H$5-(INT($M15/9)+(MOD($M15,9)&gt;=H$6)), '[1]Point System'!$A$4:$B$15, 2),"")</f>
        <v>1</v>
      </c>
      <c r="I16" s="26">
        <f>IF(I15&gt;0, VLOOKUP(I15-I$5-(INT($M15/9)+(MOD($M15,9)&gt;=I$6)), '[1]Point System'!$A$4:$B$15, 2),"")</f>
        <v>0</v>
      </c>
      <c r="J16" s="26">
        <f>IF(J15&gt;0, VLOOKUP(J15-J$5-(INT($M15/9)+(MOD($M15,9)&gt;=J$6)), '[1]Point System'!$A$4:$B$15, 2),"")</f>
        <v>1</v>
      </c>
      <c r="K16" s="26">
        <f>IF(K15&gt;0, VLOOKUP(K15-K$5-(INT($M15/9)+(MOD($M15,9)&gt;=K$6)), '[1]Point System'!$A$4:$B$15, 2),"")</f>
        <v>1</v>
      </c>
      <c r="L16" s="27">
        <f t="shared" si="0"/>
        <v>14</v>
      </c>
      <c r="M16" s="26"/>
      <c r="N16" s="26"/>
      <c r="O16" s="27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customHeight="1">
      <c r="A17" s="28" t="s">
        <v>72</v>
      </c>
      <c r="B17" s="29"/>
      <c r="C17" s="29">
        <v>4</v>
      </c>
      <c r="D17" s="29">
        <v>7</v>
      </c>
      <c r="E17" s="29">
        <v>7</v>
      </c>
      <c r="F17" s="29">
        <v>5</v>
      </c>
      <c r="G17" s="29">
        <v>4</v>
      </c>
      <c r="H17" s="29">
        <v>8</v>
      </c>
      <c r="I17" s="29">
        <v>6</v>
      </c>
      <c r="J17" s="29">
        <v>5</v>
      </c>
      <c r="K17" s="29">
        <v>7</v>
      </c>
      <c r="L17" s="27">
        <f t="shared" si="0"/>
        <v>53</v>
      </c>
      <c r="M17" s="29">
        <v>23</v>
      </c>
      <c r="N17" s="29">
        <f>IF(L17&lt;&gt;"",L17- M17, "")</f>
        <v>30</v>
      </c>
      <c r="O17" s="30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8.75" customHeight="1">
      <c r="A18" s="28"/>
      <c r="B18" s="29"/>
      <c r="C18" s="29">
        <f>IF(C17&gt;0, VLOOKUP(C17-C$5-(INT($M17/9)+(MOD($M17,9)&gt;=C$6)), '[1]Point System'!$A$4:$B$15, 2),"")</f>
        <v>5</v>
      </c>
      <c r="D18" s="29">
        <f>IF(D17&gt;0, VLOOKUP(D17-D$5-(INT($M17/9)+(MOD($M17,9)&gt;=D$6)), '[1]Point System'!$A$4:$B$15, 2),"")</f>
        <v>3</v>
      </c>
      <c r="E18" s="29">
        <f>IF(E17&gt;0, VLOOKUP(E17-E$5-(INT($M17/9)+(MOD($M17,9)&gt;=E$6)), '[1]Point System'!$A$4:$B$15, 2),"")</f>
        <v>2</v>
      </c>
      <c r="F18" s="29">
        <f>IF(F17&gt;0, VLOOKUP(F17-F$5-(INT($M17/9)+(MOD($M17,9)&gt;=F$6)), '[1]Point System'!$A$4:$B$15, 2),"")</f>
        <v>2</v>
      </c>
      <c r="G18" s="29">
        <f>IF(G17&gt;0, VLOOKUP(G17-G$5-(INT($M17/9)+(MOD($M17,9)&gt;=G$6)), '[1]Point System'!$A$4:$B$15, 2),"")</f>
        <v>5</v>
      </c>
      <c r="H18" s="29">
        <f>IF(H17&gt;0, VLOOKUP(H17-H$5-(INT($M17/9)+(MOD($M17,9)&gt;=H$6)), '[1]Point System'!$A$4:$B$15, 2),"")</f>
        <v>0</v>
      </c>
      <c r="I18" s="29">
        <f>IF(I17&gt;0, VLOOKUP(I17-I$5-(INT($M17/9)+(MOD($M17,9)&gt;=I$6)), '[1]Point System'!$A$4:$B$15, 2),"")</f>
        <v>1</v>
      </c>
      <c r="J18" s="29">
        <f>IF(J17&gt;0, VLOOKUP(J17-J$5-(INT($M17/9)+(MOD($M17,9)&gt;=J$6)), '[1]Point System'!$A$4:$B$15, 2),"")</f>
        <v>3</v>
      </c>
      <c r="K18" s="29">
        <f>IF(K17&gt;0, VLOOKUP(K17-K$5-(INT($M17/9)+(MOD($M17,9)&gt;=K$6)), '[1]Point System'!$A$4:$B$15, 2),"")</f>
        <v>3</v>
      </c>
      <c r="L18" s="27">
        <f t="shared" si="0"/>
        <v>24</v>
      </c>
      <c r="M18" s="29"/>
      <c r="N18" s="29"/>
      <c r="O18" s="30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22.5" customHeight="1">
      <c r="A19" s="25" t="s">
        <v>73</v>
      </c>
      <c r="B19" s="26"/>
      <c r="C19" s="26">
        <v>4</v>
      </c>
      <c r="D19" s="26">
        <v>6</v>
      </c>
      <c r="E19" s="26">
        <v>7</v>
      </c>
      <c r="F19" s="26">
        <v>6</v>
      </c>
      <c r="G19" s="26">
        <v>6</v>
      </c>
      <c r="H19" s="26">
        <v>8</v>
      </c>
      <c r="I19" s="26">
        <v>5</v>
      </c>
      <c r="J19" s="26">
        <v>6</v>
      </c>
      <c r="K19" s="26">
        <v>6</v>
      </c>
      <c r="L19" s="27">
        <f t="shared" si="0"/>
        <v>54</v>
      </c>
      <c r="M19" s="26">
        <v>16</v>
      </c>
      <c r="N19" s="26">
        <f>IF(L19&lt;&gt;"",L19- M19, "")</f>
        <v>38</v>
      </c>
      <c r="O19" s="27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22.5" customHeight="1">
      <c r="A20" s="25"/>
      <c r="B20" s="26"/>
      <c r="C20" s="26">
        <f>IF(C19&gt;0, VLOOKUP(C19-C$5-(INT($M19/9)+(MOD($M19,9)&gt;=C$6)), '[1]Point System'!$A$4:$B$15, 2),"")</f>
        <v>4</v>
      </c>
      <c r="D20" s="26">
        <f>IF(D19&gt;0, VLOOKUP(D19-D$5-(INT($M19/9)+(MOD($M19,9)&gt;=D$6)), '[1]Point System'!$A$4:$B$15, 2),"")</f>
        <v>3</v>
      </c>
      <c r="E20" s="26">
        <f>IF(E19&gt;0, VLOOKUP(E19-E$5-(INT($M19/9)+(MOD($M19,9)&gt;=E$6)), '[1]Point System'!$A$4:$B$15, 2),"")</f>
        <v>1</v>
      </c>
      <c r="F20" s="26">
        <f>IF(F19&gt;0, VLOOKUP(F19-F$5-(INT($M19/9)+(MOD($M19,9)&gt;=F$6)), '[1]Point System'!$A$4:$B$15, 2),"")</f>
        <v>0</v>
      </c>
      <c r="G20" s="26">
        <f>IF(G19&gt;0, VLOOKUP(G19-G$5-(INT($M19/9)+(MOD($M19,9)&gt;=G$6)), '[1]Point System'!$A$4:$B$15, 2),"")</f>
        <v>2</v>
      </c>
      <c r="H20" s="26">
        <f>IF(H19&gt;0, VLOOKUP(H19-H$5-(INT($M19/9)+(MOD($M19,9)&gt;=H$6)), '[1]Point System'!$A$4:$B$15, 2),"")</f>
        <v>0</v>
      </c>
      <c r="I20" s="26">
        <f>IF(I19&gt;0, VLOOKUP(I19-I$5-(INT($M19/9)+(MOD($M19,9)&gt;=I$6)), '[1]Point System'!$A$4:$B$15, 2),"")</f>
        <v>1</v>
      </c>
      <c r="J20" s="26">
        <f>IF(J19&gt;0, VLOOKUP(J19-J$5-(INT($M19/9)+(MOD($M19,9)&gt;=J$6)), '[1]Point System'!$A$4:$B$15, 2),"")</f>
        <v>2</v>
      </c>
      <c r="K20" s="26">
        <f>IF(K19&gt;0, VLOOKUP(K19-K$5-(INT($M19/9)+(MOD($M19,9)&gt;=K$6)), '[1]Point System'!$A$4:$B$15, 2),"")</f>
        <v>3</v>
      </c>
      <c r="L20" s="27">
        <f t="shared" si="0"/>
        <v>16</v>
      </c>
      <c r="M20" s="26"/>
      <c r="N20" s="26"/>
      <c r="O20" s="27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22.5" customHeight="1">
      <c r="A21" s="28" t="s">
        <v>81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7" t="str">
        <f t="shared" si="0"/>
        <v/>
      </c>
      <c r="M21" s="29"/>
      <c r="N21" s="29" t="str">
        <f>IF(L21&lt;&gt;"",L21- M21, "")</f>
        <v/>
      </c>
      <c r="O21" s="30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22.5" customHeight="1">
      <c r="A22" s="28"/>
      <c r="B22" s="29"/>
      <c r="C22" s="29" t="str">
        <f>IF(C21&gt;0, VLOOKUP(C21-C$5-(INT($M21/9)+(MOD($M21,9)&gt;=C$6)), '[1]Point System'!$A$4:$B$15, 2),"")</f>
        <v/>
      </c>
      <c r="D22" s="29" t="str">
        <f>IF(D21&gt;0, VLOOKUP(D21-D$5-(INT($M21/9)+(MOD($M21,9)&gt;=D$6)), '[1]Point System'!$A$4:$B$15, 2),"")</f>
        <v/>
      </c>
      <c r="E22" s="29" t="str">
        <f>IF(E21&gt;0, VLOOKUP(E21-E$5-(INT($M21/9)+(MOD($M21,9)&gt;=E$6)), '[1]Point System'!$A$4:$B$15, 2),"")</f>
        <v/>
      </c>
      <c r="F22" s="29" t="str">
        <f>IF(F21&gt;0, VLOOKUP(F21-F$5-(INT($M21/9)+(MOD($M21,9)&gt;=F$6)), '[1]Point System'!$A$4:$B$15, 2),"")</f>
        <v/>
      </c>
      <c r="G22" s="29" t="str">
        <f>IF(G21&gt;0, VLOOKUP(G21-G$5-(INT($M21/9)+(MOD($M21,9)&gt;=G$6)), '[1]Point System'!$A$4:$B$15, 2),"")</f>
        <v/>
      </c>
      <c r="H22" s="29" t="str">
        <f>IF(H21&gt;0, VLOOKUP(H21-H$5-(INT($M21/9)+(MOD($M21,9)&gt;=H$6)), '[1]Point System'!$A$4:$B$15, 2),"")</f>
        <v/>
      </c>
      <c r="I22" s="29" t="str">
        <f>IF(I21&gt;0, VLOOKUP(I21-I$5-(INT($M21/9)+(MOD($M21,9)&gt;=I$6)), '[1]Point System'!$A$4:$B$15, 2),"")</f>
        <v/>
      </c>
      <c r="J22" s="29" t="str">
        <f>IF(J21&gt;0, VLOOKUP(J21-J$5-(INT($M21/9)+(MOD($M21,9)&gt;=J$6)), '[1]Point System'!$A$4:$B$15, 2),"")</f>
        <v/>
      </c>
      <c r="K22" s="29" t="str">
        <f>IF(K21&gt;0, VLOOKUP(K21-K$5-(INT($M21/9)+(MOD($M21,9)&gt;=K$6)), '[1]Point System'!$A$4:$B$15, 2),"")</f>
        <v/>
      </c>
      <c r="L22" s="27" t="str">
        <f t="shared" si="0"/>
        <v/>
      </c>
      <c r="M22" s="29"/>
      <c r="N22" s="29"/>
      <c r="O22" s="30" t="str">
        <f>IF(L22&lt;&gt;"", L22, "")</f>
        <v/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customHeight="1">
      <c r="A23" s="25" t="s">
        <v>82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7" t="str">
        <f t="shared" si="0"/>
        <v/>
      </c>
      <c r="M23" s="26"/>
      <c r="N23" s="26" t="str">
        <f>IF(L23&lt;&gt;"",L23- M23, "")</f>
        <v/>
      </c>
      <c r="O23" s="27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8.75" customHeight="1">
      <c r="A24" s="25"/>
      <c r="B24" s="26"/>
      <c r="C24" s="26" t="str">
        <f>IF(C23&gt;0, VLOOKUP(C23-C$5-(INT($M23/9)+(MOD($M23,9)&gt;=C$6)), '[1]Point System'!$A$4:$B$15, 2),"")</f>
        <v/>
      </c>
      <c r="D24" s="26" t="str">
        <f>IF(D23&gt;0, VLOOKUP(D23-D$5-(INT($M23/9)+(MOD($M23,9)&gt;=D$6)), '[1]Point System'!$A$4:$B$15, 2),"")</f>
        <v/>
      </c>
      <c r="E24" s="26" t="str">
        <f>IF(E23&gt;0, VLOOKUP(E23-E$5-(INT($M23/9)+(MOD($M23,9)&gt;=E$6)), '[1]Point System'!$A$4:$B$15, 2),"")</f>
        <v/>
      </c>
      <c r="F24" s="26" t="str">
        <f>IF(F23&gt;0, VLOOKUP(F23-F$5-(INT($M23/9)+(MOD($M23,9)&gt;=F$6)), '[1]Point System'!$A$4:$B$15, 2),"")</f>
        <v/>
      </c>
      <c r="G24" s="26" t="str">
        <f>IF(G23&gt;0, VLOOKUP(G23-G$5-(INT($M23/9)+(MOD($M23,9)&gt;=G$6)), '[1]Point System'!$A$4:$B$15, 2),"")</f>
        <v/>
      </c>
      <c r="H24" s="26" t="str">
        <f>IF(H23&gt;0, VLOOKUP(H23-H$5-(INT($M23/9)+(MOD($M23,9)&gt;=H$6)), '[1]Point System'!$A$4:$B$15, 2),"")</f>
        <v/>
      </c>
      <c r="I24" s="26" t="str">
        <f>IF(I23&gt;0, VLOOKUP(I23-I$5-(INT($M23/9)+(MOD($M23,9)&gt;=I$6)), '[1]Point System'!$A$4:$B$15, 2),"")</f>
        <v/>
      </c>
      <c r="J24" s="26" t="str">
        <f>IF(J23&gt;0, VLOOKUP(J23-J$5-(INT($M23/9)+(MOD($M23,9)&gt;=J$6)), '[1]Point System'!$A$4:$B$15, 2),"")</f>
        <v/>
      </c>
      <c r="K24" s="26" t="str">
        <f>IF(K23&gt;0, VLOOKUP(K23-K$5-(INT($M23/9)+(MOD($M23,9)&gt;=K$6)), '[1]Point System'!$A$4:$B$15, 2),"")</f>
        <v/>
      </c>
      <c r="L24" s="27" t="str">
        <f t="shared" si="0"/>
        <v/>
      </c>
      <c r="M24" s="26"/>
      <c r="N24" s="26"/>
      <c r="O24" s="27" t="str">
        <f>IF(L24&lt;&gt;"", L24, "")</f>
        <v/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customHeight="1">
      <c r="A25" s="28" t="s">
        <v>80</v>
      </c>
      <c r="B25" s="29"/>
      <c r="C25" s="29">
        <v>5</v>
      </c>
      <c r="D25" s="29">
        <v>5</v>
      </c>
      <c r="E25" s="29">
        <v>6</v>
      </c>
      <c r="F25" s="29">
        <v>4</v>
      </c>
      <c r="G25" s="29">
        <v>7</v>
      </c>
      <c r="H25" s="29">
        <v>5</v>
      </c>
      <c r="I25" s="29">
        <v>4</v>
      </c>
      <c r="J25" s="29">
        <v>4</v>
      </c>
      <c r="K25" s="29">
        <v>6</v>
      </c>
      <c r="L25" s="27">
        <f t="shared" si="0"/>
        <v>46</v>
      </c>
      <c r="M25" s="29">
        <v>12</v>
      </c>
      <c r="N25" s="29">
        <f>IF(L25&lt;&gt;"",L25- M25, "")</f>
        <v>34</v>
      </c>
      <c r="O25" s="30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8.75" customHeight="1">
      <c r="A26" s="28"/>
      <c r="B26" s="29"/>
      <c r="C26" s="29">
        <f>IF(C25&gt;0, VLOOKUP(C25-C$5-(INT($M25/9)+(MOD($M25,9)&gt;=C$6)), '[1]Point System'!$A$4:$B$15, 2),"")</f>
        <v>2</v>
      </c>
      <c r="D26" s="29">
        <f>IF(D25&gt;0, VLOOKUP(D25-D$5-(INT($M25/9)+(MOD($M25,9)&gt;=D$6)), '[1]Point System'!$A$4:$B$15, 2),"")</f>
        <v>4</v>
      </c>
      <c r="E26" s="29">
        <f>IF(E25&gt;0, VLOOKUP(E25-E$5-(INT($M25/9)+(MOD($M25,9)&gt;=E$6)), '[1]Point System'!$A$4:$B$15, 2),"")</f>
        <v>2</v>
      </c>
      <c r="F26" s="29">
        <f>IF(F25&gt;0, VLOOKUP(F25-F$5-(INT($M25/9)+(MOD($M25,9)&gt;=F$6)), '[1]Point System'!$A$4:$B$15, 2),"")</f>
        <v>2</v>
      </c>
      <c r="G26" s="29">
        <f>IF(G25&gt;0, VLOOKUP(G25-G$5-(INT($M25/9)+(MOD($M25,9)&gt;=G$6)), '[1]Point System'!$A$4:$B$15, 2),"")</f>
        <v>0</v>
      </c>
      <c r="H26" s="29">
        <f>IF(H25&gt;0, VLOOKUP(H25-H$5-(INT($M25/9)+(MOD($M25,9)&gt;=H$6)), '[1]Point System'!$A$4:$B$15, 2),"")</f>
        <v>2</v>
      </c>
      <c r="I26" s="29">
        <f>IF(I25&gt;0, VLOOKUP(I25-I$5-(INT($M25/9)+(MOD($M25,9)&gt;=I$6)), '[1]Point System'!$A$4:$B$15, 2),"")</f>
        <v>2</v>
      </c>
      <c r="J26" s="29">
        <f>IF(J25&gt;0, VLOOKUP(J25-J$5-(INT($M25/9)+(MOD($M25,9)&gt;=J$6)), '[1]Point System'!$A$4:$B$15, 2),"")</f>
        <v>3</v>
      </c>
      <c r="K26" s="29">
        <f>IF(K25&gt;0, VLOOKUP(K25-K$5-(INT($M25/9)+(MOD($M25,9)&gt;=K$6)), '[1]Point System'!$A$4:$B$15, 2),"")</f>
        <v>3</v>
      </c>
      <c r="L26" s="27">
        <f t="shared" si="0"/>
        <v>20</v>
      </c>
      <c r="M26" s="29"/>
      <c r="N26" s="29"/>
      <c r="O26" s="30">
        <f>IF(L26&lt;&gt;"", L26, "")</f>
        <v>20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customHeight="1">
      <c r="A27" s="25" t="s">
        <v>79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7" t="str">
        <f t="shared" si="0"/>
        <v/>
      </c>
      <c r="M27" s="26"/>
      <c r="N27" s="26" t="str">
        <f>IF(L27&lt;&gt;"",L27- M27, "")</f>
        <v/>
      </c>
      <c r="O27" s="27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8.75" customHeight="1">
      <c r="A28" s="25"/>
      <c r="B28" s="26"/>
      <c r="C28" s="26" t="str">
        <f>IF(C27&gt;0, VLOOKUP(C27-C$5-(INT($M27/9)+(MOD($M27,9)&gt;=C$6)), '[1]Point System'!$A$4:$B$15, 2),"")</f>
        <v/>
      </c>
      <c r="D28" s="26" t="str">
        <f>IF(D27&gt;0, VLOOKUP(D27-D$5-(INT($M27/9)+(MOD($M27,9)&gt;=D$6)), '[1]Point System'!$A$4:$B$15, 2),"")</f>
        <v/>
      </c>
      <c r="E28" s="26" t="str">
        <f>IF(E27&gt;0, VLOOKUP(E27-E$5-(INT($M27/9)+(MOD($M27,9)&gt;=E$6)), '[1]Point System'!$A$4:$B$15, 2),"")</f>
        <v/>
      </c>
      <c r="F28" s="26" t="str">
        <f>IF(F27&gt;0, VLOOKUP(F27-F$5-(INT($M27/9)+(MOD($M27,9)&gt;=F$6)), '[1]Point System'!$A$4:$B$15, 2),"")</f>
        <v/>
      </c>
      <c r="G28" s="26" t="str">
        <f>IF(G27&gt;0, VLOOKUP(G27-G$5-(INT($M27/9)+(MOD($M27,9)&gt;=G$6)), '[1]Point System'!$A$4:$B$15, 2),"")</f>
        <v/>
      </c>
      <c r="H28" s="26" t="str">
        <f>IF(H27&gt;0, VLOOKUP(H27-H$5-(INT($M27/9)+(MOD($M27,9)&gt;=H$6)), '[1]Point System'!$A$4:$B$15, 2),"")</f>
        <v/>
      </c>
      <c r="I28" s="26" t="str">
        <f>IF(I27&gt;0, VLOOKUP(I27-I$5-(INT($M27/9)+(MOD($M27,9)&gt;=I$6)), '[1]Point System'!$A$4:$B$15, 2),"")</f>
        <v/>
      </c>
      <c r="J28" s="26" t="str">
        <f>IF(J27&gt;0, VLOOKUP(J27-J$5-(INT($M27/9)+(MOD($M27,9)&gt;=J$6)), '[1]Point System'!$A$4:$B$15, 2),"")</f>
        <v/>
      </c>
      <c r="K28" s="26" t="str">
        <f>IF(K27&gt;0, VLOOKUP(K27-K$5-(INT($M27/9)+(MOD($M27,9)&gt;=K$6)), '[1]Point System'!$A$4:$B$15, 2),"")</f>
        <v/>
      </c>
      <c r="L28" s="27" t="str">
        <f t="shared" si="0"/>
        <v/>
      </c>
      <c r="M28" s="26"/>
      <c r="N28" s="26"/>
      <c r="O28" s="27" t="str">
        <f>IF(L28&lt;&gt;"", L28, "")</f>
        <v/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8.75" customHeight="1">
      <c r="A29" s="28" t="s">
        <v>83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7" t="str">
        <f t="shared" si="0"/>
        <v/>
      </c>
      <c r="M29" s="29"/>
      <c r="N29" s="29" t="str">
        <f>IF(L29&lt;&gt;"",L29- M29, "")</f>
        <v/>
      </c>
      <c r="O29" s="30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8.75" customHeight="1">
      <c r="A30" s="28"/>
      <c r="B30" s="29"/>
      <c r="C30" s="29" t="str">
        <f>IF(C29&gt;0, VLOOKUP(C29-C$5-(INT($M29/9)+(MOD($M29,9)&gt;=C$6)), '[1]Point System'!$A$4:$B$15, 2),"")</f>
        <v/>
      </c>
      <c r="D30" s="29" t="str">
        <f>IF(D29&gt;0, VLOOKUP(D29-D$5-(INT($M29/9)+(MOD($M29,9)&gt;=D$6)), '[1]Point System'!$A$4:$B$15, 2),"")</f>
        <v/>
      </c>
      <c r="E30" s="29" t="str">
        <f>IF(E29&gt;0, VLOOKUP(E29-E$5-(INT($M29/9)+(MOD($M29,9)&gt;=E$6)), '[1]Point System'!$A$4:$B$15, 2),"")</f>
        <v/>
      </c>
      <c r="F30" s="29" t="str">
        <f>IF(F29&gt;0, VLOOKUP(F29-F$5-(INT($M29/9)+(MOD($M29,9)&gt;=F$6)), '[1]Point System'!$A$4:$B$15, 2),"")</f>
        <v/>
      </c>
      <c r="G30" s="29" t="str">
        <f>IF(G29&gt;0, VLOOKUP(G29-G$5-(INT($M29/9)+(MOD($M29,9)&gt;=G$6)), '[1]Point System'!$A$4:$B$15, 2),"")</f>
        <v/>
      </c>
      <c r="H30" s="29" t="str">
        <f>IF(H29&gt;0, VLOOKUP(H29-H$5-(INT($M29/9)+(MOD($M29,9)&gt;=H$6)), '[1]Point System'!$A$4:$B$15, 2),"")</f>
        <v/>
      </c>
      <c r="I30" s="29" t="str">
        <f>IF(I29&gt;0, VLOOKUP(I29-I$5-(INT($M29/9)+(MOD($M29,9)&gt;=I$6)), '[1]Point System'!$A$4:$B$15, 2),"")</f>
        <v/>
      </c>
      <c r="J30" s="29" t="str">
        <f>IF(J29&gt;0, VLOOKUP(J29-J$5-(INT($M29/9)+(MOD($M29,9)&gt;=J$6)), '[1]Point System'!$A$4:$B$15, 2),"")</f>
        <v/>
      </c>
      <c r="K30" s="29" t="str">
        <f>IF(K29&gt;0, VLOOKUP(K29-K$5-(INT($M29/9)+(MOD($M29,9)&gt;=K$6)), '[1]Point System'!$A$4:$B$15, 2),"")</f>
        <v/>
      </c>
      <c r="L30" s="27" t="str">
        <f t="shared" si="0"/>
        <v/>
      </c>
      <c r="M30" s="29"/>
      <c r="N30" s="29"/>
      <c r="O30" s="30" t="str">
        <f>IF(L30&lt;&gt;"", L30, "")</f>
        <v/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" customHeight="1">
      <c r="A31" s="25" t="s">
        <v>84</v>
      </c>
      <c r="B31" s="26"/>
      <c r="C31" s="26">
        <v>4</v>
      </c>
      <c r="D31" s="26">
        <v>6</v>
      </c>
      <c r="E31" s="26">
        <v>5</v>
      </c>
      <c r="F31" s="26">
        <v>4</v>
      </c>
      <c r="G31" s="26">
        <v>8</v>
      </c>
      <c r="H31" s="26">
        <v>5</v>
      </c>
      <c r="I31" s="26">
        <v>4</v>
      </c>
      <c r="J31" s="26">
        <v>5</v>
      </c>
      <c r="K31" s="26">
        <v>6</v>
      </c>
      <c r="L31" s="27">
        <f t="shared" ref="L31:L32" si="1">IF(SUM(C31:K31)&gt;0, SUM(C31:K31),"")</f>
        <v>47</v>
      </c>
      <c r="M31" s="26" t="s">
        <v>88</v>
      </c>
      <c r="N31" s="26" t="e">
        <f>IF(L31&lt;&gt;"",L31- M31, "")</f>
        <v>#VALUE!</v>
      </c>
      <c r="O31" s="27"/>
    </row>
    <row r="32" spans="1:26" ht="15" customHeight="1">
      <c r="A32" s="25"/>
      <c r="B32" s="26"/>
      <c r="C32" s="26" t="e">
        <f>IF(C31&gt;0, VLOOKUP(C31-C$5-(INT($M31/9)+(MOD($M31,9)&gt;=C$6)), '[1]Point System'!$A$4:$B$15, 2),"")</f>
        <v>#VALUE!</v>
      </c>
      <c r="D32" s="26" t="e">
        <f>IF(D31&gt;0, VLOOKUP(D31-D$5-(INT($M31/9)+(MOD($M31,9)&gt;=D$6)), '[1]Point System'!$A$4:$B$15, 2),"")</f>
        <v>#VALUE!</v>
      </c>
      <c r="E32" s="26" t="e">
        <f>IF(E31&gt;0, VLOOKUP(E31-E$5-(INT($M31/9)+(MOD($M31,9)&gt;=E$6)), '[1]Point System'!$A$4:$B$15, 2),"")</f>
        <v>#VALUE!</v>
      </c>
      <c r="F32" s="26" t="e">
        <f>IF(F31&gt;0, VLOOKUP(F31-F$5-(INT($M31/9)+(MOD($M31,9)&gt;=F$6)), '[1]Point System'!$A$4:$B$15, 2),"")</f>
        <v>#VALUE!</v>
      </c>
      <c r="G32" s="26" t="e">
        <f>IF(G31&gt;0, VLOOKUP(G31-G$5-(INT($M31/9)+(MOD($M31,9)&gt;=G$6)), '[1]Point System'!$A$4:$B$15, 2),"")</f>
        <v>#VALUE!</v>
      </c>
      <c r="H32" s="26" t="e">
        <f>IF(H31&gt;0, VLOOKUP(H31-H$5-(INT($M31/9)+(MOD($M31,9)&gt;=H$6)), '[1]Point System'!$A$4:$B$15, 2),"")</f>
        <v>#VALUE!</v>
      </c>
      <c r="I32" s="26" t="e">
        <f>IF(I31&gt;0, VLOOKUP(I31-I$5-(INT($M31/9)+(MOD($M31,9)&gt;=I$6)), '[1]Point System'!$A$4:$B$15, 2),"")</f>
        <v>#VALUE!</v>
      </c>
      <c r="J32" s="26" t="e">
        <f>IF(J31&gt;0, VLOOKUP(J31-J$5-(INT($M31/9)+(MOD($M31,9)&gt;=J$6)), '[1]Point System'!$A$4:$B$15, 2),"")</f>
        <v>#VALUE!</v>
      </c>
      <c r="K32" s="26" t="e">
        <f>IF(K31&gt;0, VLOOKUP(K31-K$5-(INT($M31/9)+(MOD($M31,9)&gt;=K$6)), '[1]Point System'!$A$4:$B$15, 2),"")</f>
        <v>#VALUE!</v>
      </c>
      <c r="L32" s="27" t="e">
        <f t="shared" si="1"/>
        <v>#VALUE!</v>
      </c>
      <c r="M32" s="26"/>
      <c r="N32" s="26"/>
      <c r="O32" s="27" t="e">
        <f>IF(L32&lt;&gt;"", L32, "")</f>
        <v>#VALUE!</v>
      </c>
    </row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6"/>
  <sheetViews>
    <sheetView tabSelected="1" workbookViewId="0">
      <pane ySplit="6" topLeftCell="A7" activePane="bottomLeft" state="frozen"/>
      <selection activeCell="A2" sqref="A2:Q2"/>
      <selection pane="bottomLeft" activeCell="B7" sqref="B7"/>
    </sheetView>
  </sheetViews>
  <sheetFormatPr defaultColWidth="14.375" defaultRowHeight="15" customHeight="1"/>
  <cols>
    <col min="1" max="1" width="19.375" style="77" customWidth="1"/>
    <col min="2" max="2" width="9.125" style="77" customWidth="1"/>
    <col min="3" max="11" width="7.25" style="77" customWidth="1"/>
    <col min="12" max="12" width="8.75" style="77" customWidth="1"/>
    <col min="13" max="13" width="8" style="77" customWidth="1"/>
    <col min="14" max="14" width="8.125" style="77" customWidth="1"/>
    <col min="15" max="15" width="17.75" style="77" customWidth="1"/>
    <col min="16" max="16" width="14.25" style="77" customWidth="1"/>
    <col min="17" max="17" width="11.125" style="77" customWidth="1"/>
    <col min="18" max="26" width="8.75" style="77" customWidth="1"/>
    <col min="27" max="16384" width="14.375" style="77"/>
  </cols>
  <sheetData>
    <row r="1" spans="1:26" ht="18.75" customHeight="1">
      <c r="A1" s="138" t="s">
        <v>58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6.5" customHeight="1">
      <c r="A2" s="140" t="s">
        <v>59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8.75" customHeigh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22.5" customHeight="1">
      <c r="A4" s="17" t="s">
        <v>60</v>
      </c>
      <c r="B4" s="18" t="s">
        <v>61</v>
      </c>
      <c r="C4" s="18">
        <v>1</v>
      </c>
      <c r="D4" s="18">
        <v>2</v>
      </c>
      <c r="E4" s="18">
        <v>3</v>
      </c>
      <c r="F4" s="18">
        <v>4</v>
      </c>
      <c r="G4" s="18">
        <v>5</v>
      </c>
      <c r="H4" s="18">
        <v>6</v>
      </c>
      <c r="I4" s="18">
        <v>7</v>
      </c>
      <c r="J4" s="18">
        <v>8</v>
      </c>
      <c r="K4" s="18">
        <v>9</v>
      </c>
      <c r="L4" s="18" t="s">
        <v>62</v>
      </c>
      <c r="M4" s="18" t="s">
        <v>63</v>
      </c>
      <c r="N4" s="18" t="s">
        <v>64</v>
      </c>
      <c r="O4" s="18" t="s">
        <v>65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2.5" customHeight="1">
      <c r="A5" s="19"/>
      <c r="B5" s="20" t="s">
        <v>66</v>
      </c>
      <c r="C5" s="20">
        <v>4</v>
      </c>
      <c r="D5" s="20">
        <v>5</v>
      </c>
      <c r="E5" s="20">
        <v>4</v>
      </c>
      <c r="F5" s="20">
        <v>3</v>
      </c>
      <c r="G5" s="20">
        <v>4</v>
      </c>
      <c r="H5" s="20">
        <v>4</v>
      </c>
      <c r="I5" s="20">
        <v>3</v>
      </c>
      <c r="J5" s="20">
        <v>4</v>
      </c>
      <c r="K5" s="20">
        <v>5</v>
      </c>
      <c r="L5" s="21">
        <f>SUM(C5:K5)</f>
        <v>36</v>
      </c>
      <c r="M5" s="20"/>
      <c r="N5" s="20"/>
      <c r="O5" s="21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2.5" customHeight="1">
      <c r="A6" s="22"/>
      <c r="B6" s="23" t="s">
        <v>63</v>
      </c>
      <c r="C6" s="23">
        <v>4</v>
      </c>
      <c r="D6" s="23">
        <v>1</v>
      </c>
      <c r="E6" s="23">
        <v>3</v>
      </c>
      <c r="F6" s="23">
        <v>9</v>
      </c>
      <c r="G6" s="23">
        <v>5</v>
      </c>
      <c r="H6" s="23">
        <v>7</v>
      </c>
      <c r="I6" s="23">
        <v>8</v>
      </c>
      <c r="J6" s="23">
        <v>6</v>
      </c>
      <c r="K6" s="23">
        <v>2</v>
      </c>
      <c r="L6" s="24"/>
      <c r="M6" s="23"/>
      <c r="N6" s="23"/>
      <c r="O6" s="2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2.5" customHeight="1">
      <c r="A7" s="25" t="s">
        <v>67</v>
      </c>
      <c r="B7" s="26" t="s">
        <v>92</v>
      </c>
      <c r="C7" s="26"/>
      <c r="D7" s="26"/>
      <c r="E7" s="26"/>
      <c r="F7" s="26"/>
      <c r="G7" s="26"/>
      <c r="H7" s="26"/>
      <c r="I7" s="26"/>
      <c r="J7" s="26"/>
      <c r="K7" s="26"/>
      <c r="L7" s="27" t="str">
        <f t="shared" ref="L7:L30" si="0">IF(SUM(C7:K7)&gt;0, SUM(C7:K7),"")</f>
        <v/>
      </c>
      <c r="M7" s="26">
        <v>10</v>
      </c>
      <c r="N7" s="26" t="str">
        <f>IF(L7&lt;&gt;"",L7- M7, "")</f>
        <v/>
      </c>
      <c r="O7" s="27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22.5" customHeight="1">
      <c r="A8" s="25"/>
      <c r="B8" s="26" t="s">
        <v>94</v>
      </c>
      <c r="C8" s="26" t="str">
        <f>IF(C7&gt;0, VLOOKUP(C7-C$5-(INT($M7/9)+(MOD($M7,9)&gt;=C$6)), '[1]Point System'!$A$4:$B$15, 2),"")</f>
        <v/>
      </c>
      <c r="D8" s="26" t="str">
        <f>IF(D7&gt;0, VLOOKUP(D7-D$5-(INT($M7/9)+(MOD($M7,9)&gt;=D$6)), '[1]Point System'!$A$4:$B$15, 2),"")</f>
        <v/>
      </c>
      <c r="E8" s="26" t="str">
        <f>IF(E7&gt;0, VLOOKUP(E7-E$5-(INT($M7/9)+(MOD($M7,9)&gt;=E$6)), '[1]Point System'!$A$4:$B$15, 2),"")</f>
        <v/>
      </c>
      <c r="F8" s="26" t="str">
        <f>IF(F7&gt;0, VLOOKUP(F7-F$5-(INT($M7/9)+(MOD($M7,9)&gt;=F$6)), '[1]Point System'!$A$4:$B$15, 2),"")</f>
        <v/>
      </c>
      <c r="G8" s="26" t="str">
        <f>IF(G7&gt;0, VLOOKUP(G7-G$5-(INT($M7/9)+(MOD($M7,9)&gt;=G$6)), '[1]Point System'!$A$4:$B$15, 2),"")</f>
        <v/>
      </c>
      <c r="H8" s="26" t="str">
        <f>IF(H7&gt;0, VLOOKUP(H7-H$5-(INT($M7/9)+(MOD($M7,9)&gt;=H$6)), '[1]Point System'!$A$4:$B$15, 2),"")</f>
        <v/>
      </c>
      <c r="I8" s="26" t="str">
        <f>IF(I7&gt;0, VLOOKUP(I7-I$5-(INT($M7/9)+(MOD($M7,9)&gt;=I$6)), '[1]Point System'!$A$4:$B$15, 2),"")</f>
        <v/>
      </c>
      <c r="J8" s="26" t="str">
        <f>IF(J7&gt;0, VLOOKUP(J7-J$5-(INT($M7/9)+(MOD($M7,9)&gt;=J$6)), '[1]Point System'!$A$4:$B$15, 2),"")</f>
        <v/>
      </c>
      <c r="K8" s="26" t="str">
        <f>IF(K7&gt;0, VLOOKUP(K7-K$5-(INT($M7/9)+(MOD($M7,9)&gt;=K$6)), '[1]Point System'!$A$4:$B$15, 2),"")</f>
        <v/>
      </c>
      <c r="L8" s="27" t="str">
        <f t="shared" si="0"/>
        <v/>
      </c>
      <c r="M8" s="26"/>
      <c r="N8" s="26"/>
      <c r="O8" s="27" t="str">
        <f>IF(L8&lt;&gt;"", L8, "")</f>
        <v/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22.5" customHeight="1">
      <c r="A9" s="28" t="s">
        <v>68</v>
      </c>
      <c r="B9" s="29"/>
      <c r="C9" s="29">
        <v>5</v>
      </c>
      <c r="D9" s="29">
        <v>5</v>
      </c>
      <c r="E9" s="29">
        <v>5</v>
      </c>
      <c r="F9" s="29">
        <v>3</v>
      </c>
      <c r="G9" s="29">
        <v>4</v>
      </c>
      <c r="H9" s="29">
        <v>4</v>
      </c>
      <c r="I9" s="29">
        <v>4</v>
      </c>
      <c r="J9" s="29">
        <v>5</v>
      </c>
      <c r="K9" s="29">
        <v>6</v>
      </c>
      <c r="L9" s="27">
        <f t="shared" si="0"/>
        <v>41</v>
      </c>
      <c r="M9" s="29">
        <v>7</v>
      </c>
      <c r="N9" s="29">
        <f>IF(L9&lt;&gt;"",L9- M9, "")</f>
        <v>34</v>
      </c>
      <c r="O9" s="30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2.5" customHeight="1">
      <c r="A10" s="28"/>
      <c r="B10" s="29"/>
      <c r="C10" s="29">
        <f>IF(C9&gt;0, VLOOKUP(C9-C$5-(INT($M9/9)+(MOD($M9,9)&gt;=C$6)), '[1]Point System'!$A$4:$B$15, 2),"")</f>
        <v>2</v>
      </c>
      <c r="D10" s="29">
        <f>IF(D9&gt;0, VLOOKUP(D9-D$5-(INT($M9/9)+(MOD($M9,9)&gt;=D$6)), '[1]Point System'!$A$4:$B$15, 2),"")</f>
        <v>3</v>
      </c>
      <c r="E10" s="29">
        <f>IF(E9&gt;0, VLOOKUP(E9-E$5-(INT($M9/9)+(MOD($M9,9)&gt;=E$6)), '[1]Point System'!$A$4:$B$15, 2),"")</f>
        <v>2</v>
      </c>
      <c r="F10" s="29">
        <f>IF(F9&gt;0, VLOOKUP(F9-F$5-(INT($M9/9)+(MOD($M9,9)&gt;=F$6)), '[1]Point System'!$A$4:$B$15, 2),"")</f>
        <v>2</v>
      </c>
      <c r="G10" s="29">
        <f>IF(G9&gt;0, VLOOKUP(G9-G$5-(INT($M9/9)+(MOD($M9,9)&gt;=G$6)), '[1]Point System'!$A$4:$B$15, 2),"")</f>
        <v>3</v>
      </c>
      <c r="H10" s="29">
        <f>IF(H9&gt;0, VLOOKUP(H9-H$5-(INT($M9/9)+(MOD($M9,9)&gt;=H$6)), '[1]Point System'!$A$4:$B$15, 2),"")</f>
        <v>3</v>
      </c>
      <c r="I10" s="29">
        <f>IF(I9&gt;0, VLOOKUP(I9-I$5-(INT($M9/9)+(MOD($M9,9)&gt;=I$6)), '[1]Point System'!$A$4:$B$15, 2),"")</f>
        <v>1</v>
      </c>
      <c r="J10" s="29">
        <f>IF(J9&gt;0, VLOOKUP(J9-J$5-(INT($M9/9)+(MOD($M9,9)&gt;=J$6)), '[1]Point System'!$A$4:$B$15, 2),"")</f>
        <v>2</v>
      </c>
      <c r="K10" s="29">
        <f>IF(K9&gt;0, VLOOKUP(K9-K$5-(INT($M9/9)+(MOD($M9,9)&gt;=K$6)), '[1]Point System'!$A$4:$B$15, 2),"")</f>
        <v>2</v>
      </c>
      <c r="L10" s="27">
        <f t="shared" si="0"/>
        <v>20</v>
      </c>
      <c r="M10" s="29"/>
      <c r="N10" s="29"/>
      <c r="O10" s="30">
        <f>IF(L10&lt;&gt;"", L10, "")</f>
        <v>20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customHeight="1">
      <c r="A11" s="25" t="s">
        <v>69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7" t="str">
        <f t="shared" si="0"/>
        <v/>
      </c>
      <c r="M11" s="26">
        <v>14</v>
      </c>
      <c r="N11" s="26" t="str">
        <f>IF(L11&lt;&gt;"",L11- M11, "")</f>
        <v/>
      </c>
      <c r="O11" s="27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8.75" customHeight="1">
      <c r="A12" s="25"/>
      <c r="B12" s="26"/>
      <c r="C12" s="26" t="str">
        <f>IF(C11&gt;0, VLOOKUP(C11-C$5-(INT($M11/9)+(MOD($M11,9)&gt;=C$6)), '[1]Point System'!$A$4:$B$15, 2),"")</f>
        <v/>
      </c>
      <c r="D12" s="26" t="str">
        <f>IF(D11&gt;0, VLOOKUP(D11-D$5-(INT($M11/9)+(MOD($M11,9)&gt;=D$6)), '[1]Point System'!$A$4:$B$15, 2),"")</f>
        <v/>
      </c>
      <c r="E12" s="26" t="str">
        <f>IF(E11&gt;0, VLOOKUP(E11-E$5-(INT($M11/9)+(MOD($M11,9)&gt;=E$6)), '[1]Point System'!$A$4:$B$15, 2),"")</f>
        <v/>
      </c>
      <c r="F12" s="26" t="str">
        <f>IF(F11&gt;0, VLOOKUP(F11-F$5-(INT($M11/9)+(MOD($M11,9)&gt;=F$6)), '[1]Point System'!$A$4:$B$15, 2),"")</f>
        <v/>
      </c>
      <c r="G12" s="26" t="str">
        <f>IF(G11&gt;0, VLOOKUP(G11-G$5-(INT($M11/9)+(MOD($M11,9)&gt;=G$6)), '[1]Point System'!$A$4:$B$15, 2),"")</f>
        <v/>
      </c>
      <c r="H12" s="26" t="str">
        <f>IF(H11&gt;0, VLOOKUP(H11-H$5-(INT($M11/9)+(MOD($M11,9)&gt;=H$6)), '[1]Point System'!$A$4:$B$15, 2),"")</f>
        <v/>
      </c>
      <c r="I12" s="26" t="str">
        <f>IF(I11&gt;0, VLOOKUP(I11-I$5-(INT($M11/9)+(MOD($M11,9)&gt;=I$6)), '[1]Point System'!$A$4:$B$15, 2),"")</f>
        <v/>
      </c>
      <c r="J12" s="26" t="str">
        <f>IF(J11&gt;0, VLOOKUP(J11-J$5-(INT($M11/9)+(MOD($M11,9)&gt;=J$6)), '[1]Point System'!$A$4:$B$15, 2),"")</f>
        <v/>
      </c>
      <c r="K12" s="26" t="str">
        <f>IF(K11&gt;0, VLOOKUP(K11-K$5-(INT($M11/9)+(MOD($M11,9)&gt;=K$6)), '[1]Point System'!$A$4:$B$15, 2),"")</f>
        <v/>
      </c>
      <c r="L12" s="27" t="str">
        <f t="shared" si="0"/>
        <v/>
      </c>
      <c r="M12" s="26"/>
      <c r="N12" s="26"/>
      <c r="O12" s="27" t="str">
        <f>IF(L12&lt;&gt;"", L12, "")</f>
        <v/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customHeight="1">
      <c r="A13" s="28" t="s">
        <v>70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7" t="str">
        <f t="shared" si="0"/>
        <v/>
      </c>
      <c r="M13" s="29">
        <v>17</v>
      </c>
      <c r="N13" s="29" t="str">
        <f>IF(L13&lt;&gt;"",L13- M13, "")</f>
        <v/>
      </c>
      <c r="O13" s="30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8.75" customHeight="1">
      <c r="A14" s="28"/>
      <c r="B14" s="29"/>
      <c r="C14" s="29" t="str">
        <f>IF(C13&gt;0, VLOOKUP(C13-C$5-(INT($M13/9)+(MOD($M13,9)&gt;=C$6)), '[1]Point System'!$A$4:$B$15, 2),"")</f>
        <v/>
      </c>
      <c r="D14" s="29" t="str">
        <f>IF(D13&gt;0, VLOOKUP(D13-D$5-(INT($M13/9)+(MOD($M13,9)&gt;=D$6)), '[1]Point System'!$A$4:$B$15, 2),"")</f>
        <v/>
      </c>
      <c r="E14" s="29" t="str">
        <f>IF(E13&gt;0, VLOOKUP(E13-E$5-(INT($M13/9)+(MOD($M13,9)&gt;=E$6)), '[1]Point System'!$A$4:$B$15, 2),"")</f>
        <v/>
      </c>
      <c r="F14" s="29" t="str">
        <f>IF(F13&gt;0, VLOOKUP(F13-F$5-(INT($M13/9)+(MOD($M13,9)&gt;=F$6)), '[1]Point System'!$A$4:$B$15, 2),"")</f>
        <v/>
      </c>
      <c r="G14" s="29" t="str">
        <f>IF(G13&gt;0, VLOOKUP(G13-G$5-(INT($M13/9)+(MOD($M13,9)&gt;=G$6)), '[1]Point System'!$A$4:$B$15, 2),"")</f>
        <v/>
      </c>
      <c r="H14" s="29" t="str">
        <f>IF(H13&gt;0, VLOOKUP(H13-H$5-(INT($M13/9)+(MOD($M13,9)&gt;=H$6)), '[1]Point System'!$A$4:$B$15, 2),"")</f>
        <v/>
      </c>
      <c r="I14" s="29" t="str">
        <f>IF(I13&gt;0, VLOOKUP(I13-I$5-(INT($M13/9)+(MOD($M13,9)&gt;=I$6)), '[1]Point System'!$A$4:$B$15, 2),"")</f>
        <v/>
      </c>
      <c r="J14" s="29" t="str">
        <f>IF(J13&gt;0, VLOOKUP(J13-J$5-(INT($M13/9)+(MOD($M13,9)&gt;=J$6)), '[1]Point System'!$A$4:$B$15, 2),"")</f>
        <v/>
      </c>
      <c r="K14" s="29" t="str">
        <f>IF(K13&gt;0, VLOOKUP(K13-K$5-(INT($M13/9)+(MOD($M13,9)&gt;=K$6)), '[1]Point System'!$A$4:$B$15, 2),"")</f>
        <v/>
      </c>
      <c r="L14" s="27" t="str">
        <f t="shared" si="0"/>
        <v/>
      </c>
      <c r="M14" s="29"/>
      <c r="N14" s="29"/>
      <c r="O14" s="30" t="str">
        <f>IF(L14&lt;&gt;"", L14, "")</f>
        <v/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customHeight="1">
      <c r="A15" s="25" t="s">
        <v>71</v>
      </c>
      <c r="B15" s="26"/>
      <c r="C15" s="26">
        <v>5</v>
      </c>
      <c r="D15" s="26">
        <v>6</v>
      </c>
      <c r="E15" s="26">
        <v>7</v>
      </c>
      <c r="F15" s="26">
        <v>5</v>
      </c>
      <c r="G15" s="26">
        <v>5</v>
      </c>
      <c r="H15" s="26">
        <v>5</v>
      </c>
      <c r="I15" s="26">
        <v>3</v>
      </c>
      <c r="J15" s="26">
        <v>7</v>
      </c>
      <c r="K15" s="26">
        <v>6</v>
      </c>
      <c r="L15" s="27">
        <f t="shared" si="0"/>
        <v>49</v>
      </c>
      <c r="M15" s="26">
        <v>13</v>
      </c>
      <c r="N15" s="26">
        <f>IF(L15&lt;&gt;"",L15- M15, "")</f>
        <v>36</v>
      </c>
      <c r="O15" s="2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8.75" customHeight="1">
      <c r="A16" s="25"/>
      <c r="B16" s="26"/>
      <c r="C16" s="26">
        <f>IF(C15&gt;0, VLOOKUP(C15-C$5-(INT($M15/9)+(MOD($M15,9)&gt;=C$6)), '[1]Point System'!$A$4:$B$15, 2),"")</f>
        <v>3</v>
      </c>
      <c r="D16" s="26">
        <f>IF(D15&gt;0, VLOOKUP(D15-D$5-(INT($M15/9)+(MOD($M15,9)&gt;=D$6)), '[1]Point System'!$A$4:$B$15, 2),"")</f>
        <v>3</v>
      </c>
      <c r="E16" s="26">
        <f>IF(E15&gt;0, VLOOKUP(E15-E$5-(INT($M15/9)+(MOD($M15,9)&gt;=E$6)), '[1]Point System'!$A$4:$B$15, 2),"")</f>
        <v>1</v>
      </c>
      <c r="F16" s="26">
        <f>IF(F15&gt;0, VLOOKUP(F15-F$5-(INT($M15/9)+(MOD($M15,9)&gt;=F$6)), '[1]Point System'!$A$4:$B$15, 2),"")</f>
        <v>1</v>
      </c>
      <c r="G16" s="26">
        <f>IF(G15&gt;0, VLOOKUP(G15-G$5-(INT($M15/9)+(MOD($M15,9)&gt;=G$6)), '[1]Point System'!$A$4:$B$15, 2),"")</f>
        <v>2</v>
      </c>
      <c r="H16" s="26">
        <f>IF(H15&gt;0, VLOOKUP(H15-H$5-(INT($M15/9)+(MOD($M15,9)&gt;=H$6)), '[1]Point System'!$A$4:$B$15, 2),"")</f>
        <v>2</v>
      </c>
      <c r="I16" s="26">
        <f>IF(I15&gt;0, VLOOKUP(I15-I$5-(INT($M15/9)+(MOD($M15,9)&gt;=I$6)), '[1]Point System'!$A$4:$B$15, 2),"")</f>
        <v>3</v>
      </c>
      <c r="J16" s="26">
        <f>IF(J15&gt;0, VLOOKUP(J15-J$5-(INT($M15/9)+(MOD($M15,9)&gt;=J$6)), '[1]Point System'!$A$4:$B$15, 2),"")</f>
        <v>0</v>
      </c>
      <c r="K16" s="26">
        <f>IF(K15&gt;0, VLOOKUP(K15-K$5-(INT($M15/9)+(MOD($M15,9)&gt;=K$6)), '[1]Point System'!$A$4:$B$15, 2),"")</f>
        <v>3</v>
      </c>
      <c r="L16" s="27">
        <f t="shared" si="0"/>
        <v>18</v>
      </c>
      <c r="M16" s="26"/>
      <c r="N16" s="26"/>
      <c r="O16" s="27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customHeight="1">
      <c r="A17" s="28" t="s">
        <v>72</v>
      </c>
      <c r="B17" s="29"/>
      <c r="C17" s="29">
        <v>8</v>
      </c>
      <c r="D17" s="29">
        <v>7</v>
      </c>
      <c r="E17" s="29">
        <v>7</v>
      </c>
      <c r="F17" s="29">
        <v>6</v>
      </c>
      <c r="G17" s="29">
        <v>6</v>
      </c>
      <c r="H17" s="29">
        <v>5</v>
      </c>
      <c r="I17" s="29">
        <v>6</v>
      </c>
      <c r="J17" s="29">
        <v>5</v>
      </c>
      <c r="K17" s="29">
        <v>7</v>
      </c>
      <c r="L17" s="27">
        <f t="shared" si="0"/>
        <v>57</v>
      </c>
      <c r="M17" s="29">
        <v>20</v>
      </c>
      <c r="N17" s="29">
        <f>IF(L17&lt;&gt;"",L17- M17, "")</f>
        <v>37</v>
      </c>
      <c r="O17" s="30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8.75" customHeight="1">
      <c r="A18" s="28"/>
      <c r="B18" s="29"/>
      <c r="C18" s="29">
        <f>IF(C17&gt;0, VLOOKUP(C17-C$5-(INT($M17/9)+(MOD($M17,9)&gt;=C$6)), '[1]Point System'!$A$4:$B$15, 2),"")</f>
        <v>0</v>
      </c>
      <c r="D18" s="29">
        <f>IF(D17&gt;0, VLOOKUP(D17-D$5-(INT($M17/9)+(MOD($M17,9)&gt;=D$6)), '[1]Point System'!$A$4:$B$15, 2),"")</f>
        <v>3</v>
      </c>
      <c r="E18" s="29">
        <f>IF(E17&gt;0, VLOOKUP(E17-E$5-(INT($M17/9)+(MOD($M17,9)&gt;=E$6)), '[1]Point System'!$A$4:$B$15, 2),"")</f>
        <v>1</v>
      </c>
      <c r="F18" s="29">
        <f>IF(F17&gt;0, VLOOKUP(F17-F$5-(INT($M17/9)+(MOD($M17,9)&gt;=F$6)), '[1]Point System'!$A$4:$B$15, 2),"")</f>
        <v>1</v>
      </c>
      <c r="G18" s="29">
        <f>IF(G17&gt;0, VLOOKUP(G17-G$5-(INT($M17/9)+(MOD($M17,9)&gt;=G$6)), '[1]Point System'!$A$4:$B$15, 2),"")</f>
        <v>2</v>
      </c>
      <c r="H18" s="29">
        <f>IF(H17&gt;0, VLOOKUP(H17-H$5-(INT($M17/9)+(MOD($M17,9)&gt;=H$6)), '[1]Point System'!$A$4:$B$15, 2),"")</f>
        <v>3</v>
      </c>
      <c r="I18" s="29">
        <f>IF(I17&gt;0, VLOOKUP(I17-I$5-(INT($M17/9)+(MOD($M17,9)&gt;=I$6)), '[1]Point System'!$A$4:$B$15, 2),"")</f>
        <v>1</v>
      </c>
      <c r="J18" s="29">
        <f>IF(J17&gt;0, VLOOKUP(J17-J$5-(INT($M17/9)+(MOD($M17,9)&gt;=J$6)), '[1]Point System'!$A$4:$B$15, 2),"")</f>
        <v>3</v>
      </c>
      <c r="K18" s="29">
        <f>IF(K17&gt;0, VLOOKUP(K17-K$5-(INT($M17/9)+(MOD($M17,9)&gt;=K$6)), '[1]Point System'!$A$4:$B$15, 2),"")</f>
        <v>3</v>
      </c>
      <c r="L18" s="27">
        <f t="shared" si="0"/>
        <v>17</v>
      </c>
      <c r="M18" s="29"/>
      <c r="N18" s="29"/>
      <c r="O18" s="30">
        <f>IF(L18&lt;&gt;"", L18, "")</f>
        <v>17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22.5" customHeight="1">
      <c r="A19" s="25" t="s">
        <v>73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7" t="str">
        <f t="shared" si="0"/>
        <v/>
      </c>
      <c r="M19" s="26">
        <v>16</v>
      </c>
      <c r="N19" s="26" t="str">
        <f>IF(L19&lt;&gt;"",L19- M19, "")</f>
        <v/>
      </c>
      <c r="O19" s="27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22.5" customHeight="1">
      <c r="A20" s="25"/>
      <c r="B20" s="26"/>
      <c r="C20" s="26" t="str">
        <f>IF(C19&gt;0, VLOOKUP(C19-C$5-(INT($M19/9)+(MOD($M19,9)&gt;=C$6)), '[1]Point System'!$A$4:$B$15, 2),"")</f>
        <v/>
      </c>
      <c r="D20" s="26" t="str">
        <f>IF(D19&gt;0, VLOOKUP(D19-D$5-(INT($M19/9)+(MOD($M19,9)&gt;=D$6)), '[1]Point System'!$A$4:$B$15, 2),"")</f>
        <v/>
      </c>
      <c r="E20" s="26" t="str">
        <f>IF(E19&gt;0, VLOOKUP(E19-E$5-(INT($M19/9)+(MOD($M19,9)&gt;=E$6)), '[1]Point System'!$A$4:$B$15, 2),"")</f>
        <v/>
      </c>
      <c r="F20" s="26" t="str">
        <f>IF(F19&gt;0, VLOOKUP(F19-F$5-(INT($M19/9)+(MOD($M19,9)&gt;=F$6)), '[1]Point System'!$A$4:$B$15, 2),"")</f>
        <v/>
      </c>
      <c r="G20" s="26" t="str">
        <f>IF(G19&gt;0, VLOOKUP(G19-G$5-(INT($M19/9)+(MOD($M19,9)&gt;=G$6)), '[1]Point System'!$A$4:$B$15, 2),"")</f>
        <v/>
      </c>
      <c r="H20" s="26" t="str">
        <f>IF(H19&gt;0, VLOOKUP(H19-H$5-(INT($M19/9)+(MOD($M19,9)&gt;=H$6)), '[1]Point System'!$A$4:$B$15, 2),"")</f>
        <v/>
      </c>
      <c r="I20" s="26" t="str">
        <f>IF(I19&gt;0, VLOOKUP(I19-I$5-(INT($M19/9)+(MOD($M19,9)&gt;=I$6)), '[1]Point System'!$A$4:$B$15, 2),"")</f>
        <v/>
      </c>
      <c r="J20" s="26" t="str">
        <f>IF(J19&gt;0, VLOOKUP(J19-J$5-(INT($M19/9)+(MOD($M19,9)&gt;=J$6)), '[1]Point System'!$A$4:$B$15, 2),"")</f>
        <v/>
      </c>
      <c r="K20" s="26" t="str">
        <f>IF(K19&gt;0, VLOOKUP(K19-K$5-(INT($M19/9)+(MOD($M19,9)&gt;=K$6)), '[1]Point System'!$A$4:$B$15, 2),"")</f>
        <v/>
      </c>
      <c r="L20" s="27" t="str">
        <f t="shared" si="0"/>
        <v/>
      </c>
      <c r="M20" s="26"/>
      <c r="N20" s="26"/>
      <c r="O20" s="27" t="str">
        <f>IF(L20&lt;&gt;"", L20, "")</f>
        <v/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22.5" customHeight="1">
      <c r="A21" s="28" t="s">
        <v>81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7" t="str">
        <f t="shared" si="0"/>
        <v/>
      </c>
      <c r="M21" s="29"/>
      <c r="N21" s="29" t="str">
        <f>IF(L21&lt;&gt;"",L21- M21, "")</f>
        <v/>
      </c>
      <c r="O21" s="30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22.5" customHeight="1">
      <c r="A22" s="28"/>
      <c r="B22" s="29"/>
      <c r="C22" s="29" t="str">
        <f>IF(C21&gt;0, VLOOKUP(C21-C$5-(INT($M21/9)+(MOD($M21,9)&gt;=C$6)), '[1]Point System'!$A$4:$B$15, 2),"")</f>
        <v/>
      </c>
      <c r="D22" s="29" t="str">
        <f>IF(D21&gt;0, VLOOKUP(D21-D$5-(INT($M21/9)+(MOD($M21,9)&gt;=D$6)), '[1]Point System'!$A$4:$B$15, 2),"")</f>
        <v/>
      </c>
      <c r="E22" s="29" t="str">
        <f>IF(E21&gt;0, VLOOKUP(E21-E$5-(INT($M21/9)+(MOD($M21,9)&gt;=E$6)), '[1]Point System'!$A$4:$B$15, 2),"")</f>
        <v/>
      </c>
      <c r="F22" s="29" t="str">
        <f>IF(F21&gt;0, VLOOKUP(F21-F$5-(INT($M21/9)+(MOD($M21,9)&gt;=F$6)), '[1]Point System'!$A$4:$B$15, 2),"")</f>
        <v/>
      </c>
      <c r="G22" s="29" t="str">
        <f>IF(G21&gt;0, VLOOKUP(G21-G$5-(INT($M21/9)+(MOD($M21,9)&gt;=G$6)), '[1]Point System'!$A$4:$B$15, 2),"")</f>
        <v/>
      </c>
      <c r="H22" s="29" t="str">
        <f>IF(H21&gt;0, VLOOKUP(H21-H$5-(INT($M21/9)+(MOD($M21,9)&gt;=H$6)), '[1]Point System'!$A$4:$B$15, 2),"")</f>
        <v/>
      </c>
      <c r="I22" s="29" t="str">
        <f>IF(I21&gt;0, VLOOKUP(I21-I$5-(INT($M21/9)+(MOD($M21,9)&gt;=I$6)), '[1]Point System'!$A$4:$B$15, 2),"")</f>
        <v/>
      </c>
      <c r="J22" s="29" t="str">
        <f>IF(J21&gt;0, VLOOKUP(J21-J$5-(INT($M21/9)+(MOD($M21,9)&gt;=J$6)), '[1]Point System'!$A$4:$B$15, 2),"")</f>
        <v/>
      </c>
      <c r="K22" s="29" t="str">
        <f>IF(K21&gt;0, VLOOKUP(K21-K$5-(INT($M21/9)+(MOD($M21,9)&gt;=K$6)), '[1]Point System'!$A$4:$B$15, 2),"")</f>
        <v/>
      </c>
      <c r="L22" s="27" t="str">
        <f t="shared" si="0"/>
        <v/>
      </c>
      <c r="M22" s="29"/>
      <c r="N22" s="29"/>
      <c r="O22" s="30" t="str">
        <f>IF(L22&lt;&gt;"", L22, "")</f>
        <v/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customHeight="1">
      <c r="A23" s="25" t="s">
        <v>82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7" t="str">
        <f t="shared" si="0"/>
        <v/>
      </c>
      <c r="M23" s="26"/>
      <c r="N23" s="26" t="str">
        <f>IF(L23&lt;&gt;"",L23- M23, "")</f>
        <v/>
      </c>
      <c r="O23" s="27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8.75" customHeight="1">
      <c r="A24" s="25"/>
      <c r="B24" s="26"/>
      <c r="C24" s="26" t="str">
        <f>IF(C23&gt;0, VLOOKUP(C23-C$5-(INT($M23/9)+(MOD($M23,9)&gt;=C$6)), '[1]Point System'!$A$4:$B$15, 2),"")</f>
        <v/>
      </c>
      <c r="D24" s="26" t="str">
        <f>IF(D23&gt;0, VLOOKUP(D23-D$5-(INT($M23/9)+(MOD($M23,9)&gt;=D$6)), '[1]Point System'!$A$4:$B$15, 2),"")</f>
        <v/>
      </c>
      <c r="E24" s="26" t="str">
        <f>IF(E23&gt;0, VLOOKUP(E23-E$5-(INT($M23/9)+(MOD($M23,9)&gt;=E$6)), '[1]Point System'!$A$4:$B$15, 2),"")</f>
        <v/>
      </c>
      <c r="F24" s="26" t="str">
        <f>IF(F23&gt;0, VLOOKUP(F23-F$5-(INT($M23/9)+(MOD($M23,9)&gt;=F$6)), '[1]Point System'!$A$4:$B$15, 2),"")</f>
        <v/>
      </c>
      <c r="G24" s="26" t="str">
        <f>IF(G23&gt;0, VLOOKUP(G23-G$5-(INT($M23/9)+(MOD($M23,9)&gt;=G$6)), '[1]Point System'!$A$4:$B$15, 2),"")</f>
        <v/>
      </c>
      <c r="H24" s="26" t="str">
        <f>IF(H23&gt;0, VLOOKUP(H23-H$5-(INT($M23/9)+(MOD($M23,9)&gt;=H$6)), '[1]Point System'!$A$4:$B$15, 2),"")</f>
        <v/>
      </c>
      <c r="I24" s="26" t="str">
        <f>IF(I23&gt;0, VLOOKUP(I23-I$5-(INT($M23/9)+(MOD($M23,9)&gt;=I$6)), '[1]Point System'!$A$4:$B$15, 2),"")</f>
        <v/>
      </c>
      <c r="J24" s="26" t="str">
        <f>IF(J23&gt;0, VLOOKUP(J23-J$5-(INT($M23/9)+(MOD($M23,9)&gt;=J$6)), '[1]Point System'!$A$4:$B$15, 2),"")</f>
        <v/>
      </c>
      <c r="K24" s="26" t="str">
        <f>IF(K23&gt;0, VLOOKUP(K23-K$5-(INT($M23/9)+(MOD($M23,9)&gt;=K$6)), '[1]Point System'!$A$4:$B$15, 2),"")</f>
        <v/>
      </c>
      <c r="L24" s="27" t="str">
        <f t="shared" si="0"/>
        <v/>
      </c>
      <c r="M24" s="26"/>
      <c r="N24" s="26"/>
      <c r="O24" s="27" t="str">
        <f>IF(L24&lt;&gt;"", L24, "")</f>
        <v/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customHeight="1">
      <c r="A25" s="28" t="s">
        <v>80</v>
      </c>
      <c r="B25" s="29"/>
      <c r="C25" s="29">
        <v>6</v>
      </c>
      <c r="D25" s="29">
        <v>5</v>
      </c>
      <c r="E25" s="29">
        <v>6</v>
      </c>
      <c r="F25" s="29">
        <v>5</v>
      </c>
      <c r="G25" s="29">
        <v>7</v>
      </c>
      <c r="H25" s="29">
        <v>6</v>
      </c>
      <c r="I25" s="29">
        <v>5</v>
      </c>
      <c r="J25" s="29">
        <v>6</v>
      </c>
      <c r="K25" s="29">
        <v>8</v>
      </c>
      <c r="L25" s="27">
        <f t="shared" si="0"/>
        <v>54</v>
      </c>
      <c r="M25" s="29">
        <v>12</v>
      </c>
      <c r="N25" s="29">
        <f>IF(L25&lt;&gt;"",L25- M25, "")</f>
        <v>42</v>
      </c>
      <c r="O25" s="30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8.75" customHeight="1">
      <c r="A26" s="28"/>
      <c r="B26" s="29"/>
      <c r="C26" s="29">
        <f>IF(C25&gt;0, VLOOKUP(C25-C$5-(INT($M25/9)+(MOD($M25,9)&gt;=C$6)), '[1]Point System'!$A$4:$B$15, 2),"")</f>
        <v>1</v>
      </c>
      <c r="D26" s="29">
        <f>IF(D25&gt;0, VLOOKUP(D25-D$5-(INT($M25/9)+(MOD($M25,9)&gt;=D$6)), '[1]Point System'!$A$4:$B$15, 2),"")</f>
        <v>4</v>
      </c>
      <c r="E26" s="29">
        <f>IF(E25&gt;0, VLOOKUP(E25-E$5-(INT($M25/9)+(MOD($M25,9)&gt;=E$6)), '[1]Point System'!$A$4:$B$15, 2),"")</f>
        <v>2</v>
      </c>
      <c r="F26" s="29">
        <f>IF(F25&gt;0, VLOOKUP(F25-F$5-(INT($M25/9)+(MOD($M25,9)&gt;=F$6)), '[1]Point System'!$A$4:$B$15, 2),"")</f>
        <v>1</v>
      </c>
      <c r="G26" s="29">
        <f>IF(G25&gt;0, VLOOKUP(G25-G$5-(INT($M25/9)+(MOD($M25,9)&gt;=G$6)), '[1]Point System'!$A$4:$B$15, 2),"")</f>
        <v>0</v>
      </c>
      <c r="H26" s="29">
        <f>IF(H25&gt;0, VLOOKUP(H25-H$5-(INT($M25/9)+(MOD($M25,9)&gt;=H$6)), '[1]Point System'!$A$4:$B$15, 2),"")</f>
        <v>1</v>
      </c>
      <c r="I26" s="29">
        <f>IF(I25&gt;0, VLOOKUP(I25-I$5-(INT($M25/9)+(MOD($M25,9)&gt;=I$6)), '[1]Point System'!$A$4:$B$15, 2),"")</f>
        <v>1</v>
      </c>
      <c r="J26" s="29">
        <f>IF(J25&gt;0, VLOOKUP(J25-J$5-(INT($M25/9)+(MOD($M25,9)&gt;=J$6)), '[1]Point System'!$A$4:$B$15, 2),"")</f>
        <v>1</v>
      </c>
      <c r="K26" s="29">
        <f>IF(K25&gt;0, VLOOKUP(K25-K$5-(INT($M25/9)+(MOD($M25,9)&gt;=K$6)), '[1]Point System'!$A$4:$B$15, 2),"")</f>
        <v>1</v>
      </c>
      <c r="L26" s="27">
        <f t="shared" si="0"/>
        <v>12</v>
      </c>
      <c r="M26" s="29"/>
      <c r="N26" s="29"/>
      <c r="O26" s="30">
        <f>IF(L26&lt;&gt;"", L26, "")</f>
        <v>12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customHeight="1">
      <c r="A27" s="25" t="s">
        <v>79</v>
      </c>
      <c r="B27" s="26"/>
      <c r="C27" s="26">
        <v>4</v>
      </c>
      <c r="D27" s="26">
        <v>5</v>
      </c>
      <c r="E27" s="26">
        <v>4</v>
      </c>
      <c r="F27" s="26">
        <v>3</v>
      </c>
      <c r="G27" s="26">
        <v>4</v>
      </c>
      <c r="H27" s="26">
        <v>4</v>
      </c>
      <c r="I27" s="26">
        <v>3</v>
      </c>
      <c r="J27" s="26">
        <v>4</v>
      </c>
      <c r="K27" s="26">
        <v>4</v>
      </c>
      <c r="L27" s="27">
        <f t="shared" si="0"/>
        <v>35</v>
      </c>
      <c r="M27" s="26">
        <v>1</v>
      </c>
      <c r="N27" s="26">
        <f>IF(L27&lt;&gt;"",L27- M27, "")</f>
        <v>34</v>
      </c>
      <c r="O27" s="27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8.75" customHeight="1">
      <c r="A28" s="25"/>
      <c r="B28" s="26"/>
      <c r="C28" s="26">
        <f>IF(C27&gt;0, VLOOKUP(C27-C$5-(INT($M27/9)+(MOD($M27,9)&gt;=C$6)), '[1]Point System'!$A$4:$B$15, 2),"")</f>
        <v>2</v>
      </c>
      <c r="D28" s="26">
        <f>IF(D27&gt;0, VLOOKUP(D27-D$5-(INT($M27/9)+(MOD($M27,9)&gt;=D$6)), '[1]Point System'!$A$4:$B$15, 2),"")</f>
        <v>3</v>
      </c>
      <c r="E28" s="26">
        <f>IF(E27&gt;0, VLOOKUP(E27-E$5-(INT($M27/9)+(MOD($M27,9)&gt;=E$6)), '[1]Point System'!$A$4:$B$15, 2),"")</f>
        <v>2</v>
      </c>
      <c r="F28" s="26">
        <f>IF(F27&gt;0, VLOOKUP(F27-F$5-(INT($M27/9)+(MOD($M27,9)&gt;=F$6)), '[1]Point System'!$A$4:$B$15, 2),"")</f>
        <v>2</v>
      </c>
      <c r="G28" s="26">
        <f>IF(G27&gt;0, VLOOKUP(G27-G$5-(INT($M27/9)+(MOD($M27,9)&gt;=G$6)), '[1]Point System'!$A$4:$B$15, 2),"")</f>
        <v>2</v>
      </c>
      <c r="H28" s="26">
        <f>IF(H27&gt;0, VLOOKUP(H27-H$5-(INT($M27/9)+(MOD($M27,9)&gt;=H$6)), '[1]Point System'!$A$4:$B$15, 2),"")</f>
        <v>2</v>
      </c>
      <c r="I28" s="26">
        <f>IF(I27&gt;0, VLOOKUP(I27-I$5-(INT($M27/9)+(MOD($M27,9)&gt;=I$6)), '[1]Point System'!$A$4:$B$15, 2),"")</f>
        <v>2</v>
      </c>
      <c r="J28" s="26">
        <f>IF(J27&gt;0, VLOOKUP(J27-J$5-(INT($M27/9)+(MOD($M27,9)&gt;=J$6)), '[1]Point System'!$A$4:$B$15, 2),"")</f>
        <v>2</v>
      </c>
      <c r="K28" s="26">
        <f>IF(K27&gt;0, VLOOKUP(K27-K$5-(INT($M27/9)+(MOD($M27,9)&gt;=K$6)), '[1]Point System'!$A$4:$B$15, 2),"")</f>
        <v>3</v>
      </c>
      <c r="L28" s="27">
        <f t="shared" si="0"/>
        <v>20</v>
      </c>
      <c r="M28" s="26"/>
      <c r="N28" s="26"/>
      <c r="O28" s="27">
        <f>IF(L28&lt;&gt;"", L28, "")</f>
        <v>20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8.75" customHeight="1">
      <c r="A29" s="28" t="s">
        <v>83</v>
      </c>
      <c r="B29" s="29"/>
      <c r="C29" s="29">
        <v>5</v>
      </c>
      <c r="D29" s="29">
        <v>5</v>
      </c>
      <c r="E29" s="29">
        <v>6</v>
      </c>
      <c r="F29" s="29">
        <v>3</v>
      </c>
      <c r="G29" s="29">
        <v>7</v>
      </c>
      <c r="H29" s="29">
        <v>4</v>
      </c>
      <c r="I29" s="29">
        <v>6</v>
      </c>
      <c r="J29" s="29">
        <v>6</v>
      </c>
      <c r="K29" s="29">
        <v>7</v>
      </c>
      <c r="L29" s="27">
        <f t="shared" si="0"/>
        <v>49</v>
      </c>
      <c r="M29" s="29" t="s">
        <v>88</v>
      </c>
      <c r="N29" s="29" t="e">
        <f>IF(L29&lt;&gt;"",L29- M29, "")</f>
        <v>#VALUE!</v>
      </c>
      <c r="O29" s="30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8.75" customHeight="1">
      <c r="A30" s="28"/>
      <c r="B30" s="29"/>
      <c r="C30" s="29" t="e">
        <f>IF(C29&gt;0, VLOOKUP(C29-C$5-(INT($M29/9)+(MOD($M29,9)&gt;=C$6)), '[1]Point System'!$A$4:$B$15, 2),"")</f>
        <v>#VALUE!</v>
      </c>
      <c r="D30" s="29" t="e">
        <f>IF(D29&gt;0, VLOOKUP(D29-D$5-(INT($M29/9)+(MOD($M29,9)&gt;=D$6)), '[1]Point System'!$A$4:$B$15, 2),"")</f>
        <v>#VALUE!</v>
      </c>
      <c r="E30" s="29" t="e">
        <f>IF(E29&gt;0, VLOOKUP(E29-E$5-(INT($M29/9)+(MOD($M29,9)&gt;=E$6)), '[1]Point System'!$A$4:$B$15, 2),"")</f>
        <v>#VALUE!</v>
      </c>
      <c r="F30" s="29" t="e">
        <f>IF(F29&gt;0, VLOOKUP(F29-F$5-(INT($M29/9)+(MOD($M29,9)&gt;=F$6)), '[1]Point System'!$A$4:$B$15, 2),"")</f>
        <v>#VALUE!</v>
      </c>
      <c r="G30" s="29" t="e">
        <f>IF(G29&gt;0, VLOOKUP(G29-G$5-(INT($M29/9)+(MOD($M29,9)&gt;=G$6)), '[1]Point System'!$A$4:$B$15, 2),"")</f>
        <v>#VALUE!</v>
      </c>
      <c r="H30" s="29" t="e">
        <f>IF(H29&gt;0, VLOOKUP(H29-H$5-(INT($M29/9)+(MOD($M29,9)&gt;=H$6)), '[1]Point System'!$A$4:$B$15, 2),"")</f>
        <v>#VALUE!</v>
      </c>
      <c r="I30" s="29" t="e">
        <f>IF(I29&gt;0, VLOOKUP(I29-I$5-(INT($M29/9)+(MOD($M29,9)&gt;=I$6)), '[1]Point System'!$A$4:$B$15, 2),"")</f>
        <v>#VALUE!</v>
      </c>
      <c r="J30" s="29" t="e">
        <f>IF(J29&gt;0, VLOOKUP(J29-J$5-(INT($M29/9)+(MOD($M29,9)&gt;=J$6)), '[1]Point System'!$A$4:$B$15, 2),"")</f>
        <v>#VALUE!</v>
      </c>
      <c r="K30" s="29" t="e">
        <f>IF(K29&gt;0, VLOOKUP(K29-K$5-(INT($M29/9)+(MOD($M29,9)&gt;=K$6)), '[1]Point System'!$A$4:$B$15, 2),"")</f>
        <v>#VALUE!</v>
      </c>
      <c r="L30" s="27" t="e">
        <f t="shared" si="0"/>
        <v>#VALUE!</v>
      </c>
      <c r="M30" s="29"/>
      <c r="N30" s="29"/>
      <c r="O30" s="30" t="e">
        <f>IF(L30&lt;&gt;"", L30, "")</f>
        <v>#VALUE!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" customHeight="1">
      <c r="A31" s="25" t="s">
        <v>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7" t="str">
        <f t="shared" ref="L31:L34" si="1">IF(SUM(C31:K31)&gt;0, SUM(C31:K31),"")</f>
        <v/>
      </c>
      <c r="M31" s="26"/>
      <c r="N31" s="26" t="str">
        <f>IF(L31&lt;&gt;"",L31- M31, "")</f>
        <v/>
      </c>
      <c r="O31" s="27"/>
    </row>
    <row r="32" spans="1:26" ht="15" customHeight="1">
      <c r="A32" s="25"/>
      <c r="B32" s="26"/>
      <c r="C32" s="26" t="str">
        <f>IF(C31&gt;0, VLOOKUP(C31-C$5-(INT($M31/9)+(MOD($M31,9)&gt;=C$6)), '[1]Point System'!$A$4:$B$15, 2),"")</f>
        <v/>
      </c>
      <c r="D32" s="26" t="str">
        <f>IF(D31&gt;0, VLOOKUP(D31-D$5-(INT($M31/9)+(MOD($M31,9)&gt;=D$6)), '[1]Point System'!$A$4:$B$15, 2),"")</f>
        <v/>
      </c>
      <c r="E32" s="26" t="str">
        <f>IF(E31&gt;0, VLOOKUP(E31-E$5-(INT($M31/9)+(MOD($M31,9)&gt;=E$6)), '[1]Point System'!$A$4:$B$15, 2),"")</f>
        <v/>
      </c>
      <c r="F32" s="26" t="str">
        <f>IF(F31&gt;0, VLOOKUP(F31-F$5-(INT($M31/9)+(MOD($M31,9)&gt;=F$6)), '[1]Point System'!$A$4:$B$15, 2),"")</f>
        <v/>
      </c>
      <c r="G32" s="26" t="str">
        <f>IF(G31&gt;0, VLOOKUP(G31-G$5-(INT($M31/9)+(MOD($M31,9)&gt;=G$6)), '[1]Point System'!$A$4:$B$15, 2),"")</f>
        <v/>
      </c>
      <c r="H32" s="26" t="str">
        <f>IF(H31&gt;0, VLOOKUP(H31-H$5-(INT($M31/9)+(MOD($M31,9)&gt;=H$6)), '[1]Point System'!$A$4:$B$15, 2),"")</f>
        <v/>
      </c>
      <c r="I32" s="26" t="str">
        <f>IF(I31&gt;0, VLOOKUP(I31-I$5-(INT($M31/9)+(MOD($M31,9)&gt;=I$6)), '[1]Point System'!$A$4:$B$15, 2),"")</f>
        <v/>
      </c>
      <c r="J32" s="26" t="str">
        <f>IF(J31&gt;0, VLOOKUP(J31-J$5-(INT($M31/9)+(MOD($M31,9)&gt;=J$6)), '[1]Point System'!$A$4:$B$15, 2),"")</f>
        <v/>
      </c>
      <c r="K32" s="26" t="str">
        <f>IF(K31&gt;0, VLOOKUP(K31-K$5-(INT($M31/9)+(MOD($M31,9)&gt;=K$6)), '[1]Point System'!$A$4:$B$15, 2),"")</f>
        <v/>
      </c>
      <c r="L32" s="27" t="str">
        <f t="shared" si="1"/>
        <v/>
      </c>
      <c r="M32" s="26"/>
      <c r="N32" s="26"/>
      <c r="O32" s="27" t="str">
        <f>IF(L32&lt;&gt;"", L32, "")</f>
        <v/>
      </c>
    </row>
    <row r="33" spans="1:15" ht="15" customHeight="1">
      <c r="A33" s="28" t="s">
        <v>91</v>
      </c>
      <c r="B33" s="29"/>
      <c r="C33" s="29">
        <v>6</v>
      </c>
      <c r="D33" s="29">
        <v>7</v>
      </c>
      <c r="E33" s="29">
        <v>5</v>
      </c>
      <c r="F33" s="29">
        <v>4</v>
      </c>
      <c r="G33" s="29">
        <v>5</v>
      </c>
      <c r="H33" s="29">
        <v>6</v>
      </c>
      <c r="I33" s="29">
        <v>4</v>
      </c>
      <c r="J33" s="29">
        <v>6</v>
      </c>
      <c r="K33" s="29">
        <v>7</v>
      </c>
      <c r="L33" s="27">
        <f t="shared" si="1"/>
        <v>50</v>
      </c>
      <c r="M33" s="29" t="s">
        <v>88</v>
      </c>
      <c r="N33" s="29" t="e">
        <f>IF(L33&lt;&gt;"",L33- M33, "")</f>
        <v>#VALUE!</v>
      </c>
      <c r="O33" s="30"/>
    </row>
    <row r="34" spans="1:15" ht="15" customHeight="1">
      <c r="A34" s="28"/>
      <c r="B34" s="29"/>
      <c r="C34" s="29" t="e">
        <f>IF(C33&gt;0, VLOOKUP(C33-C$5-(INT($M33/9)+(MOD($M33,9)&gt;=C$6)), '[1]Point System'!$A$4:$B$15, 2),"")</f>
        <v>#VALUE!</v>
      </c>
      <c r="D34" s="29" t="e">
        <f>IF(D33&gt;0, VLOOKUP(D33-D$5-(INT($M33/9)+(MOD($M33,9)&gt;=D$6)), '[1]Point System'!$A$4:$B$15, 2),"")</f>
        <v>#VALUE!</v>
      </c>
      <c r="E34" s="29" t="e">
        <f>IF(E33&gt;0, VLOOKUP(E33-E$5-(INT($M33/9)+(MOD($M33,9)&gt;=E$6)), '[1]Point System'!$A$4:$B$15, 2),"")</f>
        <v>#VALUE!</v>
      </c>
      <c r="F34" s="29" t="e">
        <f>IF(F33&gt;0, VLOOKUP(F33-F$5-(INT($M33/9)+(MOD($M33,9)&gt;=F$6)), '[1]Point System'!$A$4:$B$15, 2),"")</f>
        <v>#VALUE!</v>
      </c>
      <c r="G34" s="29" t="e">
        <f>IF(G33&gt;0, VLOOKUP(G33-G$5-(INT($M33/9)+(MOD($M33,9)&gt;=G$6)), '[1]Point System'!$A$4:$B$15, 2),"")</f>
        <v>#VALUE!</v>
      </c>
      <c r="H34" s="29" t="e">
        <f>IF(H33&gt;0, VLOOKUP(H33-H$5-(INT($M33/9)+(MOD($M33,9)&gt;=H$6)), '[1]Point System'!$A$4:$B$15, 2),"")</f>
        <v>#VALUE!</v>
      </c>
      <c r="I34" s="29" t="e">
        <f>IF(I33&gt;0, VLOOKUP(I33-I$5-(INT($M33/9)+(MOD($M33,9)&gt;=I$6)), '[1]Point System'!$A$4:$B$15, 2),"")</f>
        <v>#VALUE!</v>
      </c>
      <c r="J34" s="29" t="e">
        <f>IF(J33&gt;0, VLOOKUP(J33-J$5-(INT($M33/9)+(MOD($M33,9)&gt;=J$6)), '[1]Point System'!$A$4:$B$15, 2),"")</f>
        <v>#VALUE!</v>
      </c>
      <c r="K34" s="29" t="e">
        <f>IF(K33&gt;0, VLOOKUP(K33-K$5-(INT($M33/9)+(MOD($M33,9)&gt;=K$6)), '[1]Point System'!$A$4:$B$15, 2),"")</f>
        <v>#VALUE!</v>
      </c>
      <c r="L34" s="27" t="e">
        <f t="shared" si="1"/>
        <v>#VALUE!</v>
      </c>
      <c r="M34" s="29"/>
      <c r="N34" s="29"/>
      <c r="O34" s="30" t="e">
        <f>IF(L34&lt;&gt;"", L34, "")</f>
        <v>#VALUE!</v>
      </c>
    </row>
    <row r="35" spans="1:15" ht="15" customHeight="1">
      <c r="A35" s="25" t="s">
        <v>85</v>
      </c>
      <c r="B35" s="26"/>
      <c r="C35" s="26">
        <v>8</v>
      </c>
      <c r="D35" s="26">
        <v>9</v>
      </c>
      <c r="E35" s="26">
        <v>6</v>
      </c>
      <c r="F35" s="26">
        <v>6</v>
      </c>
      <c r="G35" s="26">
        <v>7</v>
      </c>
      <c r="H35" s="26">
        <v>7</v>
      </c>
      <c r="I35" s="26">
        <v>6</v>
      </c>
      <c r="J35" s="26">
        <v>7</v>
      </c>
      <c r="K35" s="26">
        <v>8</v>
      </c>
      <c r="L35" s="27">
        <f t="shared" ref="L35:L36" si="2">IF(SUM(C35:K35)&gt;0, SUM(C35:K35),"")</f>
        <v>64</v>
      </c>
      <c r="M35" s="26" t="s">
        <v>88</v>
      </c>
      <c r="N35" s="26" t="e">
        <f>IF(L35&lt;&gt;"",L35- M35, "")</f>
        <v>#VALUE!</v>
      </c>
      <c r="O35" s="27"/>
    </row>
    <row r="36" spans="1:15" ht="15" customHeight="1">
      <c r="A36" s="25"/>
      <c r="B36" s="26"/>
      <c r="C36" s="26" t="e">
        <f>IF(C35&gt;0, VLOOKUP(C35-C$5-(INT($M35/9)+(MOD($M35,9)&gt;=C$6)), '[1]Point System'!$A$4:$B$15, 2),"")</f>
        <v>#VALUE!</v>
      </c>
      <c r="D36" s="26" t="e">
        <f>IF(D35&gt;0, VLOOKUP(D35-D$5-(INT($M35/9)+(MOD($M35,9)&gt;=D$6)), '[1]Point System'!$A$4:$B$15, 2),"")</f>
        <v>#VALUE!</v>
      </c>
      <c r="E36" s="26" t="e">
        <f>IF(E35&gt;0, VLOOKUP(E35-E$5-(INT($M35/9)+(MOD($M35,9)&gt;=E$6)), '[1]Point System'!$A$4:$B$15, 2),"")</f>
        <v>#VALUE!</v>
      </c>
      <c r="F36" s="26" t="e">
        <f>IF(F35&gt;0, VLOOKUP(F35-F$5-(INT($M35/9)+(MOD($M35,9)&gt;=F$6)), '[1]Point System'!$A$4:$B$15, 2),"")</f>
        <v>#VALUE!</v>
      </c>
      <c r="G36" s="26" t="e">
        <f>IF(G35&gt;0, VLOOKUP(G35-G$5-(INT($M35/9)+(MOD($M35,9)&gt;=G$6)), '[1]Point System'!$A$4:$B$15, 2),"")</f>
        <v>#VALUE!</v>
      </c>
      <c r="H36" s="26" t="e">
        <f>IF(H35&gt;0, VLOOKUP(H35-H$5-(INT($M35/9)+(MOD($M35,9)&gt;=H$6)), '[1]Point System'!$A$4:$B$15, 2),"")</f>
        <v>#VALUE!</v>
      </c>
      <c r="I36" s="26" t="e">
        <f>IF(I35&gt;0, VLOOKUP(I35-I$5-(INT($M35/9)+(MOD($M35,9)&gt;=I$6)), '[1]Point System'!$A$4:$B$15, 2),"")</f>
        <v>#VALUE!</v>
      </c>
      <c r="J36" s="26" t="e">
        <f>IF(J35&gt;0, VLOOKUP(J35-J$5-(INT($M35/9)+(MOD($M35,9)&gt;=J$6)), '[1]Point System'!$A$4:$B$15, 2),"")</f>
        <v>#VALUE!</v>
      </c>
      <c r="K36" s="26" t="e">
        <f>IF(K35&gt;0, VLOOKUP(K35-K$5-(INT($M35/9)+(MOD($M35,9)&gt;=K$6)), '[1]Point System'!$A$4:$B$15, 2),"")</f>
        <v>#VALUE!</v>
      </c>
      <c r="L36" s="27" t="e">
        <f t="shared" si="2"/>
        <v>#VALUE!</v>
      </c>
      <c r="M36" s="26"/>
      <c r="N36" s="26"/>
      <c r="O36" s="27" t="e">
        <f>IF(L36&lt;&gt;"", L36, "")</f>
        <v>#VALUE!</v>
      </c>
    </row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Weekly Stats</vt:lpstr>
      <vt:lpstr>Funds</vt:lpstr>
      <vt:lpstr>Point System</vt:lpstr>
      <vt:lpstr>Week 1</vt:lpstr>
      <vt:lpstr>Week 2</vt:lpstr>
      <vt:lpstr>Week 3</vt:lpstr>
      <vt:lpstr>Week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Hutter, Mark [US-US]</cp:lastModifiedBy>
  <cp:lastPrinted>2024-05-29T15:42:13Z</cp:lastPrinted>
  <dcterms:created xsi:type="dcterms:W3CDTF">2024-05-07T15:07:02Z</dcterms:created>
  <dcterms:modified xsi:type="dcterms:W3CDTF">2024-06-03T16:44:24Z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