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2A743283-55E2-4190-AD33-623325B2910F}" xr6:coauthVersionLast="47" xr6:coauthVersionMax="47" xr10:uidLastSave="{00000000-0000-0000-0000-000000000000}"/>
  <bookViews>
    <workbookView xWindow="5100" yWindow="495" windowWidth="21000" windowHeight="14865" activeTab="7" xr2:uid="{00000000-000D-0000-FFFF-FFFF00000000}"/>
  </bookViews>
  <sheets>
    <sheet name="Weekly Stats" sheetId="1" r:id="rId1"/>
    <sheet name="Funds" sheetId="2" r:id="rId2"/>
    <sheet name="Point System" sheetId="7" r:id="rId3"/>
    <sheet name="Week 1" sheetId="4" r:id="rId4"/>
    <sheet name="Week 2" sheetId="5" r:id="rId5"/>
    <sheet name="Week 3" sheetId="6" r:id="rId6"/>
    <sheet name="Week 4" sheetId="8" r:id="rId7"/>
    <sheet name="Week 5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J10" i="9"/>
  <c r="I10" i="9"/>
  <c r="H10" i="9"/>
  <c r="G10" i="9"/>
  <c r="F10" i="9"/>
  <c r="E10" i="9"/>
  <c r="D10" i="9"/>
  <c r="C10" i="9"/>
  <c r="R11" i="1"/>
  <c r="S11" i="1" s="1"/>
  <c r="R6" i="1"/>
  <c r="S6" i="1" s="1"/>
  <c r="R8" i="1"/>
  <c r="S8" i="1" s="1"/>
  <c r="R9" i="1"/>
  <c r="S9" i="1" s="1"/>
  <c r="R7" i="1"/>
  <c r="S7" i="1" s="1"/>
  <c r="R5" i="1"/>
  <c r="S5" i="1" s="1"/>
  <c r="R10" i="1"/>
  <c r="R12" i="1"/>
  <c r="S12" i="1" s="1"/>
  <c r="R16" i="1"/>
  <c r="R17" i="1"/>
  <c r="S17" i="1" s="1"/>
  <c r="R13" i="1"/>
  <c r="S13" i="1" s="1"/>
  <c r="R14" i="1"/>
  <c r="S14" i="1" s="1"/>
  <c r="R18" i="1"/>
  <c r="S18" i="1" s="1"/>
  <c r="R15" i="1"/>
  <c r="S15" i="1" s="1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8" i="9"/>
  <c r="J18" i="9"/>
  <c r="I18" i="9"/>
  <c r="H18" i="9"/>
  <c r="G18" i="9"/>
  <c r="F18" i="9"/>
  <c r="E18" i="9"/>
  <c r="D18" i="9"/>
  <c r="C18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L27" i="9"/>
  <c r="N27" i="9" s="1"/>
  <c r="L25" i="9"/>
  <c r="N25" i="9" s="1"/>
  <c r="L23" i="9"/>
  <c r="N23" i="9" s="1"/>
  <c r="L21" i="9"/>
  <c r="N21" i="9" s="1"/>
  <c r="L19" i="9"/>
  <c r="N19" i="9" s="1"/>
  <c r="L17" i="9"/>
  <c r="N17" i="9" s="1"/>
  <c r="L15" i="9"/>
  <c r="N15" i="9" s="1"/>
  <c r="L13" i="9"/>
  <c r="N13" i="9" s="1"/>
  <c r="L11" i="9"/>
  <c r="N11" i="9" s="1"/>
  <c r="L9" i="9"/>
  <c r="N9" i="9" s="1"/>
  <c r="O11" i="1"/>
  <c r="P11" i="1" s="1"/>
  <c r="O6" i="1"/>
  <c r="P6" i="1" s="1"/>
  <c r="O8" i="1"/>
  <c r="P8" i="1" s="1"/>
  <c r="O9" i="1"/>
  <c r="P9" i="1" s="1"/>
  <c r="O7" i="1"/>
  <c r="P7" i="1" s="1"/>
  <c r="O5" i="1"/>
  <c r="P5" i="1" s="1"/>
  <c r="O10" i="1"/>
  <c r="P10" i="1" s="1"/>
  <c r="O15" i="1"/>
  <c r="P15" i="1" s="1"/>
  <c r="O12" i="1"/>
  <c r="P12" i="1" s="1"/>
  <c r="O16" i="1"/>
  <c r="P16" i="1" s="1"/>
  <c r="O17" i="1"/>
  <c r="O13" i="1"/>
  <c r="P13" i="1" s="1"/>
  <c r="O14" i="1"/>
  <c r="P14" i="1" s="1"/>
  <c r="O18" i="1"/>
  <c r="K8" i="9"/>
  <c r="J8" i="9"/>
  <c r="I8" i="9"/>
  <c r="H8" i="9"/>
  <c r="G8" i="9"/>
  <c r="F8" i="9"/>
  <c r="E8" i="9"/>
  <c r="D8" i="9"/>
  <c r="C8" i="9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4" i="1" s="1"/>
  <c r="L27" i="5"/>
  <c r="L25" i="5"/>
  <c r="L23" i="5"/>
  <c r="L21" i="5"/>
  <c r="L19" i="5"/>
  <c r="L17" i="5"/>
  <c r="L15" i="5"/>
  <c r="L13" i="5"/>
  <c r="L11" i="5"/>
  <c r="L9" i="5"/>
  <c r="L7" i="5"/>
  <c r="G4" i="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2" i="9" l="1"/>
  <c r="O12" i="9" s="1"/>
  <c r="L10" i="9"/>
  <c r="O10" i="9" s="1"/>
  <c r="L14" i="9"/>
  <c r="O14" i="9" s="1"/>
  <c r="L28" i="9"/>
  <c r="O28" i="9" s="1"/>
  <c r="L26" i="9"/>
  <c r="O26" i="9" s="1"/>
  <c r="L24" i="9"/>
  <c r="O24" i="9" s="1"/>
  <c r="L22" i="9"/>
  <c r="O22" i="9" s="1"/>
  <c r="L20" i="9"/>
  <c r="O20" i="9" s="1"/>
  <c r="L16" i="9"/>
  <c r="O16" i="9" s="1"/>
  <c r="L18" i="9"/>
  <c r="O18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S10" i="1"/>
  <c r="S16" i="1"/>
  <c r="D7" i="1"/>
  <c r="L10" i="6" l="1"/>
  <c r="O10" i="6" s="1"/>
  <c r="L18" i="6"/>
  <c r="O18" i="6" s="1"/>
  <c r="L16" i="5"/>
  <c r="N7" i="4"/>
  <c r="E4" i="1"/>
  <c r="O4" i="1" s="1"/>
  <c r="P4" i="1" s="1"/>
  <c r="L8" i="5"/>
  <c r="O8" i="5" s="1"/>
  <c r="H4" i="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4" i="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  <c r="F4" i="1" s="1"/>
  <c r="R4" i="1" l="1"/>
  <c r="S4" i="1" s="1"/>
</calcChain>
</file>

<file path=xl/sharedStrings.xml><?xml version="1.0" encoding="utf-8"?>
<sst xmlns="http://schemas.openxmlformats.org/spreadsheetml/2006/main" count="318" uniqueCount="104">
  <si>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</si>
  <si>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</si>
  <si>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</si>
  <si>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</si>
  <si>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</si>
  <si>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</si>
  <si>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</si>
  <si>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</si>
  <si>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</si>
  <si>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</si>
  <si>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</si>
  <si>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</si>
  <si>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</si>
  <si>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</si>
  <si>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</si>
  <si>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</si>
  <si>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</si>
  <si>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</si>
  <si>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</si>
  <si>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</si>
  <si>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</si>
  <si>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</si>
  <si>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</si>
  <si>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</si>
  <si>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</si>
  <si>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</si>
  <si>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</si>
  <si>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</si>
  <si>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</si>
  <si>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</si>
  <si>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</si>
  <si>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</si>
  <si>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</si>
  <si>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</si>
  <si>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</si>
  <si>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</si>
  <si>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</si>
  <si>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</si>
  <si>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</si>
  <si>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</si>
  <si>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HANDICAP</t>
  </si>
  <si>
    <t>Total Closest Points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</si>
  <si>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</si>
  <si>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</si>
  <si>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</si>
  <si>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</si>
  <si>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</si>
  <si>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</si>
  <si>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</si>
  <si>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</si>
  <si>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</si>
  <si>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</si>
  <si>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</si>
  <si>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</si>
  <si>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</si>
  <si>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</si>
  <si>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</si>
  <si>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</si>
  <si>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</si>
  <si>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</si>
  <si>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</si>
  <si>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</si>
  <si>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</si>
  <si>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</si>
  <si>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</si>
  <si>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</si>
  <si>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</si>
  <si>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</si>
  <si>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</si>
  <si>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</si>
  <si>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</si>
  <si>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</si>
  <si>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</si>
  <si>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</si>
  <si>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</si>
  <si>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</si>
  <si>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</si>
  <si>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</si>
  <si>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</si>
  <si>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</si>
  <si>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</si>
  <si>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</si>
  <si>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</si>
  <si>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</si>
  <si>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</si>
  <si>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</si>
  <si>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</si>
  <si>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</si>
  <si>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</si>
  <si>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</si>
  <si>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</si>
  <si>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</si>
  <si>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</si>
  <si>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</si>
  <si>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</si>
  <si>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 xml:space="preserve"> 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</si>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</sst>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6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9" fillId="0" borderId="3" xfId="0" applyFont="1" applyBorder="1"/>
    <xf numFmtId="0" fontId="9" fillId="0" borderId="4" xfId="0" applyFont="1" applyBorder="1"/>
    <xf numFmtId="0" fontId="9" fillId="0" borderId="16" xfId="0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" fontId="10" fillId="0" borderId="28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17" xfId="0" applyFont="1" applyBorder="1" applyAlignment="1">
      <alignment horizont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2" borderId="34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 applyAlignment="1">
      <alignment horizontal="center"/>
    </xf>
    <xf numFmtId="1" fontId="9" fillId="2" borderId="24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18" xfId="0" applyFont="1" applyBorder="1" applyAlignment="1">
      <alignment horizontal="center"/>
    </xf>
    <xf numFmtId="1" fontId="9" fillId="2" borderId="14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" fontId="9" fillId="2" borderId="35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2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9" fillId="2" borderId="23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3" fillId="0" borderId="0" xfId="0" applyFont="1"/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2" borderId="41" xfId="0" applyNumberFormat="1" applyFont="1" applyFill="1" applyBorder="1" applyAlignment="1">
      <alignment horizontal="center"/>
    </xf>
    <xf numFmtId="14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" fontId="9" fillId="6" borderId="5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9" fillId="2" borderId="5" xfId="0" applyNumberFormat="1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" fontId="9" fillId="2" borderId="20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" fontId="9" fillId="6" borderId="3" xfId="0" applyNumberFormat="1" applyFont="1" applyFill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3" fillId="0" borderId="0" xfId="1"/>
    <xf numFmtId="1" fontId="9" fillId="0" borderId="34" xfId="0" applyNumberFormat="1" applyFont="1" applyBorder="1" applyAlignment="1">
      <alignment horizontal="center"/>
    </xf>
    <xf numFmtId="0" fontId="7" fillId="0" borderId="42" xfId="1" applyFont="1" applyFill="1" applyBorder="1" applyAlignment="1">
      <alignment vertical="center"/>
    </xf>
    <xf numFmtId="0" fontId="5" fillId="0" borderId="43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7" fillId="0" borderId="45" xfId="1" applyFont="1" applyFill="1" applyBorder="1" applyAlignment="1">
      <alignment vertical="center"/>
    </xf>
    <xf numFmtId="0" fontId="5" fillId="0" borderId="46" xfId="1" applyFont="1" applyFill="1" applyBorder="1" applyAlignment="1">
      <alignment horizontal="center" vertical="center"/>
    </xf>
    <xf numFmtId="0" fontId="8" fillId="0" borderId="46" xfId="1" applyFont="1" applyFill="1" applyBorder="1" applyAlignment="1">
      <alignment horizontal="center" vertical="center"/>
    </xf>
    <xf numFmtId="0" fontId="8" fillId="0" borderId="47" xfId="1" applyFont="1" applyFill="1" applyBorder="1" applyAlignment="1">
      <alignment horizontal="center" vertical="center"/>
    </xf>
    <xf numFmtId="0" fontId="8" fillId="3" borderId="42" xfId="1" applyFont="1" applyFill="1" applyBorder="1" applyAlignment="1">
      <alignment vertical="center"/>
    </xf>
    <xf numFmtId="0" fontId="8" fillId="3" borderId="43" xfId="1" applyFont="1" applyFill="1" applyBorder="1" applyAlignment="1">
      <alignment horizontal="center" vertical="center"/>
    </xf>
    <xf numFmtId="0" fontId="8" fillId="3" borderId="44" xfId="1" applyFont="1" applyFill="1" applyBorder="1" applyAlignment="1">
      <alignment horizontal="center" vertical="center"/>
    </xf>
    <xf numFmtId="0" fontId="7" fillId="4" borderId="48" xfId="1" applyFont="1" applyFill="1" applyBorder="1" applyAlignment="1">
      <alignment vertical="center"/>
    </xf>
    <xf numFmtId="0" fontId="8" fillId="4" borderId="49" xfId="1" applyFont="1" applyFill="1" applyBorder="1" applyAlignment="1">
      <alignment horizontal="center" vertical="center"/>
    </xf>
    <xf numFmtId="0" fontId="7" fillId="5" borderId="45" xfId="1" applyFont="1" applyFill="1" applyBorder="1" applyAlignment="1">
      <alignment vertical="center"/>
    </xf>
    <xf numFmtId="0" fontId="7" fillId="5" borderId="46" xfId="1" applyFont="1" applyFill="1" applyBorder="1" applyAlignment="1">
      <alignment horizontal="center" vertical="center"/>
    </xf>
    <xf numFmtId="0" fontId="8" fillId="5" borderId="46" xfId="1" applyFont="1" applyFill="1" applyBorder="1" applyAlignment="1">
      <alignment horizontal="center" vertical="center"/>
    </xf>
    <xf numFmtId="0" fontId="8" fillId="5" borderId="47" xfId="1" applyFont="1" applyFill="1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/>
    </xf>
    <xf numFmtId="14" fontId="14" fillId="0" borderId="27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14" fontId="3" fillId="0" borderId="30" xfId="0" applyNumberFormat="1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3" fillId="0" borderId="0" xfId="1" applyAlignment="1">
      <alignment horizontal="center" vertical="center"/>
    </xf>
    <xf numFmtId="0" fontId="7" fillId="7" borderId="42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6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0" fontId="5" fillId="0" borderId="5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9" xfId="1" applyNumberFormat="1" applyFont="1" applyBorder="1" applyAlignment="1">
      <alignment horizontal="center" vertical="center"/>
    </xf>
    <xf numFmtId="4" fontId="3" fillId="0" borderId="0" xfId="1" applyNumberFormat="1"/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G24" sqref="G24"/>
    </sheetView>
  </sheetViews>
  <sheetFormatPr defaultColWidth="9.125" defaultRowHeight="15"/>
  <cols>
    <col min="1" max="1" width="5.875" style="30" bestFit="1" customWidth="1"/>
    <col min="2" max="2" width="9.375" style="30" customWidth="1"/>
    <col min="3" max="3" width="3.875" style="60" customWidth="1"/>
    <col min="4" max="4" width="10.625" style="64" customWidth="1"/>
    <col min="5" max="5" width="6.375" style="30" bestFit="1" customWidth="1"/>
    <col min="6" max="6" width="6.625" style="60" bestFit="1" customWidth="1"/>
    <col min="7" max="7" width="6.375" style="30" bestFit="1" customWidth="1"/>
    <col min="8" max="8" width="6.625" style="60" bestFit="1" customWidth="1"/>
    <col min="9" max="9" width="6.375" style="30" bestFit="1" customWidth="1"/>
    <col min="10" max="10" width="6.625" style="60" bestFit="1" customWidth="1"/>
    <col min="11" max="11" width="6.375" style="30" bestFit="1" customWidth="1"/>
    <col min="12" max="12" width="6.625" style="60" bestFit="1" customWidth="1"/>
    <col min="13" max="13" width="6.375" style="30" bestFit="1" customWidth="1"/>
    <col min="14" max="14" width="6.625" style="60" bestFit="1" customWidth="1"/>
    <col min="15" max="15" width="8.875" style="30" customWidth="1"/>
    <col min="16" max="16" width="9.25" style="62" customWidth="1"/>
    <col min="17" max="17" width="9" style="60" customWidth="1"/>
    <col min="18" max="18" width="7.75" style="60" customWidth="1"/>
    <col min="19" max="19" width="11.875" style="60" customWidth="1"/>
    <col min="20" max="26" width="9.125" style="30"/>
    <col min="27" max="27" width="12.125" style="30" customWidth="1"/>
    <col min="28" max="28" width="14.375" style="30" customWidth="1"/>
    <col min="29" max="16384" width="9.125" style="30"/>
  </cols>
  <sheetData>
    <row r="1" spans="1:19" s="74" customFormat="1" ht="15.75" thickBot="1">
      <c r="A1" s="131" t="s">
        <v>39</v>
      </c>
      <c r="B1" s="132"/>
      <c r="C1" s="140"/>
      <c r="D1" s="137" t="s">
        <v>40</v>
      </c>
      <c r="E1" s="122" t="s">
        <v>53</v>
      </c>
      <c r="F1" s="123"/>
      <c r="G1" s="122" t="s">
        <v>54</v>
      </c>
      <c r="H1" s="123"/>
      <c r="I1" s="122" t="s">
        <v>55</v>
      </c>
      <c r="J1" s="123"/>
      <c r="K1" s="122" t="s">
        <v>56</v>
      </c>
      <c r="L1" s="123"/>
      <c r="M1" s="122" t="s">
        <v>89</v>
      </c>
      <c r="N1" s="123"/>
      <c r="O1" s="120" t="s">
        <v>48</v>
      </c>
      <c r="P1" s="127" t="s">
        <v>49</v>
      </c>
      <c r="Q1" s="124" t="s">
        <v>41</v>
      </c>
      <c r="R1" s="117" t="s">
        <v>50</v>
      </c>
      <c r="S1" s="120" t="s">
        <v>78</v>
      </c>
    </row>
    <row r="2" spans="1:19" s="74" customFormat="1" ht="14.25">
      <c r="A2" s="133"/>
      <c r="B2" s="134"/>
      <c r="C2" s="141"/>
      <c r="D2" s="138"/>
      <c r="E2" s="129">
        <v>45418</v>
      </c>
      <c r="F2" s="130"/>
      <c r="G2" s="129">
        <v>45425</v>
      </c>
      <c r="H2" s="130"/>
      <c r="I2" s="129">
        <v>45432</v>
      </c>
      <c r="J2" s="130"/>
      <c r="K2" s="129">
        <v>45439</v>
      </c>
      <c r="L2" s="130"/>
      <c r="M2" s="129">
        <v>45446</v>
      </c>
      <c r="N2" s="130"/>
      <c r="O2" s="121"/>
      <c r="P2" s="128"/>
      <c r="Q2" s="125"/>
      <c r="R2" s="118"/>
      <c r="S2" s="121"/>
    </row>
    <row r="3" spans="1:19" s="74" customFormat="1" ht="22.5" customHeight="1" thickBot="1">
      <c r="A3" s="135"/>
      <c r="B3" s="136"/>
      <c r="C3" s="142"/>
      <c r="D3" s="139"/>
      <c r="E3" s="75" t="s">
        <v>28</v>
      </c>
      <c r="F3" s="76" t="s">
        <v>29</v>
      </c>
      <c r="G3" s="75" t="s">
        <v>28</v>
      </c>
      <c r="H3" s="76" t="s">
        <v>29</v>
      </c>
      <c r="I3" s="75" t="s">
        <v>28</v>
      </c>
      <c r="J3" s="76" t="s">
        <v>29</v>
      </c>
      <c r="K3" s="75" t="s">
        <v>28</v>
      </c>
      <c r="L3" s="76" t="s">
        <v>29</v>
      </c>
      <c r="M3" s="79" t="s">
        <v>28</v>
      </c>
      <c r="N3" s="80" t="s">
        <v>29</v>
      </c>
      <c r="O3" s="126"/>
      <c r="P3" s="128"/>
      <c r="Q3" s="125"/>
      <c r="R3" s="119"/>
      <c r="S3" s="121"/>
    </row>
    <row r="4" spans="1:19" ht="15.75">
      <c r="A4" s="22" t="s">
        <v>13</v>
      </c>
      <c r="B4" s="23" t="s">
        <v>14</v>
      </c>
      <c r="C4" s="24" t="s">
        <v>42</v>
      </c>
      <c r="D4" s="25">
        <v>8</v>
      </c>
      <c r="E4" s="26">
        <f>'Week 1'!L7</f>
        <v>49</v>
      </c>
      <c r="F4" s="27">
        <f>'Week 1'!O8</f>
        <v>17</v>
      </c>
      <c r="G4" s="26">
        <f>'Week 2'!L7</f>
        <v>43</v>
      </c>
      <c r="H4" s="27">
        <f>'Week 2'!O8</f>
        <v>21</v>
      </c>
      <c r="I4" s="28">
        <f>'Week 3'!L7</f>
        <v>45</v>
      </c>
      <c r="J4" s="27">
        <f>'Week 3'!O8</f>
        <v>19</v>
      </c>
      <c r="K4" s="91"/>
      <c r="L4" s="93"/>
      <c r="M4" s="94">
        <v>43</v>
      </c>
      <c r="N4" s="81">
        <v>19</v>
      </c>
      <c r="O4" s="77">
        <f t="shared" ref="O4:O18" si="0">E4+G4 +I4+K4+M4</f>
        <v>180</v>
      </c>
      <c r="P4" s="67">
        <f>O4/4</f>
        <v>45</v>
      </c>
      <c r="Q4" s="29">
        <v>1</v>
      </c>
      <c r="R4" s="98">
        <f t="shared" ref="R4:R18" si="1">F4+H4+J4+L4+N4+Q4</f>
        <v>77</v>
      </c>
      <c r="S4" s="71">
        <f>(R4)/4</f>
        <v>19.25</v>
      </c>
    </row>
    <row r="5" spans="1:19" ht="15.75">
      <c r="A5" s="31" t="s">
        <v>17</v>
      </c>
      <c r="B5" s="32" t="s">
        <v>18</v>
      </c>
      <c r="C5" s="33" t="s">
        <v>42</v>
      </c>
      <c r="D5" s="34">
        <v>16</v>
      </c>
      <c r="E5" s="35">
        <v>51</v>
      </c>
      <c r="F5" s="36">
        <v>20</v>
      </c>
      <c r="G5" s="35">
        <v>52</v>
      </c>
      <c r="H5" s="36">
        <v>19</v>
      </c>
      <c r="I5" s="35">
        <v>55</v>
      </c>
      <c r="J5" s="36">
        <v>16</v>
      </c>
      <c r="K5" s="85"/>
      <c r="L5" s="43"/>
      <c r="M5" s="82">
        <v>49</v>
      </c>
      <c r="N5" s="83">
        <v>21</v>
      </c>
      <c r="O5" s="77">
        <f t="shared" si="0"/>
        <v>207</v>
      </c>
      <c r="P5" s="68">
        <f>O5/4</f>
        <v>51.75</v>
      </c>
      <c r="Q5" s="38">
        <v>0</v>
      </c>
      <c r="R5" s="98">
        <f t="shared" si="1"/>
        <v>76</v>
      </c>
      <c r="S5" s="72">
        <f>(R5)/4</f>
        <v>19</v>
      </c>
    </row>
    <row r="6" spans="1:19" ht="15.75">
      <c r="A6" s="31" t="s">
        <v>9</v>
      </c>
      <c r="B6" s="32" t="s">
        <v>10</v>
      </c>
      <c r="C6" s="33" t="s">
        <v>42</v>
      </c>
      <c r="D6" s="34">
        <v>8</v>
      </c>
      <c r="E6" s="35">
        <v>49</v>
      </c>
      <c r="F6" s="36">
        <v>15</v>
      </c>
      <c r="G6" s="37">
        <v>41</v>
      </c>
      <c r="H6" s="36">
        <v>23</v>
      </c>
      <c r="I6" s="35">
        <v>47</v>
      </c>
      <c r="J6" s="36">
        <v>17</v>
      </c>
      <c r="K6" s="86">
        <v>41</v>
      </c>
      <c r="L6" s="36">
        <v>20</v>
      </c>
      <c r="M6" s="82">
        <v>44</v>
      </c>
      <c r="N6" s="83">
        <v>18</v>
      </c>
      <c r="O6" s="77">
        <f t="shared" si="0"/>
        <v>222</v>
      </c>
      <c r="P6" s="68">
        <f>O6/5</f>
        <v>44.4</v>
      </c>
      <c r="Q6" s="38">
        <v>1</v>
      </c>
      <c r="R6" s="98">
        <f t="shared" si="1"/>
        <v>94</v>
      </c>
      <c r="S6" s="72">
        <f>(R6)/5</f>
        <v>18.8</v>
      </c>
    </row>
    <row r="7" spans="1:19" ht="15.75">
      <c r="A7" s="31" t="s">
        <v>4</v>
      </c>
      <c r="B7" s="32" t="s">
        <v>3</v>
      </c>
      <c r="C7" s="33" t="s">
        <v>42</v>
      </c>
      <c r="D7" s="34">
        <f>ROUNDUP(((E7-36)+(G7-36)+(I7-36))/3,0)</f>
        <v>16</v>
      </c>
      <c r="E7" s="35">
        <v>49</v>
      </c>
      <c r="F7" s="36">
        <v>21</v>
      </c>
      <c r="G7" s="35">
        <v>52</v>
      </c>
      <c r="H7" s="36">
        <v>18</v>
      </c>
      <c r="I7" s="35">
        <v>54</v>
      </c>
      <c r="J7" s="36">
        <v>16</v>
      </c>
      <c r="K7" s="85"/>
      <c r="L7" s="43"/>
      <c r="M7" s="82">
        <v>50</v>
      </c>
      <c r="N7" s="83">
        <v>20</v>
      </c>
      <c r="O7" s="77">
        <f t="shared" si="0"/>
        <v>205</v>
      </c>
      <c r="P7" s="68">
        <f>O7/4</f>
        <v>51.25</v>
      </c>
      <c r="Q7" s="38">
        <v>0</v>
      </c>
      <c r="R7" s="98">
        <f t="shared" si="1"/>
        <v>75</v>
      </c>
      <c r="S7" s="72">
        <f>(R7)/4</f>
        <v>18.75</v>
      </c>
    </row>
    <row r="8" spans="1:19" ht="15.75">
      <c r="A8" s="31" t="s">
        <v>9</v>
      </c>
      <c r="B8" s="32" t="s">
        <v>24</v>
      </c>
      <c r="C8" s="33" t="s">
        <v>42</v>
      </c>
      <c r="D8" s="34">
        <v>16</v>
      </c>
      <c r="E8" s="37">
        <v>49</v>
      </c>
      <c r="F8" s="36">
        <v>18</v>
      </c>
      <c r="G8" s="39">
        <v>44</v>
      </c>
      <c r="H8" s="36">
        <v>23</v>
      </c>
      <c r="I8" s="40">
        <v>53</v>
      </c>
      <c r="J8" s="36">
        <v>14</v>
      </c>
      <c r="K8" s="87">
        <v>49</v>
      </c>
      <c r="L8" s="36">
        <v>18</v>
      </c>
      <c r="M8" s="84">
        <v>53</v>
      </c>
      <c r="N8" s="83">
        <v>17</v>
      </c>
      <c r="O8" s="77">
        <f t="shared" si="0"/>
        <v>248</v>
      </c>
      <c r="P8" s="68">
        <f>O8/5</f>
        <v>49.6</v>
      </c>
      <c r="Q8" s="38">
        <v>1</v>
      </c>
      <c r="R8" s="98">
        <f t="shared" si="1"/>
        <v>91</v>
      </c>
      <c r="S8" s="72">
        <f>(R8)/5</f>
        <v>18.2</v>
      </c>
    </row>
    <row r="9" spans="1:19" ht="15.75">
      <c r="A9" s="31" t="s">
        <v>7</v>
      </c>
      <c r="B9" s="32" t="s">
        <v>8</v>
      </c>
      <c r="C9" s="33" t="s">
        <v>42</v>
      </c>
      <c r="D9" s="34">
        <v>2</v>
      </c>
      <c r="E9" s="35">
        <v>39</v>
      </c>
      <c r="F9" s="36">
        <v>16</v>
      </c>
      <c r="G9" s="41">
        <v>38</v>
      </c>
      <c r="H9" s="36">
        <v>17</v>
      </c>
      <c r="I9" s="42"/>
      <c r="J9" s="43"/>
      <c r="K9" s="92">
        <v>35</v>
      </c>
      <c r="L9" s="36">
        <v>20</v>
      </c>
      <c r="M9" s="95">
        <v>40</v>
      </c>
      <c r="N9" s="83">
        <v>16</v>
      </c>
      <c r="O9" s="77">
        <f t="shared" si="0"/>
        <v>152</v>
      </c>
      <c r="P9" s="68">
        <f>O9/4</f>
        <v>38</v>
      </c>
      <c r="Q9" s="38">
        <v>3</v>
      </c>
      <c r="R9" s="98">
        <f t="shared" si="1"/>
        <v>72</v>
      </c>
      <c r="S9" s="72">
        <f>(R9)/4</f>
        <v>18</v>
      </c>
    </row>
    <row r="10" spans="1:19" ht="15.75">
      <c r="A10" s="31" t="s">
        <v>5</v>
      </c>
      <c r="B10" s="32" t="s">
        <v>6</v>
      </c>
      <c r="C10" s="33" t="s">
        <v>42</v>
      </c>
      <c r="D10" s="34">
        <v>12</v>
      </c>
      <c r="E10" s="35">
        <v>44</v>
      </c>
      <c r="F10" s="36">
        <v>22</v>
      </c>
      <c r="G10" s="42"/>
      <c r="H10" s="43"/>
      <c r="I10" s="35">
        <v>46</v>
      </c>
      <c r="J10" s="36">
        <v>20</v>
      </c>
      <c r="K10" s="86">
        <v>54</v>
      </c>
      <c r="L10" s="36">
        <v>12</v>
      </c>
      <c r="M10" s="85"/>
      <c r="N10" s="43"/>
      <c r="O10" s="77">
        <f t="shared" si="0"/>
        <v>144</v>
      </c>
      <c r="P10" s="68">
        <f>O10/3</f>
        <v>48</v>
      </c>
      <c r="Q10" s="38">
        <v>0</v>
      </c>
      <c r="R10" s="98">
        <f t="shared" si="1"/>
        <v>54</v>
      </c>
      <c r="S10" s="72">
        <f>(R10+Q10)/3</f>
        <v>18</v>
      </c>
    </row>
    <row r="11" spans="1:19" ht="15.75">
      <c r="A11" s="31" t="s">
        <v>22</v>
      </c>
      <c r="B11" s="32" t="s">
        <v>23</v>
      </c>
      <c r="C11" s="33" t="s">
        <v>42</v>
      </c>
      <c r="D11" s="34">
        <v>15</v>
      </c>
      <c r="E11" s="35">
        <v>52</v>
      </c>
      <c r="F11" s="36">
        <v>16</v>
      </c>
      <c r="G11" s="35">
        <v>49</v>
      </c>
      <c r="H11" s="36">
        <v>19</v>
      </c>
      <c r="I11" s="37">
        <v>48</v>
      </c>
      <c r="J11" s="36">
        <v>22</v>
      </c>
      <c r="K11" s="85"/>
      <c r="L11" s="43"/>
      <c r="M11" s="82">
        <v>56</v>
      </c>
      <c r="N11" s="83">
        <v>13</v>
      </c>
      <c r="O11" s="77">
        <f t="shared" si="0"/>
        <v>205</v>
      </c>
      <c r="P11" s="68">
        <f>O11/4</f>
        <v>51.25</v>
      </c>
      <c r="Q11" s="38">
        <v>1</v>
      </c>
      <c r="R11" s="98">
        <f t="shared" si="1"/>
        <v>71</v>
      </c>
      <c r="S11" s="72">
        <f>(R11)/4</f>
        <v>17.75</v>
      </c>
    </row>
    <row r="12" spans="1:19" ht="15.75">
      <c r="A12" s="31" t="s">
        <v>15</v>
      </c>
      <c r="B12" s="32" t="s">
        <v>16</v>
      </c>
      <c r="C12" s="33" t="s">
        <v>44</v>
      </c>
      <c r="D12" s="34">
        <v>14</v>
      </c>
      <c r="E12" s="42"/>
      <c r="F12" s="43"/>
      <c r="G12" s="39">
        <v>48</v>
      </c>
      <c r="H12" s="36">
        <v>20</v>
      </c>
      <c r="I12" s="39">
        <v>47</v>
      </c>
      <c r="J12" s="44">
        <v>21</v>
      </c>
      <c r="K12" s="85"/>
      <c r="L12" s="43"/>
      <c r="M12" s="82">
        <v>56</v>
      </c>
      <c r="N12" s="83">
        <v>12</v>
      </c>
      <c r="O12" s="77">
        <f t="shared" si="0"/>
        <v>151</v>
      </c>
      <c r="P12" s="68">
        <f>O12/3</f>
        <v>50.333333333333336</v>
      </c>
      <c r="Q12" s="38">
        <v>0</v>
      </c>
      <c r="R12" s="98">
        <f t="shared" si="1"/>
        <v>53</v>
      </c>
      <c r="S12" s="72">
        <f>(R12+Q12)/3</f>
        <v>17.666666666666668</v>
      </c>
    </row>
    <row r="13" spans="1:19" ht="15.75">
      <c r="A13" s="31" t="s">
        <v>0</v>
      </c>
      <c r="B13" s="32" t="s">
        <v>1</v>
      </c>
      <c r="C13" s="33" t="s">
        <v>42</v>
      </c>
      <c r="D13" s="34">
        <v>18</v>
      </c>
      <c r="E13" s="35">
        <v>52</v>
      </c>
      <c r="F13" s="36">
        <v>20</v>
      </c>
      <c r="G13" s="35">
        <v>54</v>
      </c>
      <c r="H13" s="36">
        <v>18</v>
      </c>
      <c r="I13" s="42"/>
      <c r="J13" s="43"/>
      <c r="K13" s="85"/>
      <c r="L13" s="43"/>
      <c r="M13" s="82">
        <v>57</v>
      </c>
      <c r="N13" s="83">
        <v>15</v>
      </c>
      <c r="O13" s="77">
        <f t="shared" si="0"/>
        <v>163</v>
      </c>
      <c r="P13" s="68">
        <f>O13/3</f>
        <v>54.333333333333336</v>
      </c>
      <c r="Q13" s="38">
        <v>0</v>
      </c>
      <c r="R13" s="98">
        <f t="shared" si="1"/>
        <v>53</v>
      </c>
      <c r="S13" s="72">
        <f>(R13+Q13)/3</f>
        <v>17.666666666666668</v>
      </c>
    </row>
    <row r="14" spans="1:19" ht="15.75">
      <c r="A14" s="31" t="s">
        <v>2</v>
      </c>
      <c r="B14" s="32" t="s">
        <v>3</v>
      </c>
      <c r="C14" s="33" t="s">
        <v>42</v>
      </c>
      <c r="D14" s="34">
        <v>20</v>
      </c>
      <c r="E14" s="35">
        <v>53</v>
      </c>
      <c r="F14" s="36">
        <v>21</v>
      </c>
      <c r="G14" s="35">
        <v>55</v>
      </c>
      <c r="H14" s="36">
        <v>19</v>
      </c>
      <c r="I14" s="42"/>
      <c r="J14" s="43"/>
      <c r="K14" s="85"/>
      <c r="L14" s="43"/>
      <c r="M14" s="82">
        <v>61</v>
      </c>
      <c r="N14" s="83">
        <v>13</v>
      </c>
      <c r="O14" s="77">
        <f t="shared" si="0"/>
        <v>169</v>
      </c>
      <c r="P14" s="68">
        <f>O14/3</f>
        <v>56.333333333333336</v>
      </c>
      <c r="Q14" s="38">
        <v>0</v>
      </c>
      <c r="R14" s="98">
        <f t="shared" si="1"/>
        <v>53</v>
      </c>
      <c r="S14" s="72">
        <f>(R14+Q14)/3</f>
        <v>17.666666666666668</v>
      </c>
    </row>
    <row r="15" spans="1:19" ht="15.75">
      <c r="A15" s="31" t="s">
        <v>19</v>
      </c>
      <c r="B15" s="32" t="s">
        <v>18</v>
      </c>
      <c r="C15" s="33" t="s">
        <v>42</v>
      </c>
      <c r="D15" s="34">
        <v>20</v>
      </c>
      <c r="E15" s="35">
        <v>64</v>
      </c>
      <c r="F15" s="36">
        <v>13</v>
      </c>
      <c r="G15" s="35">
        <v>59</v>
      </c>
      <c r="H15" s="36">
        <v>18</v>
      </c>
      <c r="I15" s="35">
        <v>53</v>
      </c>
      <c r="J15" s="36">
        <v>24</v>
      </c>
      <c r="K15" s="86">
        <v>57</v>
      </c>
      <c r="L15" s="36">
        <v>17</v>
      </c>
      <c r="M15" s="82">
        <v>59</v>
      </c>
      <c r="N15" s="83">
        <v>15</v>
      </c>
      <c r="O15" s="77">
        <f t="shared" si="0"/>
        <v>292</v>
      </c>
      <c r="P15" s="68">
        <f>O15/5</f>
        <v>58.4</v>
      </c>
      <c r="Q15" s="38">
        <v>0</v>
      </c>
      <c r="R15" s="98">
        <f t="shared" si="1"/>
        <v>87</v>
      </c>
      <c r="S15" s="72">
        <f>(R15)/5</f>
        <v>17.399999999999999</v>
      </c>
    </row>
    <row r="16" spans="1:19" ht="15.75">
      <c r="A16" s="31" t="s">
        <v>20</v>
      </c>
      <c r="B16" s="32" t="s">
        <v>21</v>
      </c>
      <c r="C16" s="33" t="s">
        <v>42</v>
      </c>
      <c r="D16" s="34" t="s">
        <v>34</v>
      </c>
      <c r="E16" s="42"/>
      <c r="F16" s="43"/>
      <c r="G16" s="39">
        <v>48</v>
      </c>
      <c r="H16" s="36">
        <v>0</v>
      </c>
      <c r="I16" s="42"/>
      <c r="J16" s="43"/>
      <c r="K16" s="88">
        <v>49</v>
      </c>
      <c r="L16" s="44">
        <v>0</v>
      </c>
      <c r="M16" s="89"/>
      <c r="N16" s="51"/>
      <c r="O16" s="77">
        <f t="shared" si="0"/>
        <v>97</v>
      </c>
      <c r="P16" s="68">
        <f>O16/2</f>
        <v>48.5</v>
      </c>
      <c r="Q16" s="38">
        <v>0</v>
      </c>
      <c r="R16" s="98">
        <f t="shared" si="1"/>
        <v>0</v>
      </c>
      <c r="S16" s="72">
        <f>(R16+Q16)/4</f>
        <v>0</v>
      </c>
    </row>
    <row r="17" spans="1:19" ht="15.75">
      <c r="A17" s="31" t="s">
        <v>90</v>
      </c>
      <c r="B17" s="32" t="s">
        <v>6</v>
      </c>
      <c r="C17" s="33" t="s">
        <v>87</v>
      </c>
      <c r="D17" s="34" t="s">
        <v>34</v>
      </c>
      <c r="E17" s="42"/>
      <c r="F17" s="43"/>
      <c r="G17" s="42"/>
      <c r="H17" s="43"/>
      <c r="I17" s="42"/>
      <c r="J17" s="43"/>
      <c r="K17" s="88">
        <v>50</v>
      </c>
      <c r="L17" s="44">
        <v>0</v>
      </c>
      <c r="M17" s="85"/>
      <c r="N17" s="43"/>
      <c r="O17" s="77">
        <f t="shared" si="0"/>
        <v>50</v>
      </c>
      <c r="P17" s="69">
        <v>50</v>
      </c>
      <c r="Q17" s="38">
        <v>0</v>
      </c>
      <c r="R17" s="98">
        <f t="shared" si="1"/>
        <v>0</v>
      </c>
      <c r="S17" s="72">
        <f>(R17+Q17)/4</f>
        <v>0</v>
      </c>
    </row>
    <row r="18" spans="1:19" ht="15.75">
      <c r="A18" s="31" t="s">
        <v>25</v>
      </c>
      <c r="B18" s="32" t="s">
        <v>10</v>
      </c>
      <c r="C18" s="33" t="s">
        <v>51</v>
      </c>
      <c r="D18" s="34" t="s">
        <v>34</v>
      </c>
      <c r="E18" s="42"/>
      <c r="F18" s="43"/>
      <c r="G18" s="42"/>
      <c r="H18" s="43"/>
      <c r="I18" s="42"/>
      <c r="J18" s="43"/>
      <c r="K18" s="82">
        <v>64</v>
      </c>
      <c r="L18" s="83">
        <v>0</v>
      </c>
      <c r="M18" s="89"/>
      <c r="N18" s="51"/>
      <c r="O18" s="77">
        <f t="shared" si="0"/>
        <v>64</v>
      </c>
      <c r="P18" s="96">
        <v>64</v>
      </c>
      <c r="Q18" s="38">
        <v>0</v>
      </c>
      <c r="R18" s="98">
        <f t="shared" si="1"/>
        <v>0</v>
      </c>
      <c r="S18" s="72">
        <f>(R18+Q18)/4</f>
        <v>0</v>
      </c>
    </row>
    <row r="19" spans="1:19">
      <c r="A19" s="47" t="s">
        <v>11</v>
      </c>
      <c r="B19" s="48" t="s">
        <v>12</v>
      </c>
      <c r="C19" s="49" t="s">
        <v>43</v>
      </c>
      <c r="D19" s="34" t="s">
        <v>34</v>
      </c>
      <c r="E19" s="50"/>
      <c r="F19" s="51"/>
      <c r="G19" s="50"/>
      <c r="H19" s="51"/>
      <c r="I19" s="50"/>
      <c r="J19" s="51"/>
      <c r="K19" s="89"/>
      <c r="L19" s="51"/>
      <c r="M19" s="85"/>
      <c r="N19" s="43"/>
      <c r="O19" s="66"/>
      <c r="P19" s="46"/>
      <c r="Q19" s="45"/>
      <c r="R19" s="70"/>
      <c r="S19" s="46"/>
    </row>
    <row r="20" spans="1:19">
      <c r="A20" s="47" t="s">
        <v>26</v>
      </c>
      <c r="B20" s="48" t="s">
        <v>27</v>
      </c>
      <c r="C20" s="49" t="s">
        <v>45</v>
      </c>
      <c r="D20" s="65" t="s">
        <v>34</v>
      </c>
      <c r="E20" s="50"/>
      <c r="F20" s="51"/>
      <c r="G20" s="50"/>
      <c r="H20" s="51"/>
      <c r="I20" s="50"/>
      <c r="J20" s="51"/>
      <c r="K20" s="85"/>
      <c r="L20" s="43"/>
      <c r="M20" s="85"/>
      <c r="N20" s="43"/>
      <c r="O20" s="66"/>
      <c r="P20" s="46"/>
      <c r="Q20" s="45"/>
      <c r="R20" s="70"/>
      <c r="S20" s="46"/>
    </row>
    <row r="21" spans="1:19" ht="15.75" thickBot="1">
      <c r="A21" s="52" t="s">
        <v>15</v>
      </c>
      <c r="B21" s="53" t="s">
        <v>21</v>
      </c>
      <c r="C21" s="54" t="s">
        <v>46</v>
      </c>
      <c r="D21" s="55" t="s">
        <v>34</v>
      </c>
      <c r="E21" s="56"/>
      <c r="F21" s="57"/>
      <c r="G21" s="56"/>
      <c r="H21" s="57"/>
      <c r="I21" s="56"/>
      <c r="J21" s="57"/>
      <c r="K21" s="90"/>
      <c r="L21" s="57"/>
      <c r="M21" s="90"/>
      <c r="N21" s="57"/>
      <c r="O21" s="78"/>
      <c r="P21" s="59"/>
      <c r="Q21" s="58"/>
      <c r="R21" s="73"/>
      <c r="S21" s="59"/>
    </row>
    <row r="23" spans="1:19" ht="15.75">
      <c r="B23" s="60" t="s">
        <v>30</v>
      </c>
      <c r="D23" s="61" t="s">
        <v>32</v>
      </c>
    </row>
    <row r="24" spans="1:19" ht="15.75">
      <c r="B24" s="60" t="s">
        <v>31</v>
      </c>
      <c r="D24" s="63" t="s">
        <v>33</v>
      </c>
      <c r="G24" s="30" t="s">
        <v>95</v>
      </c>
    </row>
  </sheetData>
  <sortState xmlns:xlrd2="http://schemas.microsoft.com/office/spreadsheetml/2017/richdata2" ref="A4:S21">
    <sortCondition descending="1" ref="S4:S21"/>
    <sortCondition ref="P4:P21"/>
    <sortCondition ref="C4:C21"/>
  </sortState>
  <mergeCells count="18">
    <mergeCell ref="A1:B3"/>
    <mergeCell ref="D1:D3"/>
    <mergeCell ref="E1:F1"/>
    <mergeCell ref="C1:C3"/>
    <mergeCell ref="E2:F2"/>
    <mergeCell ref="R1:R3"/>
    <mergeCell ref="S1:S3"/>
    <mergeCell ref="G1:H1"/>
    <mergeCell ref="I1:J1"/>
    <mergeCell ref="K1:L1"/>
    <mergeCell ref="Q1:Q3"/>
    <mergeCell ref="O1:O3"/>
    <mergeCell ref="P1:P3"/>
    <mergeCell ref="G2:H2"/>
    <mergeCell ref="I2:J2"/>
    <mergeCell ref="K2:L2"/>
    <mergeCell ref="M1:N1"/>
    <mergeCell ref="M2:N2"/>
  </mergeCells>
  <pageMargins left="0.7" right="0.7" top="0.75" bottom="0.75" header="0.3" footer="0.3"/>
  <pageSetup orientation="landscape" horizontalDpi="300" verticalDpi="300" r:id="rId1"/>
  <ignoredErrors>
    <ignoredError sqref="P6 P8 P10 S6 S8 S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27" sqref="D27"/>
    </sheetView>
  </sheetViews>
  <sheetFormatPr defaultColWidth="9.125" defaultRowHeight="12.75"/>
  <cols>
    <col min="1" max="2" width="9.125" style="1"/>
    <col min="3" max="3" width="14.875" style="3" customWidth="1"/>
    <col min="4" max="4" width="14.375" style="2" customWidth="1"/>
    <col min="5" max="5" width="14.625" style="2" customWidth="1"/>
    <col min="6" max="7" width="14" style="2" customWidth="1"/>
    <col min="8" max="16384" width="9.125" style="1"/>
  </cols>
  <sheetData>
    <row r="1" spans="1:7" s="11" customFormat="1">
      <c r="A1" s="8"/>
      <c r="B1" s="8"/>
      <c r="C1" s="9" t="s">
        <v>52</v>
      </c>
      <c r="D1" s="10" t="s">
        <v>38</v>
      </c>
      <c r="E1" s="10" t="s">
        <v>47</v>
      </c>
      <c r="F1" s="10" t="s">
        <v>57</v>
      </c>
      <c r="G1" s="10" t="s">
        <v>86</v>
      </c>
    </row>
    <row r="2" spans="1:7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</row>
    <row r="3" spans="1:7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</row>
    <row r="4" spans="1:7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</row>
    <row r="5" spans="1:7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</row>
    <row r="6" spans="1:7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</row>
    <row r="7" spans="1:7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</row>
    <row r="8" spans="1:7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</row>
    <row r="9" spans="1:7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</row>
    <row r="10" spans="1:7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</row>
    <row r="11" spans="1:7">
      <c r="A11" s="4" t="s">
        <v>20</v>
      </c>
      <c r="B11" s="4" t="s">
        <v>21</v>
      </c>
      <c r="C11" s="5"/>
      <c r="D11" s="7"/>
      <c r="E11" s="6" t="s">
        <v>37</v>
      </c>
      <c r="F11" s="7"/>
      <c r="G11" s="6" t="s">
        <v>37</v>
      </c>
    </row>
    <row r="12" spans="1:7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</row>
    <row r="13" spans="1:7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</row>
    <row r="14" spans="1:7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</row>
    <row r="15" spans="1:7">
      <c r="A15" s="4" t="s">
        <v>11</v>
      </c>
      <c r="B15" s="4" t="s">
        <v>12</v>
      </c>
      <c r="C15" s="5"/>
      <c r="D15" s="7"/>
      <c r="E15" s="7"/>
      <c r="F15" s="7"/>
      <c r="G15" s="7"/>
    </row>
    <row r="16" spans="1:7">
      <c r="A16" s="4" t="s">
        <v>26</v>
      </c>
      <c r="B16" s="4" t="s">
        <v>27</v>
      </c>
      <c r="C16" s="5"/>
      <c r="D16" s="7"/>
      <c r="E16" s="7"/>
      <c r="F16" s="7"/>
      <c r="G16" s="7"/>
    </row>
    <row r="17" spans="1:7">
      <c r="A17" s="4" t="s">
        <v>15</v>
      </c>
      <c r="B17" s="4" t="s">
        <v>21</v>
      </c>
      <c r="C17" s="5"/>
      <c r="D17" s="7"/>
      <c r="E17" s="7"/>
      <c r="F17" s="7"/>
      <c r="G17" s="7"/>
    </row>
    <row r="18" spans="1:7">
      <c r="A18" s="4" t="s">
        <v>6</v>
      </c>
      <c r="B18" s="4" t="s">
        <v>90</v>
      </c>
      <c r="C18" s="5"/>
      <c r="D18" s="7"/>
      <c r="E18" s="7"/>
      <c r="F18" s="7"/>
      <c r="G18" s="6" t="s">
        <v>36</v>
      </c>
    </row>
    <row r="19" spans="1:7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74</v>
      </c>
    </row>
    <row r="3" spans="1:2">
      <c r="A3" s="19" t="s">
        <v>75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76</v>
      </c>
    </row>
    <row r="18" spans="1:1" ht="14.25">
      <c r="A18" s="21" t="s">
        <v>77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A2" sqref="A2:Q2"/>
      <selection pane="bottomLeft" activeCell="G22" sqref="G22"/>
    </sheetView>
  </sheetViews>
  <sheetFormatPr defaultColWidth="14.37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375" style="13" bestFit="1" customWidth="1"/>
    <col min="13" max="13" width="6.125" style="13" bestFit="1" customWidth="1"/>
    <col min="14" max="14" width="5" style="13" bestFit="1" customWidth="1"/>
    <col min="15" max="15" width="14.375" style="13" bestFit="1" customWidth="1"/>
    <col min="16" max="26" width="8.75" style="13" customWidth="1"/>
    <col min="27" max="16384" width="14.375" style="13"/>
  </cols>
  <sheetData>
    <row r="1" spans="1:26" ht="26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45" t="s">
        <v>59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60</v>
      </c>
      <c r="B4" s="108" t="s">
        <v>61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62</v>
      </c>
      <c r="M4" s="108" t="s">
        <v>63</v>
      </c>
      <c r="N4" s="108" t="s">
        <v>64</v>
      </c>
      <c r="O4" s="109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66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93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67</v>
      </c>
      <c r="B7" s="100" t="s">
        <v>92</v>
      </c>
      <c r="C7" s="100">
        <v>9</v>
      </c>
      <c r="D7" s="100">
        <v>6</v>
      </c>
      <c r="E7" s="100">
        <v>5</v>
      </c>
      <c r="F7" s="100">
        <v>3</v>
      </c>
      <c r="G7" s="100">
        <v>5</v>
      </c>
      <c r="H7" s="100">
        <v>5</v>
      </c>
      <c r="I7" s="100">
        <v>4</v>
      </c>
      <c r="J7" s="100">
        <v>6</v>
      </c>
      <c r="K7" s="100">
        <v>6</v>
      </c>
      <c r="L7" s="101">
        <f t="shared" ref="L7:L28" si="0">IF(SUM(C7:K7)&gt;0, SUM(C7:K7),"")</f>
        <v>49</v>
      </c>
      <c r="M7" s="100">
        <v>10</v>
      </c>
      <c r="N7" s="100">
        <f>IF(L7&lt;&gt;"",L7- M7, "")</f>
        <v>39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94</v>
      </c>
      <c r="C8" s="104">
        <f>IF(C7&gt;0, VLOOKUP(C7-C$5-(INT($M7/9)+(MOD($M7,9)&gt;=C$6)), 'Point System'!$A$4:$B$15, 2),"")</f>
        <v>0</v>
      </c>
      <c r="D8" s="104">
        <f>IF(D7&gt;0, VLOOKUP(D7-D$5-(INT($M7/9)+(MOD($M7,9)&gt;=D$6)), 'Point System'!$A$4:$B$15, 2),"")</f>
        <v>3</v>
      </c>
      <c r="E8" s="104">
        <f>IF(E7&gt;0, VLOOKUP(E7-E$5-(INT($M7/9)+(MOD($M7,9)&gt;=E$6)), 'Point System'!$A$4:$B$15, 2),"")</f>
        <v>2</v>
      </c>
      <c r="F8" s="104">
        <f>IF(F7&gt;0, VLOOKUP(F7-F$5-(INT($M7/9)+(MOD($M7,9)&gt;=F$6)), 'Point System'!$A$4:$B$15, 2),"")</f>
        <v>3</v>
      </c>
      <c r="G8" s="104">
        <f>IF(G7&gt;0, VLOOKUP(G7-G$5-(INT($M7/9)+(MOD($M7,9)&gt;=G$6)), 'Point System'!$A$4:$B$15, 2),"")</f>
        <v>2</v>
      </c>
      <c r="H8" s="104">
        <f>IF(H7&gt;0, VLOOKUP(H7-H$5-(INT($M7/9)+(MOD($M7,9)&gt;=H$6)), 'Point System'!$A$4:$B$15, 2),"")</f>
        <v>2</v>
      </c>
      <c r="I8" s="104">
        <f>IF(I7&gt;0, VLOOKUP(I7-I$5-(INT($M7/9)+(MOD($M7,9)&gt;=I$6)), 'Point System'!$A$4:$B$15, 2),"")</f>
        <v>2</v>
      </c>
      <c r="J8" s="104">
        <f>IF(J7&gt;0, VLOOKUP(J7-J$5-(INT($M7/9)+(MOD($M7,9)&gt;=J$6)), 'Point System'!$A$4:$B$15, 2),"")</f>
        <v>1</v>
      </c>
      <c r="K8" s="104">
        <f>IF(K7&gt;0, VLOOKUP(K7-K$5-(INT($M7/9)+(MOD($M7,9)&gt;=K$6)), 'Point System'!$A$4:$B$15, 2),"")</f>
        <v>2</v>
      </c>
      <c r="L8" s="105">
        <f t="shared" si="0"/>
        <v>17</v>
      </c>
      <c r="M8" s="104"/>
      <c r="N8" s="104"/>
      <c r="O8" s="106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7" customFormat="1" ht="18.75">
      <c r="A9" s="99" t="s">
        <v>68</v>
      </c>
      <c r="B9" s="100"/>
      <c r="C9" s="100">
        <v>7</v>
      </c>
      <c r="D9" s="100">
        <v>6</v>
      </c>
      <c r="E9" s="100">
        <v>5</v>
      </c>
      <c r="F9" s="100">
        <v>3</v>
      </c>
      <c r="G9" s="100">
        <v>5</v>
      </c>
      <c r="H9" s="100">
        <v>6</v>
      </c>
      <c r="I9" s="100">
        <v>5</v>
      </c>
      <c r="J9" s="100">
        <v>6</v>
      </c>
      <c r="K9" s="100">
        <v>6</v>
      </c>
      <c r="L9" s="101">
        <f t="shared" si="0"/>
        <v>49</v>
      </c>
      <c r="M9" s="100">
        <v>10</v>
      </c>
      <c r="N9" s="100">
        <f>IF(L9&lt;&gt;"",L9- M9, "")</f>
        <v>39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97" customFormat="1" ht="19.5" thickBot="1">
      <c r="A10" s="103"/>
      <c r="B10" s="104"/>
      <c r="C10" s="104">
        <f>IF(C9&gt;0, VLOOKUP(C9-C$5-(INT($M9/9)+(MOD($M9,9)&gt;=C$6)), 'Point System'!$A$4:$B$15, 2),"")</f>
        <v>0</v>
      </c>
      <c r="D10" s="104">
        <f>IF(D9&gt;0, VLOOKUP(D9-D$5-(INT($M9/9)+(MOD($M9,9)&gt;=D$6)), 'Point System'!$A$4:$B$15, 2),"")</f>
        <v>3</v>
      </c>
      <c r="E10" s="104">
        <f>IF(E9&gt;0, VLOOKUP(E9-E$5-(INT($M9/9)+(MOD($M9,9)&gt;=E$6)), 'Point System'!$A$4:$B$15, 2),"")</f>
        <v>2</v>
      </c>
      <c r="F10" s="104">
        <f>IF(F9&gt;0, VLOOKUP(F9-F$5-(INT($M9/9)+(MOD($M9,9)&gt;=F$6)), 'Point System'!$A$4:$B$15, 2),"")</f>
        <v>3</v>
      </c>
      <c r="G10" s="104">
        <f>IF(G9&gt;0, VLOOKUP(G9-G$5-(INT($M9/9)+(MOD($M9,9)&gt;=G$6)), 'Point System'!$A$4:$B$15, 2),"")</f>
        <v>2</v>
      </c>
      <c r="H10" s="104">
        <f>IF(H9&gt;0, VLOOKUP(H9-H$5-(INT($M9/9)+(MOD($M9,9)&gt;=H$6)), 'Point System'!$A$4:$B$15, 2),"")</f>
        <v>1</v>
      </c>
      <c r="I10" s="104">
        <f>IF(I9&gt;0, VLOOKUP(I9-I$5-(INT($M9/9)+(MOD($M9,9)&gt;=I$6)), 'Point System'!$A$4:$B$15, 2),"")</f>
        <v>1</v>
      </c>
      <c r="J10" s="104">
        <f>IF(J9&gt;0, VLOOKUP(J9-J$5-(INT($M9/9)+(MOD($M9,9)&gt;=J$6)), 'Point System'!$A$4:$B$15, 2),"")</f>
        <v>1</v>
      </c>
      <c r="K10" s="104">
        <f>IF(K9&gt;0, VLOOKUP(K9-K$5-(INT($M9/9)+(MOD($M9,9)&gt;=K$6)), 'Point System'!$A$4:$B$15, 2),"")</f>
        <v>2</v>
      </c>
      <c r="L10" s="105">
        <f t="shared" si="0"/>
        <v>15</v>
      </c>
      <c r="M10" s="104"/>
      <c r="N10" s="104"/>
      <c r="O10" s="106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97" customFormat="1" ht="18.75">
      <c r="A11" s="99" t="s">
        <v>69</v>
      </c>
      <c r="B11" s="100"/>
      <c r="C11" s="100">
        <v>6</v>
      </c>
      <c r="D11" s="100">
        <v>6</v>
      </c>
      <c r="E11" s="100">
        <v>6</v>
      </c>
      <c r="F11" s="100">
        <v>3</v>
      </c>
      <c r="G11" s="100">
        <v>5</v>
      </c>
      <c r="H11" s="100">
        <v>5</v>
      </c>
      <c r="I11" s="100">
        <v>6</v>
      </c>
      <c r="J11" s="100">
        <v>6</v>
      </c>
      <c r="K11" s="100">
        <v>9</v>
      </c>
      <c r="L11" s="101">
        <f t="shared" si="0"/>
        <v>52</v>
      </c>
      <c r="M11" s="100">
        <v>14</v>
      </c>
      <c r="N11" s="100">
        <f>IF(L11&lt;&gt;"",L11- M11, "")</f>
        <v>38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97" customFormat="1" ht="19.5" thickBot="1">
      <c r="A12" s="103"/>
      <c r="B12" s="104"/>
      <c r="C12" s="104">
        <f>IF(C11&gt;0, VLOOKUP(C11-C$5-(INT($M11/9)+(MOD($M11,9)&gt;=C$6)), 'Point System'!$A$4:$B$15, 2),"")</f>
        <v>2</v>
      </c>
      <c r="D12" s="104">
        <f>IF(D11&gt;0, VLOOKUP(D11-D$5-(INT($M11/9)+(MOD($M11,9)&gt;=D$6)), 'Point System'!$A$4:$B$15, 2),"")</f>
        <v>3</v>
      </c>
      <c r="E12" s="104">
        <f>IF(E11&gt;0, VLOOKUP(E11-E$5-(INT($M11/9)+(MOD($M11,9)&gt;=E$6)), 'Point System'!$A$4:$B$15, 2),"")</f>
        <v>2</v>
      </c>
      <c r="F12" s="104">
        <f>IF(F11&gt;0, VLOOKUP(F11-F$5-(INT($M11/9)+(MOD($M11,9)&gt;=F$6)), 'Point System'!$A$4:$B$15, 2),"")</f>
        <v>3</v>
      </c>
      <c r="G12" s="104">
        <f>IF(G11&gt;0, VLOOKUP(G11-G$5-(INT($M11/9)+(MOD($M11,9)&gt;=G$6)), 'Point System'!$A$4:$B$15, 2),"")</f>
        <v>3</v>
      </c>
      <c r="H12" s="104">
        <f>IF(H11&gt;0, VLOOKUP(H11-H$5-(INT($M11/9)+(MOD($M11,9)&gt;=H$6)), 'Point System'!$A$4:$B$15, 2),"")</f>
        <v>2</v>
      </c>
      <c r="I12" s="104">
        <f>IF(I11&gt;0, VLOOKUP(I11-I$5-(INT($M11/9)+(MOD($M11,9)&gt;=I$6)), 'Point System'!$A$4:$B$15, 2),"")</f>
        <v>0</v>
      </c>
      <c r="J12" s="104">
        <f>IF(J11&gt;0, VLOOKUP(J11-J$5-(INT($M11/9)+(MOD($M11,9)&gt;=J$6)), 'Point System'!$A$4:$B$15, 2),"")</f>
        <v>1</v>
      </c>
      <c r="K12" s="104">
        <f>IF(K11&gt;0, VLOOKUP(K11-K$5-(INT($M11/9)+(MOD($M11,9)&gt;=K$6)), 'Point System'!$A$4:$B$15, 2),"")</f>
        <v>0</v>
      </c>
      <c r="L12" s="105">
        <f t="shared" si="0"/>
        <v>16</v>
      </c>
      <c r="M12" s="104"/>
      <c r="N12" s="104"/>
      <c r="O12" s="106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97" customFormat="1" ht="18.75">
      <c r="A13" s="99" t="s">
        <v>70</v>
      </c>
      <c r="B13" s="100"/>
      <c r="C13" s="100">
        <v>6</v>
      </c>
      <c r="D13" s="100">
        <v>6</v>
      </c>
      <c r="E13" s="100">
        <v>5</v>
      </c>
      <c r="F13" s="100">
        <v>4</v>
      </c>
      <c r="G13" s="100">
        <v>6</v>
      </c>
      <c r="H13" s="100">
        <v>6</v>
      </c>
      <c r="I13" s="100">
        <v>6</v>
      </c>
      <c r="J13" s="100">
        <v>6</v>
      </c>
      <c r="K13" s="100">
        <v>6</v>
      </c>
      <c r="L13" s="101">
        <f t="shared" si="0"/>
        <v>51</v>
      </c>
      <c r="M13" s="100">
        <v>17</v>
      </c>
      <c r="N13" s="100">
        <f>IF(L13&lt;&gt;"",L13- M13, "")</f>
        <v>34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97" customFormat="1" ht="19.5" thickBot="1">
      <c r="A14" s="103"/>
      <c r="B14" s="104"/>
      <c r="C14" s="104">
        <f>IF(C13&gt;0, VLOOKUP(C13-C$5-(INT($M13/9)+(MOD($M13,9)&gt;=C$6)), 'Point System'!$A$4:$B$15, 2),"")</f>
        <v>2</v>
      </c>
      <c r="D14" s="104">
        <f>IF(D13&gt;0, VLOOKUP(D13-D$5-(INT($M13/9)+(MOD($M13,9)&gt;=D$6)), 'Point System'!$A$4:$B$15, 2),"")</f>
        <v>3</v>
      </c>
      <c r="E14" s="104">
        <f>IF(E13&gt;0, VLOOKUP(E13-E$5-(INT($M13/9)+(MOD($M13,9)&gt;=E$6)), 'Point System'!$A$4:$B$15, 2),"")</f>
        <v>3</v>
      </c>
      <c r="F14" s="104">
        <f>IF(F13&gt;0, VLOOKUP(F13-F$5-(INT($M13/9)+(MOD($M13,9)&gt;=F$6)), 'Point System'!$A$4:$B$15, 2),"")</f>
        <v>2</v>
      </c>
      <c r="G14" s="104">
        <f>IF(G13&gt;0, VLOOKUP(G13-G$5-(INT($M13/9)+(MOD($M13,9)&gt;=G$6)), 'Point System'!$A$4:$B$15, 2),"")</f>
        <v>2</v>
      </c>
      <c r="H14" s="104">
        <f>IF(H13&gt;0, VLOOKUP(H13-H$5-(INT($M13/9)+(MOD($M13,9)&gt;=H$6)), 'Point System'!$A$4:$B$15, 2),"")</f>
        <v>2</v>
      </c>
      <c r="I14" s="104">
        <f>IF(I13&gt;0, VLOOKUP(I13-I$5-(INT($M13/9)+(MOD($M13,9)&gt;=I$6)), 'Point System'!$A$4:$B$15, 2),"")</f>
        <v>1</v>
      </c>
      <c r="J14" s="104">
        <f>IF(J13&gt;0, VLOOKUP(J13-J$5-(INT($M13/9)+(MOD($M13,9)&gt;=J$6)), 'Point System'!$A$4:$B$15, 2),"")</f>
        <v>2</v>
      </c>
      <c r="K14" s="104">
        <f>IF(K13&gt;0, VLOOKUP(K13-K$5-(INT($M13/9)+(MOD($M13,9)&gt;=K$6)), 'Point System'!$A$4:$B$15, 2),"")</f>
        <v>3</v>
      </c>
      <c r="L14" s="105">
        <f t="shared" si="0"/>
        <v>20</v>
      </c>
      <c r="M14" s="104"/>
      <c r="N14" s="104"/>
      <c r="O14" s="106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97" customFormat="1" ht="18.75">
      <c r="A15" s="99" t="s">
        <v>71</v>
      </c>
      <c r="B15" s="100"/>
      <c r="C15" s="100">
        <v>6</v>
      </c>
      <c r="D15" s="100">
        <v>7</v>
      </c>
      <c r="E15" s="100">
        <v>4</v>
      </c>
      <c r="F15" s="100">
        <v>3</v>
      </c>
      <c r="G15" s="100">
        <v>4</v>
      </c>
      <c r="H15" s="100">
        <v>7</v>
      </c>
      <c r="I15" s="100">
        <v>6</v>
      </c>
      <c r="J15" s="100">
        <v>5</v>
      </c>
      <c r="K15" s="100">
        <v>7</v>
      </c>
      <c r="L15" s="101">
        <f t="shared" si="0"/>
        <v>49</v>
      </c>
      <c r="M15" s="100">
        <v>13</v>
      </c>
      <c r="N15" s="100">
        <f>IF(L15&lt;&gt;"",L15- M15, "")</f>
        <v>36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97" customFormat="1" ht="19.5" thickBot="1">
      <c r="A16" s="103"/>
      <c r="B16" s="104"/>
      <c r="C16" s="104">
        <f>IF(C15&gt;0, VLOOKUP(C15-C$5-(INT($M15/9)+(MOD($M15,9)&gt;=C$6)), 'Point System'!$A$4:$B$15, 2),"")</f>
        <v>2</v>
      </c>
      <c r="D16" s="104">
        <f>IF(D15&gt;0, VLOOKUP(D15-D$5-(INT($M15/9)+(MOD($M15,9)&gt;=D$6)), 'Point System'!$A$4:$B$15, 2),"")</f>
        <v>2</v>
      </c>
      <c r="E16" s="104">
        <f>IF(E15&gt;0, VLOOKUP(E15-E$5-(INT($M15/9)+(MOD($M15,9)&gt;=E$6)), 'Point System'!$A$4:$B$15, 2),"")</f>
        <v>4</v>
      </c>
      <c r="F16" s="104">
        <f>IF(F15&gt;0, VLOOKUP(F15-F$5-(INT($M15/9)+(MOD($M15,9)&gt;=F$6)), 'Point System'!$A$4:$B$15, 2),"")</f>
        <v>3</v>
      </c>
      <c r="G16" s="104">
        <f>IF(G15&gt;0, VLOOKUP(G15-G$5-(INT($M15/9)+(MOD($M15,9)&gt;=G$6)), 'Point System'!$A$4:$B$15, 2),"")</f>
        <v>3</v>
      </c>
      <c r="H16" s="104">
        <f>IF(H15&gt;0, VLOOKUP(H15-H$5-(INT($M15/9)+(MOD($M15,9)&gt;=H$6)), 'Point System'!$A$4:$B$15, 2),"")</f>
        <v>0</v>
      </c>
      <c r="I16" s="104">
        <f>IF(I15&gt;0, VLOOKUP(I15-I$5-(INT($M15/9)+(MOD($M15,9)&gt;=I$6)), 'Point System'!$A$4:$B$15, 2),"")</f>
        <v>0</v>
      </c>
      <c r="J16" s="104">
        <f>IF(J15&gt;0, VLOOKUP(J15-J$5-(INT($M15/9)+(MOD($M15,9)&gt;=J$6)), 'Point System'!$A$4:$B$15, 2),"")</f>
        <v>2</v>
      </c>
      <c r="K16" s="104">
        <f>IF(K15&gt;0, VLOOKUP(K15-K$5-(INT($M15/9)+(MOD($M15,9)&gt;=K$6)), 'Point System'!$A$4:$B$15, 2),"")</f>
        <v>2</v>
      </c>
      <c r="L16" s="105">
        <f t="shared" si="0"/>
        <v>18</v>
      </c>
      <c r="M16" s="104"/>
      <c r="N16" s="104"/>
      <c r="O16" s="106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97" customFormat="1" ht="18.75">
      <c r="A17" s="99" t="s">
        <v>72</v>
      </c>
      <c r="B17" s="100"/>
      <c r="C17" s="100">
        <v>6</v>
      </c>
      <c r="D17" s="100">
        <v>8</v>
      </c>
      <c r="E17" s="100">
        <v>6</v>
      </c>
      <c r="F17" s="100">
        <v>6</v>
      </c>
      <c r="G17" s="100">
        <v>7</v>
      </c>
      <c r="H17" s="100">
        <v>7</v>
      </c>
      <c r="I17" s="100">
        <v>7</v>
      </c>
      <c r="J17" s="100">
        <v>7</v>
      </c>
      <c r="K17" s="100">
        <v>10</v>
      </c>
      <c r="L17" s="101">
        <f t="shared" si="0"/>
        <v>64</v>
      </c>
      <c r="M17" s="100">
        <v>23</v>
      </c>
      <c r="N17" s="100">
        <f>IF(L17&lt;&gt;"",L17- M17, "")</f>
        <v>41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97" customFormat="1" ht="19.5" thickBot="1">
      <c r="A18" s="103"/>
      <c r="B18" s="104"/>
      <c r="C18" s="104">
        <f>IF(C17&gt;0, VLOOKUP(C17-C$5-(INT($M17/9)+(MOD($M17,9)&gt;=C$6)), 'Point System'!$A$4:$B$15, 2),"")</f>
        <v>3</v>
      </c>
      <c r="D18" s="104">
        <f>IF(D17&gt;0, VLOOKUP(D17-D$5-(INT($M17/9)+(MOD($M17,9)&gt;=D$6)), 'Point System'!$A$4:$B$15, 2),"")</f>
        <v>2</v>
      </c>
      <c r="E18" s="104">
        <f>IF(E17&gt;0, VLOOKUP(E17-E$5-(INT($M17/9)+(MOD($M17,9)&gt;=E$6)), 'Point System'!$A$4:$B$15, 2),"")</f>
        <v>3</v>
      </c>
      <c r="F18" s="104">
        <f>IF(F17&gt;0, VLOOKUP(F17-F$5-(INT($M17/9)+(MOD($M17,9)&gt;=F$6)), 'Point System'!$A$4:$B$15, 2),"")</f>
        <v>1</v>
      </c>
      <c r="G18" s="104">
        <f>IF(G17&gt;0, VLOOKUP(G17-G$5-(INT($M17/9)+(MOD($M17,9)&gt;=G$6)), 'Point System'!$A$4:$B$15, 2),"")</f>
        <v>2</v>
      </c>
      <c r="H18" s="104">
        <f>IF(H17&gt;0, VLOOKUP(H17-H$5-(INT($M17/9)+(MOD($M17,9)&gt;=H$6)), 'Point System'!$A$4:$B$15, 2),"")</f>
        <v>1</v>
      </c>
      <c r="I18" s="104">
        <f>IF(I17&gt;0, VLOOKUP(I17-I$5-(INT($M17/9)+(MOD($M17,9)&gt;=I$6)), 'Point System'!$A$4:$B$15, 2),"")</f>
        <v>0</v>
      </c>
      <c r="J18" s="104">
        <f>IF(J17&gt;0, VLOOKUP(J17-J$5-(INT($M17/9)+(MOD($M17,9)&gt;=J$6)), 'Point System'!$A$4:$B$15, 2),"")</f>
        <v>1</v>
      </c>
      <c r="K18" s="104">
        <f>IF(K17&gt;0, VLOOKUP(K17-K$5-(INT($M17/9)+(MOD($M17,9)&gt;=K$6)), 'Point System'!$A$4:$B$15, 2),"")</f>
        <v>0</v>
      </c>
      <c r="L18" s="105">
        <f t="shared" si="0"/>
        <v>13</v>
      </c>
      <c r="M18" s="104"/>
      <c r="N18" s="104"/>
      <c r="O18" s="106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97" customFormat="1" ht="18.75">
      <c r="A19" s="99" t="s">
        <v>73</v>
      </c>
      <c r="B19" s="100"/>
      <c r="C19" s="100">
        <v>5</v>
      </c>
      <c r="D19" s="100">
        <v>5</v>
      </c>
      <c r="E19" s="100">
        <v>6</v>
      </c>
      <c r="F19" s="100">
        <v>4</v>
      </c>
      <c r="G19" s="100">
        <v>5</v>
      </c>
      <c r="H19" s="100">
        <v>5</v>
      </c>
      <c r="I19" s="100">
        <v>5</v>
      </c>
      <c r="J19" s="100">
        <v>7</v>
      </c>
      <c r="K19" s="100">
        <v>7</v>
      </c>
      <c r="L19" s="101">
        <f t="shared" si="0"/>
        <v>49</v>
      </c>
      <c r="M19" s="100">
        <v>16</v>
      </c>
      <c r="N19" s="100">
        <f>IF(L19&lt;&gt;"",L19- M19, "")</f>
        <v>33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97" customFormat="1" ht="19.5" thickBot="1">
      <c r="A20" s="103"/>
      <c r="B20" s="104"/>
      <c r="C20" s="104">
        <f>IF(C19&gt;0, VLOOKUP(C19-C$5-(INT($M19/9)+(MOD($M19,9)&gt;=C$6)), 'Point System'!$A$4:$B$15, 2),"")</f>
        <v>3</v>
      </c>
      <c r="D20" s="104">
        <f>IF(D19&gt;0, VLOOKUP(D19-D$5-(INT($M19/9)+(MOD($M19,9)&gt;=D$6)), 'Point System'!$A$4:$B$15, 2),"")</f>
        <v>4</v>
      </c>
      <c r="E20" s="104">
        <f>IF(E19&gt;0, VLOOKUP(E19-E$5-(INT($M19/9)+(MOD($M19,9)&gt;=E$6)), 'Point System'!$A$4:$B$15, 2),"")</f>
        <v>2</v>
      </c>
      <c r="F20" s="104">
        <f>IF(F19&gt;0, VLOOKUP(F19-F$5-(INT($M19/9)+(MOD($M19,9)&gt;=F$6)), 'Point System'!$A$4:$B$15, 2),"")</f>
        <v>2</v>
      </c>
      <c r="G20" s="104">
        <f>IF(G19&gt;0, VLOOKUP(G19-G$5-(INT($M19/9)+(MOD($M19,9)&gt;=G$6)), 'Point System'!$A$4:$B$15, 2),"")</f>
        <v>3</v>
      </c>
      <c r="H20" s="104">
        <f>IF(H19&gt;0, VLOOKUP(H19-H$5-(INT($M19/9)+(MOD($M19,9)&gt;=H$6)), 'Point System'!$A$4:$B$15, 2),"")</f>
        <v>3</v>
      </c>
      <c r="I20" s="104">
        <f>IF(I19&gt;0, VLOOKUP(I19-I$5-(INT($M19/9)+(MOD($M19,9)&gt;=I$6)), 'Point System'!$A$4:$B$15, 2),"")</f>
        <v>1</v>
      </c>
      <c r="J20" s="104">
        <f>IF(J19&gt;0, VLOOKUP(J19-J$5-(INT($M19/9)+(MOD($M19,9)&gt;=J$6)), 'Point System'!$A$4:$B$15, 2),"")</f>
        <v>1</v>
      </c>
      <c r="K20" s="104">
        <f>IF(K19&gt;0, VLOOKUP(K19-K$5-(INT($M19/9)+(MOD($M19,9)&gt;=K$6)), 'Point System'!$A$4:$B$15, 2),"")</f>
        <v>2</v>
      </c>
      <c r="L20" s="105">
        <f t="shared" si="0"/>
        <v>21</v>
      </c>
      <c r="M20" s="104"/>
      <c r="N20" s="104"/>
      <c r="O20" s="106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7" customFormat="1" ht="18.75">
      <c r="A21" s="99" t="s">
        <v>81</v>
      </c>
      <c r="B21" s="100"/>
      <c r="C21" s="100">
        <v>8</v>
      </c>
      <c r="D21" s="100">
        <v>7</v>
      </c>
      <c r="E21" s="100">
        <v>6</v>
      </c>
      <c r="F21" s="100">
        <v>4</v>
      </c>
      <c r="G21" s="100">
        <v>5</v>
      </c>
      <c r="H21" s="100">
        <v>5</v>
      </c>
      <c r="I21" s="100">
        <v>5</v>
      </c>
      <c r="J21" s="100">
        <v>6</v>
      </c>
      <c r="K21" s="100">
        <v>7</v>
      </c>
      <c r="L21" s="101">
        <f t="shared" si="0"/>
        <v>53</v>
      </c>
      <c r="M21" s="100">
        <v>20</v>
      </c>
      <c r="N21" s="100">
        <f>IF(L21&lt;&gt;"",L21- M21, "")</f>
        <v>33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97" customFormat="1" ht="19.5" thickBot="1">
      <c r="A22" s="103"/>
      <c r="B22" s="104"/>
      <c r="C22" s="104">
        <f>IF(C21&gt;0, VLOOKUP(C21-C$5-(INT($M21/9)+(MOD($M21,9)&gt;=C$6)), '[1]Point System'!$A$4:$B$15, 2),"")</f>
        <v>0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2</v>
      </c>
      <c r="F22" s="104">
        <f>IF(F21&gt;0, VLOOKUP(F21-F$5-(INT($M21/9)+(MOD($M21,9)&gt;=F$6)), '[1]Point System'!$A$4:$B$15, 2),"")</f>
        <v>3</v>
      </c>
      <c r="G22" s="104">
        <f>IF(G21&gt;0, VLOOKUP(G21-G$5-(INT($M21/9)+(MOD($M21,9)&gt;=G$6)), '[1]Point System'!$A$4:$B$15, 2),"")</f>
        <v>3</v>
      </c>
      <c r="H22" s="104">
        <f>IF(H21&gt;0, VLOOKUP(H21-H$5-(INT($M21/9)+(MOD($M21,9)&gt;=H$6)), '[1]Point System'!$A$4:$B$15, 2),"")</f>
        <v>3</v>
      </c>
      <c r="I22" s="104">
        <f>IF(I21&gt;0, VLOOKUP(I21-I$5-(INT($M21/9)+(MOD($M21,9)&gt;=I$6)), '[1]Point System'!$A$4:$B$15, 2),"")</f>
        <v>2</v>
      </c>
      <c r="J22" s="104">
        <f>IF(J21&gt;0, VLOOKUP(J21-J$5-(INT($M21/9)+(MOD($M21,9)&gt;=J$6)), '[1]Point System'!$A$4:$B$15, 2),"")</f>
        <v>2</v>
      </c>
      <c r="K22" s="104">
        <f>IF(K21&gt;0, VLOOKUP(K21-K$5-(INT($M21/9)+(MOD($M21,9)&gt;=K$6)), '[1]Point System'!$A$4:$B$15, 2),"")</f>
        <v>3</v>
      </c>
      <c r="L22" s="105">
        <f t="shared" si="0"/>
        <v>21</v>
      </c>
      <c r="M22" s="104"/>
      <c r="N22" s="104"/>
      <c r="O22" s="106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97" customFormat="1" ht="18.75">
      <c r="A23" s="99" t="s">
        <v>82</v>
      </c>
      <c r="B23" s="100"/>
      <c r="C23" s="100">
        <v>7</v>
      </c>
      <c r="D23" s="100">
        <v>8</v>
      </c>
      <c r="E23" s="100">
        <v>5</v>
      </c>
      <c r="F23" s="100">
        <v>4</v>
      </c>
      <c r="G23" s="100">
        <v>4</v>
      </c>
      <c r="H23" s="100">
        <v>7</v>
      </c>
      <c r="I23" s="100">
        <v>4</v>
      </c>
      <c r="J23" s="100">
        <v>6</v>
      </c>
      <c r="K23" s="100">
        <v>7</v>
      </c>
      <c r="L23" s="101">
        <f t="shared" si="0"/>
        <v>52</v>
      </c>
      <c r="M23" s="100">
        <v>18</v>
      </c>
      <c r="N23" s="100">
        <f>IF(L23&lt;&gt;"",L23- M23, "")</f>
        <v>34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97" customFormat="1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1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3</v>
      </c>
      <c r="G24" s="104">
        <f>IF(G23&gt;0, VLOOKUP(G23-G$5-(INT($M23/9)+(MOD($M23,9)&gt;=G$6)), '[1]Point System'!$A$4:$B$15, 2),"")</f>
        <v>4</v>
      </c>
      <c r="H24" s="104">
        <f>IF(H23&gt;0, VLOOKUP(H23-H$5-(INT($M23/9)+(MOD($M23,9)&gt;=H$6)), '[1]Point System'!$A$4:$B$15, 2),"")</f>
        <v>1</v>
      </c>
      <c r="I24" s="104">
        <f>IF(I23&gt;0, VLOOKUP(I23-I$5-(INT($M23/9)+(MOD($M23,9)&gt;=I$6)), '[1]Point System'!$A$4:$B$15, 2),"")</f>
        <v>3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2</v>
      </c>
      <c r="L24" s="105">
        <f t="shared" si="0"/>
        <v>20</v>
      </c>
      <c r="M24" s="104"/>
      <c r="N24" s="104"/>
      <c r="O24" s="106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97" customFormat="1" ht="18.75">
      <c r="A25" s="99" t="s">
        <v>80</v>
      </c>
      <c r="B25" s="100"/>
      <c r="C25" s="100">
        <v>5</v>
      </c>
      <c r="D25" s="100">
        <v>5</v>
      </c>
      <c r="E25" s="100">
        <v>4</v>
      </c>
      <c r="F25" s="100">
        <v>5</v>
      </c>
      <c r="G25" s="100">
        <v>6</v>
      </c>
      <c r="H25" s="100">
        <v>4</v>
      </c>
      <c r="I25" s="100">
        <v>5</v>
      </c>
      <c r="J25" s="100">
        <v>5</v>
      </c>
      <c r="K25" s="100">
        <v>5</v>
      </c>
      <c r="L25" s="101">
        <f t="shared" si="0"/>
        <v>44</v>
      </c>
      <c r="M25" s="100">
        <v>12</v>
      </c>
      <c r="N25" s="100">
        <f>IF(L25&lt;&gt;"",L25- M25, "")</f>
        <v>32</v>
      </c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97" customFormat="1" ht="19.5" thickBot="1">
      <c r="A26" s="103"/>
      <c r="B26" s="104"/>
      <c r="C26" s="104">
        <f>IF(C25&gt;0, VLOOKUP(C25-C$5-(INT($M25/9)+(MOD($M25,9)&gt;=C$6)), '[1]Point System'!$A$4:$B$15, 2),"")</f>
        <v>2</v>
      </c>
      <c r="D26" s="104">
        <f>IF(D25&gt;0, VLOOKUP(D25-D$5-(INT($M25/9)+(MOD($M25,9)&gt;=D$6)), '[1]Point System'!$A$4:$B$15, 2),"")</f>
        <v>4</v>
      </c>
      <c r="E26" s="104">
        <f>IF(E25&gt;0, VLOOKUP(E25-E$5-(INT($M25/9)+(MOD($M25,9)&gt;=E$6)), '[1]Point System'!$A$4:$B$15, 2),"")</f>
        <v>4</v>
      </c>
      <c r="F26" s="104">
        <f>IF(F25&gt;0, VLOOKUP(F25-F$5-(INT($M25/9)+(MOD($M25,9)&gt;=F$6)), '[1]Point System'!$A$4:$B$15, 2),"")</f>
        <v>1</v>
      </c>
      <c r="G26" s="104">
        <f>IF(G25&gt;0, VLOOKUP(G25-G$5-(INT($M25/9)+(MOD($M25,9)&gt;=G$6)), '[1]Point System'!$A$4:$B$15, 2),"")</f>
        <v>1</v>
      </c>
      <c r="H26" s="104">
        <f>IF(H25&gt;0, VLOOKUP(H25-H$5-(INT($M25/9)+(MOD($M25,9)&gt;=H$6)), '[1]Point System'!$A$4:$B$15, 2),"")</f>
        <v>3</v>
      </c>
      <c r="I26" s="104">
        <f>IF(I25&gt;0, VLOOKUP(I25-I$5-(INT($M25/9)+(MOD($M25,9)&gt;=I$6)), '[1]Point System'!$A$4:$B$15, 2),"")</f>
        <v>1</v>
      </c>
      <c r="J26" s="104">
        <f>IF(J25&gt;0, VLOOKUP(J25-J$5-(INT($M25/9)+(MOD($M25,9)&gt;=J$6)), '[1]Point System'!$A$4:$B$15, 2),"")</f>
        <v>2</v>
      </c>
      <c r="K26" s="104">
        <f>IF(K25&gt;0, VLOOKUP(K25-K$5-(INT($M25/9)+(MOD($M25,9)&gt;=K$6)), '[1]Point System'!$A$4:$B$15, 2),"")</f>
        <v>4</v>
      </c>
      <c r="L26" s="105">
        <f t="shared" si="0"/>
        <v>22</v>
      </c>
      <c r="M26" s="104"/>
      <c r="N26" s="104"/>
      <c r="O26" s="106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97" customFormat="1" ht="18.75">
      <c r="A27" s="99" t="s">
        <v>79</v>
      </c>
      <c r="B27" s="100"/>
      <c r="C27" s="100">
        <v>5</v>
      </c>
      <c r="D27" s="100">
        <v>6</v>
      </c>
      <c r="E27" s="100">
        <v>4</v>
      </c>
      <c r="F27" s="100">
        <v>3</v>
      </c>
      <c r="G27" s="100">
        <v>4</v>
      </c>
      <c r="H27" s="100">
        <v>5</v>
      </c>
      <c r="I27" s="100">
        <v>3</v>
      </c>
      <c r="J27" s="100">
        <v>4</v>
      </c>
      <c r="K27" s="100">
        <v>5</v>
      </c>
      <c r="L27" s="101">
        <f t="shared" si="0"/>
        <v>39</v>
      </c>
      <c r="M27" s="100">
        <v>1</v>
      </c>
      <c r="N27" s="100">
        <f>IF(L27&lt;&gt;"",L27- M27, "")</f>
        <v>38</v>
      </c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97" customFormat="1" ht="19.5" thickBot="1">
      <c r="A28" s="103"/>
      <c r="B28" s="104"/>
      <c r="C28" s="104">
        <f>IF(C27&gt;0, VLOOKUP(C27-C$5-(INT($M27/9)+(MOD($M27,9)&gt;=C$6)), '[1]Point System'!$A$4:$B$15, 2),"")</f>
        <v>1</v>
      </c>
      <c r="D28" s="104">
        <f>IF(D27&gt;0, VLOOKUP(D27-D$5-(INT($M27/9)+(MOD($M27,9)&gt;=D$6)), '[1]Point System'!$A$4:$B$15, 2),"")</f>
        <v>2</v>
      </c>
      <c r="E28" s="104">
        <f>IF(E27&gt;0, VLOOKUP(E27-E$5-(INT($M27/9)+(MOD($M27,9)&gt;=E$6)), '[1]Point System'!$A$4:$B$15, 2),"")</f>
        <v>2</v>
      </c>
      <c r="F28" s="104">
        <f>IF(F27&gt;0, VLOOKUP(F27-F$5-(INT($M27/9)+(MOD($M27,9)&gt;=F$6)), '[1]Point System'!$A$4:$B$15, 2),"")</f>
        <v>2</v>
      </c>
      <c r="G28" s="104">
        <f>IF(G27&gt;0, VLOOKUP(G27-G$5-(INT($M27/9)+(MOD($M27,9)&gt;=G$6)), '[1]Point System'!$A$4:$B$15, 2),"")</f>
        <v>2</v>
      </c>
      <c r="H28" s="104">
        <f>IF(H27&gt;0, VLOOKUP(H27-H$5-(INT($M27/9)+(MOD($M27,9)&gt;=H$6)), '[1]Point System'!$A$4:$B$15, 2),"")</f>
        <v>1</v>
      </c>
      <c r="I28" s="104">
        <f>IF(I27&gt;0, VLOOKUP(I27-I$5-(INT($M27/9)+(MOD($M27,9)&gt;=I$6)), '[1]Point System'!$A$4:$B$15, 2),"")</f>
        <v>2</v>
      </c>
      <c r="J28" s="104">
        <f>IF(J27&gt;0, VLOOKUP(J27-J$5-(INT($M27/9)+(MOD($M27,9)&gt;=J$6)), '[1]Point System'!$A$4:$B$15, 2),"")</f>
        <v>2</v>
      </c>
      <c r="K28" s="104">
        <f>IF(K27&gt;0, VLOOKUP(K27-K$5-(INT($M27/9)+(MOD($M27,9)&gt;=K$6)), '[1]Point System'!$A$4:$B$15, 2),"")</f>
        <v>2</v>
      </c>
      <c r="L28" s="105">
        <f t="shared" si="0"/>
        <v>16</v>
      </c>
      <c r="M28" s="104"/>
      <c r="N28" s="104"/>
      <c r="O28" s="106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7" activePane="bottomLeft" state="frozen"/>
      <selection activeCell="A2" sqref="A2:Q2"/>
      <selection pane="bottomLeft" activeCell="B14" sqref="B14"/>
    </sheetView>
  </sheetViews>
  <sheetFormatPr defaultColWidth="14.37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375" style="97" bestFit="1" customWidth="1"/>
    <col min="13" max="13" width="6.125" style="97" bestFit="1" customWidth="1"/>
    <col min="14" max="14" width="5" style="97" bestFit="1" customWidth="1"/>
    <col min="15" max="15" width="14.375" style="97" bestFit="1" customWidth="1"/>
    <col min="16" max="26" width="8.75" style="97" customWidth="1"/>
    <col min="27" max="16384" width="14.375" style="97"/>
  </cols>
  <sheetData>
    <row r="1" spans="1:26" ht="26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5" t="s">
        <v>59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60</v>
      </c>
      <c r="B4" s="108" t="s">
        <v>61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62</v>
      </c>
      <c r="M4" s="108" t="s">
        <v>63</v>
      </c>
      <c r="N4" s="108" t="s">
        <v>64</v>
      </c>
      <c r="O4" s="109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66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93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67</v>
      </c>
      <c r="B7" s="100" t="s">
        <v>92</v>
      </c>
      <c r="C7" s="100">
        <v>4</v>
      </c>
      <c r="D7" s="100">
        <v>5</v>
      </c>
      <c r="E7" s="100">
        <v>5</v>
      </c>
      <c r="F7" s="100">
        <v>3</v>
      </c>
      <c r="G7" s="100">
        <v>5</v>
      </c>
      <c r="H7" s="100">
        <v>5</v>
      </c>
      <c r="I7" s="100">
        <v>4</v>
      </c>
      <c r="J7" s="100">
        <v>5</v>
      </c>
      <c r="K7" s="100">
        <v>7</v>
      </c>
      <c r="L7" s="101">
        <f t="shared" ref="L7:L28" si="0">IF(SUM(C7:K7)&gt;0, SUM(C7:K7),"")</f>
        <v>43</v>
      </c>
      <c r="M7" s="100">
        <v>10</v>
      </c>
      <c r="N7" s="100">
        <f>IF(L7&lt;&gt;"",L7- M7, "")</f>
        <v>33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94</v>
      </c>
      <c r="C8" s="104">
        <f>IF(C7&gt;0, VLOOKUP(C7-C$5-(INT($M7/9)+(MOD($M7,9)&gt;=C$6)), '[1]Point System'!$A$4:$B$15, 2),"")</f>
        <v>3</v>
      </c>
      <c r="D8" s="104">
        <f>IF(D7&gt;0, VLOOKUP(D7-D$5-(INT($M7/9)+(MOD($M7,9)&gt;=D$6)), '[1]Point System'!$A$4:$B$15, 2),"")</f>
        <v>4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3</v>
      </c>
      <c r="G8" s="104">
        <f>IF(G7&gt;0, VLOOKUP(G7-G$5-(INT($M7/9)+(MOD($M7,9)&gt;=G$6)), '[1]Point System'!$A$4:$B$15, 2),"")</f>
        <v>2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2</v>
      </c>
      <c r="K8" s="104">
        <f>IF(K7&gt;0, VLOOKUP(K7-K$5-(INT($M7/9)+(MOD($M7,9)&gt;=K$6)), '[1]Point System'!$A$4:$B$15, 2),"")</f>
        <v>1</v>
      </c>
      <c r="L8" s="105">
        <f t="shared" si="0"/>
        <v>21</v>
      </c>
      <c r="M8" s="104"/>
      <c r="N8" s="104"/>
      <c r="O8" s="106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68</v>
      </c>
      <c r="B9" s="100"/>
      <c r="C9" s="100">
        <v>4</v>
      </c>
      <c r="D9" s="100">
        <v>5</v>
      </c>
      <c r="E9" s="100">
        <v>5</v>
      </c>
      <c r="F9" s="100">
        <v>3</v>
      </c>
      <c r="G9" s="100">
        <v>6</v>
      </c>
      <c r="H9" s="100">
        <v>4</v>
      </c>
      <c r="I9" s="100">
        <v>4</v>
      </c>
      <c r="J9" s="100">
        <v>5</v>
      </c>
      <c r="K9" s="100">
        <v>5</v>
      </c>
      <c r="L9" s="101">
        <f t="shared" si="0"/>
        <v>41</v>
      </c>
      <c r="M9" s="100">
        <v>10</v>
      </c>
      <c r="N9" s="100">
        <f>IF(L9&lt;&gt;"",L9- M9, "")</f>
        <v>31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3</v>
      </c>
      <c r="D10" s="104">
        <f>IF(D9&gt;0, VLOOKUP(D9-D$5-(INT($M9/9)+(MOD($M9,9)&gt;=D$6)), '[1]Point System'!$A$4:$B$15, 2),"")</f>
        <v>4</v>
      </c>
      <c r="E10" s="104">
        <f>IF(E9&gt;0, VLOOKUP(E9-E$5-(INT($M9/9)+(MOD($M9,9)&gt;=E$6)), '[1]Point System'!$A$4:$B$15, 2),"")</f>
        <v>2</v>
      </c>
      <c r="F10" s="104">
        <f>IF(F9&gt;0, VLOOKUP(F9-F$5-(INT($M9/9)+(MOD($M9,9)&gt;=F$6)), '[1]Point System'!$A$4:$B$15, 2),"")</f>
        <v>3</v>
      </c>
      <c r="G10" s="104">
        <f>IF(G9&gt;0, VLOOKUP(G9-G$5-(INT($M9/9)+(MOD($M9,9)&gt;=G$6)), '[1]Point System'!$A$4:$B$15, 2),"")</f>
        <v>1</v>
      </c>
      <c r="H10" s="104">
        <f>IF(H9&gt;0, VLOOKUP(H9-H$5-(INT($M9/9)+(MOD($M9,9)&gt;=H$6)), '[1]Point System'!$A$4:$B$15, 2),"")</f>
        <v>3</v>
      </c>
      <c r="I10" s="104">
        <f>IF(I9&gt;0, VLOOKUP(I9-I$5-(INT($M9/9)+(MOD($M9,9)&gt;=I$6)), '[1]Point System'!$A$4:$B$15, 2),"")</f>
        <v>2</v>
      </c>
      <c r="J10" s="104">
        <f>IF(J9&gt;0, VLOOKUP(J9-J$5-(INT($M9/9)+(MOD($M9,9)&gt;=J$6)), '[1]Point System'!$A$4:$B$15, 2),"")</f>
        <v>2</v>
      </c>
      <c r="K10" s="104">
        <f>IF(K9&gt;0, VLOOKUP(K9-K$5-(INT($M9/9)+(MOD($M9,9)&gt;=K$6)), '[1]Point System'!$A$4:$B$15, 2),"")</f>
        <v>3</v>
      </c>
      <c r="L10" s="105">
        <f t="shared" si="0"/>
        <v>23</v>
      </c>
      <c r="M10" s="104"/>
      <c r="N10" s="104"/>
      <c r="O10" s="106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69</v>
      </c>
      <c r="B11" s="100"/>
      <c r="C11" s="100">
        <v>4</v>
      </c>
      <c r="D11" s="100">
        <v>8</v>
      </c>
      <c r="E11" s="100">
        <v>5</v>
      </c>
      <c r="F11" s="100">
        <v>5</v>
      </c>
      <c r="G11" s="100">
        <v>5</v>
      </c>
      <c r="H11" s="100">
        <v>5</v>
      </c>
      <c r="I11" s="100">
        <v>5</v>
      </c>
      <c r="J11" s="100">
        <v>6</v>
      </c>
      <c r="K11" s="100">
        <v>6</v>
      </c>
      <c r="L11" s="101">
        <f t="shared" si="0"/>
        <v>49</v>
      </c>
      <c r="M11" s="100">
        <v>14</v>
      </c>
      <c r="N11" s="100">
        <f>IF(L11&lt;&gt;"",L11- M11, "")</f>
        <v>35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4</v>
      </c>
      <c r="D12" s="104">
        <f>IF(D11&gt;0, VLOOKUP(D11-D$5-(INT($M11/9)+(MOD($M11,9)&gt;=D$6)), '[1]Point System'!$A$4:$B$15, 2),"")</f>
        <v>1</v>
      </c>
      <c r="E12" s="104">
        <f>IF(E11&gt;0, VLOOKUP(E11-E$5-(INT($M11/9)+(MOD($M11,9)&gt;=E$6)), '[1]Point System'!$A$4:$B$15, 2),"")</f>
        <v>3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3</v>
      </c>
      <c r="H12" s="104">
        <f>IF(H11&gt;0, VLOOKUP(H11-H$5-(INT($M11/9)+(MOD($M11,9)&gt;=H$6)), '[1]Point System'!$A$4:$B$15, 2),"")</f>
        <v>2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1</v>
      </c>
      <c r="K12" s="104">
        <f>IF(K11&gt;0, VLOOKUP(K11-K$5-(INT($M11/9)+(MOD($M11,9)&gt;=K$6)), '[1]Point System'!$A$4:$B$15, 2),"")</f>
        <v>3</v>
      </c>
      <c r="L12" s="105">
        <f t="shared" si="0"/>
        <v>19</v>
      </c>
      <c r="M12" s="104"/>
      <c r="N12" s="104"/>
      <c r="O12" s="106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70</v>
      </c>
      <c r="B13" s="100"/>
      <c r="C13" s="100">
        <v>5</v>
      </c>
      <c r="D13" s="100">
        <v>7</v>
      </c>
      <c r="E13" s="100">
        <v>7</v>
      </c>
      <c r="F13" s="100">
        <v>3</v>
      </c>
      <c r="G13" s="100">
        <v>7</v>
      </c>
      <c r="H13" s="100">
        <v>5</v>
      </c>
      <c r="I13" s="100">
        <v>5</v>
      </c>
      <c r="J13" s="100">
        <v>6</v>
      </c>
      <c r="K13" s="100">
        <v>7</v>
      </c>
      <c r="L13" s="101">
        <f t="shared" si="0"/>
        <v>52</v>
      </c>
      <c r="M13" s="100">
        <v>17</v>
      </c>
      <c r="N13" s="100">
        <f>IF(L13&lt;&gt;"",L13- M13, "")</f>
        <v>35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3</v>
      </c>
      <c r="D14" s="104">
        <f>IF(D13&gt;0, VLOOKUP(D13-D$5-(INT($M13/9)+(MOD($M13,9)&gt;=D$6)), '[1]Point System'!$A$4:$B$15, 2),"")</f>
        <v>2</v>
      </c>
      <c r="E14" s="104">
        <f>IF(E13&gt;0, VLOOKUP(E13-E$5-(INT($M13/9)+(MOD($M13,9)&gt;=E$6)), '[1]Point System'!$A$4:$B$15, 2),"")</f>
        <v>1</v>
      </c>
      <c r="F14" s="104">
        <f>IF(F13&gt;0, VLOOKUP(F13-F$5-(INT($M13/9)+(MOD($M13,9)&gt;=F$6)), '[1]Point System'!$A$4:$B$15, 2),"")</f>
        <v>3</v>
      </c>
      <c r="G14" s="104">
        <f>IF(G13&gt;0, VLOOKUP(G13-G$5-(INT($M13/9)+(MOD($M13,9)&gt;=G$6)), '[1]Point System'!$A$4:$B$15, 2),"")</f>
        <v>1</v>
      </c>
      <c r="H14" s="104">
        <f>IF(H13&gt;0, VLOOKUP(H13-H$5-(INT($M13/9)+(MOD($M13,9)&gt;=H$6)), '[1]Point System'!$A$4:$B$15, 2),"")</f>
        <v>3</v>
      </c>
      <c r="I14" s="104">
        <f>IF(I13&gt;0, VLOOKUP(I13-I$5-(INT($M13/9)+(MOD($M13,9)&gt;=I$6)), '[1]Point System'!$A$4:$B$15, 2),"")</f>
        <v>2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si="0"/>
        <v>19</v>
      </c>
      <c r="M14" s="104"/>
      <c r="N14" s="104"/>
      <c r="O14" s="106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71</v>
      </c>
      <c r="B15" s="100"/>
      <c r="C15" s="100">
        <v>5</v>
      </c>
      <c r="D15" s="100">
        <v>6</v>
      </c>
      <c r="E15" s="100">
        <v>5</v>
      </c>
      <c r="F15" s="100">
        <v>5</v>
      </c>
      <c r="G15" s="100">
        <v>6</v>
      </c>
      <c r="H15" s="100">
        <v>5</v>
      </c>
      <c r="I15" s="100">
        <v>4</v>
      </c>
      <c r="J15" s="100">
        <v>4</v>
      </c>
      <c r="K15" s="100">
        <v>4</v>
      </c>
      <c r="L15" s="101">
        <f t="shared" si="0"/>
        <v>44</v>
      </c>
      <c r="M15" s="100">
        <v>13</v>
      </c>
      <c r="N15" s="100">
        <f>IF(L15&lt;&gt;"",L15- M15, "")</f>
        <v>31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3</v>
      </c>
      <c r="D16" s="104">
        <f>IF(D15&gt;0, VLOOKUP(D15-D$5-(INT($M15/9)+(MOD($M15,9)&gt;=D$6)), '[1]Point System'!$A$4:$B$15, 2),"")</f>
        <v>3</v>
      </c>
      <c r="E16" s="104">
        <f>IF(E15&gt;0, VLOOKUP(E15-E$5-(INT($M15/9)+(MOD($M15,9)&gt;=E$6)), '[1]Point System'!$A$4:$B$15, 2),"")</f>
        <v>3</v>
      </c>
      <c r="F16" s="104">
        <f>IF(F15&gt;0, VLOOKUP(F15-F$5-(INT($M15/9)+(MOD($M15,9)&gt;=F$6)), '[1]Point System'!$A$4:$B$15, 2),"")</f>
        <v>1</v>
      </c>
      <c r="G16" s="104">
        <f>IF(G15&gt;0, VLOOKUP(G15-G$5-(INT($M15/9)+(MOD($M15,9)&gt;=G$6)), '[1]Point System'!$A$4:$B$15, 2),"")</f>
        <v>1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2</v>
      </c>
      <c r="J16" s="104">
        <f>IF(J15&gt;0, VLOOKUP(J15-J$5-(INT($M15/9)+(MOD($M15,9)&gt;=J$6)), '[1]Point System'!$A$4:$B$15, 2),"")</f>
        <v>3</v>
      </c>
      <c r="K16" s="104">
        <f>IF(K15&gt;0, VLOOKUP(K15-K$5-(INT($M15/9)+(MOD($M15,9)&gt;=K$6)), '[1]Point System'!$A$4:$B$15, 2),"")</f>
        <v>5</v>
      </c>
      <c r="L16" s="105">
        <f t="shared" si="0"/>
        <v>23</v>
      </c>
      <c r="M16" s="104"/>
      <c r="N16" s="104"/>
      <c r="O16" s="106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72</v>
      </c>
      <c r="B17" s="100"/>
      <c r="C17" s="100">
        <v>8</v>
      </c>
      <c r="D17" s="100">
        <v>7</v>
      </c>
      <c r="E17" s="100">
        <v>6</v>
      </c>
      <c r="F17" s="100">
        <v>6</v>
      </c>
      <c r="G17" s="100">
        <v>6</v>
      </c>
      <c r="H17" s="100">
        <v>7</v>
      </c>
      <c r="I17" s="100">
        <v>6</v>
      </c>
      <c r="J17" s="100">
        <v>6</v>
      </c>
      <c r="K17" s="100">
        <v>7</v>
      </c>
      <c r="L17" s="101">
        <f t="shared" si="0"/>
        <v>59</v>
      </c>
      <c r="M17" s="100">
        <v>23</v>
      </c>
      <c r="N17" s="100">
        <f>IF(L17&lt;&gt;"",L17- M17, "")</f>
        <v>36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1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3</v>
      </c>
      <c r="F18" s="104">
        <f>IF(F17&gt;0, VLOOKUP(F17-F$5-(INT($M17/9)+(MOD($M17,9)&gt;=F$6)), '[1]Point System'!$A$4:$B$15, 2),"")</f>
        <v>1</v>
      </c>
      <c r="G18" s="104">
        <f>IF(G17&gt;0, VLOOKUP(G17-G$5-(INT($M17/9)+(MOD($M17,9)&gt;=G$6)), '[1]Point System'!$A$4:$B$15, 2),"")</f>
        <v>3</v>
      </c>
      <c r="H18" s="104">
        <f>IF(H17&gt;0, VLOOKUP(H17-H$5-(INT($M17/9)+(MOD($M17,9)&gt;=H$6)), '[1]Point System'!$A$4:$B$15, 2),"")</f>
        <v>1</v>
      </c>
      <c r="I18" s="104">
        <f>IF(I17&gt;0, VLOOKUP(I17-I$5-(INT($M17/9)+(MOD($M17,9)&gt;=I$6)), '[1]Point System'!$A$4:$B$15, 2),"")</f>
        <v>1</v>
      </c>
      <c r="J18" s="104">
        <f>IF(J17&gt;0, VLOOKUP(J17-J$5-(INT($M17/9)+(MOD($M17,9)&gt;=J$6)), '[1]Point System'!$A$4:$B$15, 2),"")</f>
        <v>2</v>
      </c>
      <c r="K18" s="104">
        <f>IF(K17&gt;0, VLOOKUP(K17-K$5-(INT($M17/9)+(MOD($M17,9)&gt;=K$6)), '[1]Point System'!$A$4:$B$15, 2),"")</f>
        <v>3</v>
      </c>
      <c r="L18" s="105">
        <f t="shared" si="0"/>
        <v>18</v>
      </c>
      <c r="M18" s="104"/>
      <c r="N18" s="104"/>
      <c r="O18" s="106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73</v>
      </c>
      <c r="B19" s="100"/>
      <c r="C19" s="100">
        <v>5</v>
      </c>
      <c r="D19" s="100">
        <v>6</v>
      </c>
      <c r="E19" s="100">
        <v>6</v>
      </c>
      <c r="F19" s="100">
        <v>6</v>
      </c>
      <c r="G19" s="100">
        <v>7</v>
      </c>
      <c r="H19" s="100">
        <v>6</v>
      </c>
      <c r="I19" s="100">
        <v>5</v>
      </c>
      <c r="J19" s="100">
        <v>5</v>
      </c>
      <c r="K19" s="100">
        <v>6</v>
      </c>
      <c r="L19" s="101">
        <f t="shared" si="0"/>
        <v>52</v>
      </c>
      <c r="M19" s="100">
        <v>16</v>
      </c>
      <c r="N19" s="100">
        <f>IF(L19&lt;&gt;"",L19- M19, "")</f>
        <v>36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3</v>
      </c>
      <c r="D20" s="104">
        <f>IF(D19&gt;0, VLOOKUP(D19-D$5-(INT($M19/9)+(MOD($M19,9)&gt;=D$6)), '[1]Point System'!$A$4:$B$15, 2),"")</f>
        <v>3</v>
      </c>
      <c r="E20" s="104">
        <f>IF(E19&gt;0, VLOOKUP(E19-E$5-(INT($M19/9)+(MOD($M19,9)&gt;=E$6)), '[1]Point System'!$A$4:$B$15, 2),"")</f>
        <v>2</v>
      </c>
      <c r="F20" s="104">
        <f>IF(F19&gt;0, VLOOKUP(F19-F$5-(INT($M19/9)+(MOD($M19,9)&gt;=F$6)), '[1]Point System'!$A$4:$B$15, 2),"")</f>
        <v>0</v>
      </c>
      <c r="G20" s="104">
        <f>IF(G19&gt;0, VLOOKUP(G19-G$5-(INT($M19/9)+(MOD($M19,9)&gt;=G$6)), '[1]Point System'!$A$4:$B$15, 2),"")</f>
        <v>1</v>
      </c>
      <c r="H20" s="104">
        <f>IF(H19&gt;0, VLOOKUP(H19-H$5-(INT($M19/9)+(MOD($M19,9)&gt;=H$6)), '[1]Point System'!$A$4:$B$15, 2),"")</f>
        <v>2</v>
      </c>
      <c r="I20" s="104">
        <f>IF(I19&gt;0, VLOOKUP(I19-I$5-(INT($M19/9)+(MOD($M19,9)&gt;=I$6)), '[1]Point System'!$A$4:$B$15, 2),"")</f>
        <v>1</v>
      </c>
      <c r="J20" s="104">
        <f>IF(J19&gt;0, VLOOKUP(J19-J$5-(INT($M19/9)+(MOD($M19,9)&gt;=J$6)), '[1]Point System'!$A$4:$B$15, 2),"")</f>
        <v>3</v>
      </c>
      <c r="K20" s="104">
        <f>IF(K19&gt;0, VLOOKUP(K19-K$5-(INT($M19/9)+(MOD($M19,9)&gt;=K$6)), '[1]Point System'!$A$4:$B$15, 2),"")</f>
        <v>3</v>
      </c>
      <c r="L20" s="105">
        <f t="shared" si="0"/>
        <v>18</v>
      </c>
      <c r="M20" s="104"/>
      <c r="N20" s="104"/>
      <c r="O20" s="106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81</v>
      </c>
      <c r="B21" s="100"/>
      <c r="C21" s="100">
        <v>7</v>
      </c>
      <c r="D21" s="100">
        <v>7</v>
      </c>
      <c r="E21" s="100">
        <v>5</v>
      </c>
      <c r="F21" s="100">
        <v>5</v>
      </c>
      <c r="G21" s="100">
        <v>5</v>
      </c>
      <c r="H21" s="100">
        <v>5</v>
      </c>
      <c r="I21" s="100">
        <v>6</v>
      </c>
      <c r="J21" s="100">
        <v>7</v>
      </c>
      <c r="K21" s="100">
        <v>8</v>
      </c>
      <c r="L21" s="101">
        <f t="shared" si="0"/>
        <v>55</v>
      </c>
      <c r="M21" s="100">
        <v>20</v>
      </c>
      <c r="N21" s="100">
        <f>IF(L21&lt;&gt;"",L21- M21, "")</f>
        <v>35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1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3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3</v>
      </c>
      <c r="H22" s="104">
        <f>IF(H21&gt;0, VLOOKUP(H21-H$5-(INT($M21/9)+(MOD($M21,9)&gt;=H$6)), '[1]Point System'!$A$4:$B$15, 2),"")</f>
        <v>3</v>
      </c>
      <c r="I22" s="104">
        <f>IF(I21&gt;0, VLOOKUP(I21-I$5-(INT($M21/9)+(MOD($M21,9)&gt;=I$6)), '[1]Point System'!$A$4:$B$15, 2),"")</f>
        <v>1</v>
      </c>
      <c r="J22" s="104">
        <f>IF(J21&gt;0, VLOOKUP(J21-J$5-(INT($M21/9)+(MOD($M21,9)&gt;=J$6)), '[1]Point System'!$A$4:$B$15, 2),"")</f>
        <v>1</v>
      </c>
      <c r="K22" s="104">
        <f>IF(K21&gt;0, VLOOKUP(K21-K$5-(INT($M21/9)+(MOD($M21,9)&gt;=K$6)), '[1]Point System'!$A$4:$B$15, 2),"")</f>
        <v>2</v>
      </c>
      <c r="L22" s="105">
        <f t="shared" si="0"/>
        <v>19</v>
      </c>
      <c r="M22" s="104"/>
      <c r="N22" s="104"/>
      <c r="O22" s="106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 t="s">
        <v>82</v>
      </c>
      <c r="B23" s="100"/>
      <c r="C23" s="100">
        <v>7</v>
      </c>
      <c r="D23" s="100">
        <v>6</v>
      </c>
      <c r="E23" s="100">
        <v>6</v>
      </c>
      <c r="F23" s="100">
        <v>5</v>
      </c>
      <c r="G23" s="100">
        <v>6</v>
      </c>
      <c r="H23" s="100">
        <v>6</v>
      </c>
      <c r="I23" s="100">
        <v>5</v>
      </c>
      <c r="J23" s="100">
        <v>6</v>
      </c>
      <c r="K23" s="100">
        <v>7</v>
      </c>
      <c r="L23" s="101">
        <f t="shared" si="0"/>
        <v>54</v>
      </c>
      <c r="M23" s="100">
        <v>18</v>
      </c>
      <c r="N23" s="100">
        <f>IF(L23&lt;&gt;"",L23- M23, "")</f>
        <v>36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3</v>
      </c>
      <c r="E24" s="104">
        <f>IF(E23&gt;0, VLOOKUP(E23-E$5-(INT($M23/9)+(MOD($M23,9)&gt;=E$6)), '[1]Point System'!$A$4:$B$15, 2),"")</f>
        <v>2</v>
      </c>
      <c r="F24" s="104">
        <f>IF(F23&gt;0, VLOOKUP(F23-F$5-(INT($M23/9)+(MOD($M23,9)&gt;=F$6)), '[1]Point System'!$A$4:$B$15, 2),"")</f>
        <v>2</v>
      </c>
      <c r="G24" s="104">
        <f>IF(G23&gt;0, VLOOKUP(G23-G$5-(INT($M23/9)+(MOD($M23,9)&gt;=G$6)), '[1]Point System'!$A$4:$B$15, 2),"")</f>
        <v>2</v>
      </c>
      <c r="H24" s="104">
        <f>IF(H23&gt;0, VLOOKUP(H23-H$5-(INT($M23/9)+(MOD($M23,9)&gt;=H$6)), '[1]Point System'!$A$4:$B$15, 2),"")</f>
        <v>2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2</v>
      </c>
      <c r="L24" s="105">
        <f t="shared" si="0"/>
        <v>18</v>
      </c>
      <c r="M24" s="104"/>
      <c r="N24" s="104"/>
      <c r="O24" s="106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 t="s">
        <v>79</v>
      </c>
      <c r="B25" s="100"/>
      <c r="C25" s="100">
        <v>5</v>
      </c>
      <c r="D25" s="100">
        <v>5</v>
      </c>
      <c r="E25" s="100">
        <v>4</v>
      </c>
      <c r="F25" s="100">
        <v>4</v>
      </c>
      <c r="G25" s="100">
        <v>4</v>
      </c>
      <c r="H25" s="100">
        <v>4</v>
      </c>
      <c r="I25" s="100">
        <v>3</v>
      </c>
      <c r="J25" s="100">
        <v>4</v>
      </c>
      <c r="K25" s="100">
        <v>5</v>
      </c>
      <c r="L25" s="101">
        <f t="shared" si="0"/>
        <v>38</v>
      </c>
      <c r="M25" s="100">
        <v>1</v>
      </c>
      <c r="N25" s="100">
        <f>IF(L25&lt;&gt;"",L25- M25, "")</f>
        <v>37</v>
      </c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>
        <f>IF(C25&gt;0, VLOOKUP(C25-C$5-(INT($M25/9)+(MOD($M25,9)&gt;=C$6)), '[1]Point System'!$A$4:$B$15, 2),"")</f>
        <v>1</v>
      </c>
      <c r="D26" s="104">
        <f>IF(D25&gt;0, VLOOKUP(D25-D$5-(INT($M25/9)+(MOD($M25,9)&gt;=D$6)), '[1]Point System'!$A$4:$B$15, 2),"")</f>
        <v>3</v>
      </c>
      <c r="E26" s="104">
        <f>IF(E25&gt;0, VLOOKUP(E25-E$5-(INT($M25/9)+(MOD($M25,9)&gt;=E$6)), '[1]Point System'!$A$4:$B$15, 2),"")</f>
        <v>2</v>
      </c>
      <c r="F26" s="104">
        <f>IF(F25&gt;0, VLOOKUP(F25-F$5-(INT($M25/9)+(MOD($M25,9)&gt;=F$6)), '[1]Point System'!$A$4:$B$15, 2),"")</f>
        <v>1</v>
      </c>
      <c r="G26" s="104">
        <f>IF(G25&gt;0, VLOOKUP(G25-G$5-(INT($M25/9)+(MOD($M25,9)&gt;=G$6)), '[1]Point System'!$A$4:$B$15, 2),"")</f>
        <v>2</v>
      </c>
      <c r="H26" s="104">
        <f>IF(H25&gt;0, VLOOKUP(H25-H$5-(INT($M25/9)+(MOD($M25,9)&gt;=H$6)), '[1]Point System'!$A$4:$B$15, 2),"")</f>
        <v>2</v>
      </c>
      <c r="I26" s="104">
        <f>IF(I25&gt;0, VLOOKUP(I25-I$5-(INT($M25/9)+(MOD($M25,9)&gt;=I$6)), '[1]Point System'!$A$4:$B$15, 2),"")</f>
        <v>2</v>
      </c>
      <c r="J26" s="104">
        <f>IF(J25&gt;0, VLOOKUP(J25-J$5-(INT($M25/9)+(MOD($M25,9)&gt;=J$6)), '[1]Point System'!$A$4:$B$15, 2),"")</f>
        <v>2</v>
      </c>
      <c r="K26" s="104">
        <f>IF(K25&gt;0, VLOOKUP(K25-K$5-(INT($M25/9)+(MOD($M25,9)&gt;=K$6)), '[1]Point System'!$A$4:$B$15, 2),"")</f>
        <v>2</v>
      </c>
      <c r="L26" s="105">
        <f t="shared" si="0"/>
        <v>17</v>
      </c>
      <c r="M26" s="104"/>
      <c r="N26" s="104"/>
      <c r="O26" s="106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 t="s">
        <v>83</v>
      </c>
      <c r="B27" s="100"/>
      <c r="C27" s="100">
        <v>5</v>
      </c>
      <c r="D27" s="100">
        <v>5</v>
      </c>
      <c r="E27" s="100">
        <v>5</v>
      </c>
      <c r="F27" s="100">
        <v>5</v>
      </c>
      <c r="G27" s="100">
        <v>6</v>
      </c>
      <c r="H27" s="100">
        <v>5</v>
      </c>
      <c r="I27" s="100">
        <v>4</v>
      </c>
      <c r="J27" s="100">
        <v>5</v>
      </c>
      <c r="K27" s="100">
        <v>8</v>
      </c>
      <c r="L27" s="101">
        <f t="shared" si="0"/>
        <v>48</v>
      </c>
      <c r="M27" s="100" t="s">
        <v>88</v>
      </c>
      <c r="N27" s="100" t="e">
        <f>IF(L27&lt;&gt;"",L27- M27, "")</f>
        <v>#VALUE!</v>
      </c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 t="e">
        <f>IF(C27&gt;0, VLOOKUP(C27-C$5-(INT($M27/9)+(MOD($M27,9)&gt;=C$6)), '[1]Point System'!$A$4:$B$15, 2),"")</f>
        <v>#VALUE!</v>
      </c>
      <c r="D28" s="104" t="e">
        <f>IF(D27&gt;0, VLOOKUP(D27-D$5-(INT($M27/9)+(MOD($M27,9)&gt;=D$6)), '[1]Point System'!$A$4:$B$15, 2),"")</f>
        <v>#VALUE!</v>
      </c>
      <c r="E28" s="104" t="e">
        <f>IF(E27&gt;0, VLOOKUP(E27-E$5-(INT($M27/9)+(MOD($M27,9)&gt;=E$6)), '[1]Point System'!$A$4:$B$15, 2),"")</f>
        <v>#VALUE!</v>
      </c>
      <c r="F28" s="104" t="e">
        <f>IF(F27&gt;0, VLOOKUP(F27-F$5-(INT($M27/9)+(MOD($M27,9)&gt;=F$6)), '[1]Point System'!$A$4:$B$15, 2),"")</f>
        <v>#VALUE!</v>
      </c>
      <c r="G28" s="104" t="e">
        <f>IF(G27&gt;0, VLOOKUP(G27-G$5-(INT($M27/9)+(MOD($M27,9)&gt;=G$6)), '[1]Point System'!$A$4:$B$15, 2),"")</f>
        <v>#VALUE!</v>
      </c>
      <c r="H28" s="104" t="e">
        <f>IF(H27&gt;0, VLOOKUP(H27-H$5-(INT($M27/9)+(MOD($M27,9)&gt;=H$6)), '[1]Point System'!$A$4:$B$15, 2),"")</f>
        <v>#VALUE!</v>
      </c>
      <c r="I28" s="104" t="e">
        <f>IF(I27&gt;0, VLOOKUP(I27-I$5-(INT($M27/9)+(MOD($M27,9)&gt;=I$6)), '[1]Point System'!$A$4:$B$15, 2),"")</f>
        <v>#VALUE!</v>
      </c>
      <c r="J28" s="104" t="e">
        <f>IF(J27&gt;0, VLOOKUP(J27-J$5-(INT($M27/9)+(MOD($M27,9)&gt;=J$6)), '[1]Point System'!$A$4:$B$15, 2),"")</f>
        <v>#VALUE!</v>
      </c>
      <c r="K28" s="104" t="e">
        <f>IF(K27&gt;0, VLOOKUP(K27-K$5-(INT($M27/9)+(MOD($M27,9)&gt;=K$6)), '[1]Point System'!$A$4:$B$15, 2),"")</f>
        <v>#VALUE!</v>
      </c>
      <c r="L28" s="105" t="e">
        <f t="shared" si="0"/>
        <v>#VALUE!</v>
      </c>
      <c r="M28" s="104"/>
      <c r="N28" s="104"/>
      <c r="O28" s="106" t="e">
        <f>IF(L28&lt;&gt;"", L28, "")</f>
        <v>#VALUE!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97" t="s">
        <v>84</v>
      </c>
      <c r="C29" s="97">
        <v>5</v>
      </c>
      <c r="D29" s="97">
        <v>6</v>
      </c>
      <c r="E29" s="97">
        <v>6</v>
      </c>
      <c r="F29" s="97">
        <v>4</v>
      </c>
      <c r="G29" s="97">
        <v>5</v>
      </c>
      <c r="H29" s="97">
        <v>6</v>
      </c>
      <c r="I29" s="97">
        <v>5</v>
      </c>
      <c r="J29" s="97">
        <v>6</v>
      </c>
      <c r="K29" s="97">
        <v>5</v>
      </c>
      <c r="L29" s="97">
        <f t="shared" ref="L29:L30" si="1">IF(SUM(C29:K29)&gt;0, SUM(C29:K29),"")</f>
        <v>48</v>
      </c>
      <c r="M29" s="97">
        <v>14</v>
      </c>
      <c r="N29" s="97">
        <f>IF(L29&lt;&gt;"",L29- M29, "")</f>
        <v>34</v>
      </c>
    </row>
    <row r="30" spans="1:26" ht="14.25">
      <c r="C30" s="97">
        <f>IF(C29&gt;0, VLOOKUP(C29-C$5-(INT($M29/9)+(MOD($M29,9)&gt;=C$6)), '[1]Point System'!$A$4:$B$15, 2),"")</f>
        <v>3</v>
      </c>
      <c r="D30" s="97">
        <f>IF(D29&gt;0, VLOOKUP(D29-D$5-(INT($M29/9)+(MOD($M29,9)&gt;=D$6)), '[1]Point System'!$A$4:$B$15, 2),"")</f>
        <v>3</v>
      </c>
      <c r="E30" s="97">
        <f>IF(E29&gt;0, VLOOKUP(E29-E$5-(INT($M29/9)+(MOD($M29,9)&gt;=E$6)), '[1]Point System'!$A$4:$B$15, 2),"")</f>
        <v>2</v>
      </c>
      <c r="F30" s="97">
        <f>IF(F29&gt;0, VLOOKUP(F29-F$5-(INT($M29/9)+(MOD($M29,9)&gt;=F$6)), '[1]Point System'!$A$4:$B$15, 2),"")</f>
        <v>2</v>
      </c>
      <c r="G30" s="97">
        <f>IF(G29&gt;0, VLOOKUP(G29-G$5-(INT($M29/9)+(MOD($M29,9)&gt;=G$6)), '[1]Point System'!$A$4:$B$15, 2),"")</f>
        <v>3</v>
      </c>
      <c r="H30" s="97">
        <f>IF(H29&gt;0, VLOOKUP(H29-H$5-(INT($M29/9)+(MOD($M29,9)&gt;=H$6)), '[1]Point System'!$A$4:$B$15, 2),"")</f>
        <v>1</v>
      </c>
      <c r="I30" s="97">
        <f>IF(I29&gt;0, VLOOKUP(I29-I$5-(INT($M29/9)+(MOD($M29,9)&gt;=I$6)), '[1]Point System'!$A$4:$B$15, 2),"")</f>
        <v>1</v>
      </c>
      <c r="J30" s="97">
        <f>IF(J29&gt;0, VLOOKUP(J29-J$5-(INT($M29/9)+(MOD($M29,9)&gt;=J$6)), '[1]Point System'!$A$4:$B$15, 2),"")</f>
        <v>1</v>
      </c>
      <c r="K30" s="97">
        <f>IF(K29&gt;0, VLOOKUP(K29-K$5-(INT($M29/9)+(MOD($M29,9)&gt;=K$6)), '[1]Point System'!$A$4:$B$15, 2),"")</f>
        <v>4</v>
      </c>
      <c r="L30" s="97">
        <f t="shared" si="1"/>
        <v>20</v>
      </c>
      <c r="O30" s="97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A2" sqref="A2:Q2"/>
      <selection pane="bottomLeft" activeCell="B14" sqref="B14"/>
    </sheetView>
  </sheetViews>
  <sheetFormatPr defaultColWidth="14.37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375" style="97" bestFit="1" customWidth="1"/>
    <col min="13" max="13" width="6.125" style="97" bestFit="1" customWidth="1"/>
    <col min="14" max="14" width="5" style="97" bestFit="1" customWidth="1"/>
    <col min="15" max="15" width="14.375" style="97" bestFit="1" customWidth="1"/>
    <col min="16" max="26" width="8.75" style="97" customWidth="1"/>
    <col min="27" max="16384" width="14.375" style="97"/>
  </cols>
  <sheetData>
    <row r="1" spans="1:26" ht="26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5" t="s">
        <v>59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60</v>
      </c>
      <c r="B4" s="108" t="s">
        <v>61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62</v>
      </c>
      <c r="M4" s="108" t="s">
        <v>63</v>
      </c>
      <c r="N4" s="108" t="s">
        <v>64</v>
      </c>
      <c r="O4" s="109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66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93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67</v>
      </c>
      <c r="B7" s="100" t="s">
        <v>92</v>
      </c>
      <c r="C7" s="100">
        <v>5</v>
      </c>
      <c r="D7" s="100">
        <v>5</v>
      </c>
      <c r="E7" s="100">
        <v>5</v>
      </c>
      <c r="F7" s="100">
        <v>3</v>
      </c>
      <c r="G7" s="100">
        <v>6</v>
      </c>
      <c r="H7" s="100">
        <v>5</v>
      </c>
      <c r="I7" s="100">
        <v>4</v>
      </c>
      <c r="J7" s="100">
        <v>6</v>
      </c>
      <c r="K7" s="100">
        <v>6</v>
      </c>
      <c r="L7" s="101">
        <f t="shared" ref="L7:L22" si="0">IF(SUM(C7:K7)&gt;0, SUM(C7:K7),"")</f>
        <v>45</v>
      </c>
      <c r="M7" s="100">
        <v>10</v>
      </c>
      <c r="N7" s="100">
        <f>IF(L7&lt;&gt;"",L7- M7, "")</f>
        <v>35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94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4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3</v>
      </c>
      <c r="G8" s="104">
        <f>IF(G7&gt;0, VLOOKUP(G7-G$5-(INT($M7/9)+(MOD($M7,9)&gt;=G$6)), '[1]Point System'!$A$4:$B$15, 2),"")</f>
        <v>1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1</v>
      </c>
      <c r="K8" s="104">
        <f>IF(K7&gt;0, VLOOKUP(K7-K$5-(INT($M7/9)+(MOD($M7,9)&gt;=K$6)), '[1]Point System'!$A$4:$B$15, 2),"")</f>
        <v>2</v>
      </c>
      <c r="L8" s="105">
        <f t="shared" si="0"/>
        <v>19</v>
      </c>
      <c r="M8" s="104"/>
      <c r="N8" s="104"/>
      <c r="O8" s="106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68</v>
      </c>
      <c r="B9" s="100"/>
      <c r="C9" s="100">
        <v>5</v>
      </c>
      <c r="D9" s="100">
        <v>5</v>
      </c>
      <c r="E9" s="100">
        <v>4</v>
      </c>
      <c r="F9" s="100">
        <v>5</v>
      </c>
      <c r="G9" s="100">
        <v>5</v>
      </c>
      <c r="H9" s="100">
        <v>7</v>
      </c>
      <c r="I9" s="100">
        <v>6</v>
      </c>
      <c r="J9" s="100">
        <v>4</v>
      </c>
      <c r="K9" s="100">
        <v>6</v>
      </c>
      <c r="L9" s="101">
        <f t="shared" si="0"/>
        <v>47</v>
      </c>
      <c r="M9" s="100">
        <v>10</v>
      </c>
      <c r="N9" s="100">
        <f>IF(L9&lt;&gt;"",L9- M9, "")</f>
        <v>37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2</v>
      </c>
      <c r="D10" s="104">
        <f>IF(D9&gt;0, VLOOKUP(D9-D$5-(INT($M9/9)+(MOD($M9,9)&gt;=D$6)), '[1]Point System'!$A$4:$B$15, 2),"")</f>
        <v>4</v>
      </c>
      <c r="E10" s="104">
        <f>IF(E9&gt;0, VLOOKUP(E9-E$5-(INT($M9/9)+(MOD($M9,9)&gt;=E$6)), '[1]Point System'!$A$4:$B$15, 2),"")</f>
        <v>3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2</v>
      </c>
      <c r="H10" s="104">
        <f>IF(H9&gt;0, VLOOKUP(H9-H$5-(INT($M9/9)+(MOD($M9,9)&gt;=H$6)), '[1]Point System'!$A$4:$B$15, 2),"")</f>
        <v>0</v>
      </c>
      <c r="I10" s="104">
        <f>IF(I9&gt;0, VLOOKUP(I9-I$5-(INT($M9/9)+(MOD($M9,9)&gt;=I$6)), '[1]Point System'!$A$4:$B$15, 2),"")</f>
        <v>0</v>
      </c>
      <c r="J10" s="104">
        <f>IF(J9&gt;0, VLOOKUP(J9-J$5-(INT($M9/9)+(MOD($M9,9)&gt;=J$6)), '[1]Point System'!$A$4:$B$15, 2),"")</f>
        <v>3</v>
      </c>
      <c r="K10" s="104">
        <f>IF(K9&gt;0, VLOOKUP(K9-K$5-(INT($M9/9)+(MOD($M9,9)&gt;=K$6)), '[1]Point System'!$A$4:$B$15, 2),"")</f>
        <v>2</v>
      </c>
      <c r="L10" s="105">
        <f t="shared" si="0"/>
        <v>17</v>
      </c>
      <c r="M10" s="104"/>
      <c r="N10" s="104"/>
      <c r="O10" s="106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69</v>
      </c>
      <c r="B11" s="100"/>
      <c r="C11" s="100">
        <v>4</v>
      </c>
      <c r="D11" s="100">
        <v>6</v>
      </c>
      <c r="E11" s="100">
        <v>5</v>
      </c>
      <c r="F11" s="100">
        <v>3</v>
      </c>
      <c r="G11" s="100">
        <v>5</v>
      </c>
      <c r="H11" s="100">
        <v>5</v>
      </c>
      <c r="I11" s="100">
        <v>8</v>
      </c>
      <c r="J11" s="100">
        <v>5</v>
      </c>
      <c r="K11" s="100">
        <v>7</v>
      </c>
      <c r="L11" s="101">
        <f t="shared" si="0"/>
        <v>48</v>
      </c>
      <c r="M11" s="100">
        <v>14</v>
      </c>
      <c r="N11" s="100">
        <f>IF(L11&lt;&gt;"",L11- M11, "")</f>
        <v>34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4</v>
      </c>
      <c r="D12" s="104">
        <f>IF(D11&gt;0, VLOOKUP(D11-D$5-(INT($M11/9)+(MOD($M11,9)&gt;=D$6)), '[1]Point System'!$A$4:$B$15, 2),"")</f>
        <v>3</v>
      </c>
      <c r="E12" s="104">
        <f>IF(E11&gt;0, VLOOKUP(E11-E$5-(INT($M11/9)+(MOD($M11,9)&gt;=E$6)), '[1]Point System'!$A$4:$B$15, 2),"")</f>
        <v>3</v>
      </c>
      <c r="F12" s="104">
        <f>IF(F11&gt;0, VLOOKUP(F11-F$5-(INT($M11/9)+(MOD($M11,9)&gt;=F$6)), '[1]Point System'!$A$4:$B$15, 2),"")</f>
        <v>3</v>
      </c>
      <c r="G12" s="104">
        <f>IF(G11&gt;0, VLOOKUP(G11-G$5-(INT($M11/9)+(MOD($M11,9)&gt;=G$6)), '[1]Point System'!$A$4:$B$15, 2),"")</f>
        <v>3</v>
      </c>
      <c r="H12" s="104">
        <f>IF(H11&gt;0, VLOOKUP(H11-H$5-(INT($M11/9)+(MOD($M11,9)&gt;=H$6)), '[1]Point System'!$A$4:$B$15, 2),"")</f>
        <v>2</v>
      </c>
      <c r="I12" s="104">
        <f>IF(I11&gt;0, VLOOKUP(I11-I$5-(INT($M11/9)+(MOD($M11,9)&gt;=I$6)), '[1]Point System'!$A$4:$B$15, 2),"")</f>
        <v>0</v>
      </c>
      <c r="J12" s="104">
        <f>IF(J11&gt;0, VLOOKUP(J11-J$5-(INT($M11/9)+(MOD($M11,9)&gt;=J$6)), '[1]Point System'!$A$4:$B$15, 2),"")</f>
        <v>2</v>
      </c>
      <c r="K12" s="104">
        <f>IF(K11&gt;0, VLOOKUP(K11-K$5-(INT($M11/9)+(MOD($M11,9)&gt;=K$6)), '[1]Point System'!$A$4:$B$15, 2),"")</f>
        <v>2</v>
      </c>
      <c r="L12" s="105">
        <f t="shared" si="0"/>
        <v>22</v>
      </c>
      <c r="M12" s="104"/>
      <c r="N12" s="104"/>
      <c r="O12" s="106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70</v>
      </c>
      <c r="B13" s="100"/>
      <c r="C13" s="100">
        <v>6</v>
      </c>
      <c r="D13" s="100">
        <v>8</v>
      </c>
      <c r="E13" s="100">
        <v>7</v>
      </c>
      <c r="F13" s="100">
        <v>4</v>
      </c>
      <c r="G13" s="100">
        <v>5</v>
      </c>
      <c r="H13" s="100">
        <v>5</v>
      </c>
      <c r="I13" s="100">
        <v>7</v>
      </c>
      <c r="J13" s="100">
        <v>6</v>
      </c>
      <c r="K13" s="100">
        <v>7</v>
      </c>
      <c r="L13" s="101">
        <f t="shared" si="0"/>
        <v>55</v>
      </c>
      <c r="M13" s="100">
        <v>17</v>
      </c>
      <c r="N13" s="100">
        <f>IF(L13&lt;&gt;"",L13- M13, "")</f>
        <v>38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2</v>
      </c>
      <c r="D14" s="104">
        <f>IF(D13&gt;0, VLOOKUP(D13-D$5-(INT($M13/9)+(MOD($M13,9)&gt;=D$6)), '[1]Point System'!$A$4:$B$15, 2),"")</f>
        <v>1</v>
      </c>
      <c r="E14" s="104">
        <f>IF(E13&gt;0, VLOOKUP(E13-E$5-(INT($M13/9)+(MOD($M13,9)&gt;=E$6)), '[1]Point System'!$A$4:$B$15, 2),"")</f>
        <v>1</v>
      </c>
      <c r="F14" s="104">
        <f>IF(F13&gt;0, VLOOKUP(F13-F$5-(INT($M13/9)+(MOD($M13,9)&gt;=F$6)), '[1]Point System'!$A$4:$B$15, 2),"")</f>
        <v>2</v>
      </c>
      <c r="G14" s="104">
        <f>IF(G13&gt;0, VLOOKUP(G13-G$5-(INT($M13/9)+(MOD($M13,9)&gt;=G$6)), '[1]Point System'!$A$4:$B$15, 2),"")</f>
        <v>3</v>
      </c>
      <c r="H14" s="104">
        <f>IF(H13&gt;0, VLOOKUP(H13-H$5-(INT($M13/9)+(MOD($M13,9)&gt;=H$6)), '[1]Point System'!$A$4:$B$15, 2),"")</f>
        <v>3</v>
      </c>
      <c r="I14" s="104">
        <f>IF(I13&gt;0, VLOOKUP(I13-I$5-(INT($M13/9)+(MOD($M13,9)&gt;=I$6)), '[1]Point System'!$A$4:$B$15, 2),"")</f>
        <v>0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si="0"/>
        <v>16</v>
      </c>
      <c r="M14" s="104"/>
      <c r="N14" s="104"/>
      <c r="O14" s="106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71</v>
      </c>
      <c r="B15" s="100"/>
      <c r="C15" s="100">
        <v>6</v>
      </c>
      <c r="D15" s="100">
        <v>5</v>
      </c>
      <c r="E15" s="100">
        <v>7</v>
      </c>
      <c r="F15" s="100">
        <v>4</v>
      </c>
      <c r="G15" s="100">
        <v>5</v>
      </c>
      <c r="H15" s="100">
        <v>6</v>
      </c>
      <c r="I15" s="100">
        <v>6</v>
      </c>
      <c r="J15" s="100">
        <v>6</v>
      </c>
      <c r="K15" s="100">
        <v>8</v>
      </c>
      <c r="L15" s="101">
        <f t="shared" si="0"/>
        <v>53</v>
      </c>
      <c r="M15" s="100">
        <v>13</v>
      </c>
      <c r="N15" s="100">
        <f>IF(L15&lt;&gt;"",L15- M15, "")</f>
        <v>40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4</v>
      </c>
      <c r="E16" s="104">
        <f>IF(E15&gt;0, VLOOKUP(E15-E$5-(INT($M15/9)+(MOD($M15,9)&gt;=E$6)), '[1]Point System'!$A$4:$B$15, 2),"")</f>
        <v>1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2</v>
      </c>
      <c r="H16" s="104">
        <f>IF(H15&gt;0, VLOOKUP(H15-H$5-(INT($M15/9)+(MOD($M15,9)&gt;=H$6)), '[1]Point System'!$A$4:$B$15, 2),"")</f>
        <v>1</v>
      </c>
      <c r="I16" s="104">
        <f>IF(I15&gt;0, VLOOKUP(I15-I$5-(INT($M15/9)+(MOD($M15,9)&gt;=I$6)), '[1]Point System'!$A$4:$B$15, 2),"")</f>
        <v>0</v>
      </c>
      <c r="J16" s="104">
        <f>IF(J15&gt;0, VLOOKUP(J15-J$5-(INT($M15/9)+(MOD($M15,9)&gt;=J$6)), '[1]Point System'!$A$4:$B$15, 2),"")</f>
        <v>1</v>
      </c>
      <c r="K16" s="104">
        <f>IF(K15&gt;0, VLOOKUP(K15-K$5-(INT($M15/9)+(MOD($M15,9)&gt;=K$6)), '[1]Point System'!$A$4:$B$15, 2),"")</f>
        <v>1</v>
      </c>
      <c r="L16" s="105">
        <f t="shared" si="0"/>
        <v>14</v>
      </c>
      <c r="M16" s="104"/>
      <c r="N16" s="104"/>
      <c r="O16" s="106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72</v>
      </c>
      <c r="B17" s="100"/>
      <c r="C17" s="100">
        <v>4</v>
      </c>
      <c r="D17" s="100">
        <v>7</v>
      </c>
      <c r="E17" s="100">
        <v>7</v>
      </c>
      <c r="F17" s="100">
        <v>5</v>
      </c>
      <c r="G17" s="100">
        <v>4</v>
      </c>
      <c r="H17" s="100">
        <v>8</v>
      </c>
      <c r="I17" s="100">
        <v>6</v>
      </c>
      <c r="J17" s="100">
        <v>5</v>
      </c>
      <c r="K17" s="100">
        <v>7</v>
      </c>
      <c r="L17" s="101">
        <f t="shared" si="0"/>
        <v>53</v>
      </c>
      <c r="M17" s="100">
        <v>23</v>
      </c>
      <c r="N17" s="100">
        <f>IF(L17&lt;&gt;"",L17- M17, "")</f>
        <v>30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5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2</v>
      </c>
      <c r="F18" s="104">
        <f>IF(F17&gt;0, VLOOKUP(F17-F$5-(INT($M17/9)+(MOD($M17,9)&gt;=F$6)), '[1]Point System'!$A$4:$B$15, 2),"")</f>
        <v>2</v>
      </c>
      <c r="G18" s="104">
        <f>IF(G17&gt;0, VLOOKUP(G17-G$5-(INT($M17/9)+(MOD($M17,9)&gt;=G$6)), '[1]Point System'!$A$4:$B$15, 2),"")</f>
        <v>5</v>
      </c>
      <c r="H18" s="104">
        <f>IF(H17&gt;0, VLOOKUP(H17-H$5-(INT($M17/9)+(MOD($M17,9)&gt;=H$6)), '[1]Point System'!$A$4:$B$15, 2),"")</f>
        <v>0</v>
      </c>
      <c r="I18" s="104">
        <f>IF(I17&gt;0, VLOOKUP(I17-I$5-(INT($M17/9)+(MOD($M17,9)&gt;=I$6)), '[1]Point System'!$A$4:$B$15, 2),"")</f>
        <v>1</v>
      </c>
      <c r="J18" s="104">
        <f>IF(J17&gt;0, VLOOKUP(J17-J$5-(INT($M17/9)+(MOD($M17,9)&gt;=J$6)), '[1]Point System'!$A$4:$B$15, 2),"")</f>
        <v>3</v>
      </c>
      <c r="K18" s="104">
        <f>IF(K17&gt;0, VLOOKUP(K17-K$5-(INT($M17/9)+(MOD($M17,9)&gt;=K$6)), '[1]Point System'!$A$4:$B$15, 2),"")</f>
        <v>3</v>
      </c>
      <c r="L18" s="105">
        <f t="shared" si="0"/>
        <v>24</v>
      </c>
      <c r="M18" s="104"/>
      <c r="N18" s="104"/>
      <c r="O18" s="106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73</v>
      </c>
      <c r="B19" s="100"/>
      <c r="C19" s="100">
        <v>4</v>
      </c>
      <c r="D19" s="100">
        <v>6</v>
      </c>
      <c r="E19" s="100">
        <v>7</v>
      </c>
      <c r="F19" s="100">
        <v>6</v>
      </c>
      <c r="G19" s="100">
        <v>6</v>
      </c>
      <c r="H19" s="100">
        <v>8</v>
      </c>
      <c r="I19" s="100">
        <v>5</v>
      </c>
      <c r="J19" s="100">
        <v>6</v>
      </c>
      <c r="K19" s="100">
        <v>6</v>
      </c>
      <c r="L19" s="101">
        <f t="shared" si="0"/>
        <v>54</v>
      </c>
      <c r="M19" s="100">
        <v>16</v>
      </c>
      <c r="N19" s="100">
        <f>IF(L19&lt;&gt;"",L19- M19, "")</f>
        <v>38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4</v>
      </c>
      <c r="D20" s="104">
        <f>IF(D19&gt;0, VLOOKUP(D19-D$5-(INT($M19/9)+(MOD($M19,9)&gt;=D$6)), '[1]Point System'!$A$4:$B$15, 2),"")</f>
        <v>3</v>
      </c>
      <c r="E20" s="104">
        <f>IF(E19&gt;0, VLOOKUP(E19-E$5-(INT($M19/9)+(MOD($M19,9)&gt;=E$6)), '[1]Point System'!$A$4:$B$15, 2),"")</f>
        <v>1</v>
      </c>
      <c r="F20" s="104">
        <f>IF(F19&gt;0, VLOOKUP(F19-F$5-(INT($M19/9)+(MOD($M19,9)&gt;=F$6)), '[1]Point System'!$A$4:$B$15, 2),"")</f>
        <v>0</v>
      </c>
      <c r="G20" s="104">
        <f>IF(G19&gt;0, VLOOKUP(G19-G$5-(INT($M19/9)+(MOD($M19,9)&gt;=G$6)), '[1]Point System'!$A$4:$B$15, 2),"")</f>
        <v>2</v>
      </c>
      <c r="H20" s="104">
        <f>IF(H19&gt;0, VLOOKUP(H19-H$5-(INT($M19/9)+(MOD($M19,9)&gt;=H$6)), '[1]Point System'!$A$4:$B$15, 2),"")</f>
        <v>0</v>
      </c>
      <c r="I20" s="104">
        <f>IF(I19&gt;0, VLOOKUP(I19-I$5-(INT($M19/9)+(MOD($M19,9)&gt;=I$6)), '[1]Point System'!$A$4:$B$15, 2),"")</f>
        <v>1</v>
      </c>
      <c r="J20" s="104">
        <f>IF(J19&gt;0, VLOOKUP(J19-J$5-(INT($M19/9)+(MOD($M19,9)&gt;=J$6)), '[1]Point System'!$A$4:$B$15, 2),"")</f>
        <v>2</v>
      </c>
      <c r="K20" s="104">
        <f>IF(K19&gt;0, VLOOKUP(K19-K$5-(INT($M19/9)+(MOD($M19,9)&gt;=K$6)), '[1]Point System'!$A$4:$B$15, 2),"")</f>
        <v>3</v>
      </c>
      <c r="L20" s="105">
        <f t="shared" si="0"/>
        <v>16</v>
      </c>
      <c r="M20" s="104"/>
      <c r="N20" s="104"/>
      <c r="O20" s="106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80</v>
      </c>
      <c r="B21" s="100"/>
      <c r="C21" s="100">
        <v>5</v>
      </c>
      <c r="D21" s="100">
        <v>5</v>
      </c>
      <c r="E21" s="100">
        <v>6</v>
      </c>
      <c r="F21" s="100">
        <v>4</v>
      </c>
      <c r="G21" s="100">
        <v>7</v>
      </c>
      <c r="H21" s="100">
        <v>5</v>
      </c>
      <c r="I21" s="100">
        <v>4</v>
      </c>
      <c r="J21" s="100">
        <v>4</v>
      </c>
      <c r="K21" s="100">
        <v>6</v>
      </c>
      <c r="L21" s="101">
        <f t="shared" si="0"/>
        <v>46</v>
      </c>
      <c r="M21" s="100">
        <v>12</v>
      </c>
      <c r="N21" s="100">
        <f>IF(L21&lt;&gt;"",L21- M21, "")</f>
        <v>34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2</v>
      </c>
      <c r="D22" s="104">
        <f>IF(D21&gt;0, VLOOKUP(D21-D$5-(INT($M21/9)+(MOD($M21,9)&gt;=D$6)), '[1]Point System'!$A$4:$B$15, 2),"")</f>
        <v>4</v>
      </c>
      <c r="E22" s="104">
        <f>IF(E21&gt;0, VLOOKUP(E21-E$5-(INT($M21/9)+(MOD($M21,9)&gt;=E$6)), '[1]Point System'!$A$4:$B$15, 2),"")</f>
        <v>2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0</v>
      </c>
      <c r="H22" s="104">
        <f>IF(H21&gt;0, VLOOKUP(H21-H$5-(INT($M21/9)+(MOD($M21,9)&gt;=H$6)), '[1]Point System'!$A$4:$B$15, 2),"")</f>
        <v>2</v>
      </c>
      <c r="I22" s="104">
        <f>IF(I21&gt;0, VLOOKUP(I21-I$5-(INT($M21/9)+(MOD($M21,9)&gt;=I$6)), '[1]Point System'!$A$4:$B$15, 2),"")</f>
        <v>2</v>
      </c>
      <c r="J22" s="104">
        <f>IF(J21&gt;0, VLOOKUP(J21-J$5-(INT($M21/9)+(MOD($M21,9)&gt;=J$6)), '[1]Point System'!$A$4:$B$15, 2),"")</f>
        <v>3</v>
      </c>
      <c r="K22" s="104">
        <f>IF(K21&gt;0, VLOOKUP(K21-K$5-(INT($M21/9)+(MOD($M21,9)&gt;=K$6)), '[1]Point System'!$A$4:$B$15, 2),"")</f>
        <v>3</v>
      </c>
      <c r="L22" s="105">
        <f t="shared" si="0"/>
        <v>20</v>
      </c>
      <c r="M22" s="104"/>
      <c r="N22" s="104"/>
      <c r="O22" s="106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 t="s">
        <v>84</v>
      </c>
      <c r="B23" s="100"/>
      <c r="C23" s="100">
        <v>4</v>
      </c>
      <c r="D23" s="100">
        <v>6</v>
      </c>
      <c r="E23" s="100">
        <v>5</v>
      </c>
      <c r="F23" s="100">
        <v>4</v>
      </c>
      <c r="G23" s="100">
        <v>8</v>
      </c>
      <c r="H23" s="100">
        <v>5</v>
      </c>
      <c r="I23" s="100">
        <v>4</v>
      </c>
      <c r="J23" s="100">
        <v>5</v>
      </c>
      <c r="K23" s="100">
        <v>6</v>
      </c>
      <c r="L23" s="101">
        <f t="shared" ref="L23:L24" si="1">IF(SUM(C23:K23)&gt;0, SUM(C23:K23),"")</f>
        <v>47</v>
      </c>
      <c r="M23" s="100">
        <v>14</v>
      </c>
      <c r="N23" s="100">
        <f>IF(L23&lt;&gt;"",L23- M23, "")</f>
        <v>33</v>
      </c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4</v>
      </c>
      <c r="D24" s="104">
        <f>IF(D23&gt;0, VLOOKUP(D23-D$5-(INT($M23/9)+(MOD($M23,9)&gt;=D$6)), '[1]Point System'!$A$4:$B$15, 2),"")</f>
        <v>3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2</v>
      </c>
      <c r="G24" s="104">
        <f>IF(G23&gt;0, VLOOKUP(G23-G$5-(INT($M23/9)+(MOD($M23,9)&gt;=G$6)), '[1]Point System'!$A$4:$B$15, 2),"")</f>
        <v>0</v>
      </c>
      <c r="H24" s="104">
        <f>IF(H23&gt;0, VLOOKUP(H23-H$5-(INT($M23/9)+(MOD($M23,9)&gt;=H$6)), '[1]Point System'!$A$4:$B$15, 2),"")</f>
        <v>2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2</v>
      </c>
      <c r="K24" s="104">
        <f>IF(K23&gt;0, VLOOKUP(K23-K$5-(INT($M23/9)+(MOD($M23,9)&gt;=K$6)), '[1]Point System'!$A$4:$B$15, 2),"")</f>
        <v>3</v>
      </c>
      <c r="L24" s="105">
        <f t="shared" si="1"/>
        <v>21</v>
      </c>
      <c r="M24" s="104"/>
      <c r="N24" s="104"/>
      <c r="O24" s="106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0"/>
      <c r="N25" s="100"/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5"/>
      <c r="M26" s="104"/>
      <c r="N26" s="104"/>
      <c r="O26" s="106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0"/>
      <c r="N27" s="100"/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5"/>
      <c r="M28" s="104"/>
      <c r="N28" s="104"/>
      <c r="O28" s="106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A2" sqref="A2:Q2"/>
      <selection pane="bottomLeft" activeCell="G13" sqref="G13"/>
    </sheetView>
  </sheetViews>
  <sheetFormatPr defaultColWidth="14.37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375" style="97" bestFit="1" customWidth="1"/>
    <col min="13" max="13" width="6.125" style="97" bestFit="1" customWidth="1"/>
    <col min="14" max="14" width="5" style="97" bestFit="1" customWidth="1"/>
    <col min="15" max="15" width="14.375" style="97" bestFit="1" customWidth="1"/>
    <col min="16" max="26" width="8.75" style="97" customWidth="1"/>
    <col min="27" max="16384" width="14.375" style="97"/>
  </cols>
  <sheetData>
    <row r="1" spans="1:26" ht="26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45" t="s">
        <v>59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107" t="s">
        <v>60</v>
      </c>
      <c r="B4" s="108" t="s">
        <v>61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62</v>
      </c>
      <c r="M4" s="108" t="s">
        <v>63</v>
      </c>
      <c r="N4" s="108" t="s">
        <v>64</v>
      </c>
      <c r="O4" s="109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110"/>
      <c r="B5" s="17" t="s">
        <v>66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93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99" t="s">
        <v>68</v>
      </c>
      <c r="B7" s="100" t="s">
        <v>92</v>
      </c>
      <c r="C7" s="100">
        <v>5</v>
      </c>
      <c r="D7" s="100">
        <v>5</v>
      </c>
      <c r="E7" s="100">
        <v>5</v>
      </c>
      <c r="F7" s="100">
        <v>3</v>
      </c>
      <c r="G7" s="100">
        <v>4</v>
      </c>
      <c r="H7" s="100">
        <v>4</v>
      </c>
      <c r="I7" s="100">
        <v>4</v>
      </c>
      <c r="J7" s="100">
        <v>5</v>
      </c>
      <c r="K7" s="100">
        <v>6</v>
      </c>
      <c r="L7" s="101">
        <f t="shared" ref="L7:L18" si="0">IF(SUM(C7:K7)&gt;0, SUM(C7:K7),"")</f>
        <v>41</v>
      </c>
      <c r="M7" s="100">
        <v>7</v>
      </c>
      <c r="N7" s="100">
        <f>IF(L7&lt;&gt;"",L7- M7, "")</f>
        <v>34</v>
      </c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94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3</v>
      </c>
      <c r="E8" s="104">
        <f>IF(E7&gt;0, VLOOKUP(E7-E$5-(INT($M7/9)+(MOD($M7,9)&gt;=E$6)), '[1]Point System'!$A$4:$B$15, 2),"")</f>
        <v>2</v>
      </c>
      <c r="F8" s="104">
        <f>IF(F7&gt;0, VLOOKUP(F7-F$5-(INT($M7/9)+(MOD($M7,9)&gt;=F$6)), '[1]Point System'!$A$4:$B$15, 2),"")</f>
        <v>2</v>
      </c>
      <c r="G8" s="104">
        <f>IF(G7&gt;0, VLOOKUP(G7-G$5-(INT($M7/9)+(MOD($M7,9)&gt;=G$6)), '[1]Point System'!$A$4:$B$15, 2),"")</f>
        <v>3</v>
      </c>
      <c r="H8" s="104">
        <f>IF(H7&gt;0, VLOOKUP(H7-H$5-(INT($M7/9)+(MOD($M7,9)&gt;=H$6)), '[1]Point System'!$A$4:$B$15, 2),"")</f>
        <v>3</v>
      </c>
      <c r="I8" s="104">
        <f>IF(I7&gt;0, VLOOKUP(I7-I$5-(INT($M7/9)+(MOD($M7,9)&gt;=I$6)), '[1]Point System'!$A$4:$B$15, 2),"")</f>
        <v>1</v>
      </c>
      <c r="J8" s="104">
        <f>IF(J7&gt;0, VLOOKUP(J7-J$5-(INT($M7/9)+(MOD($M7,9)&gt;=J$6)), '[1]Point System'!$A$4:$B$15, 2),"")</f>
        <v>2</v>
      </c>
      <c r="K8" s="104">
        <f>IF(K7&gt;0, VLOOKUP(K7-K$5-(INT($M7/9)+(MOD($M7,9)&gt;=K$6)), '[1]Point System'!$A$4:$B$15, 2),"")</f>
        <v>2</v>
      </c>
      <c r="L8" s="105">
        <f t="shared" si="0"/>
        <v>20</v>
      </c>
      <c r="M8" s="104"/>
      <c r="N8" s="104"/>
      <c r="O8" s="106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99" t="s">
        <v>71</v>
      </c>
      <c r="B9" s="100"/>
      <c r="C9" s="100">
        <v>5</v>
      </c>
      <c r="D9" s="100">
        <v>6</v>
      </c>
      <c r="E9" s="100">
        <v>7</v>
      </c>
      <c r="F9" s="100">
        <v>5</v>
      </c>
      <c r="G9" s="100">
        <v>5</v>
      </c>
      <c r="H9" s="100">
        <v>5</v>
      </c>
      <c r="I9" s="100">
        <v>3</v>
      </c>
      <c r="J9" s="100">
        <v>7</v>
      </c>
      <c r="K9" s="100">
        <v>6</v>
      </c>
      <c r="L9" s="101">
        <f t="shared" si="0"/>
        <v>49</v>
      </c>
      <c r="M9" s="100">
        <v>13</v>
      </c>
      <c r="N9" s="100">
        <f>IF(L9&lt;&gt;"",L9- M9, "")</f>
        <v>36</v>
      </c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3</v>
      </c>
      <c r="D10" s="104">
        <f>IF(D9&gt;0, VLOOKUP(D9-D$5-(INT($M9/9)+(MOD($M9,9)&gt;=D$6)), '[1]Point System'!$A$4:$B$15, 2),"")</f>
        <v>3</v>
      </c>
      <c r="E10" s="104">
        <f>IF(E9&gt;0, VLOOKUP(E9-E$5-(INT($M9/9)+(MOD($M9,9)&gt;=E$6)), '[1]Point System'!$A$4:$B$15, 2),"")</f>
        <v>1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2</v>
      </c>
      <c r="H10" s="104">
        <f>IF(H9&gt;0, VLOOKUP(H9-H$5-(INT($M9/9)+(MOD($M9,9)&gt;=H$6)), '[1]Point System'!$A$4:$B$15, 2),"")</f>
        <v>2</v>
      </c>
      <c r="I10" s="104">
        <f>IF(I9&gt;0, VLOOKUP(I9-I$5-(INT($M9/9)+(MOD($M9,9)&gt;=I$6)), '[1]Point System'!$A$4:$B$15, 2),"")</f>
        <v>3</v>
      </c>
      <c r="J10" s="104">
        <f>IF(J9&gt;0, VLOOKUP(J9-J$5-(INT($M9/9)+(MOD($M9,9)&gt;=J$6)), '[1]Point System'!$A$4:$B$15, 2),"")</f>
        <v>0</v>
      </c>
      <c r="K10" s="104">
        <f>IF(K9&gt;0, VLOOKUP(K9-K$5-(INT($M9/9)+(MOD($M9,9)&gt;=K$6)), '[1]Point System'!$A$4:$B$15, 2),"")</f>
        <v>3</v>
      </c>
      <c r="L10" s="105">
        <f t="shared" si="0"/>
        <v>18</v>
      </c>
      <c r="M10" s="104"/>
      <c r="N10" s="104"/>
      <c r="O10" s="106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99" t="s">
        <v>72</v>
      </c>
      <c r="B11" s="100"/>
      <c r="C11" s="100">
        <v>8</v>
      </c>
      <c r="D11" s="100">
        <v>7</v>
      </c>
      <c r="E11" s="100">
        <v>7</v>
      </c>
      <c r="F11" s="100">
        <v>6</v>
      </c>
      <c r="G11" s="100">
        <v>6</v>
      </c>
      <c r="H11" s="100">
        <v>5</v>
      </c>
      <c r="I11" s="100">
        <v>6</v>
      </c>
      <c r="J11" s="100">
        <v>5</v>
      </c>
      <c r="K11" s="100">
        <v>7</v>
      </c>
      <c r="L11" s="101">
        <f t="shared" si="0"/>
        <v>57</v>
      </c>
      <c r="M11" s="100">
        <v>20</v>
      </c>
      <c r="N11" s="100">
        <f>IF(L11&lt;&gt;"",L11- M11, "")</f>
        <v>37</v>
      </c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0</v>
      </c>
      <c r="D12" s="104">
        <f>IF(D11&gt;0, VLOOKUP(D11-D$5-(INT($M11/9)+(MOD($M11,9)&gt;=D$6)), '[1]Point System'!$A$4:$B$15, 2),"")</f>
        <v>3</v>
      </c>
      <c r="E12" s="104">
        <f>IF(E11&gt;0, VLOOKUP(E11-E$5-(INT($M11/9)+(MOD($M11,9)&gt;=E$6)), '[1]Point System'!$A$4:$B$15, 2),"")</f>
        <v>1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2</v>
      </c>
      <c r="H12" s="104">
        <f>IF(H11&gt;0, VLOOKUP(H11-H$5-(INT($M11/9)+(MOD($M11,9)&gt;=H$6)), '[1]Point System'!$A$4:$B$15, 2),"")</f>
        <v>3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3</v>
      </c>
      <c r="K12" s="104">
        <f>IF(K11&gt;0, VLOOKUP(K11-K$5-(INT($M11/9)+(MOD($M11,9)&gt;=K$6)), '[1]Point System'!$A$4:$B$15, 2),"")</f>
        <v>3</v>
      </c>
      <c r="L12" s="105">
        <f t="shared" si="0"/>
        <v>17</v>
      </c>
      <c r="M12" s="104"/>
      <c r="N12" s="104"/>
      <c r="O12" s="106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99" t="s">
        <v>80</v>
      </c>
      <c r="B13" s="100"/>
      <c r="C13" s="100">
        <v>6</v>
      </c>
      <c r="D13" s="100">
        <v>5</v>
      </c>
      <c r="E13" s="100">
        <v>6</v>
      </c>
      <c r="F13" s="100">
        <v>5</v>
      </c>
      <c r="G13" s="100">
        <v>7</v>
      </c>
      <c r="H13" s="100">
        <v>6</v>
      </c>
      <c r="I13" s="100">
        <v>5</v>
      </c>
      <c r="J13" s="100">
        <v>6</v>
      </c>
      <c r="K13" s="100">
        <v>8</v>
      </c>
      <c r="L13" s="101">
        <f t="shared" si="0"/>
        <v>54</v>
      </c>
      <c r="M13" s="100">
        <v>12</v>
      </c>
      <c r="N13" s="100">
        <f>IF(L13&lt;&gt;"",L13- M13, "")</f>
        <v>42</v>
      </c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04">
        <f>IF(C13&gt;0, VLOOKUP(C13-C$5-(INT($M13/9)+(MOD($M13,9)&gt;=C$6)), '[1]Point System'!$A$4:$B$15, 2),"")</f>
        <v>1</v>
      </c>
      <c r="D14" s="104">
        <f>IF(D13&gt;0, VLOOKUP(D13-D$5-(INT($M13/9)+(MOD($M13,9)&gt;=D$6)), '[1]Point System'!$A$4:$B$15, 2),"")</f>
        <v>4</v>
      </c>
      <c r="E14" s="104">
        <f>IF(E13&gt;0, VLOOKUP(E13-E$5-(INT($M13/9)+(MOD($M13,9)&gt;=E$6)), '[1]Point System'!$A$4:$B$15, 2),"")</f>
        <v>2</v>
      </c>
      <c r="F14" s="104">
        <f>IF(F13&gt;0, VLOOKUP(F13-F$5-(INT($M13/9)+(MOD($M13,9)&gt;=F$6)), '[1]Point System'!$A$4:$B$15, 2),"")</f>
        <v>1</v>
      </c>
      <c r="G14" s="104">
        <f>IF(G13&gt;0, VLOOKUP(G13-G$5-(INT($M13/9)+(MOD($M13,9)&gt;=G$6)), '[1]Point System'!$A$4:$B$15, 2),"")</f>
        <v>0</v>
      </c>
      <c r="H14" s="104">
        <f>IF(H13&gt;0, VLOOKUP(H13-H$5-(INT($M13/9)+(MOD($M13,9)&gt;=H$6)), '[1]Point System'!$A$4:$B$15, 2),"")</f>
        <v>1</v>
      </c>
      <c r="I14" s="104">
        <f>IF(I13&gt;0, VLOOKUP(I13-I$5-(INT($M13/9)+(MOD($M13,9)&gt;=I$6)), '[1]Point System'!$A$4:$B$15, 2),"")</f>
        <v>1</v>
      </c>
      <c r="J14" s="104">
        <f>IF(J13&gt;0, VLOOKUP(J13-J$5-(INT($M13/9)+(MOD($M13,9)&gt;=J$6)), '[1]Point System'!$A$4:$B$15, 2),"")</f>
        <v>1</v>
      </c>
      <c r="K14" s="104">
        <f>IF(K13&gt;0, VLOOKUP(K13-K$5-(INT($M13/9)+(MOD($M13,9)&gt;=K$6)), '[1]Point System'!$A$4:$B$15, 2),"")</f>
        <v>1</v>
      </c>
      <c r="L14" s="105">
        <f t="shared" si="0"/>
        <v>12</v>
      </c>
      <c r="M14" s="104"/>
      <c r="N14" s="104"/>
      <c r="O14" s="106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99" t="s">
        <v>79</v>
      </c>
      <c r="B15" s="100"/>
      <c r="C15" s="100">
        <v>4</v>
      </c>
      <c r="D15" s="100">
        <v>5</v>
      </c>
      <c r="E15" s="100">
        <v>4</v>
      </c>
      <c r="F15" s="100">
        <v>3</v>
      </c>
      <c r="G15" s="100">
        <v>4</v>
      </c>
      <c r="H15" s="100">
        <v>4</v>
      </c>
      <c r="I15" s="100">
        <v>3</v>
      </c>
      <c r="J15" s="100">
        <v>4</v>
      </c>
      <c r="K15" s="100">
        <v>4</v>
      </c>
      <c r="L15" s="101">
        <f t="shared" si="0"/>
        <v>35</v>
      </c>
      <c r="M15" s="100">
        <v>1</v>
      </c>
      <c r="N15" s="100">
        <f>IF(L15&lt;&gt;"",L15- M15, "")</f>
        <v>34</v>
      </c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3</v>
      </c>
      <c r="E16" s="104">
        <f>IF(E15&gt;0, VLOOKUP(E15-E$5-(INT($M15/9)+(MOD($M15,9)&gt;=E$6)), '[1]Point System'!$A$4:$B$15, 2),"")</f>
        <v>2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2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2</v>
      </c>
      <c r="J16" s="104">
        <f>IF(J15&gt;0, VLOOKUP(J15-J$5-(INT($M15/9)+(MOD($M15,9)&gt;=J$6)), '[1]Point System'!$A$4:$B$15, 2),"")</f>
        <v>2</v>
      </c>
      <c r="K16" s="104">
        <f>IF(K15&gt;0, VLOOKUP(K15-K$5-(INT($M15/9)+(MOD($M15,9)&gt;=K$6)), '[1]Point System'!$A$4:$B$15, 2),"")</f>
        <v>3</v>
      </c>
      <c r="L16" s="105">
        <f t="shared" si="0"/>
        <v>20</v>
      </c>
      <c r="M16" s="104"/>
      <c r="N16" s="104"/>
      <c r="O16" s="106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99" t="s">
        <v>83</v>
      </c>
      <c r="B17" s="100"/>
      <c r="C17" s="100">
        <v>5</v>
      </c>
      <c r="D17" s="100">
        <v>5</v>
      </c>
      <c r="E17" s="100">
        <v>6</v>
      </c>
      <c r="F17" s="100">
        <v>3</v>
      </c>
      <c r="G17" s="100">
        <v>7</v>
      </c>
      <c r="H17" s="100">
        <v>4</v>
      </c>
      <c r="I17" s="100">
        <v>6</v>
      </c>
      <c r="J17" s="100">
        <v>6</v>
      </c>
      <c r="K17" s="100">
        <v>7</v>
      </c>
      <c r="L17" s="101">
        <f t="shared" si="0"/>
        <v>49</v>
      </c>
      <c r="M17" s="100" t="s">
        <v>88</v>
      </c>
      <c r="N17" s="100" t="e">
        <f>IF(L17&lt;&gt;"",L17- M17, "")</f>
        <v>#VALUE!</v>
      </c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 t="e">
        <f>IF(C17&gt;0, VLOOKUP(C17-C$5-(INT($M17/9)+(MOD($M17,9)&gt;=C$6)), '[1]Point System'!$A$4:$B$15, 2),"")</f>
        <v>#VALUE!</v>
      </c>
      <c r="D18" s="104" t="e">
        <f>IF(D17&gt;0, VLOOKUP(D17-D$5-(INT($M17/9)+(MOD($M17,9)&gt;=D$6)), '[1]Point System'!$A$4:$B$15, 2),"")</f>
        <v>#VALUE!</v>
      </c>
      <c r="E18" s="104" t="e">
        <f>IF(E17&gt;0, VLOOKUP(E17-E$5-(INT($M17/9)+(MOD($M17,9)&gt;=E$6)), '[1]Point System'!$A$4:$B$15, 2),"")</f>
        <v>#VALUE!</v>
      </c>
      <c r="F18" s="104" t="e">
        <f>IF(F17&gt;0, VLOOKUP(F17-F$5-(INT($M17/9)+(MOD($M17,9)&gt;=F$6)), '[1]Point System'!$A$4:$B$15, 2),"")</f>
        <v>#VALUE!</v>
      </c>
      <c r="G18" s="104" t="e">
        <f>IF(G17&gt;0, VLOOKUP(G17-G$5-(INT($M17/9)+(MOD($M17,9)&gt;=G$6)), '[1]Point System'!$A$4:$B$15, 2),"")</f>
        <v>#VALUE!</v>
      </c>
      <c r="H18" s="104" t="e">
        <f>IF(H17&gt;0, VLOOKUP(H17-H$5-(INT($M17/9)+(MOD($M17,9)&gt;=H$6)), '[1]Point System'!$A$4:$B$15, 2),"")</f>
        <v>#VALUE!</v>
      </c>
      <c r="I18" s="104" t="e">
        <f>IF(I17&gt;0, VLOOKUP(I17-I$5-(INT($M17/9)+(MOD($M17,9)&gt;=I$6)), '[1]Point System'!$A$4:$B$15, 2),"")</f>
        <v>#VALUE!</v>
      </c>
      <c r="J18" s="104" t="e">
        <f>IF(J17&gt;0, VLOOKUP(J17-J$5-(INT($M17/9)+(MOD($M17,9)&gt;=J$6)), '[1]Point System'!$A$4:$B$15, 2),"")</f>
        <v>#VALUE!</v>
      </c>
      <c r="K18" s="104" t="e">
        <f>IF(K17&gt;0, VLOOKUP(K17-K$5-(INT($M17/9)+(MOD($M17,9)&gt;=K$6)), '[1]Point System'!$A$4:$B$15, 2),"")</f>
        <v>#VALUE!</v>
      </c>
      <c r="L18" s="105" t="e">
        <f t="shared" si="0"/>
        <v>#VALUE!</v>
      </c>
      <c r="M18" s="104"/>
      <c r="N18" s="104"/>
      <c r="O18" s="106" t="e">
        <f>IF(L18&lt;&gt;"", L18, "")</f>
        <v>#VALUE!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99" t="s">
        <v>91</v>
      </c>
      <c r="B19" s="100"/>
      <c r="C19" s="100">
        <v>6</v>
      </c>
      <c r="D19" s="100">
        <v>7</v>
      </c>
      <c r="E19" s="100">
        <v>5</v>
      </c>
      <c r="F19" s="100">
        <v>4</v>
      </c>
      <c r="G19" s="100">
        <v>5</v>
      </c>
      <c r="H19" s="100">
        <v>6</v>
      </c>
      <c r="I19" s="100">
        <v>4</v>
      </c>
      <c r="J19" s="100">
        <v>6</v>
      </c>
      <c r="K19" s="100">
        <v>7</v>
      </c>
      <c r="L19" s="101">
        <f t="shared" ref="L19:L20" si="1">IF(SUM(C19:K19)&gt;0, SUM(C19:K19),"")</f>
        <v>50</v>
      </c>
      <c r="M19" s="100" t="s">
        <v>88</v>
      </c>
      <c r="N19" s="100" t="e">
        <f>IF(L19&lt;&gt;"",L19- M19, "")</f>
        <v>#VALUE!</v>
      </c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 t="e">
        <f>IF(C19&gt;0, VLOOKUP(C19-C$5-(INT($M19/9)+(MOD($M19,9)&gt;=C$6)), '[1]Point System'!$A$4:$B$15, 2),"")</f>
        <v>#VALUE!</v>
      </c>
      <c r="D20" s="104" t="e">
        <f>IF(D19&gt;0, VLOOKUP(D19-D$5-(INT($M19/9)+(MOD($M19,9)&gt;=D$6)), '[1]Point System'!$A$4:$B$15, 2),"")</f>
        <v>#VALUE!</v>
      </c>
      <c r="E20" s="104" t="e">
        <f>IF(E19&gt;0, VLOOKUP(E19-E$5-(INT($M19/9)+(MOD($M19,9)&gt;=E$6)), '[1]Point System'!$A$4:$B$15, 2),"")</f>
        <v>#VALUE!</v>
      </c>
      <c r="F20" s="104" t="e">
        <f>IF(F19&gt;0, VLOOKUP(F19-F$5-(INT($M19/9)+(MOD($M19,9)&gt;=F$6)), '[1]Point System'!$A$4:$B$15, 2),"")</f>
        <v>#VALUE!</v>
      </c>
      <c r="G20" s="104" t="e">
        <f>IF(G19&gt;0, VLOOKUP(G19-G$5-(INT($M19/9)+(MOD($M19,9)&gt;=G$6)), '[1]Point System'!$A$4:$B$15, 2),"")</f>
        <v>#VALUE!</v>
      </c>
      <c r="H20" s="104" t="e">
        <f>IF(H19&gt;0, VLOOKUP(H19-H$5-(INT($M19/9)+(MOD($M19,9)&gt;=H$6)), '[1]Point System'!$A$4:$B$15, 2),"")</f>
        <v>#VALUE!</v>
      </c>
      <c r="I20" s="104" t="e">
        <f>IF(I19&gt;0, VLOOKUP(I19-I$5-(INT($M19/9)+(MOD($M19,9)&gt;=I$6)), '[1]Point System'!$A$4:$B$15, 2),"")</f>
        <v>#VALUE!</v>
      </c>
      <c r="J20" s="104" t="e">
        <f>IF(J19&gt;0, VLOOKUP(J19-J$5-(INT($M19/9)+(MOD($M19,9)&gt;=J$6)), '[1]Point System'!$A$4:$B$15, 2),"")</f>
        <v>#VALUE!</v>
      </c>
      <c r="K20" s="104" t="e">
        <f>IF(K19&gt;0, VLOOKUP(K19-K$5-(INT($M19/9)+(MOD($M19,9)&gt;=K$6)), '[1]Point System'!$A$4:$B$15, 2),"")</f>
        <v>#VALUE!</v>
      </c>
      <c r="L20" s="105" t="e">
        <f t="shared" si="1"/>
        <v>#VALUE!</v>
      </c>
      <c r="M20" s="104"/>
      <c r="N20" s="104"/>
      <c r="O20" s="106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99" t="s">
        <v>85</v>
      </c>
      <c r="B21" s="100"/>
      <c r="C21" s="100">
        <v>8</v>
      </c>
      <c r="D21" s="100">
        <v>9</v>
      </c>
      <c r="E21" s="100">
        <v>6</v>
      </c>
      <c r="F21" s="100">
        <v>6</v>
      </c>
      <c r="G21" s="100">
        <v>7</v>
      </c>
      <c r="H21" s="100">
        <v>7</v>
      </c>
      <c r="I21" s="100">
        <v>6</v>
      </c>
      <c r="J21" s="100">
        <v>7</v>
      </c>
      <c r="K21" s="100">
        <v>8</v>
      </c>
      <c r="L21" s="101">
        <f t="shared" ref="L21:L22" si="2">IF(SUM(C21:K21)&gt;0, SUM(C21:K21),"")</f>
        <v>64</v>
      </c>
      <c r="M21" s="100" t="s">
        <v>88</v>
      </c>
      <c r="N21" s="100" t="e">
        <f>IF(L21&lt;&gt;"",L21- M21, "")</f>
        <v>#VALUE!</v>
      </c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 t="e">
        <f>IF(C21&gt;0, VLOOKUP(C21-C$5-(INT($M21/9)+(MOD($M21,9)&gt;=C$6)), '[1]Point System'!$A$4:$B$15, 2),"")</f>
        <v>#VALUE!</v>
      </c>
      <c r="D22" s="104" t="e">
        <f>IF(D21&gt;0, VLOOKUP(D21-D$5-(INT($M21/9)+(MOD($M21,9)&gt;=D$6)), '[1]Point System'!$A$4:$B$15, 2),"")</f>
        <v>#VALUE!</v>
      </c>
      <c r="E22" s="104" t="e">
        <f>IF(E21&gt;0, VLOOKUP(E21-E$5-(INT($M21/9)+(MOD($M21,9)&gt;=E$6)), '[1]Point System'!$A$4:$B$15, 2),"")</f>
        <v>#VALUE!</v>
      </c>
      <c r="F22" s="104" t="e">
        <f>IF(F21&gt;0, VLOOKUP(F21-F$5-(INT($M21/9)+(MOD($M21,9)&gt;=F$6)), '[1]Point System'!$A$4:$B$15, 2),"")</f>
        <v>#VALUE!</v>
      </c>
      <c r="G22" s="104" t="e">
        <f>IF(G21&gt;0, VLOOKUP(G21-G$5-(INT($M21/9)+(MOD($M21,9)&gt;=G$6)), '[1]Point System'!$A$4:$B$15, 2),"")</f>
        <v>#VALUE!</v>
      </c>
      <c r="H22" s="104" t="e">
        <f>IF(H21&gt;0, VLOOKUP(H21-H$5-(INT($M21/9)+(MOD($M21,9)&gt;=H$6)), '[1]Point System'!$A$4:$B$15, 2),"")</f>
        <v>#VALUE!</v>
      </c>
      <c r="I22" s="104" t="e">
        <f>IF(I21&gt;0, VLOOKUP(I21-I$5-(INT($M21/9)+(MOD($M21,9)&gt;=I$6)), '[1]Point System'!$A$4:$B$15, 2),"")</f>
        <v>#VALUE!</v>
      </c>
      <c r="J22" s="104" t="e">
        <f>IF(J21&gt;0, VLOOKUP(J21-J$5-(INT($M21/9)+(MOD($M21,9)&gt;=J$6)), '[1]Point System'!$A$4:$B$15, 2),"")</f>
        <v>#VALUE!</v>
      </c>
      <c r="K22" s="104" t="e">
        <f>IF(K21&gt;0, VLOOKUP(K21-K$5-(INT($M21/9)+(MOD($M21,9)&gt;=K$6)), '[1]Point System'!$A$4:$B$15, 2),"")</f>
        <v>#VALUE!</v>
      </c>
      <c r="L22" s="105" t="e">
        <f t="shared" si="2"/>
        <v>#VALUE!</v>
      </c>
      <c r="M22" s="104"/>
      <c r="N22" s="104"/>
      <c r="O22" s="106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5"/>
      <c r="M24" s="104"/>
      <c r="N24" s="104"/>
      <c r="O24" s="106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0"/>
      <c r="N25" s="100"/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5"/>
      <c r="M26" s="104"/>
      <c r="N26" s="104"/>
      <c r="O26" s="106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0"/>
      <c r="N27" s="100"/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5"/>
      <c r="M28" s="104"/>
      <c r="N28" s="104"/>
      <c r="O28" s="106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1"/>
  <sheetViews>
    <sheetView tabSelected="1" zoomScale="85" zoomScaleNormal="85" workbookViewId="0">
      <pane ySplit="6" topLeftCell="A7" activePane="bottomLeft" state="frozen"/>
      <selection activeCell="A2" sqref="A2:Q2"/>
      <selection pane="bottomLeft" activeCell="R19" sqref="R19"/>
    </sheetView>
  </sheetViews>
  <sheetFormatPr defaultColWidth="14.375" defaultRowHeight="15" customHeight="1"/>
  <cols>
    <col min="1" max="1" width="12.25" style="97" bestFit="1" customWidth="1"/>
    <col min="2" max="2" width="9.125" style="97" bestFit="1" customWidth="1"/>
    <col min="3" max="11" width="5" style="97" customWidth="1"/>
    <col min="12" max="12" width="5.375" style="97" bestFit="1" customWidth="1"/>
    <col min="13" max="13" width="6.125" style="97" bestFit="1" customWidth="1"/>
    <col min="14" max="14" width="5" style="97" bestFit="1" customWidth="1"/>
    <col min="15" max="15" width="14.375" style="97" bestFit="1" customWidth="1"/>
    <col min="16" max="16" width="8.75" style="97" customWidth="1"/>
    <col min="17" max="17" width="15.125" style="97" customWidth="1"/>
    <col min="18" max="19" width="8.75" style="97" customWidth="1"/>
    <col min="20" max="20" width="8.75" style="162" customWidth="1"/>
    <col min="21" max="26" width="8.75" style="97" customWidth="1"/>
    <col min="27" max="16384" width="14.375" style="97"/>
  </cols>
  <sheetData>
    <row r="1" spans="1:26" ht="26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2"/>
      <c r="Q1" s="12"/>
      <c r="R1" s="12"/>
      <c r="S1" s="12"/>
      <c r="T1" s="159"/>
      <c r="U1" s="12"/>
      <c r="V1" s="12"/>
      <c r="W1" s="12"/>
      <c r="X1" s="12"/>
      <c r="Y1" s="12"/>
      <c r="Z1" s="12"/>
    </row>
    <row r="2" spans="1:26">
      <c r="A2" s="145" t="s">
        <v>59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2"/>
      <c r="Q2" s="12"/>
      <c r="R2" s="12"/>
      <c r="S2" s="12"/>
      <c r="T2" s="15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59"/>
      <c r="U3" s="12"/>
      <c r="V3" s="12"/>
      <c r="W3" s="12"/>
      <c r="X3" s="12"/>
      <c r="Y3" s="12"/>
      <c r="Z3" s="12"/>
    </row>
    <row r="4" spans="1:26" ht="18.75">
      <c r="A4" s="107" t="s">
        <v>60</v>
      </c>
      <c r="B4" s="108" t="s">
        <v>61</v>
      </c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 t="s">
        <v>62</v>
      </c>
      <c r="M4" s="108" t="s">
        <v>63</v>
      </c>
      <c r="N4" s="108" t="s">
        <v>64</v>
      </c>
      <c r="O4" s="109" t="s">
        <v>65</v>
      </c>
      <c r="P4" s="14"/>
      <c r="Q4" s="14"/>
      <c r="R4" s="14"/>
      <c r="S4" s="14"/>
      <c r="T4" s="160"/>
      <c r="U4" s="14"/>
      <c r="V4" s="14"/>
      <c r="W4" s="14"/>
      <c r="X4" s="14"/>
      <c r="Y4" s="14"/>
      <c r="Z4" s="14"/>
    </row>
    <row r="5" spans="1:26" ht="18.75">
      <c r="A5" s="110"/>
      <c r="B5" s="17" t="s">
        <v>66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111"/>
      <c r="P5" s="14"/>
      <c r="Q5" s="14"/>
      <c r="R5" s="14"/>
      <c r="S5" s="14"/>
      <c r="T5" s="160"/>
      <c r="U5" s="14"/>
      <c r="V5" s="14"/>
      <c r="W5" s="14"/>
      <c r="X5" s="14"/>
      <c r="Y5" s="14"/>
      <c r="Z5" s="14"/>
    </row>
    <row r="6" spans="1:26" ht="19.5" thickBot="1">
      <c r="A6" s="112"/>
      <c r="B6" s="113" t="s">
        <v>93</v>
      </c>
      <c r="C6" s="113">
        <v>4</v>
      </c>
      <c r="D6" s="113">
        <v>1</v>
      </c>
      <c r="E6" s="113">
        <v>3</v>
      </c>
      <c r="F6" s="113">
        <v>9</v>
      </c>
      <c r="G6" s="113">
        <v>5</v>
      </c>
      <c r="H6" s="113">
        <v>7</v>
      </c>
      <c r="I6" s="113">
        <v>8</v>
      </c>
      <c r="J6" s="113">
        <v>6</v>
      </c>
      <c r="K6" s="113">
        <v>2</v>
      </c>
      <c r="L6" s="114"/>
      <c r="M6" s="113"/>
      <c r="N6" s="113"/>
      <c r="O6" s="115"/>
      <c r="P6" s="14"/>
      <c r="Q6" s="14"/>
      <c r="R6" s="14"/>
      <c r="S6" s="14"/>
      <c r="T6" s="160"/>
      <c r="U6" s="14"/>
      <c r="V6" s="14"/>
      <c r="W6" s="14"/>
      <c r="X6" s="14"/>
      <c r="Y6" s="14"/>
      <c r="Z6" s="14"/>
    </row>
    <row r="7" spans="1:26" ht="18.75">
      <c r="A7" s="147" t="s">
        <v>67</v>
      </c>
      <c r="B7" s="100" t="s">
        <v>92</v>
      </c>
      <c r="C7" s="100">
        <v>5</v>
      </c>
      <c r="D7" s="100">
        <v>5</v>
      </c>
      <c r="E7" s="100">
        <v>6</v>
      </c>
      <c r="F7" s="100">
        <v>3</v>
      </c>
      <c r="G7" s="100">
        <v>7</v>
      </c>
      <c r="H7" s="100">
        <v>5</v>
      </c>
      <c r="I7" s="100">
        <v>4</v>
      </c>
      <c r="J7" s="100">
        <v>5</v>
      </c>
      <c r="K7" s="100">
        <v>3</v>
      </c>
      <c r="L7" s="101">
        <f t="shared" ref="L7:L28" si="0">IF(SUM(C7:K7)&gt;0, SUM(C7:K7),"")</f>
        <v>43</v>
      </c>
      <c r="M7" s="100">
        <v>8</v>
      </c>
      <c r="N7" s="100">
        <f>IF(L7&lt;&gt;"",L7- M7, "")</f>
        <v>35</v>
      </c>
      <c r="O7" s="102"/>
      <c r="P7" s="12"/>
      <c r="Q7" s="12"/>
      <c r="R7" s="12"/>
      <c r="S7" s="12"/>
      <c r="T7" s="159"/>
      <c r="U7" s="12"/>
      <c r="V7" s="12"/>
      <c r="W7" s="12"/>
      <c r="X7" s="12"/>
      <c r="Y7" s="12"/>
      <c r="Z7" s="12"/>
    </row>
    <row r="8" spans="1:26" ht="19.5" thickBot="1">
      <c r="A8" s="103"/>
      <c r="B8" s="104" t="s">
        <v>94</v>
      </c>
      <c r="C8" s="104">
        <f>IF(C7&gt;0, VLOOKUP(C7-C$5-(INT($M7/9)+(MOD($M7,9)&gt;=C$6)), '[1]Point System'!$A$4:$B$15, 2),"")</f>
        <v>2</v>
      </c>
      <c r="D8" s="104">
        <f>IF(D7&gt;0, VLOOKUP(D7-D$5-(INT($M7/9)+(MOD($M7,9)&gt;=D$6)), '[1]Point System'!$A$4:$B$15, 2),"")</f>
        <v>3</v>
      </c>
      <c r="E8" s="104">
        <f>IF(E7&gt;0, VLOOKUP(E7-E$5-(INT($M7/9)+(MOD($M7,9)&gt;=E$6)), '[1]Point System'!$A$4:$B$15, 2),"")</f>
        <v>1</v>
      </c>
      <c r="F8" s="104">
        <f>IF(F7&gt;0, VLOOKUP(F7-F$5-(INT($M7/9)+(MOD($M7,9)&gt;=F$6)), '[1]Point System'!$A$4:$B$15, 2),"")</f>
        <v>2</v>
      </c>
      <c r="G8" s="104">
        <f>IF(G7&gt;0, VLOOKUP(G7-G$5-(INT($M7/9)+(MOD($M7,9)&gt;=G$6)), '[1]Point System'!$A$4:$B$15, 2),"")</f>
        <v>0</v>
      </c>
      <c r="H8" s="104">
        <f>IF(H7&gt;0, VLOOKUP(H7-H$5-(INT($M7/9)+(MOD($M7,9)&gt;=H$6)), '[1]Point System'!$A$4:$B$15, 2),"")</f>
        <v>2</v>
      </c>
      <c r="I8" s="104">
        <f>IF(I7&gt;0, VLOOKUP(I7-I$5-(INT($M7/9)+(MOD($M7,9)&gt;=I$6)), '[1]Point System'!$A$4:$B$15, 2),"")</f>
        <v>2</v>
      </c>
      <c r="J8" s="104">
        <f>IF(J7&gt;0, VLOOKUP(J7-J$5-(INT($M7/9)+(MOD($M7,9)&gt;=J$6)), '[1]Point System'!$A$4:$B$15, 2),"")</f>
        <v>2</v>
      </c>
      <c r="K8" s="152">
        <f>IF(K7&gt;0, VLOOKUP(K7-K$5-(INT($M7/9)+(MOD($M7,9)&gt;=K$6)), '[1]Point System'!$A$4:$B$15, 2),"")</f>
        <v>5</v>
      </c>
      <c r="L8" s="105">
        <f t="shared" si="0"/>
        <v>19</v>
      </c>
      <c r="M8" s="104"/>
      <c r="N8" s="104"/>
      <c r="O8" s="106">
        <f>IF(L8&lt;&gt;"", L8, "")</f>
        <v>19</v>
      </c>
      <c r="P8" s="12"/>
      <c r="Q8" s="148"/>
      <c r="R8" s="149" t="s">
        <v>98</v>
      </c>
      <c r="S8" s="12"/>
      <c r="T8" s="159"/>
      <c r="U8" s="12"/>
      <c r="V8" s="12"/>
      <c r="W8" s="12"/>
      <c r="X8" s="12"/>
      <c r="Y8" s="12"/>
      <c r="Z8" s="12"/>
    </row>
    <row r="9" spans="1:26" ht="18.75">
      <c r="A9" s="147" t="s">
        <v>68</v>
      </c>
      <c r="B9" s="100"/>
      <c r="C9" s="100">
        <v>5</v>
      </c>
      <c r="D9" s="100">
        <v>6</v>
      </c>
      <c r="E9" s="100">
        <v>5</v>
      </c>
      <c r="F9" s="100">
        <v>4</v>
      </c>
      <c r="G9" s="100">
        <v>6</v>
      </c>
      <c r="H9" s="100">
        <v>4</v>
      </c>
      <c r="I9" s="100">
        <v>4</v>
      </c>
      <c r="J9" s="100">
        <v>6</v>
      </c>
      <c r="K9" s="100">
        <v>4</v>
      </c>
      <c r="L9" s="101">
        <f t="shared" si="0"/>
        <v>44</v>
      </c>
      <c r="M9" s="100">
        <v>8</v>
      </c>
      <c r="N9" s="100">
        <f>IF(L9&lt;&gt;"",L9- M9, "")</f>
        <v>36</v>
      </c>
      <c r="O9" s="102"/>
      <c r="P9" s="12"/>
      <c r="Q9" s="12"/>
      <c r="R9" s="149"/>
      <c r="S9" s="12"/>
      <c r="T9" s="159"/>
      <c r="U9" s="12"/>
      <c r="V9" s="12"/>
      <c r="W9" s="12"/>
      <c r="X9" s="12"/>
      <c r="Y9" s="12"/>
      <c r="Z9" s="12"/>
    </row>
    <row r="10" spans="1:26" ht="19.5" thickBot="1">
      <c r="A10" s="103"/>
      <c r="B10" s="104"/>
      <c r="C10" s="104">
        <f>IF(C9&gt;0, VLOOKUP(C9-C$5-(INT($M9/9)+(MOD($M9,9)&gt;=C$6)), '[1]Point System'!$A$4:$B$15, 2),"")</f>
        <v>2</v>
      </c>
      <c r="D10" s="104">
        <f>IF(D9&gt;0, VLOOKUP(D9-D$5-(INT($M9/9)+(MOD($M9,9)&gt;=D$6)), '[1]Point System'!$A$4:$B$15, 2),"")</f>
        <v>2</v>
      </c>
      <c r="E10" s="104">
        <f>IF(E9&gt;0, VLOOKUP(E9-E$5-(INT($M9/9)+(MOD($M9,9)&gt;=E$6)), '[1]Point System'!$A$4:$B$15, 2),"")</f>
        <v>2</v>
      </c>
      <c r="F10" s="104">
        <f>IF(F9&gt;0, VLOOKUP(F9-F$5-(INT($M9/9)+(MOD($M9,9)&gt;=F$6)), '[1]Point System'!$A$4:$B$15, 2),"")</f>
        <v>1</v>
      </c>
      <c r="G10" s="104">
        <f>IF(G9&gt;0, VLOOKUP(G9-G$5-(INT($M9/9)+(MOD($M9,9)&gt;=G$6)), '[1]Point System'!$A$4:$B$15, 2),"")</f>
        <v>1</v>
      </c>
      <c r="H10" s="116">
        <f>IF(H9&gt;0, VLOOKUP(H9-H$5-(INT($M9/9)+(MOD($M9,9)&gt;=H$6)), '[1]Point System'!$A$4:$B$15, 2),"")</f>
        <v>3</v>
      </c>
      <c r="I10" s="104">
        <f>IF(I9&gt;0, VLOOKUP(I9-I$5-(INT($M9/9)+(MOD($M9,9)&gt;=I$6)), '[1]Point System'!$A$4:$B$15, 2),"")</f>
        <v>2</v>
      </c>
      <c r="J10" s="104">
        <f>IF(J9&gt;0, VLOOKUP(J9-J$5-(INT($M9/9)+(MOD($M9,9)&gt;=J$6)), '[1]Point System'!$A$4:$B$15, 2),"")</f>
        <v>1</v>
      </c>
      <c r="K10" s="104">
        <f>IF(K9&gt;0, VLOOKUP(K9-K$5-(INT($M9/9)+(MOD($M9,9)&gt;=K$6)), '[1]Point System'!$A$4:$B$15, 2),"")</f>
        <v>4</v>
      </c>
      <c r="L10" s="105">
        <f t="shared" ref="L10" si="1">IF(SUM(C10:K10)&gt;0, SUM(C10:K10),"")</f>
        <v>18</v>
      </c>
      <c r="M10" s="104"/>
      <c r="N10" s="104"/>
      <c r="O10" s="106">
        <f>IF(L10&lt;&gt;"", L10, "")</f>
        <v>18</v>
      </c>
      <c r="P10" s="12"/>
      <c r="Q10" s="154" t="s">
        <v>103</v>
      </c>
      <c r="R10" s="154" t="s">
        <v>100</v>
      </c>
      <c r="S10" s="154" t="s">
        <v>101</v>
      </c>
      <c r="T10" s="161" t="s">
        <v>102</v>
      </c>
      <c r="U10" s="12"/>
      <c r="V10" s="12"/>
      <c r="W10" s="12"/>
      <c r="X10" s="12"/>
      <c r="Y10" s="12"/>
      <c r="Z10" s="12"/>
    </row>
    <row r="11" spans="1:26" ht="18.75">
      <c r="A11" s="147" t="s">
        <v>69</v>
      </c>
      <c r="B11" s="100"/>
      <c r="C11" s="100">
        <v>7</v>
      </c>
      <c r="D11" s="100">
        <v>7</v>
      </c>
      <c r="E11" s="100">
        <v>7</v>
      </c>
      <c r="F11" s="100">
        <v>5</v>
      </c>
      <c r="G11" s="100">
        <v>6</v>
      </c>
      <c r="H11" s="100">
        <v>6</v>
      </c>
      <c r="I11" s="100">
        <v>5</v>
      </c>
      <c r="J11" s="100">
        <v>6</v>
      </c>
      <c r="K11" s="100">
        <v>7</v>
      </c>
      <c r="L11" s="101">
        <f t="shared" si="0"/>
        <v>56</v>
      </c>
      <c r="M11" s="100">
        <v>15</v>
      </c>
      <c r="N11" s="100">
        <f>IF(L11&lt;&gt;"",L11- M11, "")</f>
        <v>41</v>
      </c>
      <c r="O11" s="102"/>
      <c r="P11" s="153"/>
      <c r="Q11" s="154" t="s">
        <v>17</v>
      </c>
      <c r="R11" s="154">
        <v>5</v>
      </c>
      <c r="S11" s="154">
        <v>19.45</v>
      </c>
      <c r="T11" s="161">
        <v>19</v>
      </c>
      <c r="U11" s="12"/>
      <c r="V11" s="12"/>
      <c r="W11" s="12"/>
      <c r="X11" s="12"/>
      <c r="Y11" s="12"/>
      <c r="Z11" s="12"/>
    </row>
    <row r="12" spans="1:26" ht="19.5" thickBot="1">
      <c r="A12" s="103"/>
      <c r="B12" s="104"/>
      <c r="C12" s="104">
        <f>IF(C11&gt;0, VLOOKUP(C11-C$5-(INT($M11/9)+(MOD($M11,9)&gt;=C$6)), '[1]Point System'!$A$4:$B$15, 2),"")</f>
        <v>1</v>
      </c>
      <c r="D12" s="104">
        <f>IF(D11&gt;0, VLOOKUP(D11-D$5-(INT($M11/9)+(MOD($M11,9)&gt;=D$6)), '[1]Point System'!$A$4:$B$15, 2),"")</f>
        <v>2</v>
      </c>
      <c r="E12" s="104">
        <f>IF(E11&gt;0, VLOOKUP(E11-E$5-(INT($M11/9)+(MOD($M11,9)&gt;=E$6)), '[1]Point System'!$A$4:$B$15, 2),"")</f>
        <v>1</v>
      </c>
      <c r="F12" s="104">
        <f>IF(F11&gt;0, VLOOKUP(F11-F$5-(INT($M11/9)+(MOD($M11,9)&gt;=F$6)), '[1]Point System'!$A$4:$B$15, 2),"")</f>
        <v>1</v>
      </c>
      <c r="G12" s="104">
        <f>IF(G11&gt;0, VLOOKUP(G11-G$5-(INT($M11/9)+(MOD($M11,9)&gt;=G$6)), '[1]Point System'!$A$4:$B$15, 2),"")</f>
        <v>2</v>
      </c>
      <c r="H12" s="104">
        <f>IF(H11&gt;0, VLOOKUP(H11-H$5-(INT($M11/9)+(MOD($M11,9)&gt;=H$6)), '[1]Point System'!$A$4:$B$15, 2),"")</f>
        <v>1</v>
      </c>
      <c r="I12" s="104">
        <f>IF(I11&gt;0, VLOOKUP(I11-I$5-(INT($M11/9)+(MOD($M11,9)&gt;=I$6)), '[1]Point System'!$A$4:$B$15, 2),"")</f>
        <v>1</v>
      </c>
      <c r="J12" s="104">
        <f>IF(J11&gt;0, VLOOKUP(J11-J$5-(INT($M11/9)+(MOD($M11,9)&gt;=J$6)), '[1]Point System'!$A$4:$B$15, 2),"")</f>
        <v>2</v>
      </c>
      <c r="K12" s="104">
        <f>IF(K11&gt;0, VLOOKUP(K11-K$5-(INT($M11/9)+(MOD($M11,9)&gt;=K$6)), '[1]Point System'!$A$4:$B$15, 2),"")</f>
        <v>2</v>
      </c>
      <c r="L12" s="105">
        <f t="shared" si="0"/>
        <v>13</v>
      </c>
      <c r="M12" s="104"/>
      <c r="N12" s="104"/>
      <c r="O12" s="106">
        <f>IF(L12&lt;&gt;"", L12, "")</f>
        <v>13</v>
      </c>
      <c r="P12" s="153"/>
      <c r="Q12" s="154" t="s">
        <v>10</v>
      </c>
      <c r="R12" s="154">
        <v>1</v>
      </c>
      <c r="S12" s="154">
        <v>3.89</v>
      </c>
      <c r="T12" s="161">
        <v>4</v>
      </c>
      <c r="U12" s="12"/>
      <c r="V12" s="12"/>
      <c r="W12" s="12"/>
      <c r="X12" s="12"/>
      <c r="Y12" s="12"/>
      <c r="Z12" s="12"/>
    </row>
    <row r="13" spans="1:26" ht="18.75">
      <c r="A13" s="147" t="s">
        <v>70</v>
      </c>
      <c r="B13" s="100"/>
      <c r="C13" s="100">
        <v>7</v>
      </c>
      <c r="D13" s="100">
        <v>5</v>
      </c>
      <c r="E13" s="100">
        <v>4</v>
      </c>
      <c r="F13" s="100">
        <v>5</v>
      </c>
      <c r="G13" s="100">
        <v>4</v>
      </c>
      <c r="H13" s="100">
        <v>6</v>
      </c>
      <c r="I13" s="100">
        <v>5</v>
      </c>
      <c r="J13" s="100">
        <v>6</v>
      </c>
      <c r="K13" s="100">
        <v>7</v>
      </c>
      <c r="L13" s="101">
        <f t="shared" si="0"/>
        <v>49</v>
      </c>
      <c r="M13" s="100">
        <v>16</v>
      </c>
      <c r="N13" s="100">
        <f>IF(L13&lt;&gt;"",L13- M13, "")</f>
        <v>33</v>
      </c>
      <c r="O13" s="102"/>
      <c r="P13" s="153"/>
      <c r="Q13" s="154" t="s">
        <v>13</v>
      </c>
      <c r="R13" s="154">
        <v>1</v>
      </c>
      <c r="S13" s="154">
        <v>3.89</v>
      </c>
      <c r="T13" s="161">
        <v>4</v>
      </c>
      <c r="U13" s="12"/>
      <c r="V13" s="12"/>
      <c r="W13" s="12"/>
      <c r="X13" s="12"/>
      <c r="Y13" s="12"/>
      <c r="Z13" s="12"/>
    </row>
    <row r="14" spans="1:26" ht="19.5" thickBot="1">
      <c r="A14" s="103"/>
      <c r="B14" s="104"/>
      <c r="C14" s="116">
        <f>IF(C13&gt;0, VLOOKUP(C13-C$5-(INT($M13/9)+(MOD($M13,9)&gt;=C$6)), '[1]Point System'!$A$4:$B$15, 2),"")</f>
        <v>1</v>
      </c>
      <c r="D14" s="116">
        <f>IF(D13&gt;0, VLOOKUP(D13-D$5-(INT($M13/9)+(MOD($M13,9)&gt;=D$6)), '[1]Point System'!$A$4:$B$15, 2),"")</f>
        <v>4</v>
      </c>
      <c r="E14" s="116">
        <f>IF(E13&gt;0, VLOOKUP(E13-E$5-(INT($M13/9)+(MOD($M13,9)&gt;=E$6)), '[1]Point System'!$A$4:$B$15, 2),"")</f>
        <v>4</v>
      </c>
      <c r="F14" s="116">
        <f>IF(F13&gt;0, VLOOKUP(F13-F$5-(INT($M13/9)+(MOD($M13,9)&gt;=F$6)), '[1]Point System'!$A$4:$B$15, 2),"")</f>
        <v>1</v>
      </c>
      <c r="G14" s="116">
        <f>IF(G13&gt;0, VLOOKUP(G13-G$5-(INT($M13/9)+(MOD($M13,9)&gt;=G$6)), '[1]Point System'!$A$4:$B$15, 2),"")</f>
        <v>4</v>
      </c>
      <c r="H14" s="104">
        <f>IF(H13&gt;0, VLOOKUP(H13-H$5-(INT($M13/9)+(MOD($M13,9)&gt;=H$6)), '[1]Point System'!$A$4:$B$15, 2),"")</f>
        <v>2</v>
      </c>
      <c r="I14" s="104">
        <f>IF(I13&gt;0, VLOOKUP(I13-I$5-(INT($M13/9)+(MOD($M13,9)&gt;=I$6)), '[1]Point System'!$A$4:$B$15, 2),"")</f>
        <v>1</v>
      </c>
      <c r="J14" s="104">
        <f>IF(J13&gt;0, VLOOKUP(J13-J$5-(INT($M13/9)+(MOD($M13,9)&gt;=J$6)), '[1]Point System'!$A$4:$B$15, 2),"")</f>
        <v>2</v>
      </c>
      <c r="K14" s="104">
        <f>IF(K13&gt;0, VLOOKUP(K13-K$5-(INT($M13/9)+(MOD($M13,9)&gt;=K$6)), '[1]Point System'!$A$4:$B$15, 2),"")</f>
        <v>2</v>
      </c>
      <c r="L14" s="105">
        <f t="shared" ref="L14" si="2">IF(SUM(C14:K14)&gt;0, SUM(C14:K14),"")</f>
        <v>21</v>
      </c>
      <c r="M14" s="104"/>
      <c r="N14" s="104"/>
      <c r="O14" s="106">
        <f>IF(L14&lt;&gt;"", L14, "")</f>
        <v>21</v>
      </c>
      <c r="P14" s="153"/>
      <c r="Q14" s="154" t="s">
        <v>4</v>
      </c>
      <c r="R14" s="154">
        <v>2</v>
      </c>
      <c r="S14" s="154">
        <v>7.78</v>
      </c>
      <c r="T14" s="161">
        <v>8</v>
      </c>
      <c r="U14" s="12"/>
      <c r="V14" s="12"/>
      <c r="W14" s="12"/>
      <c r="X14" s="12"/>
      <c r="Y14" s="12"/>
      <c r="Z14" s="12"/>
    </row>
    <row r="15" spans="1:26" ht="18.75">
      <c r="A15" s="99" t="s">
        <v>71</v>
      </c>
      <c r="B15" s="100"/>
      <c r="C15" s="100">
        <v>6</v>
      </c>
      <c r="D15" s="100">
        <v>8</v>
      </c>
      <c r="E15" s="100">
        <v>6</v>
      </c>
      <c r="F15" s="100">
        <v>4</v>
      </c>
      <c r="G15" s="100">
        <v>5</v>
      </c>
      <c r="H15" s="100">
        <v>6</v>
      </c>
      <c r="I15" s="100">
        <v>6</v>
      </c>
      <c r="J15" s="100">
        <v>6</v>
      </c>
      <c r="K15" s="100">
        <v>6</v>
      </c>
      <c r="L15" s="101">
        <f t="shared" si="0"/>
        <v>53</v>
      </c>
      <c r="M15" s="100">
        <v>16</v>
      </c>
      <c r="N15" s="100">
        <f>IF(L15&lt;&gt;"",L15- M15, "")</f>
        <v>37</v>
      </c>
      <c r="O15" s="102"/>
      <c r="P15" s="153"/>
      <c r="Q15" s="156"/>
      <c r="R15" s="157"/>
      <c r="S15" s="158"/>
      <c r="T15" s="161">
        <v>35</v>
      </c>
      <c r="U15" s="12"/>
      <c r="V15" s="12"/>
      <c r="W15" s="12"/>
      <c r="X15" s="12"/>
      <c r="Y15" s="12"/>
      <c r="Z15" s="12"/>
    </row>
    <row r="16" spans="1:26" ht="19.5" thickBot="1">
      <c r="A16" s="103"/>
      <c r="B16" s="104"/>
      <c r="C16" s="104">
        <f>IF(C15&gt;0, VLOOKUP(C15-C$5-(INT($M15/9)+(MOD($M15,9)&gt;=C$6)), '[1]Point System'!$A$4:$B$15, 2),"")</f>
        <v>2</v>
      </c>
      <c r="D16" s="104">
        <f>IF(D15&gt;0, VLOOKUP(D15-D$5-(INT($M15/9)+(MOD($M15,9)&gt;=D$6)), '[1]Point System'!$A$4:$B$15, 2),"")</f>
        <v>1</v>
      </c>
      <c r="E16" s="104">
        <f>IF(E15&gt;0, VLOOKUP(E15-E$5-(INT($M15/9)+(MOD($M15,9)&gt;=E$6)), '[1]Point System'!$A$4:$B$15, 2),"")</f>
        <v>2</v>
      </c>
      <c r="F16" s="104">
        <f>IF(F15&gt;0, VLOOKUP(F15-F$5-(INT($M15/9)+(MOD($M15,9)&gt;=F$6)), '[1]Point System'!$A$4:$B$15, 2),"")</f>
        <v>2</v>
      </c>
      <c r="G16" s="104">
        <f>IF(G15&gt;0, VLOOKUP(G15-G$5-(INT($M15/9)+(MOD($M15,9)&gt;=G$6)), '[1]Point System'!$A$4:$B$15, 2),"")</f>
        <v>3</v>
      </c>
      <c r="H16" s="104">
        <f>IF(H15&gt;0, VLOOKUP(H15-H$5-(INT($M15/9)+(MOD($M15,9)&gt;=H$6)), '[1]Point System'!$A$4:$B$15, 2),"")</f>
        <v>2</v>
      </c>
      <c r="I16" s="104">
        <f>IF(I15&gt;0, VLOOKUP(I15-I$5-(INT($M15/9)+(MOD($M15,9)&gt;=I$6)), '[1]Point System'!$A$4:$B$15, 2),"")</f>
        <v>0</v>
      </c>
      <c r="J16" s="104">
        <f>IF(J15&gt;0, VLOOKUP(J15-J$5-(INT($M15/9)+(MOD($M15,9)&gt;=J$6)), '[1]Point System'!$A$4:$B$15, 2),"")</f>
        <v>2</v>
      </c>
      <c r="K16" s="104">
        <f>IF(K15&gt;0, VLOOKUP(K15-K$5-(INT($M15/9)+(MOD($M15,9)&gt;=K$6)), '[1]Point System'!$A$4:$B$15, 2),"")</f>
        <v>3</v>
      </c>
      <c r="L16" s="105">
        <f t="shared" si="0"/>
        <v>17</v>
      </c>
      <c r="M16" s="104"/>
      <c r="N16" s="104"/>
      <c r="O16" s="106">
        <f>IF(L16&lt;&gt;"", L16, "")</f>
        <v>17</v>
      </c>
      <c r="P16" s="153"/>
      <c r="Q16" s="155"/>
      <c r="R16" s="153"/>
      <c r="S16" s="153"/>
      <c r="U16" s="12"/>
      <c r="V16" s="12"/>
      <c r="W16" s="12"/>
      <c r="X16" s="12"/>
      <c r="Y16" s="12"/>
      <c r="Z16" s="12"/>
    </row>
    <row r="17" spans="1:26" ht="18.75">
      <c r="A17" s="99" t="s">
        <v>72</v>
      </c>
      <c r="B17" s="100"/>
      <c r="C17" s="100">
        <v>8</v>
      </c>
      <c r="D17" s="100">
        <v>7</v>
      </c>
      <c r="E17" s="100">
        <v>6</v>
      </c>
      <c r="F17" s="100">
        <v>4</v>
      </c>
      <c r="G17" s="100">
        <v>8</v>
      </c>
      <c r="H17" s="100">
        <v>5</v>
      </c>
      <c r="I17" s="100">
        <v>5</v>
      </c>
      <c r="J17" s="100">
        <v>8</v>
      </c>
      <c r="K17" s="100">
        <v>8</v>
      </c>
      <c r="L17" s="101">
        <f t="shared" si="0"/>
        <v>59</v>
      </c>
      <c r="M17" s="100">
        <v>20</v>
      </c>
      <c r="N17" s="100">
        <f>IF(L17&lt;&gt;"",L17- M17, "")</f>
        <v>39</v>
      </c>
      <c r="O17" s="102"/>
      <c r="P17" s="153"/>
      <c r="Q17" s="12"/>
      <c r="R17" s="12"/>
      <c r="S17" s="12"/>
      <c r="T17" s="159"/>
      <c r="U17" s="12"/>
      <c r="V17" s="12"/>
      <c r="W17" s="12"/>
      <c r="X17" s="12"/>
      <c r="Y17" s="12"/>
      <c r="Z17" s="12"/>
    </row>
    <row r="18" spans="1:26" ht="19.5" thickBot="1">
      <c r="A18" s="103"/>
      <c r="B18" s="104"/>
      <c r="C18" s="104">
        <f>IF(C17&gt;0, VLOOKUP(C17-C$5-(INT($M17/9)+(MOD($M17,9)&gt;=C$6)), '[1]Point System'!$A$4:$B$15, 2),"")</f>
        <v>0</v>
      </c>
      <c r="D18" s="104">
        <f>IF(D17&gt;0, VLOOKUP(D17-D$5-(INT($M17/9)+(MOD($M17,9)&gt;=D$6)), '[1]Point System'!$A$4:$B$15, 2),"")</f>
        <v>3</v>
      </c>
      <c r="E18" s="104">
        <f>IF(E17&gt;0, VLOOKUP(E17-E$5-(INT($M17/9)+(MOD($M17,9)&gt;=E$6)), '[1]Point System'!$A$4:$B$15, 2),"")</f>
        <v>2</v>
      </c>
      <c r="F18" s="104">
        <f>IF(F17&gt;0, VLOOKUP(F17-F$5-(INT($M17/9)+(MOD($M17,9)&gt;=F$6)), '[1]Point System'!$A$4:$B$15, 2),"")</f>
        <v>3</v>
      </c>
      <c r="G18" s="104">
        <f>IF(G17&gt;0, VLOOKUP(G17-G$5-(INT($M17/9)+(MOD($M17,9)&gt;=G$6)), '[1]Point System'!$A$4:$B$15, 2),"")</f>
        <v>0</v>
      </c>
      <c r="H18" s="104">
        <f>IF(H17&gt;0, VLOOKUP(H17-H$5-(INT($M17/9)+(MOD($M17,9)&gt;=H$6)), '[1]Point System'!$A$4:$B$15, 2),"")</f>
        <v>3</v>
      </c>
      <c r="I18" s="104">
        <f>IF(I17&gt;0, VLOOKUP(I17-I$5-(INT($M17/9)+(MOD($M17,9)&gt;=I$6)), '[1]Point System'!$A$4:$B$15, 2),"")</f>
        <v>2</v>
      </c>
      <c r="J18" s="104">
        <f>IF(J17&gt;0, VLOOKUP(J17-J$5-(INT($M17/9)+(MOD($M17,9)&gt;=J$6)), '[1]Point System'!$A$4:$B$15, 2),"")</f>
        <v>0</v>
      </c>
      <c r="K18" s="104">
        <f>IF(K17&gt;0, VLOOKUP(K17-K$5-(INT($M17/9)+(MOD($M17,9)&gt;=K$6)), '[1]Point System'!$A$4:$B$15, 2),"")</f>
        <v>2</v>
      </c>
      <c r="L18" s="105">
        <f t="shared" si="0"/>
        <v>15</v>
      </c>
      <c r="M18" s="104"/>
      <c r="N18" s="104"/>
      <c r="O18" s="106">
        <f>IF(L18&lt;&gt;"", L18, "")</f>
        <v>15</v>
      </c>
      <c r="P18" s="12"/>
      <c r="Q18" s="12"/>
      <c r="R18" s="12"/>
      <c r="S18" s="12"/>
      <c r="T18" s="159"/>
      <c r="V18" s="12"/>
      <c r="W18" s="12"/>
      <c r="X18" s="12"/>
      <c r="Y18" s="12"/>
      <c r="Z18" s="12"/>
    </row>
    <row r="19" spans="1:26" ht="18.75">
      <c r="A19" s="147" t="s">
        <v>73</v>
      </c>
      <c r="B19" s="100"/>
      <c r="C19" s="100">
        <v>6</v>
      </c>
      <c r="D19" s="100">
        <v>5</v>
      </c>
      <c r="E19" s="100">
        <v>5</v>
      </c>
      <c r="F19" s="100">
        <v>5</v>
      </c>
      <c r="G19" s="100">
        <v>5</v>
      </c>
      <c r="H19" s="100">
        <v>6</v>
      </c>
      <c r="I19" s="100">
        <v>4</v>
      </c>
      <c r="J19" s="100">
        <v>5</v>
      </c>
      <c r="K19" s="100">
        <v>8</v>
      </c>
      <c r="L19" s="101">
        <f t="shared" si="0"/>
        <v>49</v>
      </c>
      <c r="M19" s="100">
        <v>16</v>
      </c>
      <c r="N19" s="100">
        <f>IF(L19&lt;&gt;"",L19- M19, "")</f>
        <v>33</v>
      </c>
      <c r="O19" s="102"/>
      <c r="P19" s="12"/>
      <c r="Q19" s="12"/>
      <c r="V19" s="12"/>
      <c r="W19" s="12"/>
      <c r="X19" s="12"/>
      <c r="Y19" s="12"/>
      <c r="Z19" s="12"/>
    </row>
    <row r="20" spans="1:26" ht="19.5" thickBot="1">
      <c r="A20" s="103"/>
      <c r="B20" s="104"/>
      <c r="C20" s="104">
        <f>IF(C19&gt;0, VLOOKUP(C19-C$5-(INT($M19/9)+(MOD($M19,9)&gt;=C$6)), '[1]Point System'!$A$4:$B$15, 2),"")</f>
        <v>2</v>
      </c>
      <c r="D20" s="104">
        <f>IF(D19&gt;0, VLOOKUP(D19-D$5-(INT($M19/9)+(MOD($M19,9)&gt;=D$6)), '[1]Point System'!$A$4:$B$15, 2),"")</f>
        <v>4</v>
      </c>
      <c r="E20" s="104">
        <f>IF(E19&gt;0, VLOOKUP(E19-E$5-(INT($M19/9)+(MOD($M19,9)&gt;=E$6)), '[1]Point System'!$A$4:$B$15, 2),"")</f>
        <v>3</v>
      </c>
      <c r="F20" s="104">
        <f>IF(F19&gt;0, VLOOKUP(F19-F$5-(INT($M19/9)+(MOD($M19,9)&gt;=F$6)), '[1]Point System'!$A$4:$B$15, 2),"")</f>
        <v>1</v>
      </c>
      <c r="G20" s="104">
        <f>IF(G19&gt;0, VLOOKUP(G19-G$5-(INT($M19/9)+(MOD($M19,9)&gt;=G$6)), '[1]Point System'!$A$4:$B$15, 2),"")</f>
        <v>3</v>
      </c>
      <c r="H20" s="104">
        <f>IF(H19&gt;0, VLOOKUP(H19-H$5-(INT($M19/9)+(MOD($M19,9)&gt;=H$6)), '[1]Point System'!$A$4:$B$15, 2),"")</f>
        <v>2</v>
      </c>
      <c r="I20" s="116">
        <f>IF(I19&gt;0, VLOOKUP(I19-I$5-(INT($M19/9)+(MOD($M19,9)&gt;=I$6)), '[1]Point System'!$A$4:$B$15, 2),"")</f>
        <v>2</v>
      </c>
      <c r="J20" s="116">
        <f>IF(J19&gt;0, VLOOKUP(J19-J$5-(INT($M19/9)+(MOD($M19,9)&gt;=J$6)), '[1]Point System'!$A$4:$B$15, 2),"")</f>
        <v>3</v>
      </c>
      <c r="K20" s="104">
        <f>IF(K19&gt;0, VLOOKUP(K19-K$5-(INT($M19/9)+(MOD($M19,9)&gt;=K$6)), '[1]Point System'!$A$4:$B$15, 2),"")</f>
        <v>1</v>
      </c>
      <c r="L20" s="105">
        <f t="shared" si="0"/>
        <v>21</v>
      </c>
      <c r="M20" s="104"/>
      <c r="N20" s="104"/>
      <c r="O20" s="106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99" t="s">
        <v>81</v>
      </c>
      <c r="B21" s="100"/>
      <c r="C21" s="100">
        <v>7</v>
      </c>
      <c r="D21" s="100">
        <v>7</v>
      </c>
      <c r="E21" s="100">
        <v>8</v>
      </c>
      <c r="F21" s="100">
        <v>5</v>
      </c>
      <c r="G21" s="100">
        <v>8</v>
      </c>
      <c r="H21" s="100">
        <v>7</v>
      </c>
      <c r="I21" s="100">
        <v>4</v>
      </c>
      <c r="J21" s="100">
        <v>7</v>
      </c>
      <c r="K21" s="100">
        <v>8</v>
      </c>
      <c r="L21" s="101">
        <f t="shared" si="0"/>
        <v>61</v>
      </c>
      <c r="M21" s="100">
        <v>20</v>
      </c>
      <c r="N21" s="100">
        <f>IF(L21&lt;&gt;"",L21- M21, "")</f>
        <v>41</v>
      </c>
      <c r="O21" s="102"/>
      <c r="P21" s="12"/>
      <c r="Q21" s="12"/>
      <c r="V21" s="12"/>
      <c r="W21" s="12"/>
      <c r="X21" s="12"/>
      <c r="Y21" s="12"/>
      <c r="Z21" s="12"/>
    </row>
    <row r="22" spans="1:26" ht="19.5" thickBot="1">
      <c r="A22" s="103"/>
      <c r="B22" s="104"/>
      <c r="C22" s="104">
        <f>IF(C21&gt;0, VLOOKUP(C21-C$5-(INT($M21/9)+(MOD($M21,9)&gt;=C$6)), '[1]Point System'!$A$4:$B$15, 2),"")</f>
        <v>1</v>
      </c>
      <c r="D22" s="104">
        <f>IF(D21&gt;0, VLOOKUP(D21-D$5-(INT($M21/9)+(MOD($M21,9)&gt;=D$6)), '[1]Point System'!$A$4:$B$15, 2),"")</f>
        <v>3</v>
      </c>
      <c r="E22" s="104">
        <f>IF(E21&gt;0, VLOOKUP(E21-E$5-(INT($M21/9)+(MOD($M21,9)&gt;=E$6)), '[1]Point System'!$A$4:$B$15, 2),"")</f>
        <v>0</v>
      </c>
      <c r="F22" s="104">
        <f>IF(F21&gt;0, VLOOKUP(F21-F$5-(INT($M21/9)+(MOD($M21,9)&gt;=F$6)), '[1]Point System'!$A$4:$B$15, 2),"")</f>
        <v>2</v>
      </c>
      <c r="G22" s="104">
        <f>IF(G21&gt;0, VLOOKUP(G21-G$5-(INT($M21/9)+(MOD($M21,9)&gt;=G$6)), '[1]Point System'!$A$4:$B$15, 2),"")</f>
        <v>0</v>
      </c>
      <c r="H22" s="104">
        <f>IF(H21&gt;0, VLOOKUP(H21-H$5-(INT($M21/9)+(MOD($M21,9)&gt;=H$6)), '[1]Point System'!$A$4:$B$15, 2),"")</f>
        <v>1</v>
      </c>
      <c r="I22" s="104">
        <f>IF(I21&gt;0, VLOOKUP(I21-I$5-(INT($M21/9)+(MOD($M21,9)&gt;=I$6)), '[1]Point System'!$A$4:$B$15, 2),"")</f>
        <v>3</v>
      </c>
      <c r="J22" s="104">
        <f>IF(J21&gt;0, VLOOKUP(J21-J$5-(INT($M21/9)+(MOD($M21,9)&gt;=J$6)), '[1]Point System'!$A$4:$B$15, 2),"")</f>
        <v>1</v>
      </c>
      <c r="K22" s="104">
        <f>IF(K21&gt;0, VLOOKUP(K21-K$5-(INT($M21/9)+(MOD($M21,9)&gt;=K$6)), '[1]Point System'!$A$4:$B$15, 2),"")</f>
        <v>2</v>
      </c>
      <c r="L22" s="105">
        <f t="shared" si="0"/>
        <v>13</v>
      </c>
      <c r="M22" s="104"/>
      <c r="N22" s="104"/>
      <c r="O22" s="106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99" t="s">
        <v>82</v>
      </c>
      <c r="B23" s="100"/>
      <c r="C23" s="100">
        <v>7</v>
      </c>
      <c r="D23" s="100">
        <v>7</v>
      </c>
      <c r="E23" s="100">
        <v>5</v>
      </c>
      <c r="F23" s="100">
        <v>4</v>
      </c>
      <c r="G23" s="100">
        <v>8</v>
      </c>
      <c r="H23" s="100">
        <v>5</v>
      </c>
      <c r="I23" s="100">
        <v>5</v>
      </c>
      <c r="J23" s="100">
        <v>8</v>
      </c>
      <c r="K23" s="100">
        <v>8</v>
      </c>
      <c r="L23" s="101">
        <f t="shared" si="0"/>
        <v>57</v>
      </c>
      <c r="M23" s="100">
        <v>18</v>
      </c>
      <c r="N23" s="100">
        <f>IF(L23&lt;&gt;"",L23- M23, "")</f>
        <v>39</v>
      </c>
      <c r="O23" s="102"/>
      <c r="P23" s="12"/>
      <c r="Q23" s="12"/>
      <c r="V23" s="12"/>
      <c r="W23" s="12"/>
      <c r="X23" s="12"/>
      <c r="Y23" s="12"/>
      <c r="Z23" s="12"/>
    </row>
    <row r="24" spans="1:26" ht="19.5" thickBot="1">
      <c r="A24" s="103"/>
      <c r="B24" s="104"/>
      <c r="C24" s="104">
        <f>IF(C23&gt;0, VLOOKUP(C23-C$5-(INT($M23/9)+(MOD($M23,9)&gt;=C$6)), '[1]Point System'!$A$4:$B$15, 2),"")</f>
        <v>1</v>
      </c>
      <c r="D24" s="104">
        <f>IF(D23&gt;0, VLOOKUP(D23-D$5-(INT($M23/9)+(MOD($M23,9)&gt;=D$6)), '[1]Point System'!$A$4:$B$15, 2),"")</f>
        <v>2</v>
      </c>
      <c r="E24" s="104">
        <f>IF(E23&gt;0, VLOOKUP(E23-E$5-(INT($M23/9)+(MOD($M23,9)&gt;=E$6)), '[1]Point System'!$A$4:$B$15, 2),"")</f>
        <v>3</v>
      </c>
      <c r="F24" s="104">
        <f>IF(F23&gt;0, VLOOKUP(F23-F$5-(INT($M23/9)+(MOD($M23,9)&gt;=F$6)), '[1]Point System'!$A$4:$B$15, 2),"")</f>
        <v>3</v>
      </c>
      <c r="G24" s="104">
        <f>IF(G23&gt;0, VLOOKUP(G23-G$5-(INT($M23/9)+(MOD($M23,9)&gt;=G$6)), '[1]Point System'!$A$4:$B$15, 2),"")</f>
        <v>0</v>
      </c>
      <c r="H24" s="104">
        <f>IF(H23&gt;0, VLOOKUP(H23-H$5-(INT($M23/9)+(MOD($M23,9)&gt;=H$6)), '[1]Point System'!$A$4:$B$15, 2),"")</f>
        <v>3</v>
      </c>
      <c r="I24" s="104">
        <f>IF(I23&gt;0, VLOOKUP(I23-I$5-(INT($M23/9)+(MOD($M23,9)&gt;=I$6)), '[1]Point System'!$A$4:$B$15, 2),"")</f>
        <v>2</v>
      </c>
      <c r="J24" s="104">
        <f>IF(J23&gt;0, VLOOKUP(J23-J$5-(INT($M23/9)+(MOD($M23,9)&gt;=J$6)), '[1]Point System'!$A$4:$B$15, 2),"")</f>
        <v>0</v>
      </c>
      <c r="K24" s="104">
        <f>IF(K23&gt;0, VLOOKUP(K23-K$5-(INT($M23/9)+(MOD($M23,9)&gt;=K$6)), '[1]Point System'!$A$4:$B$15, 2),"")</f>
        <v>1</v>
      </c>
      <c r="L24" s="105">
        <f t="shared" si="0"/>
        <v>15</v>
      </c>
      <c r="M24" s="104"/>
      <c r="N24" s="104"/>
      <c r="O24" s="106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147" t="s">
        <v>79</v>
      </c>
      <c r="B25" s="100"/>
      <c r="C25" s="100">
        <v>4</v>
      </c>
      <c r="D25" s="100">
        <v>5</v>
      </c>
      <c r="E25" s="100">
        <v>5</v>
      </c>
      <c r="F25" s="100">
        <v>3</v>
      </c>
      <c r="G25" s="100">
        <v>3</v>
      </c>
      <c r="H25" s="100">
        <v>5</v>
      </c>
      <c r="I25" s="100">
        <v>3</v>
      </c>
      <c r="J25" s="100">
        <v>6</v>
      </c>
      <c r="K25" s="100">
        <v>6</v>
      </c>
      <c r="L25" s="101">
        <f t="shared" si="0"/>
        <v>40</v>
      </c>
      <c r="M25" s="100">
        <v>2</v>
      </c>
      <c r="N25" s="100">
        <f>IF(L25&lt;&gt;"",L25- M25, "")</f>
        <v>38</v>
      </c>
      <c r="O25" s="102"/>
      <c r="P25" s="12"/>
      <c r="Q25" s="12"/>
      <c r="R25" s="12"/>
      <c r="S25" s="12"/>
      <c r="T25" s="159"/>
      <c r="U25" s="12"/>
      <c r="V25" s="12"/>
      <c r="W25" s="12"/>
      <c r="X25" s="12"/>
      <c r="Y25" s="12"/>
      <c r="Z25" s="12"/>
    </row>
    <row r="26" spans="1:26" ht="19.5" thickBot="1">
      <c r="A26" s="103"/>
      <c r="B26" s="104"/>
      <c r="C26" s="104">
        <f>IF(C25&gt;0, VLOOKUP(C25-C$5-(INT($M25/9)+(MOD($M25,9)&gt;=C$6)), '[1]Point System'!$A$4:$B$15, 2),"")</f>
        <v>2</v>
      </c>
      <c r="D26" s="104">
        <f>IF(D25&gt;0, VLOOKUP(D25-D$5-(INT($M25/9)+(MOD($M25,9)&gt;=D$6)), '[1]Point System'!$A$4:$B$15, 2),"")</f>
        <v>3</v>
      </c>
      <c r="E26" s="104">
        <f>IF(E25&gt;0, VLOOKUP(E25-E$5-(INT($M25/9)+(MOD($M25,9)&gt;=E$6)), '[1]Point System'!$A$4:$B$15, 2),"")</f>
        <v>1</v>
      </c>
      <c r="F26" s="104">
        <f>IF(F25&gt;0, VLOOKUP(F25-F$5-(INT($M25/9)+(MOD($M25,9)&gt;=F$6)), '[1]Point System'!$A$4:$B$15, 2),"")</f>
        <v>2</v>
      </c>
      <c r="G26" s="104">
        <f>IF(G25&gt;0, VLOOKUP(G25-G$5-(INT($M25/9)+(MOD($M25,9)&gt;=G$6)), '[1]Point System'!$A$4:$B$15, 2),"")</f>
        <v>3</v>
      </c>
      <c r="H26" s="104">
        <f>IF(H25&gt;0, VLOOKUP(H25-H$5-(INT($M25/9)+(MOD($M25,9)&gt;=H$6)), '[1]Point System'!$A$4:$B$15, 2),"")</f>
        <v>1</v>
      </c>
      <c r="I26" s="104">
        <f>IF(I25&gt;0, VLOOKUP(I25-I$5-(INT($M25/9)+(MOD($M25,9)&gt;=I$6)), '[1]Point System'!$A$4:$B$15, 2),"")</f>
        <v>2</v>
      </c>
      <c r="J26" s="104">
        <f>IF(J25&gt;0, VLOOKUP(J25-J$5-(INT($M25/9)+(MOD($M25,9)&gt;=J$6)), '[1]Point System'!$A$4:$B$15, 2),"")</f>
        <v>0</v>
      </c>
      <c r="K26" s="104">
        <f>IF(K25&gt;0, VLOOKUP(K25-K$5-(INT($M25/9)+(MOD($M25,9)&gt;=K$6)), '[1]Point System'!$A$4:$B$15, 2),"")</f>
        <v>2</v>
      </c>
      <c r="L26" s="105">
        <f t="shared" si="0"/>
        <v>16</v>
      </c>
      <c r="M26" s="104"/>
      <c r="N26" s="104"/>
      <c r="O26" s="106">
        <f>IF(L26&lt;&gt;"", L26, "")</f>
        <v>16</v>
      </c>
      <c r="P26" s="12"/>
      <c r="Q26" s="12"/>
      <c r="R26" s="12"/>
      <c r="S26" s="12"/>
      <c r="T26" s="159"/>
      <c r="U26" s="12"/>
      <c r="V26" s="12"/>
      <c r="W26" s="12"/>
      <c r="X26" s="12"/>
      <c r="Y26" s="12"/>
      <c r="Z26" s="12"/>
    </row>
    <row r="27" spans="1:26" ht="18.75">
      <c r="A27" s="147" t="s">
        <v>84</v>
      </c>
      <c r="B27" s="100"/>
      <c r="C27" s="100">
        <v>6</v>
      </c>
      <c r="D27" s="100">
        <v>6</v>
      </c>
      <c r="E27" s="100">
        <v>5</v>
      </c>
      <c r="F27" s="100">
        <v>6</v>
      </c>
      <c r="G27" s="100">
        <v>6</v>
      </c>
      <c r="H27" s="100">
        <v>7</v>
      </c>
      <c r="I27" s="100">
        <v>6</v>
      </c>
      <c r="J27" s="100">
        <v>6</v>
      </c>
      <c r="K27" s="100">
        <v>8</v>
      </c>
      <c r="L27" s="101">
        <f t="shared" si="0"/>
        <v>56</v>
      </c>
      <c r="M27" s="100">
        <v>14</v>
      </c>
      <c r="N27" s="100">
        <f>IF(L27&lt;&gt;"",L27- M27, "")</f>
        <v>42</v>
      </c>
      <c r="O27" s="102"/>
      <c r="P27" s="12"/>
      <c r="Q27" s="12"/>
      <c r="R27" s="12"/>
      <c r="S27" s="12"/>
      <c r="T27" s="159"/>
      <c r="U27" s="12"/>
      <c r="V27" s="12"/>
      <c r="W27" s="12"/>
      <c r="X27" s="12"/>
      <c r="Y27" s="12"/>
      <c r="Z27" s="12"/>
    </row>
    <row r="28" spans="1:26" ht="19.5" thickBot="1">
      <c r="A28" s="103"/>
      <c r="B28" s="104"/>
      <c r="C28" s="104">
        <f>IF(C27&gt;0, VLOOKUP(C27-C$5-(INT($M27/9)+(MOD($M27,9)&gt;=C$6)), '[1]Point System'!$A$4:$B$15, 2),"")</f>
        <v>2</v>
      </c>
      <c r="D28" s="104">
        <f>IF(D27&gt;0, VLOOKUP(D27-D$5-(INT($M27/9)+(MOD($M27,9)&gt;=D$6)), '[1]Point System'!$A$4:$B$15, 2),"")</f>
        <v>3</v>
      </c>
      <c r="E28" s="104">
        <f>IF(E27&gt;0, VLOOKUP(E27-E$5-(INT($M27/9)+(MOD($M27,9)&gt;=E$6)), '[1]Point System'!$A$4:$B$15, 2),"")</f>
        <v>3</v>
      </c>
      <c r="F28" s="104">
        <f>IF(F27&gt;0, VLOOKUP(F27-F$5-(INT($M27/9)+(MOD($M27,9)&gt;=F$6)), '[1]Point System'!$A$4:$B$15, 2),"")</f>
        <v>0</v>
      </c>
      <c r="G28" s="104">
        <f>IF(G27&gt;0, VLOOKUP(G27-G$5-(INT($M27/9)+(MOD($M27,9)&gt;=G$6)), '[1]Point System'!$A$4:$B$15, 2),"")</f>
        <v>2</v>
      </c>
      <c r="H28" s="104">
        <f>IF(H27&gt;0, VLOOKUP(H27-H$5-(INT($M27/9)+(MOD($M27,9)&gt;=H$6)), '[1]Point System'!$A$4:$B$15, 2),"")</f>
        <v>0</v>
      </c>
      <c r="I28" s="104">
        <f>IF(I27&gt;0, VLOOKUP(I27-I$5-(INT($M27/9)+(MOD($M27,9)&gt;=I$6)), '[1]Point System'!$A$4:$B$15, 2),"")</f>
        <v>0</v>
      </c>
      <c r="J28" s="104">
        <f>IF(J27&gt;0, VLOOKUP(J27-J$5-(INT($M27/9)+(MOD($M27,9)&gt;=J$6)), '[1]Point System'!$A$4:$B$15, 2),"")</f>
        <v>1</v>
      </c>
      <c r="K28" s="104">
        <f>IF(K27&gt;0, VLOOKUP(K27-K$5-(INT($M27/9)+(MOD($M27,9)&gt;=K$6)), '[1]Point System'!$A$4:$B$15, 2),"")</f>
        <v>1</v>
      </c>
      <c r="L28" s="105">
        <f t="shared" si="0"/>
        <v>12</v>
      </c>
      <c r="M28" s="104"/>
      <c r="N28" s="104"/>
      <c r="O28" s="106">
        <f>IF(L28&lt;&gt;"", L28, "")</f>
        <v>12</v>
      </c>
      <c r="P28" s="12"/>
      <c r="Q28" s="12"/>
      <c r="R28" s="12"/>
      <c r="S28" s="12"/>
      <c r="T28" s="159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159"/>
    </row>
    <row r="30" spans="1:26" ht="14.25">
      <c r="C30" s="146" t="s">
        <v>99</v>
      </c>
      <c r="D30" s="146" t="s">
        <v>96</v>
      </c>
      <c r="E30" s="146" t="s">
        <v>97</v>
      </c>
      <c r="F30" s="146" t="s">
        <v>99</v>
      </c>
      <c r="G30" s="146" t="s">
        <v>97</v>
      </c>
      <c r="H30" s="146" t="s">
        <v>97</v>
      </c>
      <c r="I30" s="146" t="s">
        <v>96</v>
      </c>
      <c r="J30" s="146" t="s">
        <v>97</v>
      </c>
      <c r="K30" s="146" t="s">
        <v>97</v>
      </c>
    </row>
    <row r="31" spans="1:26" ht="15" customHeight="1">
      <c r="E31" s="150">
        <v>3</v>
      </c>
      <c r="G31" s="150">
        <v>2</v>
      </c>
      <c r="H31" s="150">
        <v>1</v>
      </c>
      <c r="J31" s="151">
        <v>2</v>
      </c>
      <c r="K31" s="150">
        <v>1</v>
      </c>
    </row>
  </sheetData>
  <mergeCells count="3">
    <mergeCell ref="A1:O1"/>
    <mergeCell ref="A2:O2"/>
    <mergeCell ref="Q15:S15"/>
  </mergeCells>
  <hyperlinks>
    <hyperlink ref="A2" r:id="rId1" xr:uid="{D6ED7F0D-CD91-4B6D-9CF8-B28B478BA3C8}"/>
  </hyperlinks>
  <pageMargins left="0.7" right="0.7" top="0.75" bottom="0.75" header="0" footer="0"/>
  <pageSetup orientation="portrait"/>
  <ignoredErrors>
    <ignoredError sqref="L10 L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2024-06-05T15:57:59Z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