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mthut\iCloudDrive\Golf\"/>
    </mc:Choice>
  </mc:AlternateContent>
  <xr:revisionPtr revIDLastSave="0" documentId="13_ncr:1_{8AA5E7F3-9069-4FE2-8B92-CF9BB7AA0483}" xr6:coauthVersionLast="47" xr6:coauthVersionMax="47" xr10:uidLastSave="{00000000-0000-0000-0000-000000000000}"/>
  <bookViews>
    <workbookView xWindow="2325" yWindow="795" windowWidth="24735" windowHeight="13920" activeTab="1" xr2:uid="{00000000-000D-0000-FFFF-FFFF00000000}"/>
  </bookViews>
  <sheets>
    <sheet name="Template" sheetId="14" r:id="rId1"/>
    <sheet name="Weekly Stats" sheetId="11" r:id="rId2"/>
    <sheet name="Funds" sheetId="2" r:id="rId3"/>
    <sheet name="Point System" sheetId="7" r:id="rId4"/>
    <sheet name="Week 1" sheetId="4" state="hidden" r:id="rId5"/>
    <sheet name="Week 2" sheetId="5" state="hidden" r:id="rId6"/>
    <sheet name="Week 3" sheetId="6" state="hidden" r:id="rId7"/>
    <sheet name="Week 4" sheetId="8" state="hidden" r:id="rId8"/>
    <sheet name="Week 5" sheetId="10" state="hidden" r:id="rId9"/>
    <sheet name="Week 6" sheetId="9" state="hidden" r:id="rId10"/>
    <sheet name="Week 7" sheetId="12" state="hidden" r:id="rId11"/>
    <sheet name="Week 8" sheetId="13" state="hidden" r:id="rId12"/>
    <sheet name="Week 9" sheetId="15" state="hidden" r:id="rId13"/>
    <sheet name="Week 10" sheetId="16" state="hidden" r:id="rId14"/>
    <sheet name="Week 11" sheetId="17" state="hidden" r:id="rId15"/>
    <sheet name="Week 12" sheetId="20" r:id="rId16"/>
    <sheet name="Week 13" sheetId="21" r:id="rId17"/>
  </sheets>
  <externalReferences>
    <externalReference r:id="rId1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7" i="14" l="1"/>
  <c r="N23" i="20"/>
  <c r="N17" i="20"/>
  <c r="N23" i="21"/>
  <c r="N17" i="21"/>
  <c r="AE4" i="11"/>
  <c r="AE6" i="11"/>
  <c r="AF6" i="11" s="1"/>
  <c r="AE9" i="11"/>
  <c r="AE11" i="11"/>
  <c r="AE8" i="11"/>
  <c r="AE12" i="11"/>
  <c r="AE10" i="11"/>
  <c r="AE20" i="11"/>
  <c r="AE19" i="11"/>
  <c r="AE13" i="11"/>
  <c r="AE15" i="11"/>
  <c r="AE18" i="11"/>
  <c r="AE17" i="11"/>
  <c r="AE16" i="11"/>
  <c r="AE7" i="11"/>
  <c r="AE5" i="11"/>
  <c r="AO4" i="11"/>
  <c r="AO6" i="11"/>
  <c r="AO9" i="11"/>
  <c r="AO11" i="11"/>
  <c r="AO8" i="11"/>
  <c r="AO12" i="11"/>
  <c r="AO10" i="11"/>
  <c r="AO20" i="11"/>
  <c r="AO19" i="11"/>
  <c r="AO13" i="11"/>
  <c r="AO15" i="11"/>
  <c r="AO18" i="11"/>
  <c r="AO17" i="11"/>
  <c r="AO14" i="11"/>
  <c r="AO16" i="11"/>
  <c r="AO7" i="11"/>
  <c r="AO5" i="11"/>
  <c r="AM4" i="11"/>
  <c r="AM6" i="11"/>
  <c r="AM9" i="11"/>
  <c r="AM11" i="11"/>
  <c r="AM8" i="11"/>
  <c r="AM12" i="11"/>
  <c r="AM10" i="11"/>
  <c r="AM20" i="11"/>
  <c r="AM19" i="11"/>
  <c r="AM13" i="11"/>
  <c r="AM15" i="11"/>
  <c r="AM18" i="11"/>
  <c r="AM17" i="11"/>
  <c r="AM14" i="11"/>
  <c r="AM16" i="11"/>
  <c r="AM7" i="11"/>
  <c r="AM5" i="11"/>
  <c r="K20" i="21"/>
  <c r="J20" i="21"/>
  <c r="I20" i="21"/>
  <c r="H20" i="21"/>
  <c r="G20" i="21"/>
  <c r="F20" i="21"/>
  <c r="E20" i="21"/>
  <c r="D20" i="21"/>
  <c r="C20" i="21"/>
  <c r="K14" i="21"/>
  <c r="J14" i="21"/>
  <c r="I14" i="21"/>
  <c r="H14" i="21"/>
  <c r="G14" i="21"/>
  <c r="F14" i="21"/>
  <c r="E14" i="21"/>
  <c r="D14" i="21"/>
  <c r="C14" i="21"/>
  <c r="L25" i="21"/>
  <c r="N25" i="21" s="1"/>
  <c r="L23" i="21"/>
  <c r="L21" i="21"/>
  <c r="N21" i="21" s="1"/>
  <c r="L19" i="21"/>
  <c r="N19" i="21" s="1"/>
  <c r="L17" i="21"/>
  <c r="L15" i="21"/>
  <c r="N15" i="21" s="1"/>
  <c r="L13" i="21"/>
  <c r="N13" i="21" s="1"/>
  <c r="L11" i="21"/>
  <c r="N11" i="21" s="1"/>
  <c r="L9" i="21"/>
  <c r="N9" i="21" s="1"/>
  <c r="K26" i="21"/>
  <c r="J26" i="21"/>
  <c r="I26" i="21"/>
  <c r="H26" i="21"/>
  <c r="G26" i="21"/>
  <c r="F26" i="21"/>
  <c r="E26" i="21"/>
  <c r="D26" i="21"/>
  <c r="C26" i="21"/>
  <c r="K24" i="21"/>
  <c r="J24" i="21"/>
  <c r="I24" i="21"/>
  <c r="H24" i="21"/>
  <c r="G24" i="21"/>
  <c r="F24" i="21"/>
  <c r="E24" i="21"/>
  <c r="D24" i="21"/>
  <c r="C24" i="21"/>
  <c r="K22" i="21"/>
  <c r="J22" i="21"/>
  <c r="I22" i="21"/>
  <c r="H22" i="21"/>
  <c r="G22" i="21"/>
  <c r="F22" i="21"/>
  <c r="E22" i="21"/>
  <c r="D22" i="21"/>
  <c r="C22" i="21"/>
  <c r="K18" i="21"/>
  <c r="J18" i="21"/>
  <c r="I18" i="21"/>
  <c r="H18" i="21"/>
  <c r="G18" i="21"/>
  <c r="F18" i="21"/>
  <c r="E18" i="21"/>
  <c r="D18" i="21"/>
  <c r="C18" i="21"/>
  <c r="K16" i="21"/>
  <c r="J16" i="21"/>
  <c r="I16" i="21"/>
  <c r="H16" i="21"/>
  <c r="G16" i="21"/>
  <c r="F16" i="21"/>
  <c r="E16" i="21"/>
  <c r="D16" i="21"/>
  <c r="C16" i="21"/>
  <c r="K12" i="21"/>
  <c r="J12" i="21"/>
  <c r="I12" i="21"/>
  <c r="H12" i="21"/>
  <c r="G12" i="21"/>
  <c r="F12" i="21"/>
  <c r="E12" i="21"/>
  <c r="D12" i="21"/>
  <c r="C12" i="21"/>
  <c r="J10" i="21"/>
  <c r="I10" i="21"/>
  <c r="H10" i="21"/>
  <c r="G10" i="21"/>
  <c r="F10" i="21"/>
  <c r="E10" i="21"/>
  <c r="D10" i="21"/>
  <c r="C10" i="21"/>
  <c r="K8" i="21"/>
  <c r="J8" i="21"/>
  <c r="I8" i="21"/>
  <c r="H8" i="21"/>
  <c r="G8" i="21"/>
  <c r="F8" i="21"/>
  <c r="E8" i="21"/>
  <c r="D8" i="21"/>
  <c r="C8" i="21"/>
  <c r="L7" i="21"/>
  <c r="N7" i="21" s="1"/>
  <c r="L5" i="21"/>
  <c r="AC21" i="11"/>
  <c r="AA21" i="11"/>
  <c r="AH12" i="11"/>
  <c r="AH6" i="11"/>
  <c r="AH7" i="11"/>
  <c r="AH10" i="11"/>
  <c r="AH5" i="11"/>
  <c r="AH11" i="11"/>
  <c r="AH8" i="11"/>
  <c r="AH13" i="11"/>
  <c r="AH9" i="11"/>
  <c r="AH18" i="11"/>
  <c r="AH16" i="11"/>
  <c r="AH4" i="11"/>
  <c r="AH17" i="11"/>
  <c r="AF17" i="11" s="1"/>
  <c r="AH20" i="11"/>
  <c r="AH15" i="11"/>
  <c r="AF15" i="11" l="1"/>
  <c r="AF18" i="11"/>
  <c r="AP20" i="11"/>
  <c r="AF4" i="11"/>
  <c r="AP8" i="11"/>
  <c r="AP12" i="11"/>
  <c r="AP9" i="11"/>
  <c r="AP13" i="11"/>
  <c r="AF13" i="11"/>
  <c r="AP5" i="11"/>
  <c r="AP19" i="11"/>
  <c r="AP4" i="11"/>
  <c r="AP10" i="11"/>
  <c r="AF12" i="11"/>
  <c r="AP11" i="11"/>
  <c r="AP7" i="11"/>
  <c r="AP6" i="11"/>
  <c r="AF9" i="11"/>
  <c r="AF8" i="11"/>
  <c r="AF19" i="11"/>
  <c r="AF20" i="11"/>
  <c r="AF16" i="11"/>
  <c r="AF7" i="11"/>
  <c r="AF10" i="11"/>
  <c r="AF5" i="11"/>
  <c r="AF11" i="11"/>
  <c r="L18" i="21"/>
  <c r="O18" i="21" s="1"/>
  <c r="L8" i="21"/>
  <c r="O8" i="21" s="1"/>
  <c r="L26" i="21"/>
  <c r="O26" i="21" s="1"/>
  <c r="L24" i="21"/>
  <c r="O24" i="21" s="1"/>
  <c r="L22" i="21"/>
  <c r="O22" i="21" s="1"/>
  <c r="L20" i="21"/>
  <c r="O20" i="21" s="1"/>
  <c r="L16" i="21"/>
  <c r="O16" i="21" s="1"/>
  <c r="L14" i="21"/>
  <c r="O14" i="21" s="1"/>
  <c r="L12" i="21"/>
  <c r="O12" i="21" s="1"/>
  <c r="L10" i="21"/>
  <c r="O10" i="21" s="1"/>
  <c r="L7" i="20"/>
  <c r="N7" i="20" s="1"/>
  <c r="K26" i="20"/>
  <c r="J26" i="20"/>
  <c r="I26" i="20"/>
  <c r="H26" i="20"/>
  <c r="G26" i="20"/>
  <c r="F26" i="20"/>
  <c r="E26" i="20"/>
  <c r="D26" i="20"/>
  <c r="C26" i="20"/>
  <c r="L25" i="20"/>
  <c r="N25" i="20" s="1"/>
  <c r="K24" i="20"/>
  <c r="J24" i="20"/>
  <c r="I24" i="20"/>
  <c r="H24" i="20"/>
  <c r="G24" i="20"/>
  <c r="F24" i="20"/>
  <c r="E24" i="20"/>
  <c r="D24" i="20"/>
  <c r="C24" i="20"/>
  <c r="L23" i="20"/>
  <c r="K22" i="20"/>
  <c r="J22" i="20"/>
  <c r="I22" i="20"/>
  <c r="H22" i="20"/>
  <c r="G22" i="20"/>
  <c r="F22" i="20"/>
  <c r="E22" i="20"/>
  <c r="D22" i="20"/>
  <c r="C22" i="20"/>
  <c r="L21" i="20"/>
  <c r="N21" i="20" s="1"/>
  <c r="K20" i="20"/>
  <c r="J20" i="20"/>
  <c r="H20" i="20"/>
  <c r="G20" i="20"/>
  <c r="F20" i="20"/>
  <c r="E20" i="20"/>
  <c r="D20" i="20"/>
  <c r="C20" i="20"/>
  <c r="L19" i="20"/>
  <c r="N19" i="20" s="1"/>
  <c r="K18" i="20"/>
  <c r="J18" i="20"/>
  <c r="I18" i="20"/>
  <c r="H18" i="20"/>
  <c r="G18" i="20"/>
  <c r="F18" i="20"/>
  <c r="E18" i="20"/>
  <c r="D18" i="20"/>
  <c r="C18" i="20"/>
  <c r="L17" i="20"/>
  <c r="K16" i="20"/>
  <c r="J16" i="20"/>
  <c r="I16" i="20"/>
  <c r="H16" i="20"/>
  <c r="G16" i="20"/>
  <c r="F16" i="20"/>
  <c r="E16" i="20"/>
  <c r="D16" i="20"/>
  <c r="C16" i="20"/>
  <c r="L15" i="20"/>
  <c r="N15" i="20" s="1"/>
  <c r="J14" i="20"/>
  <c r="I14" i="20"/>
  <c r="H14" i="20"/>
  <c r="G14" i="20"/>
  <c r="E14" i="20"/>
  <c r="D14" i="20"/>
  <c r="C14" i="20"/>
  <c r="L13" i="20"/>
  <c r="N13" i="20" s="1"/>
  <c r="K12" i="20"/>
  <c r="J12" i="20"/>
  <c r="I12" i="20"/>
  <c r="H12" i="20"/>
  <c r="G12" i="20"/>
  <c r="F12" i="20"/>
  <c r="E12" i="20"/>
  <c r="D12" i="20"/>
  <c r="C12" i="20"/>
  <c r="L11" i="20"/>
  <c r="N11" i="20" s="1"/>
  <c r="K10" i="20"/>
  <c r="J10" i="20"/>
  <c r="I10" i="20"/>
  <c r="H10" i="20"/>
  <c r="G10" i="20"/>
  <c r="F10" i="20"/>
  <c r="E10" i="20"/>
  <c r="D10" i="20"/>
  <c r="C10" i="20"/>
  <c r="L9" i="20"/>
  <c r="N9" i="20" s="1"/>
  <c r="K8" i="20"/>
  <c r="J8" i="20"/>
  <c r="I8" i="20"/>
  <c r="H8" i="20"/>
  <c r="G8" i="20"/>
  <c r="F8" i="20"/>
  <c r="E8" i="20"/>
  <c r="D8" i="20"/>
  <c r="C8" i="20"/>
  <c r="L5" i="20"/>
  <c r="G14" i="11"/>
  <c r="G21" i="11" s="1"/>
  <c r="I14" i="11"/>
  <c r="I21" i="11" s="1"/>
  <c r="K21" i="11"/>
  <c r="M21" i="11"/>
  <c r="O21" i="11"/>
  <c r="Q21" i="11"/>
  <c r="S21" i="11"/>
  <c r="U21" i="11"/>
  <c r="W21" i="11"/>
  <c r="Y21" i="11"/>
  <c r="L20" i="20" l="1"/>
  <c r="O20" i="20" s="1"/>
  <c r="L10" i="20"/>
  <c r="O10" i="20" s="1"/>
  <c r="L26" i="20"/>
  <c r="O26" i="20" s="1"/>
  <c r="L24" i="20"/>
  <c r="O24" i="20" s="1"/>
  <c r="L22" i="20"/>
  <c r="O22" i="20" s="1"/>
  <c r="L8" i="20"/>
  <c r="O8" i="20" s="1"/>
  <c r="L14" i="20"/>
  <c r="O14" i="20" s="1"/>
  <c r="L16" i="20"/>
  <c r="O16" i="20" s="1"/>
  <c r="L12" i="20"/>
  <c r="O12" i="20" s="1"/>
  <c r="L18" i="20"/>
  <c r="O18" i="20" s="1"/>
  <c r="AJ6" i="11"/>
  <c r="AJ10" i="11"/>
  <c r="AJ7" i="11"/>
  <c r="AJ5" i="11"/>
  <c r="AJ11" i="11"/>
  <c r="AJ8" i="11"/>
  <c r="AJ13" i="11"/>
  <c r="AJ9" i="11"/>
  <c r="AJ18" i="11"/>
  <c r="AJ16" i="11"/>
  <c r="AK16" i="11" s="1"/>
  <c r="AJ4" i="11"/>
  <c r="AJ17" i="11"/>
  <c r="AJ20" i="11"/>
  <c r="AJ15" i="11"/>
  <c r="AJ12" i="11"/>
  <c r="K18" i="17"/>
  <c r="J18" i="17"/>
  <c r="I18" i="17"/>
  <c r="H18" i="17"/>
  <c r="G18" i="17"/>
  <c r="F18" i="17"/>
  <c r="E18" i="17"/>
  <c r="D18" i="17"/>
  <c r="C18" i="17"/>
  <c r="L17" i="17"/>
  <c r="K16" i="17"/>
  <c r="J16" i="17"/>
  <c r="I16" i="17"/>
  <c r="H16" i="17"/>
  <c r="G16" i="17"/>
  <c r="F16" i="17"/>
  <c r="E16" i="17"/>
  <c r="D16" i="17"/>
  <c r="C16" i="17"/>
  <c r="L15" i="17"/>
  <c r="N15" i="17" s="1"/>
  <c r="K14" i="17"/>
  <c r="J14" i="17"/>
  <c r="I14" i="17"/>
  <c r="H14" i="17"/>
  <c r="G14" i="17"/>
  <c r="F14" i="17"/>
  <c r="E14" i="17"/>
  <c r="D14" i="17"/>
  <c r="C14" i="17"/>
  <c r="L13" i="17"/>
  <c r="N13" i="17" s="1"/>
  <c r="K12" i="17"/>
  <c r="J12" i="17"/>
  <c r="I12" i="17"/>
  <c r="H12" i="17"/>
  <c r="G12" i="17"/>
  <c r="F12" i="17"/>
  <c r="E12" i="17"/>
  <c r="D12" i="17"/>
  <c r="C12" i="17"/>
  <c r="L11" i="17"/>
  <c r="N11" i="17" s="1"/>
  <c r="K10" i="17"/>
  <c r="J10" i="17"/>
  <c r="I10" i="17"/>
  <c r="H10" i="17"/>
  <c r="G10" i="17"/>
  <c r="F10" i="17"/>
  <c r="E10" i="17"/>
  <c r="D10" i="17"/>
  <c r="C10" i="17"/>
  <c r="L9" i="17"/>
  <c r="N9" i="17" s="1"/>
  <c r="K8" i="17"/>
  <c r="J8" i="17"/>
  <c r="I8" i="17"/>
  <c r="H8" i="17"/>
  <c r="G8" i="17"/>
  <c r="F8" i="17"/>
  <c r="E8" i="17"/>
  <c r="D8" i="17"/>
  <c r="C8" i="17"/>
  <c r="L7" i="17"/>
  <c r="N7" i="17" s="1"/>
  <c r="L5" i="17"/>
  <c r="K20" i="16"/>
  <c r="J20" i="16"/>
  <c r="I20" i="16"/>
  <c r="H20" i="16"/>
  <c r="G20" i="16"/>
  <c r="F20" i="16"/>
  <c r="E20" i="16"/>
  <c r="D20" i="16"/>
  <c r="C20" i="16"/>
  <c r="L19" i="16"/>
  <c r="N19" i="16" s="1"/>
  <c r="K18" i="16"/>
  <c r="J18" i="16"/>
  <c r="I18" i="16"/>
  <c r="H18" i="16"/>
  <c r="G18" i="16"/>
  <c r="F18" i="16"/>
  <c r="E18" i="16"/>
  <c r="D18" i="16"/>
  <c r="C18" i="16"/>
  <c r="L17" i="16"/>
  <c r="K16" i="16"/>
  <c r="J16" i="16"/>
  <c r="I16" i="16"/>
  <c r="H16" i="16"/>
  <c r="G16" i="16"/>
  <c r="F16" i="16"/>
  <c r="E16" i="16"/>
  <c r="D16" i="16"/>
  <c r="C16" i="16"/>
  <c r="L15" i="16"/>
  <c r="N15" i="16" s="1"/>
  <c r="K14" i="16"/>
  <c r="J14" i="16"/>
  <c r="I14" i="16"/>
  <c r="H14" i="16"/>
  <c r="G14" i="16"/>
  <c r="F14" i="16"/>
  <c r="E14" i="16"/>
  <c r="D14" i="16"/>
  <c r="C14" i="16"/>
  <c r="L13" i="16"/>
  <c r="N13" i="16" s="1"/>
  <c r="K12" i="16"/>
  <c r="J12" i="16"/>
  <c r="I12" i="16"/>
  <c r="H12" i="16"/>
  <c r="G12" i="16"/>
  <c r="F12" i="16"/>
  <c r="E12" i="16"/>
  <c r="D12" i="16"/>
  <c r="C12" i="16"/>
  <c r="L11" i="16"/>
  <c r="N11" i="16" s="1"/>
  <c r="K10" i="16"/>
  <c r="J10" i="16"/>
  <c r="I10" i="16"/>
  <c r="H10" i="16"/>
  <c r="G10" i="16"/>
  <c r="F10" i="16"/>
  <c r="E10" i="16"/>
  <c r="D10" i="16"/>
  <c r="C10" i="16"/>
  <c r="L9" i="16"/>
  <c r="N9" i="16" s="1"/>
  <c r="K8" i="16"/>
  <c r="J8" i="16"/>
  <c r="I8" i="16"/>
  <c r="H8" i="16"/>
  <c r="G8" i="16"/>
  <c r="F8" i="16"/>
  <c r="E8" i="16"/>
  <c r="D8" i="16"/>
  <c r="C8" i="16"/>
  <c r="L7" i="16"/>
  <c r="N7" i="16" s="1"/>
  <c r="L5" i="16"/>
  <c r="K28" i="15"/>
  <c r="J28" i="15"/>
  <c r="I28" i="15"/>
  <c r="H28" i="15"/>
  <c r="G28" i="15"/>
  <c r="F28" i="15"/>
  <c r="E28" i="15"/>
  <c r="D28" i="15"/>
  <c r="C28" i="15"/>
  <c r="L27" i="15"/>
  <c r="N27" i="15" s="1"/>
  <c r="K26" i="15"/>
  <c r="J26" i="15"/>
  <c r="I26" i="15"/>
  <c r="H26" i="15"/>
  <c r="G26" i="15"/>
  <c r="F26" i="15"/>
  <c r="E26" i="15"/>
  <c r="D26" i="15"/>
  <c r="C26" i="15"/>
  <c r="L25" i="15"/>
  <c r="N25" i="15" s="1"/>
  <c r="K24" i="15"/>
  <c r="J24" i="15"/>
  <c r="I24" i="15"/>
  <c r="H24" i="15"/>
  <c r="G24" i="15"/>
  <c r="F24" i="15"/>
  <c r="E24" i="15"/>
  <c r="D24" i="15"/>
  <c r="C24" i="15"/>
  <c r="L23" i="15"/>
  <c r="K22" i="15"/>
  <c r="J22" i="15"/>
  <c r="I22" i="15"/>
  <c r="H22" i="15"/>
  <c r="G22" i="15"/>
  <c r="F22" i="15"/>
  <c r="E22" i="15"/>
  <c r="D22" i="15"/>
  <c r="C22" i="15"/>
  <c r="L21" i="15"/>
  <c r="N21" i="15" s="1"/>
  <c r="K20" i="15"/>
  <c r="J20" i="15"/>
  <c r="I20" i="15"/>
  <c r="H20" i="15"/>
  <c r="G20" i="15"/>
  <c r="F20" i="15"/>
  <c r="E20" i="15"/>
  <c r="D20" i="15"/>
  <c r="C20" i="15"/>
  <c r="L19" i="15"/>
  <c r="N19" i="15" s="1"/>
  <c r="K18" i="15"/>
  <c r="J18" i="15"/>
  <c r="I18" i="15"/>
  <c r="H18" i="15"/>
  <c r="G18" i="15"/>
  <c r="F18" i="15"/>
  <c r="E18" i="15"/>
  <c r="D18" i="15"/>
  <c r="C18" i="15"/>
  <c r="L17" i="15"/>
  <c r="K16" i="15"/>
  <c r="J16" i="15"/>
  <c r="I16" i="15"/>
  <c r="H16" i="15"/>
  <c r="G16" i="15"/>
  <c r="F16" i="15"/>
  <c r="E16" i="15"/>
  <c r="D16" i="15"/>
  <c r="C16" i="15"/>
  <c r="L15" i="15"/>
  <c r="N15" i="15" s="1"/>
  <c r="K14" i="15"/>
  <c r="J14" i="15"/>
  <c r="I14" i="15"/>
  <c r="H14" i="15"/>
  <c r="G14" i="15"/>
  <c r="F14" i="15"/>
  <c r="E14" i="15"/>
  <c r="D14" i="15"/>
  <c r="C14" i="15"/>
  <c r="L13" i="15"/>
  <c r="N13" i="15" s="1"/>
  <c r="K12" i="15"/>
  <c r="J12" i="15"/>
  <c r="I12" i="15"/>
  <c r="H12" i="15"/>
  <c r="G12" i="15"/>
  <c r="F12" i="15"/>
  <c r="E12" i="15"/>
  <c r="D12" i="15"/>
  <c r="C12" i="15"/>
  <c r="L11" i="15"/>
  <c r="N11" i="15" s="1"/>
  <c r="L9" i="15"/>
  <c r="K8" i="15"/>
  <c r="J8" i="15"/>
  <c r="I8" i="15"/>
  <c r="H8" i="15"/>
  <c r="G8" i="15"/>
  <c r="F8" i="15"/>
  <c r="E8" i="15"/>
  <c r="D8" i="15"/>
  <c r="C8" i="15"/>
  <c r="L7" i="15"/>
  <c r="N7" i="15" s="1"/>
  <c r="L5" i="15"/>
  <c r="K20" i="14"/>
  <c r="J20" i="14"/>
  <c r="I20" i="14"/>
  <c r="H20" i="14"/>
  <c r="G20" i="14"/>
  <c r="F20" i="14"/>
  <c r="E20" i="14"/>
  <c r="D20" i="14"/>
  <c r="C20" i="14"/>
  <c r="L19" i="14"/>
  <c r="N19" i="14" s="1"/>
  <c r="K18" i="14"/>
  <c r="J18" i="14"/>
  <c r="I18" i="14"/>
  <c r="H18" i="14"/>
  <c r="G18" i="14"/>
  <c r="F18" i="14"/>
  <c r="E18" i="14"/>
  <c r="D18" i="14"/>
  <c r="C18" i="14"/>
  <c r="L17" i="14"/>
  <c r="K16" i="14"/>
  <c r="J16" i="14"/>
  <c r="I16" i="14"/>
  <c r="H16" i="14"/>
  <c r="G16" i="14"/>
  <c r="F16" i="14"/>
  <c r="E16" i="14"/>
  <c r="D16" i="14"/>
  <c r="C16" i="14"/>
  <c r="L15" i="14"/>
  <c r="N15" i="14" s="1"/>
  <c r="K14" i="14"/>
  <c r="J14" i="14"/>
  <c r="I14" i="14"/>
  <c r="H14" i="14"/>
  <c r="G14" i="14"/>
  <c r="F14" i="14"/>
  <c r="E14" i="14"/>
  <c r="D14" i="14"/>
  <c r="C14" i="14"/>
  <c r="L13" i="14"/>
  <c r="N13" i="14" s="1"/>
  <c r="K12" i="14"/>
  <c r="J12" i="14"/>
  <c r="I12" i="14"/>
  <c r="H12" i="14"/>
  <c r="G12" i="14"/>
  <c r="F12" i="14"/>
  <c r="E12" i="14"/>
  <c r="D12" i="14"/>
  <c r="C12" i="14"/>
  <c r="L11" i="14"/>
  <c r="N11" i="14" s="1"/>
  <c r="K10" i="14"/>
  <c r="J10" i="14"/>
  <c r="I10" i="14"/>
  <c r="H10" i="14"/>
  <c r="G10" i="14"/>
  <c r="F10" i="14"/>
  <c r="E10" i="14"/>
  <c r="D10" i="14"/>
  <c r="C10" i="14"/>
  <c r="L9" i="14"/>
  <c r="N9" i="14" s="1"/>
  <c r="K8" i="14"/>
  <c r="J8" i="14"/>
  <c r="I8" i="14"/>
  <c r="H8" i="14"/>
  <c r="G8" i="14"/>
  <c r="F8" i="14"/>
  <c r="E8" i="14"/>
  <c r="D8" i="14"/>
  <c r="C8" i="14"/>
  <c r="L7" i="14"/>
  <c r="N7" i="14" s="1"/>
  <c r="L5" i="14"/>
  <c r="K20" i="13"/>
  <c r="J20" i="13"/>
  <c r="I20" i="13"/>
  <c r="H20" i="13"/>
  <c r="G20" i="13"/>
  <c r="F20" i="13"/>
  <c r="E20" i="13"/>
  <c r="D20" i="13"/>
  <c r="C20" i="13"/>
  <c r="L19" i="13"/>
  <c r="N19" i="13" s="1"/>
  <c r="K18" i="13"/>
  <c r="J18" i="13"/>
  <c r="I18" i="13"/>
  <c r="H18" i="13"/>
  <c r="G18" i="13"/>
  <c r="F18" i="13"/>
  <c r="E18" i="13"/>
  <c r="D18" i="13"/>
  <c r="C18" i="13"/>
  <c r="L17" i="13"/>
  <c r="K16" i="13"/>
  <c r="J16" i="13"/>
  <c r="I16" i="13"/>
  <c r="H16" i="13"/>
  <c r="G16" i="13"/>
  <c r="F16" i="13"/>
  <c r="E16" i="13"/>
  <c r="D16" i="13"/>
  <c r="C16" i="13"/>
  <c r="L15" i="13"/>
  <c r="N15" i="13" s="1"/>
  <c r="K14" i="13"/>
  <c r="J14" i="13"/>
  <c r="I14" i="13"/>
  <c r="H14" i="13"/>
  <c r="G14" i="13"/>
  <c r="F14" i="13"/>
  <c r="E14" i="13"/>
  <c r="D14" i="13"/>
  <c r="C14" i="13"/>
  <c r="L13" i="13"/>
  <c r="N13" i="13" s="1"/>
  <c r="K12" i="13"/>
  <c r="J12" i="13"/>
  <c r="I12" i="13"/>
  <c r="H12" i="13"/>
  <c r="G12" i="13"/>
  <c r="F12" i="13"/>
  <c r="E12" i="13"/>
  <c r="D12" i="13"/>
  <c r="C12" i="13"/>
  <c r="L11" i="13"/>
  <c r="N11" i="13" s="1"/>
  <c r="K10" i="13"/>
  <c r="J10" i="13"/>
  <c r="I10" i="13"/>
  <c r="H10" i="13"/>
  <c r="G10" i="13"/>
  <c r="F10" i="13"/>
  <c r="E10" i="13"/>
  <c r="D10" i="13"/>
  <c r="C10" i="13"/>
  <c r="L9" i="13"/>
  <c r="N9" i="13" s="1"/>
  <c r="K8" i="13"/>
  <c r="J8" i="13"/>
  <c r="I8" i="13"/>
  <c r="H8" i="13"/>
  <c r="G8" i="13"/>
  <c r="F8" i="13"/>
  <c r="E8" i="13"/>
  <c r="D8" i="13"/>
  <c r="C8" i="13"/>
  <c r="L7" i="13"/>
  <c r="N7" i="13" s="1"/>
  <c r="L5" i="13"/>
  <c r="K20" i="12"/>
  <c r="J20" i="12"/>
  <c r="I20" i="12"/>
  <c r="H20" i="12"/>
  <c r="G20" i="12"/>
  <c r="F20" i="12"/>
  <c r="E20" i="12"/>
  <c r="D20" i="12"/>
  <c r="C20" i="12"/>
  <c r="L19" i="12"/>
  <c r="N19" i="12" s="1"/>
  <c r="K18" i="12"/>
  <c r="J18" i="12"/>
  <c r="I18" i="12"/>
  <c r="H18" i="12"/>
  <c r="G18" i="12"/>
  <c r="F18" i="12"/>
  <c r="E18" i="12"/>
  <c r="D18" i="12"/>
  <c r="C18" i="12"/>
  <c r="L17" i="12"/>
  <c r="N17" i="12" s="1"/>
  <c r="K16" i="12"/>
  <c r="J16" i="12"/>
  <c r="I16" i="12"/>
  <c r="H16" i="12"/>
  <c r="G16" i="12"/>
  <c r="F16" i="12"/>
  <c r="E16" i="12"/>
  <c r="D16" i="12"/>
  <c r="C16" i="12"/>
  <c r="L15" i="12"/>
  <c r="N15" i="12" s="1"/>
  <c r="K14" i="12"/>
  <c r="J14" i="12"/>
  <c r="I14" i="12"/>
  <c r="H14" i="12"/>
  <c r="G14" i="12"/>
  <c r="F14" i="12"/>
  <c r="E14" i="12"/>
  <c r="D14" i="12"/>
  <c r="C14" i="12"/>
  <c r="L13" i="12"/>
  <c r="N13" i="12" s="1"/>
  <c r="K12" i="12"/>
  <c r="J12" i="12"/>
  <c r="I12" i="12"/>
  <c r="H12" i="12"/>
  <c r="G12" i="12"/>
  <c r="F12" i="12"/>
  <c r="E12" i="12"/>
  <c r="D12" i="12"/>
  <c r="C12" i="12"/>
  <c r="L11" i="12"/>
  <c r="N11" i="12" s="1"/>
  <c r="K10" i="12"/>
  <c r="J10" i="12"/>
  <c r="I10" i="12"/>
  <c r="H10" i="12"/>
  <c r="G10" i="12"/>
  <c r="F10" i="12"/>
  <c r="E10" i="12"/>
  <c r="D10" i="12"/>
  <c r="C10" i="12"/>
  <c r="L9" i="12"/>
  <c r="N9" i="12" s="1"/>
  <c r="K8" i="12"/>
  <c r="J8" i="12"/>
  <c r="I8" i="12"/>
  <c r="H8" i="12"/>
  <c r="G8" i="12"/>
  <c r="F8" i="12"/>
  <c r="E8" i="12"/>
  <c r="D8" i="12"/>
  <c r="C8" i="12"/>
  <c r="L7" i="12"/>
  <c r="N7" i="12" s="1"/>
  <c r="L5" i="12"/>
  <c r="F14" i="11"/>
  <c r="E14" i="11"/>
  <c r="Q5" i="9"/>
  <c r="Q16" i="9" s="1"/>
  <c r="Q24" i="9"/>
  <c r="Q12" i="9"/>
  <c r="Q8" i="9"/>
  <c r="K18" i="9"/>
  <c r="J18" i="9"/>
  <c r="I18" i="9"/>
  <c r="H18" i="9"/>
  <c r="G18" i="9"/>
  <c r="F18" i="9"/>
  <c r="E18" i="9"/>
  <c r="D18" i="9"/>
  <c r="C18" i="9"/>
  <c r="L17" i="9"/>
  <c r="N17" i="9" s="1"/>
  <c r="K30" i="9"/>
  <c r="J30" i="9"/>
  <c r="I30" i="9"/>
  <c r="H30" i="9"/>
  <c r="G30" i="9"/>
  <c r="F30" i="9"/>
  <c r="E30" i="9"/>
  <c r="D30" i="9"/>
  <c r="C30" i="9"/>
  <c r="K28" i="9"/>
  <c r="J28" i="9"/>
  <c r="I28" i="9"/>
  <c r="H28" i="9"/>
  <c r="G28" i="9"/>
  <c r="F28" i="9"/>
  <c r="E28" i="9"/>
  <c r="D28" i="9"/>
  <c r="C28" i="9"/>
  <c r="K26" i="9"/>
  <c r="J26" i="9"/>
  <c r="I26" i="9"/>
  <c r="H26" i="9"/>
  <c r="G26" i="9"/>
  <c r="F26" i="9"/>
  <c r="E26" i="9"/>
  <c r="D26" i="9"/>
  <c r="C26" i="9"/>
  <c r="K24" i="9"/>
  <c r="J24" i="9"/>
  <c r="I24" i="9"/>
  <c r="H24" i="9"/>
  <c r="G24" i="9"/>
  <c r="F24" i="9"/>
  <c r="E24" i="9"/>
  <c r="D24" i="9"/>
  <c r="C24" i="9"/>
  <c r="K22" i="9"/>
  <c r="J22" i="9"/>
  <c r="I22" i="9"/>
  <c r="H22" i="9"/>
  <c r="G22" i="9"/>
  <c r="F22" i="9"/>
  <c r="E22" i="9"/>
  <c r="D22" i="9"/>
  <c r="C22" i="9"/>
  <c r="K20" i="9"/>
  <c r="J20" i="9"/>
  <c r="I20" i="9"/>
  <c r="H20" i="9"/>
  <c r="G20" i="9"/>
  <c r="F20" i="9"/>
  <c r="E20" i="9"/>
  <c r="D20" i="9"/>
  <c r="C20" i="9"/>
  <c r="K16" i="9"/>
  <c r="J16" i="9"/>
  <c r="I16" i="9"/>
  <c r="H16" i="9"/>
  <c r="G16" i="9"/>
  <c r="F16" i="9"/>
  <c r="E16" i="9"/>
  <c r="D16" i="9"/>
  <c r="C16" i="9"/>
  <c r="K14" i="9"/>
  <c r="J14" i="9"/>
  <c r="I14" i="9"/>
  <c r="H14" i="9"/>
  <c r="G14" i="9"/>
  <c r="F14" i="9"/>
  <c r="E14" i="9"/>
  <c r="D14" i="9"/>
  <c r="C14" i="9"/>
  <c r="K12" i="9"/>
  <c r="J12" i="9"/>
  <c r="I12" i="9"/>
  <c r="H12" i="9"/>
  <c r="G12" i="9"/>
  <c r="F12" i="9"/>
  <c r="E12" i="9"/>
  <c r="D12" i="9"/>
  <c r="C12" i="9"/>
  <c r="K10" i="9"/>
  <c r="J10" i="9"/>
  <c r="I10" i="9"/>
  <c r="H10" i="9"/>
  <c r="G10" i="9"/>
  <c r="F10" i="9"/>
  <c r="E10" i="9"/>
  <c r="D10" i="9"/>
  <c r="C10" i="9"/>
  <c r="K8" i="9"/>
  <c r="J8" i="9"/>
  <c r="I8" i="9"/>
  <c r="H8" i="9"/>
  <c r="G8" i="9"/>
  <c r="F8" i="9"/>
  <c r="E8" i="9"/>
  <c r="D8" i="9"/>
  <c r="C8" i="9"/>
  <c r="K28" i="10"/>
  <c r="J28" i="10"/>
  <c r="I28" i="10"/>
  <c r="H28" i="10"/>
  <c r="G28" i="10"/>
  <c r="F28" i="10"/>
  <c r="E28" i="10"/>
  <c r="D28" i="10"/>
  <c r="C28" i="10"/>
  <c r="L27" i="10"/>
  <c r="N27" i="10" s="1"/>
  <c r="K26" i="10"/>
  <c r="J26" i="10"/>
  <c r="I26" i="10"/>
  <c r="H26" i="10"/>
  <c r="G26" i="10"/>
  <c r="F26" i="10"/>
  <c r="E26" i="10"/>
  <c r="D26" i="10"/>
  <c r="C26" i="10"/>
  <c r="L25" i="10"/>
  <c r="N25" i="10" s="1"/>
  <c r="K24" i="10"/>
  <c r="J24" i="10"/>
  <c r="I24" i="10"/>
  <c r="H24" i="10"/>
  <c r="G24" i="10"/>
  <c r="F24" i="10"/>
  <c r="E24" i="10"/>
  <c r="D24" i="10"/>
  <c r="C24" i="10"/>
  <c r="L23" i="10"/>
  <c r="N23" i="10" s="1"/>
  <c r="K22" i="10"/>
  <c r="J22" i="10"/>
  <c r="I22" i="10"/>
  <c r="H22" i="10"/>
  <c r="G22" i="10"/>
  <c r="F22" i="10"/>
  <c r="E22" i="10"/>
  <c r="D22" i="10"/>
  <c r="C22" i="10"/>
  <c r="N21" i="10"/>
  <c r="L21" i="10"/>
  <c r="K20" i="10"/>
  <c r="J20" i="10"/>
  <c r="I20" i="10"/>
  <c r="H20" i="10"/>
  <c r="G20" i="10"/>
  <c r="F20" i="10"/>
  <c r="E20" i="10"/>
  <c r="D20" i="10"/>
  <c r="C20" i="10"/>
  <c r="N19" i="10"/>
  <c r="L19" i="10"/>
  <c r="K18" i="10"/>
  <c r="J18" i="10"/>
  <c r="I18" i="10"/>
  <c r="H18" i="10"/>
  <c r="G18" i="10"/>
  <c r="F18" i="10"/>
  <c r="E18" i="10"/>
  <c r="D18" i="10"/>
  <c r="C18" i="10"/>
  <c r="N17" i="10"/>
  <c r="L17" i="10"/>
  <c r="K16" i="10"/>
  <c r="J16" i="10"/>
  <c r="I16" i="10"/>
  <c r="H16" i="10"/>
  <c r="G16" i="10"/>
  <c r="F16" i="10"/>
  <c r="E16" i="10"/>
  <c r="D16" i="10"/>
  <c r="C16" i="10"/>
  <c r="L15" i="10"/>
  <c r="N15" i="10" s="1"/>
  <c r="K14" i="10"/>
  <c r="J14" i="10"/>
  <c r="I14" i="10"/>
  <c r="H14" i="10"/>
  <c r="G14" i="10"/>
  <c r="F14" i="10"/>
  <c r="E14" i="10"/>
  <c r="D14" i="10"/>
  <c r="C14" i="10"/>
  <c r="L13" i="10"/>
  <c r="N13" i="10" s="1"/>
  <c r="K12" i="10"/>
  <c r="J12" i="10"/>
  <c r="I12" i="10"/>
  <c r="H12" i="10"/>
  <c r="G12" i="10"/>
  <c r="F12" i="10"/>
  <c r="E12" i="10"/>
  <c r="D12" i="10"/>
  <c r="C12" i="10"/>
  <c r="L11" i="10"/>
  <c r="N11" i="10" s="1"/>
  <c r="K10" i="10"/>
  <c r="J10" i="10"/>
  <c r="I10" i="10"/>
  <c r="H10" i="10"/>
  <c r="G10" i="10"/>
  <c r="F10" i="10"/>
  <c r="E10" i="10"/>
  <c r="D10" i="10"/>
  <c r="C10" i="10"/>
  <c r="L9" i="10"/>
  <c r="N9" i="10" s="1"/>
  <c r="K8" i="10"/>
  <c r="J8" i="10"/>
  <c r="I8" i="10"/>
  <c r="H8" i="10"/>
  <c r="G8" i="10"/>
  <c r="F8" i="10"/>
  <c r="E8" i="10"/>
  <c r="D8" i="10"/>
  <c r="C8" i="10"/>
  <c r="L7" i="10"/>
  <c r="N7" i="10" s="1"/>
  <c r="L5" i="10"/>
  <c r="L29" i="9"/>
  <c r="N29" i="9" s="1"/>
  <c r="L27" i="9"/>
  <c r="N27" i="9" s="1"/>
  <c r="L25" i="9"/>
  <c r="N25" i="9" s="1"/>
  <c r="L23" i="9"/>
  <c r="N23" i="9" s="1"/>
  <c r="L21" i="9"/>
  <c r="N21" i="9" s="1"/>
  <c r="L19" i="9"/>
  <c r="N19" i="9" s="1"/>
  <c r="L15" i="9"/>
  <c r="N15" i="9" s="1"/>
  <c r="L13" i="9"/>
  <c r="N13" i="9" s="1"/>
  <c r="L11" i="9"/>
  <c r="N11" i="9" s="1"/>
  <c r="L9" i="9"/>
  <c r="N9" i="9" s="1"/>
  <c r="L7" i="9"/>
  <c r="N7" i="9" s="1"/>
  <c r="L5" i="9"/>
  <c r="K14" i="4"/>
  <c r="J14" i="4"/>
  <c r="I14" i="4"/>
  <c r="H14" i="4"/>
  <c r="G14" i="4"/>
  <c r="F14" i="4"/>
  <c r="E14" i="4"/>
  <c r="D14" i="4"/>
  <c r="C14" i="4"/>
  <c r="K22" i="8"/>
  <c r="J22" i="8"/>
  <c r="I22" i="8"/>
  <c r="H22" i="8"/>
  <c r="G22" i="8"/>
  <c r="F22" i="8"/>
  <c r="E22" i="8"/>
  <c r="D22" i="8"/>
  <c r="C22" i="8"/>
  <c r="L21" i="8"/>
  <c r="N21" i="8" s="1"/>
  <c r="K20" i="8"/>
  <c r="J20" i="8"/>
  <c r="I20" i="8"/>
  <c r="H20" i="8"/>
  <c r="G20" i="8"/>
  <c r="F20" i="8"/>
  <c r="E20" i="8"/>
  <c r="D20" i="8"/>
  <c r="C20" i="8"/>
  <c r="L19" i="8"/>
  <c r="N19" i="8" s="1"/>
  <c r="K24" i="6"/>
  <c r="J24" i="6"/>
  <c r="I24" i="6"/>
  <c r="H24" i="6"/>
  <c r="G24" i="6"/>
  <c r="F24" i="6"/>
  <c r="E24" i="6"/>
  <c r="D24" i="6"/>
  <c r="C24" i="6"/>
  <c r="L23" i="6"/>
  <c r="N23" i="6" s="1"/>
  <c r="K30" i="5"/>
  <c r="J30" i="5"/>
  <c r="I30" i="5"/>
  <c r="H30" i="5"/>
  <c r="G30" i="5"/>
  <c r="F30" i="5"/>
  <c r="E30" i="5"/>
  <c r="D30" i="5"/>
  <c r="C30" i="5"/>
  <c r="L29" i="5"/>
  <c r="N29" i="5" s="1"/>
  <c r="K18" i="8"/>
  <c r="J18" i="8"/>
  <c r="I18" i="8"/>
  <c r="H18" i="8"/>
  <c r="G18" i="8"/>
  <c r="F18" i="8"/>
  <c r="E18" i="8"/>
  <c r="D18" i="8"/>
  <c r="C18" i="8"/>
  <c r="L17" i="8"/>
  <c r="N17" i="8" s="1"/>
  <c r="K16" i="8"/>
  <c r="J16" i="8"/>
  <c r="I16" i="8"/>
  <c r="H16" i="8"/>
  <c r="G16" i="8"/>
  <c r="F16" i="8"/>
  <c r="E16" i="8"/>
  <c r="D16" i="8"/>
  <c r="C16" i="8"/>
  <c r="L15" i="8"/>
  <c r="N15" i="8" s="1"/>
  <c r="K14" i="8"/>
  <c r="J14" i="8"/>
  <c r="I14" i="8"/>
  <c r="H14" i="8"/>
  <c r="G14" i="8"/>
  <c r="F14" i="8"/>
  <c r="E14" i="8"/>
  <c r="D14" i="8"/>
  <c r="C14" i="8"/>
  <c r="L13" i="8"/>
  <c r="N13" i="8" s="1"/>
  <c r="K12" i="8"/>
  <c r="J12" i="8"/>
  <c r="I12" i="8"/>
  <c r="H12" i="8"/>
  <c r="G12" i="8"/>
  <c r="F12" i="8"/>
  <c r="E12" i="8"/>
  <c r="D12" i="8"/>
  <c r="C12" i="8"/>
  <c r="L11" i="8"/>
  <c r="N11" i="8" s="1"/>
  <c r="K10" i="8"/>
  <c r="J10" i="8"/>
  <c r="I10" i="8"/>
  <c r="H10" i="8"/>
  <c r="G10" i="8"/>
  <c r="F10" i="8"/>
  <c r="E10" i="8"/>
  <c r="D10" i="8"/>
  <c r="C10" i="8"/>
  <c r="L9" i="8"/>
  <c r="N9" i="8" s="1"/>
  <c r="K8" i="8"/>
  <c r="J8" i="8"/>
  <c r="I8" i="8"/>
  <c r="H8" i="8"/>
  <c r="G8" i="8"/>
  <c r="F8" i="8"/>
  <c r="E8" i="8"/>
  <c r="D8" i="8"/>
  <c r="C8" i="8"/>
  <c r="L7" i="8"/>
  <c r="N7" i="8" s="1"/>
  <c r="L5" i="8"/>
  <c r="L21" i="6"/>
  <c r="L19" i="6"/>
  <c r="L17" i="6"/>
  <c r="L15" i="6"/>
  <c r="L13" i="6"/>
  <c r="L11" i="6"/>
  <c r="L9" i="6"/>
  <c r="L7" i="6"/>
  <c r="L27" i="5"/>
  <c r="L25" i="5"/>
  <c r="L23" i="5"/>
  <c r="L21" i="5"/>
  <c r="L19" i="5"/>
  <c r="L17" i="5"/>
  <c r="L15" i="5"/>
  <c r="L13" i="5"/>
  <c r="L11" i="5"/>
  <c r="L9" i="5"/>
  <c r="L7" i="5"/>
  <c r="L27" i="4"/>
  <c r="L25" i="4"/>
  <c r="L23" i="4"/>
  <c r="L21" i="4"/>
  <c r="L19" i="4"/>
  <c r="L17" i="4"/>
  <c r="L15" i="4"/>
  <c r="L13" i="4"/>
  <c r="L11" i="4"/>
  <c r="L9" i="4"/>
  <c r="K20" i="4"/>
  <c r="J20" i="4"/>
  <c r="I20" i="4"/>
  <c r="H20" i="4"/>
  <c r="G20" i="4"/>
  <c r="F20" i="4"/>
  <c r="E20" i="4"/>
  <c r="D20" i="4"/>
  <c r="C20" i="4"/>
  <c r="K18" i="4"/>
  <c r="J18" i="4"/>
  <c r="I18" i="4"/>
  <c r="H18" i="4"/>
  <c r="G18" i="4"/>
  <c r="F18" i="4"/>
  <c r="E18" i="4"/>
  <c r="D18" i="4"/>
  <c r="C18" i="4"/>
  <c r="K16" i="4"/>
  <c r="J16" i="4"/>
  <c r="I16" i="4"/>
  <c r="H16" i="4"/>
  <c r="G16" i="4"/>
  <c r="F16" i="4"/>
  <c r="E16" i="4"/>
  <c r="D16" i="4"/>
  <c r="C16" i="4"/>
  <c r="K12" i="4"/>
  <c r="J12" i="4"/>
  <c r="I12" i="4"/>
  <c r="H12" i="4"/>
  <c r="G12" i="4"/>
  <c r="F12" i="4"/>
  <c r="E12" i="4"/>
  <c r="D12" i="4"/>
  <c r="C12" i="4"/>
  <c r="K10" i="4"/>
  <c r="J10" i="4"/>
  <c r="I10" i="4"/>
  <c r="H10" i="4"/>
  <c r="G10" i="4"/>
  <c r="F10" i="4"/>
  <c r="E10" i="4"/>
  <c r="D10" i="4"/>
  <c r="C10" i="4"/>
  <c r="F8" i="4"/>
  <c r="G8" i="4"/>
  <c r="H8" i="4"/>
  <c r="I8" i="4"/>
  <c r="J8" i="4"/>
  <c r="K8" i="4"/>
  <c r="D8" i="4"/>
  <c r="E8" i="4"/>
  <c r="C8" i="4"/>
  <c r="L16" i="10" l="1"/>
  <c r="O16" i="10" s="1"/>
  <c r="L22" i="10"/>
  <c r="O22" i="10" s="1"/>
  <c r="D10" i="11"/>
  <c r="L26" i="10"/>
  <c r="O26" i="10" s="1"/>
  <c r="L20" i="10"/>
  <c r="O20" i="10" s="1"/>
  <c r="L14" i="10"/>
  <c r="O14" i="10" s="1"/>
  <c r="L28" i="10"/>
  <c r="O28" i="10" s="1"/>
  <c r="L8" i="10"/>
  <c r="O8" i="10" s="1"/>
  <c r="L10" i="10"/>
  <c r="O10" i="10" s="1"/>
  <c r="L24" i="10"/>
  <c r="O24" i="10" s="1"/>
  <c r="L12" i="10"/>
  <c r="O12" i="10" s="1"/>
  <c r="L18" i="10"/>
  <c r="O18" i="10" s="1"/>
  <c r="AK10" i="11"/>
  <c r="AK5" i="11"/>
  <c r="AK20" i="11"/>
  <c r="AK17" i="11"/>
  <c r="AK13" i="11"/>
  <c r="AK12" i="11"/>
  <c r="L10" i="17"/>
  <c r="O10" i="17" s="1"/>
  <c r="L18" i="17"/>
  <c r="O18" i="17" s="1"/>
  <c r="L16" i="17"/>
  <c r="O16" i="17" s="1"/>
  <c r="L14" i="17"/>
  <c r="O14" i="17" s="1"/>
  <c r="L12" i="17"/>
  <c r="O12" i="17" s="1"/>
  <c r="L8" i="17"/>
  <c r="O8" i="17" s="1"/>
  <c r="AK4" i="11"/>
  <c r="AK11" i="11"/>
  <c r="AK15" i="11"/>
  <c r="AK8" i="11"/>
  <c r="AK7" i="11"/>
  <c r="AK9" i="11"/>
  <c r="AK18" i="11"/>
  <c r="L20" i="16"/>
  <c r="O20" i="16" s="1"/>
  <c r="L18" i="16"/>
  <c r="O18" i="16" s="1"/>
  <c r="L14" i="16"/>
  <c r="O14" i="16" s="1"/>
  <c r="L12" i="16"/>
  <c r="O12" i="16" s="1"/>
  <c r="L10" i="16"/>
  <c r="O10" i="16" s="1"/>
  <c r="L16" i="16"/>
  <c r="O16" i="16" s="1"/>
  <c r="L8" i="16"/>
  <c r="O8" i="16" s="1"/>
  <c r="L8" i="15"/>
  <c r="O8" i="15" s="1"/>
  <c r="L28" i="15"/>
  <c r="O28" i="15" s="1"/>
  <c r="L26" i="15"/>
  <c r="O26" i="15" s="1"/>
  <c r="L24" i="15"/>
  <c r="O24" i="15" s="1"/>
  <c r="L22" i="15"/>
  <c r="O22" i="15" s="1"/>
  <c r="L20" i="15"/>
  <c r="O20" i="15" s="1"/>
  <c r="L18" i="15"/>
  <c r="O18" i="15" s="1"/>
  <c r="L16" i="15"/>
  <c r="O16" i="15" s="1"/>
  <c r="L14" i="15"/>
  <c r="O14" i="15" s="1"/>
  <c r="L12" i="15"/>
  <c r="O12" i="15" s="1"/>
  <c r="O10" i="15"/>
  <c r="L12" i="14"/>
  <c r="O12" i="14" s="1"/>
  <c r="L20" i="14"/>
  <c r="O20" i="14" s="1"/>
  <c r="L18" i="14"/>
  <c r="O18" i="14" s="1"/>
  <c r="L16" i="14"/>
  <c r="O16" i="14" s="1"/>
  <c r="L14" i="14"/>
  <c r="O14" i="14" s="1"/>
  <c r="L10" i="14"/>
  <c r="O10" i="14" s="1"/>
  <c r="L8" i="14"/>
  <c r="O8" i="14" s="1"/>
  <c r="L20" i="13"/>
  <c r="O20" i="13" s="1"/>
  <c r="L18" i="13"/>
  <c r="O18" i="13" s="1"/>
  <c r="L16" i="13"/>
  <c r="O16" i="13" s="1"/>
  <c r="L14" i="13"/>
  <c r="O14" i="13" s="1"/>
  <c r="L12" i="13"/>
  <c r="O12" i="13" s="1"/>
  <c r="L10" i="13"/>
  <c r="O10" i="13" s="1"/>
  <c r="L8" i="13"/>
  <c r="O8" i="13" s="1"/>
  <c r="AK6" i="11"/>
  <c r="E21" i="11"/>
  <c r="AF21" i="11" s="1"/>
  <c r="L20" i="12"/>
  <c r="O20" i="12" s="1"/>
  <c r="L16" i="12"/>
  <c r="O16" i="12" s="1"/>
  <c r="L18" i="12"/>
  <c r="O18" i="12" s="1"/>
  <c r="L14" i="12"/>
  <c r="O14" i="12" s="1"/>
  <c r="L12" i="12"/>
  <c r="O12" i="12" s="1"/>
  <c r="L10" i="12"/>
  <c r="O10" i="12" s="1"/>
  <c r="L8" i="12"/>
  <c r="O8" i="12" s="1"/>
  <c r="R30" i="9"/>
  <c r="L18" i="9"/>
  <c r="O18" i="9" s="1"/>
  <c r="L30" i="9"/>
  <c r="O30" i="9" s="1"/>
  <c r="L20" i="9"/>
  <c r="O20" i="9" s="1"/>
  <c r="L22" i="9"/>
  <c r="O22" i="9" s="1"/>
  <c r="L24" i="9"/>
  <c r="O24" i="9" s="1"/>
  <c r="L26" i="9"/>
  <c r="O26" i="9" s="1"/>
  <c r="L10" i="9"/>
  <c r="O10" i="9" s="1"/>
  <c r="L28" i="9"/>
  <c r="O28" i="9" s="1"/>
  <c r="L14" i="9"/>
  <c r="O14" i="9" s="1"/>
  <c r="L16" i="9"/>
  <c r="O16" i="9" s="1"/>
  <c r="L12" i="9"/>
  <c r="O12" i="9" s="1"/>
  <c r="L8" i="9"/>
  <c r="O8" i="9" s="1"/>
  <c r="L20" i="8"/>
  <c r="O20" i="8" s="1"/>
  <c r="L18" i="8"/>
  <c r="O18" i="8" s="1"/>
  <c r="L24" i="6"/>
  <c r="O24" i="6" s="1"/>
  <c r="L22" i="8"/>
  <c r="O22" i="8" s="1"/>
  <c r="L16" i="8"/>
  <c r="O16" i="8" s="1"/>
  <c r="L14" i="8"/>
  <c r="O14" i="8" s="1"/>
  <c r="L12" i="8"/>
  <c r="O12" i="8" s="1"/>
  <c r="L10" i="8"/>
  <c r="O10" i="8" s="1"/>
  <c r="L8" i="8"/>
  <c r="O8" i="8" s="1"/>
  <c r="L30" i="5"/>
  <c r="O30" i="5" s="1"/>
  <c r="L12" i="4"/>
  <c r="L14" i="4"/>
  <c r="L16" i="4"/>
  <c r="L20" i="4"/>
  <c r="L8" i="4"/>
  <c r="L10" i="4"/>
  <c r="L18" i="4"/>
  <c r="K22" i="6"/>
  <c r="J22" i="6"/>
  <c r="I22" i="6"/>
  <c r="H22" i="6"/>
  <c r="G22" i="6"/>
  <c r="F22" i="6"/>
  <c r="E22" i="6"/>
  <c r="D22" i="6"/>
  <c r="C22" i="6"/>
  <c r="N21" i="6"/>
  <c r="K20" i="6"/>
  <c r="J20" i="6"/>
  <c r="I20" i="6"/>
  <c r="H20" i="6"/>
  <c r="G20" i="6"/>
  <c r="F20" i="6"/>
  <c r="E20" i="6"/>
  <c r="D20" i="6"/>
  <c r="C20" i="6"/>
  <c r="N19" i="6"/>
  <c r="K18" i="6"/>
  <c r="J18" i="6"/>
  <c r="I18" i="6"/>
  <c r="H18" i="6"/>
  <c r="G18" i="6"/>
  <c r="F18" i="6"/>
  <c r="E18" i="6"/>
  <c r="D18" i="6"/>
  <c r="C18" i="6"/>
  <c r="N17" i="6"/>
  <c r="K16" i="6"/>
  <c r="J16" i="6"/>
  <c r="I16" i="6"/>
  <c r="H16" i="6"/>
  <c r="G16" i="6"/>
  <c r="F16" i="6"/>
  <c r="E16" i="6"/>
  <c r="D16" i="6"/>
  <c r="C16" i="6"/>
  <c r="N15" i="6"/>
  <c r="K14" i="6"/>
  <c r="J14" i="6"/>
  <c r="I14" i="6"/>
  <c r="H14" i="6"/>
  <c r="G14" i="6"/>
  <c r="F14" i="6"/>
  <c r="E14" i="6"/>
  <c r="D14" i="6"/>
  <c r="C14" i="6"/>
  <c r="N13" i="6"/>
  <c r="K12" i="6"/>
  <c r="J12" i="6"/>
  <c r="I12" i="6"/>
  <c r="H12" i="6"/>
  <c r="G12" i="6"/>
  <c r="F12" i="6"/>
  <c r="E12" i="6"/>
  <c r="D12" i="6"/>
  <c r="C12" i="6"/>
  <c r="N11" i="6"/>
  <c r="K10" i="6"/>
  <c r="J10" i="6"/>
  <c r="I10" i="6"/>
  <c r="H10" i="6"/>
  <c r="G10" i="6"/>
  <c r="F10" i="6"/>
  <c r="E10" i="6"/>
  <c r="D10" i="6"/>
  <c r="C10" i="6"/>
  <c r="N9" i="6"/>
  <c r="K8" i="6"/>
  <c r="J8" i="6"/>
  <c r="I8" i="6"/>
  <c r="H8" i="6"/>
  <c r="G8" i="6"/>
  <c r="F8" i="6"/>
  <c r="E8" i="6"/>
  <c r="D8" i="6"/>
  <c r="C8" i="6"/>
  <c r="N7" i="6"/>
  <c r="L5" i="6"/>
  <c r="K28" i="5"/>
  <c r="J28" i="5"/>
  <c r="I28" i="5"/>
  <c r="H28" i="5"/>
  <c r="G28" i="5"/>
  <c r="F28" i="5"/>
  <c r="E28" i="5"/>
  <c r="D28" i="5"/>
  <c r="C28" i="5"/>
  <c r="N27" i="5"/>
  <c r="K26" i="5"/>
  <c r="J26" i="5"/>
  <c r="I26" i="5"/>
  <c r="H26" i="5"/>
  <c r="G26" i="5"/>
  <c r="F26" i="5"/>
  <c r="E26" i="5"/>
  <c r="D26" i="5"/>
  <c r="C26" i="5"/>
  <c r="N25" i="5"/>
  <c r="K24" i="5"/>
  <c r="J24" i="5"/>
  <c r="I24" i="5"/>
  <c r="H24" i="5"/>
  <c r="G24" i="5"/>
  <c r="F24" i="5"/>
  <c r="E24" i="5"/>
  <c r="D24" i="5"/>
  <c r="C24" i="5"/>
  <c r="N23" i="5"/>
  <c r="K22" i="5"/>
  <c r="J22" i="5"/>
  <c r="I22" i="5"/>
  <c r="H22" i="5"/>
  <c r="G22" i="5"/>
  <c r="F22" i="5"/>
  <c r="E22" i="5"/>
  <c r="D22" i="5"/>
  <c r="C22" i="5"/>
  <c r="N21" i="5"/>
  <c r="K20" i="5"/>
  <c r="J20" i="5"/>
  <c r="I20" i="5"/>
  <c r="H20" i="5"/>
  <c r="G20" i="5"/>
  <c r="F20" i="5"/>
  <c r="E20" i="5"/>
  <c r="D20" i="5"/>
  <c r="C20" i="5"/>
  <c r="N19" i="5"/>
  <c r="K18" i="5"/>
  <c r="J18" i="5"/>
  <c r="I18" i="5"/>
  <c r="H18" i="5"/>
  <c r="G18" i="5"/>
  <c r="F18" i="5"/>
  <c r="E18" i="5"/>
  <c r="D18" i="5"/>
  <c r="C18" i="5"/>
  <c r="N17" i="5"/>
  <c r="K16" i="5"/>
  <c r="J16" i="5"/>
  <c r="I16" i="5"/>
  <c r="H16" i="5"/>
  <c r="G16" i="5"/>
  <c r="F16" i="5"/>
  <c r="E16" i="5"/>
  <c r="D16" i="5"/>
  <c r="C16" i="5"/>
  <c r="N15" i="5"/>
  <c r="K14" i="5"/>
  <c r="J14" i="5"/>
  <c r="I14" i="5"/>
  <c r="H14" i="5"/>
  <c r="G14" i="5"/>
  <c r="F14" i="5"/>
  <c r="E14" i="5"/>
  <c r="D14" i="5"/>
  <c r="C14" i="5"/>
  <c r="N13" i="5"/>
  <c r="K12" i="5"/>
  <c r="J12" i="5"/>
  <c r="I12" i="5"/>
  <c r="H12" i="5"/>
  <c r="G12" i="5"/>
  <c r="F12" i="5"/>
  <c r="E12" i="5"/>
  <c r="D12" i="5"/>
  <c r="C12" i="5"/>
  <c r="N11" i="5"/>
  <c r="K10" i="5"/>
  <c r="J10" i="5"/>
  <c r="I10" i="5"/>
  <c r="H10" i="5"/>
  <c r="G10" i="5"/>
  <c r="F10" i="5"/>
  <c r="E10" i="5"/>
  <c r="D10" i="5"/>
  <c r="C10" i="5"/>
  <c r="N9" i="5"/>
  <c r="K8" i="5"/>
  <c r="J8" i="5"/>
  <c r="I8" i="5"/>
  <c r="H8" i="5"/>
  <c r="G8" i="5"/>
  <c r="F8" i="5"/>
  <c r="E8" i="5"/>
  <c r="D8" i="5"/>
  <c r="C8" i="5"/>
  <c r="N7" i="5"/>
  <c r="L5" i="5"/>
  <c r="K28" i="4"/>
  <c r="J28" i="4"/>
  <c r="I28" i="4"/>
  <c r="H28" i="4"/>
  <c r="G28" i="4"/>
  <c r="F28" i="4"/>
  <c r="E28" i="4"/>
  <c r="D28" i="4"/>
  <c r="C28" i="4"/>
  <c r="N27" i="4"/>
  <c r="K26" i="4"/>
  <c r="J26" i="4"/>
  <c r="I26" i="4"/>
  <c r="H26" i="4"/>
  <c r="G26" i="4"/>
  <c r="F26" i="4"/>
  <c r="E26" i="4"/>
  <c r="D26" i="4"/>
  <c r="C26" i="4"/>
  <c r="N25" i="4"/>
  <c r="K24" i="4"/>
  <c r="J24" i="4"/>
  <c r="I24" i="4"/>
  <c r="H24" i="4"/>
  <c r="G24" i="4"/>
  <c r="F24" i="4"/>
  <c r="E24" i="4"/>
  <c r="D24" i="4"/>
  <c r="C24" i="4"/>
  <c r="N23" i="4"/>
  <c r="K22" i="4"/>
  <c r="J22" i="4"/>
  <c r="I22" i="4"/>
  <c r="H22" i="4"/>
  <c r="G22" i="4"/>
  <c r="F22" i="4"/>
  <c r="E22" i="4"/>
  <c r="D22" i="4"/>
  <c r="C22" i="4"/>
  <c r="N21" i="4"/>
  <c r="N19" i="4"/>
  <c r="N17" i="4"/>
  <c r="N15" i="4"/>
  <c r="N13" i="4"/>
  <c r="N11" i="4"/>
  <c r="N9" i="4"/>
  <c r="L7" i="4"/>
  <c r="L5" i="4"/>
  <c r="D16" i="11" l="1"/>
  <c r="D18" i="11"/>
  <c r="D12" i="11"/>
  <c r="D7" i="11"/>
  <c r="D4" i="11"/>
  <c r="D9" i="11"/>
  <c r="D11" i="11"/>
  <c r="D5" i="11"/>
  <c r="D13" i="11"/>
  <c r="D8" i="11"/>
  <c r="D6" i="11"/>
  <c r="L10" i="6"/>
  <c r="O10" i="6" s="1"/>
  <c r="L18" i="6"/>
  <c r="O18" i="6" s="1"/>
  <c r="L16" i="5"/>
  <c r="N7" i="4"/>
  <c r="L8" i="5"/>
  <c r="O8" i="5" s="1"/>
  <c r="H14" i="11" s="1"/>
  <c r="AE14" i="11" s="1"/>
  <c r="L10" i="5"/>
  <c r="O10" i="5" s="1"/>
  <c r="L18" i="5"/>
  <c r="O18" i="5" s="1"/>
  <c r="L28" i="5"/>
  <c r="O28" i="5" s="1"/>
  <c r="L12" i="6"/>
  <c r="O12" i="6" s="1"/>
  <c r="L20" i="6"/>
  <c r="O20" i="6" s="1"/>
  <c r="L22" i="6"/>
  <c r="O22" i="6" s="1"/>
  <c r="L24" i="5"/>
  <c r="O24" i="5" s="1"/>
  <c r="L12" i="5"/>
  <c r="O12" i="5" s="1"/>
  <c r="L20" i="5"/>
  <c r="O20" i="5" s="1"/>
  <c r="L14" i="6"/>
  <c r="O14" i="6" s="1"/>
  <c r="L14" i="5"/>
  <c r="O14" i="5" s="1"/>
  <c r="L22" i="5"/>
  <c r="O22" i="5" s="1"/>
  <c r="L8" i="6"/>
  <c r="O8" i="6" s="1"/>
  <c r="J14" i="11" s="1"/>
  <c r="L16" i="6"/>
  <c r="O16" i="6" s="1"/>
  <c r="L26" i="5"/>
  <c r="O26" i="5" s="1"/>
  <c r="L26" i="4"/>
  <c r="O26" i="4" s="1"/>
  <c r="L24" i="4"/>
  <c r="O24" i="4" s="1"/>
  <c r="L22" i="4"/>
  <c r="O22" i="4" s="1"/>
  <c r="L28" i="4"/>
  <c r="O28" i="4" s="1"/>
  <c r="O16" i="4"/>
  <c r="O18" i="4"/>
  <c r="O12" i="4"/>
  <c r="O16" i="5"/>
  <c r="O10" i="4"/>
  <c r="O14" i="4"/>
  <c r="O20" i="4"/>
  <c r="O8" i="4"/>
  <c r="AH14" i="11" l="1"/>
  <c r="AF14" i="11" s="1"/>
  <c r="AJ14" i="11"/>
  <c r="AK14" i="11" l="1"/>
  <c r="D14" i="11"/>
</calcChain>
</file>

<file path=xl/sharedStrings.xml><?xml version="1.0" encoding="utf-8"?>
<sst xmlns="http://schemas.openxmlformats.org/spreadsheetml/2006/main" count="565" uniqueCount="126">
  <si>
    <t>Karen</t>
  </si>
  <si>
    <t>Arndt</t>
  </si>
  <si>
    <t>Ami</t>
  </si>
  <si>
    <t>Bess</t>
  </si>
  <si>
    <t>John</t>
  </si>
  <si>
    <t>Tony</t>
  </si>
  <si>
    <t>Adkison</t>
  </si>
  <si>
    <t>Jon</t>
  </si>
  <si>
    <t>Dickey</t>
  </si>
  <si>
    <t>Mark</t>
  </si>
  <si>
    <t>Hutter</t>
  </si>
  <si>
    <t>Drew</t>
  </si>
  <si>
    <t>Kandrak</t>
  </si>
  <si>
    <t>Ryan</t>
  </si>
  <si>
    <t>Miller</t>
  </si>
  <si>
    <t>Jeff</t>
  </si>
  <si>
    <t>Vest</t>
  </si>
  <si>
    <t>Kevin</t>
  </si>
  <si>
    <t>Walters</t>
  </si>
  <si>
    <t>Russ</t>
  </si>
  <si>
    <t>Mike</t>
  </si>
  <si>
    <t>White</t>
  </si>
  <si>
    <t>Randy</t>
  </si>
  <si>
    <t>Wise</t>
  </si>
  <si>
    <t>Young</t>
  </si>
  <si>
    <t>Gavin</t>
  </si>
  <si>
    <t>Nate</t>
  </si>
  <si>
    <t>Hopkins</t>
  </si>
  <si>
    <t>Score</t>
  </si>
  <si>
    <t>Points</t>
  </si>
  <si>
    <t>Closest #4</t>
  </si>
  <si>
    <t>Closest #7</t>
  </si>
  <si>
    <t>RED</t>
  </si>
  <si>
    <t>GREEN</t>
  </si>
  <si>
    <t>TBD</t>
  </si>
  <si>
    <t>Paid</t>
  </si>
  <si>
    <t>Not Used</t>
  </si>
  <si>
    <t>Used/Paid</t>
  </si>
  <si>
    <t xml:space="preserve">Week 1 / Mullies </t>
  </si>
  <si>
    <t>PLAYERS</t>
  </si>
  <si>
    <t>R</t>
  </si>
  <si>
    <t>Week 2 / Mullies</t>
  </si>
  <si>
    <t>Total Strokes</t>
  </si>
  <si>
    <t>Total Points</t>
  </si>
  <si>
    <t>League Dues ($10)</t>
  </si>
  <si>
    <t>WEEK  1</t>
  </si>
  <si>
    <t>WEEK 2</t>
  </si>
  <si>
    <t>WEEK 3</t>
  </si>
  <si>
    <t>WEEK 4</t>
  </si>
  <si>
    <t>Week 3 / Mullies</t>
  </si>
  <si>
    <t>Stableford Scoring System</t>
  </si>
  <si>
    <t>www.GolfLeagueTracker.com</t>
  </si>
  <si>
    <t>PLAYER</t>
  </si>
  <si>
    <t>Hole</t>
  </si>
  <si>
    <t>OUT</t>
  </si>
  <si>
    <t>Hdcp</t>
  </si>
  <si>
    <t>NET</t>
  </si>
  <si>
    <t>Round Points</t>
  </si>
  <si>
    <t>PAR</t>
  </si>
  <si>
    <t>Miller, Ryan</t>
  </si>
  <si>
    <t>Hutter, Mark</t>
  </si>
  <si>
    <t>Wise, Randy</t>
  </si>
  <si>
    <t>Walters, Kevin</t>
  </si>
  <si>
    <t>Young, Mark</t>
  </si>
  <si>
    <t>Walters, Russ</t>
  </si>
  <si>
    <t>Bess, John</t>
  </si>
  <si>
    <t>Instructions:  Set your point values here, relative to par for the net score</t>
  </si>
  <si>
    <t>Net Score relative to Par</t>
  </si>
  <si>
    <t>Note:  Check Wikipedia for standard and modified stableford scoring values:</t>
  </si>
  <si>
    <t>https://en.wikipedia.org/wiki/Stableford</t>
  </si>
  <si>
    <t>Weekly Point Average</t>
  </si>
  <si>
    <t>Dickey, Jon</t>
  </si>
  <si>
    <t>Adkison, Tony</t>
  </si>
  <si>
    <t>Bess, Ami</t>
  </si>
  <si>
    <t>Arndt, Karen</t>
  </si>
  <si>
    <t>White, Mike</t>
  </si>
  <si>
    <t>Vest, Jeff</t>
  </si>
  <si>
    <t>Hutter, Gavin</t>
  </si>
  <si>
    <t>Week 4 / Mullies</t>
  </si>
  <si>
    <t>N/A</t>
  </si>
  <si>
    <t>WEEK 5</t>
  </si>
  <si>
    <t>Karla</t>
  </si>
  <si>
    <t>Adkison, Karla</t>
  </si>
  <si>
    <t>Hole Score</t>
  </si>
  <si>
    <t>Handicap</t>
  </si>
  <si>
    <t>Net Points</t>
  </si>
  <si>
    <t>carry</t>
  </si>
  <si>
    <t>win</t>
  </si>
  <si>
    <t>= in skins</t>
  </si>
  <si>
    <t xml:space="preserve">carry </t>
  </si>
  <si>
    <t>skins won</t>
  </si>
  <si>
    <t>total</t>
  </si>
  <si>
    <t>rounded</t>
  </si>
  <si>
    <t>$3.89/per hole</t>
  </si>
  <si>
    <t>WEEK 6</t>
  </si>
  <si>
    <t>9-HOLE 
HANDICAP</t>
  </si>
  <si>
    <t>PUSH</t>
  </si>
  <si>
    <t>prize per hole</t>
  </si>
  <si>
    <t>Rounds Played</t>
  </si>
  <si>
    <t>WEEK 7</t>
  </si>
  <si>
    <t>Week 5 / Mullies</t>
  </si>
  <si>
    <t>Week 6 / Mullies</t>
  </si>
  <si>
    <t>Week 7 / Mullies</t>
  </si>
  <si>
    <t>WEEK 8</t>
  </si>
  <si>
    <t>Both</t>
  </si>
  <si>
    <t>BLUE</t>
  </si>
  <si>
    <t>Week 8 / Mullies</t>
  </si>
  <si>
    <t>WEEK 9</t>
  </si>
  <si>
    <t>Kandrak, Drew</t>
  </si>
  <si>
    <t>WEEK 10</t>
  </si>
  <si>
    <t>WEEK 11</t>
  </si>
  <si>
    <t>No skins this week</t>
  </si>
  <si>
    <t>Ige</t>
  </si>
  <si>
    <t>Shayne</t>
  </si>
  <si>
    <t>Ige, Shayne</t>
  </si>
  <si>
    <t>S</t>
  </si>
  <si>
    <t>CTTP Points</t>
  </si>
  <si>
    <t>FIRST HALF (11 Rounds)</t>
  </si>
  <si>
    <t>SECOND HALF (11 Rounds)</t>
  </si>
  <si>
    <t>WEEK  12</t>
  </si>
  <si>
    <t>WINNER</t>
  </si>
  <si>
    <t>SECOND</t>
  </si>
  <si>
    <t>IRON MAN</t>
  </si>
  <si>
    <t>FIRST HALF AWARDS</t>
  </si>
  <si>
    <t>WEEK  13</t>
  </si>
  <si>
    <t>Round Stroke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</si>
</sst>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164" formatCode="&quot;$&quot;#,##0.00"/>
  </numFmts>
  <fonts count="22" x14ac:knownFonts="1">
    <font>
      <sz val="11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sz val="11"/>
      <color theme="1"/>
      <name val="Arial"/>
      <family val="2"/>
    </font>
    <font>
      <sz val="20"/>
      <color theme="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b/>
      <sz val="11"/>
      <color theme="1"/>
      <name val="Calibri"/>
      <family val="2"/>
    </font>
    <font>
      <b/>
      <sz val="14"/>
      <color theme="1"/>
      <name val="Calibri"/>
      <family val="2"/>
    </font>
    <font>
      <sz val="11"/>
      <color rgb="FFFF0000"/>
      <name val="Arial"/>
      <family val="2"/>
    </font>
    <font>
      <sz val="11"/>
      <color rgb="FFFF0000"/>
      <name val="Calibri"/>
      <family val="2"/>
    </font>
    <font>
      <b/>
      <sz val="11"/>
      <color theme="1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b/>
      <sz val="11"/>
      <color rgb="FF00B050"/>
      <name val="Aptos Narrow"/>
      <family val="2"/>
      <scheme val="minor"/>
    </font>
    <font>
      <sz val="11"/>
      <name val="Calibri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1"/>
      <name val="Aptos Narrow"/>
      <family val="2"/>
      <scheme val="minor"/>
    </font>
    <font>
      <b/>
      <sz val="11"/>
      <color theme="7" tint="0.39997558519241921"/>
      <name val="Aptos Narrow"/>
      <family val="2"/>
      <scheme val="minor"/>
    </font>
    <font>
      <sz val="8"/>
      <name val="Aptos Narrow"/>
      <family val="2"/>
      <scheme val="minor"/>
    </font>
    <font>
      <b/>
      <sz val="8"/>
      <color theme="1"/>
      <name val="Arial"/>
      <family val="2"/>
    </font>
    <font>
      <b/>
      <sz val="11"/>
      <color rgb="FF00B0F0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8EAADB"/>
        <bgColor rgb="FF8EAADB"/>
      </patternFill>
    </fill>
    <fill>
      <patternFill patternType="solid">
        <fgColor rgb="FFB4C6E7"/>
        <bgColor rgb="FFB4C6E7"/>
      </patternFill>
    </fill>
    <fill>
      <patternFill patternType="solid">
        <fgColor rgb="FFD9E2F3"/>
        <bgColor rgb="FFD9E2F3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</fills>
  <borders count="58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rgb="FFAEABAB"/>
      </left>
      <right style="thin">
        <color rgb="FFAEABAB"/>
      </right>
      <top style="thin">
        <color rgb="FFAEABAB"/>
      </top>
      <bottom style="thin">
        <color rgb="FFAEABAB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rgb="FFAEABAB"/>
      </right>
      <top style="medium">
        <color indexed="64"/>
      </top>
      <bottom style="thin">
        <color rgb="FFAEABAB"/>
      </bottom>
      <diagonal/>
    </border>
    <border>
      <left style="thin">
        <color rgb="FFAEABAB"/>
      </left>
      <right style="thin">
        <color rgb="FFAEABAB"/>
      </right>
      <top style="medium">
        <color indexed="64"/>
      </top>
      <bottom style="thin">
        <color rgb="FFAEABAB"/>
      </bottom>
      <diagonal/>
    </border>
    <border>
      <left style="thin">
        <color rgb="FFAEABAB"/>
      </left>
      <right style="medium">
        <color indexed="64"/>
      </right>
      <top style="medium">
        <color indexed="64"/>
      </top>
      <bottom style="thin">
        <color rgb="FFAEABAB"/>
      </bottom>
      <diagonal/>
    </border>
    <border>
      <left style="medium">
        <color indexed="64"/>
      </left>
      <right style="thin">
        <color rgb="FFAEABAB"/>
      </right>
      <top style="thin">
        <color rgb="FFAEABAB"/>
      </top>
      <bottom style="medium">
        <color indexed="64"/>
      </bottom>
      <diagonal/>
    </border>
    <border>
      <left style="thin">
        <color rgb="FFAEABAB"/>
      </left>
      <right style="thin">
        <color rgb="FFAEABAB"/>
      </right>
      <top style="thin">
        <color rgb="FFAEABAB"/>
      </top>
      <bottom style="medium">
        <color indexed="64"/>
      </bottom>
      <diagonal/>
    </border>
    <border>
      <left style="thin">
        <color rgb="FFAEABAB"/>
      </left>
      <right style="medium">
        <color indexed="64"/>
      </right>
      <top style="thin">
        <color rgb="FFAEABAB"/>
      </top>
      <bottom style="medium">
        <color indexed="64"/>
      </bottom>
      <diagonal/>
    </border>
    <border>
      <left style="medium">
        <color indexed="64"/>
      </left>
      <right style="thin">
        <color rgb="FFAEABAB"/>
      </right>
      <top style="thin">
        <color rgb="FFAEABAB"/>
      </top>
      <bottom style="thin">
        <color rgb="FFAEABAB"/>
      </bottom>
      <diagonal/>
    </border>
    <border>
      <left style="thin">
        <color rgb="FFAEABAB"/>
      </left>
      <right style="medium">
        <color indexed="64"/>
      </right>
      <top style="thin">
        <color rgb="FFAEABAB"/>
      </top>
      <bottom style="thin">
        <color rgb="FFAEABAB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21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16" xfId="0" applyFont="1" applyBorder="1"/>
    <xf numFmtId="0" fontId="1" fillId="0" borderId="16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0" fontId="2" fillId="0" borderId="16" xfId="0" applyFont="1" applyBorder="1"/>
    <xf numFmtId="0" fontId="2" fillId="0" borderId="16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/>
    </xf>
    <xf numFmtId="0" fontId="2" fillId="0" borderId="0" xfId="0" applyFont="1"/>
    <xf numFmtId="0" fontId="5" fillId="0" borderId="0" xfId="1" applyFont="1"/>
    <xf numFmtId="0" fontId="3" fillId="0" borderId="0" xfId="1"/>
    <xf numFmtId="0" fontId="7" fillId="0" borderId="0" xfId="1" applyFont="1"/>
    <xf numFmtId="0" fontId="5" fillId="0" borderId="0" xfId="1" applyFont="1" applyAlignment="1">
      <alignment horizontal="right"/>
    </xf>
    <xf numFmtId="0" fontId="8" fillId="0" borderId="0" xfId="1" applyFont="1" applyAlignment="1">
      <alignment horizontal="right"/>
    </xf>
    <xf numFmtId="0" fontId="7" fillId="4" borderId="32" xfId="1" applyFont="1" applyFill="1" applyBorder="1" applyAlignment="1">
      <alignment horizontal="center" vertical="center"/>
    </xf>
    <xf numFmtId="0" fontId="8" fillId="4" borderId="32" xfId="1" applyFont="1" applyFill="1" applyBorder="1" applyAlignment="1">
      <alignment horizontal="center" vertical="center"/>
    </xf>
    <xf numFmtId="0" fontId="7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6" fillId="0" borderId="0" xfId="1" applyFont="1"/>
    <xf numFmtId="0" fontId="7" fillId="0" borderId="37" xfId="1" applyFont="1" applyBorder="1" applyAlignment="1">
      <alignment vertical="center"/>
    </xf>
    <xf numFmtId="0" fontId="5" fillId="0" borderId="38" xfId="1" applyFont="1" applyBorder="1" applyAlignment="1">
      <alignment horizontal="center" vertical="center"/>
    </xf>
    <xf numFmtId="0" fontId="8" fillId="0" borderId="38" xfId="1" applyFont="1" applyBorder="1" applyAlignment="1">
      <alignment horizontal="center" vertical="center"/>
    </xf>
    <xf numFmtId="0" fontId="8" fillId="0" borderId="39" xfId="1" applyFont="1" applyBorder="1" applyAlignment="1">
      <alignment horizontal="center" vertical="center"/>
    </xf>
    <xf numFmtId="0" fontId="7" fillId="0" borderId="40" xfId="1" applyFont="1" applyBorder="1" applyAlignment="1">
      <alignment vertical="center"/>
    </xf>
    <xf numFmtId="0" fontId="5" fillId="0" borderId="41" xfId="1" applyFont="1" applyBorder="1" applyAlignment="1">
      <alignment horizontal="center" vertical="center"/>
    </xf>
    <xf numFmtId="0" fontId="8" fillId="0" borderId="41" xfId="1" applyFont="1" applyBorder="1" applyAlignment="1">
      <alignment horizontal="center" vertical="center"/>
    </xf>
    <xf numFmtId="0" fontId="8" fillId="0" borderId="42" xfId="1" applyFont="1" applyBorder="1" applyAlignment="1">
      <alignment horizontal="center" vertical="center"/>
    </xf>
    <xf numFmtId="0" fontId="8" fillId="3" borderId="37" xfId="1" applyFont="1" applyFill="1" applyBorder="1" applyAlignment="1">
      <alignment vertical="center"/>
    </xf>
    <xf numFmtId="0" fontId="8" fillId="3" borderId="38" xfId="1" applyFont="1" applyFill="1" applyBorder="1" applyAlignment="1">
      <alignment horizontal="center" vertical="center"/>
    </xf>
    <xf numFmtId="0" fontId="8" fillId="3" borderId="39" xfId="1" applyFont="1" applyFill="1" applyBorder="1" applyAlignment="1">
      <alignment horizontal="center" vertical="center"/>
    </xf>
    <xf numFmtId="0" fontId="7" fillId="4" borderId="43" xfId="1" applyFont="1" applyFill="1" applyBorder="1" applyAlignment="1">
      <alignment vertical="center"/>
    </xf>
    <xf numFmtId="0" fontId="8" fillId="4" borderId="44" xfId="1" applyFont="1" applyFill="1" applyBorder="1" applyAlignment="1">
      <alignment horizontal="center" vertical="center"/>
    </xf>
    <xf numFmtId="0" fontId="7" fillId="5" borderId="40" xfId="1" applyFont="1" applyFill="1" applyBorder="1" applyAlignment="1">
      <alignment vertical="center"/>
    </xf>
    <xf numFmtId="0" fontId="7" fillId="5" borderId="41" xfId="1" applyFont="1" applyFill="1" applyBorder="1" applyAlignment="1">
      <alignment horizontal="center" vertical="center"/>
    </xf>
    <xf numFmtId="0" fontId="8" fillId="5" borderId="41" xfId="1" applyFont="1" applyFill="1" applyBorder="1" applyAlignment="1">
      <alignment horizontal="center" vertical="center"/>
    </xf>
    <xf numFmtId="0" fontId="8" fillId="5" borderId="42" xfId="1" applyFont="1" applyFill="1" applyBorder="1" applyAlignment="1">
      <alignment horizontal="center" vertical="center"/>
    </xf>
    <xf numFmtId="0" fontId="5" fillId="7" borderId="41" xfId="1" applyFont="1" applyFill="1" applyBorder="1" applyAlignment="1">
      <alignment horizontal="center" vertical="center"/>
    </xf>
    <xf numFmtId="0" fontId="3" fillId="0" borderId="0" xfId="1" applyAlignment="1">
      <alignment horizontal="center" vertical="center"/>
    </xf>
    <xf numFmtId="0" fontId="7" fillId="7" borderId="37" xfId="1" applyFont="1" applyFill="1" applyBorder="1" applyAlignment="1">
      <alignment vertical="center"/>
    </xf>
    <xf numFmtId="0" fontId="5" fillId="7" borderId="0" xfId="1" applyFont="1" applyFill="1"/>
    <xf numFmtId="0" fontId="5" fillId="0" borderId="0" xfId="1" quotePrefix="1" applyFont="1" applyAlignment="1">
      <alignment vertical="center"/>
    </xf>
    <xf numFmtId="0" fontId="3" fillId="0" borderId="0" xfId="1" applyAlignment="1">
      <alignment horizontal="center"/>
    </xf>
    <xf numFmtId="0" fontId="5" fillId="8" borderId="41" xfId="1" applyFont="1" applyFill="1" applyBorder="1" applyAlignment="1">
      <alignment horizontal="center" vertical="center"/>
    </xf>
    <xf numFmtId="0" fontId="5" fillId="0" borderId="0" xfId="1" applyFont="1" applyAlignment="1">
      <alignment horizontal="center" vertical="center"/>
    </xf>
    <xf numFmtId="0" fontId="5" fillId="0" borderId="16" xfId="1" applyFont="1" applyBorder="1" applyAlignment="1">
      <alignment horizontal="center" vertical="center"/>
    </xf>
    <xf numFmtId="6" fontId="5" fillId="0" borderId="0" xfId="1" applyNumberFormat="1" applyFont="1" applyAlignment="1">
      <alignment horizontal="center" vertical="center"/>
    </xf>
    <xf numFmtId="4" fontId="5" fillId="0" borderId="0" xfId="1" applyNumberFormat="1" applyFont="1"/>
    <xf numFmtId="4" fontId="7" fillId="0" borderId="0" xfId="1" applyNumberFormat="1" applyFont="1"/>
    <xf numFmtId="4" fontId="5" fillId="0" borderId="16" xfId="1" applyNumberFormat="1" applyFont="1" applyBorder="1" applyAlignment="1">
      <alignment horizontal="center" vertical="center"/>
    </xf>
    <xf numFmtId="4" fontId="3" fillId="0" borderId="0" xfId="1" applyNumberFormat="1"/>
    <xf numFmtId="0" fontId="7" fillId="8" borderId="37" xfId="1" applyFont="1" applyFill="1" applyBorder="1" applyAlignment="1">
      <alignment vertical="center"/>
    </xf>
    <xf numFmtId="0" fontId="9" fillId="0" borderId="0" xfId="1" applyFont="1" applyAlignment="1">
      <alignment horizontal="center" vertical="center"/>
    </xf>
    <xf numFmtId="164" fontId="5" fillId="0" borderId="0" xfId="1" applyNumberFormat="1" applyFont="1"/>
    <xf numFmtId="0" fontId="7" fillId="7" borderId="0" xfId="1" applyFont="1" applyFill="1" applyAlignment="1">
      <alignment horizontal="center" vertical="center"/>
    </xf>
    <xf numFmtId="164" fontId="3" fillId="0" borderId="0" xfId="1" applyNumberFormat="1"/>
    <xf numFmtId="0" fontId="10" fillId="0" borderId="41" xfId="1" applyFont="1" applyBorder="1" applyAlignment="1">
      <alignment horizontal="center" vertical="center"/>
    </xf>
    <xf numFmtId="0" fontId="14" fillId="0" borderId="41" xfId="1" applyFont="1" applyBorder="1" applyAlignment="1">
      <alignment horizontal="center" vertical="center"/>
    </xf>
    <xf numFmtId="14" fontId="16" fillId="0" borderId="7" xfId="0" applyNumberFormat="1" applyFont="1" applyBorder="1" applyAlignment="1">
      <alignment horizontal="center"/>
    </xf>
    <xf numFmtId="0" fontId="16" fillId="0" borderId="8" xfId="0" applyFont="1" applyBorder="1" applyAlignment="1">
      <alignment horizontal="center"/>
    </xf>
    <xf numFmtId="14" fontId="16" fillId="0" borderId="17" xfId="0" applyNumberFormat="1" applyFont="1" applyBorder="1" applyAlignment="1">
      <alignment horizontal="center"/>
    </xf>
    <xf numFmtId="0" fontId="16" fillId="0" borderId="18" xfId="0" applyFont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47" xfId="0" applyBorder="1" applyAlignment="1">
      <alignment horizontal="center"/>
    </xf>
    <xf numFmtId="1" fontId="0" fillId="2" borderId="11" xfId="0" applyNumberFormat="1" applyFill="1" applyBorder="1" applyAlignment="1">
      <alignment horizontal="center" vertical="center"/>
    </xf>
    <xf numFmtId="0" fontId="0" fillId="0" borderId="25" xfId="0" applyBorder="1" applyAlignment="1">
      <alignment horizontal="center"/>
    </xf>
    <xf numFmtId="1" fontId="0" fillId="2" borderId="3" xfId="0" applyNumberFormat="1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1" fontId="0" fillId="0" borderId="36" xfId="0" applyNumberFormat="1" applyBorder="1" applyAlignment="1">
      <alignment horizontal="center"/>
    </xf>
    <xf numFmtId="2" fontId="0" fillId="0" borderId="46" xfId="0" applyNumberFormat="1" applyBorder="1" applyAlignment="1">
      <alignment horizontal="center"/>
    </xf>
    <xf numFmtId="0" fontId="0" fillId="0" borderId="29" xfId="0" applyBorder="1" applyAlignment="1">
      <alignment horizontal="center"/>
    </xf>
    <xf numFmtId="1" fontId="0" fillId="0" borderId="30" xfId="0" applyNumberForma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33" xfId="0" applyBorder="1" applyAlignment="1">
      <alignment horizontal="center"/>
    </xf>
    <xf numFmtId="1" fontId="0" fillId="2" borderId="13" xfId="0" applyNumberFormat="1" applyFill="1" applyBorder="1" applyAlignment="1">
      <alignment horizontal="center" vertical="center"/>
    </xf>
    <xf numFmtId="1" fontId="0" fillId="0" borderId="2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1" fontId="0" fillId="2" borderId="2" xfId="0" applyNumberForma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17" fillId="6" borderId="5" xfId="0" applyNumberFormat="1" applyFont="1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0" borderId="30" xfId="0" applyBorder="1" applyAlignment="1">
      <alignment horizontal="center"/>
    </xf>
    <xf numFmtId="2" fontId="11" fillId="0" borderId="13" xfId="0" applyNumberFormat="1" applyFont="1" applyBorder="1" applyAlignment="1">
      <alignment horizontal="center"/>
    </xf>
    <xf numFmtId="1" fontId="13" fillId="0" borderId="2" xfId="0" applyNumberFormat="1" applyFont="1" applyBorder="1" applyAlignment="1">
      <alignment horizontal="center"/>
    </xf>
    <xf numFmtId="1" fontId="0" fillId="6" borderId="5" xfId="0" applyNumberFormat="1" applyFill="1" applyBorder="1" applyAlignment="1">
      <alignment horizontal="center"/>
    </xf>
    <xf numFmtId="1" fontId="12" fillId="0" borderId="2" xfId="0" applyNumberFormat="1" applyFont="1" applyBorder="1" applyAlignment="1">
      <alignment horizontal="center"/>
    </xf>
    <xf numFmtId="1" fontId="17" fillId="0" borderId="5" xfId="0" applyNumberFormat="1" applyFont="1" applyBorder="1" applyAlignment="1">
      <alignment horizontal="center"/>
    </xf>
    <xf numFmtId="1" fontId="12" fillId="0" borderId="5" xfId="0" applyNumberFormat="1" applyFont="1" applyBorder="1" applyAlignment="1">
      <alignment horizontal="center"/>
    </xf>
    <xf numFmtId="1" fontId="12" fillId="6" borderId="5" xfId="0" applyNumberFormat="1" applyFont="1" applyFill="1" applyBorder="1" applyAlignment="1">
      <alignment horizontal="center"/>
    </xf>
    <xf numFmtId="1" fontId="0" fillId="6" borderId="17" xfId="0" applyNumberFormat="1" applyFill="1" applyBorder="1" applyAlignment="1">
      <alignment horizontal="center"/>
    </xf>
    <xf numFmtId="0" fontId="0" fillId="6" borderId="18" xfId="0" applyFill="1" applyBorder="1" applyAlignment="1">
      <alignment horizontal="center"/>
    </xf>
    <xf numFmtId="1" fontId="0" fillId="2" borderId="17" xfId="0" applyNumberFormat="1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0" borderId="17" xfId="0" applyBorder="1"/>
    <xf numFmtId="0" fontId="0" fillId="0" borderId="18" xfId="0" applyBorder="1"/>
    <xf numFmtId="0" fontId="0" fillId="0" borderId="48" xfId="0" applyBorder="1" applyAlignment="1">
      <alignment horizontal="center"/>
    </xf>
    <xf numFmtId="1" fontId="0" fillId="2" borderId="20" xfId="0" applyNumberFormat="1" applyFill="1" applyBorder="1" applyAlignment="1">
      <alignment horizontal="center"/>
    </xf>
    <xf numFmtId="1" fontId="0" fillId="2" borderId="19" xfId="0" applyNumberFormat="1" applyFill="1" applyBorder="1" applyAlignment="1">
      <alignment horizontal="center" vertical="center"/>
    </xf>
    <xf numFmtId="2" fontId="0" fillId="0" borderId="0" xfId="0" applyNumberFormat="1"/>
    <xf numFmtId="1" fontId="12" fillId="0" borderId="0" xfId="0" applyNumberFormat="1" applyFont="1" applyAlignment="1">
      <alignment horizontal="left" vertical="center"/>
    </xf>
    <xf numFmtId="1" fontId="13" fillId="0" borderId="0" xfId="0" applyNumberFormat="1" applyFont="1" applyAlignment="1">
      <alignment horizontal="left" vertical="center"/>
    </xf>
    <xf numFmtId="0" fontId="0" fillId="0" borderId="4" xfId="0" applyBorder="1" applyAlignment="1">
      <alignment horizontal="center"/>
    </xf>
    <xf numFmtId="1" fontId="18" fillId="0" borderId="5" xfId="0" applyNumberFormat="1" applyFont="1" applyBorder="1" applyAlignment="1">
      <alignment horizontal="center"/>
    </xf>
    <xf numFmtId="0" fontId="18" fillId="0" borderId="0" xfId="0" applyFont="1"/>
    <xf numFmtId="0" fontId="0" fillId="0" borderId="18" xfId="0" applyBorder="1" applyAlignment="1">
      <alignment horizontal="center"/>
    </xf>
    <xf numFmtId="0" fontId="0" fillId="2" borderId="25" xfId="0" applyFill="1" applyBorder="1" applyAlignment="1">
      <alignment horizontal="center"/>
    </xf>
    <xf numFmtId="1" fontId="0" fillId="0" borderId="24" xfId="0" applyNumberFormat="1" applyBorder="1" applyAlignment="1">
      <alignment horizontal="center"/>
    </xf>
    <xf numFmtId="1" fontId="17" fillId="0" borderId="3" xfId="0" applyNumberFormat="1" applyFont="1" applyBorder="1" applyAlignment="1">
      <alignment horizontal="center"/>
    </xf>
    <xf numFmtId="1" fontId="13" fillId="0" borderId="5" xfId="0" applyNumberFormat="1" applyFont="1" applyBorder="1" applyAlignment="1">
      <alignment horizontal="center"/>
    </xf>
    <xf numFmtId="1" fontId="17" fillId="0" borderId="17" xfId="0" applyNumberFormat="1" applyFont="1" applyBorder="1" applyAlignment="1">
      <alignment horizontal="center"/>
    </xf>
    <xf numFmtId="1" fontId="0" fillId="2" borderId="26" xfId="0" applyNumberFormat="1" applyFill="1" applyBorder="1" applyAlignment="1">
      <alignment horizontal="center"/>
    </xf>
    <xf numFmtId="0" fontId="0" fillId="0" borderId="0" xfId="0" applyAlignment="1">
      <alignment vertical="center"/>
    </xf>
    <xf numFmtId="1" fontId="0" fillId="0" borderId="51" xfId="0" applyNumberFormat="1" applyBorder="1" applyAlignment="1">
      <alignment horizontal="center"/>
    </xf>
    <xf numFmtId="1" fontId="0" fillId="0" borderId="46" xfId="0" applyNumberFormat="1" applyBorder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2" fontId="11" fillId="0" borderId="0" xfId="0" applyNumberFormat="1" applyFont="1" applyAlignment="1">
      <alignment horizontal="center"/>
    </xf>
    <xf numFmtId="0" fontId="0" fillId="0" borderId="16" xfId="0" applyBorder="1" applyAlignment="1">
      <alignment horizontal="center"/>
    </xf>
    <xf numFmtId="1" fontId="0" fillId="0" borderId="16" xfId="0" applyNumberFormat="1" applyBorder="1" applyAlignment="1">
      <alignment horizontal="center"/>
    </xf>
    <xf numFmtId="0" fontId="0" fillId="0" borderId="52" xfId="0" applyBorder="1" applyAlignment="1">
      <alignment horizontal="center"/>
    </xf>
    <xf numFmtId="1" fontId="0" fillId="0" borderId="53" xfId="0" applyNumberFormat="1" applyBorder="1" applyAlignment="1">
      <alignment horizontal="center"/>
    </xf>
    <xf numFmtId="0" fontId="0" fillId="0" borderId="54" xfId="0" applyBorder="1" applyAlignment="1">
      <alignment horizontal="center" vertical="center"/>
    </xf>
    <xf numFmtId="0" fontId="0" fillId="0" borderId="55" xfId="0" applyBorder="1" applyAlignment="1">
      <alignment horizontal="center" vertical="center"/>
    </xf>
    <xf numFmtId="2" fontId="0" fillId="0" borderId="55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20" fillId="0" borderId="0" xfId="0" applyNumberFormat="1" applyFont="1" applyAlignment="1">
      <alignment horizontal="center" vertical="center" wrapText="1"/>
    </xf>
    <xf numFmtId="2" fontId="0" fillId="0" borderId="56" xfId="0" applyNumberFormat="1" applyBorder="1" applyAlignment="1">
      <alignment horizontal="center" vertical="center"/>
    </xf>
    <xf numFmtId="1" fontId="0" fillId="0" borderId="28" xfId="0" applyNumberFormat="1" applyBorder="1" applyAlignment="1">
      <alignment horizontal="center"/>
    </xf>
    <xf numFmtId="2" fontId="11" fillId="0" borderId="6" xfId="0" applyNumberFormat="1" applyFont="1" applyBorder="1" applyAlignment="1">
      <alignment horizontal="center"/>
    </xf>
    <xf numFmtId="1" fontId="0" fillId="0" borderId="7" xfId="0" applyNumberFormat="1" applyBorder="1" applyAlignment="1">
      <alignment horizontal="center"/>
    </xf>
    <xf numFmtId="1" fontId="0" fillId="0" borderId="10" xfId="0" applyNumberFormat="1" applyBorder="1" applyAlignment="1">
      <alignment horizontal="center"/>
    </xf>
    <xf numFmtId="0" fontId="0" fillId="0" borderId="31" xfId="0" applyBorder="1" applyAlignment="1">
      <alignment horizontal="center"/>
    </xf>
    <xf numFmtId="2" fontId="11" fillId="0" borderId="14" xfId="0" applyNumberFormat="1" applyFont="1" applyBorder="1" applyAlignment="1">
      <alignment horizontal="center"/>
    </xf>
    <xf numFmtId="0" fontId="20" fillId="0" borderId="25" xfId="0" applyFont="1" applyBorder="1" applyAlignment="1">
      <alignment horizontal="center" vertical="center" wrapText="1"/>
    </xf>
    <xf numFmtId="1" fontId="0" fillId="0" borderId="26" xfId="0" applyNumberFormat="1" applyBorder="1" applyAlignment="1">
      <alignment horizontal="center"/>
    </xf>
    <xf numFmtId="0" fontId="0" fillId="0" borderId="57" xfId="0" applyBorder="1" applyAlignment="1">
      <alignment horizontal="center"/>
    </xf>
    <xf numFmtId="1" fontId="0" fillId="0" borderId="57" xfId="0" applyNumberFormat="1" applyBorder="1" applyAlignment="1">
      <alignment horizontal="center"/>
    </xf>
    <xf numFmtId="2" fontId="11" fillId="0" borderId="25" xfId="0" applyNumberFormat="1" applyFont="1" applyBorder="1" applyAlignment="1">
      <alignment horizontal="center"/>
    </xf>
    <xf numFmtId="1" fontId="0" fillId="6" borderId="3" xfId="0" applyNumberFormat="1" applyFill="1" applyBorder="1" applyAlignment="1">
      <alignment horizontal="center"/>
    </xf>
    <xf numFmtId="1" fontId="0" fillId="0" borderId="52" xfId="0" applyNumberFormat="1" applyBorder="1" applyAlignment="1">
      <alignment horizontal="center"/>
    </xf>
    <xf numFmtId="2" fontId="11" fillId="0" borderId="8" xfId="0" applyNumberFormat="1" applyFont="1" applyBorder="1" applyAlignment="1">
      <alignment horizontal="center"/>
    </xf>
    <xf numFmtId="1" fontId="0" fillId="0" borderId="25" xfId="0" applyNumberFormat="1" applyBorder="1" applyAlignment="1">
      <alignment horizontal="center" vertical="center" wrapText="1"/>
    </xf>
    <xf numFmtId="1" fontId="0" fillId="0" borderId="13" xfId="0" applyNumberFormat="1" applyBorder="1" applyAlignment="1">
      <alignment horizontal="center" vertical="center" wrapText="1"/>
    </xf>
    <xf numFmtId="1" fontId="11" fillId="0" borderId="13" xfId="0" applyNumberFormat="1" applyFont="1" applyBorder="1" applyAlignment="1">
      <alignment horizontal="center" vertical="center" wrapText="1"/>
    </xf>
    <xf numFmtId="0" fontId="20" fillId="0" borderId="13" xfId="0" applyFont="1" applyBorder="1" applyAlignment="1">
      <alignment horizontal="center" vertical="center" wrapText="1"/>
    </xf>
    <xf numFmtId="0" fontId="13" fillId="0" borderId="0" xfId="0" applyFont="1"/>
    <xf numFmtId="0" fontId="12" fillId="0" borderId="0" xfId="0" applyFont="1"/>
    <xf numFmtId="0" fontId="21" fillId="0" borderId="0" xfId="0" applyFont="1"/>
    <xf numFmtId="0" fontId="4" fillId="0" borderId="0" xfId="1" applyFont="1" applyAlignment="1">
      <alignment horizontal="center"/>
    </xf>
    <xf numFmtId="0" fontId="3" fillId="0" borderId="0" xfId="1"/>
    <xf numFmtId="0" fontId="6" fillId="0" borderId="0" xfId="1" applyFont="1" applyAlignment="1">
      <alignment horizontal="center"/>
    </xf>
    <xf numFmtId="14" fontId="20" fillId="0" borderId="22" xfId="0" applyNumberFormat="1" applyFont="1" applyBorder="1" applyAlignment="1">
      <alignment horizontal="center" vertical="center"/>
    </xf>
    <xf numFmtId="14" fontId="20" fillId="0" borderId="50" xfId="0" applyNumberFormat="1" applyFont="1" applyBorder="1" applyAlignment="1">
      <alignment horizontal="center" vertical="center"/>
    </xf>
    <xf numFmtId="14" fontId="20" fillId="0" borderId="23" xfId="0" applyNumberFormat="1" applyFont="1" applyBorder="1" applyAlignment="1">
      <alignment horizontal="center" vertical="center"/>
    </xf>
    <xf numFmtId="0" fontId="20" fillId="0" borderId="9" xfId="0" applyFont="1" applyBorder="1" applyAlignment="1">
      <alignment horizontal="center" vertical="center" wrapText="1"/>
    </xf>
    <xf numFmtId="0" fontId="20" fillId="0" borderId="10" xfId="0" applyFont="1" applyBorder="1" applyAlignment="1">
      <alignment horizontal="center" vertical="center" wrapText="1"/>
    </xf>
    <xf numFmtId="0" fontId="20" fillId="0" borderId="12" xfId="0" applyFont="1" applyBorder="1" applyAlignment="1">
      <alignment horizontal="center" vertical="center" wrapText="1"/>
    </xf>
    <xf numFmtId="14" fontId="15" fillId="0" borderId="22" xfId="0" applyNumberFormat="1" applyFont="1" applyBorder="1" applyAlignment="1">
      <alignment horizontal="center" vertical="center"/>
    </xf>
    <xf numFmtId="14" fontId="15" fillId="0" borderId="23" xfId="0" applyNumberFormat="1" applyFont="1" applyBorder="1" applyAlignment="1">
      <alignment horizontal="center" vertical="center"/>
    </xf>
    <xf numFmtId="14" fontId="16" fillId="0" borderId="26" xfId="0" applyNumberFormat="1" applyFont="1" applyBorder="1" applyAlignment="1">
      <alignment horizontal="center"/>
    </xf>
    <xf numFmtId="14" fontId="16" fillId="0" borderId="25" xfId="0" applyNumberFormat="1" applyFont="1" applyBorder="1" applyAlignment="1">
      <alignment horizontal="center"/>
    </xf>
    <xf numFmtId="14" fontId="20" fillId="0" borderId="54" xfId="0" applyNumberFormat="1" applyFont="1" applyBorder="1" applyAlignment="1">
      <alignment horizontal="center" vertical="center"/>
    </xf>
    <xf numFmtId="14" fontId="20" fillId="0" borderId="55" xfId="0" applyNumberFormat="1" applyFont="1" applyBorder="1" applyAlignment="1">
      <alignment horizontal="center" vertical="center"/>
    </xf>
    <xf numFmtId="14" fontId="20" fillId="0" borderId="56" xfId="0" applyNumberFormat="1" applyFont="1" applyBorder="1" applyAlignment="1">
      <alignment horizontal="center" vertical="center"/>
    </xf>
    <xf numFmtId="0" fontId="20" fillId="0" borderId="26" xfId="0" applyFont="1" applyBorder="1" applyAlignment="1">
      <alignment horizontal="center" vertical="center" wrapText="1"/>
    </xf>
    <xf numFmtId="0" fontId="20" fillId="0" borderId="7" xfId="0" applyFont="1" applyBorder="1" applyAlignment="1">
      <alignment horizontal="center" vertical="center" wrapText="1"/>
    </xf>
    <xf numFmtId="0" fontId="20" fillId="0" borderId="57" xfId="0" applyFont="1" applyBorder="1" applyAlignment="1">
      <alignment horizontal="center" vertical="center" wrapText="1"/>
    </xf>
    <xf numFmtId="0" fontId="20" fillId="0" borderId="52" xfId="0" applyFont="1" applyBorder="1" applyAlignment="1">
      <alignment horizontal="center" vertical="center" wrapText="1"/>
    </xf>
    <xf numFmtId="0" fontId="20" fillId="0" borderId="25" xfId="0" applyFont="1" applyBorder="1" applyAlignment="1">
      <alignment horizontal="center" vertical="center" wrapText="1"/>
    </xf>
    <xf numFmtId="0" fontId="20" fillId="0" borderId="8" xfId="0" applyFont="1" applyBorder="1" applyAlignment="1">
      <alignment horizontal="center" vertical="center" wrapText="1"/>
    </xf>
    <xf numFmtId="14" fontId="16" fillId="0" borderId="29" xfId="0" applyNumberFormat="1" applyFont="1" applyBorder="1" applyAlignment="1">
      <alignment horizontal="center"/>
    </xf>
    <xf numFmtId="14" fontId="16" fillId="0" borderId="49" xfId="0" applyNumberFormat="1" applyFont="1" applyBorder="1" applyAlignment="1">
      <alignment horizontal="center"/>
    </xf>
    <xf numFmtId="0" fontId="20" fillId="0" borderId="27" xfId="0" applyFont="1" applyBorder="1" applyAlignment="1">
      <alignment horizontal="center" vertical="center" wrapText="1"/>
    </xf>
    <xf numFmtId="0" fontId="20" fillId="0" borderId="21" xfId="0" applyFont="1" applyBorder="1" applyAlignment="1">
      <alignment horizontal="center" vertical="center" wrapText="1"/>
    </xf>
    <xf numFmtId="0" fontId="20" fillId="0" borderId="28" xfId="0" applyFont="1" applyBorder="1" applyAlignment="1">
      <alignment horizontal="center" vertical="center" wrapText="1"/>
    </xf>
    <xf numFmtId="2" fontId="20" fillId="0" borderId="9" xfId="0" applyNumberFormat="1" applyFont="1" applyBorder="1" applyAlignment="1">
      <alignment horizontal="center" vertical="center" wrapText="1"/>
    </xf>
    <xf numFmtId="2" fontId="20" fillId="0" borderId="12" xfId="0" applyNumberFormat="1" applyFont="1" applyBorder="1" applyAlignment="1">
      <alignment horizontal="center" vertical="center" wrapText="1"/>
    </xf>
    <xf numFmtId="2" fontId="20" fillId="0" borderId="10" xfId="0" applyNumberFormat="1" applyFont="1" applyBorder="1" applyAlignment="1">
      <alignment horizontal="center" vertical="center" wrapText="1"/>
    </xf>
    <xf numFmtId="0" fontId="15" fillId="0" borderId="27" xfId="0" applyFont="1" applyBorder="1" applyAlignment="1">
      <alignment horizontal="center" vertical="center"/>
    </xf>
    <xf numFmtId="0" fontId="15" fillId="0" borderId="34" xfId="0" applyFont="1" applyBorder="1" applyAlignment="1">
      <alignment horizontal="center" vertical="center"/>
    </xf>
    <xf numFmtId="0" fontId="15" fillId="0" borderId="2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28" xfId="0" applyFont="1" applyBorder="1" applyAlignment="1">
      <alignment horizontal="center" vertical="center"/>
    </xf>
    <xf numFmtId="0" fontId="15" fillId="0" borderId="35" xfId="0" applyFont="1" applyBorder="1" applyAlignment="1">
      <alignment horizontal="center" vertical="center"/>
    </xf>
    <xf numFmtId="0" fontId="15" fillId="0" borderId="9" xfId="0" applyFont="1" applyBorder="1" applyAlignment="1">
      <alignment horizontal="center" vertical="center"/>
    </xf>
    <xf numFmtId="0" fontId="15" fillId="0" borderId="12" xfId="0" applyFont="1" applyBorder="1" applyAlignment="1">
      <alignment horizontal="center" vertical="center"/>
    </xf>
    <xf numFmtId="0" fontId="15" fillId="0" borderId="10" xfId="0" applyFont="1" applyBorder="1" applyAlignment="1">
      <alignment horizontal="center" vertical="center"/>
    </xf>
    <xf numFmtId="1" fontId="15" fillId="0" borderId="9" xfId="0" applyNumberFormat="1" applyFont="1" applyBorder="1" applyAlignment="1">
      <alignment horizontal="center" vertical="center" wrapText="1"/>
    </xf>
    <xf numFmtId="1" fontId="15" fillId="0" borderId="12" xfId="0" applyNumberFormat="1" applyFont="1" applyBorder="1" applyAlignment="1">
      <alignment horizontal="center" vertical="center"/>
    </xf>
    <xf numFmtId="0" fontId="5" fillId="0" borderId="45" xfId="1" applyFont="1" applyBorder="1" applyAlignment="1">
      <alignment horizontal="center" vertical="center"/>
    </xf>
    <xf numFmtId="0" fontId="5" fillId="0" borderId="33" xfId="1" applyFont="1" applyBorder="1" applyAlignment="1">
      <alignment horizontal="center" vertical="center"/>
    </xf>
    <xf numFmtId="0" fontId="5" fillId="0" borderId="2" xfId="1" applyFont="1" applyBorder="1" applyAlignment="1">
      <alignment horizontal="center" vertical="center"/>
    </xf>
    <xf numFmtId="1" fontId="17" fillId="0" borderId="2" xfId="0" applyNumberFormat="1" applyFont="1" applyBorder="1" applyAlignment="1">
      <alignment horizontal="center"/>
    </xf>
    <xf numFmtId="0" fontId="17" fillId="0" borderId="6" xfId="0" applyFont="1" applyFill="1" applyBorder="1" applyAlignment="1">
      <alignment horizontal="center"/>
    </xf>
    <xf numFmtId="1" fontId="0" fillId="2" borderId="24" xfId="0" applyNumberFormat="1" applyFill="1" applyBorder="1" applyAlignment="1">
      <alignment horizontal="center"/>
    </xf>
    <xf numFmtId="1" fontId="13" fillId="6" borderId="3" xfId="0" applyNumberFormat="1" applyFont="1" applyFill="1" applyBorder="1" applyAlignment="1">
      <alignment horizontal="center"/>
    </xf>
    <xf numFmtId="1" fontId="17" fillId="6" borderId="3" xfId="0" applyNumberFormat="1" applyFont="1" applyFill="1" applyBorder="1" applyAlignment="1">
      <alignment horizontal="center"/>
    </xf>
    <xf numFmtId="1" fontId="0" fillId="2" borderId="53" xfId="0" applyNumberFormat="1" applyFill="1" applyBorder="1" applyAlignment="1">
      <alignment horizontal="center"/>
    </xf>
    <xf numFmtId="1" fontId="0" fillId="0" borderId="14" xfId="0" applyNumberFormat="1" applyBorder="1" applyAlignment="1">
      <alignment horizontal="center" vertical="center" wrapText="1"/>
    </xf>
    <xf numFmtId="1" fontId="0" fillId="0" borderId="15" xfId="0" applyNumberFormat="1" applyBorder="1" applyAlignment="1">
      <alignment horizontal="center"/>
    </xf>
    <xf numFmtId="0" fontId="0" fillId="0" borderId="8" xfId="0" applyBorder="1" applyAlignment="1">
      <alignment horizontal="center"/>
    </xf>
  </cellXfs>
  <cellStyles count="2">
    <cellStyle name="Normal" xfId="0" builtinId="0"/>
    <cellStyle name="Normal 2" xfId="1" xr:uid="{FEB32575-F33B-455F-81F3-7FDBFE07DE6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olf%20league%20tracker%20-%20stableford%20scoring%20shee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tions"/>
      <sheetName val="Point System"/>
      <sheetName val="18-hole scores"/>
      <sheetName val="9-hole scores"/>
      <sheetName val="Week 1"/>
      <sheetName val="Week 2"/>
    </sheetNames>
    <sheetDataSet>
      <sheetData sheetId="0"/>
      <sheetData sheetId="1">
        <row r="4">
          <cell r="A4">
            <v>-5</v>
          </cell>
          <cell r="B4">
            <v>6</v>
          </cell>
        </row>
        <row r="5">
          <cell r="A5">
            <v>-4</v>
          </cell>
          <cell r="B5">
            <v>6</v>
          </cell>
        </row>
        <row r="6">
          <cell r="A6">
            <v>-3</v>
          </cell>
          <cell r="B6">
            <v>5</v>
          </cell>
        </row>
        <row r="7">
          <cell r="A7">
            <v>-2</v>
          </cell>
          <cell r="B7">
            <v>4</v>
          </cell>
        </row>
        <row r="8">
          <cell r="A8">
            <v>-1</v>
          </cell>
          <cell r="B8">
            <v>3</v>
          </cell>
        </row>
        <row r="9">
          <cell r="A9">
            <v>0</v>
          </cell>
          <cell r="B9">
            <v>2</v>
          </cell>
        </row>
        <row r="10">
          <cell r="A10">
            <v>1</v>
          </cell>
          <cell r="B10">
            <v>1</v>
          </cell>
        </row>
        <row r="11">
          <cell r="A11">
            <v>2</v>
          </cell>
          <cell r="B11">
            <v>0</v>
          </cell>
        </row>
        <row r="12">
          <cell r="A12">
            <v>3</v>
          </cell>
          <cell r="B12">
            <v>0</v>
          </cell>
        </row>
        <row r="13">
          <cell r="A13">
            <v>4</v>
          </cell>
          <cell r="B13">
            <v>0</v>
          </cell>
        </row>
        <row r="14">
          <cell r="A14">
            <v>5</v>
          </cell>
          <cell r="B14">
            <v>0</v>
          </cell>
        </row>
        <row r="15">
          <cell r="A15">
            <v>6</v>
          </cell>
          <cell r="B15">
            <v>0</v>
          </cell>
        </row>
      </sheetData>
      <sheetData sheetId="2"/>
      <sheetData sheetId="3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olfleaguetracker.com/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olfleaguetracker.com/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olfleaguetracker.com/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olfleaguetracker.com/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olfleaguetracker.com/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olfleaguetracker.com/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olfleaguetracker.com/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olfleaguetracker.com/" TargetMode="Externa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olfleaguetracker.com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en.wikipedia.org/wiki/Stableford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olfleaguetracker.com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olfleaguetracker.com/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olfleaguetracker.com/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olfleaguetracker.com/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olfleaguetracker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85173-5684-4D7E-8458-1B841D06EDCF}">
  <dimension ref="A1:Z21"/>
  <sheetViews>
    <sheetView zoomScale="85" zoomScaleNormal="85" workbookViewId="0">
      <pane ySplit="6" topLeftCell="A7" activePane="bottomLeft" state="frozen"/>
      <selection activeCell="A2" sqref="A2:Q2"/>
      <selection pane="bottomLeft" sqref="A1:O1"/>
    </sheetView>
  </sheetViews>
  <sheetFormatPr defaultColWidth="14.140625" defaultRowHeight="15" customHeight="1" x14ac:dyDescent="0.2"/>
  <cols>
    <col min="1" max="1" width="23" style="13" customWidth="1"/>
    <col min="2" max="2" width="15" style="13" customWidth="1"/>
    <col min="3" max="11" width="5" style="13" customWidth="1"/>
    <col min="12" max="12" width="5.140625" style="13" bestFit="1" customWidth="1"/>
    <col min="13" max="13" width="8.140625" style="13" customWidth="1"/>
    <col min="14" max="14" width="7.5703125" style="13" customWidth="1"/>
    <col min="15" max="15" width="17.140625" style="13" customWidth="1"/>
    <col min="16" max="16" width="8.7109375" style="13" customWidth="1"/>
    <col min="17" max="17" width="15.140625" style="13" customWidth="1"/>
    <col min="18" max="18" width="13.7109375" style="13" customWidth="1"/>
    <col min="19" max="19" width="8.7109375" style="13" customWidth="1"/>
    <col min="20" max="20" width="8.7109375" style="52" customWidth="1"/>
    <col min="21" max="26" width="8.7109375" style="13" customWidth="1"/>
    <col min="27" max="16384" width="14.140625" style="13"/>
  </cols>
  <sheetData>
    <row r="1" spans="1:26" ht="26.25" x14ac:dyDescent="0.4">
      <c r="A1" s="158" t="s">
        <v>50</v>
      </c>
      <c r="B1" s="159"/>
      <c r="C1" s="159"/>
      <c r="D1" s="159"/>
      <c r="E1" s="159"/>
      <c r="F1" s="159"/>
      <c r="G1" s="159"/>
      <c r="H1" s="159"/>
      <c r="I1" s="159"/>
      <c r="J1" s="159"/>
      <c r="K1" s="159"/>
      <c r="L1" s="159"/>
      <c r="M1" s="159"/>
      <c r="N1" s="159"/>
      <c r="O1" s="159"/>
      <c r="P1" s="12"/>
      <c r="Q1" s="12"/>
      <c r="R1" s="12"/>
      <c r="S1" s="12"/>
      <c r="T1" s="49"/>
      <c r="U1" s="12"/>
      <c r="V1" s="12"/>
      <c r="W1" s="12"/>
      <c r="X1" s="12"/>
      <c r="Y1" s="12"/>
      <c r="Z1" s="12"/>
    </row>
    <row r="2" spans="1:26" x14ac:dyDescent="0.25">
      <c r="A2" s="160" t="s">
        <v>51</v>
      </c>
      <c r="B2" s="159"/>
      <c r="C2" s="159"/>
      <c r="D2" s="159"/>
      <c r="E2" s="159"/>
      <c r="F2" s="159"/>
      <c r="G2" s="159"/>
      <c r="H2" s="159"/>
      <c r="I2" s="159"/>
      <c r="J2" s="159"/>
      <c r="K2" s="159"/>
      <c r="L2" s="159"/>
      <c r="M2" s="159"/>
      <c r="N2" s="159"/>
      <c r="O2" s="159"/>
      <c r="P2" s="12"/>
      <c r="Q2" s="12"/>
      <c r="R2" s="12"/>
      <c r="S2" s="12"/>
      <c r="T2" s="49"/>
      <c r="U2" s="12"/>
      <c r="V2" s="12"/>
      <c r="W2" s="12"/>
      <c r="X2" s="12"/>
      <c r="Y2" s="12"/>
      <c r="Z2" s="12"/>
    </row>
    <row r="3" spans="1:26" ht="19.5" thickBot="1" x14ac:dyDescent="0.35">
      <c r="A3" s="14"/>
      <c r="B3" s="12"/>
      <c r="C3" s="15"/>
      <c r="D3" s="15"/>
      <c r="E3" s="15"/>
      <c r="F3" s="15"/>
      <c r="G3" s="15"/>
      <c r="H3" s="15"/>
      <c r="I3" s="15"/>
      <c r="J3" s="15"/>
      <c r="K3" s="15"/>
      <c r="L3" s="16"/>
      <c r="M3" s="15"/>
      <c r="N3" s="15"/>
      <c r="O3" s="16"/>
      <c r="P3" s="12"/>
      <c r="Q3" s="12"/>
      <c r="R3" s="12"/>
      <c r="S3" s="12"/>
      <c r="T3" s="49"/>
      <c r="U3" s="12"/>
      <c r="V3" s="12"/>
      <c r="W3" s="12"/>
      <c r="X3" s="12"/>
      <c r="Y3" s="12"/>
      <c r="Z3" s="12"/>
    </row>
    <row r="4" spans="1:26" ht="18.75" x14ac:dyDescent="0.25">
      <c r="A4" s="30" t="s">
        <v>52</v>
      </c>
      <c r="B4" s="31" t="s">
        <v>53</v>
      </c>
      <c r="C4" s="31">
        <v>1</v>
      </c>
      <c r="D4" s="31">
        <v>2</v>
      </c>
      <c r="E4" s="31">
        <v>3</v>
      </c>
      <c r="F4" s="31">
        <v>4</v>
      </c>
      <c r="G4" s="31">
        <v>5</v>
      </c>
      <c r="H4" s="31">
        <v>6</v>
      </c>
      <c r="I4" s="31">
        <v>7</v>
      </c>
      <c r="J4" s="31">
        <v>8</v>
      </c>
      <c r="K4" s="31">
        <v>9</v>
      </c>
      <c r="L4" s="31" t="s">
        <v>54</v>
      </c>
      <c r="M4" s="31" t="s">
        <v>55</v>
      </c>
      <c r="N4" s="31" t="s">
        <v>56</v>
      </c>
      <c r="O4" s="32" t="s">
        <v>57</v>
      </c>
      <c r="P4" s="14"/>
      <c r="Q4" s="56"/>
      <c r="R4" s="43" t="s">
        <v>88</v>
      </c>
      <c r="S4" s="14"/>
      <c r="T4" s="50"/>
      <c r="U4" s="14"/>
      <c r="V4" s="14"/>
      <c r="W4" s="14"/>
      <c r="X4" s="14"/>
      <c r="Y4" s="14"/>
      <c r="Z4" s="14"/>
    </row>
    <row r="5" spans="1:26" ht="18.75" x14ac:dyDescent="0.25">
      <c r="A5" s="33"/>
      <c r="B5" s="17" t="s">
        <v>58</v>
      </c>
      <c r="C5" s="17">
        <v>4</v>
      </c>
      <c r="D5" s="17">
        <v>5</v>
      </c>
      <c r="E5" s="17">
        <v>4</v>
      </c>
      <c r="F5" s="17">
        <v>3</v>
      </c>
      <c r="G5" s="17">
        <v>4</v>
      </c>
      <c r="H5" s="17">
        <v>4</v>
      </c>
      <c r="I5" s="17">
        <v>3</v>
      </c>
      <c r="J5" s="17">
        <v>4</v>
      </c>
      <c r="K5" s="17">
        <v>5</v>
      </c>
      <c r="L5" s="18">
        <f>SUM(C5:K5)</f>
        <v>36</v>
      </c>
      <c r="M5" s="17"/>
      <c r="N5" s="17"/>
      <c r="O5" s="34"/>
      <c r="P5" s="14"/>
      <c r="Q5" s="55"/>
      <c r="R5" s="15" t="s">
        <v>97</v>
      </c>
      <c r="S5" s="14"/>
      <c r="T5" s="50"/>
      <c r="U5" s="14"/>
      <c r="V5" s="14"/>
      <c r="W5" s="14"/>
      <c r="X5" s="14"/>
      <c r="Y5" s="14"/>
      <c r="Z5" s="14"/>
    </row>
    <row r="6" spans="1:26" ht="19.5" thickBot="1" x14ac:dyDescent="0.3">
      <c r="A6" s="35"/>
      <c r="B6" s="36" t="s">
        <v>84</v>
      </c>
      <c r="C6" s="36">
        <v>4</v>
      </c>
      <c r="D6" s="36">
        <v>1</v>
      </c>
      <c r="E6" s="36">
        <v>3</v>
      </c>
      <c r="F6" s="36">
        <v>9</v>
      </c>
      <c r="G6" s="36">
        <v>5</v>
      </c>
      <c r="H6" s="36">
        <v>7</v>
      </c>
      <c r="I6" s="36">
        <v>8</v>
      </c>
      <c r="J6" s="36">
        <v>6</v>
      </c>
      <c r="K6" s="36">
        <v>2</v>
      </c>
      <c r="L6" s="37"/>
      <c r="M6" s="36"/>
      <c r="N6" s="36"/>
      <c r="O6" s="38"/>
      <c r="P6" s="14"/>
      <c r="Q6" s="14"/>
      <c r="R6" s="14"/>
      <c r="S6" s="14"/>
      <c r="T6" s="50"/>
      <c r="U6" s="14"/>
      <c r="V6" s="14"/>
      <c r="W6" s="14"/>
      <c r="X6" s="14"/>
      <c r="Y6" s="14"/>
      <c r="Z6" s="14"/>
    </row>
    <row r="7" spans="1:26" ht="18.75" x14ac:dyDescent="0.25">
      <c r="A7" s="22"/>
      <c r="B7" s="23" t="s">
        <v>83</v>
      </c>
      <c r="C7" s="23"/>
      <c r="D7" s="23"/>
      <c r="E7" s="23"/>
      <c r="F7" s="23"/>
      <c r="G7" s="23"/>
      <c r="H7" s="23"/>
      <c r="I7" s="23"/>
      <c r="J7" s="23"/>
      <c r="K7" s="23"/>
      <c r="L7" s="24" t="str">
        <f t="shared" ref="L7:L17" si="0">IF(SUM(C7:K7)&gt;0, SUM(C7:K7),"")</f>
        <v/>
      </c>
      <c r="M7" s="23"/>
      <c r="N7" s="23" t="str">
        <f>IF(L7&lt;&gt;"",L7- M7, "")</f>
        <v/>
      </c>
      <c r="O7" s="25"/>
      <c r="P7" s="12"/>
      <c r="Q7" s="12"/>
      <c r="R7" s="12"/>
      <c r="S7" s="12"/>
      <c r="T7" s="49"/>
      <c r="U7" s="12"/>
      <c r="V7" s="12"/>
      <c r="W7" s="12"/>
      <c r="X7" s="12"/>
      <c r="Y7" s="12"/>
      <c r="Z7" s="12"/>
    </row>
    <row r="8" spans="1:26" ht="19.5" thickBot="1" x14ac:dyDescent="0.3">
      <c r="A8" s="26"/>
      <c r="B8" s="27" t="s">
        <v>85</v>
      </c>
      <c r="C8" s="27" t="str">
        <f>IF(C7&gt;0, VLOOKUP(C7-C$5-(INT($M7/9)+(MOD($M7,9)&gt;=C$6)), '[1]Point System'!$A$4:$B$15, 2),"")</f>
        <v/>
      </c>
      <c r="D8" s="27" t="str">
        <f>IF(D7&gt;0, VLOOKUP(D7-D$5-(INT($M7/9)+(MOD($M7,9)&gt;=D$6)), '[1]Point System'!$A$4:$B$15, 2),"")</f>
        <v/>
      </c>
      <c r="E8" s="27" t="str">
        <f>IF(E7&gt;0, VLOOKUP(E7-E$5-(INT($M7/9)+(MOD($M7,9)&gt;=E$6)), '[1]Point System'!$A$4:$B$15, 2),"")</f>
        <v/>
      </c>
      <c r="F8" s="27" t="str">
        <f>IF(F7&gt;0, VLOOKUP(F7-F$5-(INT($M7/9)+(MOD($M7,9)&gt;=F$6)), '[1]Point System'!$A$4:$B$15, 2),"")</f>
        <v/>
      </c>
      <c r="G8" s="27" t="str">
        <f>IF(G7&gt;0, VLOOKUP(G7-G$5-(INT($M7/9)+(MOD($M7,9)&gt;=G$6)), '[1]Point System'!$A$4:$B$15, 2),"")</f>
        <v/>
      </c>
      <c r="H8" s="27" t="str">
        <f>IF(H7&gt;0, VLOOKUP(H7-H$5-(INT($M7/9)+(MOD($M7,9)&gt;=H$6)), '[1]Point System'!$A$4:$B$15, 2),"")</f>
        <v/>
      </c>
      <c r="I8" s="27" t="str">
        <f>IF(I7&gt;0, VLOOKUP(I7-I$5-(INT($M7/9)+(MOD($M7,9)&gt;=I$6)), '[1]Point System'!$A$4:$B$15, 2),"")</f>
        <v/>
      </c>
      <c r="J8" s="27" t="str">
        <f>IF(J7&gt;0, VLOOKUP(J7-J$5-(INT($M7/9)+(MOD($M7,9)&gt;=J$6)), '[1]Point System'!$A$4:$B$15, 2),"")</f>
        <v/>
      </c>
      <c r="K8" s="59" t="str">
        <f>IF(K7&gt;0, VLOOKUP(K7-K$5-(INT($M7/9)+(MOD($M7,9)&gt;=K$6)), '[1]Point System'!$A$4:$B$15, 2),"")</f>
        <v/>
      </c>
      <c r="L8" s="28" t="str">
        <f t="shared" si="0"/>
        <v/>
      </c>
      <c r="M8" s="27"/>
      <c r="N8" s="27"/>
      <c r="O8" s="29" t="str">
        <f>IF(L8&lt;&gt;"", L8, "")</f>
        <v/>
      </c>
      <c r="P8" s="12"/>
      <c r="Q8" s="55"/>
      <c r="R8" s="49"/>
      <c r="S8" s="12"/>
      <c r="T8" s="12"/>
      <c r="U8" s="12"/>
      <c r="V8" s="12"/>
      <c r="W8" s="12"/>
      <c r="X8" s="12"/>
      <c r="Z8" s="57"/>
    </row>
    <row r="9" spans="1:26" ht="18.75" x14ac:dyDescent="0.25">
      <c r="A9" s="22"/>
      <c r="B9" s="23"/>
      <c r="C9" s="23"/>
      <c r="D9" s="23"/>
      <c r="E9" s="23"/>
      <c r="F9" s="23"/>
      <c r="G9" s="23"/>
      <c r="H9" s="23"/>
      <c r="I9" s="23"/>
      <c r="J9" s="23"/>
      <c r="K9" s="23"/>
      <c r="L9" s="24" t="str">
        <f t="shared" si="0"/>
        <v/>
      </c>
      <c r="M9" s="23"/>
      <c r="N9" s="23" t="str">
        <f>IF(L9&lt;&gt;"",L9- M9, "")</f>
        <v/>
      </c>
      <c r="O9" s="25"/>
      <c r="P9" s="12"/>
      <c r="Q9" s="12"/>
      <c r="R9" s="49"/>
      <c r="T9" s="13"/>
    </row>
    <row r="10" spans="1:26" ht="19.5" thickBot="1" x14ac:dyDescent="0.3">
      <c r="A10" s="26"/>
      <c r="B10" s="27"/>
      <c r="C10" s="27" t="str">
        <f>IF(C9&gt;0, VLOOKUP(C9-C$5-(INT($M9/9)+(MOD($M9,9)&gt;=C$6)), '[1]Point System'!$A$4:$B$15, 2),"")</f>
        <v/>
      </c>
      <c r="D10" s="27" t="str">
        <f>IF(D9&gt;0, VLOOKUP(D9-D$5-(INT($M9/9)+(MOD($M9,9)&gt;=D$6)), '[1]Point System'!$A$4:$B$15, 2),"")</f>
        <v/>
      </c>
      <c r="E10" s="27" t="str">
        <f>IF(E9&gt;0, VLOOKUP(E9-E$5-(INT($M9/9)+(MOD($M9,9)&gt;=E$6)), '[1]Point System'!$A$4:$B$15, 2),"")</f>
        <v/>
      </c>
      <c r="F10" s="27" t="str">
        <f>IF(F9&gt;0, VLOOKUP(F9-F$5-(INT($M9/9)+(MOD($M9,9)&gt;=F$6)), '[1]Point System'!$A$4:$B$15, 2),"")</f>
        <v/>
      </c>
      <c r="G10" s="27" t="str">
        <f>IF(G9&gt;0, VLOOKUP(G9-G$5-(INT($M9/9)+(MOD($M9,9)&gt;=G$6)), '[1]Point System'!$A$4:$B$15, 2),"")</f>
        <v/>
      </c>
      <c r="H10" s="27" t="str">
        <f>IF(H9&gt;0, VLOOKUP(H9-H$5-(INT($M9/9)+(MOD($M9,9)&gt;=H$6)), '[1]Point System'!$A$4:$B$15, 2),"")</f>
        <v/>
      </c>
      <c r="I10" s="27" t="str">
        <f>IF(I9&gt;0, VLOOKUP(I9-I$5-(INT($M9/9)+(MOD($M9,9)&gt;=I$6)), '[1]Point System'!$A$4:$B$15, 2),"")</f>
        <v/>
      </c>
      <c r="J10" s="27" t="str">
        <f>IF(J9&gt;0, VLOOKUP(J9-J$5-(INT($M9/9)+(MOD($M9,9)&gt;=J$6)), '[1]Point System'!$A$4:$B$15, 2),"")</f>
        <v/>
      </c>
      <c r="K10" s="59" t="str">
        <f>IF(K9&gt;0, VLOOKUP(K9-K$5-(INT($M9/9)+(MOD($M9,9)&gt;=K$6)), '[1]Point System'!$A$4:$B$15, 2),"")</f>
        <v/>
      </c>
      <c r="L10" s="28" t="str">
        <f t="shared" ref="L10" si="1">IF(SUM(C10:K10)&gt;0, SUM(C10:K10),"")</f>
        <v/>
      </c>
      <c r="M10" s="27"/>
      <c r="N10" s="27"/>
      <c r="O10" s="29" t="str">
        <f>IF(L10&lt;&gt;"", L10, "")</f>
        <v/>
      </c>
      <c r="P10" s="12"/>
      <c r="Q10" s="12"/>
      <c r="R10" s="49"/>
      <c r="T10" s="13"/>
    </row>
    <row r="11" spans="1:26" ht="18.75" x14ac:dyDescent="0.25">
      <c r="A11" s="22"/>
      <c r="B11" s="23"/>
      <c r="C11" s="23"/>
      <c r="D11" s="23"/>
      <c r="E11" s="23"/>
      <c r="F11" s="23"/>
      <c r="G11" s="23"/>
      <c r="H11" s="23"/>
      <c r="I11" s="23"/>
      <c r="J11" s="23"/>
      <c r="K11" s="23"/>
      <c r="L11" s="24" t="str">
        <f t="shared" si="0"/>
        <v/>
      </c>
      <c r="M11" s="23"/>
      <c r="N11" s="23" t="str">
        <f>IF(L11&lt;&gt;"",L11- M11, "")</f>
        <v/>
      </c>
      <c r="O11" s="25"/>
      <c r="P11" s="12"/>
      <c r="Q11" s="12"/>
      <c r="R11" s="49"/>
      <c r="S11" s="12"/>
      <c r="T11" s="12"/>
    </row>
    <row r="12" spans="1:26" ht="19.5" thickBot="1" x14ac:dyDescent="0.3">
      <c r="A12" s="26"/>
      <c r="B12" s="27"/>
      <c r="C12" s="27" t="str">
        <f>IF(C11&gt;0, VLOOKUP(C11-C$5-(INT($M11/9)+(MOD($M11,9)&gt;=C$6)), '[1]Point System'!$A$4:$B$15, 2),"")</f>
        <v/>
      </c>
      <c r="D12" s="27" t="str">
        <f>IF(D11&gt;0, VLOOKUP(D11-D$5-(INT($M11/9)+(MOD($M11,9)&gt;=D$6)), '[1]Point System'!$A$4:$B$15, 2),"")</f>
        <v/>
      </c>
      <c r="E12" s="27" t="str">
        <f>IF(E11&gt;0, VLOOKUP(E11-E$5-(INT($M11/9)+(MOD($M11,9)&gt;=E$6)), '[1]Point System'!$A$4:$B$15, 2),"")</f>
        <v/>
      </c>
      <c r="F12" s="27" t="str">
        <f>IF(F11&gt;0, VLOOKUP(F11-F$5-(INT($M11/9)+(MOD($M11,9)&gt;=F$6)), '[1]Point System'!$A$4:$B$15, 2),"")</f>
        <v/>
      </c>
      <c r="G12" s="27" t="str">
        <f>IF(G11&gt;0, VLOOKUP(G11-G$5-(INT($M11/9)+(MOD($M11,9)&gt;=G$6)), '[1]Point System'!$A$4:$B$15, 2),"")</f>
        <v/>
      </c>
      <c r="H12" s="27" t="str">
        <f>IF(H11&gt;0, VLOOKUP(H11-H$5-(INT($M11/9)+(MOD($M11,9)&gt;=H$6)), '[1]Point System'!$A$4:$B$15, 2),"")</f>
        <v/>
      </c>
      <c r="I12" s="27" t="str">
        <f>IF(I11&gt;0, VLOOKUP(I11-I$5-(INT($M11/9)+(MOD($M11,9)&gt;=I$6)), '[1]Point System'!$A$4:$B$15, 2),"")</f>
        <v/>
      </c>
      <c r="J12" s="27" t="str">
        <f>IF(J11&gt;0, VLOOKUP(J11-J$5-(INT($M11/9)+(MOD($M11,9)&gt;=J$6)), '[1]Point System'!$A$4:$B$15, 2),"")</f>
        <v/>
      </c>
      <c r="K12" s="27" t="str">
        <f>IF(K11&gt;0, VLOOKUP(K11-K$5-(INT($M11/9)+(MOD($M11,9)&gt;=K$6)), '[1]Point System'!$A$4:$B$15, 2),"")</f>
        <v/>
      </c>
      <c r="L12" s="28" t="str">
        <f t="shared" ref="L12" si="2">IF(SUM(C12:K12)&gt;0, SUM(C12:K12),"")</f>
        <v/>
      </c>
      <c r="M12" s="27"/>
      <c r="N12" s="27"/>
      <c r="O12" s="29" t="str">
        <f>IF(L12&lt;&gt;"", L12, "")</f>
        <v/>
      </c>
      <c r="P12" s="55"/>
      <c r="Q12" s="55"/>
      <c r="R12" s="49"/>
      <c r="S12" s="12"/>
      <c r="T12" s="12"/>
    </row>
    <row r="13" spans="1:26" ht="18.75" x14ac:dyDescent="0.25">
      <c r="A13" s="22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4" t="str">
        <f t="shared" si="0"/>
        <v/>
      </c>
      <c r="M13" s="23"/>
      <c r="N13" s="23" t="str">
        <f>IF(L13&lt;&gt;"",L13- M13, "")</f>
        <v/>
      </c>
      <c r="O13" s="25"/>
      <c r="P13" s="12"/>
      <c r="Q13" s="55"/>
      <c r="R13" s="49"/>
      <c r="S13" s="12"/>
      <c r="T13" s="12"/>
    </row>
    <row r="14" spans="1:26" ht="19.5" thickBot="1" x14ac:dyDescent="0.3">
      <c r="A14" s="26"/>
      <c r="B14" s="27"/>
      <c r="C14" s="27" t="str">
        <f>IF(C13&gt;0, VLOOKUP(C13-C$5-(INT($M13/9)+(MOD($M13,9)&gt;=C$6)), '[1]Point System'!$A$4:$B$15, 2),"")</f>
        <v/>
      </c>
      <c r="D14" s="27" t="str">
        <f>IF(D13&gt;0, VLOOKUP(D13-D$5-(INT($M13/9)+(MOD($M13,9)&gt;=D$6)), '[1]Point System'!$A$4:$B$15, 2),"")</f>
        <v/>
      </c>
      <c r="E14" s="27" t="str">
        <f>IF(E13&gt;0, VLOOKUP(E13-E$5-(INT($M13/9)+(MOD($M13,9)&gt;=E$6)), '[1]Point System'!$A$4:$B$15, 2),"")</f>
        <v/>
      </c>
      <c r="F14" s="27" t="str">
        <f>IF(F13&gt;0, VLOOKUP(F13-F$5-(INT($M13/9)+(MOD($M13,9)&gt;=F$6)), '[1]Point System'!$A$4:$B$15, 2),"")</f>
        <v/>
      </c>
      <c r="G14" s="27" t="str">
        <f>IF(G13&gt;0, VLOOKUP(G13-G$5-(INT($M13/9)+(MOD($M13,9)&gt;=G$6)), '[1]Point System'!$A$4:$B$15, 2),"")</f>
        <v/>
      </c>
      <c r="H14" s="27" t="str">
        <f>IF(H13&gt;0, VLOOKUP(H13-H$5-(INT($M13/9)+(MOD($M13,9)&gt;=H$6)), '[1]Point System'!$A$4:$B$15, 2),"")</f>
        <v/>
      </c>
      <c r="I14" s="27" t="str">
        <f>IF(I13&gt;0, VLOOKUP(I13-I$5-(INT($M13/9)+(MOD($M13,9)&gt;=I$6)), '[1]Point System'!$A$4:$B$15, 2),"")</f>
        <v/>
      </c>
      <c r="J14" s="27" t="str">
        <f>IF(J13&gt;0, VLOOKUP(J13-J$5-(INT($M13/9)+(MOD($M13,9)&gt;=J$6)), '[1]Point System'!$A$4:$B$15, 2),"")</f>
        <v/>
      </c>
      <c r="K14" s="27" t="str">
        <f>IF(K13&gt;0, VLOOKUP(K13-K$5-(INT($M13/9)+(MOD($M13,9)&gt;=K$6)), '[1]Point System'!$A$4:$B$15, 2),"")</f>
        <v/>
      </c>
      <c r="L14" s="28" t="str">
        <f t="shared" ref="L14" si="3">IF(SUM(C14:K14)&gt;0, SUM(C14:K14),"")</f>
        <v/>
      </c>
      <c r="M14" s="27"/>
      <c r="N14" s="27"/>
      <c r="O14" s="29" t="str">
        <f>IF(L14&lt;&gt;"", L14, "")</f>
        <v/>
      </c>
      <c r="P14" s="55"/>
      <c r="Q14" s="55"/>
      <c r="R14" s="49"/>
      <c r="S14" s="12"/>
      <c r="T14" s="12"/>
    </row>
    <row r="15" spans="1:26" ht="18.75" x14ac:dyDescent="0.25">
      <c r="A15" s="22"/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4" t="str">
        <f t="shared" si="0"/>
        <v/>
      </c>
      <c r="M15" s="23"/>
      <c r="N15" s="23" t="str">
        <f>IF(L15&lt;&gt;"",L15- M15, "")</f>
        <v/>
      </c>
      <c r="O15" s="25"/>
      <c r="P15" s="12"/>
      <c r="Q15" s="55"/>
      <c r="R15" s="49"/>
      <c r="V15" s="12"/>
      <c r="W15" s="12"/>
      <c r="X15" s="12"/>
      <c r="Y15" s="12"/>
      <c r="Z15" s="12"/>
    </row>
    <row r="16" spans="1:26" ht="19.5" thickBot="1" x14ac:dyDescent="0.3">
      <c r="A16" s="26"/>
      <c r="B16" s="27"/>
      <c r="C16" s="27" t="str">
        <f>IF(C15&gt;0, VLOOKUP(C15-C$5-(INT($M15/9)+(MOD($M15,9)&gt;=C$6)), '[1]Point System'!$A$4:$B$15, 2),"")</f>
        <v/>
      </c>
      <c r="D16" s="27" t="str">
        <f>IF(D15&gt;0, VLOOKUP(D15-D$5-(INT($M15/9)+(MOD($M15,9)&gt;=D$6)), '[1]Point System'!$A$4:$B$15, 2),"")</f>
        <v/>
      </c>
      <c r="E16" s="27" t="str">
        <f>IF(E15&gt;0, VLOOKUP(E15-E$5-(INT($M15/9)+(MOD($M15,9)&gt;=E$6)), '[1]Point System'!$A$4:$B$15, 2),"")</f>
        <v/>
      </c>
      <c r="F16" s="27" t="str">
        <f>IF(F15&gt;0, VLOOKUP(F15-F$5-(INT($M15/9)+(MOD($M15,9)&gt;=F$6)), '[1]Point System'!$A$4:$B$15, 2),"")</f>
        <v/>
      </c>
      <c r="G16" s="27" t="str">
        <f>IF(G15&gt;0, VLOOKUP(G15-G$5-(INT($M15/9)+(MOD($M15,9)&gt;=G$6)), '[1]Point System'!$A$4:$B$15, 2),"")</f>
        <v/>
      </c>
      <c r="H16" s="27" t="str">
        <f>IF(H15&gt;0, VLOOKUP(H15-H$5-(INT($M15/9)+(MOD($M15,9)&gt;=H$6)), '[1]Point System'!$A$4:$B$15, 2),"")</f>
        <v/>
      </c>
      <c r="I16" s="27" t="str">
        <f>IF(I15&gt;0, VLOOKUP(I15-I$5-(INT($M15/9)+(MOD($M15,9)&gt;=I$6)), '[1]Point System'!$A$4:$B$15, 2),"")</f>
        <v/>
      </c>
      <c r="J16" s="27" t="str">
        <f>IF(J15&gt;0, VLOOKUP(J15-J$5-(INT($M15/9)+(MOD($M15,9)&gt;=J$6)), '[1]Point System'!$A$4:$B$15, 2),"")</f>
        <v/>
      </c>
      <c r="K16" s="27" t="str">
        <f>IF(K15&gt;0, VLOOKUP(K15-K$5-(INT($M15/9)+(MOD($M15,9)&gt;=K$6)), '[1]Point System'!$A$4:$B$15, 2),"")</f>
        <v/>
      </c>
      <c r="L16" s="28" t="str">
        <f t="shared" ref="L16" si="4">IF(SUM(C16:K16)&gt;0, SUM(C16:K16),"")</f>
        <v/>
      </c>
      <c r="M16" s="27"/>
      <c r="N16" s="27"/>
      <c r="O16" s="29" t="str">
        <f>IF(L16&lt;&gt;"", L16, "")</f>
        <v/>
      </c>
      <c r="P16" s="55"/>
      <c r="Q16" s="55"/>
      <c r="R16" s="49"/>
      <c r="V16" s="12"/>
      <c r="W16" s="12"/>
      <c r="X16" s="12"/>
      <c r="Y16" s="12"/>
      <c r="Z16" s="12"/>
    </row>
    <row r="17" spans="1:26" ht="18.75" x14ac:dyDescent="0.25">
      <c r="A17" s="22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4" t="str">
        <f t="shared" si="0"/>
        <v/>
      </c>
      <c r="M17" s="23"/>
      <c r="N17" s="23" t="str">
        <f>IF(L17&lt;&gt;"",L17- M17, "")</f>
        <v/>
      </c>
      <c r="O17" s="25"/>
      <c r="P17" s="12"/>
      <c r="Q17" s="55"/>
      <c r="R17" s="49"/>
      <c r="V17" s="12"/>
      <c r="W17" s="12"/>
      <c r="X17" s="12"/>
      <c r="Y17" s="12"/>
      <c r="Z17" s="12"/>
    </row>
    <row r="18" spans="1:26" ht="19.5" thickBot="1" x14ac:dyDescent="0.3">
      <c r="A18" s="26"/>
      <c r="B18" s="27"/>
      <c r="C18" s="27" t="str">
        <f>IF(C17&gt;0, VLOOKUP(C17-C$5-(INT($M17/9)+(MOD($M17,9)&gt;=C$6)), '[1]Point System'!$A$4:$B$15, 2),"")</f>
        <v/>
      </c>
      <c r="D18" s="27" t="str">
        <f>IF(D17&gt;0, VLOOKUP(D17-D$5-(INT($M17/9)+(MOD($M17,9)&gt;=D$6)), '[1]Point System'!$A$4:$B$15, 2),"")</f>
        <v/>
      </c>
      <c r="E18" s="27" t="str">
        <f>IF(E17&gt;0, VLOOKUP(E17-E$5-(INT($M17/9)+(MOD($M17,9)&gt;=E$6)), '[1]Point System'!$A$4:$B$15, 2),"")</f>
        <v/>
      </c>
      <c r="F18" s="27" t="str">
        <f>IF(F17&gt;0, VLOOKUP(F17-F$5-(INT($M17/9)+(MOD($M17,9)&gt;=F$6)), '[1]Point System'!$A$4:$B$15, 2),"")</f>
        <v/>
      </c>
      <c r="G18" s="27" t="str">
        <f>IF(G17&gt;0, VLOOKUP(G17-G$5-(INT($M17/9)+(MOD($M17,9)&gt;=G$6)), '[1]Point System'!$A$4:$B$15, 2),"")</f>
        <v/>
      </c>
      <c r="H18" s="27" t="str">
        <f>IF(H17&gt;0, VLOOKUP(H17-H$5-(INT($M17/9)+(MOD($M17,9)&gt;=H$6)), '[1]Point System'!$A$4:$B$15, 2),"")</f>
        <v/>
      </c>
      <c r="I18" s="27" t="str">
        <f>IF(I17&gt;0, VLOOKUP(I17-I$5-(INT($M17/9)+(MOD($M17,9)&gt;=I$6)), '[1]Point System'!$A$4:$B$15, 2),"")</f>
        <v/>
      </c>
      <c r="J18" s="27" t="str">
        <f>IF(J17&gt;0, VLOOKUP(J17-J$5-(INT($M17/9)+(MOD($M17,9)&gt;=J$6)), '[1]Point System'!$A$4:$B$15, 2),"")</f>
        <v/>
      </c>
      <c r="K18" s="59" t="str">
        <f>IF(K17&gt;0, VLOOKUP(K17-K$5-(INT($M17/9)+(MOD($M17,9)&gt;=K$6)), '[1]Point System'!$A$4:$B$15, 2),"")</f>
        <v/>
      </c>
      <c r="L18" s="28" t="str">
        <f t="shared" ref="L18" si="5">IF(SUM(C18:K18)&gt;0, SUM(C18:K18),"")</f>
        <v/>
      </c>
      <c r="M18" s="27"/>
      <c r="N18" s="27"/>
      <c r="O18" s="29" t="str">
        <f>IF(L18&lt;&gt;"", L18, "")</f>
        <v/>
      </c>
      <c r="P18" s="55"/>
      <c r="Q18" s="55"/>
      <c r="R18" s="49"/>
      <c r="V18" s="12"/>
      <c r="W18" s="12"/>
      <c r="X18" s="12"/>
      <c r="Y18" s="12"/>
      <c r="Z18" s="12"/>
    </row>
    <row r="19" spans="1:26" ht="18.75" x14ac:dyDescent="0.25">
      <c r="A19" s="22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4" t="str">
        <f t="shared" ref="L19" si="6">IF(SUM(C19:K19)&gt;0, SUM(C19:K19),"")</f>
        <v/>
      </c>
      <c r="M19" s="23"/>
      <c r="N19" s="23" t="str">
        <f>IF(L19&lt;&gt;"",L19- M19, "")</f>
        <v/>
      </c>
      <c r="O19" s="25"/>
      <c r="P19" s="12"/>
      <c r="Q19" s="12"/>
      <c r="R19" s="49"/>
      <c r="T19" s="13"/>
    </row>
    <row r="20" spans="1:26" ht="19.5" thickBot="1" x14ac:dyDescent="0.3">
      <c r="A20" s="26"/>
      <c r="B20" s="27"/>
      <c r="C20" s="27" t="str">
        <f>IF(C19&gt;0, VLOOKUP(C19-C$5-(INT($M19/9)+(MOD($M19,9)&gt;=C$6)), '[1]Point System'!$A$4:$B$15, 2),"")</f>
        <v/>
      </c>
      <c r="D20" s="27" t="str">
        <f>IF(D19&gt;0, VLOOKUP(D19-D$5-(INT($M19/9)+(MOD($M19,9)&gt;=D$6)), '[1]Point System'!$A$4:$B$15, 2),"")</f>
        <v/>
      </c>
      <c r="E20" s="27" t="str">
        <f>IF(E19&gt;0, VLOOKUP(E19-E$5-(INT($M19/9)+(MOD($M19,9)&gt;=E$6)), '[1]Point System'!$A$4:$B$15, 2),"")</f>
        <v/>
      </c>
      <c r="F20" s="27" t="str">
        <f>IF(F19&gt;0, VLOOKUP(F19-F$5-(INT($M19/9)+(MOD($M19,9)&gt;=F$6)), '[1]Point System'!$A$4:$B$15, 2),"")</f>
        <v/>
      </c>
      <c r="G20" s="27" t="str">
        <f>IF(G19&gt;0, VLOOKUP(G19-G$5-(INT($M19/9)+(MOD($M19,9)&gt;=G$6)), '[1]Point System'!$A$4:$B$15, 2),"")</f>
        <v/>
      </c>
      <c r="H20" s="27" t="str">
        <f>IF(H19&gt;0, VLOOKUP(H19-H$5-(INT($M19/9)+(MOD($M19,9)&gt;=H$6)), '[1]Point System'!$A$4:$B$15, 2),"")</f>
        <v/>
      </c>
      <c r="I20" s="27" t="str">
        <f>IF(I19&gt;0, VLOOKUP(I19-I$5-(INT($M19/9)+(MOD($M19,9)&gt;=I$6)), '[1]Point System'!$A$4:$B$15, 2),"")</f>
        <v/>
      </c>
      <c r="J20" s="27" t="str">
        <f>IF(J19&gt;0, VLOOKUP(J19-J$5-(INT($M19/9)+(MOD($M19,9)&gt;=J$6)), '[1]Point System'!$A$4:$B$15, 2),"")</f>
        <v/>
      </c>
      <c r="K20" s="59" t="str">
        <f>IF(K19&gt;0, VLOOKUP(K19-K$5-(INT($M19/9)+(MOD($M19,9)&gt;=K$6)), '[1]Point System'!$A$4:$B$15, 2),"")</f>
        <v/>
      </c>
      <c r="L20" s="28" t="str">
        <f t="shared" ref="L20" si="7">IF(SUM(C20:K20)&gt;0, SUM(C20:K20),"")</f>
        <v/>
      </c>
      <c r="M20" s="27"/>
      <c r="N20" s="27"/>
      <c r="O20" s="29" t="str">
        <f>IF(L20&lt;&gt;"", L20, "")</f>
        <v/>
      </c>
      <c r="P20" s="12"/>
      <c r="Q20" s="12"/>
      <c r="R20" s="49"/>
      <c r="T20" s="13"/>
    </row>
    <row r="21" spans="1:26" ht="15" customHeight="1" x14ac:dyDescent="0.2">
      <c r="E21" s="44"/>
      <c r="G21" s="44"/>
      <c r="H21" s="44"/>
      <c r="J21" s="44"/>
      <c r="K21" s="44"/>
    </row>
  </sheetData>
  <mergeCells count="2">
    <mergeCell ref="A1:O1"/>
    <mergeCell ref="A2:O2"/>
  </mergeCells>
  <hyperlinks>
    <hyperlink ref="A2" r:id="rId1" xr:uid="{AA0F6D55-5F33-4CDA-9BBB-D67DD6F9A2CB}"/>
  </hyperlinks>
  <pageMargins left="0.7" right="0.7" top="0.75" bottom="0.75" header="0" footer="0"/>
  <pageSetup orientation="portrait"/>
  <ignoredErrors>
    <ignoredError sqref="L10 L12 L14 L16 L18" formula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873C6-3826-4D67-A96A-087AA522689D}">
  <dimension ref="A1:Z33"/>
  <sheetViews>
    <sheetView zoomScale="85" zoomScaleNormal="85" workbookViewId="0">
      <pane ySplit="6" topLeftCell="A7" activePane="bottomLeft" state="frozen"/>
      <selection activeCell="B3" sqref="B3"/>
      <selection pane="bottomLeft" activeCell="B3" sqref="B3"/>
    </sheetView>
  </sheetViews>
  <sheetFormatPr defaultColWidth="14.140625" defaultRowHeight="15" customHeight="1" x14ac:dyDescent="0.2"/>
  <cols>
    <col min="1" max="1" width="12.140625" style="13" bestFit="1" customWidth="1"/>
    <col min="2" max="2" width="14.140625" style="13" customWidth="1"/>
    <col min="3" max="11" width="5" style="13" customWidth="1"/>
    <col min="12" max="12" width="5.140625" style="13" bestFit="1" customWidth="1"/>
    <col min="13" max="13" width="6.140625" style="13" bestFit="1" customWidth="1"/>
    <col min="14" max="14" width="5" style="13" bestFit="1" customWidth="1"/>
    <col min="15" max="15" width="14.140625" style="13" bestFit="1" customWidth="1"/>
    <col min="16" max="16" width="8.7109375" style="13" customWidth="1"/>
    <col min="17" max="17" width="15.140625" style="13" customWidth="1"/>
    <col min="18" max="18" width="13.7109375" style="13" customWidth="1"/>
    <col min="19" max="19" width="8.7109375" style="13" customWidth="1"/>
    <col min="20" max="20" width="8.7109375" style="52" customWidth="1"/>
    <col min="21" max="26" width="8.7109375" style="13" customWidth="1"/>
    <col min="27" max="16384" width="14.140625" style="13"/>
  </cols>
  <sheetData>
    <row r="1" spans="1:26" ht="26.25" x14ac:dyDescent="0.4">
      <c r="A1" s="158" t="s">
        <v>50</v>
      </c>
      <c r="B1" s="159"/>
      <c r="C1" s="159"/>
      <c r="D1" s="159"/>
      <c r="E1" s="159"/>
      <c r="F1" s="159"/>
      <c r="G1" s="159"/>
      <c r="H1" s="159"/>
      <c r="I1" s="159"/>
      <c r="J1" s="159"/>
      <c r="K1" s="159"/>
      <c r="L1" s="159"/>
      <c r="M1" s="159"/>
      <c r="N1" s="159"/>
      <c r="O1" s="159"/>
      <c r="P1" s="12"/>
      <c r="Q1" s="12"/>
      <c r="R1" s="12"/>
      <c r="S1" s="12"/>
      <c r="T1" s="49"/>
      <c r="U1" s="12"/>
      <c r="V1" s="12"/>
      <c r="W1" s="12"/>
      <c r="X1" s="12"/>
      <c r="Y1" s="12"/>
      <c r="Z1" s="12"/>
    </row>
    <row r="2" spans="1:26" x14ac:dyDescent="0.25">
      <c r="A2" s="160" t="s">
        <v>51</v>
      </c>
      <c r="B2" s="159"/>
      <c r="C2" s="159"/>
      <c r="D2" s="159"/>
      <c r="E2" s="159"/>
      <c r="F2" s="159"/>
      <c r="G2" s="159"/>
      <c r="H2" s="159"/>
      <c r="I2" s="159"/>
      <c r="J2" s="159"/>
      <c r="K2" s="159"/>
      <c r="L2" s="159"/>
      <c r="M2" s="159"/>
      <c r="N2" s="159"/>
      <c r="O2" s="159"/>
      <c r="P2" s="12"/>
      <c r="Q2" s="12"/>
      <c r="R2" s="12"/>
      <c r="S2" s="12"/>
      <c r="T2" s="49"/>
      <c r="U2" s="12"/>
      <c r="V2" s="12"/>
      <c r="W2" s="12"/>
      <c r="X2" s="12"/>
      <c r="Y2" s="12"/>
      <c r="Z2" s="12"/>
    </row>
    <row r="3" spans="1:26" ht="19.5" thickBot="1" x14ac:dyDescent="0.35">
      <c r="A3" s="14"/>
      <c r="B3" s="12"/>
      <c r="C3" s="15"/>
      <c r="D3" s="15"/>
      <c r="E3" s="15"/>
      <c r="F3" s="15"/>
      <c r="G3" s="15"/>
      <c r="H3" s="15"/>
      <c r="I3" s="15"/>
      <c r="J3" s="15"/>
      <c r="K3" s="15"/>
      <c r="L3" s="16"/>
      <c r="M3" s="15"/>
      <c r="N3" s="15"/>
      <c r="O3" s="16"/>
      <c r="P3" s="12"/>
      <c r="Q3" s="12"/>
      <c r="R3" s="12"/>
      <c r="S3" s="12"/>
      <c r="T3" s="49"/>
      <c r="U3" s="12"/>
      <c r="V3" s="12"/>
      <c r="W3" s="12"/>
      <c r="X3" s="12"/>
      <c r="Y3" s="12"/>
      <c r="Z3" s="12"/>
    </row>
    <row r="4" spans="1:26" ht="18.75" x14ac:dyDescent="0.25">
      <c r="A4" s="30" t="s">
        <v>52</v>
      </c>
      <c r="B4" s="31" t="s">
        <v>53</v>
      </c>
      <c r="C4" s="31">
        <v>1</v>
      </c>
      <c r="D4" s="31">
        <v>2</v>
      </c>
      <c r="E4" s="31">
        <v>3</v>
      </c>
      <c r="F4" s="31">
        <v>4</v>
      </c>
      <c r="G4" s="31">
        <v>5</v>
      </c>
      <c r="H4" s="31">
        <v>6</v>
      </c>
      <c r="I4" s="31">
        <v>7</v>
      </c>
      <c r="J4" s="31">
        <v>8</v>
      </c>
      <c r="K4" s="31">
        <v>9</v>
      </c>
      <c r="L4" s="31" t="s">
        <v>54</v>
      </c>
      <c r="M4" s="31" t="s">
        <v>55</v>
      </c>
      <c r="N4" s="31" t="s">
        <v>56</v>
      </c>
      <c r="O4" s="32" t="s">
        <v>57</v>
      </c>
      <c r="P4" s="14"/>
      <c r="Q4" s="56">
        <v>11</v>
      </c>
      <c r="R4" s="43" t="s">
        <v>88</v>
      </c>
      <c r="S4" s="14"/>
      <c r="T4" s="50"/>
      <c r="U4" s="14"/>
      <c r="V4" s="14"/>
      <c r="W4" s="14"/>
      <c r="X4" s="14"/>
      <c r="Y4" s="14"/>
      <c r="Z4" s="14"/>
    </row>
    <row r="5" spans="1:26" ht="18.75" x14ac:dyDescent="0.25">
      <c r="A5" s="33"/>
      <c r="B5" s="17" t="s">
        <v>58</v>
      </c>
      <c r="C5" s="17">
        <v>4</v>
      </c>
      <c r="D5" s="17">
        <v>5</v>
      </c>
      <c r="E5" s="17">
        <v>4</v>
      </c>
      <c r="F5" s="17">
        <v>3</v>
      </c>
      <c r="G5" s="17">
        <v>4</v>
      </c>
      <c r="H5" s="17">
        <v>4</v>
      </c>
      <c r="I5" s="17">
        <v>3</v>
      </c>
      <c r="J5" s="17">
        <v>4</v>
      </c>
      <c r="K5" s="17">
        <v>5</v>
      </c>
      <c r="L5" s="18">
        <f>SUM(C5:K5)</f>
        <v>36</v>
      </c>
      <c r="M5" s="17"/>
      <c r="N5" s="17"/>
      <c r="O5" s="34"/>
      <c r="P5" s="14"/>
      <c r="Q5" s="55">
        <f>SUM(55/9)</f>
        <v>6.1111111111111107</v>
      </c>
      <c r="R5" s="15" t="s">
        <v>97</v>
      </c>
      <c r="S5" s="14"/>
      <c r="T5" s="50"/>
      <c r="U5" s="14"/>
      <c r="V5" s="14"/>
      <c r="W5" s="14"/>
      <c r="X5" s="14"/>
      <c r="Y5" s="14"/>
      <c r="Z5" s="14"/>
    </row>
    <row r="6" spans="1:26" ht="19.5" thickBot="1" x14ac:dyDescent="0.3">
      <c r="A6" s="35"/>
      <c r="B6" s="36" t="s">
        <v>84</v>
      </c>
      <c r="C6" s="36">
        <v>4</v>
      </c>
      <c r="D6" s="36">
        <v>1</v>
      </c>
      <c r="E6" s="36">
        <v>3</v>
      </c>
      <c r="F6" s="36">
        <v>9</v>
      </c>
      <c r="G6" s="36">
        <v>5</v>
      </c>
      <c r="H6" s="36">
        <v>7</v>
      </c>
      <c r="I6" s="36">
        <v>8</v>
      </c>
      <c r="J6" s="36">
        <v>6</v>
      </c>
      <c r="K6" s="36">
        <v>2</v>
      </c>
      <c r="L6" s="37"/>
      <c r="M6" s="36"/>
      <c r="N6" s="36"/>
      <c r="O6" s="38"/>
      <c r="P6" s="14"/>
      <c r="Q6" s="14"/>
      <c r="R6" s="14"/>
      <c r="S6" s="14"/>
      <c r="T6" s="50"/>
      <c r="U6" s="14"/>
      <c r="V6" s="14"/>
      <c r="W6" s="14"/>
      <c r="X6" s="14"/>
      <c r="Y6" s="14"/>
      <c r="Z6" s="14"/>
    </row>
    <row r="7" spans="1:26" ht="18.75" x14ac:dyDescent="0.25">
      <c r="A7" s="53" t="s">
        <v>59</v>
      </c>
      <c r="B7" s="23" t="s">
        <v>83</v>
      </c>
      <c r="C7" s="23">
        <v>6</v>
      </c>
      <c r="D7" s="23">
        <v>6</v>
      </c>
      <c r="E7" s="23">
        <v>5</v>
      </c>
      <c r="F7" s="23">
        <v>3</v>
      </c>
      <c r="G7" s="23">
        <v>5</v>
      </c>
      <c r="H7" s="23">
        <v>4</v>
      </c>
      <c r="I7" s="23">
        <v>3</v>
      </c>
      <c r="J7" s="23">
        <v>4</v>
      </c>
      <c r="K7" s="23">
        <v>4</v>
      </c>
      <c r="L7" s="24">
        <f t="shared" ref="L7:L29" si="0">IF(SUM(C7:K7)&gt;0, SUM(C7:K7),"")</f>
        <v>40</v>
      </c>
      <c r="M7" s="23">
        <v>7</v>
      </c>
      <c r="N7" s="23">
        <f>IF(L7&lt;&gt;"",L7- M7, "")</f>
        <v>33</v>
      </c>
      <c r="O7" s="25"/>
      <c r="P7" s="12"/>
      <c r="Q7" s="12"/>
      <c r="R7" s="12"/>
      <c r="S7" s="12"/>
      <c r="T7" s="49"/>
      <c r="U7" s="12"/>
      <c r="V7" s="12"/>
      <c r="W7" s="12"/>
      <c r="X7" s="12"/>
      <c r="Y7" s="12"/>
      <c r="Z7" s="12"/>
    </row>
    <row r="8" spans="1:26" ht="19.5" thickBot="1" x14ac:dyDescent="0.3">
      <c r="A8" s="26"/>
      <c r="B8" s="27" t="s">
        <v>85</v>
      </c>
      <c r="C8" s="27">
        <f>IF(C7&gt;0, VLOOKUP(C7-C$5-(INT($M7/9)+(MOD($M7,9)&gt;=C$6)), '[1]Point System'!$A$4:$B$15, 2),"")</f>
        <v>1</v>
      </c>
      <c r="D8" s="27">
        <f>IF(D7&gt;0, VLOOKUP(D7-D$5-(INT($M7/9)+(MOD($M7,9)&gt;=D$6)), '[1]Point System'!$A$4:$B$15, 2),"")</f>
        <v>2</v>
      </c>
      <c r="E8" s="27">
        <f>IF(E7&gt;0, VLOOKUP(E7-E$5-(INT($M7/9)+(MOD($M7,9)&gt;=E$6)), '[1]Point System'!$A$4:$B$15, 2),"")</f>
        <v>2</v>
      </c>
      <c r="F8" s="27">
        <f>IF(F7&gt;0, VLOOKUP(F7-F$5-(INT($M7/9)+(MOD($M7,9)&gt;=F$6)), '[1]Point System'!$A$4:$B$15, 2),"")</f>
        <v>2</v>
      </c>
      <c r="G8" s="27">
        <f>IF(G7&gt;0, VLOOKUP(G7-G$5-(INT($M7/9)+(MOD($M7,9)&gt;=G$6)), '[1]Point System'!$A$4:$B$15, 2),"")</f>
        <v>2</v>
      </c>
      <c r="H8" s="27">
        <f>IF(H7&gt;0, VLOOKUP(H7-H$5-(INT($M7/9)+(MOD($M7,9)&gt;=H$6)), '[1]Point System'!$A$4:$B$15, 2),"")</f>
        <v>3</v>
      </c>
      <c r="I8" s="27">
        <f>IF(I7&gt;0, VLOOKUP(I7-I$5-(INT($M7/9)+(MOD($M7,9)&gt;=I$6)), '[1]Point System'!$A$4:$B$15, 2),"")</f>
        <v>2</v>
      </c>
      <c r="J8" s="45">
        <f>IF(J7&gt;0, VLOOKUP(J7-J$5-(INT($M7/9)+(MOD($M7,9)&gt;=J$6)), '[1]Point System'!$A$4:$B$15, 2),"")</f>
        <v>3</v>
      </c>
      <c r="K8" s="58">
        <f>IF(K7&gt;0, VLOOKUP(K7-K$5-(INT($M7/9)+(MOD($M7,9)&gt;=K$6)), '[1]Point System'!$A$4:$B$15, 2),"")</f>
        <v>4</v>
      </c>
      <c r="L8" s="28">
        <f t="shared" si="0"/>
        <v>21</v>
      </c>
      <c r="M8" s="27"/>
      <c r="N8" s="27"/>
      <c r="O8" s="29">
        <f>IF(L8&lt;&gt;"", L8, "")</f>
        <v>21</v>
      </c>
      <c r="P8" s="12"/>
      <c r="Q8" s="55">
        <f>SUM(Q5*1)</f>
        <v>6.1111111111111107</v>
      </c>
      <c r="R8" s="49">
        <v>6</v>
      </c>
      <c r="S8" s="12"/>
      <c r="T8" s="12"/>
      <c r="U8" s="12"/>
      <c r="V8" s="12"/>
      <c r="W8" s="12"/>
      <c r="X8" s="12"/>
      <c r="Z8" s="57"/>
    </row>
    <row r="9" spans="1:26" ht="18.75" x14ac:dyDescent="0.25">
      <c r="A9" s="53" t="s">
        <v>75</v>
      </c>
      <c r="B9" s="23"/>
      <c r="C9" s="23">
        <v>4</v>
      </c>
      <c r="D9" s="23">
        <v>7</v>
      </c>
      <c r="E9" s="23">
        <v>5</v>
      </c>
      <c r="F9" s="23">
        <v>3</v>
      </c>
      <c r="G9" s="23">
        <v>7</v>
      </c>
      <c r="H9" s="23">
        <v>5</v>
      </c>
      <c r="I9" s="23">
        <v>3</v>
      </c>
      <c r="J9" s="23">
        <v>6</v>
      </c>
      <c r="K9" s="23">
        <v>5</v>
      </c>
      <c r="L9" s="24">
        <f t="shared" si="0"/>
        <v>45</v>
      </c>
      <c r="M9" s="23">
        <v>11</v>
      </c>
      <c r="N9" s="23">
        <f>IF(L9&lt;&gt;"",L9- M9, "")</f>
        <v>34</v>
      </c>
      <c r="O9" s="25"/>
      <c r="P9" s="12"/>
      <c r="Q9" s="12"/>
      <c r="R9" s="49"/>
      <c r="T9" s="13"/>
    </row>
    <row r="10" spans="1:26" ht="19.5" thickBot="1" x14ac:dyDescent="0.3">
      <c r="A10" s="26"/>
      <c r="B10" s="27"/>
      <c r="C10" s="27">
        <f>IF(C9&gt;0, VLOOKUP(C9-C$5-(INT($M9/9)+(MOD($M9,9)&gt;=C$6)), '[1]Point System'!$A$4:$B$15, 2),"")</f>
        <v>3</v>
      </c>
      <c r="D10" s="27">
        <f>IF(D9&gt;0, VLOOKUP(D9-D$5-(INT($M9/9)+(MOD($M9,9)&gt;=D$6)), '[1]Point System'!$A$4:$B$15, 2),"")</f>
        <v>2</v>
      </c>
      <c r="E10" s="27">
        <f>IF(E9&gt;0, VLOOKUP(E9-E$5-(INT($M9/9)+(MOD($M9,9)&gt;=E$6)), '[1]Point System'!$A$4:$B$15, 2),"")</f>
        <v>2</v>
      </c>
      <c r="F10" s="27">
        <f>IF(F9&gt;0, VLOOKUP(F9-F$5-(INT($M9/9)+(MOD($M9,9)&gt;=F$6)), '[1]Point System'!$A$4:$B$15, 2),"")</f>
        <v>3</v>
      </c>
      <c r="G10" s="27">
        <f>IF(G9&gt;0, VLOOKUP(G9-G$5-(INT($M9/9)+(MOD($M9,9)&gt;=G$6)), '[1]Point System'!$A$4:$B$15, 2),"")</f>
        <v>0</v>
      </c>
      <c r="H10" s="27">
        <f>IF(H9&gt;0, VLOOKUP(H9-H$5-(INT($M9/9)+(MOD($M9,9)&gt;=H$6)), '[1]Point System'!$A$4:$B$15, 2),"")</f>
        <v>2</v>
      </c>
      <c r="I10" s="27">
        <f>IF(I9&gt;0, VLOOKUP(I9-I$5-(INT($M9/9)+(MOD($M9,9)&gt;=I$6)), '[1]Point System'!$A$4:$B$15, 2),"")</f>
        <v>3</v>
      </c>
      <c r="J10" s="27">
        <f>IF(J9&gt;0, VLOOKUP(J9-J$5-(INT($M9/9)+(MOD($M9,9)&gt;=J$6)), '[1]Point System'!$A$4:$B$15, 2),"")</f>
        <v>1</v>
      </c>
      <c r="K10" s="58">
        <f>IF(K9&gt;0, VLOOKUP(K9-K$5-(INT($M9/9)+(MOD($M9,9)&gt;=K$6)), '[1]Point System'!$A$4:$B$15, 2),"")</f>
        <v>4</v>
      </c>
      <c r="L10" s="28">
        <f t="shared" ref="L10" si="1">IF(SUM(C10:K10)&gt;0, SUM(C10:K10),"")</f>
        <v>20</v>
      </c>
      <c r="M10" s="27"/>
      <c r="N10" s="27"/>
      <c r="O10" s="29">
        <f>IF(L10&lt;&gt;"", L10, "")</f>
        <v>20</v>
      </c>
      <c r="P10" s="12"/>
      <c r="Q10" s="12"/>
      <c r="R10" s="49"/>
      <c r="T10" s="13"/>
    </row>
    <row r="11" spans="1:26" ht="18.75" x14ac:dyDescent="0.25">
      <c r="A11" s="53" t="s">
        <v>61</v>
      </c>
      <c r="B11" s="23"/>
      <c r="C11" s="23">
        <v>7</v>
      </c>
      <c r="D11" s="23">
        <v>5</v>
      </c>
      <c r="E11" s="23">
        <v>7</v>
      </c>
      <c r="F11" s="23">
        <v>4</v>
      </c>
      <c r="G11" s="23">
        <v>4</v>
      </c>
      <c r="H11" s="23">
        <v>7</v>
      </c>
      <c r="I11" s="23">
        <v>6</v>
      </c>
      <c r="J11" s="23">
        <v>8</v>
      </c>
      <c r="K11" s="23">
        <v>7</v>
      </c>
      <c r="L11" s="24">
        <f t="shared" si="0"/>
        <v>55</v>
      </c>
      <c r="M11" s="23">
        <v>17</v>
      </c>
      <c r="N11" s="23">
        <f>IF(L11&lt;&gt;"",L11- M11, "")</f>
        <v>38</v>
      </c>
      <c r="O11" s="25"/>
      <c r="P11" s="12"/>
      <c r="Q11" s="12"/>
      <c r="R11" s="49"/>
      <c r="S11" s="12"/>
      <c r="T11" s="12"/>
    </row>
    <row r="12" spans="1:26" ht="19.5" thickBot="1" x14ac:dyDescent="0.3">
      <c r="A12" s="26"/>
      <c r="B12" s="27"/>
      <c r="C12" s="45">
        <f>IF(C11&gt;0, VLOOKUP(C11-C$5-(INT($M11/9)+(MOD($M11,9)&gt;=C$6)), '[1]Point System'!$A$4:$B$15, 2),"")</f>
        <v>1</v>
      </c>
      <c r="D12" s="45">
        <f>IF(D11&gt;0, VLOOKUP(D11-D$5-(INT($M11/9)+(MOD($M11,9)&gt;=D$6)), '[1]Point System'!$A$4:$B$15, 2),"")</f>
        <v>4</v>
      </c>
      <c r="E12" s="27">
        <f>IF(E11&gt;0, VLOOKUP(E11-E$5-(INT($M11/9)+(MOD($M11,9)&gt;=E$6)), '[1]Point System'!$A$4:$B$15, 2),"")</f>
        <v>1</v>
      </c>
      <c r="F12" s="45">
        <f>IF(F11&gt;0, VLOOKUP(F11-F$5-(INT($M11/9)+(MOD($M11,9)&gt;=F$6)), '[1]Point System'!$A$4:$B$15, 2),"")</f>
        <v>2</v>
      </c>
      <c r="G12" s="45">
        <f>IF(G11&gt;0, VLOOKUP(G11-G$5-(INT($M11/9)+(MOD($M11,9)&gt;=G$6)), '[1]Point System'!$A$4:$B$15, 2),"")</f>
        <v>4</v>
      </c>
      <c r="H12" s="27">
        <f>IF(H11&gt;0, VLOOKUP(H11-H$5-(INT($M11/9)+(MOD($M11,9)&gt;=H$6)), '[1]Point System'!$A$4:$B$15, 2),"")</f>
        <v>1</v>
      </c>
      <c r="I12" s="27">
        <f>IF(I11&gt;0, VLOOKUP(I11-I$5-(INT($M11/9)+(MOD($M11,9)&gt;=I$6)), '[1]Point System'!$A$4:$B$15, 2),"")</f>
        <v>1</v>
      </c>
      <c r="J12" s="27">
        <f>IF(J11&gt;0, VLOOKUP(J11-J$5-(INT($M11/9)+(MOD($M11,9)&gt;=J$6)), '[1]Point System'!$A$4:$B$15, 2),"")</f>
        <v>0</v>
      </c>
      <c r="K12" s="27">
        <f>IF(K11&gt;0, VLOOKUP(K11-K$5-(INT($M11/9)+(MOD($M11,9)&gt;=K$6)), '[1]Point System'!$A$4:$B$15, 2),"")</f>
        <v>2</v>
      </c>
      <c r="L12" s="28">
        <f t="shared" ref="L12" si="2">IF(SUM(C12:K12)&gt;0, SUM(C12:K12),"")</f>
        <v>16</v>
      </c>
      <c r="M12" s="27"/>
      <c r="N12" s="27"/>
      <c r="O12" s="29">
        <f>IF(L12&lt;&gt;"", L12, "")</f>
        <v>16</v>
      </c>
      <c r="P12" s="55"/>
      <c r="Q12" s="55">
        <f>SUM(Q5*4)</f>
        <v>24.444444444444443</v>
      </c>
      <c r="R12" s="49">
        <v>24</v>
      </c>
      <c r="S12" s="12"/>
      <c r="T12" s="12"/>
    </row>
    <row r="13" spans="1:26" ht="18.75" x14ac:dyDescent="0.25">
      <c r="A13" s="53" t="s">
        <v>62</v>
      </c>
      <c r="B13" s="23"/>
      <c r="C13" s="23">
        <v>6</v>
      </c>
      <c r="D13" s="23">
        <v>6</v>
      </c>
      <c r="E13" s="23">
        <v>5</v>
      </c>
      <c r="F13" s="23">
        <v>3</v>
      </c>
      <c r="G13" s="23">
        <v>5</v>
      </c>
      <c r="H13" s="23">
        <v>8</v>
      </c>
      <c r="I13" s="23">
        <v>6</v>
      </c>
      <c r="J13" s="23">
        <v>7</v>
      </c>
      <c r="K13" s="23">
        <v>7</v>
      </c>
      <c r="L13" s="24">
        <f t="shared" si="0"/>
        <v>53</v>
      </c>
      <c r="M13" s="23">
        <v>16</v>
      </c>
      <c r="N13" s="23">
        <f>IF(L13&lt;&gt;"",L13- M13, "")</f>
        <v>37</v>
      </c>
      <c r="O13" s="25"/>
      <c r="P13" s="12"/>
      <c r="Q13" s="55"/>
      <c r="R13" s="49"/>
      <c r="S13" s="12"/>
      <c r="T13" s="12"/>
    </row>
    <row r="14" spans="1:26" ht="19.5" thickBot="1" x14ac:dyDescent="0.3">
      <c r="A14" s="26"/>
      <c r="B14" s="27"/>
      <c r="C14" s="27">
        <f>IF(C13&gt;0, VLOOKUP(C13-C$5-(INT($M13/9)+(MOD($M13,9)&gt;=C$6)), '[1]Point System'!$A$4:$B$15, 2),"")</f>
        <v>2</v>
      </c>
      <c r="D14" s="27">
        <f>IF(D13&gt;0, VLOOKUP(D13-D$5-(INT($M13/9)+(MOD($M13,9)&gt;=D$6)), '[1]Point System'!$A$4:$B$15, 2),"")</f>
        <v>3</v>
      </c>
      <c r="E14" s="27">
        <f>IF(E13&gt;0, VLOOKUP(E13-E$5-(INT($M13/9)+(MOD($M13,9)&gt;=E$6)), '[1]Point System'!$A$4:$B$15, 2),"")</f>
        <v>3</v>
      </c>
      <c r="F14" s="27">
        <f>IF(F13&gt;0, VLOOKUP(F13-F$5-(INT($M13/9)+(MOD($M13,9)&gt;=F$6)), '[1]Point System'!$A$4:$B$15, 2),"")</f>
        <v>3</v>
      </c>
      <c r="G14" s="27">
        <f>IF(G13&gt;0, VLOOKUP(G13-G$5-(INT($M13/9)+(MOD($M13,9)&gt;=G$6)), '[1]Point System'!$A$4:$B$15, 2),"")</f>
        <v>3</v>
      </c>
      <c r="H14" s="27">
        <f>IF(H13&gt;0, VLOOKUP(H13-H$5-(INT($M13/9)+(MOD($M13,9)&gt;=H$6)), '[1]Point System'!$A$4:$B$15, 2),"")</f>
        <v>0</v>
      </c>
      <c r="I14" s="27">
        <f>IF(I13&gt;0, VLOOKUP(I13-I$5-(INT($M13/9)+(MOD($M13,9)&gt;=I$6)), '[1]Point System'!$A$4:$B$15, 2),"")</f>
        <v>0</v>
      </c>
      <c r="J14" s="27">
        <f>IF(J13&gt;0, VLOOKUP(J13-J$5-(INT($M13/9)+(MOD($M13,9)&gt;=J$6)), '[1]Point System'!$A$4:$B$15, 2),"")</f>
        <v>1</v>
      </c>
      <c r="K14" s="27">
        <f>IF(K13&gt;0, VLOOKUP(K13-K$5-(INT($M13/9)+(MOD($M13,9)&gt;=K$6)), '[1]Point System'!$A$4:$B$15, 2),"")</f>
        <v>2</v>
      </c>
      <c r="L14" s="28">
        <f t="shared" ref="L14" si="3">IF(SUM(C14:K14)&gt;0, SUM(C14:K14),"")</f>
        <v>17</v>
      </c>
      <c r="M14" s="27"/>
      <c r="N14" s="27"/>
      <c r="O14" s="29">
        <f>IF(L14&lt;&gt;"", L14, "")</f>
        <v>17</v>
      </c>
      <c r="P14" s="12"/>
      <c r="Q14" s="55"/>
      <c r="R14" s="49"/>
      <c r="S14" s="12"/>
      <c r="T14" s="12"/>
    </row>
    <row r="15" spans="1:26" ht="18.75" x14ac:dyDescent="0.25">
      <c r="A15" s="53" t="s">
        <v>63</v>
      </c>
      <c r="B15" s="23"/>
      <c r="C15" s="23">
        <v>6</v>
      </c>
      <c r="D15" s="23">
        <v>6</v>
      </c>
      <c r="E15" s="23">
        <v>4</v>
      </c>
      <c r="F15" s="23">
        <v>4</v>
      </c>
      <c r="G15" s="23">
        <v>5</v>
      </c>
      <c r="H15" s="23">
        <v>5</v>
      </c>
      <c r="I15" s="23">
        <v>3</v>
      </c>
      <c r="J15" s="23">
        <v>6</v>
      </c>
      <c r="K15" s="23">
        <v>6</v>
      </c>
      <c r="L15" s="24">
        <f t="shared" si="0"/>
        <v>45</v>
      </c>
      <c r="M15" s="23">
        <v>13</v>
      </c>
      <c r="N15" s="23">
        <f>IF(L15&lt;&gt;"",L15- M15, "")</f>
        <v>32</v>
      </c>
      <c r="O15" s="25"/>
      <c r="P15" s="12"/>
      <c r="Q15" s="55"/>
      <c r="R15" s="49"/>
      <c r="S15" s="12"/>
      <c r="T15" s="12"/>
    </row>
    <row r="16" spans="1:26" ht="19.5" thickBot="1" x14ac:dyDescent="0.3">
      <c r="A16" s="26"/>
      <c r="B16" s="27"/>
      <c r="C16" s="27">
        <f>IF(C15&gt;0, VLOOKUP(C15-C$5-(INT($M15/9)+(MOD($M15,9)&gt;=C$6)), '[1]Point System'!$A$4:$B$15, 2),"")</f>
        <v>2</v>
      </c>
      <c r="D16" s="27">
        <f>IF(D15&gt;0, VLOOKUP(D15-D$5-(INT($M15/9)+(MOD($M15,9)&gt;=D$6)), '[1]Point System'!$A$4:$B$15, 2),"")</f>
        <v>3</v>
      </c>
      <c r="E16" s="45">
        <f>IF(E15&gt;0, VLOOKUP(E15-E$5-(INT($M15/9)+(MOD($M15,9)&gt;=E$6)), '[1]Point System'!$A$4:$B$15, 2),"")</f>
        <v>4</v>
      </c>
      <c r="F16" s="27">
        <f>IF(F15&gt;0, VLOOKUP(F15-F$5-(INT($M15/9)+(MOD($M15,9)&gt;=F$6)), '[1]Point System'!$A$4:$B$15, 2),"")</f>
        <v>2</v>
      </c>
      <c r="G16" s="27">
        <f>IF(G15&gt;0, VLOOKUP(G15-G$5-(INT($M15/9)+(MOD($M15,9)&gt;=G$6)), '[1]Point System'!$A$4:$B$15, 2),"")</f>
        <v>2</v>
      </c>
      <c r="H16" s="27">
        <f>IF(H15&gt;0, VLOOKUP(H15-H$5-(INT($M15/9)+(MOD($M15,9)&gt;=H$6)), '[1]Point System'!$A$4:$B$15, 2),"")</f>
        <v>2</v>
      </c>
      <c r="I16" s="27">
        <f>IF(I15&gt;0, VLOOKUP(I15-I$5-(INT($M15/9)+(MOD($M15,9)&gt;=I$6)), '[1]Point System'!$A$4:$B$15, 2),"")</f>
        <v>3</v>
      </c>
      <c r="J16" s="27">
        <f>IF(J15&gt;0, VLOOKUP(J15-J$5-(INT($M15/9)+(MOD($M15,9)&gt;=J$6)), '[1]Point System'!$A$4:$B$15, 2),"")</f>
        <v>1</v>
      </c>
      <c r="K16" s="27">
        <f>IF(K15&gt;0, VLOOKUP(K15-K$5-(INT($M15/9)+(MOD($M15,9)&gt;=K$6)), '[1]Point System'!$A$4:$B$15, 2),"")</f>
        <v>3</v>
      </c>
      <c r="L16" s="28">
        <f t="shared" ref="L16:L18" si="4">IF(SUM(C16:K16)&gt;0, SUM(C16:K16),"")</f>
        <v>22</v>
      </c>
      <c r="M16" s="27"/>
      <c r="N16" s="27"/>
      <c r="O16" s="29">
        <f>IF(L16&lt;&gt;"", L16, "")</f>
        <v>22</v>
      </c>
      <c r="P16" s="55"/>
      <c r="Q16" s="55">
        <f>SUM(Q5*1)</f>
        <v>6.1111111111111107</v>
      </c>
      <c r="R16" s="49">
        <v>6</v>
      </c>
      <c r="S16" s="12"/>
      <c r="T16" s="12"/>
    </row>
    <row r="17" spans="1:26" ht="18.75" x14ac:dyDescent="0.25">
      <c r="A17" s="53" t="s">
        <v>72</v>
      </c>
      <c r="B17" s="23"/>
      <c r="C17" s="23">
        <v>5</v>
      </c>
      <c r="D17" s="23">
        <v>6</v>
      </c>
      <c r="E17" s="23">
        <v>6</v>
      </c>
      <c r="F17" s="23">
        <v>5</v>
      </c>
      <c r="G17" s="23">
        <v>6</v>
      </c>
      <c r="H17" s="23">
        <v>4</v>
      </c>
      <c r="I17" s="23">
        <v>3</v>
      </c>
      <c r="J17" s="23">
        <v>6</v>
      </c>
      <c r="K17" s="23">
        <v>5</v>
      </c>
      <c r="L17" s="24">
        <f t="shared" si="4"/>
        <v>46</v>
      </c>
      <c r="M17" s="23">
        <v>13</v>
      </c>
      <c r="N17" s="23">
        <f>IF(L17&lt;&gt;"",L17- M17, "")</f>
        <v>33</v>
      </c>
      <c r="O17" s="25"/>
      <c r="P17" s="12"/>
      <c r="Q17" s="55"/>
      <c r="R17" s="49"/>
      <c r="S17" s="12"/>
      <c r="T17" s="12"/>
    </row>
    <row r="18" spans="1:26" ht="19.5" thickBot="1" x14ac:dyDescent="0.3">
      <c r="A18" s="26"/>
      <c r="B18" s="27"/>
      <c r="C18" s="27">
        <f>IF(C17&gt;0, VLOOKUP(C17-C$5-(INT($M17/9)+(MOD($M17,9)&gt;=C$6)), '[1]Point System'!$A$4:$B$15, 2),"")</f>
        <v>3</v>
      </c>
      <c r="D18" s="27">
        <f>IF(D17&gt;0, VLOOKUP(D17-D$5-(INT($M17/9)+(MOD($M17,9)&gt;=D$6)), '[1]Point System'!$A$4:$B$15, 2),"")</f>
        <v>3</v>
      </c>
      <c r="E18" s="27">
        <f>IF(E17&gt;0, VLOOKUP(E17-E$5-(INT($M17/9)+(MOD($M17,9)&gt;=E$6)), '[1]Point System'!$A$4:$B$15, 2),"")</f>
        <v>2</v>
      </c>
      <c r="F18" s="27">
        <f>IF(F17&gt;0, VLOOKUP(F17-F$5-(INT($M17/9)+(MOD($M17,9)&gt;=F$6)), '[1]Point System'!$A$4:$B$15, 2),"")</f>
        <v>1</v>
      </c>
      <c r="G18" s="27">
        <f>IF(G17&gt;0, VLOOKUP(G17-G$5-(INT($M17/9)+(MOD($M17,9)&gt;=G$6)), '[1]Point System'!$A$4:$B$15, 2),"")</f>
        <v>1</v>
      </c>
      <c r="H18" s="27">
        <f>IF(H17&gt;0, VLOOKUP(H17-H$5-(INT($M17/9)+(MOD($M17,9)&gt;=H$6)), '[1]Point System'!$A$4:$B$15, 2),"")</f>
        <v>3</v>
      </c>
      <c r="I18" s="27">
        <f>IF(I17&gt;0, VLOOKUP(I17-I$5-(INT($M17/9)+(MOD($M17,9)&gt;=I$6)), '[1]Point System'!$A$4:$B$15, 2),"")</f>
        <v>3</v>
      </c>
      <c r="J18" s="27">
        <f>IF(J17&gt;0, VLOOKUP(J17-J$5-(INT($M17/9)+(MOD($M17,9)&gt;=J$6)), '[1]Point System'!$A$4:$B$15, 2),"")</f>
        <v>1</v>
      </c>
      <c r="K18" s="58">
        <f>IF(K17&gt;0, VLOOKUP(K17-K$5-(INT($M17/9)+(MOD($M17,9)&gt;=K$6)), '[1]Point System'!$A$4:$B$15, 2),"")</f>
        <v>4</v>
      </c>
      <c r="L18" s="28">
        <f t="shared" si="4"/>
        <v>21</v>
      </c>
      <c r="M18" s="27"/>
      <c r="N18" s="27"/>
      <c r="O18" s="29">
        <f>IF(L18&lt;&gt;"", L18, "")</f>
        <v>21</v>
      </c>
      <c r="P18" s="12"/>
      <c r="Q18" s="55"/>
      <c r="R18" s="49"/>
      <c r="S18" s="12"/>
      <c r="T18" s="49"/>
      <c r="V18" s="12"/>
      <c r="W18" s="12"/>
      <c r="X18" s="12"/>
      <c r="Y18" s="12"/>
      <c r="Z18" s="12"/>
    </row>
    <row r="19" spans="1:26" ht="18.75" x14ac:dyDescent="0.25">
      <c r="A19" s="22" t="s">
        <v>64</v>
      </c>
      <c r="B19" s="23"/>
      <c r="C19" s="23">
        <v>7</v>
      </c>
      <c r="D19" s="23">
        <v>6</v>
      </c>
      <c r="E19" s="23">
        <v>4</v>
      </c>
      <c r="F19" s="23">
        <v>5</v>
      </c>
      <c r="G19" s="23">
        <v>5</v>
      </c>
      <c r="H19" s="23">
        <v>8</v>
      </c>
      <c r="I19" s="23">
        <v>6</v>
      </c>
      <c r="J19" s="23">
        <v>7</v>
      </c>
      <c r="K19" s="23">
        <v>7</v>
      </c>
      <c r="L19" s="24">
        <f t="shared" si="0"/>
        <v>55</v>
      </c>
      <c r="M19" s="23">
        <v>21</v>
      </c>
      <c r="N19" s="23">
        <f>IF(L19&lt;&gt;"",L19- M19, "")</f>
        <v>34</v>
      </c>
      <c r="O19" s="25"/>
      <c r="P19" s="46"/>
      <c r="Q19" s="55"/>
      <c r="R19" s="49"/>
      <c r="S19" s="12"/>
      <c r="T19" s="49"/>
      <c r="U19" s="12"/>
      <c r="V19" s="12"/>
      <c r="W19" s="12"/>
      <c r="X19" s="12"/>
      <c r="Y19" s="12"/>
      <c r="Z19" s="12"/>
    </row>
    <row r="20" spans="1:26" ht="19.5" thickBot="1" x14ac:dyDescent="0.3">
      <c r="A20" s="26"/>
      <c r="B20" s="27"/>
      <c r="C20" s="27">
        <f>IF(C19&gt;0, VLOOKUP(C19-C$5-(INT($M19/9)+(MOD($M19,9)&gt;=C$6)), '[1]Point System'!$A$4:$B$15, 2),"")</f>
        <v>1</v>
      </c>
      <c r="D20" s="27">
        <f>IF(D19&gt;0, VLOOKUP(D19-D$5-(INT($M19/9)+(MOD($M19,9)&gt;=D$6)), '[1]Point System'!$A$4:$B$15, 2),"")</f>
        <v>4</v>
      </c>
      <c r="E20" s="27">
        <f>IF(E19&gt;0, VLOOKUP(E19-E$5-(INT($M19/9)+(MOD($M19,9)&gt;=E$6)), '[1]Point System'!$A$4:$B$15, 2),"")</f>
        <v>5</v>
      </c>
      <c r="F20" s="27">
        <f>IF(F19&gt;0, VLOOKUP(F19-F$5-(INT($M19/9)+(MOD($M19,9)&gt;=F$6)), '[1]Point System'!$A$4:$B$15, 2),"")</f>
        <v>2</v>
      </c>
      <c r="G20" s="27">
        <f>IF(G19&gt;0, VLOOKUP(G19-G$5-(INT($M19/9)+(MOD($M19,9)&gt;=G$6)), '[1]Point System'!$A$4:$B$15, 2),"")</f>
        <v>3</v>
      </c>
      <c r="H20" s="27">
        <f>IF(H19&gt;0, VLOOKUP(H19-H$5-(INT($M19/9)+(MOD($M19,9)&gt;=H$6)), '[1]Point System'!$A$4:$B$15, 2),"")</f>
        <v>0</v>
      </c>
      <c r="I20" s="27">
        <f>IF(I19&gt;0, VLOOKUP(I19-I$5-(INT($M19/9)+(MOD($M19,9)&gt;=I$6)), '[1]Point System'!$A$4:$B$15, 2),"")</f>
        <v>1</v>
      </c>
      <c r="J20" s="27">
        <f>IF(J19&gt;0, VLOOKUP(J19-J$5-(INT($M19/9)+(MOD($M19,9)&gt;=J$6)), '[1]Point System'!$A$4:$B$15, 2),"")</f>
        <v>1</v>
      </c>
      <c r="K20" s="27">
        <f>IF(K19&gt;0, VLOOKUP(K19-K$5-(INT($M19/9)+(MOD($M19,9)&gt;=K$6)), '[1]Point System'!$A$4:$B$15, 2),"")</f>
        <v>3</v>
      </c>
      <c r="L20" s="28">
        <f t="shared" ref="L20" si="5">IF(SUM(C20:K20)&gt;0, SUM(C20:K20),"")</f>
        <v>20</v>
      </c>
      <c r="M20" s="27"/>
      <c r="N20" s="27"/>
      <c r="O20" s="29">
        <f>IF(L20&lt;&gt;"", L20, "")</f>
        <v>20</v>
      </c>
      <c r="P20" s="12"/>
      <c r="Q20" s="55"/>
      <c r="R20" s="49"/>
      <c r="S20" s="12"/>
      <c r="T20" s="49"/>
      <c r="V20" s="12"/>
      <c r="W20" s="12"/>
      <c r="X20" s="12"/>
      <c r="Y20" s="12"/>
      <c r="Z20" s="12"/>
    </row>
    <row r="21" spans="1:26" ht="18.75" x14ac:dyDescent="0.25">
      <c r="A21" s="53" t="s">
        <v>65</v>
      </c>
      <c r="B21" s="23"/>
      <c r="C21" s="23">
        <v>8</v>
      </c>
      <c r="D21" s="23">
        <v>8</v>
      </c>
      <c r="E21" s="23">
        <v>7</v>
      </c>
      <c r="F21" s="23">
        <v>6</v>
      </c>
      <c r="G21" s="23">
        <v>6</v>
      </c>
      <c r="H21" s="23">
        <v>5</v>
      </c>
      <c r="I21" s="23">
        <v>4</v>
      </c>
      <c r="J21" s="23">
        <v>6</v>
      </c>
      <c r="K21" s="23">
        <v>6</v>
      </c>
      <c r="L21" s="24">
        <f t="shared" si="0"/>
        <v>56</v>
      </c>
      <c r="M21" s="23">
        <v>17</v>
      </c>
      <c r="N21" s="23">
        <f>IF(L21&lt;&gt;"",L21- M21, "")</f>
        <v>39</v>
      </c>
      <c r="O21" s="25"/>
      <c r="P21" s="12"/>
      <c r="Q21" s="55"/>
      <c r="R21" s="49"/>
      <c r="V21" s="12"/>
      <c r="W21" s="12"/>
      <c r="X21" s="12"/>
      <c r="Y21" s="12"/>
      <c r="Z21" s="12"/>
    </row>
    <row r="22" spans="1:26" ht="19.5" thickBot="1" x14ac:dyDescent="0.3">
      <c r="A22" s="26"/>
      <c r="B22" s="27"/>
      <c r="C22" s="27">
        <f>IF(C21&gt;0, VLOOKUP(C21-C$5-(INT($M21/9)+(MOD($M21,9)&gt;=C$6)), '[1]Point System'!$A$4:$B$15, 2),"")</f>
        <v>0</v>
      </c>
      <c r="D22" s="27">
        <f>IF(D21&gt;0, VLOOKUP(D21-D$5-(INT($M21/9)+(MOD($M21,9)&gt;=D$6)), '[1]Point System'!$A$4:$B$15, 2),"")</f>
        <v>1</v>
      </c>
      <c r="E22" s="27">
        <f>IF(E21&gt;0, VLOOKUP(E21-E$5-(INT($M21/9)+(MOD($M21,9)&gt;=E$6)), '[1]Point System'!$A$4:$B$15, 2),"")</f>
        <v>1</v>
      </c>
      <c r="F22" s="27">
        <f>IF(F21&gt;0, VLOOKUP(F21-F$5-(INT($M21/9)+(MOD($M21,9)&gt;=F$6)), '[1]Point System'!$A$4:$B$15, 2),"")</f>
        <v>0</v>
      </c>
      <c r="G22" s="27">
        <f>IF(G21&gt;0, VLOOKUP(G21-G$5-(INT($M21/9)+(MOD($M21,9)&gt;=G$6)), '[1]Point System'!$A$4:$B$15, 2),"")</f>
        <v>2</v>
      </c>
      <c r="H22" s="27">
        <f>IF(H21&gt;0, VLOOKUP(H21-H$5-(INT($M21/9)+(MOD($M21,9)&gt;=H$6)), '[1]Point System'!$A$4:$B$15, 2),"")</f>
        <v>3</v>
      </c>
      <c r="I22" s="27">
        <f>IF(I21&gt;0, VLOOKUP(I21-I$5-(INT($M21/9)+(MOD($M21,9)&gt;=I$6)), '[1]Point System'!$A$4:$B$15, 2),"")</f>
        <v>3</v>
      </c>
      <c r="J22" s="27">
        <f>IF(J21&gt;0, VLOOKUP(J21-J$5-(INT($M21/9)+(MOD($M21,9)&gt;=J$6)), '[1]Point System'!$A$4:$B$15, 2),"")</f>
        <v>2</v>
      </c>
      <c r="K22" s="27">
        <f>IF(K21&gt;0, VLOOKUP(K21-K$5-(INT($M21/9)+(MOD($M21,9)&gt;=K$6)), '[1]Point System'!$A$4:$B$15, 2),"")</f>
        <v>3</v>
      </c>
      <c r="L22" s="28">
        <f t="shared" ref="L22" si="6">IF(SUM(C22:K22)&gt;0, SUM(C22:K22),"")</f>
        <v>15</v>
      </c>
      <c r="M22" s="27"/>
      <c r="N22" s="27"/>
      <c r="O22" s="29">
        <f>IF(L22&lt;&gt;"", L22, "")</f>
        <v>15</v>
      </c>
      <c r="P22" s="55"/>
      <c r="Q22" s="55"/>
      <c r="R22" s="49"/>
      <c r="V22" s="12"/>
      <c r="W22" s="12"/>
      <c r="X22" s="12"/>
      <c r="Y22" s="12"/>
      <c r="Z22" s="12"/>
    </row>
    <row r="23" spans="1:26" ht="18.75" x14ac:dyDescent="0.25">
      <c r="A23" s="53" t="s">
        <v>73</v>
      </c>
      <c r="B23" s="23"/>
      <c r="C23" s="23">
        <v>8</v>
      </c>
      <c r="D23" s="23">
        <v>7</v>
      </c>
      <c r="E23" s="23">
        <v>6</v>
      </c>
      <c r="F23" s="23">
        <v>5</v>
      </c>
      <c r="G23" s="23">
        <v>6</v>
      </c>
      <c r="H23" s="23">
        <v>6</v>
      </c>
      <c r="I23" s="23">
        <v>3</v>
      </c>
      <c r="J23" s="23">
        <v>7</v>
      </c>
      <c r="K23" s="23">
        <v>6</v>
      </c>
      <c r="L23" s="24">
        <f t="shared" si="0"/>
        <v>54</v>
      </c>
      <c r="M23" s="23">
        <v>21</v>
      </c>
      <c r="N23" s="23">
        <f>IF(L23&lt;&gt;"",L23- M23, "")</f>
        <v>33</v>
      </c>
      <c r="O23" s="25"/>
      <c r="P23" s="12"/>
      <c r="Q23" s="55"/>
      <c r="R23" s="49"/>
      <c r="V23" s="12"/>
      <c r="W23" s="12"/>
      <c r="X23" s="12"/>
      <c r="Y23" s="12"/>
      <c r="Z23" s="12"/>
    </row>
    <row r="24" spans="1:26" ht="19.5" thickBot="1" x14ac:dyDescent="0.3">
      <c r="A24" s="26"/>
      <c r="B24" s="27"/>
      <c r="C24" s="27">
        <f>IF(C23&gt;0, VLOOKUP(C23-C$5-(INT($M23/9)+(MOD($M23,9)&gt;=C$6)), '[1]Point System'!$A$4:$B$15, 2),"")</f>
        <v>0</v>
      </c>
      <c r="D24" s="27">
        <f>IF(D23&gt;0, VLOOKUP(D23-D$5-(INT($M23/9)+(MOD($M23,9)&gt;=D$6)), '[1]Point System'!$A$4:$B$15, 2),"")</f>
        <v>3</v>
      </c>
      <c r="E24" s="27">
        <f>IF(E23&gt;0, VLOOKUP(E23-E$5-(INT($M23/9)+(MOD($M23,9)&gt;=E$6)), '[1]Point System'!$A$4:$B$15, 2),"")</f>
        <v>3</v>
      </c>
      <c r="F24" s="27">
        <f>IF(F23&gt;0, VLOOKUP(F23-F$5-(INT($M23/9)+(MOD($M23,9)&gt;=F$6)), '[1]Point System'!$A$4:$B$15, 2),"")</f>
        <v>2</v>
      </c>
      <c r="G24" s="27">
        <f>IF(G23&gt;0, VLOOKUP(G23-G$5-(INT($M23/9)+(MOD($M23,9)&gt;=G$6)), '[1]Point System'!$A$4:$B$15, 2),"")</f>
        <v>2</v>
      </c>
      <c r="H24" s="45">
        <f>IF(H23&gt;0, VLOOKUP(H23-H$5-(INT($M23/9)+(MOD($M23,9)&gt;=H$6)), '[1]Point System'!$A$4:$B$15, 2),"")</f>
        <v>2</v>
      </c>
      <c r="I24" s="45">
        <f>IF(I23&gt;0, VLOOKUP(I23-I$5-(INT($M23/9)+(MOD($M23,9)&gt;=I$6)), '[1]Point System'!$A$4:$B$15, 2),"")</f>
        <v>4</v>
      </c>
      <c r="J24" s="27">
        <f>IF(J23&gt;0, VLOOKUP(J23-J$5-(INT($M23/9)+(MOD($M23,9)&gt;=J$6)), '[1]Point System'!$A$4:$B$15, 2),"")</f>
        <v>1</v>
      </c>
      <c r="K24" s="58">
        <f>IF(K23&gt;0, VLOOKUP(K23-K$5-(INT($M23/9)+(MOD($M23,9)&gt;=K$6)), '[1]Point System'!$A$4:$B$15, 2),"")</f>
        <v>4</v>
      </c>
      <c r="L24" s="28">
        <f t="shared" ref="L24" si="7">IF(SUM(C24:K24)&gt;0, SUM(C24:K24),"")</f>
        <v>21</v>
      </c>
      <c r="M24" s="27"/>
      <c r="N24" s="27"/>
      <c r="O24" s="29">
        <f>IF(L24&lt;&gt;"", L24, "")</f>
        <v>21</v>
      </c>
      <c r="P24" s="55"/>
      <c r="Q24" s="55">
        <f>SUM(Q5*2)</f>
        <v>12.222222222222221</v>
      </c>
      <c r="R24" s="49">
        <v>12</v>
      </c>
      <c r="V24" s="12"/>
      <c r="W24" s="12"/>
      <c r="X24" s="12"/>
      <c r="Y24" s="12"/>
      <c r="Z24" s="12"/>
    </row>
    <row r="25" spans="1:26" ht="18.75" x14ac:dyDescent="0.25">
      <c r="A25" s="53" t="s">
        <v>74</v>
      </c>
      <c r="B25" s="23"/>
      <c r="C25" s="23">
        <v>5</v>
      </c>
      <c r="D25" s="23">
        <v>8</v>
      </c>
      <c r="E25" s="23">
        <v>6</v>
      </c>
      <c r="F25" s="23">
        <v>5</v>
      </c>
      <c r="G25" s="23">
        <v>7</v>
      </c>
      <c r="H25" s="23">
        <v>5</v>
      </c>
      <c r="I25" s="23">
        <v>5</v>
      </c>
      <c r="J25" s="23">
        <v>7</v>
      </c>
      <c r="K25" s="23">
        <v>6</v>
      </c>
      <c r="L25" s="24">
        <f t="shared" si="0"/>
        <v>54</v>
      </c>
      <c r="M25" s="23">
        <v>19</v>
      </c>
      <c r="N25" s="23">
        <f>IF(L25&lt;&gt;"",L25- M25, "")</f>
        <v>35</v>
      </c>
      <c r="O25" s="25"/>
      <c r="P25" s="12"/>
      <c r="Q25" s="55"/>
      <c r="V25" s="12"/>
      <c r="W25" s="12"/>
      <c r="X25" s="12"/>
      <c r="Y25" s="12"/>
      <c r="Z25" s="12"/>
    </row>
    <row r="26" spans="1:26" ht="19.5" thickBot="1" x14ac:dyDescent="0.3">
      <c r="A26" s="26"/>
      <c r="B26" s="27"/>
      <c r="C26" s="27">
        <f>IF(C25&gt;0, VLOOKUP(C25-C$5-(INT($M25/9)+(MOD($M25,9)&gt;=C$6)), '[1]Point System'!$A$4:$B$15, 2),"")</f>
        <v>3</v>
      </c>
      <c r="D26" s="27">
        <f>IF(D25&gt;0, VLOOKUP(D25-D$5-(INT($M25/9)+(MOD($M25,9)&gt;=D$6)), '[1]Point System'!$A$4:$B$15, 2),"")</f>
        <v>2</v>
      </c>
      <c r="E26" s="27">
        <f>IF(E25&gt;0, VLOOKUP(E25-E$5-(INT($M25/9)+(MOD($M25,9)&gt;=E$6)), '[1]Point System'!$A$4:$B$15, 2),"")</f>
        <v>2</v>
      </c>
      <c r="F26" s="27">
        <f>IF(F25&gt;0, VLOOKUP(F25-F$5-(INT($M25/9)+(MOD($M25,9)&gt;=F$6)), '[1]Point System'!$A$4:$B$15, 2),"")</f>
        <v>2</v>
      </c>
      <c r="G26" s="27">
        <f>IF(G25&gt;0, VLOOKUP(G25-G$5-(INT($M25/9)+(MOD($M25,9)&gt;=G$6)), '[1]Point System'!$A$4:$B$15, 2),"")</f>
        <v>1</v>
      </c>
      <c r="H26" s="27">
        <f>IF(H25&gt;0, VLOOKUP(H25-H$5-(INT($M25/9)+(MOD($M25,9)&gt;=H$6)), '[1]Point System'!$A$4:$B$15, 2),"")</f>
        <v>3</v>
      </c>
      <c r="I26" s="27">
        <f>IF(I25&gt;0, VLOOKUP(I25-I$5-(INT($M25/9)+(MOD($M25,9)&gt;=I$6)), '[1]Point System'!$A$4:$B$15, 2),"")</f>
        <v>2</v>
      </c>
      <c r="J26" s="27">
        <f>IF(J25&gt;0, VLOOKUP(J25-J$5-(INT($M25/9)+(MOD($M25,9)&gt;=J$6)), '[1]Point System'!$A$4:$B$15, 2),"")</f>
        <v>1</v>
      </c>
      <c r="K26" s="27">
        <f>IF(K25&gt;0, VLOOKUP(K25-K$5-(INT($M25/9)+(MOD($M25,9)&gt;=K$6)), '[1]Point System'!$A$4:$B$15, 2),"")</f>
        <v>3</v>
      </c>
      <c r="L26" s="28">
        <f t="shared" ref="L26" si="8">IF(SUM(C26:K26)&gt;0, SUM(C26:K26),"")</f>
        <v>19</v>
      </c>
      <c r="M26" s="27"/>
      <c r="N26" s="27"/>
      <c r="O26" s="29">
        <f>IF(L26&lt;&gt;"", L26, "")</f>
        <v>19</v>
      </c>
      <c r="P26" s="12"/>
      <c r="Q26" s="55"/>
      <c r="U26" s="12"/>
      <c r="V26" s="12"/>
      <c r="W26" s="12"/>
      <c r="X26" s="12"/>
      <c r="Y26" s="12"/>
      <c r="Z26" s="12"/>
    </row>
    <row r="27" spans="1:26" ht="18.75" x14ac:dyDescent="0.25">
      <c r="A27" s="53" t="s">
        <v>71</v>
      </c>
      <c r="B27" s="23"/>
      <c r="C27" s="23">
        <v>5</v>
      </c>
      <c r="D27" s="23">
        <v>5</v>
      </c>
      <c r="E27" s="23">
        <v>5</v>
      </c>
      <c r="F27" s="23">
        <v>3</v>
      </c>
      <c r="G27" s="23">
        <v>4</v>
      </c>
      <c r="H27" s="23">
        <v>4</v>
      </c>
      <c r="I27" s="23">
        <v>3</v>
      </c>
      <c r="J27" s="23">
        <v>4</v>
      </c>
      <c r="K27" s="23">
        <v>4</v>
      </c>
      <c r="L27" s="24">
        <f t="shared" si="0"/>
        <v>37</v>
      </c>
      <c r="M27" s="23">
        <v>1</v>
      </c>
      <c r="N27" s="23">
        <f>IF(L27&lt;&gt;"",L27- M27, "")</f>
        <v>36</v>
      </c>
      <c r="O27" s="25"/>
      <c r="P27" s="12"/>
      <c r="Q27" s="55"/>
      <c r="R27" s="12"/>
      <c r="S27" s="12"/>
      <c r="T27" s="49"/>
      <c r="U27" s="12"/>
      <c r="V27" s="12"/>
      <c r="W27" s="12"/>
      <c r="X27" s="12"/>
      <c r="Y27" s="12"/>
      <c r="Z27" s="12"/>
    </row>
    <row r="28" spans="1:26" ht="19.5" thickBot="1" x14ac:dyDescent="0.3">
      <c r="A28" s="26"/>
      <c r="B28" s="27"/>
      <c r="C28" s="27">
        <f>IF(C27&gt;0, VLOOKUP(C27-C$5-(INT($M27/9)+(MOD($M27,9)&gt;=C$6)), '[1]Point System'!$A$4:$B$15, 2),"")</f>
        <v>1</v>
      </c>
      <c r="D28" s="27">
        <f>IF(D27&gt;0, VLOOKUP(D27-D$5-(INT($M27/9)+(MOD($M27,9)&gt;=D$6)), '[1]Point System'!$A$4:$B$15, 2),"")</f>
        <v>3</v>
      </c>
      <c r="E28" s="27">
        <f>IF(E27&gt;0, VLOOKUP(E27-E$5-(INT($M27/9)+(MOD($M27,9)&gt;=E$6)), '[1]Point System'!$A$4:$B$15, 2),"")</f>
        <v>1</v>
      </c>
      <c r="F28" s="27">
        <f>IF(F27&gt;0, VLOOKUP(F27-F$5-(INT($M27/9)+(MOD($M27,9)&gt;=F$6)), '[1]Point System'!$A$4:$B$15, 2),"")</f>
        <v>2</v>
      </c>
      <c r="G28" s="27">
        <f>IF(G27&gt;0, VLOOKUP(G27-G$5-(INT($M27/9)+(MOD($M27,9)&gt;=G$6)), '[1]Point System'!$A$4:$B$15, 2),"")</f>
        <v>2</v>
      </c>
      <c r="H28" s="27">
        <f>IF(H27&gt;0, VLOOKUP(H27-H$5-(INT($M27/9)+(MOD($M27,9)&gt;=H$6)), '[1]Point System'!$A$4:$B$15, 2),"")</f>
        <v>2</v>
      </c>
      <c r="I28" s="27">
        <f>IF(I27&gt;0, VLOOKUP(I27-I$5-(INT($M27/9)+(MOD($M27,9)&gt;=I$6)), '[1]Point System'!$A$4:$B$15, 2),"")</f>
        <v>2</v>
      </c>
      <c r="J28" s="27">
        <f>IF(J27&gt;0, VLOOKUP(J27-J$5-(INT($M27/9)+(MOD($M27,9)&gt;=J$6)), '[1]Point System'!$A$4:$B$15, 2),"")</f>
        <v>2</v>
      </c>
      <c r="K28" s="27">
        <f>IF(K27&gt;0, VLOOKUP(K27-K$5-(INT($M27/9)+(MOD($M27,9)&gt;=K$6)), '[1]Point System'!$A$4:$B$15, 2),"")</f>
        <v>3</v>
      </c>
      <c r="L28" s="28">
        <f t="shared" ref="L28" si="9">IF(SUM(C28:K28)&gt;0, SUM(C28:K28),"")</f>
        <v>18</v>
      </c>
      <c r="M28" s="27"/>
      <c r="N28" s="27"/>
      <c r="O28" s="29">
        <f>IF(L28&lt;&gt;"", L28, "")</f>
        <v>18</v>
      </c>
      <c r="P28" s="12"/>
      <c r="Q28" s="55"/>
      <c r="R28" s="12"/>
      <c r="S28" s="12"/>
      <c r="T28" s="49"/>
      <c r="U28" s="12"/>
      <c r="V28" s="12"/>
      <c r="W28" s="12"/>
      <c r="X28" s="12"/>
      <c r="Y28" s="12"/>
      <c r="Z28" s="12"/>
    </row>
    <row r="29" spans="1:26" ht="18.75" x14ac:dyDescent="0.25">
      <c r="A29" s="53" t="s">
        <v>76</v>
      </c>
      <c r="B29" s="23"/>
      <c r="C29" s="23">
        <v>7</v>
      </c>
      <c r="D29" s="23">
        <v>7</v>
      </c>
      <c r="E29" s="23">
        <v>5</v>
      </c>
      <c r="F29" s="23">
        <v>5</v>
      </c>
      <c r="G29" s="23">
        <v>6</v>
      </c>
      <c r="H29" s="23">
        <v>6</v>
      </c>
      <c r="I29" s="23">
        <v>4</v>
      </c>
      <c r="J29" s="23">
        <v>7</v>
      </c>
      <c r="K29" s="23">
        <v>7</v>
      </c>
      <c r="L29" s="24">
        <f t="shared" si="0"/>
        <v>54</v>
      </c>
      <c r="M29" s="23">
        <v>16</v>
      </c>
      <c r="N29" s="23">
        <f>IF(L29&lt;&gt;"",L29- M29, "")</f>
        <v>38</v>
      </c>
      <c r="O29" s="25"/>
      <c r="P29" s="12"/>
      <c r="Q29" s="55"/>
      <c r="R29" s="12"/>
      <c r="S29" s="12"/>
      <c r="T29" s="49"/>
      <c r="U29" s="12"/>
      <c r="V29" s="12"/>
      <c r="W29" s="12"/>
      <c r="X29" s="12"/>
      <c r="Y29" s="12"/>
      <c r="Z29" s="12"/>
    </row>
    <row r="30" spans="1:26" ht="19.5" thickBot="1" x14ac:dyDescent="0.3">
      <c r="A30" s="26"/>
      <c r="B30" s="27"/>
      <c r="C30" s="27">
        <f>IF(C29&gt;0, VLOOKUP(C29-C$5-(INT($M29/9)+(MOD($M29,9)&gt;=C$6)), '[1]Point System'!$A$4:$B$15, 2),"")</f>
        <v>1</v>
      </c>
      <c r="D30" s="27">
        <f>IF(D29&gt;0, VLOOKUP(D29-D$5-(INT($M29/9)+(MOD($M29,9)&gt;=D$6)), '[1]Point System'!$A$4:$B$15, 2),"")</f>
        <v>2</v>
      </c>
      <c r="E30" s="27">
        <f>IF(E29&gt;0, VLOOKUP(E29-E$5-(INT($M29/9)+(MOD($M29,9)&gt;=E$6)), '[1]Point System'!$A$4:$B$15, 2),"")</f>
        <v>3</v>
      </c>
      <c r="F30" s="27">
        <f>IF(F29&gt;0, VLOOKUP(F29-F$5-(INT($M29/9)+(MOD($M29,9)&gt;=F$6)), '[1]Point System'!$A$4:$B$15, 2),"")</f>
        <v>1</v>
      </c>
      <c r="G30" s="27">
        <f>IF(G29&gt;0, VLOOKUP(G29-G$5-(INT($M29/9)+(MOD($M29,9)&gt;=G$6)), '[1]Point System'!$A$4:$B$15, 2),"")</f>
        <v>2</v>
      </c>
      <c r="H30" s="27">
        <f>IF(H29&gt;0, VLOOKUP(H29-H$5-(INT($M29/9)+(MOD($M29,9)&gt;=H$6)), '[1]Point System'!$A$4:$B$15, 2),"")</f>
        <v>2</v>
      </c>
      <c r="I30" s="27">
        <f>IF(I29&gt;0, VLOOKUP(I29-I$5-(INT($M29/9)+(MOD($M29,9)&gt;=I$6)), '[1]Point System'!$A$4:$B$15, 2),"")</f>
        <v>2</v>
      </c>
      <c r="J30" s="27">
        <f>IF(J29&gt;0, VLOOKUP(J29-J$5-(INT($M29/9)+(MOD($M29,9)&gt;=J$6)), '[1]Point System'!$A$4:$B$15, 2),"")</f>
        <v>1</v>
      </c>
      <c r="K30" s="27">
        <f>IF(K29&gt;0, VLOOKUP(K29-K$5-(INT($M29/9)+(MOD($M29,9)&gt;=K$6)), '[1]Point System'!$A$4:$B$15, 2),"")</f>
        <v>2</v>
      </c>
      <c r="L30" s="28">
        <f t="shared" ref="L30" si="10">IF(SUM(C30:K30)&gt;0, SUM(C30:K30),"")</f>
        <v>16</v>
      </c>
      <c r="M30" s="27"/>
      <c r="N30" s="27"/>
      <c r="O30" s="29">
        <f>IF(L30&lt;&gt;"", L30, "")</f>
        <v>16</v>
      </c>
      <c r="P30" s="12"/>
      <c r="Q30" s="55"/>
      <c r="R30" s="49">
        <f>SUM(R8:R25)</f>
        <v>48</v>
      </c>
      <c r="S30" s="12"/>
      <c r="T30" s="49"/>
      <c r="U30" s="12"/>
      <c r="V30" s="12"/>
      <c r="W30" s="12"/>
      <c r="X30" s="12"/>
      <c r="Y30" s="12"/>
      <c r="Z30" s="12"/>
    </row>
    <row r="31" spans="1:26" x14ac:dyDescent="0.25">
      <c r="Q31" s="12"/>
      <c r="R31" s="12"/>
      <c r="S31" s="12"/>
      <c r="T31" s="49"/>
    </row>
    <row r="32" spans="1:26" ht="14.25" x14ac:dyDescent="0.2">
      <c r="C32" s="40"/>
      <c r="D32" s="40"/>
      <c r="E32" s="40"/>
      <c r="F32" s="40"/>
      <c r="G32" s="40"/>
      <c r="H32" s="40"/>
      <c r="I32" s="40"/>
      <c r="J32" s="40"/>
      <c r="K32" s="54" t="s">
        <v>96</v>
      </c>
    </row>
    <row r="33" spans="5:11" ht="15" customHeight="1" x14ac:dyDescent="0.2">
      <c r="E33" s="44"/>
      <c r="G33" s="44"/>
      <c r="H33" s="44"/>
      <c r="J33" s="44"/>
      <c r="K33" s="44"/>
    </row>
  </sheetData>
  <mergeCells count="2">
    <mergeCell ref="A1:O1"/>
    <mergeCell ref="A2:O2"/>
  </mergeCells>
  <hyperlinks>
    <hyperlink ref="A2" r:id="rId1" xr:uid="{D6ED7F0D-CD91-4B6D-9CF8-B28B478BA3C8}"/>
  </hyperlinks>
  <pageMargins left="0.7" right="0.7" top="0.75" bottom="0.75" header="0" footer="0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46D83-F516-465D-9CB3-F2ACFB898189}">
  <dimension ref="A1:Z21"/>
  <sheetViews>
    <sheetView zoomScale="85" zoomScaleNormal="85" workbookViewId="0">
      <pane ySplit="6" topLeftCell="A7" activePane="bottomLeft" state="frozen"/>
      <selection activeCell="B3" sqref="B3"/>
      <selection pane="bottomLeft" activeCell="B3" sqref="B3"/>
    </sheetView>
  </sheetViews>
  <sheetFormatPr defaultColWidth="14.140625" defaultRowHeight="15" customHeight="1" x14ac:dyDescent="0.2"/>
  <cols>
    <col min="1" max="1" width="12.140625" style="13" bestFit="1" customWidth="1"/>
    <col min="2" max="2" width="15.5703125" style="13" customWidth="1"/>
    <col min="3" max="11" width="5" style="13" customWidth="1"/>
    <col min="12" max="12" width="5.140625" style="13" bestFit="1" customWidth="1"/>
    <col min="13" max="13" width="6.140625" style="13" bestFit="1" customWidth="1"/>
    <col min="14" max="14" width="5" style="13" bestFit="1" customWidth="1"/>
    <col min="15" max="15" width="14.140625" style="13" bestFit="1" customWidth="1"/>
    <col min="16" max="16" width="8.7109375" style="13" customWidth="1"/>
    <col min="17" max="17" width="15.140625" style="13" customWidth="1"/>
    <col min="18" max="18" width="13.7109375" style="13" customWidth="1"/>
    <col min="19" max="19" width="8.7109375" style="13" customWidth="1"/>
    <col min="20" max="20" width="8.7109375" style="52" customWidth="1"/>
    <col min="21" max="26" width="8.7109375" style="13" customWidth="1"/>
    <col min="27" max="16384" width="14.140625" style="13"/>
  </cols>
  <sheetData>
    <row r="1" spans="1:26" ht="26.25" x14ac:dyDescent="0.4">
      <c r="A1" s="158" t="s">
        <v>50</v>
      </c>
      <c r="B1" s="159"/>
      <c r="C1" s="159"/>
      <c r="D1" s="159"/>
      <c r="E1" s="159"/>
      <c r="F1" s="159"/>
      <c r="G1" s="159"/>
      <c r="H1" s="159"/>
      <c r="I1" s="159"/>
      <c r="J1" s="159"/>
      <c r="K1" s="159"/>
      <c r="L1" s="159"/>
      <c r="M1" s="159"/>
      <c r="N1" s="159"/>
      <c r="O1" s="159"/>
      <c r="P1" s="12"/>
      <c r="Q1" s="12"/>
      <c r="R1" s="12"/>
      <c r="S1" s="12"/>
      <c r="T1" s="49"/>
      <c r="U1" s="12"/>
      <c r="V1" s="12"/>
      <c r="W1" s="12"/>
      <c r="X1" s="12"/>
      <c r="Y1" s="12"/>
      <c r="Z1" s="12"/>
    </row>
    <row r="2" spans="1:26" x14ac:dyDescent="0.25">
      <c r="A2" s="160" t="s">
        <v>51</v>
      </c>
      <c r="B2" s="159"/>
      <c r="C2" s="159"/>
      <c r="D2" s="159"/>
      <c r="E2" s="159"/>
      <c r="F2" s="159"/>
      <c r="G2" s="159"/>
      <c r="H2" s="159"/>
      <c r="I2" s="159"/>
      <c r="J2" s="159"/>
      <c r="K2" s="159"/>
      <c r="L2" s="159"/>
      <c r="M2" s="159"/>
      <c r="N2" s="159"/>
      <c r="O2" s="159"/>
      <c r="P2" s="12"/>
      <c r="Q2" s="12"/>
      <c r="R2" s="12"/>
      <c r="S2" s="12"/>
      <c r="T2" s="49"/>
      <c r="U2" s="12"/>
      <c r="V2" s="12"/>
      <c r="W2" s="12"/>
      <c r="X2" s="12"/>
      <c r="Y2" s="12"/>
      <c r="Z2" s="12"/>
    </row>
    <row r="3" spans="1:26" ht="19.5" thickBot="1" x14ac:dyDescent="0.35">
      <c r="A3" s="14"/>
      <c r="B3" s="12"/>
      <c r="C3" s="15"/>
      <c r="D3" s="15"/>
      <c r="E3" s="15"/>
      <c r="F3" s="15"/>
      <c r="G3" s="15"/>
      <c r="H3" s="15"/>
      <c r="I3" s="15"/>
      <c r="J3" s="15"/>
      <c r="K3" s="15"/>
      <c r="L3" s="16"/>
      <c r="M3" s="15"/>
      <c r="N3" s="15"/>
      <c r="O3" s="16"/>
      <c r="P3" s="12"/>
      <c r="Q3" s="12"/>
      <c r="R3" s="12"/>
      <c r="S3" s="12"/>
      <c r="T3" s="49"/>
      <c r="U3" s="12"/>
      <c r="V3" s="12"/>
      <c r="W3" s="12"/>
      <c r="X3" s="12"/>
      <c r="Y3" s="12"/>
      <c r="Z3" s="12"/>
    </row>
    <row r="4" spans="1:26" ht="18.75" x14ac:dyDescent="0.25">
      <c r="A4" s="30" t="s">
        <v>52</v>
      </c>
      <c r="B4" s="31" t="s">
        <v>53</v>
      </c>
      <c r="C4" s="31">
        <v>1</v>
      </c>
      <c r="D4" s="31">
        <v>2</v>
      </c>
      <c r="E4" s="31">
        <v>3</v>
      </c>
      <c r="F4" s="31">
        <v>4</v>
      </c>
      <c r="G4" s="31">
        <v>5</v>
      </c>
      <c r="H4" s="31">
        <v>6</v>
      </c>
      <c r="I4" s="31">
        <v>7</v>
      </c>
      <c r="J4" s="31">
        <v>8</v>
      </c>
      <c r="K4" s="31">
        <v>9</v>
      </c>
      <c r="L4" s="31" t="s">
        <v>54</v>
      </c>
      <c r="M4" s="31" t="s">
        <v>55</v>
      </c>
      <c r="N4" s="31" t="s">
        <v>56</v>
      </c>
      <c r="O4" s="32" t="s">
        <v>57</v>
      </c>
      <c r="P4" s="14"/>
      <c r="Q4" s="56"/>
      <c r="R4" s="43" t="s">
        <v>88</v>
      </c>
      <c r="S4" s="14"/>
      <c r="T4" s="50"/>
      <c r="U4" s="14"/>
      <c r="V4" s="14"/>
      <c r="W4" s="14"/>
      <c r="X4" s="14"/>
      <c r="Y4" s="14"/>
      <c r="Z4" s="14"/>
    </row>
    <row r="5" spans="1:26" ht="18.75" x14ac:dyDescent="0.25">
      <c r="A5" s="33"/>
      <c r="B5" s="17" t="s">
        <v>58</v>
      </c>
      <c r="C5" s="17">
        <v>4</v>
      </c>
      <c r="D5" s="17">
        <v>5</v>
      </c>
      <c r="E5" s="17">
        <v>4</v>
      </c>
      <c r="F5" s="17">
        <v>3</v>
      </c>
      <c r="G5" s="17">
        <v>4</v>
      </c>
      <c r="H5" s="17">
        <v>4</v>
      </c>
      <c r="I5" s="17">
        <v>3</v>
      </c>
      <c r="J5" s="17">
        <v>4</v>
      </c>
      <c r="K5" s="17">
        <v>5</v>
      </c>
      <c r="L5" s="18">
        <f>SUM(C5:K5)</f>
        <v>36</v>
      </c>
      <c r="M5" s="17"/>
      <c r="N5" s="17"/>
      <c r="O5" s="34"/>
      <c r="P5" s="14"/>
      <c r="Q5" s="55"/>
      <c r="R5" s="15" t="s">
        <v>97</v>
      </c>
      <c r="S5" s="14"/>
      <c r="T5" s="50"/>
      <c r="U5" s="14"/>
      <c r="V5" s="14"/>
      <c r="W5" s="14"/>
      <c r="X5" s="14"/>
      <c r="Y5" s="14"/>
      <c r="Z5" s="14"/>
    </row>
    <row r="6" spans="1:26" ht="19.5" thickBot="1" x14ac:dyDescent="0.3">
      <c r="A6" s="35"/>
      <c r="B6" s="36" t="s">
        <v>84</v>
      </c>
      <c r="C6" s="36">
        <v>4</v>
      </c>
      <c r="D6" s="36">
        <v>1</v>
      </c>
      <c r="E6" s="36">
        <v>3</v>
      </c>
      <c r="F6" s="36">
        <v>9</v>
      </c>
      <c r="G6" s="36">
        <v>5</v>
      </c>
      <c r="H6" s="36">
        <v>7</v>
      </c>
      <c r="I6" s="36">
        <v>8</v>
      </c>
      <c r="J6" s="36">
        <v>6</v>
      </c>
      <c r="K6" s="36">
        <v>2</v>
      </c>
      <c r="L6" s="37"/>
      <c r="M6" s="36"/>
      <c r="N6" s="36"/>
      <c r="O6" s="38"/>
      <c r="P6" s="14"/>
      <c r="Q6" s="14"/>
      <c r="R6" s="14"/>
      <c r="S6" s="14"/>
      <c r="T6" s="50"/>
      <c r="U6" s="14"/>
      <c r="V6" s="14"/>
      <c r="W6" s="14"/>
      <c r="X6" s="14"/>
      <c r="Y6" s="14"/>
      <c r="Z6" s="14"/>
    </row>
    <row r="7" spans="1:26" ht="18.75" x14ac:dyDescent="0.25">
      <c r="A7" s="53" t="s">
        <v>59</v>
      </c>
      <c r="B7" s="23" t="s">
        <v>83</v>
      </c>
      <c r="C7" s="23">
        <v>8</v>
      </c>
      <c r="D7" s="23">
        <v>6</v>
      </c>
      <c r="E7" s="23">
        <v>6</v>
      </c>
      <c r="F7" s="23">
        <v>4</v>
      </c>
      <c r="G7" s="23">
        <v>5</v>
      </c>
      <c r="H7" s="23">
        <v>5</v>
      </c>
      <c r="I7" s="23">
        <v>4</v>
      </c>
      <c r="J7" s="23">
        <v>5</v>
      </c>
      <c r="K7" s="23">
        <v>6</v>
      </c>
      <c r="L7" s="24">
        <f t="shared" ref="L7:L17" si="0">IF(SUM(C7:K7)&gt;0, SUM(C7:K7),"")</f>
        <v>49</v>
      </c>
      <c r="M7" s="23">
        <v>8</v>
      </c>
      <c r="N7" s="23">
        <f>IF(L7&lt;&gt;"",L7- M7, "")</f>
        <v>41</v>
      </c>
      <c r="O7" s="25"/>
      <c r="P7" s="12"/>
      <c r="Q7" s="12"/>
      <c r="R7" s="12"/>
      <c r="S7" s="12"/>
      <c r="T7" s="49"/>
      <c r="U7" s="12"/>
      <c r="V7" s="12"/>
      <c r="W7" s="12"/>
      <c r="X7" s="12"/>
      <c r="Y7" s="12"/>
      <c r="Z7" s="12"/>
    </row>
    <row r="8" spans="1:26" ht="19.5" thickBot="1" x14ac:dyDescent="0.3">
      <c r="A8" s="26"/>
      <c r="B8" s="27" t="s">
        <v>85</v>
      </c>
      <c r="C8" s="27">
        <f>IF(C7&gt;0, VLOOKUP(C7-C$5-(INT($M7/9)+(MOD($M7,9)&gt;=C$6)), '[1]Point System'!$A$4:$B$15, 2),"")</f>
        <v>0</v>
      </c>
      <c r="D8" s="27">
        <f>IF(D7&gt;0, VLOOKUP(D7-D$5-(INT($M7/9)+(MOD($M7,9)&gt;=D$6)), '[1]Point System'!$A$4:$B$15, 2),"")</f>
        <v>2</v>
      </c>
      <c r="E8" s="27">
        <f>IF(E7&gt;0, VLOOKUP(E7-E$5-(INT($M7/9)+(MOD($M7,9)&gt;=E$6)), '[1]Point System'!$A$4:$B$15, 2),"")</f>
        <v>1</v>
      </c>
      <c r="F8" s="27">
        <f>IF(F7&gt;0, VLOOKUP(F7-F$5-(INT($M7/9)+(MOD($M7,9)&gt;=F$6)), '[1]Point System'!$A$4:$B$15, 2),"")</f>
        <v>1</v>
      </c>
      <c r="G8" s="27">
        <f>IF(G7&gt;0, VLOOKUP(G7-G$5-(INT($M7/9)+(MOD($M7,9)&gt;=G$6)), '[1]Point System'!$A$4:$B$15, 2),"")</f>
        <v>2</v>
      </c>
      <c r="H8" s="27">
        <f>IF(H7&gt;0, VLOOKUP(H7-H$5-(INT($M7/9)+(MOD($M7,9)&gt;=H$6)), '[1]Point System'!$A$4:$B$15, 2),"")</f>
        <v>2</v>
      </c>
      <c r="I8" s="27">
        <f>IF(I7&gt;0, VLOOKUP(I7-I$5-(INT($M7/9)+(MOD($M7,9)&gt;=I$6)), '[1]Point System'!$A$4:$B$15, 2),"")</f>
        <v>2</v>
      </c>
      <c r="J8" s="27">
        <f>IF(J7&gt;0, VLOOKUP(J7-J$5-(INT($M7/9)+(MOD($M7,9)&gt;=J$6)), '[1]Point System'!$A$4:$B$15, 2),"")</f>
        <v>2</v>
      </c>
      <c r="K8" s="59">
        <f>IF(K7&gt;0, VLOOKUP(K7-K$5-(INT($M7/9)+(MOD($M7,9)&gt;=K$6)), '[1]Point System'!$A$4:$B$15, 2),"")</f>
        <v>2</v>
      </c>
      <c r="L8" s="28">
        <f t="shared" si="0"/>
        <v>14</v>
      </c>
      <c r="M8" s="27"/>
      <c r="N8" s="27"/>
      <c r="O8" s="29">
        <f>IF(L8&lt;&gt;"", L8, "")</f>
        <v>14</v>
      </c>
      <c r="P8" s="12"/>
      <c r="Q8" s="55"/>
      <c r="R8" s="49"/>
      <c r="S8" s="12"/>
      <c r="T8" s="12"/>
      <c r="U8" s="12"/>
      <c r="V8" s="12"/>
      <c r="W8" s="12"/>
      <c r="X8" s="12"/>
      <c r="Z8" s="57"/>
    </row>
    <row r="9" spans="1:26" ht="18.75" x14ac:dyDescent="0.25">
      <c r="A9" s="53" t="s">
        <v>75</v>
      </c>
      <c r="B9" s="23"/>
      <c r="C9" s="23">
        <v>6</v>
      </c>
      <c r="D9" s="23">
        <v>6</v>
      </c>
      <c r="E9" s="23">
        <v>6</v>
      </c>
      <c r="F9" s="23">
        <v>3</v>
      </c>
      <c r="G9" s="23">
        <v>5</v>
      </c>
      <c r="H9" s="23">
        <v>5</v>
      </c>
      <c r="I9" s="23">
        <v>4</v>
      </c>
      <c r="J9" s="23">
        <v>7</v>
      </c>
      <c r="K9" s="23">
        <v>8</v>
      </c>
      <c r="L9" s="24">
        <f t="shared" si="0"/>
        <v>50</v>
      </c>
      <c r="M9" s="23">
        <v>11</v>
      </c>
      <c r="N9" s="23">
        <f>IF(L9&lt;&gt;"",L9- M9, "")</f>
        <v>39</v>
      </c>
      <c r="O9" s="25"/>
      <c r="P9" s="12"/>
      <c r="Q9" s="12"/>
      <c r="R9" s="49"/>
      <c r="T9" s="13"/>
    </row>
    <row r="10" spans="1:26" ht="19.5" thickBot="1" x14ac:dyDescent="0.3">
      <c r="A10" s="26"/>
      <c r="B10" s="27"/>
      <c r="C10" s="27">
        <f>IF(C9&gt;0, VLOOKUP(C9-C$5-(INT($M9/9)+(MOD($M9,9)&gt;=C$6)), '[1]Point System'!$A$4:$B$15, 2),"")</f>
        <v>1</v>
      </c>
      <c r="D10" s="27">
        <f>IF(D9&gt;0, VLOOKUP(D9-D$5-(INT($M9/9)+(MOD($M9,9)&gt;=D$6)), '[1]Point System'!$A$4:$B$15, 2),"")</f>
        <v>3</v>
      </c>
      <c r="E10" s="27">
        <f>IF(E9&gt;0, VLOOKUP(E9-E$5-(INT($M9/9)+(MOD($M9,9)&gt;=E$6)), '[1]Point System'!$A$4:$B$15, 2),"")</f>
        <v>1</v>
      </c>
      <c r="F10" s="27">
        <f>IF(F9&gt;0, VLOOKUP(F9-F$5-(INT($M9/9)+(MOD($M9,9)&gt;=F$6)), '[1]Point System'!$A$4:$B$15, 2),"")</f>
        <v>3</v>
      </c>
      <c r="G10" s="27">
        <f>IF(G9&gt;0, VLOOKUP(G9-G$5-(INT($M9/9)+(MOD($M9,9)&gt;=G$6)), '[1]Point System'!$A$4:$B$15, 2),"")</f>
        <v>2</v>
      </c>
      <c r="H10" s="27">
        <f>IF(H9&gt;0, VLOOKUP(H9-H$5-(INT($M9/9)+(MOD($M9,9)&gt;=H$6)), '[1]Point System'!$A$4:$B$15, 2),"")</f>
        <v>2</v>
      </c>
      <c r="I10" s="27">
        <f>IF(I9&gt;0, VLOOKUP(I9-I$5-(INT($M9/9)+(MOD($M9,9)&gt;=I$6)), '[1]Point System'!$A$4:$B$15, 2),"")</f>
        <v>2</v>
      </c>
      <c r="J10" s="27">
        <f>IF(J9&gt;0, VLOOKUP(J9-J$5-(INT($M9/9)+(MOD($M9,9)&gt;=J$6)), '[1]Point System'!$A$4:$B$15, 2),"")</f>
        <v>0</v>
      </c>
      <c r="K10" s="59">
        <f>IF(K9&gt;0, VLOOKUP(K9-K$5-(INT($M9/9)+(MOD($M9,9)&gt;=K$6)), '[1]Point System'!$A$4:$B$15, 2),"")</f>
        <v>1</v>
      </c>
      <c r="L10" s="28">
        <f t="shared" ref="L10" si="1">IF(SUM(C10:K10)&gt;0, SUM(C10:K10),"")</f>
        <v>15</v>
      </c>
      <c r="M10" s="27"/>
      <c r="N10" s="27"/>
      <c r="O10" s="29">
        <f>IF(L10&lt;&gt;"", L10, "")</f>
        <v>15</v>
      </c>
      <c r="P10" s="12"/>
      <c r="Q10" s="12"/>
      <c r="R10" s="49"/>
      <c r="T10" s="13"/>
    </row>
    <row r="11" spans="1:26" ht="18.75" x14ac:dyDescent="0.25">
      <c r="A11" s="53" t="s">
        <v>61</v>
      </c>
      <c r="B11" s="23"/>
      <c r="C11" s="23">
        <v>6</v>
      </c>
      <c r="D11" s="23">
        <v>5</v>
      </c>
      <c r="E11" s="23">
        <v>6</v>
      </c>
      <c r="F11" s="23">
        <v>3</v>
      </c>
      <c r="G11" s="23">
        <v>5</v>
      </c>
      <c r="H11" s="23">
        <v>5</v>
      </c>
      <c r="I11" s="23">
        <v>4</v>
      </c>
      <c r="J11" s="23">
        <v>4</v>
      </c>
      <c r="K11" s="23">
        <v>6</v>
      </c>
      <c r="L11" s="24">
        <f t="shared" si="0"/>
        <v>44</v>
      </c>
      <c r="M11" s="23">
        <v>16</v>
      </c>
      <c r="N11" s="23">
        <f>IF(L11&lt;&gt;"",L11- M11, "")</f>
        <v>28</v>
      </c>
      <c r="O11" s="25"/>
      <c r="P11" s="12"/>
      <c r="Q11" s="12"/>
      <c r="R11" s="49"/>
      <c r="S11" s="12"/>
      <c r="T11" s="12"/>
    </row>
    <row r="12" spans="1:26" ht="19.5" thickBot="1" x14ac:dyDescent="0.3">
      <c r="A12" s="26"/>
      <c r="B12" s="27"/>
      <c r="C12" s="27">
        <f>IF(C11&gt;0, VLOOKUP(C11-C$5-(INT($M11/9)+(MOD($M11,9)&gt;=C$6)), '[1]Point System'!$A$4:$B$15, 2),"")</f>
        <v>2</v>
      </c>
      <c r="D12" s="27">
        <f>IF(D11&gt;0, VLOOKUP(D11-D$5-(INT($M11/9)+(MOD($M11,9)&gt;=D$6)), '[1]Point System'!$A$4:$B$15, 2),"")</f>
        <v>4</v>
      </c>
      <c r="E12" s="27">
        <f>IF(E11&gt;0, VLOOKUP(E11-E$5-(INT($M11/9)+(MOD($M11,9)&gt;=E$6)), '[1]Point System'!$A$4:$B$15, 2),"")</f>
        <v>2</v>
      </c>
      <c r="F12" s="27">
        <f>IF(F11&gt;0, VLOOKUP(F11-F$5-(INT($M11/9)+(MOD($M11,9)&gt;=F$6)), '[1]Point System'!$A$4:$B$15, 2),"")</f>
        <v>3</v>
      </c>
      <c r="G12" s="27">
        <f>IF(G11&gt;0, VLOOKUP(G11-G$5-(INT($M11/9)+(MOD($M11,9)&gt;=G$6)), '[1]Point System'!$A$4:$B$15, 2),"")</f>
        <v>3</v>
      </c>
      <c r="H12" s="27">
        <f>IF(H11&gt;0, VLOOKUP(H11-H$5-(INT($M11/9)+(MOD($M11,9)&gt;=H$6)), '[1]Point System'!$A$4:$B$15, 2),"")</f>
        <v>3</v>
      </c>
      <c r="I12" s="27">
        <f>IF(I11&gt;0, VLOOKUP(I11-I$5-(INT($M11/9)+(MOD($M11,9)&gt;=I$6)), '[1]Point System'!$A$4:$B$15, 2),"")</f>
        <v>2</v>
      </c>
      <c r="J12" s="27">
        <f>IF(J11&gt;0, VLOOKUP(J11-J$5-(INT($M11/9)+(MOD($M11,9)&gt;=J$6)), '[1]Point System'!$A$4:$B$15, 2),"")</f>
        <v>4</v>
      </c>
      <c r="K12" s="27">
        <f>IF(K11&gt;0, VLOOKUP(K11-K$5-(INT($M11/9)+(MOD($M11,9)&gt;=K$6)), '[1]Point System'!$A$4:$B$15, 2),"")</f>
        <v>3</v>
      </c>
      <c r="L12" s="28">
        <f t="shared" ref="L12" si="2">IF(SUM(C12:K12)&gt;0, SUM(C12:K12),"")</f>
        <v>26</v>
      </c>
      <c r="M12" s="27"/>
      <c r="N12" s="27"/>
      <c r="O12" s="29">
        <f>IF(L12&lt;&gt;"", L12, "")</f>
        <v>26</v>
      </c>
      <c r="P12" s="55"/>
      <c r="Q12" s="55"/>
      <c r="R12" s="49"/>
      <c r="S12" s="12"/>
      <c r="T12" s="12"/>
    </row>
    <row r="13" spans="1:26" ht="18.75" x14ac:dyDescent="0.25">
      <c r="A13" s="53" t="s">
        <v>63</v>
      </c>
      <c r="B13" s="23"/>
      <c r="C13" s="23">
        <v>4</v>
      </c>
      <c r="D13" s="23">
        <v>6</v>
      </c>
      <c r="E13" s="23">
        <v>8</v>
      </c>
      <c r="F13" s="23">
        <v>6</v>
      </c>
      <c r="G13" s="23">
        <v>6</v>
      </c>
      <c r="H13" s="23">
        <v>5</v>
      </c>
      <c r="I13" s="23">
        <v>4</v>
      </c>
      <c r="J13" s="23">
        <v>5</v>
      </c>
      <c r="K13" s="23">
        <v>6</v>
      </c>
      <c r="L13" s="24">
        <f t="shared" si="0"/>
        <v>50</v>
      </c>
      <c r="M13" s="23">
        <v>13</v>
      </c>
      <c r="N13" s="23">
        <f>IF(L13&lt;&gt;"",L13- M13, "")</f>
        <v>37</v>
      </c>
      <c r="O13" s="25"/>
      <c r="P13" s="12"/>
      <c r="Q13" s="55"/>
      <c r="R13" s="49"/>
      <c r="S13" s="12"/>
      <c r="T13" s="12"/>
    </row>
    <row r="14" spans="1:26" ht="19.5" thickBot="1" x14ac:dyDescent="0.3">
      <c r="A14" s="26"/>
      <c r="B14" s="27"/>
      <c r="C14" s="27">
        <f>IF(C13&gt;0, VLOOKUP(C13-C$5-(INT($M13/9)+(MOD($M13,9)&gt;=C$6)), '[1]Point System'!$A$4:$B$15, 2),"")</f>
        <v>4</v>
      </c>
      <c r="D14" s="27">
        <f>IF(D13&gt;0, VLOOKUP(D13-D$5-(INT($M13/9)+(MOD($M13,9)&gt;=D$6)), '[1]Point System'!$A$4:$B$15, 2),"")</f>
        <v>3</v>
      </c>
      <c r="E14" s="27">
        <f>IF(E13&gt;0, VLOOKUP(E13-E$5-(INT($M13/9)+(MOD($M13,9)&gt;=E$6)), '[1]Point System'!$A$4:$B$15, 2),"")</f>
        <v>0</v>
      </c>
      <c r="F14" s="27">
        <f>IF(F13&gt;0, VLOOKUP(F13-F$5-(INT($M13/9)+(MOD($M13,9)&gt;=F$6)), '[1]Point System'!$A$4:$B$15, 2),"")</f>
        <v>0</v>
      </c>
      <c r="G14" s="27">
        <f>IF(G13&gt;0, VLOOKUP(G13-G$5-(INT($M13/9)+(MOD($M13,9)&gt;=G$6)), '[1]Point System'!$A$4:$B$15, 2),"")</f>
        <v>1</v>
      </c>
      <c r="H14" s="27">
        <f>IF(H13&gt;0, VLOOKUP(H13-H$5-(INT($M13/9)+(MOD($M13,9)&gt;=H$6)), '[1]Point System'!$A$4:$B$15, 2),"")</f>
        <v>2</v>
      </c>
      <c r="I14" s="27">
        <f>IF(I13&gt;0, VLOOKUP(I13-I$5-(INT($M13/9)+(MOD($M13,9)&gt;=I$6)), '[1]Point System'!$A$4:$B$15, 2),"")</f>
        <v>2</v>
      </c>
      <c r="J14" s="27">
        <f>IF(J13&gt;0, VLOOKUP(J13-J$5-(INT($M13/9)+(MOD($M13,9)&gt;=J$6)), '[1]Point System'!$A$4:$B$15, 2),"")</f>
        <v>2</v>
      </c>
      <c r="K14" s="27">
        <f>IF(K13&gt;0, VLOOKUP(K13-K$5-(INT($M13/9)+(MOD($M13,9)&gt;=K$6)), '[1]Point System'!$A$4:$B$15, 2),"")</f>
        <v>3</v>
      </c>
      <c r="L14" s="28">
        <f t="shared" ref="L14" si="3">IF(SUM(C14:K14)&gt;0, SUM(C14:K14),"")</f>
        <v>17</v>
      </c>
      <c r="M14" s="27"/>
      <c r="N14" s="27"/>
      <c r="O14" s="29">
        <f>IF(L14&lt;&gt;"", L14, "")</f>
        <v>17</v>
      </c>
      <c r="P14" s="55"/>
      <c r="Q14" s="55"/>
      <c r="R14" s="49"/>
      <c r="S14" s="12"/>
      <c r="T14" s="12"/>
    </row>
    <row r="15" spans="1:26" ht="18.75" x14ac:dyDescent="0.25">
      <c r="A15" s="53" t="s">
        <v>65</v>
      </c>
      <c r="B15" s="23"/>
      <c r="C15" s="23">
        <v>6</v>
      </c>
      <c r="D15" s="23">
        <v>7</v>
      </c>
      <c r="E15" s="23">
        <v>7</v>
      </c>
      <c r="F15" s="23">
        <v>5</v>
      </c>
      <c r="G15" s="23">
        <v>5</v>
      </c>
      <c r="H15" s="23">
        <v>6</v>
      </c>
      <c r="I15" s="23">
        <v>3</v>
      </c>
      <c r="J15" s="23">
        <v>5</v>
      </c>
      <c r="K15" s="23">
        <v>7</v>
      </c>
      <c r="L15" s="24">
        <f t="shared" si="0"/>
        <v>51</v>
      </c>
      <c r="M15" s="23">
        <v>16</v>
      </c>
      <c r="N15" s="23">
        <f>IF(L15&lt;&gt;"",L15- M15, "")</f>
        <v>35</v>
      </c>
      <c r="O15" s="25"/>
      <c r="P15" s="12"/>
      <c r="Q15" s="55"/>
      <c r="R15" s="49"/>
      <c r="V15" s="12"/>
      <c r="W15" s="12"/>
      <c r="X15" s="12"/>
      <c r="Y15" s="12"/>
      <c r="Z15" s="12"/>
    </row>
    <row r="16" spans="1:26" ht="19.5" thickBot="1" x14ac:dyDescent="0.3">
      <c r="A16" s="26"/>
      <c r="B16" s="27"/>
      <c r="C16" s="27">
        <f>IF(C15&gt;0, VLOOKUP(C15-C$5-(INT($M15/9)+(MOD($M15,9)&gt;=C$6)), '[1]Point System'!$A$4:$B$15, 2),"")</f>
        <v>2</v>
      </c>
      <c r="D16" s="27">
        <f>IF(D15&gt;0, VLOOKUP(D15-D$5-(INT($M15/9)+(MOD($M15,9)&gt;=D$6)), '[1]Point System'!$A$4:$B$15, 2),"")</f>
        <v>2</v>
      </c>
      <c r="E16" s="27">
        <f>IF(E15&gt;0, VLOOKUP(E15-E$5-(INT($M15/9)+(MOD($M15,9)&gt;=E$6)), '[1]Point System'!$A$4:$B$15, 2),"")</f>
        <v>1</v>
      </c>
      <c r="F16" s="27">
        <f>IF(F15&gt;0, VLOOKUP(F15-F$5-(INT($M15/9)+(MOD($M15,9)&gt;=F$6)), '[1]Point System'!$A$4:$B$15, 2),"")</f>
        <v>1</v>
      </c>
      <c r="G16" s="27">
        <f>IF(G15&gt;0, VLOOKUP(G15-G$5-(INT($M15/9)+(MOD($M15,9)&gt;=G$6)), '[1]Point System'!$A$4:$B$15, 2),"")</f>
        <v>3</v>
      </c>
      <c r="H16" s="27">
        <f>IF(H15&gt;0, VLOOKUP(H15-H$5-(INT($M15/9)+(MOD($M15,9)&gt;=H$6)), '[1]Point System'!$A$4:$B$15, 2),"")</f>
        <v>2</v>
      </c>
      <c r="I16" s="27">
        <f>IF(I15&gt;0, VLOOKUP(I15-I$5-(INT($M15/9)+(MOD($M15,9)&gt;=I$6)), '[1]Point System'!$A$4:$B$15, 2),"")</f>
        <v>3</v>
      </c>
      <c r="J16" s="27">
        <f>IF(J15&gt;0, VLOOKUP(J15-J$5-(INT($M15/9)+(MOD($M15,9)&gt;=J$6)), '[1]Point System'!$A$4:$B$15, 2),"")</f>
        <v>3</v>
      </c>
      <c r="K16" s="27">
        <f>IF(K15&gt;0, VLOOKUP(K15-K$5-(INT($M15/9)+(MOD($M15,9)&gt;=K$6)), '[1]Point System'!$A$4:$B$15, 2),"")</f>
        <v>2</v>
      </c>
      <c r="L16" s="28">
        <f t="shared" ref="L16" si="4">IF(SUM(C16:K16)&gt;0, SUM(C16:K16),"")</f>
        <v>19</v>
      </c>
      <c r="M16" s="27"/>
      <c r="N16" s="27"/>
      <c r="O16" s="29">
        <f>IF(L16&lt;&gt;"", L16, "")</f>
        <v>19</v>
      </c>
      <c r="P16" s="55"/>
      <c r="Q16" s="55"/>
      <c r="R16" s="49"/>
      <c r="V16" s="12"/>
      <c r="W16" s="12"/>
      <c r="X16" s="12"/>
      <c r="Y16" s="12"/>
      <c r="Z16" s="12"/>
    </row>
    <row r="17" spans="1:26" ht="18.75" x14ac:dyDescent="0.25">
      <c r="A17" s="53" t="s">
        <v>73</v>
      </c>
      <c r="B17" s="23"/>
      <c r="C17" s="23">
        <v>8</v>
      </c>
      <c r="D17" s="23">
        <v>6</v>
      </c>
      <c r="E17" s="23">
        <v>7</v>
      </c>
      <c r="F17" s="23">
        <v>6</v>
      </c>
      <c r="G17" s="23">
        <v>8</v>
      </c>
      <c r="H17" s="23">
        <v>7</v>
      </c>
      <c r="I17" s="23">
        <v>6</v>
      </c>
      <c r="J17" s="23">
        <v>6</v>
      </c>
      <c r="K17" s="23">
        <v>7</v>
      </c>
      <c r="L17" s="24">
        <f t="shared" si="0"/>
        <v>61</v>
      </c>
      <c r="M17" s="23">
        <v>20</v>
      </c>
      <c r="N17" s="23">
        <f>IF(L17&lt;&gt;"",L17- M17, "")</f>
        <v>41</v>
      </c>
      <c r="O17" s="25"/>
      <c r="P17" s="12"/>
      <c r="Q17" s="55"/>
      <c r="R17" s="49"/>
      <c r="V17" s="12"/>
      <c r="W17" s="12"/>
      <c r="X17" s="12"/>
      <c r="Y17" s="12"/>
      <c r="Z17" s="12"/>
    </row>
    <row r="18" spans="1:26" ht="19.5" thickBot="1" x14ac:dyDescent="0.3">
      <c r="A18" s="26"/>
      <c r="B18" s="27"/>
      <c r="C18" s="27">
        <f>IF(C17&gt;0, VLOOKUP(C17-C$5-(INT($M17/9)+(MOD($M17,9)&gt;=C$6)), '[1]Point System'!$A$4:$B$15, 2),"")</f>
        <v>0</v>
      </c>
      <c r="D18" s="27">
        <f>IF(D17&gt;0, VLOOKUP(D17-D$5-(INT($M17/9)+(MOD($M17,9)&gt;=D$6)), '[1]Point System'!$A$4:$B$15, 2),"")</f>
        <v>4</v>
      </c>
      <c r="E18" s="27">
        <f>IF(E17&gt;0, VLOOKUP(E17-E$5-(INT($M17/9)+(MOD($M17,9)&gt;=E$6)), '[1]Point System'!$A$4:$B$15, 2),"")</f>
        <v>1</v>
      </c>
      <c r="F18" s="27">
        <f>IF(F17&gt;0, VLOOKUP(F17-F$5-(INT($M17/9)+(MOD($M17,9)&gt;=F$6)), '[1]Point System'!$A$4:$B$15, 2),"")</f>
        <v>1</v>
      </c>
      <c r="G18" s="27">
        <f>IF(G17&gt;0, VLOOKUP(G17-G$5-(INT($M17/9)+(MOD($M17,9)&gt;=G$6)), '[1]Point System'!$A$4:$B$15, 2),"")</f>
        <v>0</v>
      </c>
      <c r="H18" s="27">
        <f>IF(H17&gt;0, VLOOKUP(H17-H$5-(INT($M17/9)+(MOD($M17,9)&gt;=H$6)), '[1]Point System'!$A$4:$B$15, 2),"")</f>
        <v>1</v>
      </c>
      <c r="I18" s="27">
        <f>IF(I17&gt;0, VLOOKUP(I17-I$5-(INT($M17/9)+(MOD($M17,9)&gt;=I$6)), '[1]Point System'!$A$4:$B$15, 2),"")</f>
        <v>1</v>
      </c>
      <c r="J18" s="27">
        <f>IF(J17&gt;0, VLOOKUP(J17-J$5-(INT($M17/9)+(MOD($M17,9)&gt;=J$6)), '[1]Point System'!$A$4:$B$15, 2),"")</f>
        <v>2</v>
      </c>
      <c r="K18" s="59">
        <f>IF(K17&gt;0, VLOOKUP(K17-K$5-(INT($M17/9)+(MOD($M17,9)&gt;=K$6)), '[1]Point System'!$A$4:$B$15, 2),"")</f>
        <v>3</v>
      </c>
      <c r="L18" s="28">
        <f t="shared" ref="L18" si="5">IF(SUM(C18:K18)&gt;0, SUM(C18:K18),"")</f>
        <v>13</v>
      </c>
      <c r="M18" s="27"/>
      <c r="N18" s="27"/>
      <c r="O18" s="29">
        <f>IF(L18&lt;&gt;"", L18, "")</f>
        <v>13</v>
      </c>
      <c r="P18" s="55"/>
      <c r="Q18" s="55"/>
      <c r="R18" s="49"/>
      <c r="V18" s="12"/>
      <c r="W18" s="12"/>
      <c r="X18" s="12"/>
      <c r="Y18" s="12"/>
      <c r="Z18" s="12"/>
    </row>
    <row r="19" spans="1:26" ht="18.75" x14ac:dyDescent="0.25">
      <c r="A19" s="53" t="s">
        <v>60</v>
      </c>
      <c r="B19" s="23"/>
      <c r="C19" s="23">
        <v>5</v>
      </c>
      <c r="D19" s="23">
        <v>5</v>
      </c>
      <c r="E19" s="23">
        <v>6</v>
      </c>
      <c r="F19" s="23">
        <v>5</v>
      </c>
      <c r="G19" s="23">
        <v>5</v>
      </c>
      <c r="H19" s="23">
        <v>5</v>
      </c>
      <c r="I19" s="23">
        <v>4</v>
      </c>
      <c r="J19" s="23">
        <v>6</v>
      </c>
      <c r="K19" s="23">
        <v>7</v>
      </c>
      <c r="L19" s="24">
        <f t="shared" ref="L19" si="6">IF(SUM(C19:K19)&gt;0, SUM(C19:K19),"")</f>
        <v>48</v>
      </c>
      <c r="M19" s="23">
        <v>8</v>
      </c>
      <c r="N19" s="23">
        <f>IF(L19&lt;&gt;"",L19- M19, "")</f>
        <v>40</v>
      </c>
      <c r="O19" s="25"/>
      <c r="P19" s="12"/>
      <c r="Q19" s="12"/>
      <c r="R19" s="49"/>
      <c r="T19" s="13"/>
    </row>
    <row r="20" spans="1:26" ht="19.5" thickBot="1" x14ac:dyDescent="0.3">
      <c r="A20" s="26"/>
      <c r="B20" s="27"/>
      <c r="C20" s="27">
        <f>IF(C19&gt;0, VLOOKUP(C19-C$5-(INT($M19/9)+(MOD($M19,9)&gt;=C$6)), '[1]Point System'!$A$4:$B$15, 2),"")</f>
        <v>2</v>
      </c>
      <c r="D20" s="27">
        <f>IF(D19&gt;0, VLOOKUP(D19-D$5-(INT($M19/9)+(MOD($M19,9)&gt;=D$6)), '[1]Point System'!$A$4:$B$15, 2),"")</f>
        <v>3</v>
      </c>
      <c r="E20" s="27">
        <f>IF(E19&gt;0, VLOOKUP(E19-E$5-(INT($M19/9)+(MOD($M19,9)&gt;=E$6)), '[1]Point System'!$A$4:$B$15, 2),"")</f>
        <v>1</v>
      </c>
      <c r="F20" s="27">
        <f>IF(F19&gt;0, VLOOKUP(F19-F$5-(INT($M19/9)+(MOD($M19,9)&gt;=F$6)), '[1]Point System'!$A$4:$B$15, 2),"")</f>
        <v>0</v>
      </c>
      <c r="G20" s="27">
        <f>IF(G19&gt;0, VLOOKUP(G19-G$5-(INT($M19/9)+(MOD($M19,9)&gt;=G$6)), '[1]Point System'!$A$4:$B$15, 2),"")</f>
        <v>2</v>
      </c>
      <c r="H20" s="27">
        <f>IF(H19&gt;0, VLOOKUP(H19-H$5-(INT($M19/9)+(MOD($M19,9)&gt;=H$6)), '[1]Point System'!$A$4:$B$15, 2),"")</f>
        <v>2</v>
      </c>
      <c r="I20" s="27">
        <f>IF(I19&gt;0, VLOOKUP(I19-I$5-(INT($M19/9)+(MOD($M19,9)&gt;=I$6)), '[1]Point System'!$A$4:$B$15, 2),"")</f>
        <v>2</v>
      </c>
      <c r="J20" s="27">
        <f>IF(J19&gt;0, VLOOKUP(J19-J$5-(INT($M19/9)+(MOD($M19,9)&gt;=J$6)), '[1]Point System'!$A$4:$B$15, 2),"")</f>
        <v>1</v>
      </c>
      <c r="K20" s="59">
        <f>IF(K19&gt;0, VLOOKUP(K19-K$5-(INT($M19/9)+(MOD($M19,9)&gt;=K$6)), '[1]Point System'!$A$4:$B$15, 2),"")</f>
        <v>1</v>
      </c>
      <c r="L20" s="28">
        <f t="shared" ref="L20" si="7">IF(SUM(C20:K20)&gt;0, SUM(C20:K20),"")</f>
        <v>14</v>
      </c>
      <c r="M20" s="27"/>
      <c r="N20" s="27"/>
      <c r="O20" s="29">
        <f>IF(L20&lt;&gt;"", L20, "")</f>
        <v>14</v>
      </c>
      <c r="P20" s="12"/>
      <c r="Q20" s="12"/>
      <c r="R20" s="49"/>
      <c r="T20" s="13"/>
    </row>
    <row r="21" spans="1:26" ht="15" customHeight="1" x14ac:dyDescent="0.2">
      <c r="E21" s="44"/>
      <c r="G21" s="44"/>
      <c r="H21" s="44"/>
      <c r="J21" s="44"/>
      <c r="K21" s="44"/>
    </row>
  </sheetData>
  <mergeCells count="2">
    <mergeCell ref="A1:O1"/>
    <mergeCell ref="A2:O2"/>
  </mergeCells>
  <hyperlinks>
    <hyperlink ref="A2" r:id="rId1" xr:uid="{9E4EC34F-5D14-4140-8E4E-D1C3C476A95F}"/>
  </hyperlinks>
  <pageMargins left="0.7" right="0.7" top="0.75" bottom="0.75" header="0" footer="0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6222A-4073-4508-A79B-C97E9BFB6981}">
  <dimension ref="A1:Z21"/>
  <sheetViews>
    <sheetView zoomScale="85" zoomScaleNormal="85" workbookViewId="0">
      <pane ySplit="6" topLeftCell="A7" activePane="bottomLeft" state="frozen"/>
      <selection activeCell="B3" sqref="B3"/>
      <selection pane="bottomLeft" activeCell="B3" sqref="B3"/>
    </sheetView>
  </sheetViews>
  <sheetFormatPr defaultColWidth="14.140625" defaultRowHeight="15" customHeight="1" x14ac:dyDescent="0.2"/>
  <cols>
    <col min="1" max="1" width="12.140625" style="13" bestFit="1" customWidth="1"/>
    <col min="2" max="2" width="15" style="13" customWidth="1"/>
    <col min="3" max="11" width="5" style="13" customWidth="1"/>
    <col min="12" max="12" width="5.140625" style="13" bestFit="1" customWidth="1"/>
    <col min="13" max="13" width="6.140625" style="13" bestFit="1" customWidth="1"/>
    <col min="14" max="14" width="5" style="13" bestFit="1" customWidth="1"/>
    <col min="15" max="15" width="14.140625" style="13" bestFit="1" customWidth="1"/>
    <col min="16" max="16" width="8.7109375" style="13" customWidth="1"/>
    <col min="17" max="17" width="15.140625" style="13" customWidth="1"/>
    <col min="18" max="18" width="13.7109375" style="13" customWidth="1"/>
    <col min="19" max="19" width="8.7109375" style="13" customWidth="1"/>
    <col min="20" max="20" width="8.7109375" style="52" customWidth="1"/>
    <col min="21" max="26" width="8.7109375" style="13" customWidth="1"/>
    <col min="27" max="16384" width="14.140625" style="13"/>
  </cols>
  <sheetData>
    <row r="1" spans="1:26" ht="26.25" x14ac:dyDescent="0.4">
      <c r="A1" s="158" t="s">
        <v>50</v>
      </c>
      <c r="B1" s="159"/>
      <c r="C1" s="159"/>
      <c r="D1" s="159"/>
      <c r="E1" s="159"/>
      <c r="F1" s="159"/>
      <c r="G1" s="159"/>
      <c r="H1" s="159"/>
      <c r="I1" s="159"/>
      <c r="J1" s="159"/>
      <c r="K1" s="159"/>
      <c r="L1" s="159"/>
      <c r="M1" s="159"/>
      <c r="N1" s="159"/>
      <c r="O1" s="159"/>
      <c r="P1" s="12"/>
      <c r="Q1" s="12"/>
      <c r="R1" s="12"/>
      <c r="S1" s="12"/>
      <c r="T1" s="49"/>
      <c r="U1" s="12"/>
      <c r="V1" s="12"/>
      <c r="W1" s="12"/>
      <c r="X1" s="12"/>
      <c r="Y1" s="12"/>
      <c r="Z1" s="12"/>
    </row>
    <row r="2" spans="1:26" x14ac:dyDescent="0.25">
      <c r="A2" s="160" t="s">
        <v>51</v>
      </c>
      <c r="B2" s="159"/>
      <c r="C2" s="159"/>
      <c r="D2" s="159"/>
      <c r="E2" s="159"/>
      <c r="F2" s="159"/>
      <c r="G2" s="159"/>
      <c r="H2" s="159"/>
      <c r="I2" s="159"/>
      <c r="J2" s="159"/>
      <c r="K2" s="159"/>
      <c r="L2" s="159"/>
      <c r="M2" s="159"/>
      <c r="N2" s="159"/>
      <c r="O2" s="159"/>
      <c r="P2" s="12"/>
      <c r="Q2" s="12"/>
      <c r="R2" s="12"/>
      <c r="S2" s="12"/>
      <c r="T2" s="49"/>
      <c r="U2" s="12"/>
      <c r="V2" s="12"/>
      <c r="W2" s="12"/>
      <c r="X2" s="12"/>
      <c r="Y2" s="12"/>
      <c r="Z2" s="12"/>
    </row>
    <row r="3" spans="1:26" ht="19.5" thickBot="1" x14ac:dyDescent="0.35">
      <c r="A3" s="14"/>
      <c r="B3" s="12"/>
      <c r="C3" s="15"/>
      <c r="D3" s="15"/>
      <c r="E3" s="15"/>
      <c r="F3" s="15"/>
      <c r="G3" s="15"/>
      <c r="H3" s="15"/>
      <c r="I3" s="15"/>
      <c r="J3" s="15"/>
      <c r="K3" s="15"/>
      <c r="L3" s="16"/>
      <c r="M3" s="15"/>
      <c r="N3" s="15"/>
      <c r="O3" s="16"/>
      <c r="P3" s="12"/>
      <c r="Q3" s="12"/>
      <c r="R3" s="12"/>
      <c r="S3" s="12"/>
      <c r="T3" s="49"/>
      <c r="U3" s="12"/>
      <c r="V3" s="12"/>
      <c r="W3" s="12"/>
      <c r="X3" s="12"/>
      <c r="Y3" s="12"/>
      <c r="Z3" s="12"/>
    </row>
    <row r="4" spans="1:26" ht="18.75" x14ac:dyDescent="0.25">
      <c r="A4" s="30" t="s">
        <v>52</v>
      </c>
      <c r="B4" s="31" t="s">
        <v>53</v>
      </c>
      <c r="C4" s="31">
        <v>1</v>
      </c>
      <c r="D4" s="31">
        <v>2</v>
      </c>
      <c r="E4" s="31">
        <v>3</v>
      </c>
      <c r="F4" s="31">
        <v>4</v>
      </c>
      <c r="G4" s="31">
        <v>5</v>
      </c>
      <c r="H4" s="31">
        <v>6</v>
      </c>
      <c r="I4" s="31">
        <v>7</v>
      </c>
      <c r="J4" s="31">
        <v>8</v>
      </c>
      <c r="K4" s="31">
        <v>9</v>
      </c>
      <c r="L4" s="31" t="s">
        <v>54</v>
      </c>
      <c r="M4" s="31" t="s">
        <v>55</v>
      </c>
      <c r="N4" s="31" t="s">
        <v>56</v>
      </c>
      <c r="O4" s="32" t="s">
        <v>57</v>
      </c>
      <c r="P4" s="14"/>
      <c r="Q4" s="56"/>
      <c r="R4" s="43" t="s">
        <v>88</v>
      </c>
      <c r="S4" s="14"/>
      <c r="T4" s="50"/>
      <c r="U4" s="14"/>
      <c r="V4" s="14"/>
      <c r="W4" s="14"/>
      <c r="X4" s="14"/>
      <c r="Y4" s="14"/>
      <c r="Z4" s="14"/>
    </row>
    <row r="5" spans="1:26" ht="18.75" x14ac:dyDescent="0.25">
      <c r="A5" s="33"/>
      <c r="B5" s="17" t="s">
        <v>58</v>
      </c>
      <c r="C5" s="17">
        <v>4</v>
      </c>
      <c r="D5" s="17">
        <v>5</v>
      </c>
      <c r="E5" s="17">
        <v>4</v>
      </c>
      <c r="F5" s="17">
        <v>3</v>
      </c>
      <c r="G5" s="17">
        <v>4</v>
      </c>
      <c r="H5" s="17">
        <v>4</v>
      </c>
      <c r="I5" s="17">
        <v>3</v>
      </c>
      <c r="J5" s="17">
        <v>4</v>
      </c>
      <c r="K5" s="17">
        <v>5</v>
      </c>
      <c r="L5" s="18">
        <f>SUM(C5:K5)</f>
        <v>36</v>
      </c>
      <c r="M5" s="17"/>
      <c r="N5" s="17"/>
      <c r="O5" s="34"/>
      <c r="P5" s="14"/>
      <c r="Q5" s="55"/>
      <c r="R5" s="15" t="s">
        <v>97</v>
      </c>
      <c r="S5" s="14"/>
      <c r="T5" s="50"/>
      <c r="U5" s="14"/>
      <c r="V5" s="14"/>
      <c r="W5" s="14"/>
      <c r="X5" s="14"/>
      <c r="Y5" s="14"/>
      <c r="Z5" s="14"/>
    </row>
    <row r="6" spans="1:26" ht="19.5" thickBot="1" x14ac:dyDescent="0.3">
      <c r="A6" s="35"/>
      <c r="B6" s="36" t="s">
        <v>84</v>
      </c>
      <c r="C6" s="36">
        <v>4</v>
      </c>
      <c r="D6" s="36">
        <v>1</v>
      </c>
      <c r="E6" s="36">
        <v>3</v>
      </c>
      <c r="F6" s="36">
        <v>9</v>
      </c>
      <c r="G6" s="36">
        <v>5</v>
      </c>
      <c r="H6" s="36">
        <v>7</v>
      </c>
      <c r="I6" s="36">
        <v>8</v>
      </c>
      <c r="J6" s="36">
        <v>6</v>
      </c>
      <c r="K6" s="36">
        <v>2</v>
      </c>
      <c r="L6" s="37"/>
      <c r="M6" s="36"/>
      <c r="N6" s="36"/>
      <c r="O6" s="38"/>
      <c r="P6" s="14"/>
      <c r="Q6" s="14"/>
      <c r="R6" s="14"/>
      <c r="S6" s="14"/>
      <c r="T6" s="50"/>
      <c r="U6" s="14"/>
      <c r="V6" s="14"/>
      <c r="W6" s="14"/>
      <c r="X6" s="14"/>
      <c r="Y6" s="14"/>
      <c r="Z6" s="14"/>
    </row>
    <row r="7" spans="1:26" ht="18.75" x14ac:dyDescent="0.25">
      <c r="A7" s="22" t="s">
        <v>71</v>
      </c>
      <c r="B7" s="23" t="s">
        <v>83</v>
      </c>
      <c r="C7" s="23">
        <v>4</v>
      </c>
      <c r="D7" s="23">
        <v>5</v>
      </c>
      <c r="E7" s="23">
        <v>4</v>
      </c>
      <c r="F7" s="23">
        <v>4</v>
      </c>
      <c r="G7" s="23">
        <v>5</v>
      </c>
      <c r="H7" s="23">
        <v>5</v>
      </c>
      <c r="I7" s="23">
        <v>3</v>
      </c>
      <c r="J7" s="23">
        <v>5</v>
      </c>
      <c r="K7" s="23">
        <v>3</v>
      </c>
      <c r="L7" s="24">
        <f t="shared" ref="L7:L17" si="0">IF(SUM(C7:K7)&gt;0, SUM(C7:K7),"")</f>
        <v>38</v>
      </c>
      <c r="M7" s="23">
        <v>2</v>
      </c>
      <c r="N7" s="23">
        <f>IF(L7&lt;&gt;"",L7- M7, "")</f>
        <v>36</v>
      </c>
      <c r="O7" s="25"/>
      <c r="P7" s="12"/>
      <c r="Q7" s="12"/>
      <c r="R7" s="12"/>
      <c r="S7" s="12"/>
      <c r="T7" s="49"/>
      <c r="U7" s="12"/>
      <c r="V7" s="12"/>
      <c r="W7" s="12"/>
      <c r="X7" s="12"/>
      <c r="Y7" s="12"/>
      <c r="Z7" s="12"/>
    </row>
    <row r="8" spans="1:26" ht="19.5" thickBot="1" x14ac:dyDescent="0.3">
      <c r="A8" s="26"/>
      <c r="B8" s="27" t="s">
        <v>85</v>
      </c>
      <c r="C8" s="27">
        <f>IF(C7&gt;0, VLOOKUP(C7-C$5-(INT($M7/9)+(MOD($M7,9)&gt;=C$6)), '[1]Point System'!$A$4:$B$15, 2),"")</f>
        <v>2</v>
      </c>
      <c r="D8" s="27">
        <f>IF(D7&gt;0, VLOOKUP(D7-D$5-(INT($M7/9)+(MOD($M7,9)&gt;=D$6)), '[1]Point System'!$A$4:$B$15, 2),"")</f>
        <v>3</v>
      </c>
      <c r="E8" s="27">
        <f>IF(E7&gt;0, VLOOKUP(E7-E$5-(INT($M7/9)+(MOD($M7,9)&gt;=E$6)), '[1]Point System'!$A$4:$B$15, 2),"")</f>
        <v>2</v>
      </c>
      <c r="F8" s="27">
        <f>IF(F7&gt;0, VLOOKUP(F7-F$5-(INT($M7/9)+(MOD($M7,9)&gt;=F$6)), '[1]Point System'!$A$4:$B$15, 2),"")</f>
        <v>1</v>
      </c>
      <c r="G8" s="27">
        <f>IF(G7&gt;0, VLOOKUP(G7-G$5-(INT($M7/9)+(MOD($M7,9)&gt;=G$6)), '[1]Point System'!$A$4:$B$15, 2),"")</f>
        <v>1</v>
      </c>
      <c r="H8" s="27">
        <f>IF(H7&gt;0, VLOOKUP(H7-H$5-(INT($M7/9)+(MOD($M7,9)&gt;=H$6)), '[1]Point System'!$A$4:$B$15, 2),"")</f>
        <v>1</v>
      </c>
      <c r="I8" s="27">
        <f>IF(I7&gt;0, VLOOKUP(I7-I$5-(INT($M7/9)+(MOD($M7,9)&gt;=I$6)), '[1]Point System'!$A$4:$B$15, 2),"")</f>
        <v>2</v>
      </c>
      <c r="J8" s="27">
        <f>IF(J7&gt;0, VLOOKUP(J7-J$5-(INT($M7/9)+(MOD($M7,9)&gt;=J$6)), '[1]Point System'!$A$4:$B$15, 2),"")</f>
        <v>1</v>
      </c>
      <c r="K8" s="59">
        <f>IF(K7&gt;0, VLOOKUP(K7-K$5-(INT($M7/9)+(MOD($M7,9)&gt;=K$6)), '[1]Point System'!$A$4:$B$15, 2),"")</f>
        <v>5</v>
      </c>
      <c r="L8" s="28">
        <f t="shared" si="0"/>
        <v>18</v>
      </c>
      <c r="M8" s="27"/>
      <c r="N8" s="27"/>
      <c r="O8" s="29">
        <f>IF(L8&lt;&gt;"", L8, "")</f>
        <v>18</v>
      </c>
      <c r="P8" s="12"/>
      <c r="Q8" s="55"/>
      <c r="R8" s="49"/>
      <c r="S8" s="12"/>
      <c r="T8" s="12"/>
      <c r="U8" s="12"/>
      <c r="V8" s="12"/>
      <c r="W8" s="12"/>
      <c r="X8" s="12"/>
      <c r="Z8" s="57"/>
    </row>
    <row r="9" spans="1:26" ht="18.75" x14ac:dyDescent="0.25">
      <c r="A9" s="22" t="s">
        <v>75</v>
      </c>
      <c r="B9" s="23"/>
      <c r="C9" s="23">
        <v>5</v>
      </c>
      <c r="D9" s="23">
        <v>7</v>
      </c>
      <c r="E9" s="23">
        <v>3</v>
      </c>
      <c r="F9" s="23">
        <v>4</v>
      </c>
      <c r="G9" s="23">
        <v>4</v>
      </c>
      <c r="H9" s="23">
        <v>4</v>
      </c>
      <c r="I9" s="23">
        <v>4</v>
      </c>
      <c r="J9" s="23">
        <v>4</v>
      </c>
      <c r="K9" s="23">
        <v>6</v>
      </c>
      <c r="L9" s="24">
        <f t="shared" si="0"/>
        <v>41</v>
      </c>
      <c r="M9" s="23">
        <v>12</v>
      </c>
      <c r="N9" s="23">
        <f>IF(L9&lt;&gt;"",L9- M9, "")</f>
        <v>29</v>
      </c>
      <c r="O9" s="25"/>
      <c r="P9" s="12"/>
      <c r="Q9" s="12"/>
      <c r="R9" s="49"/>
      <c r="T9" s="13"/>
    </row>
    <row r="10" spans="1:26" ht="19.5" thickBot="1" x14ac:dyDescent="0.3">
      <c r="A10" s="26"/>
      <c r="B10" s="27"/>
      <c r="C10" s="27">
        <f>IF(C9&gt;0, VLOOKUP(C9-C$5-(INT($M9/9)+(MOD($M9,9)&gt;=C$6)), '[1]Point System'!$A$4:$B$15, 2),"")</f>
        <v>2</v>
      </c>
      <c r="D10" s="27">
        <f>IF(D9&gt;0, VLOOKUP(D9-D$5-(INT($M9/9)+(MOD($M9,9)&gt;=D$6)), '[1]Point System'!$A$4:$B$15, 2),"")</f>
        <v>2</v>
      </c>
      <c r="E10" s="27">
        <f>IF(E9&gt;0, VLOOKUP(E9-E$5-(INT($M9/9)+(MOD($M9,9)&gt;=E$6)), '[1]Point System'!$A$4:$B$15, 2),"")</f>
        <v>5</v>
      </c>
      <c r="F10" s="27">
        <f>IF(F9&gt;0, VLOOKUP(F9-F$5-(INT($M9/9)+(MOD($M9,9)&gt;=F$6)), '[1]Point System'!$A$4:$B$15, 2),"")</f>
        <v>2</v>
      </c>
      <c r="G10" s="27">
        <f>IF(G9&gt;0, VLOOKUP(G9-G$5-(INT($M9/9)+(MOD($M9,9)&gt;=G$6)), '[1]Point System'!$A$4:$B$15, 2),"")</f>
        <v>3</v>
      </c>
      <c r="H10" s="27">
        <f>IF(H9&gt;0, VLOOKUP(H9-H$5-(INT($M9/9)+(MOD($M9,9)&gt;=H$6)), '[1]Point System'!$A$4:$B$15, 2),"")</f>
        <v>3</v>
      </c>
      <c r="I10" s="27">
        <f>IF(I9&gt;0, VLOOKUP(I9-I$5-(INT($M9/9)+(MOD($M9,9)&gt;=I$6)), '[1]Point System'!$A$4:$B$15, 2),"")</f>
        <v>2</v>
      </c>
      <c r="J10" s="27">
        <f>IF(J9&gt;0, VLOOKUP(J9-J$5-(INT($M9/9)+(MOD($M9,9)&gt;=J$6)), '[1]Point System'!$A$4:$B$15, 2),"")</f>
        <v>3</v>
      </c>
      <c r="K10" s="59">
        <f>IF(K9&gt;0, VLOOKUP(K9-K$5-(INT($M9/9)+(MOD($M9,9)&gt;=K$6)), '[1]Point System'!$A$4:$B$15, 2),"")</f>
        <v>3</v>
      </c>
      <c r="L10" s="28">
        <f t="shared" ref="L10" si="1">IF(SUM(C10:K10)&gt;0, SUM(C10:K10),"")</f>
        <v>25</v>
      </c>
      <c r="M10" s="27"/>
      <c r="N10" s="27"/>
      <c r="O10" s="29">
        <f>IF(L10&lt;&gt;"", L10, "")</f>
        <v>25</v>
      </c>
      <c r="P10" s="12"/>
      <c r="Q10" s="12"/>
      <c r="R10" s="49"/>
      <c r="T10" s="13"/>
    </row>
    <row r="11" spans="1:26" ht="18.75" x14ac:dyDescent="0.25">
      <c r="A11" s="22" t="s">
        <v>63</v>
      </c>
      <c r="B11" s="23"/>
      <c r="C11" s="23">
        <v>4</v>
      </c>
      <c r="D11" s="23">
        <v>8</v>
      </c>
      <c r="E11" s="23">
        <v>5</v>
      </c>
      <c r="F11" s="23">
        <v>5</v>
      </c>
      <c r="G11" s="23">
        <v>5</v>
      </c>
      <c r="H11" s="23">
        <v>5</v>
      </c>
      <c r="I11" s="23">
        <v>5</v>
      </c>
      <c r="J11" s="23">
        <v>4</v>
      </c>
      <c r="K11" s="23">
        <v>10</v>
      </c>
      <c r="L11" s="24">
        <f t="shared" si="0"/>
        <v>51</v>
      </c>
      <c r="M11" s="23">
        <v>13</v>
      </c>
      <c r="N11" s="23">
        <f>IF(L11&lt;&gt;"",L11- M11, "")</f>
        <v>38</v>
      </c>
      <c r="O11" s="25"/>
      <c r="P11" s="12"/>
      <c r="Q11" s="12"/>
      <c r="R11" s="49"/>
      <c r="S11" s="12"/>
      <c r="T11" s="12"/>
    </row>
    <row r="12" spans="1:26" ht="19.5" thickBot="1" x14ac:dyDescent="0.3">
      <c r="A12" s="26"/>
      <c r="B12" s="27"/>
      <c r="C12" s="27">
        <f>IF(C11&gt;0, VLOOKUP(C11-C$5-(INT($M11/9)+(MOD($M11,9)&gt;=C$6)), '[1]Point System'!$A$4:$B$15, 2),"")</f>
        <v>4</v>
      </c>
      <c r="D12" s="27">
        <f>IF(D11&gt;0, VLOOKUP(D11-D$5-(INT($M11/9)+(MOD($M11,9)&gt;=D$6)), '[1]Point System'!$A$4:$B$15, 2),"")</f>
        <v>1</v>
      </c>
      <c r="E12" s="27">
        <f>IF(E11&gt;0, VLOOKUP(E11-E$5-(INT($M11/9)+(MOD($M11,9)&gt;=E$6)), '[1]Point System'!$A$4:$B$15, 2),"")</f>
        <v>3</v>
      </c>
      <c r="F12" s="27">
        <f>IF(F11&gt;0, VLOOKUP(F11-F$5-(INT($M11/9)+(MOD($M11,9)&gt;=F$6)), '[1]Point System'!$A$4:$B$15, 2),"")</f>
        <v>1</v>
      </c>
      <c r="G12" s="27">
        <f>IF(G11&gt;0, VLOOKUP(G11-G$5-(INT($M11/9)+(MOD($M11,9)&gt;=G$6)), '[1]Point System'!$A$4:$B$15, 2),"")</f>
        <v>2</v>
      </c>
      <c r="H12" s="27">
        <f>IF(H11&gt;0, VLOOKUP(H11-H$5-(INT($M11/9)+(MOD($M11,9)&gt;=H$6)), '[1]Point System'!$A$4:$B$15, 2),"")</f>
        <v>2</v>
      </c>
      <c r="I12" s="27">
        <f>IF(I11&gt;0, VLOOKUP(I11-I$5-(INT($M11/9)+(MOD($M11,9)&gt;=I$6)), '[1]Point System'!$A$4:$B$15, 2),"")</f>
        <v>1</v>
      </c>
      <c r="J12" s="27">
        <f>IF(J11&gt;0, VLOOKUP(J11-J$5-(INT($M11/9)+(MOD($M11,9)&gt;=J$6)), '[1]Point System'!$A$4:$B$15, 2),"")</f>
        <v>3</v>
      </c>
      <c r="K12" s="27">
        <f>IF(K11&gt;0, VLOOKUP(K11-K$5-(INT($M11/9)+(MOD($M11,9)&gt;=K$6)), '[1]Point System'!$A$4:$B$15, 2),"")</f>
        <v>0</v>
      </c>
      <c r="L12" s="28">
        <f t="shared" ref="L12" si="2">IF(SUM(C12:K12)&gt;0, SUM(C12:K12),"")</f>
        <v>17</v>
      </c>
      <c r="M12" s="27"/>
      <c r="N12" s="27"/>
      <c r="O12" s="29">
        <f>IF(L12&lt;&gt;"", L12, "")</f>
        <v>17</v>
      </c>
      <c r="P12" s="55"/>
      <c r="Q12" s="55"/>
      <c r="R12" s="49"/>
      <c r="S12" s="12"/>
      <c r="T12" s="12"/>
    </row>
    <row r="13" spans="1:26" ht="18.75" x14ac:dyDescent="0.25">
      <c r="A13" s="22" t="s">
        <v>64</v>
      </c>
      <c r="B13" s="23"/>
      <c r="C13" s="23">
        <v>8</v>
      </c>
      <c r="D13" s="23">
        <v>7</v>
      </c>
      <c r="E13" s="23">
        <v>6</v>
      </c>
      <c r="F13" s="23">
        <v>4</v>
      </c>
      <c r="G13" s="23">
        <v>6</v>
      </c>
      <c r="H13" s="23">
        <v>7</v>
      </c>
      <c r="I13" s="23">
        <v>6</v>
      </c>
      <c r="J13" s="23">
        <v>7</v>
      </c>
      <c r="K13" s="23">
        <v>5</v>
      </c>
      <c r="L13" s="24">
        <f t="shared" si="0"/>
        <v>56</v>
      </c>
      <c r="M13" s="23">
        <v>22</v>
      </c>
      <c r="N13" s="23">
        <f>IF(L13&lt;&gt;"",L13- M13, "")</f>
        <v>34</v>
      </c>
      <c r="O13" s="25"/>
      <c r="P13" s="12"/>
      <c r="Q13" s="55"/>
      <c r="R13" s="49"/>
      <c r="S13" s="12"/>
      <c r="T13" s="12"/>
    </row>
    <row r="14" spans="1:26" ht="19.5" thickBot="1" x14ac:dyDescent="0.3">
      <c r="A14" s="26"/>
      <c r="B14" s="27"/>
      <c r="C14" s="27">
        <f>IF(C13&gt;0, VLOOKUP(C13-C$5-(INT($M13/9)+(MOD($M13,9)&gt;=C$6)), '[1]Point System'!$A$4:$B$15, 2),"")</f>
        <v>1</v>
      </c>
      <c r="D14" s="27">
        <f>IF(D13&gt;0, VLOOKUP(D13-D$5-(INT($M13/9)+(MOD($M13,9)&gt;=D$6)), '[1]Point System'!$A$4:$B$15, 2),"")</f>
        <v>3</v>
      </c>
      <c r="E14" s="27">
        <f>IF(E13&gt;0, VLOOKUP(E13-E$5-(INT($M13/9)+(MOD($M13,9)&gt;=E$6)), '[1]Point System'!$A$4:$B$15, 2),"")</f>
        <v>3</v>
      </c>
      <c r="F14" s="27">
        <f>IF(F13&gt;0, VLOOKUP(F13-F$5-(INT($M13/9)+(MOD($M13,9)&gt;=F$6)), '[1]Point System'!$A$4:$B$15, 2),"")</f>
        <v>3</v>
      </c>
      <c r="G14" s="27">
        <f>IF(G13&gt;0, VLOOKUP(G13-G$5-(INT($M13/9)+(MOD($M13,9)&gt;=G$6)), '[1]Point System'!$A$4:$B$15, 2),"")</f>
        <v>2</v>
      </c>
      <c r="H14" s="27">
        <f>IF(H13&gt;0, VLOOKUP(H13-H$5-(INT($M13/9)+(MOD($M13,9)&gt;=H$6)), '[1]Point System'!$A$4:$B$15, 2),"")</f>
        <v>1</v>
      </c>
      <c r="I14" s="27">
        <f>IF(I13&gt;0, VLOOKUP(I13-I$5-(INT($M13/9)+(MOD($M13,9)&gt;=I$6)), '[1]Point System'!$A$4:$B$15, 2),"")</f>
        <v>1</v>
      </c>
      <c r="J14" s="27">
        <f>IF(J13&gt;0, VLOOKUP(J13-J$5-(INT($M13/9)+(MOD($M13,9)&gt;=J$6)), '[1]Point System'!$A$4:$B$15, 2),"")</f>
        <v>1</v>
      </c>
      <c r="K14" s="27">
        <f>IF(K13&gt;0, VLOOKUP(K13-K$5-(INT($M13/9)+(MOD($M13,9)&gt;=K$6)), '[1]Point System'!$A$4:$B$15, 2),"")</f>
        <v>5</v>
      </c>
      <c r="L14" s="28">
        <f t="shared" ref="L14" si="3">IF(SUM(C14:K14)&gt;0, SUM(C14:K14),"")</f>
        <v>20</v>
      </c>
      <c r="M14" s="27"/>
      <c r="N14" s="27"/>
      <c r="O14" s="29">
        <f>IF(L14&lt;&gt;"", L14, "")</f>
        <v>20</v>
      </c>
      <c r="P14" s="55"/>
      <c r="Q14" s="55"/>
      <c r="R14" s="49"/>
      <c r="S14" s="12"/>
      <c r="T14" s="12"/>
    </row>
    <row r="15" spans="1:26" ht="18.75" x14ac:dyDescent="0.25">
      <c r="A15" s="22" t="s">
        <v>61</v>
      </c>
      <c r="B15" s="23"/>
      <c r="C15" s="23">
        <v>6</v>
      </c>
      <c r="D15" s="23">
        <v>6</v>
      </c>
      <c r="E15" s="23">
        <v>5</v>
      </c>
      <c r="F15" s="23">
        <v>6</v>
      </c>
      <c r="G15" s="23">
        <v>5</v>
      </c>
      <c r="H15" s="23">
        <v>5</v>
      </c>
      <c r="I15" s="23">
        <v>3</v>
      </c>
      <c r="J15" s="23">
        <v>6</v>
      </c>
      <c r="K15" s="23">
        <v>4</v>
      </c>
      <c r="L15" s="24">
        <f t="shared" si="0"/>
        <v>46</v>
      </c>
      <c r="M15" s="23">
        <v>15</v>
      </c>
      <c r="N15" s="23">
        <f>IF(L15&lt;&gt;"",L15- M15, "")</f>
        <v>31</v>
      </c>
      <c r="O15" s="25"/>
      <c r="P15" s="12"/>
      <c r="Q15" s="55"/>
      <c r="R15" s="49"/>
      <c r="V15" s="12"/>
      <c r="W15" s="12"/>
      <c r="X15" s="12"/>
      <c r="Y15" s="12"/>
      <c r="Z15" s="12"/>
    </row>
    <row r="16" spans="1:26" ht="19.5" thickBot="1" x14ac:dyDescent="0.3">
      <c r="A16" s="26"/>
      <c r="B16" s="27"/>
      <c r="C16" s="27">
        <f>IF(C15&gt;0, VLOOKUP(C15-C$5-(INT($M15/9)+(MOD($M15,9)&gt;=C$6)), '[1]Point System'!$A$4:$B$15, 2),"")</f>
        <v>2</v>
      </c>
      <c r="D16" s="27">
        <f>IF(D15&gt;0, VLOOKUP(D15-D$5-(INT($M15/9)+(MOD($M15,9)&gt;=D$6)), '[1]Point System'!$A$4:$B$15, 2),"")</f>
        <v>3</v>
      </c>
      <c r="E16" s="27">
        <f>IF(E15&gt;0, VLOOKUP(E15-E$5-(INT($M15/9)+(MOD($M15,9)&gt;=E$6)), '[1]Point System'!$A$4:$B$15, 2),"")</f>
        <v>3</v>
      </c>
      <c r="F16" s="27">
        <f>IF(F15&gt;0, VLOOKUP(F15-F$5-(INT($M15/9)+(MOD($M15,9)&gt;=F$6)), '[1]Point System'!$A$4:$B$15, 2),"")</f>
        <v>0</v>
      </c>
      <c r="G16" s="27">
        <f>IF(G15&gt;0, VLOOKUP(G15-G$5-(INT($M15/9)+(MOD($M15,9)&gt;=G$6)), '[1]Point System'!$A$4:$B$15, 2),"")</f>
        <v>3</v>
      </c>
      <c r="H16" s="27">
        <f>IF(H15&gt;0, VLOOKUP(H15-H$5-(INT($M15/9)+(MOD($M15,9)&gt;=H$6)), '[1]Point System'!$A$4:$B$15, 2),"")</f>
        <v>2</v>
      </c>
      <c r="I16" s="27">
        <f>IF(I15&gt;0, VLOOKUP(I15-I$5-(INT($M15/9)+(MOD($M15,9)&gt;=I$6)), '[1]Point System'!$A$4:$B$15, 2),"")</f>
        <v>3</v>
      </c>
      <c r="J16" s="27">
        <f>IF(J15&gt;0, VLOOKUP(J15-J$5-(INT($M15/9)+(MOD($M15,9)&gt;=J$6)), '[1]Point System'!$A$4:$B$15, 2),"")</f>
        <v>2</v>
      </c>
      <c r="K16" s="27">
        <f>IF(K15&gt;0, VLOOKUP(K15-K$5-(INT($M15/9)+(MOD($M15,9)&gt;=K$6)), '[1]Point System'!$A$4:$B$15, 2),"")</f>
        <v>5</v>
      </c>
      <c r="L16" s="28">
        <f t="shared" ref="L16" si="4">IF(SUM(C16:K16)&gt;0, SUM(C16:K16),"")</f>
        <v>23</v>
      </c>
      <c r="M16" s="27"/>
      <c r="N16" s="27"/>
      <c r="O16" s="29">
        <f>IF(L16&lt;&gt;"", L16, "")</f>
        <v>23</v>
      </c>
      <c r="P16" s="55"/>
      <c r="Q16" s="55"/>
      <c r="R16" s="49"/>
      <c r="V16" s="12"/>
      <c r="W16" s="12"/>
      <c r="X16" s="12"/>
      <c r="Y16" s="12"/>
      <c r="Z16" s="12"/>
    </row>
    <row r="17" spans="1:26" ht="18.75" x14ac:dyDescent="0.25">
      <c r="A17" s="22" t="s">
        <v>72</v>
      </c>
      <c r="B17" s="23"/>
      <c r="C17" s="23">
        <v>6</v>
      </c>
      <c r="D17" s="23">
        <v>6</v>
      </c>
      <c r="E17" s="23">
        <v>6</v>
      </c>
      <c r="F17" s="23">
        <v>4</v>
      </c>
      <c r="G17" s="23">
        <v>6</v>
      </c>
      <c r="H17" s="23">
        <v>7</v>
      </c>
      <c r="I17" s="23">
        <v>4</v>
      </c>
      <c r="J17" s="23">
        <v>7</v>
      </c>
      <c r="K17" s="23">
        <v>6</v>
      </c>
      <c r="L17" s="24">
        <f t="shared" si="0"/>
        <v>52</v>
      </c>
      <c r="M17" s="23">
        <v>12</v>
      </c>
      <c r="N17" s="23"/>
      <c r="O17" s="25"/>
      <c r="P17" s="12"/>
      <c r="Q17" s="55"/>
      <c r="R17" s="49"/>
      <c r="V17" s="12"/>
      <c r="W17" s="12"/>
      <c r="X17" s="12"/>
      <c r="Y17" s="12"/>
      <c r="Z17" s="12"/>
    </row>
    <row r="18" spans="1:26" ht="19.5" thickBot="1" x14ac:dyDescent="0.3">
      <c r="A18" s="26"/>
      <c r="B18" s="27"/>
      <c r="C18" s="27">
        <f>IF(C17&gt;0, VLOOKUP(C17-C$5-(INT($M17/9)+(MOD($M17,9)&gt;=C$6)), '[1]Point System'!$A$4:$B$15, 2),"")</f>
        <v>1</v>
      </c>
      <c r="D18" s="27">
        <f>IF(D17&gt;0, VLOOKUP(D17-D$5-(INT($M17/9)+(MOD($M17,9)&gt;=D$6)), '[1]Point System'!$A$4:$B$15, 2),"")</f>
        <v>3</v>
      </c>
      <c r="E18" s="27">
        <f>IF(E17&gt;0, VLOOKUP(E17-E$5-(INT($M17/9)+(MOD($M17,9)&gt;=E$6)), '[1]Point System'!$A$4:$B$15, 2),"")</f>
        <v>2</v>
      </c>
      <c r="F18" s="27">
        <f>IF(F17&gt;0, VLOOKUP(F17-F$5-(INT($M17/9)+(MOD($M17,9)&gt;=F$6)), '[1]Point System'!$A$4:$B$15, 2),"")</f>
        <v>2</v>
      </c>
      <c r="G18" s="27">
        <f>IF(G17&gt;0, VLOOKUP(G17-G$5-(INT($M17/9)+(MOD($M17,9)&gt;=G$6)), '[1]Point System'!$A$4:$B$15, 2),"")</f>
        <v>1</v>
      </c>
      <c r="H18" s="27">
        <f>IF(H17&gt;0, VLOOKUP(H17-H$5-(INT($M17/9)+(MOD($M17,9)&gt;=H$6)), '[1]Point System'!$A$4:$B$15, 2),"")</f>
        <v>0</v>
      </c>
      <c r="I18" s="27">
        <f>IF(I17&gt;0, VLOOKUP(I17-I$5-(INT($M17/9)+(MOD($M17,9)&gt;=I$6)), '[1]Point System'!$A$4:$B$15, 2),"")</f>
        <v>2</v>
      </c>
      <c r="J18" s="27">
        <f>IF(J17&gt;0, VLOOKUP(J17-J$5-(INT($M17/9)+(MOD($M17,9)&gt;=J$6)), '[1]Point System'!$A$4:$B$15, 2),"")</f>
        <v>0</v>
      </c>
      <c r="K18" s="59">
        <f>IF(K17&gt;0, VLOOKUP(K17-K$5-(INT($M17/9)+(MOD($M17,9)&gt;=K$6)), '[1]Point System'!$A$4:$B$15, 2),"")</f>
        <v>3</v>
      </c>
      <c r="L18" s="28">
        <f t="shared" ref="L18" si="5">IF(SUM(C18:K18)&gt;0, SUM(C18:K18),"")</f>
        <v>14</v>
      </c>
      <c r="M18" s="27"/>
      <c r="N18" s="27"/>
      <c r="O18" s="29">
        <f>IF(L18&lt;&gt;"", L18, "")</f>
        <v>14</v>
      </c>
      <c r="P18" s="55"/>
      <c r="Q18" s="55"/>
      <c r="R18" s="49"/>
      <c r="V18" s="12"/>
      <c r="W18" s="12"/>
      <c r="X18" s="12"/>
      <c r="Y18" s="12"/>
      <c r="Z18" s="12"/>
    </row>
    <row r="19" spans="1:26" ht="18.75" x14ac:dyDescent="0.25">
      <c r="A19" s="22" t="s">
        <v>65</v>
      </c>
      <c r="B19" s="23"/>
      <c r="C19" s="23">
        <v>6</v>
      </c>
      <c r="D19" s="23">
        <v>7</v>
      </c>
      <c r="E19" s="23">
        <v>6</v>
      </c>
      <c r="F19" s="23">
        <v>4</v>
      </c>
      <c r="G19" s="23">
        <v>6</v>
      </c>
      <c r="H19" s="23">
        <v>5</v>
      </c>
      <c r="I19" s="23">
        <v>4</v>
      </c>
      <c r="J19" s="23">
        <v>6</v>
      </c>
      <c r="K19" s="23">
        <v>6</v>
      </c>
      <c r="L19" s="24">
        <f t="shared" ref="L19" si="6">IF(SUM(C19:K19)&gt;0, SUM(C19:K19),"")</f>
        <v>50</v>
      </c>
      <c r="M19" s="23">
        <v>16</v>
      </c>
      <c r="N19" s="23">
        <f>IF(L19&lt;&gt;"",L19- M19, "")</f>
        <v>34</v>
      </c>
      <c r="O19" s="25"/>
      <c r="P19" s="12"/>
      <c r="Q19" s="12"/>
      <c r="R19" s="49"/>
      <c r="T19" s="13"/>
    </row>
    <row r="20" spans="1:26" ht="19.5" thickBot="1" x14ac:dyDescent="0.3">
      <c r="A20" s="26"/>
      <c r="B20" s="27"/>
      <c r="C20" s="27">
        <f>IF(C19&gt;0, VLOOKUP(C19-C$5-(INT($M19/9)+(MOD($M19,9)&gt;=C$6)), '[1]Point System'!$A$4:$B$15, 2),"")</f>
        <v>2</v>
      </c>
      <c r="D20" s="27">
        <f>IF(D19&gt;0, VLOOKUP(D19-D$5-(INT($M19/9)+(MOD($M19,9)&gt;=D$6)), '[1]Point System'!$A$4:$B$15, 2),"")</f>
        <v>2</v>
      </c>
      <c r="E20" s="27">
        <f>IF(E19&gt;0, VLOOKUP(E19-E$5-(INT($M19/9)+(MOD($M19,9)&gt;=E$6)), '[1]Point System'!$A$4:$B$15, 2),"")</f>
        <v>2</v>
      </c>
      <c r="F20" s="27">
        <f>IF(F19&gt;0, VLOOKUP(F19-F$5-(INT($M19/9)+(MOD($M19,9)&gt;=F$6)), '[1]Point System'!$A$4:$B$15, 2),"")</f>
        <v>2</v>
      </c>
      <c r="G20" s="27">
        <f>IF(G19&gt;0, VLOOKUP(G19-G$5-(INT($M19/9)+(MOD($M19,9)&gt;=G$6)), '[1]Point System'!$A$4:$B$15, 2),"")</f>
        <v>2</v>
      </c>
      <c r="H20" s="27">
        <f>IF(H19&gt;0, VLOOKUP(H19-H$5-(INT($M19/9)+(MOD($M19,9)&gt;=H$6)), '[1]Point System'!$A$4:$B$15, 2),"")</f>
        <v>3</v>
      </c>
      <c r="I20" s="27">
        <f>IF(I19&gt;0, VLOOKUP(I19-I$5-(INT($M19/9)+(MOD($M19,9)&gt;=I$6)), '[1]Point System'!$A$4:$B$15, 2),"")</f>
        <v>2</v>
      </c>
      <c r="J20" s="27">
        <f>IF(J19&gt;0, VLOOKUP(J19-J$5-(INT($M19/9)+(MOD($M19,9)&gt;=J$6)), '[1]Point System'!$A$4:$B$15, 2),"")</f>
        <v>2</v>
      </c>
      <c r="K20" s="59">
        <f>IF(K19&gt;0, VLOOKUP(K19-K$5-(INT($M19/9)+(MOD($M19,9)&gt;=K$6)), '[1]Point System'!$A$4:$B$15, 2),"")</f>
        <v>3</v>
      </c>
      <c r="L20" s="28">
        <f t="shared" ref="L20" si="7">IF(SUM(C20:K20)&gt;0, SUM(C20:K20),"")</f>
        <v>20</v>
      </c>
      <c r="M20" s="27"/>
      <c r="N20" s="27"/>
      <c r="O20" s="29">
        <f>IF(L20&lt;&gt;"", L20, "")</f>
        <v>20</v>
      </c>
      <c r="P20" s="12"/>
      <c r="Q20" s="12"/>
      <c r="R20" s="49"/>
      <c r="T20" s="13"/>
    </row>
    <row r="21" spans="1:26" ht="15" customHeight="1" x14ac:dyDescent="0.2">
      <c r="E21" s="44"/>
      <c r="G21" s="44"/>
      <c r="H21" s="44"/>
      <c r="J21" s="44"/>
      <c r="K21" s="44"/>
    </row>
  </sheetData>
  <mergeCells count="2">
    <mergeCell ref="A1:O1"/>
    <mergeCell ref="A2:O2"/>
  </mergeCells>
  <hyperlinks>
    <hyperlink ref="A2" r:id="rId1" xr:uid="{07532E58-DA0A-4004-A8B9-5C405F5E3F26}"/>
  </hyperlinks>
  <pageMargins left="0.7" right="0.7" top="0.75" bottom="0.75" header="0" footer="0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69CDA-F232-4470-AA18-D25AE87FB336}">
  <dimension ref="A1:Z28"/>
  <sheetViews>
    <sheetView zoomScale="85" zoomScaleNormal="85" workbookViewId="0">
      <pane ySplit="6" topLeftCell="A7" activePane="bottomLeft" state="frozen"/>
      <selection activeCell="B3" sqref="B3"/>
      <selection pane="bottomLeft" activeCell="B3" sqref="B3"/>
    </sheetView>
  </sheetViews>
  <sheetFormatPr defaultColWidth="14.140625" defaultRowHeight="15" customHeight="1" x14ac:dyDescent="0.2"/>
  <cols>
    <col min="1" max="1" width="15" style="13" customWidth="1"/>
    <col min="2" max="2" width="12" style="13" customWidth="1"/>
    <col min="3" max="11" width="5" style="13" customWidth="1"/>
    <col min="12" max="12" width="5.140625" style="13" bestFit="1" customWidth="1"/>
    <col min="13" max="13" width="6.140625" style="13" bestFit="1" customWidth="1"/>
    <col min="14" max="14" width="5" style="13" bestFit="1" customWidth="1"/>
    <col min="15" max="15" width="14.140625" style="13" bestFit="1" customWidth="1"/>
    <col min="16" max="16" width="8.7109375" style="13" customWidth="1"/>
    <col min="17" max="17" width="15.140625" style="13" customWidth="1"/>
    <col min="18" max="18" width="13.7109375" style="13" customWidth="1"/>
    <col min="19" max="19" width="8.7109375" style="13" customWidth="1"/>
    <col min="20" max="20" width="8.7109375" style="52" customWidth="1"/>
    <col min="21" max="26" width="8.7109375" style="13" customWidth="1"/>
    <col min="27" max="16384" width="14.140625" style="13"/>
  </cols>
  <sheetData>
    <row r="1" spans="1:26" ht="26.25" x14ac:dyDescent="0.4">
      <c r="A1" s="158" t="s">
        <v>50</v>
      </c>
      <c r="B1" s="159"/>
      <c r="C1" s="159"/>
      <c r="D1" s="159"/>
      <c r="E1" s="159"/>
      <c r="F1" s="159"/>
      <c r="G1" s="159"/>
      <c r="H1" s="159"/>
      <c r="I1" s="159"/>
      <c r="J1" s="159"/>
      <c r="K1" s="159"/>
      <c r="L1" s="159"/>
      <c r="M1" s="159"/>
      <c r="N1" s="159"/>
      <c r="O1" s="159"/>
      <c r="P1" s="12"/>
      <c r="Q1" s="12"/>
      <c r="R1" s="12"/>
      <c r="S1" s="12"/>
      <c r="T1" s="49"/>
      <c r="U1" s="12"/>
      <c r="V1" s="12"/>
      <c r="W1" s="12"/>
      <c r="X1" s="12"/>
      <c r="Y1" s="12"/>
      <c r="Z1" s="12"/>
    </row>
    <row r="2" spans="1:26" x14ac:dyDescent="0.25">
      <c r="A2" s="160" t="s">
        <v>51</v>
      </c>
      <c r="B2" s="159"/>
      <c r="C2" s="159"/>
      <c r="D2" s="159"/>
      <c r="E2" s="159"/>
      <c r="F2" s="159"/>
      <c r="G2" s="159"/>
      <c r="H2" s="159"/>
      <c r="I2" s="159"/>
      <c r="J2" s="159"/>
      <c r="K2" s="159"/>
      <c r="L2" s="159"/>
      <c r="M2" s="159"/>
      <c r="N2" s="159"/>
      <c r="O2" s="159"/>
      <c r="P2" s="12"/>
      <c r="Q2" s="12"/>
      <c r="R2" s="12"/>
      <c r="S2" s="12"/>
      <c r="T2" s="49"/>
      <c r="U2" s="12"/>
      <c r="V2" s="12"/>
      <c r="W2" s="12"/>
      <c r="X2" s="12"/>
      <c r="Y2" s="12"/>
      <c r="Z2" s="12"/>
    </row>
    <row r="3" spans="1:26" ht="19.5" thickBot="1" x14ac:dyDescent="0.35">
      <c r="A3" s="14"/>
      <c r="B3" s="12"/>
      <c r="C3" s="15"/>
      <c r="D3" s="15"/>
      <c r="E3" s="15"/>
      <c r="F3" s="15"/>
      <c r="G3" s="15"/>
      <c r="H3" s="15"/>
      <c r="I3" s="15"/>
      <c r="J3" s="15"/>
      <c r="K3" s="15"/>
      <c r="L3" s="16"/>
      <c r="M3" s="15"/>
      <c r="N3" s="15"/>
      <c r="O3" s="16"/>
      <c r="P3" s="12"/>
      <c r="Q3" s="12"/>
      <c r="R3" s="12"/>
      <c r="S3" s="12"/>
      <c r="T3" s="49"/>
      <c r="U3" s="12"/>
      <c r="V3" s="12"/>
      <c r="W3" s="12"/>
      <c r="X3" s="12"/>
      <c r="Y3" s="12"/>
      <c r="Z3" s="12"/>
    </row>
    <row r="4" spans="1:26" ht="18.75" x14ac:dyDescent="0.25">
      <c r="A4" s="30" t="s">
        <v>52</v>
      </c>
      <c r="B4" s="31" t="s">
        <v>53</v>
      </c>
      <c r="C4" s="31">
        <v>1</v>
      </c>
      <c r="D4" s="31">
        <v>2</v>
      </c>
      <c r="E4" s="31">
        <v>3</v>
      </c>
      <c r="F4" s="31">
        <v>4</v>
      </c>
      <c r="G4" s="31">
        <v>5</v>
      </c>
      <c r="H4" s="31">
        <v>6</v>
      </c>
      <c r="I4" s="31">
        <v>7</v>
      </c>
      <c r="J4" s="31">
        <v>8</v>
      </c>
      <c r="K4" s="31">
        <v>9</v>
      </c>
      <c r="L4" s="31" t="s">
        <v>54</v>
      </c>
      <c r="M4" s="31" t="s">
        <v>55</v>
      </c>
      <c r="N4" s="31" t="s">
        <v>56</v>
      </c>
      <c r="O4" s="32" t="s">
        <v>57</v>
      </c>
      <c r="P4" s="14"/>
      <c r="Q4" s="56"/>
      <c r="R4" s="43" t="s">
        <v>88</v>
      </c>
      <c r="S4" s="14"/>
      <c r="T4" s="50"/>
      <c r="U4" s="14"/>
      <c r="V4" s="14"/>
      <c r="W4" s="14"/>
      <c r="X4" s="14"/>
      <c r="Y4" s="14"/>
      <c r="Z4" s="14"/>
    </row>
    <row r="5" spans="1:26" ht="18.75" x14ac:dyDescent="0.25">
      <c r="A5" s="33"/>
      <c r="B5" s="17" t="s">
        <v>58</v>
      </c>
      <c r="C5" s="17">
        <v>4</v>
      </c>
      <c r="D5" s="17">
        <v>5</v>
      </c>
      <c r="E5" s="17">
        <v>4</v>
      </c>
      <c r="F5" s="17">
        <v>3</v>
      </c>
      <c r="G5" s="17">
        <v>4</v>
      </c>
      <c r="H5" s="17">
        <v>4</v>
      </c>
      <c r="I5" s="17">
        <v>3</v>
      </c>
      <c r="J5" s="17">
        <v>4</v>
      </c>
      <c r="K5" s="17">
        <v>5</v>
      </c>
      <c r="L5" s="18">
        <f>SUM(C5:K5)</f>
        <v>36</v>
      </c>
      <c r="M5" s="17"/>
      <c r="N5" s="17"/>
      <c r="O5" s="34"/>
      <c r="P5" s="14"/>
      <c r="Q5" s="55"/>
      <c r="R5" s="15" t="s">
        <v>97</v>
      </c>
      <c r="S5" s="14"/>
      <c r="T5" s="50"/>
      <c r="U5" s="14"/>
      <c r="V5" s="14"/>
      <c r="W5" s="14"/>
      <c r="X5" s="14"/>
      <c r="Y5" s="14"/>
      <c r="Z5" s="14"/>
    </row>
    <row r="6" spans="1:26" ht="19.5" thickBot="1" x14ac:dyDescent="0.3">
      <c r="A6" s="35"/>
      <c r="B6" s="36" t="s">
        <v>84</v>
      </c>
      <c r="C6" s="36">
        <v>4</v>
      </c>
      <c r="D6" s="36">
        <v>1</v>
      </c>
      <c r="E6" s="36">
        <v>3</v>
      </c>
      <c r="F6" s="36">
        <v>9</v>
      </c>
      <c r="G6" s="36">
        <v>5</v>
      </c>
      <c r="H6" s="36">
        <v>7</v>
      </c>
      <c r="I6" s="36">
        <v>8</v>
      </c>
      <c r="J6" s="36">
        <v>6</v>
      </c>
      <c r="K6" s="36">
        <v>2</v>
      </c>
      <c r="L6" s="37"/>
      <c r="M6" s="36"/>
      <c r="N6" s="36"/>
      <c r="O6" s="38"/>
      <c r="P6" s="14"/>
      <c r="Q6" s="14"/>
      <c r="R6" s="14"/>
      <c r="S6" s="14"/>
      <c r="T6" s="50"/>
      <c r="U6" s="14"/>
      <c r="V6" s="14"/>
      <c r="W6" s="14"/>
      <c r="X6" s="14"/>
      <c r="Y6" s="14"/>
      <c r="Z6" s="14"/>
    </row>
    <row r="7" spans="1:26" ht="18.75" x14ac:dyDescent="0.25">
      <c r="A7" s="22" t="s">
        <v>73</v>
      </c>
      <c r="B7" s="23" t="s">
        <v>83</v>
      </c>
      <c r="C7" s="23">
        <v>7</v>
      </c>
      <c r="D7" s="23">
        <v>8</v>
      </c>
      <c r="E7" s="23">
        <v>6</v>
      </c>
      <c r="F7" s="23">
        <v>5</v>
      </c>
      <c r="G7" s="23">
        <v>7</v>
      </c>
      <c r="H7" s="23">
        <v>6</v>
      </c>
      <c r="I7" s="23">
        <v>6</v>
      </c>
      <c r="J7" s="23">
        <v>8</v>
      </c>
      <c r="K7" s="23">
        <v>8</v>
      </c>
      <c r="L7" s="24">
        <f t="shared" ref="L7:L17" si="0">IF(SUM(C7:K7)&gt;0, SUM(C7:K7),"")</f>
        <v>61</v>
      </c>
      <c r="M7" s="23">
        <v>21</v>
      </c>
      <c r="N7" s="23">
        <f>IF(L7&lt;&gt;"",L7- M7, "")</f>
        <v>40</v>
      </c>
      <c r="O7" s="25"/>
      <c r="P7" s="12"/>
      <c r="Q7" s="12"/>
      <c r="R7" s="12"/>
      <c r="S7" s="12"/>
      <c r="T7" s="49"/>
      <c r="U7" s="12"/>
      <c r="V7" s="12"/>
      <c r="W7" s="12"/>
      <c r="X7" s="12"/>
      <c r="Y7" s="12"/>
      <c r="Z7" s="12"/>
    </row>
    <row r="8" spans="1:26" ht="19.5" thickBot="1" x14ac:dyDescent="0.3">
      <c r="A8" s="26"/>
      <c r="B8" s="27" t="s">
        <v>85</v>
      </c>
      <c r="C8" s="27">
        <f>IF(C7&gt;0, VLOOKUP(C7-C$5-(INT($M7/9)+(MOD($M7,9)&gt;=C$6)), '[1]Point System'!$A$4:$B$15, 2),"")</f>
        <v>1</v>
      </c>
      <c r="D8" s="27">
        <f>IF(D7&gt;0, VLOOKUP(D7-D$5-(INT($M7/9)+(MOD($M7,9)&gt;=D$6)), '[1]Point System'!$A$4:$B$15, 2),"")</f>
        <v>2</v>
      </c>
      <c r="E8" s="27">
        <f>IF(E7&gt;0, VLOOKUP(E7-E$5-(INT($M7/9)+(MOD($M7,9)&gt;=E$6)), '[1]Point System'!$A$4:$B$15, 2),"")</f>
        <v>3</v>
      </c>
      <c r="F8" s="27">
        <f>IF(F7&gt;0, VLOOKUP(F7-F$5-(INT($M7/9)+(MOD($M7,9)&gt;=F$6)), '[1]Point System'!$A$4:$B$15, 2),"")</f>
        <v>2</v>
      </c>
      <c r="G8" s="27">
        <f>IF(G7&gt;0, VLOOKUP(G7-G$5-(INT($M7/9)+(MOD($M7,9)&gt;=G$6)), '[1]Point System'!$A$4:$B$15, 2),"")</f>
        <v>1</v>
      </c>
      <c r="H8" s="27">
        <f>IF(H7&gt;0, VLOOKUP(H7-H$5-(INT($M7/9)+(MOD($M7,9)&gt;=H$6)), '[1]Point System'!$A$4:$B$15, 2),"")</f>
        <v>2</v>
      </c>
      <c r="I8" s="27">
        <f>IF(I7&gt;0, VLOOKUP(I7-I$5-(INT($M7/9)+(MOD($M7,9)&gt;=I$6)), '[1]Point System'!$A$4:$B$15, 2),"")</f>
        <v>1</v>
      </c>
      <c r="J8" s="27">
        <f>IF(J7&gt;0, VLOOKUP(J7-J$5-(INT($M7/9)+(MOD($M7,9)&gt;=J$6)), '[1]Point System'!$A$4:$B$15, 2),"")</f>
        <v>0</v>
      </c>
      <c r="K8" s="59">
        <f>IF(K7&gt;0, VLOOKUP(K7-K$5-(INT($M7/9)+(MOD($M7,9)&gt;=K$6)), '[1]Point System'!$A$4:$B$15, 2),"")</f>
        <v>2</v>
      </c>
      <c r="L8" s="28">
        <f t="shared" si="0"/>
        <v>14</v>
      </c>
      <c r="M8" s="27"/>
      <c r="N8" s="27"/>
      <c r="O8" s="29">
        <f>IF(L8&lt;&gt;"", L8, "")</f>
        <v>14</v>
      </c>
      <c r="P8" s="12"/>
      <c r="Q8" s="55"/>
      <c r="R8" s="49"/>
      <c r="S8" s="12"/>
      <c r="T8" s="12"/>
      <c r="U8" s="12"/>
      <c r="V8" s="12"/>
      <c r="W8" s="12"/>
      <c r="X8" s="12"/>
      <c r="Z8" s="57"/>
    </row>
    <row r="9" spans="1:26" ht="18.75" x14ac:dyDescent="0.25">
      <c r="A9" s="22" t="s">
        <v>108</v>
      </c>
      <c r="B9" s="23"/>
      <c r="C9" s="23">
        <v>7</v>
      </c>
      <c r="D9" s="23">
        <v>9</v>
      </c>
      <c r="E9" s="23">
        <v>5</v>
      </c>
      <c r="F9" s="23">
        <v>5</v>
      </c>
      <c r="G9" s="23">
        <v>5</v>
      </c>
      <c r="H9" s="23">
        <v>5</v>
      </c>
      <c r="I9" s="23">
        <v>6</v>
      </c>
      <c r="J9" s="23">
        <v>4</v>
      </c>
      <c r="K9" s="23">
        <v>6</v>
      </c>
      <c r="L9" s="24">
        <f t="shared" si="0"/>
        <v>52</v>
      </c>
      <c r="M9" s="23" t="s">
        <v>79</v>
      </c>
      <c r="N9" s="23"/>
      <c r="O9" s="25"/>
      <c r="P9" s="12"/>
      <c r="Q9" s="12"/>
      <c r="R9" s="49"/>
      <c r="T9" s="13"/>
    </row>
    <row r="10" spans="1:26" ht="19.5" thickBot="1" x14ac:dyDescent="0.3">
      <c r="A10" s="26"/>
      <c r="B10" s="27"/>
      <c r="C10" s="27"/>
      <c r="D10" s="27"/>
      <c r="E10" s="27"/>
      <c r="F10" s="27"/>
      <c r="G10" s="27"/>
      <c r="H10" s="27"/>
      <c r="I10" s="27"/>
      <c r="J10" s="27"/>
      <c r="K10" s="59"/>
      <c r="L10" s="28"/>
      <c r="M10" s="27"/>
      <c r="N10" s="27"/>
      <c r="O10" s="29" t="str">
        <f>IF(L10&lt;&gt;"", L10, "")</f>
        <v/>
      </c>
      <c r="P10" s="12"/>
      <c r="Q10" s="12"/>
      <c r="R10" s="49"/>
      <c r="T10" s="13"/>
    </row>
    <row r="11" spans="1:26" ht="18.75" x14ac:dyDescent="0.25">
      <c r="A11" s="22" t="s">
        <v>65</v>
      </c>
      <c r="B11" s="23"/>
      <c r="C11" s="23">
        <v>7</v>
      </c>
      <c r="D11" s="23">
        <v>7</v>
      </c>
      <c r="E11" s="23">
        <v>5</v>
      </c>
      <c r="F11" s="23">
        <v>4</v>
      </c>
      <c r="G11" s="23">
        <v>7</v>
      </c>
      <c r="H11" s="23">
        <v>5</v>
      </c>
      <c r="I11" s="23">
        <v>5</v>
      </c>
      <c r="J11" s="23">
        <v>5</v>
      </c>
      <c r="K11" s="23">
        <v>8</v>
      </c>
      <c r="L11" s="24">
        <f t="shared" si="0"/>
        <v>53</v>
      </c>
      <c r="M11" s="23">
        <v>16</v>
      </c>
      <c r="N11" s="23">
        <f>IF(L11&lt;&gt;"",L11- M11, "")</f>
        <v>37</v>
      </c>
      <c r="O11" s="25"/>
      <c r="P11" s="12"/>
      <c r="Q11" s="12"/>
      <c r="R11" s="49"/>
      <c r="S11" s="12"/>
      <c r="T11" s="12"/>
    </row>
    <row r="12" spans="1:26" ht="19.5" thickBot="1" x14ac:dyDescent="0.3">
      <c r="A12" s="26"/>
      <c r="B12" s="27"/>
      <c r="C12" s="27">
        <f>IF(C11&gt;0, VLOOKUP(C11-C$5-(INT($M11/9)+(MOD($M11,9)&gt;=C$6)), '[1]Point System'!$A$4:$B$15, 2),"")</f>
        <v>1</v>
      </c>
      <c r="D12" s="27">
        <f>IF(D11&gt;0, VLOOKUP(D11-D$5-(INT($M11/9)+(MOD($M11,9)&gt;=D$6)), '[1]Point System'!$A$4:$B$15, 2),"")</f>
        <v>2</v>
      </c>
      <c r="E12" s="27">
        <f>IF(E11&gt;0, VLOOKUP(E11-E$5-(INT($M11/9)+(MOD($M11,9)&gt;=E$6)), '[1]Point System'!$A$4:$B$15, 2),"")</f>
        <v>3</v>
      </c>
      <c r="F12" s="27">
        <f>IF(F11&gt;0, VLOOKUP(F11-F$5-(INT($M11/9)+(MOD($M11,9)&gt;=F$6)), '[1]Point System'!$A$4:$B$15, 2),"")</f>
        <v>2</v>
      </c>
      <c r="G12" s="27">
        <f>IF(G11&gt;0, VLOOKUP(G11-G$5-(INT($M11/9)+(MOD($M11,9)&gt;=G$6)), '[1]Point System'!$A$4:$B$15, 2),"")</f>
        <v>1</v>
      </c>
      <c r="H12" s="27">
        <f>IF(H11&gt;0, VLOOKUP(H11-H$5-(INT($M11/9)+(MOD($M11,9)&gt;=H$6)), '[1]Point System'!$A$4:$B$15, 2),"")</f>
        <v>3</v>
      </c>
      <c r="I12" s="27">
        <f>IF(I11&gt;0, VLOOKUP(I11-I$5-(INT($M11/9)+(MOD($M11,9)&gt;=I$6)), '[1]Point System'!$A$4:$B$15, 2),"")</f>
        <v>1</v>
      </c>
      <c r="J12" s="27">
        <f>IF(J11&gt;0, VLOOKUP(J11-J$5-(INT($M11/9)+(MOD($M11,9)&gt;=J$6)), '[1]Point System'!$A$4:$B$15, 2),"")</f>
        <v>3</v>
      </c>
      <c r="K12" s="27">
        <f>IF(K11&gt;0, VLOOKUP(K11-K$5-(INT($M11/9)+(MOD($M11,9)&gt;=K$6)), '[1]Point System'!$A$4:$B$15, 2),"")</f>
        <v>1</v>
      </c>
      <c r="L12" s="28">
        <f t="shared" ref="L12" si="1">IF(SUM(C12:K12)&gt;0, SUM(C12:K12),"")</f>
        <v>17</v>
      </c>
      <c r="M12" s="27"/>
      <c r="N12" s="27"/>
      <c r="O12" s="29">
        <f>IF(L12&lt;&gt;"", L12, "")</f>
        <v>17</v>
      </c>
      <c r="P12" s="55"/>
      <c r="Q12" s="55"/>
      <c r="R12" s="49"/>
      <c r="S12" s="12"/>
      <c r="T12" s="12"/>
    </row>
    <row r="13" spans="1:26" ht="18.75" x14ac:dyDescent="0.25">
      <c r="A13" s="22" t="s">
        <v>62</v>
      </c>
      <c r="B13" s="23"/>
      <c r="C13" s="23">
        <v>5</v>
      </c>
      <c r="D13" s="23">
        <v>7</v>
      </c>
      <c r="E13" s="23">
        <v>6</v>
      </c>
      <c r="F13" s="23">
        <v>5</v>
      </c>
      <c r="G13" s="23">
        <v>6</v>
      </c>
      <c r="H13" s="23">
        <v>6</v>
      </c>
      <c r="I13" s="23">
        <v>4</v>
      </c>
      <c r="J13" s="23">
        <v>6</v>
      </c>
      <c r="K13" s="23">
        <v>7</v>
      </c>
      <c r="L13" s="24">
        <f t="shared" si="0"/>
        <v>52</v>
      </c>
      <c r="M13" s="23">
        <v>16</v>
      </c>
      <c r="N13" s="23">
        <f>IF(L13&lt;&gt;"",L13- M13, "")</f>
        <v>36</v>
      </c>
      <c r="O13" s="25"/>
      <c r="P13" s="12"/>
      <c r="Q13" s="55"/>
      <c r="R13" s="49"/>
      <c r="S13" s="12"/>
      <c r="T13" s="12"/>
    </row>
    <row r="14" spans="1:26" ht="19.5" thickBot="1" x14ac:dyDescent="0.3">
      <c r="A14" s="26"/>
      <c r="B14" s="27"/>
      <c r="C14" s="27">
        <f>IF(C13&gt;0, VLOOKUP(C13-C$5-(INT($M13/9)+(MOD($M13,9)&gt;=C$6)), '[1]Point System'!$A$4:$B$15, 2),"")</f>
        <v>3</v>
      </c>
      <c r="D14" s="27">
        <f>IF(D13&gt;0, VLOOKUP(D13-D$5-(INT($M13/9)+(MOD($M13,9)&gt;=D$6)), '[1]Point System'!$A$4:$B$15, 2),"")</f>
        <v>2</v>
      </c>
      <c r="E14" s="27">
        <f>IF(E13&gt;0, VLOOKUP(E13-E$5-(INT($M13/9)+(MOD($M13,9)&gt;=E$6)), '[1]Point System'!$A$4:$B$15, 2),"")</f>
        <v>2</v>
      </c>
      <c r="F14" s="27">
        <f>IF(F13&gt;0, VLOOKUP(F13-F$5-(INT($M13/9)+(MOD($M13,9)&gt;=F$6)), '[1]Point System'!$A$4:$B$15, 2),"")</f>
        <v>1</v>
      </c>
      <c r="G14" s="27">
        <f>IF(G13&gt;0, VLOOKUP(G13-G$5-(INT($M13/9)+(MOD($M13,9)&gt;=G$6)), '[1]Point System'!$A$4:$B$15, 2),"")</f>
        <v>2</v>
      </c>
      <c r="H14" s="27">
        <f>IF(H13&gt;0, VLOOKUP(H13-H$5-(INT($M13/9)+(MOD($M13,9)&gt;=H$6)), '[1]Point System'!$A$4:$B$15, 2),"")</f>
        <v>2</v>
      </c>
      <c r="I14" s="27">
        <f>IF(I13&gt;0, VLOOKUP(I13-I$5-(INT($M13/9)+(MOD($M13,9)&gt;=I$6)), '[1]Point System'!$A$4:$B$15, 2),"")</f>
        <v>2</v>
      </c>
      <c r="J14" s="27">
        <f>IF(J13&gt;0, VLOOKUP(J13-J$5-(INT($M13/9)+(MOD($M13,9)&gt;=J$6)), '[1]Point System'!$A$4:$B$15, 2),"")</f>
        <v>2</v>
      </c>
      <c r="K14" s="27">
        <f>IF(K13&gt;0, VLOOKUP(K13-K$5-(INT($M13/9)+(MOD($M13,9)&gt;=K$6)), '[1]Point System'!$A$4:$B$15, 2),"")</f>
        <v>2</v>
      </c>
      <c r="L14" s="28">
        <f t="shared" ref="L14" si="2">IF(SUM(C14:K14)&gt;0, SUM(C14:K14),"")</f>
        <v>18</v>
      </c>
      <c r="M14" s="27"/>
      <c r="N14" s="27"/>
      <c r="O14" s="29">
        <f>IF(L14&lt;&gt;"", L14, "")</f>
        <v>18</v>
      </c>
      <c r="P14" s="55"/>
      <c r="Q14" s="55"/>
      <c r="R14" s="49"/>
      <c r="S14" s="12"/>
      <c r="T14" s="12"/>
    </row>
    <row r="15" spans="1:26" ht="18.75" x14ac:dyDescent="0.25">
      <c r="A15" s="22" t="s">
        <v>59</v>
      </c>
      <c r="B15" s="23"/>
      <c r="C15" s="23">
        <v>4</v>
      </c>
      <c r="D15" s="23">
        <v>5</v>
      </c>
      <c r="E15" s="23">
        <v>6</v>
      </c>
      <c r="F15" s="23">
        <v>4</v>
      </c>
      <c r="G15" s="23">
        <v>5</v>
      </c>
      <c r="H15" s="23">
        <v>4</v>
      </c>
      <c r="I15" s="23">
        <v>4</v>
      </c>
      <c r="J15" s="23">
        <v>4</v>
      </c>
      <c r="K15" s="23">
        <v>8</v>
      </c>
      <c r="L15" s="24">
        <f t="shared" si="0"/>
        <v>44</v>
      </c>
      <c r="M15" s="23">
        <v>9</v>
      </c>
      <c r="N15" s="23">
        <f>IF(L15&lt;&gt;"",L15- M15, "")</f>
        <v>35</v>
      </c>
      <c r="O15" s="25"/>
      <c r="P15" s="12"/>
      <c r="Q15" s="55"/>
      <c r="R15" s="49"/>
      <c r="V15" s="12"/>
      <c r="W15" s="12"/>
      <c r="X15" s="12"/>
      <c r="Y15" s="12"/>
      <c r="Z15" s="12"/>
    </row>
    <row r="16" spans="1:26" ht="19.5" thickBot="1" x14ac:dyDescent="0.3">
      <c r="A16" s="26"/>
      <c r="B16" s="27"/>
      <c r="C16" s="27">
        <f>IF(C15&gt;0, VLOOKUP(C15-C$5-(INT($M15/9)+(MOD($M15,9)&gt;=C$6)), '[1]Point System'!$A$4:$B$15, 2),"")</f>
        <v>3</v>
      </c>
      <c r="D16" s="27">
        <f>IF(D15&gt;0, VLOOKUP(D15-D$5-(INT($M15/9)+(MOD($M15,9)&gt;=D$6)), '[1]Point System'!$A$4:$B$15, 2),"")</f>
        <v>3</v>
      </c>
      <c r="E16" s="27">
        <f>IF(E15&gt;0, VLOOKUP(E15-E$5-(INT($M15/9)+(MOD($M15,9)&gt;=E$6)), '[1]Point System'!$A$4:$B$15, 2),"")</f>
        <v>1</v>
      </c>
      <c r="F16" s="27">
        <f>IF(F15&gt;0, VLOOKUP(F15-F$5-(INT($M15/9)+(MOD($M15,9)&gt;=F$6)), '[1]Point System'!$A$4:$B$15, 2),"")</f>
        <v>2</v>
      </c>
      <c r="G16" s="27">
        <f>IF(G15&gt;0, VLOOKUP(G15-G$5-(INT($M15/9)+(MOD($M15,9)&gt;=G$6)), '[1]Point System'!$A$4:$B$15, 2),"")</f>
        <v>2</v>
      </c>
      <c r="H16" s="27">
        <f>IF(H15&gt;0, VLOOKUP(H15-H$5-(INT($M15/9)+(MOD($M15,9)&gt;=H$6)), '[1]Point System'!$A$4:$B$15, 2),"")</f>
        <v>3</v>
      </c>
      <c r="I16" s="27">
        <f>IF(I15&gt;0, VLOOKUP(I15-I$5-(INT($M15/9)+(MOD($M15,9)&gt;=I$6)), '[1]Point System'!$A$4:$B$15, 2),"")</f>
        <v>2</v>
      </c>
      <c r="J16" s="27">
        <f>IF(J15&gt;0, VLOOKUP(J15-J$5-(INT($M15/9)+(MOD($M15,9)&gt;=J$6)), '[1]Point System'!$A$4:$B$15, 2),"")</f>
        <v>3</v>
      </c>
      <c r="K16" s="27">
        <f>IF(K15&gt;0, VLOOKUP(K15-K$5-(INT($M15/9)+(MOD($M15,9)&gt;=K$6)), '[1]Point System'!$A$4:$B$15, 2),"")</f>
        <v>0</v>
      </c>
      <c r="L16" s="28">
        <f t="shared" ref="L16" si="3">IF(SUM(C16:K16)&gt;0, SUM(C16:K16),"")</f>
        <v>19</v>
      </c>
      <c r="M16" s="27"/>
      <c r="N16" s="27"/>
      <c r="O16" s="29">
        <f>IF(L16&lt;&gt;"", L16, "")</f>
        <v>19</v>
      </c>
      <c r="P16" s="55"/>
      <c r="Q16" s="55"/>
      <c r="R16" s="49"/>
      <c r="V16" s="12"/>
      <c r="W16" s="12"/>
      <c r="X16" s="12"/>
      <c r="Y16" s="12"/>
      <c r="Z16" s="12"/>
    </row>
    <row r="17" spans="1:26" ht="18.75" x14ac:dyDescent="0.25">
      <c r="A17" s="22" t="s">
        <v>76</v>
      </c>
      <c r="B17" s="23"/>
      <c r="C17" s="23">
        <v>5</v>
      </c>
      <c r="D17" s="23">
        <v>9</v>
      </c>
      <c r="E17" s="23">
        <v>5</v>
      </c>
      <c r="F17" s="23">
        <v>5</v>
      </c>
      <c r="G17" s="23">
        <v>4</v>
      </c>
      <c r="H17" s="23">
        <v>5</v>
      </c>
      <c r="I17" s="23">
        <v>5</v>
      </c>
      <c r="J17" s="23">
        <v>6</v>
      </c>
      <c r="K17" s="23">
        <v>6</v>
      </c>
      <c r="L17" s="24">
        <f t="shared" si="0"/>
        <v>50</v>
      </c>
      <c r="M17" s="23">
        <v>15</v>
      </c>
      <c r="N17" s="23"/>
      <c r="O17" s="25"/>
      <c r="P17" s="12"/>
      <c r="Q17" s="55"/>
      <c r="R17" s="49"/>
      <c r="V17" s="12"/>
      <c r="W17" s="12"/>
      <c r="X17" s="12"/>
      <c r="Y17" s="12"/>
      <c r="Z17" s="12"/>
    </row>
    <row r="18" spans="1:26" ht="19.5" thickBot="1" x14ac:dyDescent="0.3">
      <c r="A18" s="26"/>
      <c r="B18" s="27"/>
      <c r="C18" s="27">
        <f>IF(C17&gt;0, VLOOKUP(C17-C$5-(INT($M17/9)+(MOD($M17,9)&gt;=C$6)), '[1]Point System'!$A$4:$B$15, 2),"")</f>
        <v>3</v>
      </c>
      <c r="D18" s="27">
        <f>IF(D17&gt;0, VLOOKUP(D17-D$5-(INT($M17/9)+(MOD($M17,9)&gt;=D$6)), '[1]Point System'!$A$4:$B$15, 2),"")</f>
        <v>0</v>
      </c>
      <c r="E18" s="27">
        <f>IF(E17&gt;0, VLOOKUP(E17-E$5-(INT($M17/9)+(MOD($M17,9)&gt;=E$6)), '[1]Point System'!$A$4:$B$15, 2),"")</f>
        <v>3</v>
      </c>
      <c r="F18" s="27">
        <f>IF(F17&gt;0, VLOOKUP(F17-F$5-(INT($M17/9)+(MOD($M17,9)&gt;=F$6)), '[1]Point System'!$A$4:$B$15, 2),"")</f>
        <v>1</v>
      </c>
      <c r="G18" s="27">
        <f>IF(G17&gt;0, VLOOKUP(G17-G$5-(INT($M17/9)+(MOD($M17,9)&gt;=G$6)), '[1]Point System'!$A$4:$B$15, 2),"")</f>
        <v>4</v>
      </c>
      <c r="H18" s="27">
        <f>IF(H17&gt;0, VLOOKUP(H17-H$5-(INT($M17/9)+(MOD($M17,9)&gt;=H$6)), '[1]Point System'!$A$4:$B$15, 2),"")</f>
        <v>2</v>
      </c>
      <c r="I18" s="27">
        <f>IF(I17&gt;0, VLOOKUP(I17-I$5-(INT($M17/9)+(MOD($M17,9)&gt;=I$6)), '[1]Point System'!$A$4:$B$15, 2),"")</f>
        <v>1</v>
      </c>
      <c r="J18" s="27">
        <f>IF(J17&gt;0, VLOOKUP(J17-J$5-(INT($M17/9)+(MOD($M17,9)&gt;=J$6)), '[1]Point System'!$A$4:$B$15, 2),"")</f>
        <v>2</v>
      </c>
      <c r="K18" s="59">
        <f>IF(K17&gt;0, VLOOKUP(K17-K$5-(INT($M17/9)+(MOD($M17,9)&gt;=K$6)), '[1]Point System'!$A$4:$B$15, 2),"")</f>
        <v>3</v>
      </c>
      <c r="L18" s="28">
        <f t="shared" ref="L18" si="4">IF(SUM(C18:K18)&gt;0, SUM(C18:K18),"")</f>
        <v>19</v>
      </c>
      <c r="M18" s="27"/>
      <c r="N18" s="27"/>
      <c r="O18" s="29">
        <f>IF(L18&lt;&gt;"", L18, "")</f>
        <v>19</v>
      </c>
      <c r="P18" s="55"/>
      <c r="Q18" s="55"/>
      <c r="R18" s="49"/>
      <c r="V18" s="12"/>
      <c r="W18" s="12"/>
      <c r="X18" s="12"/>
      <c r="Y18" s="12"/>
      <c r="Z18" s="12"/>
    </row>
    <row r="19" spans="1:26" ht="18.75" x14ac:dyDescent="0.25">
      <c r="A19" s="22" t="s">
        <v>63</v>
      </c>
      <c r="B19" s="23"/>
      <c r="C19" s="23">
        <v>6</v>
      </c>
      <c r="D19" s="23">
        <v>6</v>
      </c>
      <c r="E19" s="23">
        <v>5</v>
      </c>
      <c r="F19" s="23">
        <v>5</v>
      </c>
      <c r="G19" s="23">
        <v>6</v>
      </c>
      <c r="H19" s="23">
        <v>6</v>
      </c>
      <c r="I19" s="23">
        <v>4</v>
      </c>
      <c r="J19" s="23">
        <v>6</v>
      </c>
      <c r="K19" s="23">
        <v>6</v>
      </c>
      <c r="L19" s="24">
        <f t="shared" ref="L19" si="5">IF(SUM(C19:K19)&gt;0, SUM(C19:K19),"")</f>
        <v>50</v>
      </c>
      <c r="M19" s="23">
        <v>13</v>
      </c>
      <c r="N19" s="23">
        <f>IF(L19&lt;&gt;"",L19- M19, "")</f>
        <v>37</v>
      </c>
      <c r="O19" s="25"/>
      <c r="P19" s="12"/>
      <c r="Q19" s="12"/>
      <c r="R19" s="49"/>
      <c r="T19" s="13"/>
    </row>
    <row r="20" spans="1:26" ht="19.5" thickBot="1" x14ac:dyDescent="0.3">
      <c r="A20" s="26"/>
      <c r="B20" s="27"/>
      <c r="C20" s="27">
        <f>IF(C19&gt;0, VLOOKUP(C19-C$5-(INT($M19/9)+(MOD($M19,9)&gt;=C$6)), '[1]Point System'!$A$4:$B$15, 2),"")</f>
        <v>2</v>
      </c>
      <c r="D20" s="27">
        <f>IF(D19&gt;0, VLOOKUP(D19-D$5-(INT($M19/9)+(MOD($M19,9)&gt;=D$6)), '[1]Point System'!$A$4:$B$15, 2),"")</f>
        <v>3</v>
      </c>
      <c r="E20" s="27">
        <f>IF(E19&gt;0, VLOOKUP(E19-E$5-(INT($M19/9)+(MOD($M19,9)&gt;=E$6)), '[1]Point System'!$A$4:$B$15, 2),"")</f>
        <v>3</v>
      </c>
      <c r="F20" s="27">
        <f>IF(F19&gt;0, VLOOKUP(F19-F$5-(INT($M19/9)+(MOD($M19,9)&gt;=F$6)), '[1]Point System'!$A$4:$B$15, 2),"")</f>
        <v>1</v>
      </c>
      <c r="G20" s="27">
        <f>IF(G19&gt;0, VLOOKUP(G19-G$5-(INT($M19/9)+(MOD($M19,9)&gt;=G$6)), '[1]Point System'!$A$4:$B$15, 2),"")</f>
        <v>1</v>
      </c>
      <c r="H20" s="27">
        <f>IF(H19&gt;0, VLOOKUP(H19-H$5-(INT($M19/9)+(MOD($M19,9)&gt;=H$6)), '[1]Point System'!$A$4:$B$15, 2),"")</f>
        <v>1</v>
      </c>
      <c r="I20" s="27">
        <f>IF(I19&gt;0, VLOOKUP(I19-I$5-(INT($M19/9)+(MOD($M19,9)&gt;=I$6)), '[1]Point System'!$A$4:$B$15, 2),"")</f>
        <v>2</v>
      </c>
      <c r="J20" s="27">
        <f>IF(J19&gt;0, VLOOKUP(J19-J$5-(INT($M19/9)+(MOD($M19,9)&gt;=J$6)), '[1]Point System'!$A$4:$B$15, 2),"")</f>
        <v>1</v>
      </c>
      <c r="K20" s="59">
        <f>IF(K19&gt;0, VLOOKUP(K19-K$5-(INT($M19/9)+(MOD($M19,9)&gt;=K$6)), '[1]Point System'!$A$4:$B$15, 2),"")</f>
        <v>3</v>
      </c>
      <c r="L20" s="28">
        <f t="shared" ref="L20" si="6">IF(SUM(C20:K20)&gt;0, SUM(C20:K20),"")</f>
        <v>17</v>
      </c>
      <c r="M20" s="27"/>
      <c r="N20" s="27"/>
      <c r="O20" s="29">
        <f>IF(L20&lt;&gt;"", L20, "")</f>
        <v>17</v>
      </c>
      <c r="P20" s="12"/>
      <c r="Q20" s="12"/>
      <c r="R20" s="49"/>
      <c r="T20" s="13"/>
    </row>
    <row r="21" spans="1:26" ht="18.75" x14ac:dyDescent="0.25">
      <c r="A21" s="22" t="s">
        <v>61</v>
      </c>
      <c r="B21" s="23"/>
      <c r="C21" s="23">
        <v>5</v>
      </c>
      <c r="D21" s="23">
        <v>8</v>
      </c>
      <c r="E21" s="23">
        <v>6</v>
      </c>
      <c r="F21" s="23">
        <v>3</v>
      </c>
      <c r="G21" s="23">
        <v>4</v>
      </c>
      <c r="H21" s="23">
        <v>5</v>
      </c>
      <c r="I21" s="23">
        <v>5</v>
      </c>
      <c r="J21" s="23">
        <v>7</v>
      </c>
      <c r="K21" s="23">
        <v>8</v>
      </c>
      <c r="L21" s="24">
        <f t="shared" ref="L21" si="7">IF(SUM(C21:K21)&gt;0, SUM(C21:K21),"")</f>
        <v>51</v>
      </c>
      <c r="M21" s="23">
        <v>14</v>
      </c>
      <c r="N21" s="23">
        <f>IF(L21&lt;&gt;"",L21- M21, "")</f>
        <v>37</v>
      </c>
      <c r="O21" s="25"/>
      <c r="P21" s="12"/>
      <c r="Q21" s="55"/>
      <c r="R21" s="49"/>
      <c r="V21" s="12"/>
      <c r="W21" s="12"/>
      <c r="X21" s="12"/>
      <c r="Y21" s="12"/>
      <c r="Z21" s="12"/>
    </row>
    <row r="22" spans="1:26" ht="19.5" thickBot="1" x14ac:dyDescent="0.3">
      <c r="A22" s="26"/>
      <c r="B22" s="27"/>
      <c r="C22" s="27">
        <f>IF(C21&gt;0, VLOOKUP(C21-C$5-(INT($M21/9)+(MOD($M21,9)&gt;=C$6)), '[1]Point System'!$A$4:$B$15, 2),"")</f>
        <v>3</v>
      </c>
      <c r="D22" s="27">
        <f>IF(D21&gt;0, VLOOKUP(D21-D$5-(INT($M21/9)+(MOD($M21,9)&gt;=D$6)), '[1]Point System'!$A$4:$B$15, 2),"")</f>
        <v>1</v>
      </c>
      <c r="E22" s="27">
        <f>IF(E21&gt;0, VLOOKUP(E21-E$5-(INT($M21/9)+(MOD($M21,9)&gt;=E$6)), '[1]Point System'!$A$4:$B$15, 2),"")</f>
        <v>2</v>
      </c>
      <c r="F22" s="27">
        <f>IF(F21&gt;0, VLOOKUP(F21-F$5-(INT($M21/9)+(MOD($M21,9)&gt;=F$6)), '[1]Point System'!$A$4:$B$15, 2),"")</f>
        <v>3</v>
      </c>
      <c r="G22" s="27">
        <f>IF(G21&gt;0, VLOOKUP(G21-G$5-(INT($M21/9)+(MOD($M21,9)&gt;=G$6)), '[1]Point System'!$A$4:$B$15, 2),"")</f>
        <v>4</v>
      </c>
      <c r="H22" s="27">
        <f>IF(H21&gt;0, VLOOKUP(H21-H$5-(INT($M21/9)+(MOD($M21,9)&gt;=H$6)), '[1]Point System'!$A$4:$B$15, 2),"")</f>
        <v>2</v>
      </c>
      <c r="I22" s="27">
        <f>IF(I21&gt;0, VLOOKUP(I21-I$5-(INT($M21/9)+(MOD($M21,9)&gt;=I$6)), '[1]Point System'!$A$4:$B$15, 2),"")</f>
        <v>1</v>
      </c>
      <c r="J22" s="27">
        <f>IF(J21&gt;0, VLOOKUP(J21-J$5-(INT($M21/9)+(MOD($M21,9)&gt;=J$6)), '[1]Point System'!$A$4:$B$15, 2),"")</f>
        <v>0</v>
      </c>
      <c r="K22" s="27">
        <f>IF(K21&gt;0, VLOOKUP(K21-K$5-(INT($M21/9)+(MOD($M21,9)&gt;=K$6)), '[1]Point System'!$A$4:$B$15, 2),"")</f>
        <v>1</v>
      </c>
      <c r="L22" s="28">
        <f t="shared" ref="L22" si="8">IF(SUM(C22:K22)&gt;0, SUM(C22:K22),"")</f>
        <v>17</v>
      </c>
      <c r="M22" s="27"/>
      <c r="N22" s="27"/>
      <c r="O22" s="29">
        <f>IF(L22&lt;&gt;"", L22, "")</f>
        <v>17</v>
      </c>
      <c r="P22" s="55"/>
      <c r="Q22" s="55"/>
      <c r="R22" s="49"/>
      <c r="V22" s="12"/>
      <c r="W22" s="12"/>
      <c r="X22" s="12"/>
      <c r="Y22" s="12"/>
      <c r="Z22" s="12"/>
    </row>
    <row r="23" spans="1:26" ht="18.75" x14ac:dyDescent="0.25">
      <c r="A23" s="22" t="s">
        <v>72</v>
      </c>
      <c r="B23" s="23"/>
      <c r="C23" s="23">
        <v>6</v>
      </c>
      <c r="D23" s="23">
        <v>6</v>
      </c>
      <c r="E23" s="23">
        <v>7</v>
      </c>
      <c r="F23" s="23">
        <v>4</v>
      </c>
      <c r="G23" s="23">
        <v>5</v>
      </c>
      <c r="H23" s="23">
        <v>4</v>
      </c>
      <c r="I23" s="23">
        <v>6</v>
      </c>
      <c r="J23" s="23">
        <v>6</v>
      </c>
      <c r="K23" s="23">
        <v>7</v>
      </c>
      <c r="L23" s="24">
        <f t="shared" ref="L23" si="9">IF(SUM(C23:K23)&gt;0, SUM(C23:K23),"")</f>
        <v>51</v>
      </c>
      <c r="M23" s="23">
        <v>12</v>
      </c>
      <c r="N23" s="23"/>
      <c r="O23" s="25"/>
      <c r="P23" s="12"/>
      <c r="Q23" s="55"/>
      <c r="R23" s="49"/>
      <c r="V23" s="12"/>
      <c r="W23" s="12"/>
      <c r="X23" s="12"/>
      <c r="Y23" s="12"/>
      <c r="Z23" s="12"/>
    </row>
    <row r="24" spans="1:26" ht="19.5" thickBot="1" x14ac:dyDescent="0.3">
      <c r="A24" s="26"/>
      <c r="B24" s="27"/>
      <c r="C24" s="27">
        <f>IF(C23&gt;0, VLOOKUP(C23-C$5-(INT($M23/9)+(MOD($M23,9)&gt;=C$6)), '[1]Point System'!$A$4:$B$15, 2),"")</f>
        <v>1</v>
      </c>
      <c r="D24" s="27">
        <f>IF(D23&gt;0, VLOOKUP(D23-D$5-(INT($M23/9)+(MOD($M23,9)&gt;=D$6)), '[1]Point System'!$A$4:$B$15, 2),"")</f>
        <v>3</v>
      </c>
      <c r="E24" s="27">
        <f>IF(E23&gt;0, VLOOKUP(E23-E$5-(INT($M23/9)+(MOD($M23,9)&gt;=E$6)), '[1]Point System'!$A$4:$B$15, 2),"")</f>
        <v>1</v>
      </c>
      <c r="F24" s="27">
        <f>IF(F23&gt;0, VLOOKUP(F23-F$5-(INT($M23/9)+(MOD($M23,9)&gt;=F$6)), '[1]Point System'!$A$4:$B$15, 2),"")</f>
        <v>2</v>
      </c>
      <c r="G24" s="27">
        <f>IF(G23&gt;0, VLOOKUP(G23-G$5-(INT($M23/9)+(MOD($M23,9)&gt;=G$6)), '[1]Point System'!$A$4:$B$15, 2),"")</f>
        <v>2</v>
      </c>
      <c r="H24" s="27">
        <f>IF(H23&gt;0, VLOOKUP(H23-H$5-(INT($M23/9)+(MOD($M23,9)&gt;=H$6)), '[1]Point System'!$A$4:$B$15, 2),"")</f>
        <v>3</v>
      </c>
      <c r="I24" s="27">
        <f>IF(I23&gt;0, VLOOKUP(I23-I$5-(INT($M23/9)+(MOD($M23,9)&gt;=I$6)), '[1]Point System'!$A$4:$B$15, 2),"")</f>
        <v>0</v>
      </c>
      <c r="J24" s="27">
        <f>IF(J23&gt;0, VLOOKUP(J23-J$5-(INT($M23/9)+(MOD($M23,9)&gt;=J$6)), '[1]Point System'!$A$4:$B$15, 2),"")</f>
        <v>1</v>
      </c>
      <c r="K24" s="59">
        <f>IF(K23&gt;0, VLOOKUP(K23-K$5-(INT($M23/9)+(MOD($M23,9)&gt;=K$6)), '[1]Point System'!$A$4:$B$15, 2),"")</f>
        <v>2</v>
      </c>
      <c r="L24" s="28">
        <f t="shared" ref="L24" si="10">IF(SUM(C24:K24)&gt;0, SUM(C24:K24),"")</f>
        <v>15</v>
      </c>
      <c r="M24" s="27"/>
      <c r="N24" s="27"/>
      <c r="O24" s="29">
        <f>IF(L24&lt;&gt;"", L24, "")</f>
        <v>15</v>
      </c>
      <c r="P24" s="55"/>
      <c r="Q24" s="55"/>
      <c r="R24" s="49"/>
      <c r="V24" s="12"/>
      <c r="W24" s="12"/>
      <c r="X24" s="12"/>
      <c r="Y24" s="12"/>
      <c r="Z24" s="12"/>
    </row>
    <row r="25" spans="1:26" ht="18.75" x14ac:dyDescent="0.25">
      <c r="A25" s="22" t="s">
        <v>64</v>
      </c>
      <c r="B25" s="23"/>
      <c r="C25" s="23">
        <v>6</v>
      </c>
      <c r="D25" s="23">
        <v>6</v>
      </c>
      <c r="E25" s="23">
        <v>5</v>
      </c>
      <c r="F25" s="23">
        <v>4</v>
      </c>
      <c r="G25" s="23">
        <v>8</v>
      </c>
      <c r="H25" s="23">
        <v>7</v>
      </c>
      <c r="I25" s="23">
        <v>3</v>
      </c>
      <c r="J25" s="23">
        <v>6</v>
      </c>
      <c r="K25" s="23">
        <v>10</v>
      </c>
      <c r="L25" s="24">
        <f t="shared" ref="L25" si="11">IF(SUM(C25:K25)&gt;0, SUM(C25:K25),"")</f>
        <v>55</v>
      </c>
      <c r="M25" s="23">
        <v>22</v>
      </c>
      <c r="N25" s="23">
        <f>IF(L25&lt;&gt;"",L25- M25, "")</f>
        <v>33</v>
      </c>
      <c r="O25" s="25"/>
      <c r="P25" s="12"/>
      <c r="Q25" s="12"/>
      <c r="R25" s="49"/>
      <c r="T25" s="13"/>
    </row>
    <row r="26" spans="1:26" ht="19.5" thickBot="1" x14ac:dyDescent="0.3">
      <c r="A26" s="26"/>
      <c r="B26" s="27"/>
      <c r="C26" s="27">
        <f>IF(C25&gt;0, VLOOKUP(C25-C$5-(INT($M25/9)+(MOD($M25,9)&gt;=C$6)), '[1]Point System'!$A$4:$B$15, 2),"")</f>
        <v>3</v>
      </c>
      <c r="D26" s="27">
        <f>IF(D25&gt;0, VLOOKUP(D25-D$5-(INT($M25/9)+(MOD($M25,9)&gt;=D$6)), '[1]Point System'!$A$4:$B$15, 2),"")</f>
        <v>4</v>
      </c>
      <c r="E26" s="27">
        <f>IF(E25&gt;0, VLOOKUP(E25-E$5-(INT($M25/9)+(MOD($M25,9)&gt;=E$6)), '[1]Point System'!$A$4:$B$15, 2),"")</f>
        <v>4</v>
      </c>
      <c r="F26" s="27">
        <f>IF(F25&gt;0, VLOOKUP(F25-F$5-(INT($M25/9)+(MOD($M25,9)&gt;=F$6)), '[1]Point System'!$A$4:$B$15, 2),"")</f>
        <v>3</v>
      </c>
      <c r="G26" s="27">
        <f>IF(G25&gt;0, VLOOKUP(G25-G$5-(INT($M25/9)+(MOD($M25,9)&gt;=G$6)), '[1]Point System'!$A$4:$B$15, 2),"")</f>
        <v>0</v>
      </c>
      <c r="H26" s="27">
        <f>IF(H25&gt;0, VLOOKUP(H25-H$5-(INT($M25/9)+(MOD($M25,9)&gt;=H$6)), '[1]Point System'!$A$4:$B$15, 2),"")</f>
        <v>1</v>
      </c>
      <c r="I26" s="27">
        <f>IF(I25&gt;0, VLOOKUP(I25-I$5-(INT($M25/9)+(MOD($M25,9)&gt;=I$6)), '[1]Point System'!$A$4:$B$15, 2),"")</f>
        <v>4</v>
      </c>
      <c r="J26" s="27">
        <f>IF(J25&gt;0, VLOOKUP(J25-J$5-(INT($M25/9)+(MOD($M25,9)&gt;=J$6)), '[1]Point System'!$A$4:$B$15, 2),"")</f>
        <v>2</v>
      </c>
      <c r="K26" s="59">
        <f>IF(K25&gt;0, VLOOKUP(K25-K$5-(INT($M25/9)+(MOD($M25,9)&gt;=K$6)), '[1]Point System'!$A$4:$B$15, 2),"")</f>
        <v>0</v>
      </c>
      <c r="L26" s="28">
        <f t="shared" ref="L26" si="12">IF(SUM(C26:K26)&gt;0, SUM(C26:K26),"")</f>
        <v>21</v>
      </c>
      <c r="M26" s="27"/>
      <c r="N26" s="27"/>
      <c r="O26" s="29">
        <f>IF(L26&lt;&gt;"", L26, "")</f>
        <v>21</v>
      </c>
      <c r="P26" s="12"/>
      <c r="Q26" s="12"/>
      <c r="R26" s="49"/>
      <c r="T26" s="13"/>
    </row>
    <row r="27" spans="1:26" ht="18.75" x14ac:dyDescent="0.25">
      <c r="A27" s="22" t="s">
        <v>71</v>
      </c>
      <c r="B27" s="23"/>
      <c r="C27" s="23">
        <v>5</v>
      </c>
      <c r="D27" s="23">
        <v>4</v>
      </c>
      <c r="E27" s="23">
        <v>6</v>
      </c>
      <c r="F27" s="23">
        <v>3</v>
      </c>
      <c r="G27" s="23">
        <v>4</v>
      </c>
      <c r="H27" s="23">
        <v>5</v>
      </c>
      <c r="I27" s="23">
        <v>3</v>
      </c>
      <c r="J27" s="23">
        <v>4</v>
      </c>
      <c r="K27" s="23">
        <v>5</v>
      </c>
      <c r="L27" s="24">
        <f t="shared" ref="L27" si="13">IF(SUM(C27:K27)&gt;0, SUM(C27:K27),"")</f>
        <v>39</v>
      </c>
      <c r="M27" s="23">
        <v>2</v>
      </c>
      <c r="N27" s="23">
        <f>IF(L27&lt;&gt;"",L27- M27, "")</f>
        <v>37</v>
      </c>
      <c r="O27" s="25"/>
      <c r="P27" s="12"/>
      <c r="Q27" s="12"/>
      <c r="R27" s="49"/>
      <c r="T27" s="13"/>
    </row>
    <row r="28" spans="1:26" ht="19.5" thickBot="1" x14ac:dyDescent="0.3">
      <c r="A28" s="26"/>
      <c r="B28" s="27"/>
      <c r="C28" s="27">
        <f>IF(C27&gt;0, VLOOKUP(C27-C$5-(INT($M27/9)+(MOD($M27,9)&gt;=C$6)), '[1]Point System'!$A$4:$B$15, 2),"")</f>
        <v>1</v>
      </c>
      <c r="D28" s="27">
        <f>IF(D27&gt;0, VLOOKUP(D27-D$5-(INT($M27/9)+(MOD($M27,9)&gt;=D$6)), '[1]Point System'!$A$4:$B$15, 2),"")</f>
        <v>4</v>
      </c>
      <c r="E28" s="27">
        <f>IF(E27&gt;0, VLOOKUP(E27-E$5-(INT($M27/9)+(MOD($M27,9)&gt;=E$6)), '[1]Point System'!$A$4:$B$15, 2),"")</f>
        <v>0</v>
      </c>
      <c r="F28" s="27">
        <f>IF(F27&gt;0, VLOOKUP(F27-F$5-(INT($M27/9)+(MOD($M27,9)&gt;=F$6)), '[1]Point System'!$A$4:$B$15, 2),"")</f>
        <v>2</v>
      </c>
      <c r="G28" s="27">
        <f>IF(G27&gt;0, VLOOKUP(G27-G$5-(INT($M27/9)+(MOD($M27,9)&gt;=G$6)), '[1]Point System'!$A$4:$B$15, 2),"")</f>
        <v>2</v>
      </c>
      <c r="H28" s="27">
        <f>IF(H27&gt;0, VLOOKUP(H27-H$5-(INT($M27/9)+(MOD($M27,9)&gt;=H$6)), '[1]Point System'!$A$4:$B$15, 2),"")</f>
        <v>1</v>
      </c>
      <c r="I28" s="27">
        <f>IF(I27&gt;0, VLOOKUP(I27-I$5-(INT($M27/9)+(MOD($M27,9)&gt;=I$6)), '[1]Point System'!$A$4:$B$15, 2),"")</f>
        <v>2</v>
      </c>
      <c r="J28" s="27">
        <f>IF(J27&gt;0, VLOOKUP(J27-J$5-(INT($M27/9)+(MOD($M27,9)&gt;=J$6)), '[1]Point System'!$A$4:$B$15, 2),"")</f>
        <v>2</v>
      </c>
      <c r="K28" s="59">
        <f>IF(K27&gt;0, VLOOKUP(K27-K$5-(INT($M27/9)+(MOD($M27,9)&gt;=K$6)), '[1]Point System'!$A$4:$B$15, 2),"")</f>
        <v>3</v>
      </c>
      <c r="L28" s="28">
        <f t="shared" ref="L28" si="14">IF(SUM(C28:K28)&gt;0, SUM(C28:K28),"")</f>
        <v>17</v>
      </c>
      <c r="M28" s="27"/>
      <c r="N28" s="27"/>
      <c r="O28" s="29">
        <f>IF(L28&lt;&gt;"", L28, "")</f>
        <v>17</v>
      </c>
      <c r="P28" s="12"/>
      <c r="Q28" s="12"/>
      <c r="R28" s="49"/>
      <c r="T28" s="13"/>
    </row>
  </sheetData>
  <mergeCells count="2">
    <mergeCell ref="A1:O1"/>
    <mergeCell ref="A2:O2"/>
  </mergeCells>
  <hyperlinks>
    <hyperlink ref="A2" r:id="rId1" xr:uid="{4E1525BD-7C62-4DA7-A5E3-D4C25CAFFBB6}"/>
  </hyperlinks>
  <pageMargins left="0.7" right="0.7" top="0.75" bottom="0.75" header="0" footer="0"/>
  <pageSetup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2E4CC9-F2D4-4C19-8020-991DDE667A2D}">
  <dimension ref="A1:Z21"/>
  <sheetViews>
    <sheetView zoomScale="85" zoomScaleNormal="85" workbookViewId="0">
      <pane ySplit="6" topLeftCell="A7" activePane="bottomLeft" state="frozen"/>
      <selection activeCell="B3" sqref="B3"/>
      <selection pane="bottomLeft" activeCell="B3" sqref="B3"/>
    </sheetView>
  </sheetViews>
  <sheetFormatPr defaultColWidth="14.140625" defaultRowHeight="15" customHeight="1" x14ac:dyDescent="0.2"/>
  <cols>
    <col min="1" max="1" width="16.42578125" style="13" customWidth="1"/>
    <col min="2" max="2" width="13.5703125" style="13" customWidth="1"/>
    <col min="3" max="11" width="5" style="13" customWidth="1"/>
    <col min="12" max="12" width="5.140625" style="13" bestFit="1" customWidth="1"/>
    <col min="13" max="13" width="6.140625" style="13" bestFit="1" customWidth="1"/>
    <col min="14" max="14" width="5" style="13" bestFit="1" customWidth="1"/>
    <col min="15" max="15" width="14.140625" style="13" bestFit="1" customWidth="1"/>
    <col min="16" max="16" width="8.7109375" style="13" customWidth="1"/>
    <col min="17" max="17" width="15.140625" style="13" customWidth="1"/>
    <col min="18" max="18" width="13.7109375" style="13" customWidth="1"/>
    <col min="19" max="19" width="8.7109375" style="13" customWidth="1"/>
    <col min="20" max="20" width="8.7109375" style="52" customWidth="1"/>
    <col min="21" max="26" width="8.7109375" style="13" customWidth="1"/>
    <col min="27" max="16384" width="14.140625" style="13"/>
  </cols>
  <sheetData>
    <row r="1" spans="1:26" ht="26.25" x14ac:dyDescent="0.4">
      <c r="A1" s="158" t="s">
        <v>50</v>
      </c>
      <c r="B1" s="159"/>
      <c r="C1" s="159"/>
      <c r="D1" s="159"/>
      <c r="E1" s="159"/>
      <c r="F1" s="159"/>
      <c r="G1" s="159"/>
      <c r="H1" s="159"/>
      <c r="I1" s="159"/>
      <c r="J1" s="159"/>
      <c r="K1" s="159"/>
      <c r="L1" s="159"/>
      <c r="M1" s="159"/>
      <c r="N1" s="159"/>
      <c r="O1" s="159"/>
      <c r="P1" s="12"/>
      <c r="Q1" s="12"/>
      <c r="R1" s="12"/>
      <c r="S1" s="12"/>
      <c r="T1" s="49"/>
      <c r="U1" s="12"/>
      <c r="V1" s="12"/>
      <c r="W1" s="12"/>
      <c r="X1" s="12"/>
      <c r="Y1" s="12"/>
      <c r="Z1" s="12"/>
    </row>
    <row r="2" spans="1:26" x14ac:dyDescent="0.25">
      <c r="A2" s="160" t="s">
        <v>51</v>
      </c>
      <c r="B2" s="159"/>
      <c r="C2" s="159"/>
      <c r="D2" s="159"/>
      <c r="E2" s="159"/>
      <c r="F2" s="159"/>
      <c r="G2" s="159"/>
      <c r="H2" s="159"/>
      <c r="I2" s="159"/>
      <c r="J2" s="159"/>
      <c r="K2" s="159"/>
      <c r="L2" s="159"/>
      <c r="M2" s="159"/>
      <c r="N2" s="159"/>
      <c r="O2" s="159"/>
      <c r="P2" s="12"/>
      <c r="Q2" s="12"/>
      <c r="R2" s="12"/>
      <c r="S2" s="12"/>
      <c r="T2" s="49"/>
      <c r="U2" s="12"/>
      <c r="V2" s="12"/>
      <c r="W2" s="12"/>
      <c r="X2" s="12"/>
      <c r="Y2" s="12"/>
      <c r="Z2" s="12"/>
    </row>
    <row r="3" spans="1:26" ht="19.5" thickBot="1" x14ac:dyDescent="0.35">
      <c r="A3" s="14"/>
      <c r="B3" s="12"/>
      <c r="C3" s="15"/>
      <c r="D3" s="15"/>
      <c r="E3" s="15"/>
      <c r="F3" s="15"/>
      <c r="G3" s="15"/>
      <c r="H3" s="15"/>
      <c r="I3" s="15"/>
      <c r="J3" s="15"/>
      <c r="K3" s="15"/>
      <c r="L3" s="16"/>
      <c r="M3" s="15"/>
      <c r="N3" s="15"/>
      <c r="O3" s="16"/>
      <c r="P3" s="12"/>
      <c r="Q3" s="12"/>
      <c r="R3" s="12"/>
      <c r="S3" s="12"/>
      <c r="T3" s="49"/>
      <c r="U3" s="12"/>
      <c r="V3" s="12"/>
      <c r="W3" s="12"/>
      <c r="X3" s="12"/>
      <c r="Y3" s="12"/>
      <c r="Z3" s="12"/>
    </row>
    <row r="4" spans="1:26" ht="18.75" x14ac:dyDescent="0.25">
      <c r="A4" s="30" t="s">
        <v>52</v>
      </c>
      <c r="B4" s="31" t="s">
        <v>53</v>
      </c>
      <c r="C4" s="31">
        <v>1</v>
      </c>
      <c r="D4" s="31">
        <v>2</v>
      </c>
      <c r="E4" s="31">
        <v>3</v>
      </c>
      <c r="F4" s="31">
        <v>4</v>
      </c>
      <c r="G4" s="31">
        <v>5</v>
      </c>
      <c r="H4" s="31">
        <v>6</v>
      </c>
      <c r="I4" s="31">
        <v>7</v>
      </c>
      <c r="J4" s="31">
        <v>8</v>
      </c>
      <c r="K4" s="31">
        <v>9</v>
      </c>
      <c r="L4" s="31" t="s">
        <v>54</v>
      </c>
      <c r="M4" s="31" t="s">
        <v>55</v>
      </c>
      <c r="N4" s="31" t="s">
        <v>56</v>
      </c>
      <c r="O4" s="32" t="s">
        <v>57</v>
      </c>
      <c r="P4" s="14"/>
      <c r="Q4" s="56"/>
      <c r="R4" s="43" t="s">
        <v>88</v>
      </c>
      <c r="S4" s="14"/>
      <c r="T4" s="50"/>
      <c r="U4" s="14"/>
      <c r="V4" s="14"/>
      <c r="W4" s="14"/>
      <c r="X4" s="14"/>
      <c r="Y4" s="14"/>
      <c r="Z4" s="14"/>
    </row>
    <row r="5" spans="1:26" ht="18.75" x14ac:dyDescent="0.25">
      <c r="A5" s="33"/>
      <c r="B5" s="17" t="s">
        <v>58</v>
      </c>
      <c r="C5" s="17">
        <v>4</v>
      </c>
      <c r="D5" s="17">
        <v>5</v>
      </c>
      <c r="E5" s="17">
        <v>4</v>
      </c>
      <c r="F5" s="17">
        <v>3</v>
      </c>
      <c r="G5" s="17">
        <v>4</v>
      </c>
      <c r="H5" s="17">
        <v>4</v>
      </c>
      <c r="I5" s="17">
        <v>3</v>
      </c>
      <c r="J5" s="17">
        <v>4</v>
      </c>
      <c r="K5" s="17">
        <v>5</v>
      </c>
      <c r="L5" s="18">
        <f>SUM(C5:K5)</f>
        <v>36</v>
      </c>
      <c r="M5" s="17"/>
      <c r="N5" s="17"/>
      <c r="O5" s="34"/>
      <c r="P5" s="14"/>
      <c r="Q5" s="55"/>
      <c r="R5" s="15" t="s">
        <v>97</v>
      </c>
      <c r="S5" s="14"/>
      <c r="T5" s="50"/>
      <c r="U5" s="14"/>
      <c r="V5" s="14"/>
      <c r="W5" s="14"/>
      <c r="X5" s="14"/>
      <c r="Y5" s="14"/>
      <c r="Z5" s="14"/>
    </row>
    <row r="6" spans="1:26" ht="19.5" thickBot="1" x14ac:dyDescent="0.3">
      <c r="A6" s="35"/>
      <c r="B6" s="36" t="s">
        <v>84</v>
      </c>
      <c r="C6" s="36">
        <v>4</v>
      </c>
      <c r="D6" s="36">
        <v>1</v>
      </c>
      <c r="E6" s="36">
        <v>3</v>
      </c>
      <c r="F6" s="36">
        <v>9</v>
      </c>
      <c r="G6" s="36">
        <v>5</v>
      </c>
      <c r="H6" s="36">
        <v>7</v>
      </c>
      <c r="I6" s="36">
        <v>8</v>
      </c>
      <c r="J6" s="36">
        <v>6</v>
      </c>
      <c r="K6" s="36">
        <v>2</v>
      </c>
      <c r="L6" s="37"/>
      <c r="M6" s="36"/>
      <c r="N6" s="36"/>
      <c r="O6" s="38"/>
      <c r="P6" s="14"/>
      <c r="Q6" s="14"/>
      <c r="R6" s="14"/>
      <c r="S6" s="14"/>
      <c r="T6" s="50"/>
      <c r="U6" s="14"/>
      <c r="V6" s="14"/>
      <c r="W6" s="14"/>
      <c r="X6" s="14"/>
      <c r="Y6" s="14"/>
      <c r="Z6" s="14"/>
    </row>
    <row r="7" spans="1:26" ht="18.75" x14ac:dyDescent="0.25">
      <c r="A7" s="22" t="s">
        <v>59</v>
      </c>
      <c r="B7" s="23" t="s">
        <v>83</v>
      </c>
      <c r="C7" s="23">
        <v>6</v>
      </c>
      <c r="D7" s="23">
        <v>6</v>
      </c>
      <c r="E7" s="23">
        <v>5</v>
      </c>
      <c r="F7" s="23">
        <v>4</v>
      </c>
      <c r="G7" s="23">
        <v>6</v>
      </c>
      <c r="H7" s="23">
        <v>4</v>
      </c>
      <c r="I7" s="23">
        <v>3</v>
      </c>
      <c r="J7" s="23">
        <v>5</v>
      </c>
      <c r="K7" s="23">
        <v>4</v>
      </c>
      <c r="L7" s="24">
        <f t="shared" ref="L7:L18" si="0">IF(SUM(C7:K7)&gt;0, SUM(C7:K7),"")</f>
        <v>43</v>
      </c>
      <c r="M7" s="23">
        <v>9</v>
      </c>
      <c r="N7" s="23">
        <f>IF(L7&lt;&gt;"",L7- M7, "")</f>
        <v>34</v>
      </c>
      <c r="O7" s="25"/>
      <c r="P7" s="12"/>
      <c r="Q7" s="12"/>
      <c r="R7" s="12"/>
      <c r="S7" s="12"/>
      <c r="T7" s="49"/>
      <c r="U7" s="12"/>
      <c r="V7" s="12"/>
      <c r="W7" s="12"/>
      <c r="X7" s="12"/>
      <c r="Y7" s="12"/>
      <c r="Z7" s="12"/>
    </row>
    <row r="8" spans="1:26" ht="19.5" thickBot="1" x14ac:dyDescent="0.3">
      <c r="A8" s="26"/>
      <c r="B8" s="27" t="s">
        <v>85</v>
      </c>
      <c r="C8" s="27">
        <f>IF(C7&gt;0, VLOOKUP(C7-C$5-(INT($M7/9)+(MOD($M7,9)&gt;=C$6)), '[1]Point System'!$A$4:$B$15, 2),"")</f>
        <v>1</v>
      </c>
      <c r="D8" s="27">
        <f>IF(D7&gt;0, VLOOKUP(D7-D$5-(INT($M7/9)+(MOD($M7,9)&gt;=D$6)), '[1]Point System'!$A$4:$B$15, 2),"")</f>
        <v>2</v>
      </c>
      <c r="E8" s="27">
        <f>IF(E7&gt;0, VLOOKUP(E7-E$5-(INT($M7/9)+(MOD($M7,9)&gt;=E$6)), '[1]Point System'!$A$4:$B$15, 2),"")</f>
        <v>2</v>
      </c>
      <c r="F8" s="27">
        <f>IF(F7&gt;0, VLOOKUP(F7-F$5-(INT($M7/9)+(MOD($M7,9)&gt;=F$6)), '[1]Point System'!$A$4:$B$15, 2),"")</f>
        <v>2</v>
      </c>
      <c r="G8" s="27">
        <f>IF(G7&gt;0, VLOOKUP(G7-G$5-(INT($M7/9)+(MOD($M7,9)&gt;=G$6)), '[1]Point System'!$A$4:$B$15, 2),"")</f>
        <v>1</v>
      </c>
      <c r="H8" s="27">
        <f>IF(H7&gt;0, VLOOKUP(H7-H$5-(INT($M7/9)+(MOD($M7,9)&gt;=H$6)), '[1]Point System'!$A$4:$B$15, 2),"")</f>
        <v>3</v>
      </c>
      <c r="I8" s="27">
        <f>IF(I7&gt;0, VLOOKUP(I7-I$5-(INT($M7/9)+(MOD($M7,9)&gt;=I$6)), '[1]Point System'!$A$4:$B$15, 2),"")</f>
        <v>3</v>
      </c>
      <c r="J8" s="27">
        <f>IF(J7&gt;0, VLOOKUP(J7-J$5-(INT($M7/9)+(MOD($M7,9)&gt;=J$6)), '[1]Point System'!$A$4:$B$15, 2),"")</f>
        <v>2</v>
      </c>
      <c r="K8" s="59">
        <f>IF(K7&gt;0, VLOOKUP(K7-K$5-(INT($M7/9)+(MOD($M7,9)&gt;=K$6)), '[1]Point System'!$A$4:$B$15, 2),"")</f>
        <v>4</v>
      </c>
      <c r="L8" s="28">
        <f t="shared" si="0"/>
        <v>20</v>
      </c>
      <c r="M8" s="27"/>
      <c r="N8" s="27"/>
      <c r="O8" s="29">
        <f>IF(L8&lt;&gt;"", L8, "")</f>
        <v>20</v>
      </c>
      <c r="P8" s="12"/>
      <c r="Q8" s="55"/>
      <c r="R8" s="49"/>
      <c r="S8" s="12"/>
      <c r="T8" s="12"/>
      <c r="U8" s="12"/>
      <c r="V8" s="12"/>
      <c r="W8" s="12"/>
      <c r="X8" s="12"/>
      <c r="Z8" s="57"/>
    </row>
    <row r="9" spans="1:26" ht="18.75" x14ac:dyDescent="0.25">
      <c r="A9" s="22" t="s">
        <v>62</v>
      </c>
      <c r="B9" s="23"/>
      <c r="C9" s="23">
        <v>6</v>
      </c>
      <c r="D9" s="23">
        <v>7</v>
      </c>
      <c r="E9" s="23">
        <v>7</v>
      </c>
      <c r="F9" s="23">
        <v>5</v>
      </c>
      <c r="G9" s="23">
        <v>8</v>
      </c>
      <c r="H9" s="23">
        <v>6</v>
      </c>
      <c r="I9" s="23">
        <v>4</v>
      </c>
      <c r="J9" s="23">
        <v>7</v>
      </c>
      <c r="K9" s="23">
        <v>4</v>
      </c>
      <c r="L9" s="24">
        <f t="shared" si="0"/>
        <v>54</v>
      </c>
      <c r="M9" s="23">
        <v>16</v>
      </c>
      <c r="N9" s="23">
        <f>IF(L9&lt;&gt;"",L9- M9, "")</f>
        <v>38</v>
      </c>
      <c r="O9" s="25"/>
      <c r="P9" s="12"/>
      <c r="Q9" s="12"/>
      <c r="R9" s="49"/>
      <c r="T9" s="13"/>
    </row>
    <row r="10" spans="1:26" ht="19.5" thickBot="1" x14ac:dyDescent="0.3">
      <c r="A10" s="26"/>
      <c r="B10" s="27"/>
      <c r="C10" s="27">
        <f>IF(C9&gt;0, VLOOKUP(C9-C$5-(INT($M9/9)+(MOD($M9,9)&gt;=C$6)), '[1]Point System'!$A$4:$B$15, 2),"")</f>
        <v>2</v>
      </c>
      <c r="D10" s="27">
        <f>IF(D9&gt;0, VLOOKUP(D9-D$5-(INT($M9/9)+(MOD($M9,9)&gt;=D$6)), '[1]Point System'!$A$4:$B$15, 2),"")</f>
        <v>2</v>
      </c>
      <c r="E10" s="27">
        <f>IF(E9&gt;0, VLOOKUP(E9-E$5-(INT($M9/9)+(MOD($M9,9)&gt;=E$6)), '[1]Point System'!$A$4:$B$15, 2),"")</f>
        <v>1</v>
      </c>
      <c r="F10" s="27">
        <f>IF(F9&gt;0, VLOOKUP(F9-F$5-(INT($M9/9)+(MOD($M9,9)&gt;=F$6)), '[1]Point System'!$A$4:$B$15, 2),"")</f>
        <v>1</v>
      </c>
      <c r="G10" s="27">
        <f>IF(G9&gt;0, VLOOKUP(G9-G$5-(INT($M9/9)+(MOD($M9,9)&gt;=G$6)), '[1]Point System'!$A$4:$B$15, 2),"")</f>
        <v>0</v>
      </c>
      <c r="H10" s="27">
        <f>IF(H9&gt;0, VLOOKUP(H9-H$5-(INT($M9/9)+(MOD($M9,9)&gt;=H$6)), '[1]Point System'!$A$4:$B$15, 2),"")</f>
        <v>2</v>
      </c>
      <c r="I10" s="27">
        <f>IF(I9&gt;0, VLOOKUP(I9-I$5-(INT($M9/9)+(MOD($M9,9)&gt;=I$6)), '[1]Point System'!$A$4:$B$15, 2),"")</f>
        <v>2</v>
      </c>
      <c r="J10" s="27">
        <f>IF(J9&gt;0, VLOOKUP(J9-J$5-(INT($M9/9)+(MOD($M9,9)&gt;=J$6)), '[1]Point System'!$A$4:$B$15, 2),"")</f>
        <v>1</v>
      </c>
      <c r="K10" s="59">
        <f>IF(K9&gt;0, VLOOKUP(K9-K$5-(INT($M9/9)+(MOD($M9,9)&gt;=K$6)), '[1]Point System'!$A$4:$B$15, 2),"")</f>
        <v>5</v>
      </c>
      <c r="L10" s="28">
        <f t="shared" si="0"/>
        <v>16</v>
      </c>
      <c r="M10" s="27"/>
      <c r="N10" s="27"/>
      <c r="O10" s="29">
        <f>IF(L10&lt;&gt;"", L10, "")</f>
        <v>16</v>
      </c>
      <c r="P10" s="12"/>
      <c r="Q10" s="12"/>
      <c r="R10" s="49"/>
      <c r="T10" s="13"/>
    </row>
    <row r="11" spans="1:26" ht="18.75" x14ac:dyDescent="0.25">
      <c r="A11" s="22" t="s">
        <v>75</v>
      </c>
      <c r="B11" s="23"/>
      <c r="C11" s="23">
        <v>5</v>
      </c>
      <c r="D11" s="23">
        <v>6</v>
      </c>
      <c r="E11" s="23">
        <v>4</v>
      </c>
      <c r="F11" s="23">
        <v>5</v>
      </c>
      <c r="G11" s="23">
        <v>5</v>
      </c>
      <c r="H11" s="23">
        <v>5</v>
      </c>
      <c r="I11" s="23">
        <v>4</v>
      </c>
      <c r="J11" s="23">
        <v>5</v>
      </c>
      <c r="K11" s="23">
        <v>6</v>
      </c>
      <c r="L11" s="24">
        <f t="shared" si="0"/>
        <v>45</v>
      </c>
      <c r="M11" s="23">
        <v>11</v>
      </c>
      <c r="N11" s="23">
        <f>IF(L11&lt;&gt;"",L11- M11, "")</f>
        <v>34</v>
      </c>
      <c r="O11" s="25"/>
      <c r="P11" s="12"/>
      <c r="Q11" s="12"/>
      <c r="R11" s="49"/>
      <c r="S11" s="12"/>
      <c r="T11" s="12"/>
    </row>
    <row r="12" spans="1:26" ht="19.5" thickBot="1" x14ac:dyDescent="0.3">
      <c r="A12" s="26"/>
      <c r="B12" s="27"/>
      <c r="C12" s="27">
        <f>IF(C11&gt;0, VLOOKUP(C11-C$5-(INT($M11/9)+(MOD($M11,9)&gt;=C$6)), '[1]Point System'!$A$4:$B$15, 2),"")</f>
        <v>2</v>
      </c>
      <c r="D12" s="27">
        <f>IF(D11&gt;0, VLOOKUP(D11-D$5-(INT($M11/9)+(MOD($M11,9)&gt;=D$6)), '[1]Point System'!$A$4:$B$15, 2),"")</f>
        <v>3</v>
      </c>
      <c r="E12" s="27">
        <f>IF(E11&gt;0, VLOOKUP(E11-E$5-(INT($M11/9)+(MOD($M11,9)&gt;=E$6)), '[1]Point System'!$A$4:$B$15, 2),"")</f>
        <v>3</v>
      </c>
      <c r="F12" s="27">
        <f>IF(F11&gt;0, VLOOKUP(F11-F$5-(INT($M11/9)+(MOD($M11,9)&gt;=F$6)), '[1]Point System'!$A$4:$B$15, 2),"")</f>
        <v>1</v>
      </c>
      <c r="G12" s="27">
        <f>IF(G11&gt;0, VLOOKUP(G11-G$5-(INT($M11/9)+(MOD($M11,9)&gt;=G$6)), '[1]Point System'!$A$4:$B$15, 2),"")</f>
        <v>2</v>
      </c>
      <c r="H12" s="27">
        <f>IF(H11&gt;0, VLOOKUP(H11-H$5-(INT($M11/9)+(MOD($M11,9)&gt;=H$6)), '[1]Point System'!$A$4:$B$15, 2),"")</f>
        <v>2</v>
      </c>
      <c r="I12" s="27">
        <f>IF(I11&gt;0, VLOOKUP(I11-I$5-(INT($M11/9)+(MOD($M11,9)&gt;=I$6)), '[1]Point System'!$A$4:$B$15, 2),"")</f>
        <v>2</v>
      </c>
      <c r="J12" s="27">
        <f>IF(J11&gt;0, VLOOKUP(J11-J$5-(INT($M11/9)+(MOD($M11,9)&gt;=J$6)), '[1]Point System'!$A$4:$B$15, 2),"")</f>
        <v>2</v>
      </c>
      <c r="K12" s="27">
        <f>IF(K11&gt;0, VLOOKUP(K11-K$5-(INT($M11/9)+(MOD($M11,9)&gt;=K$6)), '[1]Point System'!$A$4:$B$15, 2),"")</f>
        <v>3</v>
      </c>
      <c r="L12" s="28">
        <f t="shared" si="0"/>
        <v>20</v>
      </c>
      <c r="M12" s="27"/>
      <c r="N12" s="27"/>
      <c r="O12" s="29">
        <f>IF(L12&lt;&gt;"", L12, "")</f>
        <v>20</v>
      </c>
      <c r="P12" s="55"/>
      <c r="Q12" s="55"/>
      <c r="R12" s="49"/>
      <c r="S12" s="12"/>
      <c r="T12" s="12"/>
    </row>
    <row r="13" spans="1:26" ht="18.75" x14ac:dyDescent="0.25">
      <c r="A13" s="22" t="s">
        <v>63</v>
      </c>
      <c r="B13" s="23"/>
      <c r="C13" s="23">
        <v>5</v>
      </c>
      <c r="D13" s="23">
        <v>7</v>
      </c>
      <c r="E13" s="23">
        <v>5</v>
      </c>
      <c r="F13" s="23">
        <v>4</v>
      </c>
      <c r="G13" s="23">
        <v>4</v>
      </c>
      <c r="H13" s="23">
        <v>5</v>
      </c>
      <c r="I13" s="23">
        <v>6</v>
      </c>
      <c r="J13" s="23">
        <v>5</v>
      </c>
      <c r="K13" s="23">
        <v>5</v>
      </c>
      <c r="L13" s="24">
        <f t="shared" si="0"/>
        <v>46</v>
      </c>
      <c r="M13" s="23">
        <v>13</v>
      </c>
      <c r="N13" s="23">
        <f>IF(L13&lt;&gt;"",L13- M13, "")</f>
        <v>33</v>
      </c>
      <c r="O13" s="25"/>
      <c r="P13" s="12"/>
      <c r="Q13" s="55"/>
      <c r="R13" s="49"/>
      <c r="S13" s="12"/>
      <c r="T13" s="12"/>
    </row>
    <row r="14" spans="1:26" ht="19.5" thickBot="1" x14ac:dyDescent="0.3">
      <c r="A14" s="26"/>
      <c r="B14" s="27"/>
      <c r="C14" s="27">
        <f>IF(C13&gt;0, VLOOKUP(C13-C$5-(INT($M13/9)+(MOD($M13,9)&gt;=C$6)), '[1]Point System'!$A$4:$B$15, 2),"")</f>
        <v>3</v>
      </c>
      <c r="D14" s="27">
        <f>IF(D13&gt;0, VLOOKUP(D13-D$5-(INT($M13/9)+(MOD($M13,9)&gt;=D$6)), '[1]Point System'!$A$4:$B$15, 2),"")</f>
        <v>2</v>
      </c>
      <c r="E14" s="27">
        <f>IF(E13&gt;0, VLOOKUP(E13-E$5-(INT($M13/9)+(MOD($M13,9)&gt;=E$6)), '[1]Point System'!$A$4:$B$15, 2),"")</f>
        <v>3</v>
      </c>
      <c r="F14" s="27">
        <f>IF(F13&gt;0, VLOOKUP(F13-F$5-(INT($M13/9)+(MOD($M13,9)&gt;=F$6)), '[1]Point System'!$A$4:$B$15, 2),"")</f>
        <v>2</v>
      </c>
      <c r="G14" s="27">
        <f>IF(G13&gt;0, VLOOKUP(G13-G$5-(INT($M13/9)+(MOD($M13,9)&gt;=G$6)), '[1]Point System'!$A$4:$B$15, 2),"")</f>
        <v>3</v>
      </c>
      <c r="H14" s="27">
        <f>IF(H13&gt;0, VLOOKUP(H13-H$5-(INT($M13/9)+(MOD($M13,9)&gt;=H$6)), '[1]Point System'!$A$4:$B$15, 2),"")</f>
        <v>2</v>
      </c>
      <c r="I14" s="27">
        <f>IF(I13&gt;0, VLOOKUP(I13-I$5-(INT($M13/9)+(MOD($M13,9)&gt;=I$6)), '[1]Point System'!$A$4:$B$15, 2),"")</f>
        <v>0</v>
      </c>
      <c r="J14" s="27">
        <f>IF(J13&gt;0, VLOOKUP(J13-J$5-(INT($M13/9)+(MOD($M13,9)&gt;=J$6)), '[1]Point System'!$A$4:$B$15, 2),"")</f>
        <v>2</v>
      </c>
      <c r="K14" s="27">
        <f>IF(K13&gt;0, VLOOKUP(K13-K$5-(INT($M13/9)+(MOD($M13,9)&gt;=K$6)), '[1]Point System'!$A$4:$B$15, 2),"")</f>
        <v>4</v>
      </c>
      <c r="L14" s="28">
        <f t="shared" si="0"/>
        <v>21</v>
      </c>
      <c r="M14" s="27"/>
      <c r="N14" s="27"/>
      <c r="O14" s="29">
        <f>IF(L14&lt;&gt;"", L14, "")</f>
        <v>21</v>
      </c>
      <c r="P14" s="55"/>
      <c r="Q14" s="55"/>
      <c r="R14" s="49"/>
      <c r="S14" s="12"/>
      <c r="T14" s="12"/>
    </row>
    <row r="15" spans="1:26" ht="18.75" x14ac:dyDescent="0.25">
      <c r="A15" s="22" t="s">
        <v>72</v>
      </c>
      <c r="B15" s="23"/>
      <c r="C15" s="23">
        <v>5</v>
      </c>
      <c r="D15" s="23">
        <v>7</v>
      </c>
      <c r="E15" s="23">
        <v>5</v>
      </c>
      <c r="F15" s="23">
        <v>3</v>
      </c>
      <c r="G15" s="23">
        <v>6</v>
      </c>
      <c r="H15" s="23">
        <v>5</v>
      </c>
      <c r="I15" s="23">
        <v>4</v>
      </c>
      <c r="J15" s="23">
        <v>6</v>
      </c>
      <c r="K15" s="23">
        <v>5</v>
      </c>
      <c r="L15" s="24">
        <f t="shared" si="0"/>
        <v>46</v>
      </c>
      <c r="M15" s="23">
        <v>13</v>
      </c>
      <c r="N15" s="23">
        <f>IF(L15&lt;&gt;"",L15- M15, "")</f>
        <v>33</v>
      </c>
      <c r="O15" s="25"/>
      <c r="P15" s="12"/>
      <c r="Q15" s="55"/>
      <c r="R15" s="49"/>
      <c r="V15" s="12"/>
      <c r="W15" s="12"/>
      <c r="X15" s="12"/>
      <c r="Y15" s="12"/>
      <c r="Z15" s="12"/>
    </row>
    <row r="16" spans="1:26" ht="19.5" thickBot="1" x14ac:dyDescent="0.3">
      <c r="A16" s="26"/>
      <c r="B16" s="27"/>
      <c r="C16" s="27">
        <f>IF(C15&gt;0, VLOOKUP(C15-C$5-(INT($M15/9)+(MOD($M15,9)&gt;=C$6)), '[1]Point System'!$A$4:$B$15, 2),"")</f>
        <v>3</v>
      </c>
      <c r="D16" s="27">
        <f>IF(D15&gt;0, VLOOKUP(D15-D$5-(INT($M15/9)+(MOD($M15,9)&gt;=D$6)), '[1]Point System'!$A$4:$B$15, 2),"")</f>
        <v>2</v>
      </c>
      <c r="E16" s="27">
        <f>IF(E15&gt;0, VLOOKUP(E15-E$5-(INT($M15/9)+(MOD($M15,9)&gt;=E$6)), '[1]Point System'!$A$4:$B$15, 2),"")</f>
        <v>3</v>
      </c>
      <c r="F16" s="27">
        <f>IF(F15&gt;0, VLOOKUP(F15-F$5-(INT($M15/9)+(MOD($M15,9)&gt;=F$6)), '[1]Point System'!$A$4:$B$15, 2),"")</f>
        <v>3</v>
      </c>
      <c r="G16" s="27">
        <f>IF(G15&gt;0, VLOOKUP(G15-G$5-(INT($M15/9)+(MOD($M15,9)&gt;=G$6)), '[1]Point System'!$A$4:$B$15, 2),"")</f>
        <v>1</v>
      </c>
      <c r="H16" s="27">
        <f>IF(H15&gt;0, VLOOKUP(H15-H$5-(INT($M15/9)+(MOD($M15,9)&gt;=H$6)), '[1]Point System'!$A$4:$B$15, 2),"")</f>
        <v>2</v>
      </c>
      <c r="I16" s="27">
        <f>IF(I15&gt;0, VLOOKUP(I15-I$5-(INT($M15/9)+(MOD($M15,9)&gt;=I$6)), '[1]Point System'!$A$4:$B$15, 2),"")</f>
        <v>2</v>
      </c>
      <c r="J16" s="27">
        <f>IF(J15&gt;0, VLOOKUP(J15-J$5-(INT($M15/9)+(MOD($M15,9)&gt;=J$6)), '[1]Point System'!$A$4:$B$15, 2),"")</f>
        <v>1</v>
      </c>
      <c r="K16" s="27">
        <f>IF(K15&gt;0, VLOOKUP(K15-K$5-(INT($M15/9)+(MOD($M15,9)&gt;=K$6)), '[1]Point System'!$A$4:$B$15, 2),"")</f>
        <v>4</v>
      </c>
      <c r="L16" s="28">
        <f t="shared" si="0"/>
        <v>21</v>
      </c>
      <c r="M16" s="27"/>
      <c r="N16" s="27"/>
      <c r="O16" s="29">
        <f>IF(L16&lt;&gt;"", L16, "")</f>
        <v>21</v>
      </c>
      <c r="P16" s="55"/>
      <c r="Q16" s="55"/>
      <c r="R16" s="49"/>
      <c r="V16" s="12"/>
      <c r="W16" s="12"/>
      <c r="X16" s="12"/>
      <c r="Y16" s="12"/>
      <c r="Z16" s="12"/>
    </row>
    <row r="17" spans="1:26" ht="18.75" x14ac:dyDescent="0.25">
      <c r="A17" s="22" t="s">
        <v>61</v>
      </c>
      <c r="B17" s="23"/>
      <c r="C17" s="23">
        <v>6</v>
      </c>
      <c r="D17" s="23">
        <v>6</v>
      </c>
      <c r="E17" s="23">
        <v>6</v>
      </c>
      <c r="F17" s="23">
        <v>6</v>
      </c>
      <c r="G17" s="23">
        <v>5</v>
      </c>
      <c r="H17" s="23">
        <v>6</v>
      </c>
      <c r="I17" s="23">
        <v>5</v>
      </c>
      <c r="J17" s="23">
        <v>5</v>
      </c>
      <c r="K17" s="23">
        <v>7</v>
      </c>
      <c r="L17" s="24">
        <f t="shared" si="0"/>
        <v>52</v>
      </c>
      <c r="M17" s="23">
        <v>14</v>
      </c>
      <c r="N17" s="23"/>
      <c r="O17" s="25"/>
      <c r="P17" s="12"/>
      <c r="Q17" s="55"/>
      <c r="R17" s="49"/>
      <c r="V17" s="12"/>
      <c r="W17" s="12"/>
      <c r="X17" s="12"/>
      <c r="Y17" s="12"/>
      <c r="Z17" s="12"/>
    </row>
    <row r="18" spans="1:26" ht="19.5" thickBot="1" x14ac:dyDescent="0.3">
      <c r="A18" s="26"/>
      <c r="B18" s="27"/>
      <c r="C18" s="27">
        <f>IF(C17&gt;0, VLOOKUP(C17-C$5-(INT($M17/9)+(MOD($M17,9)&gt;=C$6)), '[1]Point System'!$A$4:$B$15, 2),"")</f>
        <v>2</v>
      </c>
      <c r="D18" s="27">
        <f>IF(D17&gt;0, VLOOKUP(D17-D$5-(INT($M17/9)+(MOD($M17,9)&gt;=D$6)), '[1]Point System'!$A$4:$B$15, 2),"")</f>
        <v>3</v>
      </c>
      <c r="E18" s="27">
        <f>IF(E17&gt;0, VLOOKUP(E17-E$5-(INT($M17/9)+(MOD($M17,9)&gt;=E$6)), '[1]Point System'!$A$4:$B$15, 2),"")</f>
        <v>2</v>
      </c>
      <c r="F18" s="27">
        <f>IF(F17&gt;0, VLOOKUP(F17-F$5-(INT($M17/9)+(MOD($M17,9)&gt;=F$6)), '[1]Point System'!$A$4:$B$15, 2),"")</f>
        <v>0</v>
      </c>
      <c r="G18" s="27">
        <f>IF(G17&gt;0, VLOOKUP(G17-G$5-(INT($M17/9)+(MOD($M17,9)&gt;=G$6)), '[1]Point System'!$A$4:$B$15, 2),"")</f>
        <v>3</v>
      </c>
      <c r="H18" s="27">
        <f>IF(H17&gt;0, VLOOKUP(H17-H$5-(INT($M17/9)+(MOD($M17,9)&gt;=H$6)), '[1]Point System'!$A$4:$B$15, 2),"")</f>
        <v>1</v>
      </c>
      <c r="I18" s="27">
        <f>IF(I17&gt;0, VLOOKUP(I17-I$5-(INT($M17/9)+(MOD($M17,9)&gt;=I$6)), '[1]Point System'!$A$4:$B$15, 2),"")</f>
        <v>1</v>
      </c>
      <c r="J18" s="27">
        <f>IF(J17&gt;0, VLOOKUP(J17-J$5-(INT($M17/9)+(MOD($M17,9)&gt;=J$6)), '[1]Point System'!$A$4:$B$15, 2),"")</f>
        <v>2</v>
      </c>
      <c r="K18" s="59">
        <f>IF(K17&gt;0, VLOOKUP(K17-K$5-(INT($M17/9)+(MOD($M17,9)&gt;=K$6)), '[1]Point System'!$A$4:$B$15, 2),"")</f>
        <v>2</v>
      </c>
      <c r="L18" s="28">
        <f t="shared" si="0"/>
        <v>16</v>
      </c>
      <c r="M18" s="27"/>
      <c r="N18" s="27"/>
      <c r="O18" s="29">
        <f>IF(L18&lt;&gt;"", L18, "")</f>
        <v>16</v>
      </c>
      <c r="P18" s="55"/>
      <c r="Q18" s="55"/>
      <c r="R18" s="49"/>
      <c r="V18" s="12"/>
      <c r="W18" s="12"/>
      <c r="X18" s="12"/>
      <c r="Y18" s="12"/>
      <c r="Z18" s="12"/>
    </row>
    <row r="19" spans="1:26" ht="18.75" x14ac:dyDescent="0.25">
      <c r="A19" s="22" t="s">
        <v>65</v>
      </c>
      <c r="B19" s="23"/>
      <c r="C19" s="23">
        <v>5</v>
      </c>
      <c r="D19" s="23">
        <v>6</v>
      </c>
      <c r="E19" s="23">
        <v>6</v>
      </c>
      <c r="F19" s="23">
        <v>4</v>
      </c>
      <c r="G19" s="23">
        <v>6</v>
      </c>
      <c r="H19" s="23">
        <v>6</v>
      </c>
      <c r="I19" s="23">
        <v>5</v>
      </c>
      <c r="J19" s="23">
        <v>6</v>
      </c>
      <c r="K19" s="23">
        <v>6</v>
      </c>
      <c r="L19" s="24">
        <f t="shared" ref="L19" si="1">IF(SUM(C19:K19)&gt;0, SUM(C19:K19),"")</f>
        <v>50</v>
      </c>
      <c r="M19" s="23">
        <v>16</v>
      </c>
      <c r="N19" s="23">
        <f>IF(L19&lt;&gt;"",L19- M19, "")</f>
        <v>34</v>
      </c>
      <c r="O19" s="25"/>
      <c r="P19" s="12"/>
      <c r="Q19" s="12"/>
      <c r="R19" s="49"/>
      <c r="T19" s="13"/>
    </row>
    <row r="20" spans="1:26" ht="19.5" thickBot="1" x14ac:dyDescent="0.3">
      <c r="A20" s="26"/>
      <c r="B20" s="27"/>
      <c r="C20" s="27">
        <f>IF(C19&gt;0, VLOOKUP(C19-C$5-(INT($M19/9)+(MOD($M19,9)&gt;=C$6)), '[1]Point System'!$A$4:$B$15, 2),"")</f>
        <v>3</v>
      </c>
      <c r="D20" s="27">
        <f>IF(D19&gt;0, VLOOKUP(D19-D$5-(INT($M19/9)+(MOD($M19,9)&gt;=D$6)), '[1]Point System'!$A$4:$B$15, 2),"")</f>
        <v>3</v>
      </c>
      <c r="E20" s="27">
        <f>IF(E19&gt;0, VLOOKUP(E19-E$5-(INT($M19/9)+(MOD($M19,9)&gt;=E$6)), '[1]Point System'!$A$4:$B$15, 2),"")</f>
        <v>2</v>
      </c>
      <c r="F20" s="27">
        <f>IF(F19&gt;0, VLOOKUP(F19-F$5-(INT($M19/9)+(MOD($M19,9)&gt;=F$6)), '[1]Point System'!$A$4:$B$15, 2),"")</f>
        <v>2</v>
      </c>
      <c r="G20" s="27">
        <f>IF(G19&gt;0, VLOOKUP(G19-G$5-(INT($M19/9)+(MOD($M19,9)&gt;=G$6)), '[1]Point System'!$A$4:$B$15, 2),"")</f>
        <v>2</v>
      </c>
      <c r="H20" s="27">
        <f>IF(H19&gt;0, VLOOKUP(H19-H$5-(INT($M19/9)+(MOD($M19,9)&gt;=H$6)), '[1]Point System'!$A$4:$B$15, 2),"")</f>
        <v>2</v>
      </c>
      <c r="I20" s="27">
        <f>IF(I19&gt;0, VLOOKUP(I19-I$5-(INT($M19/9)+(MOD($M19,9)&gt;=I$6)), '[1]Point System'!$A$4:$B$15, 2),"")</f>
        <v>1</v>
      </c>
      <c r="J20" s="27">
        <f>IF(J19&gt;0, VLOOKUP(J19-J$5-(INT($M19/9)+(MOD($M19,9)&gt;=J$6)), '[1]Point System'!$A$4:$B$15, 2),"")</f>
        <v>2</v>
      </c>
      <c r="K20" s="59">
        <f>IF(K19&gt;0, VLOOKUP(K19-K$5-(INT($M19/9)+(MOD($M19,9)&gt;=K$6)), '[1]Point System'!$A$4:$B$15, 2),"")</f>
        <v>3</v>
      </c>
      <c r="L20" s="28">
        <f t="shared" ref="L20" si="2">IF(SUM(C20:K20)&gt;0, SUM(C20:K20),"")</f>
        <v>20</v>
      </c>
      <c r="M20" s="27"/>
      <c r="N20" s="27"/>
      <c r="O20" s="29">
        <f>IF(L20&lt;&gt;"", L20, "")</f>
        <v>20</v>
      </c>
      <c r="P20" s="12"/>
      <c r="Q20" s="12"/>
      <c r="R20" s="49"/>
      <c r="T20" s="13"/>
    </row>
    <row r="21" spans="1:26" ht="15" customHeight="1" x14ac:dyDescent="0.2">
      <c r="E21" s="44"/>
      <c r="G21" s="44"/>
      <c r="H21" s="44"/>
      <c r="J21" s="44"/>
      <c r="K21" s="44"/>
    </row>
  </sheetData>
  <mergeCells count="2">
    <mergeCell ref="A1:O1"/>
    <mergeCell ref="A2:O2"/>
  </mergeCells>
  <hyperlinks>
    <hyperlink ref="A2" r:id="rId1" xr:uid="{E25F8CF4-4CF8-44AB-9B25-35A05719CF0C}"/>
  </hyperlinks>
  <pageMargins left="0.7" right="0.7" top="0.75" bottom="0.75" header="0" footer="0"/>
  <pageSetup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E60FC-448D-4530-A619-75ED12DD2F32}">
  <dimension ref="A1:Z19"/>
  <sheetViews>
    <sheetView zoomScale="85" zoomScaleNormal="85" workbookViewId="0">
      <pane ySplit="6" topLeftCell="A7" activePane="bottomLeft" state="frozen"/>
      <selection activeCell="B3" sqref="B3"/>
      <selection pane="bottomLeft" activeCell="B3" sqref="B3"/>
    </sheetView>
  </sheetViews>
  <sheetFormatPr defaultColWidth="14.140625" defaultRowHeight="15" customHeight="1" x14ac:dyDescent="0.2"/>
  <cols>
    <col min="1" max="1" width="12.140625" style="13" bestFit="1" customWidth="1"/>
    <col min="2" max="2" width="15.5703125" style="13" customWidth="1"/>
    <col min="3" max="11" width="5" style="13" customWidth="1"/>
    <col min="12" max="12" width="5.140625" style="13" bestFit="1" customWidth="1"/>
    <col min="13" max="13" width="6.140625" style="13" bestFit="1" customWidth="1"/>
    <col min="14" max="14" width="5" style="13" bestFit="1" customWidth="1"/>
    <col min="15" max="15" width="14.140625" style="13" bestFit="1" customWidth="1"/>
    <col min="16" max="16" width="8.7109375" style="13" customWidth="1"/>
    <col min="17" max="17" width="15.140625" style="13" customWidth="1"/>
    <col min="18" max="18" width="13.7109375" style="13" customWidth="1"/>
    <col min="19" max="19" width="8.7109375" style="13" customWidth="1"/>
    <col min="20" max="20" width="8.7109375" style="52" customWidth="1"/>
    <col min="21" max="26" width="8.7109375" style="13" customWidth="1"/>
    <col min="27" max="16384" width="14.140625" style="13"/>
  </cols>
  <sheetData>
    <row r="1" spans="1:26" ht="26.25" x14ac:dyDescent="0.4">
      <c r="A1" s="158" t="s">
        <v>50</v>
      </c>
      <c r="B1" s="159"/>
      <c r="C1" s="159"/>
      <c r="D1" s="159"/>
      <c r="E1" s="159"/>
      <c r="F1" s="159"/>
      <c r="G1" s="159"/>
      <c r="H1" s="159"/>
      <c r="I1" s="159"/>
      <c r="J1" s="159"/>
      <c r="K1" s="159"/>
      <c r="L1" s="159"/>
      <c r="M1" s="159"/>
      <c r="N1" s="159"/>
      <c r="O1" s="159"/>
      <c r="P1" s="12"/>
      <c r="Q1" s="12"/>
      <c r="R1" s="12"/>
      <c r="S1" s="12"/>
      <c r="T1" s="49"/>
      <c r="U1" s="12"/>
      <c r="V1" s="12"/>
      <c r="W1" s="12"/>
      <c r="X1" s="12"/>
      <c r="Y1" s="12"/>
      <c r="Z1" s="12"/>
    </row>
    <row r="2" spans="1:26" x14ac:dyDescent="0.25">
      <c r="A2" s="160" t="s">
        <v>51</v>
      </c>
      <c r="B2" s="159"/>
      <c r="C2" s="159"/>
      <c r="D2" s="159"/>
      <c r="E2" s="159"/>
      <c r="F2" s="159"/>
      <c r="G2" s="159"/>
      <c r="H2" s="159"/>
      <c r="I2" s="159"/>
      <c r="J2" s="159"/>
      <c r="K2" s="159"/>
      <c r="L2" s="159"/>
      <c r="M2" s="159"/>
      <c r="N2" s="159"/>
      <c r="O2" s="159"/>
      <c r="P2" s="12"/>
      <c r="Q2" s="12"/>
      <c r="R2" s="12"/>
      <c r="S2" s="12"/>
      <c r="T2" s="49"/>
      <c r="U2" s="12"/>
      <c r="V2" s="12"/>
      <c r="W2" s="12"/>
      <c r="X2" s="12"/>
      <c r="Y2" s="12"/>
      <c r="Z2" s="12"/>
    </row>
    <row r="3" spans="1:26" ht="19.5" thickBot="1" x14ac:dyDescent="0.35">
      <c r="A3" s="14"/>
      <c r="B3" s="12"/>
      <c r="C3" s="15"/>
      <c r="D3" s="15"/>
      <c r="E3" s="15"/>
      <c r="F3" s="15"/>
      <c r="G3" s="15"/>
      <c r="H3" s="15"/>
      <c r="I3" s="15"/>
      <c r="J3" s="15"/>
      <c r="K3" s="15"/>
      <c r="L3" s="16"/>
      <c r="M3" s="15"/>
      <c r="N3" s="15"/>
      <c r="O3" s="16"/>
      <c r="P3" s="12"/>
      <c r="Q3" s="12"/>
      <c r="R3" s="12"/>
      <c r="S3" s="12"/>
      <c r="T3" s="49"/>
      <c r="U3" s="12"/>
      <c r="V3" s="12"/>
      <c r="W3" s="12"/>
      <c r="X3" s="12"/>
      <c r="Y3" s="12"/>
      <c r="Z3" s="12"/>
    </row>
    <row r="4" spans="1:26" ht="18.75" x14ac:dyDescent="0.25">
      <c r="A4" s="30" t="s">
        <v>52</v>
      </c>
      <c r="B4" s="31" t="s">
        <v>53</v>
      </c>
      <c r="C4" s="31">
        <v>1</v>
      </c>
      <c r="D4" s="31">
        <v>2</v>
      </c>
      <c r="E4" s="31">
        <v>3</v>
      </c>
      <c r="F4" s="31">
        <v>4</v>
      </c>
      <c r="G4" s="31">
        <v>5</v>
      </c>
      <c r="H4" s="31">
        <v>6</v>
      </c>
      <c r="I4" s="31">
        <v>7</v>
      </c>
      <c r="J4" s="31">
        <v>8</v>
      </c>
      <c r="K4" s="31">
        <v>9</v>
      </c>
      <c r="L4" s="31" t="s">
        <v>54</v>
      </c>
      <c r="M4" s="31" t="s">
        <v>55</v>
      </c>
      <c r="N4" s="31" t="s">
        <v>56</v>
      </c>
      <c r="O4" s="32" t="s">
        <v>57</v>
      </c>
      <c r="P4" s="14"/>
      <c r="Q4" s="56" t="s">
        <v>111</v>
      </c>
      <c r="R4" s="43" t="s">
        <v>88</v>
      </c>
      <c r="S4" s="14"/>
      <c r="T4" s="50"/>
      <c r="U4" s="14"/>
      <c r="V4" s="14"/>
      <c r="W4" s="14"/>
      <c r="X4" s="14"/>
      <c r="Y4" s="14"/>
      <c r="Z4" s="14"/>
    </row>
    <row r="5" spans="1:26" ht="18.75" x14ac:dyDescent="0.25">
      <c r="A5" s="33"/>
      <c r="B5" s="17" t="s">
        <v>58</v>
      </c>
      <c r="C5" s="17">
        <v>4</v>
      </c>
      <c r="D5" s="17">
        <v>5</v>
      </c>
      <c r="E5" s="17">
        <v>4</v>
      </c>
      <c r="F5" s="17">
        <v>3</v>
      </c>
      <c r="G5" s="17">
        <v>4</v>
      </c>
      <c r="H5" s="17">
        <v>4</v>
      </c>
      <c r="I5" s="17">
        <v>3</v>
      </c>
      <c r="J5" s="17">
        <v>4</v>
      </c>
      <c r="K5" s="17">
        <v>5</v>
      </c>
      <c r="L5" s="18">
        <f>SUM(C5:K5)</f>
        <v>36</v>
      </c>
      <c r="M5" s="17"/>
      <c r="N5" s="17"/>
      <c r="O5" s="34"/>
      <c r="P5" s="14"/>
      <c r="Q5" s="55"/>
      <c r="R5" s="15" t="s">
        <v>97</v>
      </c>
      <c r="S5" s="14"/>
      <c r="T5" s="50"/>
      <c r="U5" s="14"/>
      <c r="V5" s="14"/>
      <c r="W5" s="14"/>
      <c r="X5" s="14"/>
      <c r="Y5" s="14"/>
      <c r="Z5" s="14"/>
    </row>
    <row r="6" spans="1:26" ht="19.5" thickBot="1" x14ac:dyDescent="0.3">
      <c r="A6" s="35"/>
      <c r="B6" s="36" t="s">
        <v>84</v>
      </c>
      <c r="C6" s="36">
        <v>4</v>
      </c>
      <c r="D6" s="36">
        <v>1</v>
      </c>
      <c r="E6" s="36">
        <v>3</v>
      </c>
      <c r="F6" s="36">
        <v>9</v>
      </c>
      <c r="G6" s="36">
        <v>5</v>
      </c>
      <c r="H6" s="36">
        <v>7</v>
      </c>
      <c r="I6" s="36">
        <v>8</v>
      </c>
      <c r="J6" s="36">
        <v>6</v>
      </c>
      <c r="K6" s="36">
        <v>2</v>
      </c>
      <c r="L6" s="37"/>
      <c r="M6" s="36"/>
      <c r="N6" s="36"/>
      <c r="O6" s="38"/>
      <c r="P6" s="14"/>
      <c r="Q6" s="14"/>
      <c r="R6" s="14"/>
      <c r="S6" s="14"/>
      <c r="T6" s="50"/>
      <c r="U6" s="14"/>
      <c r="V6" s="14"/>
      <c r="W6" s="14"/>
      <c r="X6" s="14"/>
      <c r="Y6" s="14"/>
      <c r="Z6" s="14"/>
    </row>
    <row r="7" spans="1:26" ht="18.75" x14ac:dyDescent="0.25">
      <c r="A7" s="22" t="s">
        <v>59</v>
      </c>
      <c r="B7" s="23" t="s">
        <v>83</v>
      </c>
      <c r="C7" s="23">
        <v>4</v>
      </c>
      <c r="D7" s="23">
        <v>6</v>
      </c>
      <c r="E7" s="23">
        <v>4</v>
      </c>
      <c r="F7" s="23">
        <v>6</v>
      </c>
      <c r="G7" s="23">
        <v>6</v>
      </c>
      <c r="H7" s="23">
        <v>6</v>
      </c>
      <c r="I7" s="23">
        <v>4</v>
      </c>
      <c r="J7" s="23">
        <v>4</v>
      </c>
      <c r="K7" s="23">
        <v>5</v>
      </c>
      <c r="L7" s="24">
        <f t="shared" ref="L7:L18" si="0">IF(SUM(C7:K7)&gt;0, SUM(C7:K7),"")</f>
        <v>45</v>
      </c>
      <c r="M7" s="23">
        <v>9</v>
      </c>
      <c r="N7" s="23">
        <f>IF(L7&lt;&gt;"",L7- M7, "")</f>
        <v>36</v>
      </c>
      <c r="O7" s="25"/>
      <c r="P7" s="12"/>
      <c r="Q7" s="12"/>
      <c r="R7" s="12"/>
      <c r="S7" s="12"/>
      <c r="T7" s="49"/>
      <c r="U7" s="12"/>
      <c r="V7" s="12"/>
      <c r="W7" s="12"/>
      <c r="X7" s="12"/>
      <c r="Y7" s="12"/>
      <c r="Z7" s="12"/>
    </row>
    <row r="8" spans="1:26" ht="19.5" thickBot="1" x14ac:dyDescent="0.3">
      <c r="A8" s="26"/>
      <c r="B8" s="27" t="s">
        <v>85</v>
      </c>
      <c r="C8" s="27">
        <f>IF(C7&gt;0, VLOOKUP(C7-C$5-(INT($M7/9)+(MOD($M7,9)&gt;=C$6)), '[1]Point System'!$A$4:$B$15, 2),"")</f>
        <v>3</v>
      </c>
      <c r="D8" s="27">
        <f>IF(D7&gt;0, VLOOKUP(D7-D$5-(INT($M7/9)+(MOD($M7,9)&gt;=D$6)), '[1]Point System'!$A$4:$B$15, 2),"")</f>
        <v>2</v>
      </c>
      <c r="E8" s="27">
        <f>IF(E7&gt;0, VLOOKUP(E7-E$5-(INT($M7/9)+(MOD($M7,9)&gt;=E$6)), '[1]Point System'!$A$4:$B$15, 2),"")</f>
        <v>3</v>
      </c>
      <c r="F8" s="27">
        <f>IF(F7&gt;0, VLOOKUP(F7-F$5-(INT($M7/9)+(MOD($M7,9)&gt;=F$6)), '[1]Point System'!$A$4:$B$15, 2),"")</f>
        <v>0</v>
      </c>
      <c r="G8" s="27">
        <f>IF(G7&gt;0, VLOOKUP(G7-G$5-(INT($M7/9)+(MOD($M7,9)&gt;=G$6)), '[1]Point System'!$A$4:$B$15, 2),"")</f>
        <v>1</v>
      </c>
      <c r="H8" s="27">
        <f>IF(H7&gt;0, VLOOKUP(H7-H$5-(INT($M7/9)+(MOD($M7,9)&gt;=H$6)), '[1]Point System'!$A$4:$B$15, 2),"")</f>
        <v>1</v>
      </c>
      <c r="I8" s="27">
        <f>IF(I7&gt;0, VLOOKUP(I7-I$5-(INT($M7/9)+(MOD($M7,9)&gt;=I$6)), '[1]Point System'!$A$4:$B$15, 2),"")</f>
        <v>2</v>
      </c>
      <c r="J8" s="27">
        <f>IF(J7&gt;0, VLOOKUP(J7-J$5-(INT($M7/9)+(MOD($M7,9)&gt;=J$6)), '[1]Point System'!$A$4:$B$15, 2),"")</f>
        <v>3</v>
      </c>
      <c r="K8" s="59">
        <f>IF(K7&gt;0, VLOOKUP(K7-K$5-(INT($M7/9)+(MOD($M7,9)&gt;=K$6)), '[1]Point System'!$A$4:$B$15, 2),"")</f>
        <v>3</v>
      </c>
      <c r="L8" s="28">
        <f t="shared" si="0"/>
        <v>18</v>
      </c>
      <c r="M8" s="27"/>
      <c r="N8" s="27"/>
      <c r="O8" s="29">
        <f>IF(L8&lt;&gt;"", L8, "")</f>
        <v>18</v>
      </c>
      <c r="P8" s="12"/>
      <c r="Q8" s="55"/>
      <c r="R8" s="49"/>
      <c r="S8" s="12"/>
      <c r="T8" s="12"/>
      <c r="U8" s="12"/>
      <c r="V8" s="12"/>
      <c r="W8" s="12"/>
      <c r="X8" s="12"/>
      <c r="Z8" s="57"/>
    </row>
    <row r="9" spans="1:26" ht="18.75" x14ac:dyDescent="0.25">
      <c r="A9" s="22" t="s">
        <v>61</v>
      </c>
      <c r="B9" s="23"/>
      <c r="C9" s="23">
        <v>7</v>
      </c>
      <c r="D9" s="23">
        <v>6</v>
      </c>
      <c r="E9" s="23">
        <v>5</v>
      </c>
      <c r="F9" s="23">
        <v>3</v>
      </c>
      <c r="G9" s="23">
        <v>4</v>
      </c>
      <c r="H9" s="23">
        <v>5</v>
      </c>
      <c r="I9" s="23">
        <v>5</v>
      </c>
      <c r="J9" s="23">
        <v>7</v>
      </c>
      <c r="K9" s="23">
        <v>6</v>
      </c>
      <c r="L9" s="24">
        <f t="shared" si="0"/>
        <v>48</v>
      </c>
      <c r="M9" s="23">
        <v>14</v>
      </c>
      <c r="N9" s="23">
        <f>IF(L9&lt;&gt;"",L9- M9, "")</f>
        <v>34</v>
      </c>
      <c r="O9" s="25"/>
      <c r="P9" s="12"/>
      <c r="Q9" s="12"/>
      <c r="R9" s="49"/>
      <c r="T9" s="13"/>
    </row>
    <row r="10" spans="1:26" ht="19.5" thickBot="1" x14ac:dyDescent="0.3">
      <c r="A10" s="26"/>
      <c r="B10" s="27"/>
      <c r="C10" s="27">
        <f>IF(C9&gt;0, VLOOKUP(C9-C$5-(INT($M9/9)+(MOD($M9,9)&gt;=C$6)), '[1]Point System'!$A$4:$B$15, 2),"")</f>
        <v>1</v>
      </c>
      <c r="D10" s="27">
        <f>IF(D9&gt;0, VLOOKUP(D9-D$5-(INT($M9/9)+(MOD($M9,9)&gt;=D$6)), '[1]Point System'!$A$4:$B$15, 2),"")</f>
        <v>3</v>
      </c>
      <c r="E10" s="27">
        <f>IF(E9&gt;0, VLOOKUP(E9-E$5-(INT($M9/9)+(MOD($M9,9)&gt;=E$6)), '[1]Point System'!$A$4:$B$15, 2),"")</f>
        <v>3</v>
      </c>
      <c r="F10" s="27">
        <f>IF(F9&gt;0, VLOOKUP(F9-F$5-(INT($M9/9)+(MOD($M9,9)&gt;=F$6)), '[1]Point System'!$A$4:$B$15, 2),"")</f>
        <v>3</v>
      </c>
      <c r="G10" s="27">
        <f>IF(G9&gt;0, VLOOKUP(G9-G$5-(INT($M9/9)+(MOD($M9,9)&gt;=G$6)), '[1]Point System'!$A$4:$B$15, 2),"")</f>
        <v>4</v>
      </c>
      <c r="H10" s="27">
        <f>IF(H9&gt;0, VLOOKUP(H9-H$5-(INT($M9/9)+(MOD($M9,9)&gt;=H$6)), '[1]Point System'!$A$4:$B$15, 2),"")</f>
        <v>2</v>
      </c>
      <c r="I10" s="27">
        <f>IF(I9&gt;0, VLOOKUP(I9-I$5-(INT($M9/9)+(MOD($M9,9)&gt;=I$6)), '[1]Point System'!$A$4:$B$15, 2),"")</f>
        <v>1</v>
      </c>
      <c r="J10" s="27">
        <f>IF(J9&gt;0, VLOOKUP(J9-J$5-(INT($M9/9)+(MOD($M9,9)&gt;=J$6)), '[1]Point System'!$A$4:$B$15, 2),"")</f>
        <v>0</v>
      </c>
      <c r="K10" s="59">
        <f>IF(K9&gt;0, VLOOKUP(K9-K$5-(INT($M9/9)+(MOD($M9,9)&gt;=K$6)), '[1]Point System'!$A$4:$B$15, 2),"")</f>
        <v>3</v>
      </c>
      <c r="L10" s="28">
        <f t="shared" si="0"/>
        <v>20</v>
      </c>
      <c r="M10" s="27"/>
      <c r="N10" s="27"/>
      <c r="O10" s="29">
        <f>IF(L10&lt;&gt;"", L10, "")</f>
        <v>20</v>
      </c>
      <c r="P10" s="12"/>
      <c r="Q10" s="12"/>
      <c r="R10" s="49"/>
      <c r="T10" s="13"/>
    </row>
    <row r="11" spans="1:26" ht="18.75" x14ac:dyDescent="0.25">
      <c r="A11" s="22" t="s">
        <v>62</v>
      </c>
      <c r="B11" s="23"/>
      <c r="C11" s="23">
        <v>7</v>
      </c>
      <c r="D11" s="23">
        <v>5</v>
      </c>
      <c r="E11" s="23">
        <v>6</v>
      </c>
      <c r="F11" s="23">
        <v>5</v>
      </c>
      <c r="G11" s="23">
        <v>6</v>
      </c>
      <c r="H11" s="23">
        <v>7</v>
      </c>
      <c r="I11" s="23">
        <v>3</v>
      </c>
      <c r="J11" s="23">
        <v>5</v>
      </c>
      <c r="K11" s="23">
        <v>7</v>
      </c>
      <c r="L11" s="24">
        <f t="shared" si="0"/>
        <v>51</v>
      </c>
      <c r="M11" s="23">
        <v>16</v>
      </c>
      <c r="N11" s="23">
        <f>IF(L11&lt;&gt;"",L11- M11, "")</f>
        <v>35</v>
      </c>
      <c r="O11" s="25"/>
      <c r="P11" s="12"/>
      <c r="Q11" s="12"/>
      <c r="R11" s="49"/>
      <c r="S11" s="12"/>
      <c r="T11" s="12"/>
    </row>
    <row r="12" spans="1:26" ht="19.5" thickBot="1" x14ac:dyDescent="0.3">
      <c r="A12" s="26"/>
      <c r="B12" s="27"/>
      <c r="C12" s="27">
        <f>IF(C11&gt;0, VLOOKUP(C11-C$5-(INT($M11/9)+(MOD($M11,9)&gt;=C$6)), '[1]Point System'!$A$4:$B$15, 2),"")</f>
        <v>1</v>
      </c>
      <c r="D12" s="27">
        <f>IF(D11&gt;0, VLOOKUP(D11-D$5-(INT($M11/9)+(MOD($M11,9)&gt;=D$6)), '[1]Point System'!$A$4:$B$15, 2),"")</f>
        <v>4</v>
      </c>
      <c r="E12" s="27">
        <f>IF(E11&gt;0, VLOOKUP(E11-E$5-(INT($M11/9)+(MOD($M11,9)&gt;=E$6)), '[1]Point System'!$A$4:$B$15, 2),"")</f>
        <v>2</v>
      </c>
      <c r="F12" s="27">
        <f>IF(F11&gt;0, VLOOKUP(F11-F$5-(INT($M11/9)+(MOD($M11,9)&gt;=F$6)), '[1]Point System'!$A$4:$B$15, 2),"")</f>
        <v>1</v>
      </c>
      <c r="G12" s="27">
        <f>IF(G11&gt;0, VLOOKUP(G11-G$5-(INT($M11/9)+(MOD($M11,9)&gt;=G$6)), '[1]Point System'!$A$4:$B$15, 2),"")</f>
        <v>2</v>
      </c>
      <c r="H12" s="27">
        <f>IF(H11&gt;0, VLOOKUP(H11-H$5-(INT($M11/9)+(MOD($M11,9)&gt;=H$6)), '[1]Point System'!$A$4:$B$15, 2),"")</f>
        <v>1</v>
      </c>
      <c r="I12" s="27">
        <f>IF(I11&gt;0, VLOOKUP(I11-I$5-(INT($M11/9)+(MOD($M11,9)&gt;=I$6)), '[1]Point System'!$A$4:$B$15, 2),"")</f>
        <v>3</v>
      </c>
      <c r="J12" s="27">
        <f>IF(J11&gt;0, VLOOKUP(J11-J$5-(INT($M11/9)+(MOD($M11,9)&gt;=J$6)), '[1]Point System'!$A$4:$B$15, 2),"")</f>
        <v>3</v>
      </c>
      <c r="K12" s="27">
        <f>IF(K11&gt;0, VLOOKUP(K11-K$5-(INT($M11/9)+(MOD($M11,9)&gt;=K$6)), '[1]Point System'!$A$4:$B$15, 2),"")</f>
        <v>2</v>
      </c>
      <c r="L12" s="28">
        <f t="shared" si="0"/>
        <v>19</v>
      </c>
      <c r="M12" s="27"/>
      <c r="N12" s="27"/>
      <c r="O12" s="29">
        <f>IF(L12&lt;&gt;"", L12, "")</f>
        <v>19</v>
      </c>
      <c r="P12" s="55"/>
      <c r="Q12" s="55"/>
      <c r="R12" s="49"/>
      <c r="S12" s="12"/>
      <c r="T12" s="12"/>
    </row>
    <row r="13" spans="1:26" ht="18.75" x14ac:dyDescent="0.25">
      <c r="A13" s="22" t="s">
        <v>63</v>
      </c>
      <c r="B13" s="23"/>
      <c r="C13" s="23">
        <v>5</v>
      </c>
      <c r="D13" s="23">
        <v>6</v>
      </c>
      <c r="E13" s="23">
        <v>5</v>
      </c>
      <c r="F13" s="23">
        <v>5</v>
      </c>
      <c r="G13" s="23">
        <v>7</v>
      </c>
      <c r="H13" s="23">
        <v>4</v>
      </c>
      <c r="I13" s="23">
        <v>4</v>
      </c>
      <c r="J13" s="23">
        <v>6</v>
      </c>
      <c r="K13" s="23">
        <v>5</v>
      </c>
      <c r="L13" s="24">
        <f t="shared" si="0"/>
        <v>47</v>
      </c>
      <c r="M13" s="23">
        <v>13</v>
      </c>
      <c r="N13" s="23">
        <f>IF(L13&lt;&gt;"",L13- M13, "")</f>
        <v>34</v>
      </c>
      <c r="O13" s="25"/>
      <c r="P13" s="12"/>
      <c r="Q13" s="55"/>
      <c r="R13" s="49"/>
      <c r="S13" s="12"/>
      <c r="T13" s="12"/>
    </row>
    <row r="14" spans="1:26" ht="19.5" thickBot="1" x14ac:dyDescent="0.3">
      <c r="A14" s="26"/>
      <c r="B14" s="27"/>
      <c r="C14" s="27">
        <f>IF(C13&gt;0, VLOOKUP(C13-C$5-(INT($M13/9)+(MOD($M13,9)&gt;=C$6)), '[1]Point System'!$A$4:$B$15, 2),"")</f>
        <v>3</v>
      </c>
      <c r="D14" s="27">
        <f>IF(D13&gt;0, VLOOKUP(D13-D$5-(INT($M13/9)+(MOD($M13,9)&gt;=D$6)), '[1]Point System'!$A$4:$B$15, 2),"")</f>
        <v>3</v>
      </c>
      <c r="E14" s="27">
        <f>IF(E13&gt;0, VLOOKUP(E13-E$5-(INT($M13/9)+(MOD($M13,9)&gt;=E$6)), '[1]Point System'!$A$4:$B$15, 2),"")</f>
        <v>3</v>
      </c>
      <c r="F14" s="27">
        <f>IF(F13&gt;0, VLOOKUP(F13-F$5-(INT($M13/9)+(MOD($M13,9)&gt;=F$6)), '[1]Point System'!$A$4:$B$15, 2),"")</f>
        <v>1</v>
      </c>
      <c r="G14" s="27">
        <f>IF(G13&gt;0, VLOOKUP(G13-G$5-(INT($M13/9)+(MOD($M13,9)&gt;=G$6)), '[1]Point System'!$A$4:$B$15, 2),"")</f>
        <v>0</v>
      </c>
      <c r="H14" s="27">
        <f>IF(H13&gt;0, VLOOKUP(H13-H$5-(INT($M13/9)+(MOD($M13,9)&gt;=H$6)), '[1]Point System'!$A$4:$B$15, 2),"")</f>
        <v>3</v>
      </c>
      <c r="I14" s="27">
        <f>IF(I13&gt;0, VLOOKUP(I13-I$5-(INT($M13/9)+(MOD($M13,9)&gt;=I$6)), '[1]Point System'!$A$4:$B$15, 2),"")</f>
        <v>2</v>
      </c>
      <c r="J14" s="27">
        <f>IF(J13&gt;0, VLOOKUP(J13-J$5-(INT($M13/9)+(MOD($M13,9)&gt;=J$6)), '[1]Point System'!$A$4:$B$15, 2),"")</f>
        <v>1</v>
      </c>
      <c r="K14" s="27">
        <f>IF(K13&gt;0, VLOOKUP(K13-K$5-(INT($M13/9)+(MOD($M13,9)&gt;=K$6)), '[1]Point System'!$A$4:$B$15, 2),"")</f>
        <v>4</v>
      </c>
      <c r="L14" s="28">
        <f t="shared" si="0"/>
        <v>20</v>
      </c>
      <c r="M14" s="27"/>
      <c r="N14" s="27"/>
      <c r="O14" s="29">
        <f>IF(L14&lt;&gt;"", L14, "")</f>
        <v>20</v>
      </c>
      <c r="P14" s="55"/>
      <c r="Q14" s="55"/>
      <c r="R14" s="49"/>
      <c r="S14" s="12"/>
      <c r="T14" s="12"/>
    </row>
    <row r="15" spans="1:26" ht="18.75" x14ac:dyDescent="0.25">
      <c r="A15" s="22" t="s">
        <v>64</v>
      </c>
      <c r="B15" s="23"/>
      <c r="C15" s="23">
        <v>6</v>
      </c>
      <c r="D15" s="23">
        <v>6</v>
      </c>
      <c r="E15" s="23">
        <v>6</v>
      </c>
      <c r="F15" s="23">
        <v>5</v>
      </c>
      <c r="G15" s="23">
        <v>8</v>
      </c>
      <c r="H15" s="23">
        <v>8</v>
      </c>
      <c r="I15" s="23">
        <v>5</v>
      </c>
      <c r="J15" s="23">
        <v>7</v>
      </c>
      <c r="K15" s="23">
        <v>6</v>
      </c>
      <c r="L15" s="24">
        <f t="shared" si="0"/>
        <v>57</v>
      </c>
      <c r="M15" s="23">
        <v>21</v>
      </c>
      <c r="N15" s="23">
        <f>IF(L15&lt;&gt;"",L15- M15, "")</f>
        <v>36</v>
      </c>
      <c r="O15" s="25"/>
      <c r="P15" s="12"/>
      <c r="Q15" s="55"/>
      <c r="R15" s="49"/>
      <c r="V15" s="12"/>
      <c r="W15" s="12"/>
      <c r="X15" s="12"/>
      <c r="Y15" s="12"/>
      <c r="Z15" s="12"/>
    </row>
    <row r="16" spans="1:26" ht="19.5" thickBot="1" x14ac:dyDescent="0.3">
      <c r="A16" s="26"/>
      <c r="B16" s="27"/>
      <c r="C16" s="27">
        <f>IF(C15&gt;0, VLOOKUP(C15-C$5-(INT($M15/9)+(MOD($M15,9)&gt;=C$6)), '[1]Point System'!$A$4:$B$15, 2),"")</f>
        <v>2</v>
      </c>
      <c r="D16" s="27">
        <f>IF(D15&gt;0, VLOOKUP(D15-D$5-(INT($M15/9)+(MOD($M15,9)&gt;=D$6)), '[1]Point System'!$A$4:$B$15, 2),"")</f>
        <v>4</v>
      </c>
      <c r="E16" s="27">
        <f>IF(E15&gt;0, VLOOKUP(E15-E$5-(INT($M15/9)+(MOD($M15,9)&gt;=E$6)), '[1]Point System'!$A$4:$B$15, 2),"")</f>
        <v>3</v>
      </c>
      <c r="F16" s="27">
        <f>IF(F15&gt;0, VLOOKUP(F15-F$5-(INT($M15/9)+(MOD($M15,9)&gt;=F$6)), '[1]Point System'!$A$4:$B$15, 2),"")</f>
        <v>2</v>
      </c>
      <c r="G16" s="27">
        <f>IF(G15&gt;0, VLOOKUP(G15-G$5-(INT($M15/9)+(MOD($M15,9)&gt;=G$6)), '[1]Point System'!$A$4:$B$15, 2),"")</f>
        <v>0</v>
      </c>
      <c r="H16" s="27">
        <f>IF(H15&gt;0, VLOOKUP(H15-H$5-(INT($M15/9)+(MOD($M15,9)&gt;=H$6)), '[1]Point System'!$A$4:$B$15, 2),"")</f>
        <v>0</v>
      </c>
      <c r="I16" s="27">
        <f>IF(I15&gt;0, VLOOKUP(I15-I$5-(INT($M15/9)+(MOD($M15,9)&gt;=I$6)), '[1]Point System'!$A$4:$B$15, 2),"")</f>
        <v>2</v>
      </c>
      <c r="J16" s="27">
        <f>IF(J15&gt;0, VLOOKUP(J15-J$5-(INT($M15/9)+(MOD($M15,9)&gt;=J$6)), '[1]Point System'!$A$4:$B$15, 2),"")</f>
        <v>1</v>
      </c>
      <c r="K16" s="27">
        <f>IF(K15&gt;0, VLOOKUP(K15-K$5-(INT($M15/9)+(MOD($M15,9)&gt;=K$6)), '[1]Point System'!$A$4:$B$15, 2),"")</f>
        <v>4</v>
      </c>
      <c r="L16" s="28">
        <f t="shared" si="0"/>
        <v>18</v>
      </c>
      <c r="M16" s="27"/>
      <c r="N16" s="27"/>
      <c r="O16" s="29">
        <f>IF(L16&lt;&gt;"", L16, "")</f>
        <v>18</v>
      </c>
      <c r="P16" s="55"/>
      <c r="Q16" s="55"/>
      <c r="R16" s="49"/>
      <c r="V16" s="12"/>
      <c r="W16" s="12"/>
      <c r="X16" s="12"/>
      <c r="Y16" s="12"/>
      <c r="Z16" s="12"/>
    </row>
    <row r="17" spans="1:26" ht="18.75" x14ac:dyDescent="0.25">
      <c r="A17" s="22" t="s">
        <v>60</v>
      </c>
      <c r="B17" s="23"/>
      <c r="C17" s="23">
        <v>6</v>
      </c>
      <c r="D17" s="23">
        <v>5</v>
      </c>
      <c r="E17" s="23">
        <v>5</v>
      </c>
      <c r="F17" s="23">
        <v>3</v>
      </c>
      <c r="G17" s="23">
        <v>6</v>
      </c>
      <c r="H17" s="23">
        <v>5</v>
      </c>
      <c r="I17" s="23">
        <v>6</v>
      </c>
      <c r="J17" s="23">
        <v>4</v>
      </c>
      <c r="K17" s="23">
        <v>6</v>
      </c>
      <c r="L17" s="24">
        <f t="shared" si="0"/>
        <v>46</v>
      </c>
      <c r="M17" s="23">
        <v>9</v>
      </c>
      <c r="N17" s="23"/>
      <c r="O17" s="25"/>
      <c r="P17" s="12"/>
      <c r="Q17" s="55"/>
      <c r="R17" s="49"/>
      <c r="V17" s="12"/>
      <c r="W17" s="12"/>
      <c r="X17" s="12"/>
      <c r="Y17" s="12"/>
      <c r="Z17" s="12"/>
    </row>
    <row r="18" spans="1:26" ht="19.5" thickBot="1" x14ac:dyDescent="0.3">
      <c r="A18" s="26"/>
      <c r="B18" s="27"/>
      <c r="C18" s="27">
        <f>IF(C17&gt;0, VLOOKUP(C17-C$5-(INT($M17/9)+(MOD($M17,9)&gt;=C$6)), '[1]Point System'!$A$4:$B$15, 2),"")</f>
        <v>1</v>
      </c>
      <c r="D18" s="27">
        <f>IF(D17&gt;0, VLOOKUP(D17-D$5-(INT($M17/9)+(MOD($M17,9)&gt;=D$6)), '[1]Point System'!$A$4:$B$15, 2),"")</f>
        <v>3</v>
      </c>
      <c r="E18" s="27">
        <f>IF(E17&gt;0, VLOOKUP(E17-E$5-(INT($M17/9)+(MOD($M17,9)&gt;=E$6)), '[1]Point System'!$A$4:$B$15, 2),"")</f>
        <v>2</v>
      </c>
      <c r="F18" s="27">
        <f>IF(F17&gt;0, VLOOKUP(F17-F$5-(INT($M17/9)+(MOD($M17,9)&gt;=F$6)), '[1]Point System'!$A$4:$B$15, 2),"")</f>
        <v>3</v>
      </c>
      <c r="G18" s="27">
        <f>IF(G17&gt;0, VLOOKUP(G17-G$5-(INT($M17/9)+(MOD($M17,9)&gt;=G$6)), '[1]Point System'!$A$4:$B$15, 2),"")</f>
        <v>1</v>
      </c>
      <c r="H18" s="27">
        <f>IF(H17&gt;0, VLOOKUP(H17-H$5-(INT($M17/9)+(MOD($M17,9)&gt;=H$6)), '[1]Point System'!$A$4:$B$15, 2),"")</f>
        <v>2</v>
      </c>
      <c r="I18" s="27">
        <f>IF(I17&gt;0, VLOOKUP(I17-I$5-(INT($M17/9)+(MOD($M17,9)&gt;=I$6)), '[1]Point System'!$A$4:$B$15, 2),"")</f>
        <v>0</v>
      </c>
      <c r="J18" s="27">
        <f>IF(J17&gt;0, VLOOKUP(J17-J$5-(INT($M17/9)+(MOD($M17,9)&gt;=J$6)), '[1]Point System'!$A$4:$B$15, 2),"")</f>
        <v>3</v>
      </c>
      <c r="K18" s="59">
        <f>IF(K17&gt;0, VLOOKUP(K17-K$5-(INT($M17/9)+(MOD($M17,9)&gt;=K$6)), '[1]Point System'!$A$4:$B$15, 2),"")</f>
        <v>2</v>
      </c>
      <c r="L18" s="28">
        <f t="shared" si="0"/>
        <v>17</v>
      </c>
      <c r="M18" s="27"/>
      <c r="N18" s="27"/>
      <c r="O18" s="29">
        <f>IF(L18&lt;&gt;"", L18, "")</f>
        <v>17</v>
      </c>
      <c r="P18" s="55"/>
      <c r="Q18" s="55"/>
      <c r="R18" s="49"/>
      <c r="V18" s="12"/>
      <c r="W18" s="12"/>
      <c r="X18" s="12"/>
      <c r="Y18" s="12"/>
      <c r="Z18" s="12"/>
    </row>
    <row r="19" spans="1:26" ht="15" customHeight="1" x14ac:dyDescent="0.2">
      <c r="E19" s="44"/>
      <c r="G19" s="44"/>
      <c r="H19" s="44"/>
      <c r="J19" s="44"/>
      <c r="K19" s="44"/>
    </row>
  </sheetData>
  <mergeCells count="2">
    <mergeCell ref="A1:O1"/>
    <mergeCell ref="A2:O2"/>
  </mergeCells>
  <hyperlinks>
    <hyperlink ref="A2" r:id="rId1" xr:uid="{0CF3E649-D13B-4285-9A28-1053F784817A}"/>
  </hyperlinks>
  <pageMargins left="0.7" right="0.7" top="0.75" bottom="0.75" header="0" footer="0"/>
  <pageSetup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5C281-981B-5047-AD15-5610AC69ACF4}">
  <dimension ref="A1:Z26"/>
  <sheetViews>
    <sheetView zoomScale="70" zoomScaleNormal="70" workbookViewId="0">
      <selection sqref="A1:O1"/>
    </sheetView>
  </sheetViews>
  <sheetFormatPr defaultColWidth="14.140625" defaultRowHeight="15" customHeight="1" x14ac:dyDescent="0.2"/>
  <cols>
    <col min="1" max="1" width="20.140625" style="13" customWidth="1"/>
    <col min="2" max="2" width="13.5703125" style="13" customWidth="1"/>
    <col min="3" max="11" width="5" style="13" customWidth="1"/>
    <col min="12" max="12" width="5.140625" style="13" bestFit="1" customWidth="1"/>
    <col min="13" max="13" width="7.28515625" style="13" customWidth="1"/>
    <col min="14" max="14" width="8.28515625" style="13" customWidth="1"/>
    <col min="15" max="15" width="17" style="13" customWidth="1"/>
    <col min="16" max="16" width="8.7109375" style="13" customWidth="1"/>
    <col min="17" max="17" width="15.140625" style="13" customWidth="1"/>
    <col min="18" max="18" width="13.7109375" style="13" customWidth="1"/>
    <col min="19" max="19" width="8.7109375" style="13" customWidth="1"/>
    <col min="20" max="20" width="8.7109375" style="52" customWidth="1"/>
    <col min="21" max="26" width="8.7109375" style="13" customWidth="1"/>
    <col min="27" max="16384" width="14.140625" style="13"/>
  </cols>
  <sheetData>
    <row r="1" spans="1:26" ht="26.25" x14ac:dyDescent="0.4">
      <c r="A1" s="158" t="s">
        <v>50</v>
      </c>
      <c r="B1" s="159"/>
      <c r="C1" s="159"/>
      <c r="D1" s="159"/>
      <c r="E1" s="159"/>
      <c r="F1" s="159"/>
      <c r="G1" s="159"/>
      <c r="H1" s="159"/>
      <c r="I1" s="159"/>
      <c r="J1" s="159"/>
      <c r="K1" s="159"/>
      <c r="L1" s="159"/>
      <c r="M1" s="159"/>
      <c r="N1" s="159"/>
      <c r="O1" s="159"/>
      <c r="P1" s="12"/>
      <c r="Q1" s="12"/>
      <c r="R1" s="12"/>
      <c r="S1" s="12"/>
      <c r="T1" s="49"/>
      <c r="U1" s="12"/>
      <c r="V1" s="12"/>
      <c r="W1" s="12"/>
      <c r="X1" s="12"/>
      <c r="Y1" s="12"/>
      <c r="Z1" s="12"/>
    </row>
    <row r="2" spans="1:26" x14ac:dyDescent="0.25">
      <c r="A2" s="160" t="s">
        <v>51</v>
      </c>
      <c r="B2" s="159"/>
      <c r="C2" s="159"/>
      <c r="D2" s="159"/>
      <c r="E2" s="159"/>
      <c r="F2" s="159"/>
      <c r="G2" s="159"/>
      <c r="H2" s="159"/>
      <c r="I2" s="159"/>
      <c r="J2" s="159"/>
      <c r="K2" s="159"/>
      <c r="L2" s="159"/>
      <c r="M2" s="159"/>
      <c r="N2" s="159"/>
      <c r="O2" s="159"/>
      <c r="P2" s="12"/>
      <c r="Q2" s="12"/>
      <c r="R2" s="12"/>
      <c r="S2" s="12"/>
      <c r="T2" s="49"/>
      <c r="U2" s="12"/>
      <c r="V2" s="12"/>
      <c r="W2" s="12"/>
      <c r="X2" s="12"/>
      <c r="Y2" s="12"/>
      <c r="Z2" s="12"/>
    </row>
    <row r="3" spans="1:26" ht="19.5" thickBot="1" x14ac:dyDescent="0.35">
      <c r="A3" s="14"/>
      <c r="B3" s="12"/>
      <c r="C3" s="15"/>
      <c r="D3" s="15"/>
      <c r="E3" s="15"/>
      <c r="F3" s="15"/>
      <c r="G3" s="15"/>
      <c r="H3" s="15"/>
      <c r="I3" s="15"/>
      <c r="J3" s="15"/>
      <c r="K3" s="15"/>
      <c r="L3" s="16"/>
      <c r="M3" s="15"/>
      <c r="N3" s="15"/>
      <c r="O3" s="16"/>
      <c r="P3" s="12"/>
      <c r="Q3" s="12"/>
      <c r="R3" s="12"/>
      <c r="S3" s="12"/>
      <c r="T3" s="49"/>
      <c r="U3" s="12"/>
      <c r="V3" s="12"/>
      <c r="W3" s="12"/>
      <c r="X3" s="12"/>
      <c r="Y3" s="12"/>
      <c r="Z3" s="12"/>
    </row>
    <row r="4" spans="1:26" ht="18.75" x14ac:dyDescent="0.25">
      <c r="A4" s="30" t="s">
        <v>52</v>
      </c>
      <c r="B4" s="31" t="s">
        <v>53</v>
      </c>
      <c r="C4" s="31">
        <v>1</v>
      </c>
      <c r="D4" s="31">
        <v>2</v>
      </c>
      <c r="E4" s="31">
        <v>3</v>
      </c>
      <c r="F4" s="31">
        <v>4</v>
      </c>
      <c r="G4" s="31">
        <v>5</v>
      </c>
      <c r="H4" s="31">
        <v>6</v>
      </c>
      <c r="I4" s="31">
        <v>7</v>
      </c>
      <c r="J4" s="31">
        <v>8</v>
      </c>
      <c r="K4" s="31">
        <v>9</v>
      </c>
      <c r="L4" s="31" t="s">
        <v>54</v>
      </c>
      <c r="M4" s="31" t="s">
        <v>55</v>
      </c>
      <c r="N4" s="31" t="s">
        <v>56</v>
      </c>
      <c r="O4" s="32" t="s">
        <v>57</v>
      </c>
      <c r="P4" s="14"/>
      <c r="Q4" s="56"/>
      <c r="R4" s="43" t="s">
        <v>88</v>
      </c>
      <c r="S4" s="14"/>
      <c r="T4" s="50"/>
      <c r="U4" s="14"/>
      <c r="V4" s="14"/>
      <c r="W4" s="14"/>
      <c r="X4" s="14"/>
      <c r="Y4" s="14"/>
      <c r="Z4" s="14"/>
    </row>
    <row r="5" spans="1:26" ht="18.75" x14ac:dyDescent="0.25">
      <c r="A5" s="33"/>
      <c r="B5" s="17" t="s">
        <v>58</v>
      </c>
      <c r="C5" s="17">
        <v>4</v>
      </c>
      <c r="D5" s="17">
        <v>5</v>
      </c>
      <c r="E5" s="17">
        <v>4</v>
      </c>
      <c r="F5" s="17">
        <v>3</v>
      </c>
      <c r="G5" s="17">
        <v>4</v>
      </c>
      <c r="H5" s="17">
        <v>4</v>
      </c>
      <c r="I5" s="17">
        <v>3</v>
      </c>
      <c r="J5" s="17">
        <v>4</v>
      </c>
      <c r="K5" s="17">
        <v>5</v>
      </c>
      <c r="L5" s="18">
        <f>SUM(C5:K5)</f>
        <v>36</v>
      </c>
      <c r="M5" s="17"/>
      <c r="N5" s="17"/>
      <c r="O5" s="34"/>
      <c r="P5" s="14"/>
      <c r="Q5" s="55"/>
      <c r="R5" s="15" t="s">
        <v>97</v>
      </c>
      <c r="S5" s="14"/>
      <c r="T5" s="50"/>
      <c r="U5" s="14"/>
      <c r="V5" s="14"/>
      <c r="W5" s="14"/>
      <c r="X5" s="14"/>
      <c r="Y5" s="14"/>
      <c r="Z5" s="14"/>
    </row>
    <row r="6" spans="1:26" ht="19.5" thickBot="1" x14ac:dyDescent="0.3">
      <c r="A6" s="35"/>
      <c r="B6" s="36" t="s">
        <v>84</v>
      </c>
      <c r="C6" s="36">
        <v>4</v>
      </c>
      <c r="D6" s="36">
        <v>1</v>
      </c>
      <c r="E6" s="36">
        <v>3</v>
      </c>
      <c r="F6" s="36">
        <v>9</v>
      </c>
      <c r="G6" s="36">
        <v>5</v>
      </c>
      <c r="H6" s="36">
        <v>7</v>
      </c>
      <c r="I6" s="36">
        <v>8</v>
      </c>
      <c r="J6" s="36">
        <v>6</v>
      </c>
      <c r="K6" s="36">
        <v>2</v>
      </c>
      <c r="L6" s="37"/>
      <c r="M6" s="36"/>
      <c r="N6" s="36"/>
      <c r="O6" s="38"/>
      <c r="P6" s="14"/>
      <c r="Q6" s="14"/>
      <c r="R6" s="14"/>
      <c r="S6" s="14"/>
      <c r="T6" s="50"/>
      <c r="U6" s="14"/>
      <c r="V6" s="14"/>
      <c r="W6" s="14"/>
      <c r="X6" s="14"/>
      <c r="Y6" s="14"/>
      <c r="Z6" s="14"/>
    </row>
    <row r="7" spans="1:26" ht="18.75" x14ac:dyDescent="0.25">
      <c r="A7" s="22" t="s">
        <v>61</v>
      </c>
      <c r="B7" s="23" t="s">
        <v>83</v>
      </c>
      <c r="C7" s="23">
        <v>5</v>
      </c>
      <c r="D7" s="23">
        <v>5</v>
      </c>
      <c r="E7" s="23">
        <v>5</v>
      </c>
      <c r="F7" s="23">
        <v>4</v>
      </c>
      <c r="G7" s="23">
        <v>4</v>
      </c>
      <c r="H7" s="23">
        <v>6</v>
      </c>
      <c r="I7" s="23">
        <v>3</v>
      </c>
      <c r="J7" s="23">
        <v>6</v>
      </c>
      <c r="K7" s="23">
        <v>6</v>
      </c>
      <c r="L7" s="24">
        <f t="shared" ref="L7:L17" si="0">IF(SUM(C7:K7)&gt;0, SUM(C7:K7),"")</f>
        <v>44</v>
      </c>
      <c r="M7" s="23">
        <v>14</v>
      </c>
      <c r="N7" s="23">
        <f>IF(L7&lt;&gt;"",L7- M7, "")</f>
        <v>30</v>
      </c>
      <c r="O7" s="25"/>
      <c r="P7" s="12"/>
      <c r="Q7" s="12"/>
      <c r="R7" s="12"/>
      <c r="S7" s="12"/>
      <c r="T7" s="49"/>
      <c r="U7" s="12"/>
      <c r="V7" s="12"/>
      <c r="W7" s="12"/>
      <c r="X7" s="12"/>
      <c r="Y7" s="12"/>
      <c r="Z7" s="12"/>
    </row>
    <row r="8" spans="1:26" ht="19.5" thickBot="1" x14ac:dyDescent="0.3">
      <c r="A8" s="26"/>
      <c r="B8" s="27" t="s">
        <v>85</v>
      </c>
      <c r="C8" s="27">
        <f>IF(C7&gt;0, VLOOKUP(C7-C$5-(INT($M7/9)+(MOD($M7,9)&gt;=C$6)), '[1]Point System'!$A$4:$B$15, 2),"")</f>
        <v>3</v>
      </c>
      <c r="D8" s="27">
        <f>IF(D7&gt;0, VLOOKUP(D7-D$5-(INT($M7/9)+(MOD($M7,9)&gt;=D$6)), '[1]Point System'!$A$4:$B$15, 2),"")</f>
        <v>4</v>
      </c>
      <c r="E8" s="27">
        <f>IF(E7&gt;0, VLOOKUP(E7-E$5-(INT($M7/9)+(MOD($M7,9)&gt;=E$6)), '[1]Point System'!$A$4:$B$15, 2),"")</f>
        <v>3</v>
      </c>
      <c r="F8" s="27">
        <f>IF(F7&gt;0, VLOOKUP(F7-F$5-(INT($M7/9)+(MOD($M7,9)&gt;=F$6)), '[1]Point System'!$A$4:$B$15, 2),"")</f>
        <v>2</v>
      </c>
      <c r="G8" s="27">
        <f>IF(G7&gt;0, VLOOKUP(G7-G$5-(INT($M7/9)+(MOD($M7,9)&gt;=G$6)), '[1]Point System'!$A$4:$B$15, 2),"")</f>
        <v>4</v>
      </c>
      <c r="H8" s="27">
        <f>IF(H7&gt;0, VLOOKUP(H7-H$5-(INT($M7/9)+(MOD($M7,9)&gt;=H$6)), '[1]Point System'!$A$4:$B$15, 2),"")</f>
        <v>1</v>
      </c>
      <c r="I8" s="27">
        <f>IF(I7&gt;0, VLOOKUP(I7-I$5-(INT($M7/9)+(MOD($M7,9)&gt;=I$6)), '[1]Point System'!$A$4:$B$15, 2),"")</f>
        <v>3</v>
      </c>
      <c r="J8" s="27">
        <f>IF(J7&gt;0, VLOOKUP(J7-J$5-(INT($M7/9)+(MOD($M7,9)&gt;=J$6)), '[1]Point System'!$A$4:$B$15, 2),"")</f>
        <v>1</v>
      </c>
      <c r="K8" s="59">
        <f>IF(K7&gt;0, VLOOKUP(K7-K$5-(INT($M7/9)+(MOD($M7,9)&gt;=K$6)), '[1]Point System'!$A$4:$B$15, 2),"")</f>
        <v>3</v>
      </c>
      <c r="L8" s="28">
        <f t="shared" si="0"/>
        <v>24</v>
      </c>
      <c r="M8" s="27"/>
      <c r="N8" s="27"/>
      <c r="O8" s="29">
        <f>IF(L8&lt;&gt;"", L8, "")</f>
        <v>24</v>
      </c>
      <c r="P8" s="12"/>
      <c r="Q8" s="55"/>
      <c r="R8" s="49"/>
      <c r="S8" s="12"/>
      <c r="T8" s="12"/>
      <c r="U8" s="12"/>
      <c r="V8" s="12"/>
      <c r="W8" s="12"/>
      <c r="X8" s="12"/>
      <c r="Z8" s="57"/>
    </row>
    <row r="9" spans="1:26" ht="18.75" x14ac:dyDescent="0.25">
      <c r="A9" s="22" t="s">
        <v>64</v>
      </c>
      <c r="B9" s="23"/>
      <c r="C9" s="23">
        <v>6</v>
      </c>
      <c r="D9" s="23">
        <v>6</v>
      </c>
      <c r="E9" s="23">
        <v>7</v>
      </c>
      <c r="F9" s="23">
        <v>6</v>
      </c>
      <c r="G9" s="23">
        <v>6</v>
      </c>
      <c r="H9" s="23">
        <v>7</v>
      </c>
      <c r="I9" s="23">
        <v>5</v>
      </c>
      <c r="J9" s="23">
        <v>7</v>
      </c>
      <c r="K9" s="23">
        <v>10</v>
      </c>
      <c r="L9" s="24">
        <f t="shared" si="0"/>
        <v>60</v>
      </c>
      <c r="M9" s="23">
        <v>21</v>
      </c>
      <c r="N9" s="23">
        <f>IF(L9&lt;&gt;"",L9- M9, "")</f>
        <v>39</v>
      </c>
      <c r="O9" s="25"/>
      <c r="P9" s="12"/>
      <c r="Q9" s="12"/>
      <c r="R9" s="49"/>
      <c r="T9" s="13"/>
    </row>
    <row r="10" spans="1:26" ht="19.5" thickBot="1" x14ac:dyDescent="0.3">
      <c r="A10" s="26"/>
      <c r="B10" s="27"/>
      <c r="C10" s="27">
        <f>IF(C9&gt;0, VLOOKUP(C9-C$5-(INT($M9/9)+(MOD($M9,9)&gt;=C$6)), '[1]Point System'!$A$4:$B$15, 2),"")</f>
        <v>2</v>
      </c>
      <c r="D10" s="27">
        <f>IF(D9&gt;0, VLOOKUP(D9-D$5-(INT($M9/9)+(MOD($M9,9)&gt;=D$6)), '[1]Point System'!$A$4:$B$15, 2),"")</f>
        <v>4</v>
      </c>
      <c r="E10" s="27">
        <f>IF(E9&gt;0, VLOOKUP(E9-E$5-(INT($M9/9)+(MOD($M9,9)&gt;=E$6)), '[1]Point System'!$A$4:$B$15, 2),"")</f>
        <v>2</v>
      </c>
      <c r="F10" s="27">
        <f>IF(F9&gt;0, VLOOKUP(F9-F$5-(INT($M9/9)+(MOD($M9,9)&gt;=F$6)), '[1]Point System'!$A$4:$B$15, 2),"")</f>
        <v>1</v>
      </c>
      <c r="G10" s="27">
        <f>IF(G9&gt;0, VLOOKUP(G9-G$5-(INT($M9/9)+(MOD($M9,9)&gt;=G$6)), '[1]Point System'!$A$4:$B$15, 2),"")</f>
        <v>2</v>
      </c>
      <c r="H10" s="27">
        <f>IF(H9&gt;0, VLOOKUP(H9-H$5-(INT($M9/9)+(MOD($M9,9)&gt;=H$6)), '[1]Point System'!$A$4:$B$15, 2),"")</f>
        <v>1</v>
      </c>
      <c r="I10" s="27">
        <f>IF(I9&gt;0, VLOOKUP(I9-I$5-(INT($M9/9)+(MOD($M9,9)&gt;=I$6)), '[1]Point System'!$A$4:$B$15, 2),"")</f>
        <v>2</v>
      </c>
      <c r="J10" s="27">
        <f>IF(J9&gt;0, VLOOKUP(J9-J$5-(INT($M9/9)+(MOD($M9,9)&gt;=J$6)), '[1]Point System'!$A$4:$B$15, 2),"")</f>
        <v>1</v>
      </c>
      <c r="K10" s="59">
        <f>IF(K9&gt;0, VLOOKUP(K9-K$5-(INT($M9/9)+(MOD($M9,9)&gt;=K$6)), '[1]Point System'!$A$4:$B$15, 2),"")</f>
        <v>0</v>
      </c>
      <c r="L10" s="28">
        <f t="shared" ref="L10" si="1">IF(SUM(C10:K10)&gt;0, SUM(C10:K10),"")</f>
        <v>15</v>
      </c>
      <c r="M10" s="27"/>
      <c r="N10" s="27"/>
      <c r="O10" s="29">
        <f>IF(L10&lt;&gt;"", L10, "")</f>
        <v>15</v>
      </c>
      <c r="P10" s="12"/>
      <c r="Q10" s="12"/>
      <c r="R10" s="49"/>
      <c r="T10" s="13"/>
    </row>
    <row r="11" spans="1:26" ht="18.75" x14ac:dyDescent="0.25">
      <c r="A11" s="22" t="s">
        <v>75</v>
      </c>
      <c r="B11" s="23"/>
      <c r="C11" s="23">
        <v>7</v>
      </c>
      <c r="D11" s="23">
        <v>7</v>
      </c>
      <c r="E11" s="23">
        <v>6</v>
      </c>
      <c r="F11" s="23">
        <v>3</v>
      </c>
      <c r="G11" s="23">
        <v>5</v>
      </c>
      <c r="H11" s="23">
        <v>4</v>
      </c>
      <c r="I11" s="23">
        <v>4</v>
      </c>
      <c r="J11" s="23">
        <v>6</v>
      </c>
      <c r="K11" s="23">
        <v>7</v>
      </c>
      <c r="L11" s="24">
        <f t="shared" si="0"/>
        <v>49</v>
      </c>
      <c r="M11" s="23">
        <v>10</v>
      </c>
      <c r="N11" s="23">
        <f>IF(L11&lt;&gt;"",L11- M11, "")</f>
        <v>39</v>
      </c>
      <c r="O11" s="25"/>
      <c r="P11" s="12"/>
      <c r="Q11" s="12"/>
      <c r="R11" s="49"/>
      <c r="S11" s="12"/>
      <c r="T11" s="12"/>
    </row>
    <row r="12" spans="1:26" ht="19.5" thickBot="1" x14ac:dyDescent="0.3">
      <c r="A12" s="26"/>
      <c r="B12" s="27"/>
      <c r="C12" s="27">
        <f>IF(C11&gt;0, VLOOKUP(C11-C$5-(INT($M11/9)+(MOD($M11,9)&gt;=C$6)), '[1]Point System'!$A$4:$B$15, 2),"")</f>
        <v>0</v>
      </c>
      <c r="D12" s="27">
        <f>IF(D11&gt;0, VLOOKUP(D11-D$5-(INT($M11/9)+(MOD($M11,9)&gt;=D$6)), '[1]Point System'!$A$4:$B$15, 2),"")</f>
        <v>2</v>
      </c>
      <c r="E12" s="27">
        <f>IF(E11&gt;0, VLOOKUP(E11-E$5-(INT($M11/9)+(MOD($M11,9)&gt;=E$6)), '[1]Point System'!$A$4:$B$15, 2),"")</f>
        <v>1</v>
      </c>
      <c r="F12" s="27">
        <f>IF(F11&gt;0, VLOOKUP(F11-F$5-(INT($M11/9)+(MOD($M11,9)&gt;=F$6)), '[1]Point System'!$A$4:$B$15, 2),"")</f>
        <v>3</v>
      </c>
      <c r="G12" s="27">
        <f>IF(G11&gt;0, VLOOKUP(G11-G$5-(INT($M11/9)+(MOD($M11,9)&gt;=G$6)), '[1]Point System'!$A$4:$B$15, 2),"")</f>
        <v>2</v>
      </c>
      <c r="H12" s="27">
        <f>IF(H11&gt;0, VLOOKUP(H11-H$5-(INT($M11/9)+(MOD($M11,9)&gt;=H$6)), '[1]Point System'!$A$4:$B$15, 2),"")</f>
        <v>3</v>
      </c>
      <c r="I12" s="27">
        <f>IF(I11&gt;0, VLOOKUP(I11-I$5-(INT($M11/9)+(MOD($M11,9)&gt;=I$6)), '[1]Point System'!$A$4:$B$15, 2),"")</f>
        <v>2</v>
      </c>
      <c r="J12" s="27">
        <f>IF(J11&gt;0, VLOOKUP(J11-J$5-(INT($M11/9)+(MOD($M11,9)&gt;=J$6)), '[1]Point System'!$A$4:$B$15, 2),"")</f>
        <v>1</v>
      </c>
      <c r="K12" s="27">
        <f>IF(K11&gt;0, VLOOKUP(K11-K$5-(INT($M11/9)+(MOD($M11,9)&gt;=K$6)), '[1]Point System'!$A$4:$B$15, 2),"")</f>
        <v>1</v>
      </c>
      <c r="L12" s="28">
        <f t="shared" ref="L12" si="2">IF(SUM(C12:K12)&gt;0, SUM(C12:K12),"")</f>
        <v>15</v>
      </c>
      <c r="M12" s="27"/>
      <c r="N12" s="27"/>
      <c r="O12" s="29">
        <f>IF(L12&lt;&gt;"", L12, "")</f>
        <v>15</v>
      </c>
      <c r="P12" s="55"/>
      <c r="Q12" s="55"/>
      <c r="R12" s="49"/>
      <c r="S12" s="12"/>
      <c r="T12" s="12"/>
    </row>
    <row r="13" spans="1:26" ht="18.75" x14ac:dyDescent="0.25">
      <c r="A13" s="22" t="s">
        <v>77</v>
      </c>
      <c r="B13" s="23"/>
      <c r="C13" s="23">
        <v>7</v>
      </c>
      <c r="D13" s="23">
        <v>8</v>
      </c>
      <c r="E13" s="23">
        <v>8</v>
      </c>
      <c r="F13" s="23">
        <v>4</v>
      </c>
      <c r="G13" s="23">
        <v>7</v>
      </c>
      <c r="H13" s="23">
        <v>6</v>
      </c>
      <c r="I13" s="23">
        <v>6</v>
      </c>
      <c r="J13" s="23">
        <v>7</v>
      </c>
      <c r="K13" s="23">
        <v>6</v>
      </c>
      <c r="L13" s="24">
        <f t="shared" si="0"/>
        <v>59</v>
      </c>
      <c r="M13" s="23"/>
      <c r="N13" s="23">
        <f>IF(L13&lt;&gt;"",L13- M13, "")</f>
        <v>59</v>
      </c>
      <c r="O13" s="25"/>
      <c r="P13" s="12"/>
      <c r="Q13" s="55"/>
      <c r="R13" s="49"/>
      <c r="S13" s="12"/>
      <c r="T13" s="12"/>
    </row>
    <row r="14" spans="1:26" ht="19.5" thickBot="1" x14ac:dyDescent="0.3">
      <c r="A14" s="26"/>
      <c r="B14" s="27"/>
      <c r="C14" s="27">
        <f>IF(C13&gt;0, VLOOKUP(C13-C$5-(INT($M13/9)+(MOD($M13,9)&gt;=C$6)), '[1]Point System'!$A$4:$B$15, 2),"")</f>
        <v>0</v>
      </c>
      <c r="D14" s="27">
        <f>IF(D13&gt;0, VLOOKUP(D13-D$5-(INT($M13/9)+(MOD($M13,9)&gt;=D$6)), '[1]Point System'!$A$4:$B$15, 2),"")</f>
        <v>0</v>
      </c>
      <c r="E14" s="27">
        <f>IF(E13&gt;0, VLOOKUP(E13-E$5-(INT($M13/9)+(MOD($M13,9)&gt;=E$6)), '[1]Point System'!$A$4:$B$15, 2),"")</f>
        <v>0</v>
      </c>
      <c r="F14" s="27">
        <v>0</v>
      </c>
      <c r="G14" s="27">
        <f>IF(G13&gt;0, VLOOKUP(G13-G$5-(INT($M13/9)+(MOD($M13,9)&gt;=G$6)), '[1]Point System'!$A$4:$B$15, 2),"")</f>
        <v>0</v>
      </c>
      <c r="H14" s="27">
        <f>IF(H13&gt;0, VLOOKUP(H13-H$5-(INT($M13/9)+(MOD($M13,9)&gt;=H$6)), '[1]Point System'!$A$4:$B$15, 2),"")</f>
        <v>0</v>
      </c>
      <c r="I14" s="27">
        <f>IF(I13&gt;0, VLOOKUP(I13-I$5-(INT($M13/9)+(MOD($M13,9)&gt;=I$6)), '[1]Point System'!$A$4:$B$15, 2),"")</f>
        <v>0</v>
      </c>
      <c r="J14" s="27">
        <f>IF(J13&gt;0, VLOOKUP(J13-J$5-(INT($M13/9)+(MOD($M13,9)&gt;=J$6)), '[1]Point System'!$A$4:$B$15, 2),"")</f>
        <v>0</v>
      </c>
      <c r="K14" s="27">
        <v>0</v>
      </c>
      <c r="L14" s="28" t="str">
        <f t="shared" ref="L14" si="3">IF(SUM(C14:K14)&gt;0, SUM(C14:K14),"")</f>
        <v/>
      </c>
      <c r="M14" s="27"/>
      <c r="N14" s="27"/>
      <c r="O14" s="29" t="str">
        <f>IF(L14&lt;&gt;"", L14, "")</f>
        <v/>
      </c>
      <c r="P14" s="55"/>
      <c r="Q14" s="55"/>
      <c r="R14" s="49"/>
      <c r="S14" s="12"/>
      <c r="T14" s="12"/>
    </row>
    <row r="15" spans="1:26" ht="18.75" x14ac:dyDescent="0.25">
      <c r="A15" s="22" t="s">
        <v>71</v>
      </c>
      <c r="B15" s="23"/>
      <c r="C15" s="23">
        <v>4</v>
      </c>
      <c r="D15" s="23">
        <v>4</v>
      </c>
      <c r="E15" s="23">
        <v>5</v>
      </c>
      <c r="F15" s="23">
        <v>4</v>
      </c>
      <c r="G15" s="23">
        <v>5</v>
      </c>
      <c r="H15" s="23">
        <v>5</v>
      </c>
      <c r="I15" s="23">
        <v>3</v>
      </c>
      <c r="J15" s="23">
        <v>4</v>
      </c>
      <c r="K15" s="23">
        <v>6</v>
      </c>
      <c r="L15" s="24">
        <f t="shared" si="0"/>
        <v>40</v>
      </c>
      <c r="M15" s="23">
        <v>2</v>
      </c>
      <c r="N15" s="23">
        <f>IF(L15&lt;&gt;"",L15- M15, "")</f>
        <v>38</v>
      </c>
      <c r="O15" s="25"/>
      <c r="P15" s="12"/>
      <c r="Q15" s="55"/>
      <c r="R15" s="49"/>
      <c r="V15" s="12"/>
      <c r="W15" s="12"/>
      <c r="X15" s="12"/>
      <c r="Y15" s="12"/>
      <c r="Z15" s="12"/>
    </row>
    <row r="16" spans="1:26" ht="19.5" thickBot="1" x14ac:dyDescent="0.3">
      <c r="A16" s="26"/>
      <c r="B16" s="27"/>
      <c r="C16" s="27">
        <f>IF(C15&gt;0, VLOOKUP(C15-C$5-(INT($M15/9)+(MOD($M15,9)&gt;=C$6)), '[1]Point System'!$A$4:$B$15, 2),"")</f>
        <v>2</v>
      </c>
      <c r="D16" s="27">
        <f>IF(D15&gt;0, VLOOKUP(D15-D$5-(INT($M15/9)+(MOD($M15,9)&gt;=D$6)), '[1]Point System'!$A$4:$B$15, 2),"")</f>
        <v>4</v>
      </c>
      <c r="E16" s="27">
        <f>IF(E15&gt;0, VLOOKUP(E15-E$5-(INT($M15/9)+(MOD($M15,9)&gt;=E$6)), '[1]Point System'!$A$4:$B$15, 2),"")</f>
        <v>1</v>
      </c>
      <c r="F16" s="27">
        <f>IF(F15&gt;0, VLOOKUP(F15-F$5-(INT($M15/9)+(MOD($M15,9)&gt;=F$6)), '[1]Point System'!$A$4:$B$15, 2),"")</f>
        <v>1</v>
      </c>
      <c r="G16" s="27">
        <f>IF(G15&gt;0, VLOOKUP(G15-G$5-(INT($M15/9)+(MOD($M15,9)&gt;=G$6)), '[1]Point System'!$A$4:$B$15, 2),"")</f>
        <v>1</v>
      </c>
      <c r="H16" s="27">
        <f>IF(H15&gt;0, VLOOKUP(H15-H$5-(INT($M15/9)+(MOD($M15,9)&gt;=H$6)), '[1]Point System'!$A$4:$B$15, 2),"")</f>
        <v>1</v>
      </c>
      <c r="I16" s="27">
        <f>IF(I15&gt;0, VLOOKUP(I15-I$5-(INT($M15/9)+(MOD($M15,9)&gt;=I$6)), '[1]Point System'!$A$4:$B$15, 2),"")</f>
        <v>2</v>
      </c>
      <c r="J16" s="27">
        <f>IF(J15&gt;0, VLOOKUP(J15-J$5-(INT($M15/9)+(MOD($M15,9)&gt;=J$6)), '[1]Point System'!$A$4:$B$15, 2),"")</f>
        <v>2</v>
      </c>
      <c r="K16" s="27">
        <f>IF(K15&gt;0, VLOOKUP(K15-K$5-(INT($M15/9)+(MOD($M15,9)&gt;=K$6)), '[1]Point System'!$A$4:$B$15, 2),"")</f>
        <v>2</v>
      </c>
      <c r="L16" s="28">
        <f t="shared" ref="L16" si="4">IF(SUM(C16:K16)&gt;0, SUM(C16:K16),"")</f>
        <v>16</v>
      </c>
      <c r="M16" s="27"/>
      <c r="N16" s="27"/>
      <c r="O16" s="29">
        <f>IF(L16&lt;&gt;"", L16, "")</f>
        <v>16</v>
      </c>
      <c r="P16" s="55"/>
      <c r="Q16" s="55"/>
      <c r="R16" s="49"/>
      <c r="V16" s="12"/>
      <c r="W16" s="12"/>
      <c r="X16" s="12"/>
      <c r="Y16" s="12"/>
      <c r="Z16" s="12"/>
    </row>
    <row r="17" spans="1:26" ht="18.75" x14ac:dyDescent="0.25">
      <c r="A17" s="22" t="s">
        <v>62</v>
      </c>
      <c r="B17" s="23"/>
      <c r="C17" s="23">
        <v>5</v>
      </c>
      <c r="D17" s="23">
        <v>6</v>
      </c>
      <c r="E17" s="23">
        <v>6</v>
      </c>
      <c r="F17" s="23">
        <v>6</v>
      </c>
      <c r="G17" s="23">
        <v>6</v>
      </c>
      <c r="H17" s="23">
        <v>6</v>
      </c>
      <c r="I17" s="23">
        <v>5</v>
      </c>
      <c r="J17" s="23">
        <v>6</v>
      </c>
      <c r="K17" s="23">
        <v>6</v>
      </c>
      <c r="L17" s="24">
        <f t="shared" si="0"/>
        <v>52</v>
      </c>
      <c r="M17" s="23">
        <v>16</v>
      </c>
      <c r="N17" s="23">
        <f>IF(L17&lt;&gt;"",L17- M17, "")</f>
        <v>36</v>
      </c>
      <c r="O17" s="25"/>
      <c r="P17" s="12"/>
      <c r="Q17" s="55"/>
      <c r="R17" s="49"/>
      <c r="V17" s="12"/>
      <c r="W17" s="12"/>
      <c r="X17" s="12"/>
      <c r="Y17" s="12"/>
      <c r="Z17" s="12"/>
    </row>
    <row r="18" spans="1:26" ht="19.5" thickBot="1" x14ac:dyDescent="0.3">
      <c r="A18" s="26"/>
      <c r="B18" s="27"/>
      <c r="C18" s="27">
        <f>IF(C17&gt;0, VLOOKUP(C17-C$5-(INT($M17/9)+(MOD($M17,9)&gt;=C$6)), '[1]Point System'!$A$4:$B$15, 2),"")</f>
        <v>3</v>
      </c>
      <c r="D18" s="27">
        <f>IF(D17&gt;0, VLOOKUP(D17-D$5-(INT($M17/9)+(MOD($M17,9)&gt;=D$6)), '[1]Point System'!$A$4:$B$15, 2),"")</f>
        <v>3</v>
      </c>
      <c r="E18" s="27">
        <f>IF(E17&gt;0, VLOOKUP(E17-E$5-(INT($M17/9)+(MOD($M17,9)&gt;=E$6)), '[1]Point System'!$A$4:$B$15, 2),"")</f>
        <v>2</v>
      </c>
      <c r="F18" s="27">
        <f>IF(F17&gt;0, VLOOKUP(F17-F$5-(INT($M17/9)+(MOD($M17,9)&gt;=F$6)), '[1]Point System'!$A$4:$B$15, 2),"")</f>
        <v>0</v>
      </c>
      <c r="G18" s="27">
        <f>IF(G17&gt;0, VLOOKUP(G17-G$5-(INT($M17/9)+(MOD($M17,9)&gt;=G$6)), '[1]Point System'!$A$4:$B$15, 2),"")</f>
        <v>2</v>
      </c>
      <c r="H18" s="27">
        <f>IF(H17&gt;0, VLOOKUP(H17-H$5-(INT($M17/9)+(MOD($M17,9)&gt;=H$6)), '[1]Point System'!$A$4:$B$15, 2),"")</f>
        <v>2</v>
      </c>
      <c r="I18" s="27">
        <f>IF(I17&gt;0, VLOOKUP(I17-I$5-(INT($M17/9)+(MOD($M17,9)&gt;=I$6)), '[1]Point System'!$A$4:$B$15, 2),"")</f>
        <v>1</v>
      </c>
      <c r="J18" s="27">
        <f>IF(J17&gt;0, VLOOKUP(J17-J$5-(INT($M17/9)+(MOD($M17,9)&gt;=J$6)), '[1]Point System'!$A$4:$B$15, 2),"")</f>
        <v>2</v>
      </c>
      <c r="K18" s="59">
        <f>IF(K17&gt;0, VLOOKUP(K17-K$5-(INT($M17/9)+(MOD($M17,9)&gt;=K$6)), '[1]Point System'!$A$4:$B$15, 2),"")</f>
        <v>3</v>
      </c>
      <c r="L18" s="28">
        <f t="shared" ref="L18" si="5">IF(SUM(C18:K18)&gt;0, SUM(C18:K18),"")</f>
        <v>18</v>
      </c>
      <c r="M18" s="27"/>
      <c r="N18" s="27"/>
      <c r="O18" s="29">
        <f>IF(L18&lt;&gt;"", L18, "")</f>
        <v>18</v>
      </c>
      <c r="P18" s="55"/>
      <c r="Q18" s="55"/>
      <c r="R18" s="49"/>
      <c r="V18" s="12"/>
      <c r="W18" s="12"/>
      <c r="X18" s="12"/>
      <c r="Y18" s="12"/>
      <c r="Z18" s="12"/>
    </row>
    <row r="19" spans="1:26" ht="18.75" x14ac:dyDescent="0.25">
      <c r="A19" s="22" t="s">
        <v>114</v>
      </c>
      <c r="B19" s="23"/>
      <c r="C19" s="23">
        <v>6</v>
      </c>
      <c r="D19" s="23">
        <v>7</v>
      </c>
      <c r="E19" s="23">
        <v>8</v>
      </c>
      <c r="F19" s="23">
        <v>5</v>
      </c>
      <c r="G19" s="23">
        <v>8</v>
      </c>
      <c r="H19" s="23">
        <v>6</v>
      </c>
      <c r="I19" s="23">
        <v>4</v>
      </c>
      <c r="J19" s="23">
        <v>7</v>
      </c>
      <c r="K19" s="23">
        <v>8</v>
      </c>
      <c r="L19" s="24">
        <f t="shared" ref="L19" si="6">IF(SUM(C19:K19)&gt;0, SUM(C19:K19),"")</f>
        <v>59</v>
      </c>
      <c r="M19" s="23"/>
      <c r="N19" s="23">
        <f>IF(L19&lt;&gt;"",L19- M19, "")</f>
        <v>59</v>
      </c>
      <c r="O19" s="25"/>
      <c r="P19" s="12"/>
      <c r="Q19" s="12"/>
      <c r="R19" s="49"/>
      <c r="T19" s="13"/>
    </row>
    <row r="20" spans="1:26" ht="19.5" thickBot="1" x14ac:dyDescent="0.3">
      <c r="A20" s="26"/>
      <c r="B20" s="27"/>
      <c r="C20" s="27">
        <f>IF(C19&gt;0, VLOOKUP(C19-C$5-(INT($M19/9)+(MOD($M19,9)&gt;=C$6)), '[1]Point System'!$A$4:$B$15, 2),"")</f>
        <v>0</v>
      </c>
      <c r="D20" s="27">
        <f>IF(D19&gt;0, VLOOKUP(D19-D$5-(INT($M19/9)+(MOD($M19,9)&gt;=D$6)), '[1]Point System'!$A$4:$B$15, 2),"")</f>
        <v>0</v>
      </c>
      <c r="E20" s="27">
        <f>IF(E19&gt;0, VLOOKUP(E19-E$5-(INT($M19/9)+(MOD($M19,9)&gt;=E$6)), '[1]Point System'!$A$4:$B$15, 2),"")</f>
        <v>0</v>
      </c>
      <c r="F20" s="27">
        <f>IF(F19&gt;0, VLOOKUP(F19-F$5-(INT($M19/9)+(MOD($M19,9)&gt;=F$6)), '[1]Point System'!$A$4:$B$15, 2),"")</f>
        <v>0</v>
      </c>
      <c r="G20" s="27">
        <f>IF(G19&gt;0, VLOOKUP(G19-G$5-(INT($M19/9)+(MOD($M19,9)&gt;=G$6)), '[1]Point System'!$A$4:$B$15, 2),"")</f>
        <v>0</v>
      </c>
      <c r="H20" s="27">
        <f>IF(H19&gt;0, VLOOKUP(H19-H$5-(INT($M19/9)+(MOD($M19,9)&gt;=H$6)), '[1]Point System'!$A$4:$B$15, 2),"")</f>
        <v>0</v>
      </c>
      <c r="I20" s="27">
        <v>0</v>
      </c>
      <c r="J20" s="27">
        <f>IF(J19&gt;0, VLOOKUP(J19-J$5-(INT($M19/9)+(MOD($M19,9)&gt;=J$6)), '[1]Point System'!$A$4:$B$15, 2),"")</f>
        <v>0</v>
      </c>
      <c r="K20" s="59">
        <f>IF(K19&gt;0, VLOOKUP(K19-K$5-(INT($M19/9)+(MOD($M19,9)&gt;=K$6)), '[1]Point System'!$A$4:$B$15, 2),"")</f>
        <v>0</v>
      </c>
      <c r="L20" s="28" t="str">
        <f t="shared" ref="L20" si="7">IF(SUM(C20:K20)&gt;0, SUM(C20:K20),"")</f>
        <v/>
      </c>
      <c r="M20" s="27"/>
      <c r="N20" s="27"/>
      <c r="O20" s="29" t="str">
        <f>IF(L20&lt;&gt;"", L20, "")</f>
        <v/>
      </c>
      <c r="P20" s="12"/>
      <c r="Q20" s="12"/>
      <c r="R20" s="49"/>
      <c r="T20" s="13"/>
    </row>
    <row r="21" spans="1:26" ht="18.75" x14ac:dyDescent="0.25">
      <c r="A21" s="22" t="s">
        <v>60</v>
      </c>
      <c r="B21" s="23"/>
      <c r="C21" s="23">
        <v>4</v>
      </c>
      <c r="D21" s="23">
        <v>6</v>
      </c>
      <c r="E21" s="23">
        <v>5</v>
      </c>
      <c r="F21" s="23">
        <v>3</v>
      </c>
      <c r="G21" s="23">
        <v>4</v>
      </c>
      <c r="H21" s="23">
        <v>4</v>
      </c>
      <c r="I21" s="23">
        <v>4</v>
      </c>
      <c r="J21" s="23">
        <v>5</v>
      </c>
      <c r="K21" s="23">
        <v>7</v>
      </c>
      <c r="L21" s="24">
        <f t="shared" ref="L21" si="8">IF(SUM(C21:K21)&gt;0, SUM(C21:K21),"")</f>
        <v>42</v>
      </c>
      <c r="M21" s="23">
        <v>9</v>
      </c>
      <c r="N21" s="23">
        <f>IF(L21&lt;&gt;"",L21- M21, "")</f>
        <v>33</v>
      </c>
      <c r="O21" s="25"/>
      <c r="P21" s="12"/>
      <c r="Q21" s="55"/>
      <c r="R21" s="49"/>
      <c r="V21" s="12"/>
      <c r="W21" s="12"/>
      <c r="X21" s="12"/>
      <c r="Y21" s="12"/>
      <c r="Z21" s="12"/>
    </row>
    <row r="22" spans="1:26" ht="19.5" thickBot="1" x14ac:dyDescent="0.3">
      <c r="A22" s="26"/>
      <c r="B22" s="27"/>
      <c r="C22" s="27">
        <f>IF(C21&gt;0, VLOOKUP(C21-C$5-(INT($M21/9)+(MOD($M21,9)&gt;=C$6)), '[1]Point System'!$A$4:$B$15, 2),"")</f>
        <v>3</v>
      </c>
      <c r="D22" s="27">
        <f>IF(D21&gt;0, VLOOKUP(D21-D$5-(INT($M21/9)+(MOD($M21,9)&gt;=D$6)), '[1]Point System'!$A$4:$B$15, 2),"")</f>
        <v>2</v>
      </c>
      <c r="E22" s="27">
        <f>IF(E21&gt;0, VLOOKUP(E21-E$5-(INT($M21/9)+(MOD($M21,9)&gt;=E$6)), '[1]Point System'!$A$4:$B$15, 2),"")</f>
        <v>2</v>
      </c>
      <c r="F22" s="27">
        <f>IF(F21&gt;0, VLOOKUP(F21-F$5-(INT($M21/9)+(MOD($M21,9)&gt;=F$6)), '[1]Point System'!$A$4:$B$15, 2),"")</f>
        <v>3</v>
      </c>
      <c r="G22" s="27">
        <f>IF(G21&gt;0, VLOOKUP(G21-G$5-(INT($M21/9)+(MOD($M21,9)&gt;=G$6)), '[1]Point System'!$A$4:$B$15, 2),"")</f>
        <v>3</v>
      </c>
      <c r="H22" s="27">
        <f>IF(H21&gt;0, VLOOKUP(H21-H$5-(INT($M21/9)+(MOD($M21,9)&gt;=H$6)), '[1]Point System'!$A$4:$B$15, 2),"")</f>
        <v>3</v>
      </c>
      <c r="I22" s="27">
        <f>IF(I21&gt;0, VLOOKUP(I21-I$5-(INT($M21/9)+(MOD($M21,9)&gt;=I$6)), '[1]Point System'!$A$4:$B$15, 2),"")</f>
        <v>2</v>
      </c>
      <c r="J22" s="27">
        <f>IF(J21&gt;0, VLOOKUP(J21-J$5-(INT($M21/9)+(MOD($M21,9)&gt;=J$6)), '[1]Point System'!$A$4:$B$15, 2),"")</f>
        <v>2</v>
      </c>
      <c r="K22" s="27">
        <f>IF(K21&gt;0, VLOOKUP(K21-K$5-(INT($M21/9)+(MOD($M21,9)&gt;=K$6)), '[1]Point System'!$A$4:$B$15, 2),"")</f>
        <v>1</v>
      </c>
      <c r="L22" s="28">
        <f t="shared" ref="L22" si="9">IF(SUM(C22:K22)&gt;0, SUM(C22:K22),"")</f>
        <v>21</v>
      </c>
      <c r="M22" s="27"/>
      <c r="N22" s="27"/>
      <c r="O22" s="29">
        <f>IF(L22&lt;&gt;"", L22, "")</f>
        <v>21</v>
      </c>
      <c r="P22" s="55"/>
      <c r="Q22" s="55"/>
      <c r="R22" s="49"/>
      <c r="V22" s="12"/>
      <c r="W22" s="12"/>
      <c r="X22" s="12"/>
      <c r="Y22" s="12"/>
      <c r="Z22" s="12"/>
    </row>
    <row r="23" spans="1:26" ht="18.75" x14ac:dyDescent="0.25">
      <c r="A23" s="22" t="s">
        <v>73</v>
      </c>
      <c r="B23" s="23"/>
      <c r="C23" s="23">
        <v>6</v>
      </c>
      <c r="D23" s="23">
        <v>7</v>
      </c>
      <c r="E23" s="23">
        <v>5</v>
      </c>
      <c r="F23" s="23">
        <v>5</v>
      </c>
      <c r="G23" s="23">
        <v>5</v>
      </c>
      <c r="H23" s="23">
        <v>5</v>
      </c>
      <c r="I23" s="23">
        <v>6</v>
      </c>
      <c r="J23" s="23">
        <v>6</v>
      </c>
      <c r="K23" s="23">
        <v>6</v>
      </c>
      <c r="L23" s="24">
        <f t="shared" ref="L23" si="10">IF(SUM(C23:K23)&gt;0, SUM(C23:K23),"")</f>
        <v>51</v>
      </c>
      <c r="M23" s="23">
        <v>22</v>
      </c>
      <c r="N23" s="23">
        <f>IF(L23&lt;&gt;"",L23- M23, "")</f>
        <v>29</v>
      </c>
      <c r="O23" s="25"/>
      <c r="P23" s="12"/>
      <c r="Q23" s="55"/>
      <c r="R23" s="49"/>
      <c r="V23" s="12"/>
      <c r="W23" s="12"/>
      <c r="X23" s="12"/>
      <c r="Y23" s="12"/>
      <c r="Z23" s="12"/>
    </row>
    <row r="24" spans="1:26" ht="19.5" thickBot="1" x14ac:dyDescent="0.3">
      <c r="A24" s="26"/>
      <c r="B24" s="27"/>
      <c r="C24" s="27">
        <f>IF(C23&gt;0, VLOOKUP(C23-C$5-(INT($M23/9)+(MOD($M23,9)&gt;=C$6)), '[1]Point System'!$A$4:$B$15, 2),"")</f>
        <v>3</v>
      </c>
      <c r="D24" s="27">
        <f>IF(D23&gt;0, VLOOKUP(D23-D$5-(INT($M23/9)+(MOD($M23,9)&gt;=D$6)), '[1]Point System'!$A$4:$B$15, 2),"")</f>
        <v>3</v>
      </c>
      <c r="E24" s="27">
        <f>IF(E23&gt;0, VLOOKUP(E23-E$5-(INT($M23/9)+(MOD($M23,9)&gt;=E$6)), '[1]Point System'!$A$4:$B$15, 2),"")</f>
        <v>4</v>
      </c>
      <c r="F24" s="27">
        <f>IF(F23&gt;0, VLOOKUP(F23-F$5-(INT($M23/9)+(MOD($M23,9)&gt;=F$6)), '[1]Point System'!$A$4:$B$15, 2),"")</f>
        <v>2</v>
      </c>
      <c r="G24" s="27">
        <f>IF(G23&gt;0, VLOOKUP(G23-G$5-(INT($M23/9)+(MOD($M23,9)&gt;=G$6)), '[1]Point System'!$A$4:$B$15, 2),"")</f>
        <v>3</v>
      </c>
      <c r="H24" s="27">
        <f>IF(H23&gt;0, VLOOKUP(H23-H$5-(INT($M23/9)+(MOD($M23,9)&gt;=H$6)), '[1]Point System'!$A$4:$B$15, 2),"")</f>
        <v>3</v>
      </c>
      <c r="I24" s="27">
        <f>IF(I23&gt;0, VLOOKUP(I23-I$5-(INT($M23/9)+(MOD($M23,9)&gt;=I$6)), '[1]Point System'!$A$4:$B$15, 2),"")</f>
        <v>1</v>
      </c>
      <c r="J24" s="27">
        <f>IF(J23&gt;0, VLOOKUP(J23-J$5-(INT($M23/9)+(MOD($M23,9)&gt;=J$6)), '[1]Point System'!$A$4:$B$15, 2),"")</f>
        <v>2</v>
      </c>
      <c r="K24" s="59">
        <f>IF(K23&gt;0, VLOOKUP(K23-K$5-(INT($M23/9)+(MOD($M23,9)&gt;=K$6)), '[1]Point System'!$A$4:$B$15, 2),"")</f>
        <v>4</v>
      </c>
      <c r="L24" s="28">
        <f t="shared" ref="L24" si="11">IF(SUM(C24:K24)&gt;0, SUM(C24:K24),"")</f>
        <v>25</v>
      </c>
      <c r="M24" s="27"/>
      <c r="N24" s="27"/>
      <c r="O24" s="29">
        <f>IF(L24&lt;&gt;"", L24, "")</f>
        <v>25</v>
      </c>
      <c r="P24" s="55"/>
      <c r="Q24" s="55"/>
      <c r="R24" s="49"/>
      <c r="V24" s="12"/>
      <c r="W24" s="12"/>
      <c r="X24" s="12"/>
      <c r="Y24" s="12"/>
      <c r="Z24" s="12"/>
    </row>
    <row r="25" spans="1:26" ht="18.75" x14ac:dyDescent="0.25">
      <c r="A25" s="22" t="s">
        <v>65</v>
      </c>
      <c r="B25" s="23"/>
      <c r="C25" s="23">
        <v>6</v>
      </c>
      <c r="D25" s="23">
        <v>5</v>
      </c>
      <c r="E25" s="23">
        <v>5</v>
      </c>
      <c r="F25" s="23">
        <v>3</v>
      </c>
      <c r="G25" s="23">
        <v>6</v>
      </c>
      <c r="H25" s="23">
        <v>5</v>
      </c>
      <c r="I25" s="23">
        <v>4</v>
      </c>
      <c r="J25" s="23">
        <v>4</v>
      </c>
      <c r="K25" s="23">
        <v>5</v>
      </c>
      <c r="L25" s="24">
        <f t="shared" ref="L25" si="12">IF(SUM(C25:K25)&gt;0, SUM(C25:K25),"")</f>
        <v>43</v>
      </c>
      <c r="M25" s="23">
        <v>16</v>
      </c>
      <c r="N25" s="23">
        <f>IF(L25&lt;&gt;"",L25- M25, "")</f>
        <v>27</v>
      </c>
      <c r="O25" s="25"/>
      <c r="P25" s="12"/>
      <c r="Q25" s="12"/>
      <c r="R25" s="49"/>
      <c r="T25" s="13"/>
    </row>
    <row r="26" spans="1:26" ht="19.5" thickBot="1" x14ac:dyDescent="0.3">
      <c r="A26" s="26"/>
      <c r="B26" s="27"/>
      <c r="C26" s="27">
        <f>IF(C25&gt;0, VLOOKUP(C25-C$5-(INT($M25/9)+(MOD($M25,9)&gt;=C$6)), '[1]Point System'!$A$4:$B$15, 2),"")</f>
        <v>2</v>
      </c>
      <c r="D26" s="27">
        <f>IF(D25&gt;0, VLOOKUP(D25-D$5-(INT($M25/9)+(MOD($M25,9)&gt;=D$6)), '[1]Point System'!$A$4:$B$15, 2),"")</f>
        <v>4</v>
      </c>
      <c r="E26" s="27">
        <f>IF(E25&gt;0, VLOOKUP(E25-E$5-(INT($M25/9)+(MOD($M25,9)&gt;=E$6)), '[1]Point System'!$A$4:$B$15, 2),"")</f>
        <v>3</v>
      </c>
      <c r="F26" s="27">
        <f>IF(F25&gt;0, VLOOKUP(F25-F$5-(INT($M25/9)+(MOD($M25,9)&gt;=F$6)), '[1]Point System'!$A$4:$B$15, 2),"")</f>
        <v>3</v>
      </c>
      <c r="G26" s="27">
        <f>IF(G25&gt;0, VLOOKUP(G25-G$5-(INT($M25/9)+(MOD($M25,9)&gt;=G$6)), '[1]Point System'!$A$4:$B$15, 2),"")</f>
        <v>2</v>
      </c>
      <c r="H26" s="27">
        <f>IF(H25&gt;0, VLOOKUP(H25-H$5-(INT($M25/9)+(MOD($M25,9)&gt;=H$6)), '[1]Point System'!$A$4:$B$15, 2),"")</f>
        <v>3</v>
      </c>
      <c r="I26" s="27">
        <f>IF(I25&gt;0, VLOOKUP(I25-I$5-(INT($M25/9)+(MOD($M25,9)&gt;=I$6)), '[1]Point System'!$A$4:$B$15, 2),"")</f>
        <v>2</v>
      </c>
      <c r="J26" s="27">
        <f>IF(J25&gt;0, VLOOKUP(J25-J$5-(INT($M25/9)+(MOD($M25,9)&gt;=J$6)), '[1]Point System'!$A$4:$B$15, 2),"")</f>
        <v>4</v>
      </c>
      <c r="K26" s="59">
        <f>IF(K25&gt;0, VLOOKUP(K25-K$5-(INT($M25/9)+(MOD($M25,9)&gt;=K$6)), '[1]Point System'!$A$4:$B$15, 2),"")</f>
        <v>4</v>
      </c>
      <c r="L26" s="28">
        <f t="shared" ref="L26" si="13">IF(SUM(C26:K26)&gt;0, SUM(C26:K26),"")</f>
        <v>27</v>
      </c>
      <c r="M26" s="27"/>
      <c r="N26" s="27"/>
      <c r="O26" s="29">
        <f>IF(L26&lt;&gt;"", L26, "")</f>
        <v>27</v>
      </c>
      <c r="P26" s="12"/>
      <c r="Q26" s="12"/>
      <c r="R26" s="49"/>
      <c r="T26" s="13"/>
    </row>
  </sheetData>
  <mergeCells count="2">
    <mergeCell ref="A1:O1"/>
    <mergeCell ref="A2:O2"/>
  </mergeCells>
  <hyperlinks>
    <hyperlink ref="A2" r:id="rId1" xr:uid="{963B0744-6B26-384B-B551-174E282AB54C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6ACE2-8B06-415D-A9B7-58C4F90B35BE}">
  <dimension ref="A1:Z26"/>
  <sheetViews>
    <sheetView zoomScale="70" zoomScaleNormal="70" workbookViewId="0">
      <selection sqref="A1:O1"/>
    </sheetView>
  </sheetViews>
  <sheetFormatPr defaultColWidth="14.140625" defaultRowHeight="15" customHeight="1" x14ac:dyDescent="0.2"/>
  <cols>
    <col min="1" max="1" width="20.140625" style="13" customWidth="1"/>
    <col min="2" max="2" width="13.5703125" style="13" customWidth="1"/>
    <col min="3" max="11" width="5" style="13" customWidth="1"/>
    <col min="12" max="12" width="5.140625" style="13" bestFit="1" customWidth="1"/>
    <col min="13" max="13" width="7.28515625" style="13" customWidth="1"/>
    <col min="14" max="14" width="8.28515625" style="13" customWidth="1"/>
    <col min="15" max="15" width="17" style="13" customWidth="1"/>
    <col min="16" max="16" width="8.7109375" style="13" customWidth="1"/>
    <col min="17" max="17" width="15.140625" style="13" customWidth="1"/>
    <col min="18" max="18" width="13.7109375" style="13" customWidth="1"/>
    <col min="19" max="19" width="8.7109375" style="13" customWidth="1"/>
    <col min="20" max="20" width="8.7109375" style="52" customWidth="1"/>
    <col min="21" max="26" width="8.7109375" style="13" customWidth="1"/>
    <col min="27" max="16384" width="14.140625" style="13"/>
  </cols>
  <sheetData>
    <row r="1" spans="1:26" ht="26.25" x14ac:dyDescent="0.4">
      <c r="A1" s="158" t="s">
        <v>50</v>
      </c>
      <c r="B1" s="159"/>
      <c r="C1" s="159"/>
      <c r="D1" s="159"/>
      <c r="E1" s="159"/>
      <c r="F1" s="159"/>
      <c r="G1" s="159"/>
      <c r="H1" s="159"/>
      <c r="I1" s="159"/>
      <c r="J1" s="159"/>
      <c r="K1" s="159"/>
      <c r="L1" s="159"/>
      <c r="M1" s="159"/>
      <c r="N1" s="159"/>
      <c r="O1" s="159"/>
      <c r="P1" s="12"/>
      <c r="Q1" s="12"/>
      <c r="R1" s="12"/>
      <c r="S1" s="12"/>
      <c r="T1" s="49"/>
      <c r="U1" s="12"/>
      <c r="V1" s="12"/>
      <c r="W1" s="12"/>
      <c r="X1" s="12"/>
      <c r="Y1" s="12"/>
      <c r="Z1" s="12"/>
    </row>
    <row r="2" spans="1:26" x14ac:dyDescent="0.25">
      <c r="A2" s="160" t="s">
        <v>51</v>
      </c>
      <c r="B2" s="159"/>
      <c r="C2" s="159"/>
      <c r="D2" s="159"/>
      <c r="E2" s="159"/>
      <c r="F2" s="159"/>
      <c r="G2" s="159"/>
      <c r="H2" s="159"/>
      <c r="I2" s="159"/>
      <c r="J2" s="159"/>
      <c r="K2" s="159"/>
      <c r="L2" s="159"/>
      <c r="M2" s="159"/>
      <c r="N2" s="159"/>
      <c r="O2" s="159"/>
      <c r="P2" s="12"/>
      <c r="Q2" s="12"/>
      <c r="R2" s="12"/>
      <c r="S2" s="12"/>
      <c r="T2" s="49"/>
      <c r="U2" s="12"/>
      <c r="V2" s="12"/>
      <c r="W2" s="12"/>
      <c r="X2" s="12"/>
      <c r="Y2" s="12"/>
      <c r="Z2" s="12"/>
    </row>
    <row r="3" spans="1:26" ht="19.5" thickBot="1" x14ac:dyDescent="0.35">
      <c r="A3" s="14"/>
      <c r="B3" s="12"/>
      <c r="C3" s="15"/>
      <c r="D3" s="15"/>
      <c r="E3" s="15"/>
      <c r="F3" s="15"/>
      <c r="G3" s="15"/>
      <c r="H3" s="15"/>
      <c r="I3" s="15"/>
      <c r="J3" s="15"/>
      <c r="K3" s="15"/>
      <c r="L3" s="16"/>
      <c r="M3" s="15"/>
      <c r="N3" s="15"/>
      <c r="O3" s="16"/>
      <c r="P3" s="12"/>
      <c r="Q3" s="12"/>
      <c r="R3" s="12"/>
      <c r="S3" s="12"/>
      <c r="T3" s="49"/>
      <c r="U3" s="12"/>
      <c r="V3" s="12"/>
      <c r="W3" s="12"/>
      <c r="X3" s="12"/>
      <c r="Y3" s="12"/>
      <c r="Z3" s="12"/>
    </row>
    <row r="4" spans="1:26" ht="18.75" x14ac:dyDescent="0.25">
      <c r="A4" s="30" t="s">
        <v>52</v>
      </c>
      <c r="B4" s="31" t="s">
        <v>53</v>
      </c>
      <c r="C4" s="31">
        <v>1</v>
      </c>
      <c r="D4" s="31">
        <v>2</v>
      </c>
      <c r="E4" s="31">
        <v>3</v>
      </c>
      <c r="F4" s="31">
        <v>4</v>
      </c>
      <c r="G4" s="31">
        <v>5</v>
      </c>
      <c r="H4" s="31">
        <v>6</v>
      </c>
      <c r="I4" s="31">
        <v>7</v>
      </c>
      <c r="J4" s="31">
        <v>8</v>
      </c>
      <c r="K4" s="31">
        <v>9</v>
      </c>
      <c r="L4" s="31" t="s">
        <v>54</v>
      </c>
      <c r="M4" s="31" t="s">
        <v>55</v>
      </c>
      <c r="N4" s="31" t="s">
        <v>56</v>
      </c>
      <c r="O4" s="32" t="s">
        <v>57</v>
      </c>
      <c r="P4" s="14"/>
      <c r="Q4" s="56"/>
      <c r="R4" s="43" t="s">
        <v>88</v>
      </c>
      <c r="S4" s="14"/>
      <c r="T4" s="50"/>
      <c r="U4" s="14"/>
      <c r="V4" s="14"/>
      <c r="W4" s="14"/>
      <c r="X4" s="14"/>
      <c r="Y4" s="14"/>
      <c r="Z4" s="14"/>
    </row>
    <row r="5" spans="1:26" ht="18.75" x14ac:dyDescent="0.25">
      <c r="A5" s="33"/>
      <c r="B5" s="17" t="s">
        <v>58</v>
      </c>
      <c r="C5" s="17">
        <v>4</v>
      </c>
      <c r="D5" s="17">
        <v>5</v>
      </c>
      <c r="E5" s="17">
        <v>4</v>
      </c>
      <c r="F5" s="17">
        <v>3</v>
      </c>
      <c r="G5" s="17">
        <v>4</v>
      </c>
      <c r="H5" s="17">
        <v>4</v>
      </c>
      <c r="I5" s="17">
        <v>3</v>
      </c>
      <c r="J5" s="17">
        <v>4</v>
      </c>
      <c r="K5" s="17">
        <v>5</v>
      </c>
      <c r="L5" s="18">
        <f>SUM(C5:K5)</f>
        <v>36</v>
      </c>
      <c r="M5" s="17"/>
      <c r="N5" s="17"/>
      <c r="O5" s="34"/>
      <c r="P5" s="14"/>
      <c r="Q5" s="55"/>
      <c r="R5" s="15" t="s">
        <v>97</v>
      </c>
      <c r="S5" s="14"/>
      <c r="T5" s="50"/>
      <c r="U5" s="14"/>
      <c r="V5" s="14"/>
      <c r="W5" s="14"/>
      <c r="X5" s="14"/>
      <c r="Y5" s="14"/>
      <c r="Z5" s="14"/>
    </row>
    <row r="6" spans="1:26" ht="19.5" thickBot="1" x14ac:dyDescent="0.3">
      <c r="A6" s="35"/>
      <c r="B6" s="36" t="s">
        <v>84</v>
      </c>
      <c r="C6" s="36">
        <v>4</v>
      </c>
      <c r="D6" s="36">
        <v>1</v>
      </c>
      <c r="E6" s="36">
        <v>3</v>
      </c>
      <c r="F6" s="36">
        <v>9</v>
      </c>
      <c r="G6" s="36">
        <v>5</v>
      </c>
      <c r="H6" s="36">
        <v>7</v>
      </c>
      <c r="I6" s="36">
        <v>8</v>
      </c>
      <c r="J6" s="36">
        <v>6</v>
      </c>
      <c r="K6" s="36">
        <v>2</v>
      </c>
      <c r="L6" s="37"/>
      <c r="M6" s="36"/>
      <c r="N6" s="36"/>
      <c r="O6" s="38"/>
      <c r="P6" s="14"/>
      <c r="Q6" s="14"/>
      <c r="R6" s="14"/>
      <c r="S6" s="14"/>
      <c r="T6" s="50"/>
      <c r="U6" s="14"/>
      <c r="V6" s="14"/>
      <c r="W6" s="14"/>
      <c r="X6" s="14"/>
      <c r="Y6" s="14"/>
      <c r="Z6" s="14"/>
    </row>
    <row r="7" spans="1:26" ht="18.75" x14ac:dyDescent="0.25">
      <c r="A7" s="22" t="s">
        <v>62</v>
      </c>
      <c r="B7" s="23" t="s">
        <v>83</v>
      </c>
      <c r="C7" s="23">
        <v>4</v>
      </c>
      <c r="D7" s="23">
        <v>7</v>
      </c>
      <c r="E7" s="23">
        <v>7</v>
      </c>
      <c r="F7" s="23">
        <v>6</v>
      </c>
      <c r="G7" s="23">
        <v>8</v>
      </c>
      <c r="H7" s="23">
        <v>5</v>
      </c>
      <c r="I7" s="23">
        <v>2</v>
      </c>
      <c r="J7" s="23">
        <v>7</v>
      </c>
      <c r="K7" s="23">
        <v>9</v>
      </c>
      <c r="L7" s="24">
        <f t="shared" ref="L7:L25" si="0">IF(SUM(C7:K7)&gt;0, SUM(C7:K7),"")</f>
        <v>55</v>
      </c>
      <c r="M7" s="23">
        <v>16</v>
      </c>
      <c r="N7" s="23">
        <f>IF(L7&lt;&gt;"",L7- M7, "")</f>
        <v>39</v>
      </c>
      <c r="O7" s="25"/>
      <c r="P7" s="12"/>
      <c r="Q7" s="12"/>
      <c r="R7" s="12"/>
      <c r="S7" s="12"/>
      <c r="T7" s="49"/>
      <c r="U7" s="12"/>
      <c r="V7" s="12"/>
      <c r="W7" s="12"/>
      <c r="X7" s="12"/>
      <c r="Y7" s="12"/>
      <c r="Z7" s="12"/>
    </row>
    <row r="8" spans="1:26" ht="19.5" thickBot="1" x14ac:dyDescent="0.3">
      <c r="A8" s="26"/>
      <c r="B8" s="27" t="s">
        <v>85</v>
      </c>
      <c r="C8" s="27">
        <f>IF(C7&gt;0, VLOOKUP(C7-C$5-(INT($M7/9)+(MOD($M7,9)&gt;=C$6)), '[1]Point System'!$A$4:$B$15, 2),"")</f>
        <v>4</v>
      </c>
      <c r="D8" s="27">
        <f>IF(D7&gt;0, VLOOKUP(D7-D$5-(INT($M7/9)+(MOD($M7,9)&gt;=D$6)), '[1]Point System'!$A$4:$B$15, 2),"")</f>
        <v>2</v>
      </c>
      <c r="E8" s="27">
        <f>IF(E7&gt;0, VLOOKUP(E7-E$5-(INT($M7/9)+(MOD($M7,9)&gt;=E$6)), '[1]Point System'!$A$4:$B$15, 2),"")</f>
        <v>1</v>
      </c>
      <c r="F8" s="27">
        <f>IF(F7&gt;0, VLOOKUP(F7-F$5-(INT($M7/9)+(MOD($M7,9)&gt;=F$6)), '[1]Point System'!$A$4:$B$15, 2),"")</f>
        <v>0</v>
      </c>
      <c r="G8" s="27">
        <f>IF(G7&gt;0, VLOOKUP(G7-G$5-(INT($M7/9)+(MOD($M7,9)&gt;=G$6)), '[1]Point System'!$A$4:$B$15, 2),"")</f>
        <v>0</v>
      </c>
      <c r="H8" s="27">
        <f>IF(H7&gt;0, VLOOKUP(H7-H$5-(INT($M7/9)+(MOD($M7,9)&gt;=H$6)), '[1]Point System'!$A$4:$B$15, 2),"")</f>
        <v>3</v>
      </c>
      <c r="I8" s="27">
        <f>IF(I7&gt;0, VLOOKUP(I7-I$5-(INT($M7/9)+(MOD($M7,9)&gt;=I$6)), '[1]Point System'!$A$4:$B$15, 2),"")</f>
        <v>4</v>
      </c>
      <c r="J8" s="27">
        <f>IF(J7&gt;0, VLOOKUP(J7-J$5-(INT($M7/9)+(MOD($M7,9)&gt;=J$6)), '[1]Point System'!$A$4:$B$15, 2),"")</f>
        <v>1</v>
      </c>
      <c r="K8" s="59">
        <f>IF(K7&gt;0, VLOOKUP(K7-K$5-(INT($M7/9)+(MOD($M7,9)&gt;=K$6)), '[1]Point System'!$A$4:$B$15, 2),"")</f>
        <v>0</v>
      </c>
      <c r="L8" s="28">
        <f t="shared" si="0"/>
        <v>15</v>
      </c>
      <c r="M8" s="27"/>
      <c r="N8" s="27"/>
      <c r="O8" s="29">
        <f>IF(L8&lt;&gt;"", L8, "")</f>
        <v>15</v>
      </c>
      <c r="P8" s="12"/>
      <c r="Q8" s="55"/>
      <c r="R8" s="49"/>
      <c r="S8" s="12"/>
      <c r="T8" s="12"/>
      <c r="U8" s="12"/>
      <c r="V8" s="12"/>
      <c r="W8" s="12"/>
      <c r="X8" s="12"/>
      <c r="Z8" s="57"/>
    </row>
    <row r="9" spans="1:26" ht="18.75" x14ac:dyDescent="0.25">
      <c r="A9" s="22" t="s">
        <v>114</v>
      </c>
      <c r="B9" s="23"/>
      <c r="C9" s="23">
        <v>6</v>
      </c>
      <c r="D9" s="23">
        <v>7</v>
      </c>
      <c r="E9" s="23">
        <v>8</v>
      </c>
      <c r="F9" s="23">
        <v>6</v>
      </c>
      <c r="G9" s="23">
        <v>8</v>
      </c>
      <c r="H9" s="23">
        <v>7</v>
      </c>
      <c r="I9" s="23">
        <v>5</v>
      </c>
      <c r="J9" s="23">
        <v>7</v>
      </c>
      <c r="K9" s="23">
        <v>6</v>
      </c>
      <c r="L9" s="24">
        <f t="shared" si="0"/>
        <v>60</v>
      </c>
      <c r="M9" s="23"/>
      <c r="N9" s="23">
        <f>IF(L9&lt;&gt;"",L9- M9, "")</f>
        <v>60</v>
      </c>
      <c r="O9" s="25"/>
      <c r="P9" s="12"/>
      <c r="Q9" s="12"/>
      <c r="R9" s="49"/>
      <c r="T9" s="13"/>
    </row>
    <row r="10" spans="1:26" ht="19.5" thickBot="1" x14ac:dyDescent="0.3">
      <c r="A10" s="26"/>
      <c r="B10" s="27"/>
      <c r="C10" s="27">
        <f>IF(C9&gt;0, VLOOKUP(C9-C$5-(INT($M9/9)+(MOD($M9,9)&gt;=C$6)), '[1]Point System'!$A$4:$B$15, 2),"")</f>
        <v>0</v>
      </c>
      <c r="D10" s="27">
        <f>IF(D9&gt;0, VLOOKUP(D9-D$5-(INT($M9/9)+(MOD($M9,9)&gt;=D$6)), '[1]Point System'!$A$4:$B$15, 2),"")</f>
        <v>0</v>
      </c>
      <c r="E10" s="27">
        <f>IF(E9&gt;0, VLOOKUP(E9-E$5-(INT($M9/9)+(MOD($M9,9)&gt;=E$6)), '[1]Point System'!$A$4:$B$15, 2),"")</f>
        <v>0</v>
      </c>
      <c r="F10" s="27">
        <f>IF(F9&gt;0, VLOOKUP(F9-F$5-(INT($M9/9)+(MOD($M9,9)&gt;=F$6)), '[1]Point System'!$A$4:$B$15, 2),"")</f>
        <v>0</v>
      </c>
      <c r="G10" s="27">
        <f>IF(G9&gt;0, VLOOKUP(G9-G$5-(INT($M9/9)+(MOD($M9,9)&gt;=G$6)), '[1]Point System'!$A$4:$B$15, 2),"")</f>
        <v>0</v>
      </c>
      <c r="H10" s="27">
        <f>IF(H9&gt;0, VLOOKUP(H9-H$5-(INT($M9/9)+(MOD($M9,9)&gt;=H$6)), '[1]Point System'!$A$4:$B$15, 2),"")</f>
        <v>0</v>
      </c>
      <c r="I10" s="27">
        <f>IF(I9&gt;0, VLOOKUP(I9-I$5-(INT($M9/9)+(MOD($M9,9)&gt;=I$6)), '[1]Point System'!$A$4:$B$15, 2),"")</f>
        <v>0</v>
      </c>
      <c r="J10" s="27">
        <f>IF(J9&gt;0, VLOOKUP(J9-J$5-(INT($M9/9)+(MOD($M9,9)&gt;=J$6)), '[1]Point System'!$A$4:$B$15, 2),"")</f>
        <v>0</v>
      </c>
      <c r="K10" s="27">
        <v>0</v>
      </c>
      <c r="L10" s="28" t="str">
        <f t="shared" ref="L10" si="1">IF(SUM(C10:K10)&gt;0, SUM(C10:K10),"")</f>
        <v/>
      </c>
      <c r="M10" s="27"/>
      <c r="N10" s="27"/>
      <c r="O10" s="29" t="str">
        <f>IF(L10&lt;&gt;"", L10, "")</f>
        <v/>
      </c>
      <c r="P10" s="12"/>
      <c r="Q10" s="12"/>
      <c r="R10" s="49"/>
      <c r="T10" s="13"/>
    </row>
    <row r="11" spans="1:26" ht="18.75" x14ac:dyDescent="0.25">
      <c r="A11" s="22" t="s">
        <v>71</v>
      </c>
      <c r="B11" s="23"/>
      <c r="C11" s="23">
        <v>4</v>
      </c>
      <c r="D11" s="23">
        <v>5</v>
      </c>
      <c r="E11" s="23">
        <v>5</v>
      </c>
      <c r="F11" s="23">
        <v>4</v>
      </c>
      <c r="G11" s="23">
        <v>4</v>
      </c>
      <c r="H11" s="23">
        <v>4</v>
      </c>
      <c r="I11" s="23">
        <v>2</v>
      </c>
      <c r="J11" s="23">
        <v>4</v>
      </c>
      <c r="K11" s="23">
        <v>5</v>
      </c>
      <c r="L11" s="24">
        <f t="shared" si="0"/>
        <v>37</v>
      </c>
      <c r="M11" s="23">
        <v>2</v>
      </c>
      <c r="N11" s="23">
        <f>IF(L11&lt;&gt;"",L11- M11, "")</f>
        <v>35</v>
      </c>
      <c r="O11" s="25"/>
      <c r="P11" s="12"/>
      <c r="Q11" s="12"/>
      <c r="R11" s="49"/>
      <c r="S11" s="12"/>
      <c r="T11" s="12"/>
    </row>
    <row r="12" spans="1:26" ht="19.5" thickBot="1" x14ac:dyDescent="0.3">
      <c r="A12" s="26"/>
      <c r="B12" s="27"/>
      <c r="C12" s="27">
        <f>IF(C11&gt;0, VLOOKUP(C11-C$5-(INT($M11/9)+(MOD($M11,9)&gt;=C$6)), '[1]Point System'!$A$4:$B$15, 2),"")</f>
        <v>2</v>
      </c>
      <c r="D12" s="27">
        <f>IF(D11&gt;0, VLOOKUP(D11-D$5-(INT($M11/9)+(MOD($M11,9)&gt;=D$6)), '[1]Point System'!$A$4:$B$15, 2),"")</f>
        <v>3</v>
      </c>
      <c r="E12" s="27">
        <f>IF(E11&gt;0, VLOOKUP(E11-E$5-(INT($M11/9)+(MOD($M11,9)&gt;=E$6)), '[1]Point System'!$A$4:$B$15, 2),"")</f>
        <v>1</v>
      </c>
      <c r="F12" s="27">
        <f>IF(F11&gt;0, VLOOKUP(F11-F$5-(INT($M11/9)+(MOD($M11,9)&gt;=F$6)), '[1]Point System'!$A$4:$B$15, 2),"")</f>
        <v>1</v>
      </c>
      <c r="G12" s="27">
        <f>IF(G11&gt;0, VLOOKUP(G11-G$5-(INT($M11/9)+(MOD($M11,9)&gt;=G$6)), '[1]Point System'!$A$4:$B$15, 2),"")</f>
        <v>2</v>
      </c>
      <c r="H12" s="27">
        <f>IF(H11&gt;0, VLOOKUP(H11-H$5-(INT($M11/9)+(MOD($M11,9)&gt;=H$6)), '[1]Point System'!$A$4:$B$15, 2),"")</f>
        <v>2</v>
      </c>
      <c r="I12" s="27">
        <f>IF(I11&gt;0, VLOOKUP(I11-I$5-(INT($M11/9)+(MOD($M11,9)&gt;=I$6)), '[1]Point System'!$A$4:$B$15, 2),"")</f>
        <v>3</v>
      </c>
      <c r="J12" s="27">
        <f>IF(J11&gt;0, VLOOKUP(J11-J$5-(INT($M11/9)+(MOD($M11,9)&gt;=J$6)), '[1]Point System'!$A$4:$B$15, 2),"")</f>
        <v>2</v>
      </c>
      <c r="K12" s="27">
        <f>IF(K11&gt;0, VLOOKUP(K11-K$5-(INT($M11/9)+(MOD($M11,9)&gt;=K$6)), '[1]Point System'!$A$4:$B$15, 2),"")</f>
        <v>3</v>
      </c>
      <c r="L12" s="28">
        <f t="shared" ref="L12" si="2">IF(SUM(C12:K12)&gt;0, SUM(C12:K12),"")</f>
        <v>19</v>
      </c>
      <c r="M12" s="27"/>
      <c r="N12" s="27"/>
      <c r="O12" s="29">
        <f>IF(L12&lt;&gt;"", L12, "")</f>
        <v>19</v>
      </c>
      <c r="P12" s="55"/>
      <c r="Q12" s="55"/>
      <c r="R12" s="49"/>
      <c r="S12" s="12"/>
      <c r="T12" s="12"/>
    </row>
    <row r="13" spans="1:26" ht="18.75" x14ac:dyDescent="0.25">
      <c r="A13" s="22" t="s">
        <v>60</v>
      </c>
      <c r="B13" s="23"/>
      <c r="C13" s="23">
        <v>5</v>
      </c>
      <c r="D13" s="23">
        <v>6</v>
      </c>
      <c r="E13" s="23">
        <v>8</v>
      </c>
      <c r="F13" s="23">
        <v>4</v>
      </c>
      <c r="G13" s="23">
        <v>6</v>
      </c>
      <c r="H13" s="23">
        <v>6</v>
      </c>
      <c r="I13" s="23">
        <v>4</v>
      </c>
      <c r="J13" s="23">
        <v>6</v>
      </c>
      <c r="K13" s="23">
        <v>5</v>
      </c>
      <c r="L13" s="24">
        <f t="shared" si="0"/>
        <v>50</v>
      </c>
      <c r="M13" s="23">
        <v>9</v>
      </c>
      <c r="N13" s="23">
        <f>IF(L13&lt;&gt;"",L13- M13, "")</f>
        <v>41</v>
      </c>
      <c r="O13" s="25"/>
      <c r="P13" s="12"/>
      <c r="Q13" s="55"/>
      <c r="R13" s="49"/>
      <c r="S13" s="12"/>
      <c r="T13" s="12"/>
    </row>
    <row r="14" spans="1:26" ht="19.5" thickBot="1" x14ac:dyDescent="0.3">
      <c r="A14" s="26"/>
      <c r="B14" s="27"/>
      <c r="C14" s="27">
        <f>IF(C13&gt;0, VLOOKUP(C13-C$5-(INT($M13/9)+(MOD($M13,9)&gt;=C$6)), '[1]Point System'!$A$4:$B$15, 2),"")</f>
        <v>2</v>
      </c>
      <c r="D14" s="27">
        <f>IF(D13&gt;0, VLOOKUP(D13-D$5-(INT($M13/9)+(MOD($M13,9)&gt;=D$6)), '[1]Point System'!$A$4:$B$15, 2),"")</f>
        <v>2</v>
      </c>
      <c r="E14" s="27">
        <f>IF(E13&gt;0, VLOOKUP(E13-E$5-(INT($M13/9)+(MOD($M13,9)&gt;=E$6)), '[1]Point System'!$A$4:$B$15, 2),"")</f>
        <v>0</v>
      </c>
      <c r="F14" s="27">
        <f>IF(F13&gt;0, VLOOKUP(F13-F$5-(INT($M13/9)+(MOD($M13,9)&gt;=F$6)), '[1]Point System'!$A$4:$B$15, 2),"")</f>
        <v>2</v>
      </c>
      <c r="G14" s="27">
        <f>IF(G13&gt;0, VLOOKUP(G13-G$5-(INT($M13/9)+(MOD($M13,9)&gt;=G$6)), '[1]Point System'!$A$4:$B$15, 2),"")</f>
        <v>1</v>
      </c>
      <c r="H14" s="27">
        <f>IF(H13&gt;0, VLOOKUP(H13-H$5-(INT($M13/9)+(MOD($M13,9)&gt;=H$6)), '[1]Point System'!$A$4:$B$15, 2),"")</f>
        <v>1</v>
      </c>
      <c r="I14" s="27">
        <f>IF(I13&gt;0, VLOOKUP(I13-I$5-(INT($M13/9)+(MOD($M13,9)&gt;=I$6)), '[1]Point System'!$A$4:$B$15, 2),"")</f>
        <v>2</v>
      </c>
      <c r="J14" s="27">
        <f>IF(J13&gt;0, VLOOKUP(J13-J$5-(INT($M13/9)+(MOD($M13,9)&gt;=J$6)), '[1]Point System'!$A$4:$B$15, 2),"")</f>
        <v>1</v>
      </c>
      <c r="K14" s="27">
        <f>IF(K13&gt;0, VLOOKUP(K13-K$5-(INT($M13/9)+(MOD($M13,9)&gt;=K$6)), '[1]Point System'!$A$4:$B$15, 2),"")</f>
        <v>3</v>
      </c>
      <c r="L14" s="28">
        <f t="shared" ref="L14" si="3">IF(SUM(C14:K14)&gt;0, SUM(C14:K14),"")</f>
        <v>14</v>
      </c>
      <c r="M14" s="27"/>
      <c r="N14" s="27"/>
      <c r="O14" s="29">
        <f>IF(L14&lt;&gt;"", L14, "")</f>
        <v>14</v>
      </c>
      <c r="P14" s="55"/>
      <c r="Q14" s="55"/>
      <c r="R14" s="49"/>
      <c r="S14" s="12"/>
      <c r="T14" s="12"/>
    </row>
    <row r="15" spans="1:26" ht="18.75" x14ac:dyDescent="0.25">
      <c r="A15" s="22" t="s">
        <v>72</v>
      </c>
      <c r="B15" s="23"/>
      <c r="C15" s="23">
        <v>5</v>
      </c>
      <c r="D15" s="23">
        <v>8</v>
      </c>
      <c r="E15" s="23">
        <v>8</v>
      </c>
      <c r="F15" s="23">
        <v>3</v>
      </c>
      <c r="G15" s="23">
        <v>6</v>
      </c>
      <c r="H15" s="23">
        <v>6</v>
      </c>
      <c r="I15" s="23">
        <v>4</v>
      </c>
      <c r="J15" s="23">
        <v>6</v>
      </c>
      <c r="K15" s="23">
        <v>7</v>
      </c>
      <c r="L15" s="24">
        <f t="shared" si="0"/>
        <v>53</v>
      </c>
      <c r="M15" s="23">
        <v>12</v>
      </c>
      <c r="N15" s="23">
        <f>IF(L15&lt;&gt;"",L15- M15, "")</f>
        <v>41</v>
      </c>
      <c r="O15" s="25"/>
      <c r="P15" s="12"/>
      <c r="Q15" s="55"/>
      <c r="R15" s="49"/>
      <c r="V15" s="12"/>
      <c r="W15" s="12"/>
      <c r="X15" s="12"/>
      <c r="Y15" s="12"/>
      <c r="Z15" s="12"/>
    </row>
    <row r="16" spans="1:26" ht="19.5" thickBot="1" x14ac:dyDescent="0.3">
      <c r="A16" s="26"/>
      <c r="B16" s="27"/>
      <c r="C16" s="27">
        <f>IF(C15&gt;0, VLOOKUP(C15-C$5-(INT($M15/9)+(MOD($M15,9)&gt;=C$6)), '[1]Point System'!$A$4:$B$15, 2),"")</f>
        <v>2</v>
      </c>
      <c r="D16" s="27">
        <f>IF(D15&gt;0, VLOOKUP(D15-D$5-(INT($M15/9)+(MOD($M15,9)&gt;=D$6)), '[1]Point System'!$A$4:$B$15, 2),"")</f>
        <v>1</v>
      </c>
      <c r="E16" s="27">
        <f>IF(E15&gt;0, VLOOKUP(E15-E$5-(INT($M15/9)+(MOD($M15,9)&gt;=E$6)), '[1]Point System'!$A$4:$B$15, 2),"")</f>
        <v>0</v>
      </c>
      <c r="F16" s="27">
        <f>IF(F15&gt;0, VLOOKUP(F15-F$5-(INT($M15/9)+(MOD($M15,9)&gt;=F$6)), '[1]Point System'!$A$4:$B$15, 2),"")</f>
        <v>3</v>
      </c>
      <c r="G16" s="27">
        <f>IF(G15&gt;0, VLOOKUP(G15-G$5-(INT($M15/9)+(MOD($M15,9)&gt;=G$6)), '[1]Point System'!$A$4:$B$15, 2),"")</f>
        <v>1</v>
      </c>
      <c r="H16" s="27">
        <f>IF(H15&gt;0, VLOOKUP(H15-H$5-(INT($M15/9)+(MOD($M15,9)&gt;=H$6)), '[1]Point System'!$A$4:$B$15, 2),"")</f>
        <v>1</v>
      </c>
      <c r="I16" s="27">
        <f>IF(I15&gt;0, VLOOKUP(I15-I$5-(INT($M15/9)+(MOD($M15,9)&gt;=I$6)), '[1]Point System'!$A$4:$B$15, 2),"")</f>
        <v>2</v>
      </c>
      <c r="J16" s="27">
        <f>IF(J15&gt;0, VLOOKUP(J15-J$5-(INT($M15/9)+(MOD($M15,9)&gt;=J$6)), '[1]Point System'!$A$4:$B$15, 2),"")</f>
        <v>1</v>
      </c>
      <c r="K16" s="27">
        <f>IF(K15&gt;0, VLOOKUP(K15-K$5-(INT($M15/9)+(MOD($M15,9)&gt;=K$6)), '[1]Point System'!$A$4:$B$15, 2),"")</f>
        <v>2</v>
      </c>
      <c r="L16" s="28">
        <f t="shared" ref="L16" si="4">IF(SUM(C16:K16)&gt;0, SUM(C16:K16),"")</f>
        <v>13</v>
      </c>
      <c r="M16" s="27"/>
      <c r="N16" s="27"/>
      <c r="O16" s="29">
        <f>IF(L16&lt;&gt;"", L16, "")</f>
        <v>13</v>
      </c>
      <c r="P16" s="55"/>
      <c r="Q16" s="55"/>
      <c r="R16" s="49"/>
      <c r="V16" s="12"/>
      <c r="W16" s="12"/>
      <c r="X16" s="12"/>
      <c r="Y16" s="12"/>
      <c r="Z16" s="12"/>
    </row>
    <row r="17" spans="1:26" ht="18.75" x14ac:dyDescent="0.25">
      <c r="A17" s="22" t="s">
        <v>63</v>
      </c>
      <c r="B17" s="23"/>
      <c r="C17" s="23">
        <v>6</v>
      </c>
      <c r="D17" s="23">
        <v>5</v>
      </c>
      <c r="E17" s="23">
        <v>5</v>
      </c>
      <c r="F17" s="23">
        <v>3</v>
      </c>
      <c r="G17" s="23">
        <v>7</v>
      </c>
      <c r="H17" s="23">
        <v>6</v>
      </c>
      <c r="I17" s="23">
        <v>4</v>
      </c>
      <c r="J17" s="23">
        <v>6</v>
      </c>
      <c r="K17" s="23">
        <v>7</v>
      </c>
      <c r="L17" s="24">
        <f t="shared" si="0"/>
        <v>49</v>
      </c>
      <c r="M17" s="23">
        <v>13</v>
      </c>
      <c r="N17" s="23">
        <f>IF(L17&lt;&gt;"",L17- M17, "")</f>
        <v>36</v>
      </c>
      <c r="O17" s="25"/>
      <c r="P17" s="12"/>
      <c r="Q17" s="55"/>
      <c r="R17" s="49"/>
      <c r="V17" s="12"/>
      <c r="W17" s="12"/>
      <c r="X17" s="12"/>
      <c r="Y17" s="12"/>
      <c r="Z17" s="12"/>
    </row>
    <row r="18" spans="1:26" ht="19.5" thickBot="1" x14ac:dyDescent="0.3">
      <c r="A18" s="26"/>
      <c r="B18" s="27"/>
      <c r="C18" s="27">
        <f>IF(C17&gt;0, VLOOKUP(C17-C$5-(INT($M17/9)+(MOD($M17,9)&gt;=C$6)), '[1]Point System'!$A$4:$B$15, 2),"")</f>
        <v>2</v>
      </c>
      <c r="D18" s="27">
        <f>IF(D17&gt;0, VLOOKUP(D17-D$5-(INT($M17/9)+(MOD($M17,9)&gt;=D$6)), '[1]Point System'!$A$4:$B$15, 2),"")</f>
        <v>4</v>
      </c>
      <c r="E18" s="27">
        <f>IF(E17&gt;0, VLOOKUP(E17-E$5-(INT($M17/9)+(MOD($M17,9)&gt;=E$6)), '[1]Point System'!$A$4:$B$15, 2),"")</f>
        <v>3</v>
      </c>
      <c r="F18" s="27">
        <f>IF(F17&gt;0, VLOOKUP(F17-F$5-(INT($M17/9)+(MOD($M17,9)&gt;=F$6)), '[1]Point System'!$A$4:$B$15, 2),"")</f>
        <v>3</v>
      </c>
      <c r="G18" s="27">
        <f>IF(G17&gt;0, VLOOKUP(G17-G$5-(INT($M17/9)+(MOD($M17,9)&gt;=G$6)), '[1]Point System'!$A$4:$B$15, 2),"")</f>
        <v>0</v>
      </c>
      <c r="H18" s="27">
        <f>IF(H17&gt;0, VLOOKUP(H17-H$5-(INT($M17/9)+(MOD($M17,9)&gt;=H$6)), '[1]Point System'!$A$4:$B$15, 2),"")</f>
        <v>1</v>
      </c>
      <c r="I18" s="27">
        <f>IF(I17&gt;0, VLOOKUP(I17-I$5-(INT($M17/9)+(MOD($M17,9)&gt;=I$6)), '[1]Point System'!$A$4:$B$15, 2),"")</f>
        <v>2</v>
      </c>
      <c r="J18" s="27">
        <f>IF(J17&gt;0, VLOOKUP(J17-J$5-(INT($M17/9)+(MOD($M17,9)&gt;=J$6)), '[1]Point System'!$A$4:$B$15, 2),"")</f>
        <v>1</v>
      </c>
      <c r="K18" s="59">
        <f>IF(K17&gt;0, VLOOKUP(K17-K$5-(INT($M17/9)+(MOD($M17,9)&gt;=K$6)), '[1]Point System'!$A$4:$B$15, 2),"")</f>
        <v>2</v>
      </c>
      <c r="L18" s="28">
        <f t="shared" ref="L18" si="5">IF(SUM(C18:K18)&gt;0, SUM(C18:K18),"")</f>
        <v>18</v>
      </c>
      <c r="M18" s="27"/>
      <c r="N18" s="27"/>
      <c r="O18" s="29">
        <f>IF(L18&lt;&gt;"", L18, "")</f>
        <v>18</v>
      </c>
      <c r="P18" s="55"/>
      <c r="Q18" s="55"/>
      <c r="R18" s="49"/>
      <c r="V18" s="12"/>
      <c r="W18" s="12"/>
      <c r="X18" s="12"/>
      <c r="Y18" s="12"/>
      <c r="Z18" s="12"/>
    </row>
    <row r="19" spans="1:26" ht="18.75" x14ac:dyDescent="0.25">
      <c r="A19" s="22" t="s">
        <v>64</v>
      </c>
      <c r="B19" s="23"/>
      <c r="C19" s="23">
        <v>6</v>
      </c>
      <c r="D19" s="23">
        <v>7</v>
      </c>
      <c r="E19" s="23">
        <v>8</v>
      </c>
      <c r="F19" s="23">
        <v>5</v>
      </c>
      <c r="G19" s="23">
        <v>6</v>
      </c>
      <c r="H19" s="23">
        <v>5</v>
      </c>
      <c r="I19" s="23">
        <v>4</v>
      </c>
      <c r="J19" s="23">
        <v>5</v>
      </c>
      <c r="K19" s="23">
        <v>9</v>
      </c>
      <c r="L19" s="24">
        <f t="shared" si="0"/>
        <v>55</v>
      </c>
      <c r="M19" s="23">
        <v>22</v>
      </c>
      <c r="N19" s="23">
        <f>IF(L19&lt;&gt;"",L19- M19, "")</f>
        <v>33</v>
      </c>
      <c r="O19" s="25"/>
      <c r="P19" s="12"/>
      <c r="Q19" s="12"/>
      <c r="R19" s="49"/>
      <c r="T19" s="13"/>
    </row>
    <row r="20" spans="1:26" ht="19.5" thickBot="1" x14ac:dyDescent="0.3">
      <c r="A20" s="26"/>
      <c r="B20" s="27"/>
      <c r="C20" s="27">
        <f>IF(C19&gt;0, VLOOKUP(C19-C$5-(INT($M19/9)+(MOD($M19,9)&gt;=C$6)), '[1]Point System'!$A$4:$B$15, 2),"")</f>
        <v>3</v>
      </c>
      <c r="D20" s="27">
        <f>IF(D19&gt;0, VLOOKUP(D19-D$5-(INT($M19/9)+(MOD($M19,9)&gt;=D$6)), '[1]Point System'!$A$4:$B$15, 2),"")</f>
        <v>3</v>
      </c>
      <c r="E20" s="27">
        <f>IF(E19&gt;0, VLOOKUP(E19-E$5-(INT($M19/9)+(MOD($M19,9)&gt;=E$6)), '[1]Point System'!$A$4:$B$15, 2),"")</f>
        <v>1</v>
      </c>
      <c r="F20" s="27">
        <f>IF(F19&gt;0, VLOOKUP(F19-F$5-(INT($M19/9)+(MOD($M19,9)&gt;=F$6)), '[1]Point System'!$A$4:$B$15, 2),"")</f>
        <v>2</v>
      </c>
      <c r="G20" s="27">
        <f>IF(G19&gt;0, VLOOKUP(G19-G$5-(INT($M19/9)+(MOD($M19,9)&gt;=G$6)), '[1]Point System'!$A$4:$B$15, 2),"")</f>
        <v>2</v>
      </c>
      <c r="H20" s="27">
        <f>IF(H19&gt;0, VLOOKUP(H19-H$5-(INT($M19/9)+(MOD($M19,9)&gt;=H$6)), '[1]Point System'!$A$4:$B$15, 2),"")</f>
        <v>3</v>
      </c>
      <c r="I20" s="27">
        <f>IF(I19&gt;0, VLOOKUP(I19-I$5-(INT($M19/9)+(MOD($M19,9)&gt;=I$6)), '[1]Point System'!$A$4:$B$15, 2),"")</f>
        <v>3</v>
      </c>
      <c r="J20" s="27">
        <f>IF(J19&gt;0, VLOOKUP(J19-J$5-(INT($M19/9)+(MOD($M19,9)&gt;=J$6)), '[1]Point System'!$A$4:$B$15, 2),"")</f>
        <v>3</v>
      </c>
      <c r="K20" s="59">
        <f>IF(K19&gt;0, VLOOKUP(K19-K$5-(INT($M19/9)+(MOD($M19,9)&gt;=K$6)), '[1]Point System'!$A$4:$B$15, 2),"")</f>
        <v>1</v>
      </c>
      <c r="L20" s="28">
        <f t="shared" ref="L20" si="6">IF(SUM(C20:K20)&gt;0, SUM(C20:K20),"")</f>
        <v>21</v>
      </c>
      <c r="M20" s="27"/>
      <c r="N20" s="27"/>
      <c r="O20" s="29">
        <f>IF(L20&lt;&gt;"", L20, "")</f>
        <v>21</v>
      </c>
      <c r="P20" s="12"/>
      <c r="Q20" s="12"/>
      <c r="R20" s="49"/>
      <c r="T20" s="13"/>
    </row>
    <row r="21" spans="1:26" ht="18.75" x14ac:dyDescent="0.25">
      <c r="A21" s="22" t="s">
        <v>61</v>
      </c>
      <c r="B21" s="23"/>
      <c r="C21" s="23">
        <v>5</v>
      </c>
      <c r="D21" s="23">
        <v>7</v>
      </c>
      <c r="E21" s="23">
        <v>6</v>
      </c>
      <c r="F21" s="23">
        <v>6</v>
      </c>
      <c r="G21" s="23">
        <v>4</v>
      </c>
      <c r="H21" s="23">
        <v>4</v>
      </c>
      <c r="I21" s="23">
        <v>4</v>
      </c>
      <c r="J21" s="23">
        <v>5</v>
      </c>
      <c r="K21" s="23">
        <v>6</v>
      </c>
      <c r="L21" s="24">
        <f t="shared" si="0"/>
        <v>47</v>
      </c>
      <c r="M21" s="23">
        <v>14</v>
      </c>
      <c r="N21" s="23">
        <f>IF(L21&lt;&gt;"",L21- M21, "")</f>
        <v>33</v>
      </c>
      <c r="O21" s="25"/>
      <c r="P21" s="12"/>
      <c r="Q21" s="55"/>
      <c r="R21" s="49"/>
      <c r="V21" s="12"/>
      <c r="W21" s="12"/>
      <c r="X21" s="12"/>
      <c r="Y21" s="12"/>
      <c r="Z21" s="12"/>
    </row>
    <row r="22" spans="1:26" ht="19.5" thickBot="1" x14ac:dyDescent="0.3">
      <c r="A22" s="26"/>
      <c r="B22" s="27"/>
      <c r="C22" s="27">
        <f>IF(C21&gt;0, VLOOKUP(C21-C$5-(INT($M21/9)+(MOD($M21,9)&gt;=C$6)), '[1]Point System'!$A$4:$B$15, 2),"")</f>
        <v>3</v>
      </c>
      <c r="D22" s="27">
        <f>IF(D21&gt;0, VLOOKUP(D21-D$5-(INT($M21/9)+(MOD($M21,9)&gt;=D$6)), '[1]Point System'!$A$4:$B$15, 2),"")</f>
        <v>2</v>
      </c>
      <c r="E22" s="27">
        <f>IF(E21&gt;0, VLOOKUP(E21-E$5-(INT($M21/9)+(MOD($M21,9)&gt;=E$6)), '[1]Point System'!$A$4:$B$15, 2),"")</f>
        <v>2</v>
      </c>
      <c r="F22" s="27">
        <f>IF(F21&gt;0, VLOOKUP(F21-F$5-(INT($M21/9)+(MOD($M21,9)&gt;=F$6)), '[1]Point System'!$A$4:$B$15, 2),"")</f>
        <v>0</v>
      </c>
      <c r="G22" s="27">
        <f>IF(G21&gt;0, VLOOKUP(G21-G$5-(INT($M21/9)+(MOD($M21,9)&gt;=G$6)), '[1]Point System'!$A$4:$B$15, 2),"")</f>
        <v>4</v>
      </c>
      <c r="H22" s="27">
        <f>IF(H21&gt;0, VLOOKUP(H21-H$5-(INT($M21/9)+(MOD($M21,9)&gt;=H$6)), '[1]Point System'!$A$4:$B$15, 2),"")</f>
        <v>3</v>
      </c>
      <c r="I22" s="27">
        <f>IF(I21&gt;0, VLOOKUP(I21-I$5-(INT($M21/9)+(MOD($M21,9)&gt;=I$6)), '[1]Point System'!$A$4:$B$15, 2),"")</f>
        <v>2</v>
      </c>
      <c r="J22" s="27">
        <f>IF(J21&gt;0, VLOOKUP(J21-J$5-(INT($M21/9)+(MOD($M21,9)&gt;=J$6)), '[1]Point System'!$A$4:$B$15, 2),"")</f>
        <v>2</v>
      </c>
      <c r="K22" s="27">
        <f>IF(K21&gt;0, VLOOKUP(K21-K$5-(INT($M21/9)+(MOD($M21,9)&gt;=K$6)), '[1]Point System'!$A$4:$B$15, 2),"")</f>
        <v>3</v>
      </c>
      <c r="L22" s="28">
        <f t="shared" ref="L22" si="7">IF(SUM(C22:K22)&gt;0, SUM(C22:K22),"")</f>
        <v>21</v>
      </c>
      <c r="M22" s="27"/>
      <c r="N22" s="27"/>
      <c r="O22" s="29">
        <f>IF(L22&lt;&gt;"", L22, "")</f>
        <v>21</v>
      </c>
      <c r="P22" s="55"/>
      <c r="Q22" s="55"/>
      <c r="R22" s="49"/>
      <c r="V22" s="12"/>
      <c r="W22" s="12"/>
      <c r="X22" s="12"/>
      <c r="Y22" s="12"/>
      <c r="Z22" s="12"/>
    </row>
    <row r="23" spans="1:26" ht="18.75" x14ac:dyDescent="0.25">
      <c r="A23" s="22" t="s">
        <v>75</v>
      </c>
      <c r="B23" s="23"/>
      <c r="C23" s="23">
        <v>5</v>
      </c>
      <c r="D23" s="23">
        <v>6</v>
      </c>
      <c r="E23" s="23">
        <v>6</v>
      </c>
      <c r="F23" s="23">
        <v>5</v>
      </c>
      <c r="G23" s="23">
        <v>5</v>
      </c>
      <c r="H23" s="23">
        <v>6</v>
      </c>
      <c r="I23" s="23">
        <v>4</v>
      </c>
      <c r="J23" s="23">
        <v>6</v>
      </c>
      <c r="K23" s="23">
        <v>6</v>
      </c>
      <c r="L23" s="24">
        <f t="shared" si="0"/>
        <v>49</v>
      </c>
      <c r="M23" s="23">
        <v>11</v>
      </c>
      <c r="N23" s="23">
        <f>IF(L23&lt;&gt;"",L23- M23, "")</f>
        <v>38</v>
      </c>
      <c r="O23" s="25"/>
      <c r="P23" s="12"/>
      <c r="Q23" s="55"/>
      <c r="R23" s="49"/>
      <c r="V23" s="12"/>
      <c r="W23" s="12"/>
      <c r="X23" s="12"/>
      <c r="Y23" s="12"/>
      <c r="Z23" s="12"/>
    </row>
    <row r="24" spans="1:26" ht="19.5" thickBot="1" x14ac:dyDescent="0.3">
      <c r="A24" s="26"/>
      <c r="B24" s="27"/>
      <c r="C24" s="27">
        <f>IF(C23&gt;0, VLOOKUP(C23-C$5-(INT($M23/9)+(MOD($M23,9)&gt;=C$6)), '[1]Point System'!$A$4:$B$15, 2),"")</f>
        <v>2</v>
      </c>
      <c r="D24" s="27">
        <f>IF(D23&gt;0, VLOOKUP(D23-D$5-(INT($M23/9)+(MOD($M23,9)&gt;=D$6)), '[1]Point System'!$A$4:$B$15, 2),"")</f>
        <v>3</v>
      </c>
      <c r="E24" s="27">
        <f>IF(E23&gt;0, VLOOKUP(E23-E$5-(INT($M23/9)+(MOD($M23,9)&gt;=E$6)), '[1]Point System'!$A$4:$B$15, 2),"")</f>
        <v>1</v>
      </c>
      <c r="F24" s="27">
        <f>IF(F23&gt;0, VLOOKUP(F23-F$5-(INT($M23/9)+(MOD($M23,9)&gt;=F$6)), '[1]Point System'!$A$4:$B$15, 2),"")</f>
        <v>1</v>
      </c>
      <c r="G24" s="27">
        <f>IF(G23&gt;0, VLOOKUP(G23-G$5-(INT($M23/9)+(MOD($M23,9)&gt;=G$6)), '[1]Point System'!$A$4:$B$15, 2),"")</f>
        <v>2</v>
      </c>
      <c r="H24" s="27">
        <f>IF(H23&gt;0, VLOOKUP(H23-H$5-(INT($M23/9)+(MOD($M23,9)&gt;=H$6)), '[1]Point System'!$A$4:$B$15, 2),"")</f>
        <v>1</v>
      </c>
      <c r="I24" s="27">
        <f>IF(I23&gt;0, VLOOKUP(I23-I$5-(INT($M23/9)+(MOD($M23,9)&gt;=I$6)), '[1]Point System'!$A$4:$B$15, 2),"")</f>
        <v>2</v>
      </c>
      <c r="J24" s="27">
        <f>IF(J23&gt;0, VLOOKUP(J23-J$5-(INT($M23/9)+(MOD($M23,9)&gt;=J$6)), '[1]Point System'!$A$4:$B$15, 2),"")</f>
        <v>1</v>
      </c>
      <c r="K24" s="59">
        <f>IF(K23&gt;0, VLOOKUP(K23-K$5-(INT($M23/9)+(MOD($M23,9)&gt;=K$6)), '[1]Point System'!$A$4:$B$15, 2),"")</f>
        <v>3</v>
      </c>
      <c r="L24" s="28">
        <f t="shared" ref="L24" si="8">IF(SUM(C24:K24)&gt;0, SUM(C24:K24),"")</f>
        <v>16</v>
      </c>
      <c r="M24" s="27"/>
      <c r="N24" s="27"/>
      <c r="O24" s="29">
        <f>IF(L24&lt;&gt;"", L24, "")</f>
        <v>16</v>
      </c>
      <c r="P24" s="55"/>
      <c r="Q24" s="55"/>
      <c r="R24" s="49"/>
      <c r="V24" s="12"/>
      <c r="W24" s="12"/>
      <c r="X24" s="12"/>
      <c r="Y24" s="12"/>
      <c r="Z24" s="12"/>
    </row>
    <row r="25" spans="1:26" ht="18.75" x14ac:dyDescent="0.25">
      <c r="A25" s="22" t="s">
        <v>65</v>
      </c>
      <c r="B25" s="23"/>
      <c r="C25" s="23">
        <v>6</v>
      </c>
      <c r="D25" s="23">
        <v>6</v>
      </c>
      <c r="E25" s="23">
        <v>5</v>
      </c>
      <c r="F25" s="23">
        <v>5</v>
      </c>
      <c r="G25" s="23">
        <v>4</v>
      </c>
      <c r="H25" s="23">
        <v>6</v>
      </c>
      <c r="I25" s="23">
        <v>5</v>
      </c>
      <c r="J25" s="23">
        <v>5</v>
      </c>
      <c r="K25" s="23">
        <v>6</v>
      </c>
      <c r="L25" s="24">
        <f t="shared" si="0"/>
        <v>48</v>
      </c>
      <c r="M25" s="23">
        <v>15</v>
      </c>
      <c r="N25" s="23">
        <f>IF(L25&lt;&gt;"",L25- M25, "")</f>
        <v>33</v>
      </c>
      <c r="O25" s="25"/>
      <c r="P25" s="12"/>
      <c r="Q25" s="12"/>
      <c r="R25" s="49"/>
      <c r="T25" s="13"/>
    </row>
    <row r="26" spans="1:26" ht="19.5" thickBot="1" x14ac:dyDescent="0.3">
      <c r="A26" s="26"/>
      <c r="B26" s="27"/>
      <c r="C26" s="27">
        <f>IF(C25&gt;0, VLOOKUP(C25-C$5-(INT($M25/9)+(MOD($M25,9)&gt;=C$6)), '[1]Point System'!$A$4:$B$15, 2),"")</f>
        <v>2</v>
      </c>
      <c r="D26" s="27">
        <f>IF(D25&gt;0, VLOOKUP(D25-D$5-(INT($M25/9)+(MOD($M25,9)&gt;=D$6)), '[1]Point System'!$A$4:$B$15, 2),"")</f>
        <v>3</v>
      </c>
      <c r="E26" s="27">
        <f>IF(E25&gt;0, VLOOKUP(E25-E$5-(INT($M25/9)+(MOD($M25,9)&gt;=E$6)), '[1]Point System'!$A$4:$B$15, 2),"")</f>
        <v>3</v>
      </c>
      <c r="F26" s="27">
        <f>IF(F25&gt;0, VLOOKUP(F25-F$5-(INT($M25/9)+(MOD($M25,9)&gt;=F$6)), '[1]Point System'!$A$4:$B$15, 2),"")</f>
        <v>1</v>
      </c>
      <c r="G26" s="27">
        <f>IF(G25&gt;0, VLOOKUP(G25-G$5-(INT($M25/9)+(MOD($M25,9)&gt;=G$6)), '[1]Point System'!$A$4:$B$15, 2),"")</f>
        <v>4</v>
      </c>
      <c r="H26" s="27">
        <f>IF(H25&gt;0, VLOOKUP(H25-H$5-(INT($M25/9)+(MOD($M25,9)&gt;=H$6)), '[1]Point System'!$A$4:$B$15, 2),"")</f>
        <v>1</v>
      </c>
      <c r="I26" s="27">
        <f>IF(I25&gt;0, VLOOKUP(I25-I$5-(INT($M25/9)+(MOD($M25,9)&gt;=I$6)), '[1]Point System'!$A$4:$B$15, 2),"")</f>
        <v>1</v>
      </c>
      <c r="J26" s="27">
        <f>IF(J25&gt;0, VLOOKUP(J25-J$5-(INT($M25/9)+(MOD($M25,9)&gt;=J$6)), '[1]Point System'!$A$4:$B$15, 2),"")</f>
        <v>3</v>
      </c>
      <c r="K26" s="59">
        <f>IF(K25&gt;0, VLOOKUP(K25-K$5-(INT($M25/9)+(MOD($M25,9)&gt;=K$6)), '[1]Point System'!$A$4:$B$15, 2),"")</f>
        <v>3</v>
      </c>
      <c r="L26" s="28">
        <f t="shared" ref="L26" si="9">IF(SUM(C26:K26)&gt;0, SUM(C26:K26),"")</f>
        <v>21</v>
      </c>
      <c r="M26" s="27"/>
      <c r="N26" s="27"/>
      <c r="O26" s="29">
        <f>IF(L26&lt;&gt;"", L26, "")</f>
        <v>21</v>
      </c>
      <c r="P26" s="12"/>
      <c r="Q26" s="12"/>
      <c r="R26" s="49"/>
      <c r="T26" s="13"/>
    </row>
  </sheetData>
  <mergeCells count="2">
    <mergeCell ref="A1:O1"/>
    <mergeCell ref="A2:O2"/>
  </mergeCells>
  <hyperlinks>
    <hyperlink ref="A2" r:id="rId1" xr:uid="{626BDFDE-AAE1-433B-B848-7AB3C9FA3F3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EE897-404D-4ADC-856A-1E864FE4E3AA}">
  <dimension ref="A1:AP25"/>
  <sheetViews>
    <sheetView tabSelected="1" zoomScaleNormal="100" workbookViewId="0">
      <selection activeCell="AD24" sqref="AD24"/>
    </sheetView>
  </sheetViews>
  <sheetFormatPr defaultColWidth="9.140625" defaultRowHeight="15" x14ac:dyDescent="0.25"/>
  <cols>
    <col min="1" max="1" width="7.7109375" customWidth="1"/>
    <col min="2" max="2" width="8" customWidth="1"/>
    <col min="3" max="3" width="4.140625" customWidth="1"/>
    <col min="4" max="4" width="12.28515625" customWidth="1"/>
    <col min="5" max="5" width="5.7109375" hidden="1" customWidth="1"/>
    <col min="6" max="6" width="6" hidden="1" customWidth="1"/>
    <col min="7" max="7" width="5.7109375" hidden="1" customWidth="1"/>
    <col min="8" max="8" width="6" hidden="1" customWidth="1"/>
    <col min="9" max="9" width="5.7109375" hidden="1" customWidth="1"/>
    <col min="10" max="10" width="6" hidden="1" customWidth="1"/>
    <col min="11" max="11" width="5.7109375" hidden="1" customWidth="1"/>
    <col min="12" max="12" width="6" hidden="1" customWidth="1"/>
    <col min="13" max="13" width="5.7109375" hidden="1" customWidth="1"/>
    <col min="14" max="14" width="6" hidden="1" customWidth="1"/>
    <col min="15" max="15" width="5.7109375" hidden="1" customWidth="1"/>
    <col min="16" max="16" width="6" hidden="1" customWidth="1"/>
    <col min="17" max="17" width="5.7109375" hidden="1" customWidth="1"/>
    <col min="18" max="18" width="6" hidden="1" customWidth="1"/>
    <col min="19" max="19" width="5.7109375" hidden="1" customWidth="1"/>
    <col min="20" max="20" width="6" hidden="1" customWidth="1"/>
    <col min="21" max="21" width="5.7109375" hidden="1" customWidth="1"/>
    <col min="22" max="22" width="6" hidden="1" customWidth="1"/>
    <col min="23" max="23" width="5.7109375" hidden="1" customWidth="1"/>
    <col min="24" max="24" width="6" hidden="1" customWidth="1"/>
    <col min="25" max="25" width="5.7109375" hidden="1" customWidth="1"/>
    <col min="26" max="26" width="6" hidden="1" customWidth="1"/>
    <col min="27" max="30" width="7.42578125" customWidth="1"/>
    <col min="31" max="31" width="9.85546875" customWidth="1"/>
    <col min="32" max="32" width="9.140625" style="105"/>
    <col min="33" max="33" width="0" style="105" hidden="1" customWidth="1"/>
    <col min="34" max="34" width="9.140625" hidden="1" customWidth="1"/>
    <col min="35" max="35" width="8.5703125" hidden="1" customWidth="1"/>
    <col min="36" max="36" width="7.7109375" hidden="1" customWidth="1"/>
    <col min="37" max="37" width="13.140625" hidden="1" customWidth="1"/>
    <col min="38" max="38" width="12.7109375" style="133" hidden="1" customWidth="1"/>
    <col min="39" max="39" width="8.5703125" customWidth="1"/>
    <col min="41" max="41" width="8.5703125" customWidth="1"/>
    <col min="42" max="42" width="13.28515625" customWidth="1"/>
  </cols>
  <sheetData>
    <row r="1" spans="1:42" s="1" customFormat="1" ht="14.25" customHeight="1" thickBot="1" x14ac:dyDescent="0.3">
      <c r="A1" s="188" t="s">
        <v>39</v>
      </c>
      <c r="B1" s="189"/>
      <c r="C1" s="194"/>
      <c r="D1" s="197" t="s">
        <v>95</v>
      </c>
      <c r="E1" s="167" t="s">
        <v>45</v>
      </c>
      <c r="F1" s="168"/>
      <c r="G1" s="167" t="s">
        <v>46</v>
      </c>
      <c r="H1" s="168"/>
      <c r="I1" s="167" t="s">
        <v>47</v>
      </c>
      <c r="J1" s="168"/>
      <c r="K1" s="167" t="s">
        <v>48</v>
      </c>
      <c r="L1" s="168"/>
      <c r="M1" s="167" t="s">
        <v>80</v>
      </c>
      <c r="N1" s="168"/>
      <c r="O1" s="167" t="s">
        <v>94</v>
      </c>
      <c r="P1" s="168"/>
      <c r="Q1" s="167" t="s">
        <v>99</v>
      </c>
      <c r="R1" s="168"/>
      <c r="S1" s="167" t="s">
        <v>103</v>
      </c>
      <c r="T1" s="168"/>
      <c r="U1" s="167" t="s">
        <v>107</v>
      </c>
      <c r="V1" s="168"/>
      <c r="W1" s="167" t="s">
        <v>109</v>
      </c>
      <c r="X1" s="168"/>
      <c r="Y1" s="167" t="s">
        <v>110</v>
      </c>
      <c r="Z1" s="168"/>
      <c r="AA1" s="167" t="s">
        <v>119</v>
      </c>
      <c r="AB1" s="168"/>
      <c r="AC1" s="167" t="s">
        <v>124</v>
      </c>
      <c r="AD1" s="168"/>
      <c r="AE1" s="182" t="s">
        <v>42</v>
      </c>
      <c r="AF1" s="185" t="s">
        <v>125</v>
      </c>
      <c r="AG1" s="135"/>
      <c r="AH1" s="171" t="s">
        <v>117</v>
      </c>
      <c r="AI1" s="172"/>
      <c r="AJ1" s="172"/>
      <c r="AK1" s="173"/>
      <c r="AL1" s="164" t="s">
        <v>123</v>
      </c>
      <c r="AM1" s="161" t="s">
        <v>118</v>
      </c>
      <c r="AN1" s="162"/>
      <c r="AO1" s="162"/>
      <c r="AP1" s="163"/>
    </row>
    <row r="2" spans="1:42" s="1" customFormat="1" ht="15.75" customHeight="1" x14ac:dyDescent="0.25">
      <c r="A2" s="190"/>
      <c r="B2" s="191"/>
      <c r="C2" s="195"/>
      <c r="D2" s="198"/>
      <c r="E2" s="169">
        <v>45418</v>
      </c>
      <c r="F2" s="170"/>
      <c r="G2" s="180">
        <v>45425</v>
      </c>
      <c r="H2" s="181"/>
      <c r="I2" s="180">
        <v>45432</v>
      </c>
      <c r="J2" s="181"/>
      <c r="K2" s="180">
        <v>45439</v>
      </c>
      <c r="L2" s="181"/>
      <c r="M2" s="180">
        <v>45446</v>
      </c>
      <c r="N2" s="181"/>
      <c r="O2" s="180">
        <v>45453</v>
      </c>
      <c r="P2" s="181"/>
      <c r="Q2" s="180">
        <v>45460</v>
      </c>
      <c r="R2" s="181"/>
      <c r="S2" s="180">
        <v>45467</v>
      </c>
      <c r="T2" s="181"/>
      <c r="U2" s="180">
        <v>45474</v>
      </c>
      <c r="V2" s="181"/>
      <c r="W2" s="180">
        <v>45481</v>
      </c>
      <c r="X2" s="181"/>
      <c r="Y2" s="180">
        <v>45488</v>
      </c>
      <c r="Z2" s="181"/>
      <c r="AA2" s="169">
        <v>45495</v>
      </c>
      <c r="AB2" s="170"/>
      <c r="AC2" s="169">
        <v>45502</v>
      </c>
      <c r="AD2" s="170"/>
      <c r="AE2" s="183"/>
      <c r="AF2" s="186"/>
      <c r="AG2" s="135"/>
      <c r="AH2" s="174" t="s">
        <v>98</v>
      </c>
      <c r="AI2" s="176" t="s">
        <v>116</v>
      </c>
      <c r="AJ2" s="176" t="s">
        <v>43</v>
      </c>
      <c r="AK2" s="178" t="s">
        <v>70</v>
      </c>
      <c r="AL2" s="166"/>
      <c r="AM2" s="164" t="s">
        <v>98</v>
      </c>
      <c r="AN2" s="164" t="s">
        <v>116</v>
      </c>
      <c r="AO2" s="164" t="s">
        <v>43</v>
      </c>
      <c r="AP2" s="164" t="s">
        <v>70</v>
      </c>
    </row>
    <row r="3" spans="1:42" s="1" customFormat="1" ht="15.75" customHeight="1" thickBot="1" x14ac:dyDescent="0.3">
      <c r="A3" s="192"/>
      <c r="B3" s="193"/>
      <c r="C3" s="196"/>
      <c r="D3" s="198"/>
      <c r="E3" s="60" t="s">
        <v>28</v>
      </c>
      <c r="F3" s="61" t="s">
        <v>29</v>
      </c>
      <c r="G3" s="60" t="s">
        <v>28</v>
      </c>
      <c r="H3" s="61" t="s">
        <v>29</v>
      </c>
      <c r="I3" s="60" t="s">
        <v>28</v>
      </c>
      <c r="J3" s="61" t="s">
        <v>29</v>
      </c>
      <c r="K3" s="60" t="s">
        <v>28</v>
      </c>
      <c r="L3" s="61" t="s">
        <v>29</v>
      </c>
      <c r="M3" s="62" t="s">
        <v>28</v>
      </c>
      <c r="N3" s="63" t="s">
        <v>29</v>
      </c>
      <c r="O3" s="62" t="s">
        <v>28</v>
      </c>
      <c r="P3" s="63" t="s">
        <v>29</v>
      </c>
      <c r="Q3" s="62" t="s">
        <v>28</v>
      </c>
      <c r="R3" s="63" t="s">
        <v>29</v>
      </c>
      <c r="S3" s="62" t="s">
        <v>28</v>
      </c>
      <c r="T3" s="63" t="s">
        <v>29</v>
      </c>
      <c r="U3" s="62" t="s">
        <v>28</v>
      </c>
      <c r="V3" s="63" t="s">
        <v>29</v>
      </c>
      <c r="W3" s="62" t="s">
        <v>28</v>
      </c>
      <c r="X3" s="63" t="s">
        <v>29</v>
      </c>
      <c r="Y3" s="60" t="s">
        <v>28</v>
      </c>
      <c r="Z3" s="61" t="s">
        <v>29</v>
      </c>
      <c r="AA3" s="60" t="s">
        <v>28</v>
      </c>
      <c r="AB3" s="61" t="s">
        <v>29</v>
      </c>
      <c r="AC3" s="60" t="s">
        <v>28</v>
      </c>
      <c r="AD3" s="61" t="s">
        <v>29</v>
      </c>
      <c r="AE3" s="184"/>
      <c r="AF3" s="187"/>
      <c r="AG3" s="135"/>
      <c r="AH3" s="175"/>
      <c r="AI3" s="177"/>
      <c r="AJ3" s="177"/>
      <c r="AK3" s="179"/>
      <c r="AL3" s="165"/>
      <c r="AM3" s="165"/>
      <c r="AN3" s="165"/>
      <c r="AO3" s="165"/>
      <c r="AP3" s="165"/>
    </row>
    <row r="4" spans="1:42" x14ac:dyDescent="0.25">
      <c r="A4" s="64" t="s">
        <v>2</v>
      </c>
      <c r="B4" s="65" t="s">
        <v>3</v>
      </c>
      <c r="C4" s="66" t="s">
        <v>40</v>
      </c>
      <c r="D4" s="67">
        <f>ROUND(AF4-36,2)</f>
        <v>20.57</v>
      </c>
      <c r="E4" s="113">
        <v>53</v>
      </c>
      <c r="F4" s="68">
        <v>21</v>
      </c>
      <c r="G4" s="113">
        <v>55</v>
      </c>
      <c r="H4" s="68">
        <v>19</v>
      </c>
      <c r="I4" s="204"/>
      <c r="J4" s="112"/>
      <c r="K4" s="69"/>
      <c r="L4" s="70"/>
      <c r="M4" s="148">
        <v>61</v>
      </c>
      <c r="N4" s="71">
        <v>13</v>
      </c>
      <c r="O4" s="205">
        <v>54</v>
      </c>
      <c r="P4" s="71">
        <v>21</v>
      </c>
      <c r="Q4" s="206">
        <v>61</v>
      </c>
      <c r="R4" s="71">
        <v>13</v>
      </c>
      <c r="S4" s="69"/>
      <c r="T4" s="70"/>
      <c r="U4" s="114">
        <v>61</v>
      </c>
      <c r="V4" s="108">
        <v>14</v>
      </c>
      <c r="W4" s="69"/>
      <c r="X4" s="70"/>
      <c r="Y4" s="117"/>
      <c r="Z4" s="112"/>
      <c r="AA4" s="129">
        <v>51</v>
      </c>
      <c r="AB4" s="108">
        <v>25</v>
      </c>
      <c r="AC4" s="207"/>
      <c r="AD4" s="70"/>
      <c r="AE4" s="72">
        <f>SUMIF(E4:AC4,"&gt;30")</f>
        <v>396</v>
      </c>
      <c r="AF4" s="73">
        <f>AE4/(AH4+AM4)</f>
        <v>56.571428571428569</v>
      </c>
      <c r="AG4" s="124"/>
      <c r="AH4" s="144">
        <f>COUNTIF(E4:Y4,"&gt;30")</f>
        <v>6</v>
      </c>
      <c r="AI4" s="145">
        <v>1</v>
      </c>
      <c r="AJ4" s="146">
        <f>SUMIF(E4:Z4,"&lt;30")+AI4</f>
        <v>102</v>
      </c>
      <c r="AK4" s="147">
        <f>(AJ4)/AH4</f>
        <v>17</v>
      </c>
      <c r="AL4" s="151"/>
      <c r="AM4" s="120">
        <f>COUNTIF(AA4:AC4, "&gt;30")</f>
        <v>1</v>
      </c>
      <c r="AN4" s="74">
        <v>0</v>
      </c>
      <c r="AO4" s="119">
        <f>SUMIF(AB4:AD4, "&lt;30")+AN4</f>
        <v>25</v>
      </c>
      <c r="AP4" s="89">
        <f>(AO4)/AM4</f>
        <v>25</v>
      </c>
    </row>
    <row r="5" spans="1:42" x14ac:dyDescent="0.25">
      <c r="A5" s="76" t="s">
        <v>4</v>
      </c>
      <c r="B5" s="77" t="s">
        <v>3</v>
      </c>
      <c r="C5" s="78" t="s">
        <v>40</v>
      </c>
      <c r="D5" s="79">
        <f>ROUND(AF5-36,2)</f>
        <v>14.55</v>
      </c>
      <c r="E5" s="80">
        <v>49</v>
      </c>
      <c r="F5" s="81">
        <v>21</v>
      </c>
      <c r="G5" s="80">
        <v>52</v>
      </c>
      <c r="H5" s="81">
        <v>18</v>
      </c>
      <c r="I5" s="80">
        <v>54</v>
      </c>
      <c r="J5" s="81">
        <v>16</v>
      </c>
      <c r="K5" s="85"/>
      <c r="L5" s="83"/>
      <c r="M5" s="91">
        <v>50</v>
      </c>
      <c r="N5" s="87">
        <v>20</v>
      </c>
      <c r="O5" s="91">
        <v>56</v>
      </c>
      <c r="P5" s="87">
        <v>15</v>
      </c>
      <c r="Q5" s="91">
        <v>51</v>
      </c>
      <c r="R5" s="87">
        <v>19</v>
      </c>
      <c r="S5" s="84">
        <v>50</v>
      </c>
      <c r="T5" s="81">
        <v>20</v>
      </c>
      <c r="U5" s="93">
        <v>53</v>
      </c>
      <c r="V5" s="81">
        <v>17</v>
      </c>
      <c r="W5" s="93">
        <v>50</v>
      </c>
      <c r="X5" s="81">
        <v>20</v>
      </c>
      <c r="Y5" s="85"/>
      <c r="Z5" s="83"/>
      <c r="AA5" s="80">
        <v>43</v>
      </c>
      <c r="AB5" s="81">
        <v>27</v>
      </c>
      <c r="AC5" s="80">
        <v>48</v>
      </c>
      <c r="AD5" s="81">
        <v>21</v>
      </c>
      <c r="AE5" s="72">
        <f>SUMIF(E5:AC5,"&gt;30")</f>
        <v>556</v>
      </c>
      <c r="AF5" s="73">
        <f>AE5/(AH5+AM5)</f>
        <v>50.545454545454547</v>
      </c>
      <c r="AG5" s="124"/>
      <c r="AH5" s="84">
        <f>COUNTIF(E5:Y5,"&gt;30")</f>
        <v>9</v>
      </c>
      <c r="AI5" s="126">
        <v>0</v>
      </c>
      <c r="AJ5" s="127">
        <f>SUMIF(E5:Z5,"&lt;30")+AI5</f>
        <v>166</v>
      </c>
      <c r="AK5" s="138">
        <f>(AJ5)/AH5</f>
        <v>18.444444444444443</v>
      </c>
      <c r="AL5" s="151"/>
      <c r="AM5" s="120">
        <f>COUNTIF(AA5:AC5, "&gt;30")</f>
        <v>2</v>
      </c>
      <c r="AN5" s="88">
        <v>0</v>
      </c>
      <c r="AO5" s="119">
        <f>SUMIF(AB5:AD5, "&lt;30")+AN5</f>
        <v>48</v>
      </c>
      <c r="AP5" s="89">
        <f>(AO5)/AM5</f>
        <v>24</v>
      </c>
    </row>
    <row r="6" spans="1:42" x14ac:dyDescent="0.25">
      <c r="A6" s="76" t="s">
        <v>22</v>
      </c>
      <c r="B6" s="77" t="s">
        <v>23</v>
      </c>
      <c r="C6" s="78" t="s">
        <v>40</v>
      </c>
      <c r="D6" s="79">
        <f>ROUND(AF6-36,2)</f>
        <v>13.33</v>
      </c>
      <c r="E6" s="80">
        <v>52</v>
      </c>
      <c r="F6" s="81">
        <v>16</v>
      </c>
      <c r="G6" s="80">
        <v>49</v>
      </c>
      <c r="H6" s="81">
        <v>19</v>
      </c>
      <c r="I6" s="92">
        <v>48</v>
      </c>
      <c r="J6" s="81">
        <v>22</v>
      </c>
      <c r="K6" s="85"/>
      <c r="L6" s="83"/>
      <c r="M6" s="91">
        <v>56</v>
      </c>
      <c r="N6" s="87">
        <v>13</v>
      </c>
      <c r="O6" s="91">
        <v>55</v>
      </c>
      <c r="P6" s="87">
        <v>16</v>
      </c>
      <c r="Q6" s="91">
        <v>44</v>
      </c>
      <c r="R6" s="87">
        <v>26</v>
      </c>
      <c r="S6" s="84">
        <v>46</v>
      </c>
      <c r="T6" s="81">
        <v>23</v>
      </c>
      <c r="U6" s="84">
        <v>51</v>
      </c>
      <c r="V6" s="81">
        <v>17</v>
      </c>
      <c r="W6" s="84">
        <v>52</v>
      </c>
      <c r="X6" s="81">
        <v>16</v>
      </c>
      <c r="Y6" s="84">
        <v>48</v>
      </c>
      <c r="Z6" s="81">
        <v>20</v>
      </c>
      <c r="AA6" s="80">
        <v>44</v>
      </c>
      <c r="AB6" s="81">
        <v>24</v>
      </c>
      <c r="AC6" s="80">
        <v>47</v>
      </c>
      <c r="AD6" s="81">
        <v>21</v>
      </c>
      <c r="AE6" s="72">
        <f>SUMIF(E6:AC6,"&gt;30")</f>
        <v>592</v>
      </c>
      <c r="AF6" s="73">
        <f>AE6/(AH6+AM6)</f>
        <v>49.333333333333336</v>
      </c>
      <c r="AG6" s="124"/>
      <c r="AH6" s="84">
        <f>COUNTIF(E6:Y6,"&gt;30")</f>
        <v>10</v>
      </c>
      <c r="AI6" s="126">
        <v>1</v>
      </c>
      <c r="AJ6" s="127">
        <f>SUMIF(E6:Z6,"&lt;30")+AI6</f>
        <v>189</v>
      </c>
      <c r="AK6" s="138">
        <f>(AJ6)/AH6</f>
        <v>18.899999999999999</v>
      </c>
      <c r="AL6" s="154" t="s">
        <v>121</v>
      </c>
      <c r="AM6" s="120">
        <f>COUNTIF(AA6:AC6, "&gt;30")</f>
        <v>2</v>
      </c>
      <c r="AN6" s="88">
        <v>0</v>
      </c>
      <c r="AO6" s="119">
        <f>SUMIF(AB6:AD6, "&lt;30")+AN6</f>
        <v>45</v>
      </c>
      <c r="AP6" s="89">
        <f>(AO6)/AM6</f>
        <v>22.5</v>
      </c>
    </row>
    <row r="7" spans="1:42" x14ac:dyDescent="0.25">
      <c r="A7" s="76" t="s">
        <v>9</v>
      </c>
      <c r="B7" s="77" t="s">
        <v>24</v>
      </c>
      <c r="C7" s="78" t="s">
        <v>40</v>
      </c>
      <c r="D7" s="79">
        <f>ROUND(AF7-36,2)</f>
        <v>12.83</v>
      </c>
      <c r="E7" s="92">
        <v>49</v>
      </c>
      <c r="F7" s="81">
        <v>18</v>
      </c>
      <c r="G7" s="80">
        <v>44</v>
      </c>
      <c r="H7" s="81">
        <v>23</v>
      </c>
      <c r="I7" s="202">
        <v>53</v>
      </c>
      <c r="J7" s="81">
        <v>14</v>
      </c>
      <c r="K7" s="93">
        <v>49</v>
      </c>
      <c r="L7" s="81">
        <v>18</v>
      </c>
      <c r="M7" s="86">
        <v>53</v>
      </c>
      <c r="N7" s="87">
        <v>17</v>
      </c>
      <c r="O7" s="86">
        <v>45</v>
      </c>
      <c r="P7" s="87">
        <v>22</v>
      </c>
      <c r="Q7" s="86">
        <v>50</v>
      </c>
      <c r="R7" s="87">
        <v>17</v>
      </c>
      <c r="S7" s="116">
        <v>51</v>
      </c>
      <c r="T7" s="111">
        <v>17</v>
      </c>
      <c r="U7" s="93">
        <v>50</v>
      </c>
      <c r="V7" s="81">
        <v>17</v>
      </c>
      <c r="W7" s="93">
        <v>46</v>
      </c>
      <c r="X7" s="81">
        <v>21</v>
      </c>
      <c r="Y7" s="115">
        <v>47</v>
      </c>
      <c r="Z7" s="81">
        <v>20</v>
      </c>
      <c r="AA7" s="82"/>
      <c r="AB7" s="83"/>
      <c r="AC7" s="92">
        <v>49</v>
      </c>
      <c r="AD7" s="203">
        <v>18</v>
      </c>
      <c r="AE7" s="72">
        <f>SUMIF(E7:AC7,"&gt;30")</f>
        <v>586</v>
      </c>
      <c r="AF7" s="73">
        <f>AE7/(AH7+AM7)</f>
        <v>48.833333333333336</v>
      </c>
      <c r="AG7" s="124"/>
      <c r="AH7" s="84">
        <f>COUNTIF(E7:Y7,"&gt;30")</f>
        <v>11</v>
      </c>
      <c r="AI7" s="126">
        <v>2</v>
      </c>
      <c r="AJ7" s="127">
        <f>SUMIF(E7:Z7,"&lt;30")+AI7</f>
        <v>206</v>
      </c>
      <c r="AK7" s="138">
        <f>(AJ7)/AH7</f>
        <v>18.727272727272727</v>
      </c>
      <c r="AL7" s="143" t="s">
        <v>122</v>
      </c>
      <c r="AM7" s="120">
        <f>COUNTIF(AA7:AC7, "&gt;30")</f>
        <v>1</v>
      </c>
      <c r="AN7" s="88">
        <v>1</v>
      </c>
      <c r="AO7" s="119">
        <f>SUMIF(AB7:AD7, "&lt;30")+AN7</f>
        <v>19</v>
      </c>
      <c r="AP7" s="89">
        <f>(AO7)/AM7</f>
        <v>19</v>
      </c>
    </row>
    <row r="8" spans="1:42" x14ac:dyDescent="0.25">
      <c r="A8" s="76" t="s">
        <v>7</v>
      </c>
      <c r="B8" s="77" t="s">
        <v>8</v>
      </c>
      <c r="C8" s="78" t="s">
        <v>40</v>
      </c>
      <c r="D8" s="79">
        <f>ROUND(AF8-36,2)</f>
        <v>2.11</v>
      </c>
      <c r="E8" s="80">
        <v>39</v>
      </c>
      <c r="F8" s="81">
        <v>16</v>
      </c>
      <c r="G8" s="90">
        <v>38</v>
      </c>
      <c r="H8" s="81">
        <v>17</v>
      </c>
      <c r="I8" s="82"/>
      <c r="J8" s="83"/>
      <c r="K8" s="94">
        <v>35</v>
      </c>
      <c r="L8" s="81">
        <v>20</v>
      </c>
      <c r="M8" s="95">
        <v>40</v>
      </c>
      <c r="N8" s="87">
        <v>16</v>
      </c>
      <c r="O8" s="86">
        <v>37</v>
      </c>
      <c r="P8" s="87">
        <v>18</v>
      </c>
      <c r="Q8" s="85"/>
      <c r="R8" s="83"/>
      <c r="S8" s="109">
        <v>38</v>
      </c>
      <c r="T8" s="81">
        <v>18</v>
      </c>
      <c r="U8" s="93">
        <v>39</v>
      </c>
      <c r="V8" s="81">
        <v>17</v>
      </c>
      <c r="W8" s="85"/>
      <c r="X8" s="83"/>
      <c r="Y8" s="85"/>
      <c r="Z8" s="83"/>
      <c r="AA8" s="90">
        <v>40</v>
      </c>
      <c r="AB8" s="81">
        <v>16</v>
      </c>
      <c r="AC8" s="202">
        <v>37</v>
      </c>
      <c r="AD8" s="81">
        <v>19</v>
      </c>
      <c r="AE8" s="72">
        <f>SUMIF(E8:AC8,"&gt;30")</f>
        <v>343</v>
      </c>
      <c r="AF8" s="73">
        <f>AE8/(AH8+AM8)</f>
        <v>38.111111111111114</v>
      </c>
      <c r="AG8" s="124"/>
      <c r="AH8" s="84">
        <f>COUNTIF(E8:Y8,"&gt;30")</f>
        <v>7</v>
      </c>
      <c r="AI8" s="126">
        <v>5</v>
      </c>
      <c r="AJ8" s="127">
        <f>SUMIF(E8:Z8,"&lt;30")+AI8</f>
        <v>127</v>
      </c>
      <c r="AK8" s="138">
        <f>(AJ8)/AH8</f>
        <v>18.142857142857142</v>
      </c>
      <c r="AL8" s="152"/>
      <c r="AM8" s="120">
        <f>COUNTIF(AA8:AC8, "&gt;30")</f>
        <v>2</v>
      </c>
      <c r="AN8" s="88">
        <v>1</v>
      </c>
      <c r="AO8" s="119">
        <f>SUMIF(AB8:AD8, "&lt;30")+AN8</f>
        <v>36</v>
      </c>
      <c r="AP8" s="89">
        <f>(AO8)/AM8</f>
        <v>18</v>
      </c>
    </row>
    <row r="9" spans="1:42" x14ac:dyDescent="0.25">
      <c r="A9" s="76" t="s">
        <v>9</v>
      </c>
      <c r="B9" s="77" t="s">
        <v>10</v>
      </c>
      <c r="C9" s="78" t="s">
        <v>40</v>
      </c>
      <c r="D9" s="79">
        <f>ROUND(AF9-36,2)</f>
        <v>9.33</v>
      </c>
      <c r="E9" s="80">
        <v>49</v>
      </c>
      <c r="F9" s="81">
        <v>15</v>
      </c>
      <c r="G9" s="92">
        <v>41</v>
      </c>
      <c r="H9" s="81">
        <v>23</v>
      </c>
      <c r="I9" s="80">
        <v>47</v>
      </c>
      <c r="J9" s="81">
        <v>17</v>
      </c>
      <c r="K9" s="84">
        <v>41</v>
      </c>
      <c r="L9" s="81">
        <v>20</v>
      </c>
      <c r="M9" s="91">
        <v>44</v>
      </c>
      <c r="N9" s="87">
        <v>18</v>
      </c>
      <c r="O9" s="85"/>
      <c r="P9" s="83"/>
      <c r="Q9" s="86">
        <v>48</v>
      </c>
      <c r="R9" s="87">
        <v>14</v>
      </c>
      <c r="S9" s="85"/>
      <c r="T9" s="83"/>
      <c r="U9" s="85"/>
      <c r="V9" s="83"/>
      <c r="W9" s="85"/>
      <c r="X9" s="83"/>
      <c r="Y9" s="94">
        <v>46</v>
      </c>
      <c r="Z9" s="81">
        <v>17</v>
      </c>
      <c r="AA9" s="92">
        <v>42</v>
      </c>
      <c r="AB9" s="81">
        <v>21</v>
      </c>
      <c r="AC9" s="202">
        <v>50</v>
      </c>
      <c r="AD9" s="81">
        <v>14</v>
      </c>
      <c r="AE9" s="72">
        <f>SUMIF(E9:AC9,"&gt;30")</f>
        <v>408</v>
      </c>
      <c r="AF9" s="73">
        <f>AE9/(AH9+AM9)</f>
        <v>45.333333333333336</v>
      </c>
      <c r="AG9" s="124"/>
      <c r="AH9" s="84">
        <f>COUNTIF(E9:Y9,"&gt;30")</f>
        <v>7</v>
      </c>
      <c r="AI9" s="126">
        <v>2</v>
      </c>
      <c r="AJ9" s="127">
        <f>SUMIF(E9:Z9,"&lt;30")+AI9</f>
        <v>126</v>
      </c>
      <c r="AK9" s="138">
        <f>(AJ9)/AH9</f>
        <v>18</v>
      </c>
      <c r="AL9" s="152"/>
      <c r="AM9" s="120">
        <f>COUNTIF(AA9:AC9, "&gt;30")</f>
        <v>2</v>
      </c>
      <c r="AN9" s="88">
        <v>1</v>
      </c>
      <c r="AO9" s="119">
        <f>SUMIF(AB9:AD9, "&lt;30")+AN9</f>
        <v>36</v>
      </c>
      <c r="AP9" s="89">
        <f>(AO9)/AM9</f>
        <v>18</v>
      </c>
    </row>
    <row r="10" spans="1:42" x14ac:dyDescent="0.25">
      <c r="A10" s="76" t="s">
        <v>19</v>
      </c>
      <c r="B10" s="77" t="s">
        <v>18</v>
      </c>
      <c r="C10" s="78" t="s">
        <v>40</v>
      </c>
      <c r="D10" s="79">
        <f>ROUND(AF10-36,2)</f>
        <v>21.27</v>
      </c>
      <c r="E10" s="80">
        <v>64</v>
      </c>
      <c r="F10" s="81">
        <v>13</v>
      </c>
      <c r="G10" s="80">
        <v>59</v>
      </c>
      <c r="H10" s="81">
        <v>18</v>
      </c>
      <c r="I10" s="80">
        <v>53</v>
      </c>
      <c r="J10" s="81">
        <v>24</v>
      </c>
      <c r="K10" s="84">
        <v>57</v>
      </c>
      <c r="L10" s="81">
        <v>17</v>
      </c>
      <c r="M10" s="91">
        <v>59</v>
      </c>
      <c r="N10" s="87">
        <v>15</v>
      </c>
      <c r="O10" s="91">
        <v>55</v>
      </c>
      <c r="P10" s="87">
        <v>20</v>
      </c>
      <c r="Q10" s="85"/>
      <c r="R10" s="83"/>
      <c r="S10" s="84">
        <v>56</v>
      </c>
      <c r="T10" s="81">
        <v>20</v>
      </c>
      <c r="U10" s="93">
        <v>55</v>
      </c>
      <c r="V10" s="81">
        <v>21</v>
      </c>
      <c r="W10" s="85"/>
      <c r="X10" s="83"/>
      <c r="Y10" s="84">
        <v>57</v>
      </c>
      <c r="Z10" s="81">
        <v>18</v>
      </c>
      <c r="AA10" s="80">
        <v>60</v>
      </c>
      <c r="AB10" s="81">
        <v>15</v>
      </c>
      <c r="AC10" s="80">
        <v>55</v>
      </c>
      <c r="AD10" s="81">
        <v>21</v>
      </c>
      <c r="AE10" s="72">
        <f>SUMIF(E10:AC10,"&gt;30")</f>
        <v>630</v>
      </c>
      <c r="AF10" s="73">
        <f>AE10/(AH10+AM10)</f>
        <v>57.272727272727273</v>
      </c>
      <c r="AG10" s="124"/>
      <c r="AH10" s="84">
        <f>COUNTIF(E10:Y10,"&gt;30")</f>
        <v>9</v>
      </c>
      <c r="AI10" s="126">
        <v>0</v>
      </c>
      <c r="AJ10" s="127">
        <f>SUMIF(E10:Z10,"&lt;30")+AI10</f>
        <v>166</v>
      </c>
      <c r="AK10" s="138">
        <f>(AJ10)/AH10</f>
        <v>18.444444444444443</v>
      </c>
      <c r="AL10" s="152"/>
      <c r="AM10" s="120">
        <f>COUNTIF(AA10:AC10, "&gt;30")</f>
        <v>2</v>
      </c>
      <c r="AN10" s="88">
        <v>0</v>
      </c>
      <c r="AO10" s="119">
        <f>SUMIF(AB10:AD10, "&lt;30")+AN10</f>
        <v>36</v>
      </c>
      <c r="AP10" s="89">
        <f>(AO10)/AM10</f>
        <v>18</v>
      </c>
    </row>
    <row r="11" spans="1:42" x14ac:dyDescent="0.25">
      <c r="A11" s="76" t="s">
        <v>17</v>
      </c>
      <c r="B11" s="77" t="s">
        <v>18</v>
      </c>
      <c r="C11" s="78" t="s">
        <v>40</v>
      </c>
      <c r="D11" s="79">
        <f>ROUND(AF11-36,2)</f>
        <v>16.399999999999999</v>
      </c>
      <c r="E11" s="80">
        <v>51</v>
      </c>
      <c r="F11" s="81">
        <v>20</v>
      </c>
      <c r="G11" s="80">
        <v>52</v>
      </c>
      <c r="H11" s="81">
        <v>19</v>
      </c>
      <c r="I11" s="80">
        <v>55</v>
      </c>
      <c r="J11" s="81">
        <v>16</v>
      </c>
      <c r="K11" s="85"/>
      <c r="L11" s="83"/>
      <c r="M11" s="91">
        <v>49</v>
      </c>
      <c r="N11" s="87">
        <v>21</v>
      </c>
      <c r="O11" s="91">
        <v>53</v>
      </c>
      <c r="P11" s="87">
        <v>17</v>
      </c>
      <c r="Q11" s="85"/>
      <c r="R11" s="83"/>
      <c r="S11" s="85"/>
      <c r="T11" s="83"/>
      <c r="U11" s="93">
        <v>52</v>
      </c>
      <c r="V11" s="81">
        <v>18</v>
      </c>
      <c r="W11" s="93">
        <v>54</v>
      </c>
      <c r="X11" s="81">
        <v>16</v>
      </c>
      <c r="Y11" s="93">
        <v>51</v>
      </c>
      <c r="Z11" s="81">
        <v>19</v>
      </c>
      <c r="AA11" s="80">
        <v>52</v>
      </c>
      <c r="AB11" s="81">
        <v>18</v>
      </c>
      <c r="AC11" s="90">
        <v>55</v>
      </c>
      <c r="AD11" s="81">
        <v>15</v>
      </c>
      <c r="AE11" s="72">
        <f>SUMIF(E11:AC11,"&gt;30")</f>
        <v>524</v>
      </c>
      <c r="AF11" s="73">
        <f>AE11/(AH11+AM11)</f>
        <v>52.4</v>
      </c>
      <c r="AG11" s="124"/>
      <c r="AH11" s="84">
        <f>COUNTIF(E11:Y11,"&gt;30")</f>
        <v>8</v>
      </c>
      <c r="AI11" s="126">
        <v>0</v>
      </c>
      <c r="AJ11" s="127">
        <f>SUMIF(E11:Z11,"&lt;30")+AI11</f>
        <v>146</v>
      </c>
      <c r="AK11" s="138">
        <f>(AJ11)/AH11</f>
        <v>18.25</v>
      </c>
      <c r="AL11" s="152"/>
      <c r="AM11" s="120">
        <f>COUNTIF(AA11:AC11, "&gt;30")</f>
        <v>2</v>
      </c>
      <c r="AN11" s="88">
        <v>1</v>
      </c>
      <c r="AO11" s="119">
        <f>SUMIF(AB11:AD11, "&lt;30")+AN11</f>
        <v>34</v>
      </c>
      <c r="AP11" s="89">
        <f>(AO11)/AM11</f>
        <v>17</v>
      </c>
    </row>
    <row r="12" spans="1:42" x14ac:dyDescent="0.25">
      <c r="A12" s="76" t="s">
        <v>20</v>
      </c>
      <c r="B12" s="77" t="s">
        <v>21</v>
      </c>
      <c r="C12" s="78" t="s">
        <v>40</v>
      </c>
      <c r="D12" s="79">
        <f>ROUND(AF12-36,2)</f>
        <v>11</v>
      </c>
      <c r="E12" s="82"/>
      <c r="F12" s="83"/>
      <c r="G12" s="80">
        <v>48</v>
      </c>
      <c r="H12" s="81">
        <v>17</v>
      </c>
      <c r="I12" s="82"/>
      <c r="J12" s="83"/>
      <c r="K12" s="84">
        <v>49</v>
      </c>
      <c r="L12" s="81">
        <v>16</v>
      </c>
      <c r="M12" s="85"/>
      <c r="N12" s="83"/>
      <c r="O12" s="95">
        <v>45</v>
      </c>
      <c r="P12" s="87">
        <v>20</v>
      </c>
      <c r="Q12" s="95">
        <v>50</v>
      </c>
      <c r="R12" s="87">
        <v>15</v>
      </c>
      <c r="S12" s="93">
        <v>41</v>
      </c>
      <c r="T12" s="81">
        <v>25</v>
      </c>
      <c r="U12" s="85"/>
      <c r="V12" s="83"/>
      <c r="W12" s="93">
        <v>45</v>
      </c>
      <c r="X12" s="81">
        <v>20</v>
      </c>
      <c r="Y12" s="85"/>
      <c r="Z12" s="83"/>
      <c r="AA12" s="80">
        <v>49</v>
      </c>
      <c r="AB12" s="81">
        <v>15</v>
      </c>
      <c r="AC12" s="80">
        <v>49</v>
      </c>
      <c r="AD12" s="81">
        <v>16</v>
      </c>
      <c r="AE12" s="72">
        <f>SUMIF(E12:AC12,"&gt;30")</f>
        <v>376</v>
      </c>
      <c r="AF12" s="73">
        <f>AE12/(AH12+AM12)</f>
        <v>47</v>
      </c>
      <c r="AG12" s="124"/>
      <c r="AH12" s="84">
        <f>COUNTIF(E12:Y12,"&gt;30")</f>
        <v>6</v>
      </c>
      <c r="AI12" s="126">
        <v>2</v>
      </c>
      <c r="AJ12" s="127">
        <f>SUMIF(E12:Z12,"&lt;30")+AI12</f>
        <v>115</v>
      </c>
      <c r="AK12" s="138">
        <f>(AJ12)/AH12</f>
        <v>19.166666666666668</v>
      </c>
      <c r="AL12" s="154" t="s">
        <v>120</v>
      </c>
      <c r="AM12" s="120">
        <f>COUNTIF(AA12:AC12, "&gt;30")</f>
        <v>2</v>
      </c>
      <c r="AN12" s="88">
        <v>0</v>
      </c>
      <c r="AO12" s="119">
        <f>SUMIF(AB12:AD12, "&lt;30")+AN12</f>
        <v>31</v>
      </c>
      <c r="AP12" s="89">
        <f>(AO12)/AM12</f>
        <v>15.5</v>
      </c>
    </row>
    <row r="13" spans="1:42" x14ac:dyDescent="0.25">
      <c r="A13" s="76" t="s">
        <v>5</v>
      </c>
      <c r="B13" s="77" t="s">
        <v>6</v>
      </c>
      <c r="C13" s="78" t="s">
        <v>40</v>
      </c>
      <c r="D13" s="79">
        <f>ROUND(AF13-36,2)</f>
        <v>13</v>
      </c>
      <c r="E13" s="80">
        <v>44</v>
      </c>
      <c r="F13" s="81">
        <v>22</v>
      </c>
      <c r="G13" s="82"/>
      <c r="H13" s="83"/>
      <c r="I13" s="80">
        <v>46</v>
      </c>
      <c r="J13" s="81">
        <v>20</v>
      </c>
      <c r="K13" s="84">
        <v>54</v>
      </c>
      <c r="L13" s="81">
        <v>12</v>
      </c>
      <c r="M13" s="85"/>
      <c r="N13" s="83"/>
      <c r="O13" s="86">
        <v>46</v>
      </c>
      <c r="P13" s="87">
        <v>21</v>
      </c>
      <c r="Q13" s="85"/>
      <c r="R13" s="83"/>
      <c r="S13" s="84">
        <v>52</v>
      </c>
      <c r="T13" s="81">
        <v>14</v>
      </c>
      <c r="U13" s="94">
        <v>51</v>
      </c>
      <c r="V13" s="81">
        <v>15</v>
      </c>
      <c r="W13" s="94">
        <v>46</v>
      </c>
      <c r="X13" s="81">
        <v>21</v>
      </c>
      <c r="Y13" s="85"/>
      <c r="Z13" s="83"/>
      <c r="AA13" s="82"/>
      <c r="AB13" s="83"/>
      <c r="AC13" s="80">
        <v>53</v>
      </c>
      <c r="AD13" s="81">
        <v>13</v>
      </c>
      <c r="AE13" s="72">
        <f>SUMIF(E13:AC13,"&gt;30")</f>
        <v>392</v>
      </c>
      <c r="AF13" s="73">
        <f>AE13/(AH13+AM13)</f>
        <v>49</v>
      </c>
      <c r="AG13" s="124"/>
      <c r="AH13" s="84">
        <f>COUNTIF(E13:Y13,"&gt;30")</f>
        <v>7</v>
      </c>
      <c r="AI13" s="126">
        <v>2</v>
      </c>
      <c r="AJ13" s="127">
        <f>SUMIF(E13:Z13,"&lt;30")+AI13</f>
        <v>127</v>
      </c>
      <c r="AK13" s="138">
        <f>(AJ13)/AH13</f>
        <v>18.142857142857142</v>
      </c>
      <c r="AL13" s="152"/>
      <c r="AM13" s="120">
        <f>COUNTIF(AA13:AC13, "&gt;30")</f>
        <v>1</v>
      </c>
      <c r="AN13" s="88">
        <v>0</v>
      </c>
      <c r="AO13" s="119">
        <f>SUMIF(AB13:AD13, "&lt;30")+AN13</f>
        <v>13</v>
      </c>
      <c r="AP13" s="89">
        <f>(AO13)/AM13</f>
        <v>13</v>
      </c>
    </row>
    <row r="14" spans="1:42" x14ac:dyDescent="0.25">
      <c r="A14" s="76" t="s">
        <v>13</v>
      </c>
      <c r="B14" s="77" t="s">
        <v>14</v>
      </c>
      <c r="C14" s="78" t="s">
        <v>40</v>
      </c>
      <c r="D14" s="79">
        <f>ROUND(AF14-36,2)</f>
        <v>8.33</v>
      </c>
      <c r="E14" s="80">
        <f>'Week 1'!L7</f>
        <v>49</v>
      </c>
      <c r="F14" s="81">
        <f>'Week 1'!O8</f>
        <v>17</v>
      </c>
      <c r="G14" s="80">
        <f>'Week 2'!L7</f>
        <v>43</v>
      </c>
      <c r="H14" s="81">
        <f>'Week 2'!O8</f>
        <v>21</v>
      </c>
      <c r="I14" s="90">
        <f>'Week 3'!L7</f>
        <v>45</v>
      </c>
      <c r="J14" s="81">
        <f>'Week 3'!O8</f>
        <v>19</v>
      </c>
      <c r="K14" s="85"/>
      <c r="L14" s="83"/>
      <c r="M14" s="91">
        <v>43</v>
      </c>
      <c r="N14" s="87">
        <v>19</v>
      </c>
      <c r="O14" s="91">
        <v>40</v>
      </c>
      <c r="P14" s="87">
        <v>21</v>
      </c>
      <c r="Q14" s="91">
        <v>49</v>
      </c>
      <c r="R14" s="87">
        <v>14</v>
      </c>
      <c r="S14" s="85"/>
      <c r="T14" s="83"/>
      <c r="U14" s="93">
        <v>44</v>
      </c>
      <c r="V14" s="81">
        <v>19</v>
      </c>
      <c r="W14" s="93">
        <v>43</v>
      </c>
      <c r="X14" s="81">
        <v>20</v>
      </c>
      <c r="Y14" s="93">
        <v>43</v>
      </c>
      <c r="Z14" s="81">
        <v>18</v>
      </c>
      <c r="AA14" s="82"/>
      <c r="AB14" s="83"/>
      <c r="AC14" s="82"/>
      <c r="AD14" s="83"/>
      <c r="AE14" s="72">
        <f>SUMIF(E14:AC14,"&gt;30")</f>
        <v>399</v>
      </c>
      <c r="AF14" s="73">
        <f>AE14/(AH14+AM14)</f>
        <v>44.333333333333336</v>
      </c>
      <c r="AG14" s="124"/>
      <c r="AH14" s="84">
        <f>COUNTIF(E14:Y14,"&gt;30")</f>
        <v>9</v>
      </c>
      <c r="AI14" s="126">
        <v>1</v>
      </c>
      <c r="AJ14" s="127">
        <f>SUMIF(E14:Z14,"&lt;30")+AI14</f>
        <v>169</v>
      </c>
      <c r="AK14" s="138">
        <f>(AJ14)/AH14</f>
        <v>18.777777777777779</v>
      </c>
      <c r="AL14" s="153"/>
      <c r="AM14" s="120">
        <f>COUNTIF(AA14:AC14, "&gt;30")</f>
        <v>0</v>
      </c>
      <c r="AN14" s="88">
        <v>0</v>
      </c>
      <c r="AO14" s="119">
        <f>SUMIF(AB14:AD14, "&lt;30")+AN14</f>
        <v>0</v>
      </c>
      <c r="AP14" s="89">
        <v>0</v>
      </c>
    </row>
    <row r="15" spans="1:42" x14ac:dyDescent="0.25">
      <c r="A15" s="76" t="s">
        <v>81</v>
      </c>
      <c r="B15" s="77" t="s">
        <v>6</v>
      </c>
      <c r="C15" s="78" t="s">
        <v>115</v>
      </c>
      <c r="D15" s="79" t="s">
        <v>34</v>
      </c>
      <c r="E15" s="82"/>
      <c r="F15" s="83"/>
      <c r="G15" s="82"/>
      <c r="H15" s="83"/>
      <c r="I15" s="82"/>
      <c r="J15" s="83"/>
      <c r="K15" s="84">
        <v>50</v>
      </c>
      <c r="L15" s="81">
        <v>0</v>
      </c>
      <c r="M15" s="85"/>
      <c r="N15" s="83"/>
      <c r="O15" s="85"/>
      <c r="P15" s="83"/>
      <c r="Q15" s="85"/>
      <c r="R15" s="83"/>
      <c r="S15" s="85"/>
      <c r="T15" s="83"/>
      <c r="U15" s="85"/>
      <c r="V15" s="83"/>
      <c r="W15" s="85"/>
      <c r="X15" s="83"/>
      <c r="Y15" s="85"/>
      <c r="Z15" s="83"/>
      <c r="AA15" s="82"/>
      <c r="AB15" s="83"/>
      <c r="AC15" s="82"/>
      <c r="AD15" s="83"/>
      <c r="AE15" s="72">
        <f>SUMIF(E15:AC15,"&gt;30")</f>
        <v>50</v>
      </c>
      <c r="AF15" s="73">
        <f>AE15/(AH15+AM15)</f>
        <v>50</v>
      </c>
      <c r="AG15" s="124"/>
      <c r="AH15" s="84">
        <f>COUNTIF(E15:Y15,"&gt;30")</f>
        <v>1</v>
      </c>
      <c r="AI15" s="126">
        <v>0</v>
      </c>
      <c r="AJ15" s="127">
        <f>SUMIF(E15:Z15,"&lt;30")+AI15</f>
        <v>0</v>
      </c>
      <c r="AK15" s="138">
        <f>(AJ15)/AH15</f>
        <v>0</v>
      </c>
      <c r="AL15" s="152"/>
      <c r="AM15" s="120">
        <f>COUNTIF(AA15:AC15, "&gt;30")</f>
        <v>0</v>
      </c>
      <c r="AN15" s="88">
        <v>0</v>
      </c>
      <c r="AO15" s="119">
        <f>SUMIF(AB15:AD15, "&lt;30")+AN15</f>
        <v>0</v>
      </c>
      <c r="AP15" s="89">
        <v>0</v>
      </c>
    </row>
    <row r="16" spans="1:42" x14ac:dyDescent="0.25">
      <c r="A16" s="76" t="s">
        <v>15</v>
      </c>
      <c r="B16" s="77" t="s">
        <v>16</v>
      </c>
      <c r="C16" s="78" t="s">
        <v>115</v>
      </c>
      <c r="D16" s="79">
        <f>ROUND(AF16-36,2)</f>
        <v>15</v>
      </c>
      <c r="E16" s="82"/>
      <c r="F16" s="83"/>
      <c r="G16" s="80">
        <v>48</v>
      </c>
      <c r="H16" s="81">
        <v>20</v>
      </c>
      <c r="I16" s="80">
        <v>47</v>
      </c>
      <c r="J16" s="81">
        <v>21</v>
      </c>
      <c r="K16" s="85"/>
      <c r="L16" s="83"/>
      <c r="M16" s="96">
        <v>56</v>
      </c>
      <c r="N16" s="97">
        <v>12</v>
      </c>
      <c r="O16" s="91">
        <v>54</v>
      </c>
      <c r="P16" s="87">
        <v>16</v>
      </c>
      <c r="Q16" s="85"/>
      <c r="R16" s="83"/>
      <c r="S16" s="85"/>
      <c r="T16" s="83"/>
      <c r="U16" s="93">
        <v>50</v>
      </c>
      <c r="V16" s="81">
        <v>19</v>
      </c>
      <c r="W16" s="85"/>
      <c r="X16" s="83"/>
      <c r="Y16" s="85"/>
      <c r="Z16" s="83"/>
      <c r="AA16" s="82"/>
      <c r="AB16" s="83"/>
      <c r="AC16" s="82"/>
      <c r="AD16" s="83"/>
      <c r="AE16" s="72">
        <f>SUMIF(E16:AC16,"&gt;30")</f>
        <v>255</v>
      </c>
      <c r="AF16" s="73">
        <f>AE16/(AH16+AM16)</f>
        <v>51</v>
      </c>
      <c r="AG16" s="124"/>
      <c r="AH16" s="84">
        <f>COUNTIF(E16:Y16,"&gt;30")</f>
        <v>5</v>
      </c>
      <c r="AI16" s="126">
        <v>0</v>
      </c>
      <c r="AJ16" s="127">
        <f>SUMIF(E16:Z16,"&lt;30")+AI16</f>
        <v>88</v>
      </c>
      <c r="AK16" s="138">
        <f>(AJ16)/AH16</f>
        <v>17.600000000000001</v>
      </c>
      <c r="AL16" s="152"/>
      <c r="AM16" s="120">
        <f>COUNTIF(AA16:AC16, "&gt;30")</f>
        <v>0</v>
      </c>
      <c r="AN16" s="88">
        <v>0</v>
      </c>
      <c r="AO16" s="119">
        <f>SUMIF(AB16:AD16, "&lt;30")+AN16</f>
        <v>0</v>
      </c>
      <c r="AP16" s="89">
        <v>0</v>
      </c>
    </row>
    <row r="17" spans="1:42" x14ac:dyDescent="0.25">
      <c r="A17" s="76" t="s">
        <v>11</v>
      </c>
      <c r="B17" s="77" t="s">
        <v>12</v>
      </c>
      <c r="C17" s="78" t="s">
        <v>115</v>
      </c>
      <c r="D17" s="79" t="s">
        <v>34</v>
      </c>
      <c r="E17" s="82"/>
      <c r="F17" s="83"/>
      <c r="G17" s="82"/>
      <c r="H17" s="83"/>
      <c r="I17" s="82"/>
      <c r="J17" s="83"/>
      <c r="K17" s="85"/>
      <c r="L17" s="83"/>
      <c r="M17" s="85"/>
      <c r="N17" s="83"/>
      <c r="O17" s="85"/>
      <c r="P17" s="83"/>
      <c r="Q17" s="85"/>
      <c r="R17" s="83"/>
      <c r="S17" s="85"/>
      <c r="T17" s="83"/>
      <c r="U17" s="84">
        <v>52</v>
      </c>
      <c r="V17" s="81" t="s">
        <v>34</v>
      </c>
      <c r="W17" s="85"/>
      <c r="X17" s="83"/>
      <c r="Y17" s="85"/>
      <c r="Z17" s="83"/>
      <c r="AA17" s="82"/>
      <c r="AB17" s="83"/>
      <c r="AC17" s="82"/>
      <c r="AD17" s="83"/>
      <c r="AE17" s="72">
        <f>SUMIF(E17:AC17,"&gt;30")</f>
        <v>52</v>
      </c>
      <c r="AF17" s="73">
        <f>AE17/(AH17+AM17)</f>
        <v>52</v>
      </c>
      <c r="AG17" s="124"/>
      <c r="AH17" s="84">
        <f>COUNTIF(E17:Y17,"&gt;30")</f>
        <v>1</v>
      </c>
      <c r="AI17" s="127">
        <v>0</v>
      </c>
      <c r="AJ17" s="127">
        <f>SUMIF(E17:Z17,"&lt;30")+AI17</f>
        <v>0</v>
      </c>
      <c r="AK17" s="138">
        <f>(AJ17)/AH17</f>
        <v>0</v>
      </c>
      <c r="AL17" s="152"/>
      <c r="AM17" s="120">
        <f>COUNTIF(AA17:AC17, "&gt;30")</f>
        <v>0</v>
      </c>
      <c r="AN17" s="75">
        <v>0</v>
      </c>
      <c r="AO17" s="119">
        <f>SUMIF(AB17:AD17, "&lt;30")+AN17</f>
        <v>0</v>
      </c>
      <c r="AP17" s="89">
        <v>0</v>
      </c>
    </row>
    <row r="18" spans="1:42" x14ac:dyDescent="0.25">
      <c r="A18" s="76" t="s">
        <v>0</v>
      </c>
      <c r="B18" s="77" t="s">
        <v>1</v>
      </c>
      <c r="C18" s="78" t="s">
        <v>40</v>
      </c>
      <c r="D18" s="79">
        <f>ROUND(AF18-36,2)</f>
        <v>18.25</v>
      </c>
      <c r="E18" s="80">
        <v>52</v>
      </c>
      <c r="F18" s="81">
        <v>20</v>
      </c>
      <c r="G18" s="80">
        <v>54</v>
      </c>
      <c r="H18" s="81">
        <v>18</v>
      </c>
      <c r="I18" s="82"/>
      <c r="J18" s="83"/>
      <c r="K18" s="85"/>
      <c r="L18" s="83"/>
      <c r="M18" s="96">
        <v>57</v>
      </c>
      <c r="N18" s="97">
        <v>15</v>
      </c>
      <c r="O18" s="96">
        <v>54</v>
      </c>
      <c r="P18" s="97">
        <v>19</v>
      </c>
      <c r="Q18" s="98"/>
      <c r="R18" s="99"/>
      <c r="S18" s="98"/>
      <c r="T18" s="99"/>
      <c r="U18" s="98"/>
      <c r="V18" s="99"/>
      <c r="W18" s="98"/>
      <c r="X18" s="99"/>
      <c r="Y18" s="98"/>
      <c r="Z18" s="99"/>
      <c r="AA18" s="82"/>
      <c r="AB18" s="83"/>
      <c r="AC18" s="82"/>
      <c r="AD18" s="83"/>
      <c r="AE18" s="72">
        <f>SUMIF(E18:AC18,"&gt;30")</f>
        <v>217</v>
      </c>
      <c r="AF18" s="73">
        <f>AE18/(AH18+AM18)</f>
        <v>54.25</v>
      </c>
      <c r="AG18" s="124"/>
      <c r="AH18" s="84">
        <f>COUNTIF(E18:Y18,"&gt;30")</f>
        <v>4</v>
      </c>
      <c r="AI18" s="126">
        <v>0</v>
      </c>
      <c r="AJ18" s="127">
        <f>SUMIF(E18:Z18,"&lt;30")+AI18</f>
        <v>72</v>
      </c>
      <c r="AK18" s="138">
        <f>(AJ18)/AH18</f>
        <v>18</v>
      </c>
      <c r="AL18" s="152"/>
      <c r="AM18" s="120">
        <f>COUNTIF(AA18:AC18, "&gt;30")</f>
        <v>0</v>
      </c>
      <c r="AN18" s="88">
        <v>0</v>
      </c>
      <c r="AO18" s="119">
        <f>SUMIF(AB18:AD18, "&lt;30")+AN18</f>
        <v>0</v>
      </c>
      <c r="AP18" s="89">
        <v>0</v>
      </c>
    </row>
    <row r="19" spans="1:42" x14ac:dyDescent="0.25">
      <c r="A19" s="100" t="s">
        <v>113</v>
      </c>
      <c r="B19" s="101" t="s">
        <v>112</v>
      </c>
      <c r="C19" s="102" t="s">
        <v>115</v>
      </c>
      <c r="D19" s="79" t="s">
        <v>34</v>
      </c>
      <c r="E19" s="103"/>
      <c r="F19" s="99"/>
      <c r="G19" s="103"/>
      <c r="H19" s="99"/>
      <c r="I19" s="103"/>
      <c r="J19" s="99"/>
      <c r="K19" s="98"/>
      <c r="L19" s="99"/>
      <c r="M19" s="85"/>
      <c r="N19" s="83"/>
      <c r="O19" s="85"/>
      <c r="P19" s="83"/>
      <c r="Q19" s="85"/>
      <c r="R19" s="83"/>
      <c r="S19" s="85"/>
      <c r="T19" s="83"/>
      <c r="U19" s="85"/>
      <c r="V19" s="83"/>
      <c r="W19" s="85"/>
      <c r="X19" s="83"/>
      <c r="Y19" s="85"/>
      <c r="Z19" s="83"/>
      <c r="AA19" s="80">
        <v>59</v>
      </c>
      <c r="AB19" s="81">
        <v>0</v>
      </c>
      <c r="AC19" s="80">
        <v>60</v>
      </c>
      <c r="AD19" s="81">
        <v>0</v>
      </c>
      <c r="AE19" s="72">
        <f>SUMIF(E19:AC19,"&gt;30")</f>
        <v>119</v>
      </c>
      <c r="AF19" s="73">
        <f>AE19/(AH19+AM19)</f>
        <v>59.5</v>
      </c>
      <c r="AG19" s="124"/>
      <c r="AH19" s="84">
        <v>0</v>
      </c>
      <c r="AI19" s="126">
        <v>0</v>
      </c>
      <c r="AJ19" s="127">
        <v>0</v>
      </c>
      <c r="AK19" s="138">
        <v>0</v>
      </c>
      <c r="AL19" s="152"/>
      <c r="AM19" s="120">
        <f>COUNTIF(AA19:AC19, "&gt;30")</f>
        <v>2</v>
      </c>
      <c r="AN19" s="88">
        <v>0</v>
      </c>
      <c r="AO19" s="119">
        <f>SUMIF(AB19:AD19, "&lt;30")+AN19</f>
        <v>0</v>
      </c>
      <c r="AP19" s="89">
        <f>(AO19)/AM19</f>
        <v>0</v>
      </c>
    </row>
    <row r="20" spans="1:42" ht="15.75" thickBot="1" x14ac:dyDescent="0.3">
      <c r="A20" s="100" t="s">
        <v>25</v>
      </c>
      <c r="B20" s="101" t="s">
        <v>10</v>
      </c>
      <c r="C20" s="102" t="s">
        <v>115</v>
      </c>
      <c r="D20" s="104" t="s">
        <v>34</v>
      </c>
      <c r="E20" s="103"/>
      <c r="F20" s="99"/>
      <c r="G20" s="103"/>
      <c r="H20" s="99"/>
      <c r="I20" s="103"/>
      <c r="J20" s="99"/>
      <c r="K20" s="91">
        <v>64</v>
      </c>
      <c r="L20" s="87">
        <v>0</v>
      </c>
      <c r="M20" s="85"/>
      <c r="N20" s="83"/>
      <c r="O20" s="85"/>
      <c r="P20" s="83"/>
      <c r="Q20" s="85"/>
      <c r="R20" s="83"/>
      <c r="S20" s="85"/>
      <c r="T20" s="83"/>
      <c r="U20" s="85"/>
      <c r="V20" s="83"/>
      <c r="W20" s="85"/>
      <c r="X20" s="83"/>
      <c r="Y20" s="85"/>
      <c r="Z20" s="83"/>
      <c r="AA20" s="209">
        <v>59</v>
      </c>
      <c r="AB20" s="210">
        <v>0</v>
      </c>
      <c r="AC20" s="82"/>
      <c r="AD20" s="83"/>
      <c r="AE20" s="72">
        <f>SUMIF(E20:AC20,"&gt;30")</f>
        <v>123</v>
      </c>
      <c r="AF20" s="73">
        <f>AE20/(AH20+AM20)</f>
        <v>61.5</v>
      </c>
      <c r="AG20" s="124"/>
      <c r="AH20" s="139">
        <f>COUNTIF(E20:Y20,"&gt;30")</f>
        <v>1</v>
      </c>
      <c r="AI20" s="128">
        <v>0</v>
      </c>
      <c r="AJ20" s="149">
        <f>SUMIF(E20:Z20,"&lt;30")+AI20</f>
        <v>0</v>
      </c>
      <c r="AK20" s="150">
        <f>(AJ20)/AH20</f>
        <v>0</v>
      </c>
      <c r="AL20" s="208"/>
      <c r="AM20" s="140">
        <f>COUNTIF(AA20:AC20, "&gt;30")</f>
        <v>1</v>
      </c>
      <c r="AN20" s="141">
        <v>0</v>
      </c>
      <c r="AO20" s="137">
        <f>SUMIF(AB20:AD20, "&lt;30")+AN20</f>
        <v>0</v>
      </c>
      <c r="AP20" s="142">
        <f>(AO20)/AM20</f>
        <v>0</v>
      </c>
    </row>
    <row r="21" spans="1:42" s="133" customFormat="1" ht="15.75" thickBot="1" x14ac:dyDescent="0.3">
      <c r="A21" s="130"/>
      <c r="B21" s="131"/>
      <c r="C21" s="131"/>
      <c r="D21" s="131"/>
      <c r="E21" s="132">
        <f>AVERAGEIF(E4:E20,"&gt;0")</f>
        <v>50.090909090909093</v>
      </c>
      <c r="F21" s="132"/>
      <c r="G21" s="132">
        <f>AVERAGEIF(G4:G20,"&gt;0")</f>
        <v>48.583333333333336</v>
      </c>
      <c r="H21" s="132"/>
      <c r="I21" s="132">
        <f>AVERAGEIF(I4:I20,"&gt;0")</f>
        <v>49.777777777777779</v>
      </c>
      <c r="J21" s="132"/>
      <c r="K21" s="132">
        <f>AVERAGEIF(K4:K20,"&gt;0")</f>
        <v>49.875</v>
      </c>
      <c r="L21" s="132"/>
      <c r="M21" s="132">
        <f>AVERAGEIF(M4:M20,"&gt;0")</f>
        <v>51.636363636363633</v>
      </c>
      <c r="N21" s="132"/>
      <c r="O21" s="132">
        <f>AVERAGEIF(O4:O20,"&gt;0")</f>
        <v>49.5</v>
      </c>
      <c r="P21" s="132"/>
      <c r="Q21" s="132">
        <f>AVERAGEIF(Q4:Q20,"&gt;0")</f>
        <v>50.428571428571431</v>
      </c>
      <c r="R21" s="132"/>
      <c r="S21" s="132">
        <f>AVERAGEIF(S4:S20,"&gt;0")</f>
        <v>47.714285714285715</v>
      </c>
      <c r="T21" s="132"/>
      <c r="U21" s="132">
        <f>AVERAGEIF(U4:U20,"&gt;0")</f>
        <v>50.727272727272727</v>
      </c>
      <c r="V21" s="132"/>
      <c r="W21" s="132">
        <f>AVERAGEIF(W4:W20,"&gt;0")</f>
        <v>48</v>
      </c>
      <c r="X21" s="132"/>
      <c r="Y21" s="132">
        <f>AVERAGEIF(Y4:Y20,"&gt;0")</f>
        <v>48.666666666666664</v>
      </c>
      <c r="Z21" s="132"/>
      <c r="AA21" s="132">
        <f>AVERAGEIF(AA4:AA20,"&gt;0")</f>
        <v>49.9</v>
      </c>
      <c r="AB21" s="132"/>
      <c r="AC21" s="132">
        <f>AVERAGEIF(AC4:AC20,"&gt;0")</f>
        <v>50.3</v>
      </c>
      <c r="AD21" s="132"/>
      <c r="AE21" s="131"/>
      <c r="AF21" s="136">
        <f>AVERAGEIF(E21:Y21,"&gt;0")</f>
        <v>49.545470943198218</v>
      </c>
      <c r="AG21" s="134"/>
    </row>
    <row r="22" spans="1:42" x14ac:dyDescent="0.25">
      <c r="C22" s="121"/>
      <c r="D22" s="122"/>
      <c r="E22" s="123"/>
      <c r="F22" s="121"/>
      <c r="AE22" s="123"/>
      <c r="AF22" s="124"/>
      <c r="AG22" s="124"/>
      <c r="AH22" s="123"/>
      <c r="AI22" s="121"/>
      <c r="AJ22" s="123"/>
      <c r="AK22" s="125"/>
      <c r="AL22" s="122"/>
    </row>
    <row r="23" spans="1:42" x14ac:dyDescent="0.25">
      <c r="D23" s="118" t="s">
        <v>30</v>
      </c>
      <c r="E23" s="106" t="s">
        <v>32</v>
      </c>
      <c r="AA23" s="156" t="s">
        <v>32</v>
      </c>
      <c r="AC23" s="156"/>
    </row>
    <row r="24" spans="1:42" x14ac:dyDescent="0.25">
      <c r="D24" s="118" t="s">
        <v>31</v>
      </c>
      <c r="E24" s="107" t="s">
        <v>33</v>
      </c>
      <c r="AA24" s="155" t="s">
        <v>33</v>
      </c>
      <c r="AC24" s="155"/>
    </row>
    <row r="25" spans="1:42" x14ac:dyDescent="0.25">
      <c r="D25" s="118" t="s">
        <v>104</v>
      </c>
      <c r="E25" s="110" t="s">
        <v>105</v>
      </c>
      <c r="AA25" s="157" t="s">
        <v>105</v>
      </c>
      <c r="AC25" s="157"/>
    </row>
  </sheetData>
  <sortState xmlns:xlrd2="http://schemas.microsoft.com/office/spreadsheetml/2017/richdata2" ref="A4:AP20">
    <sortCondition descending="1" ref="AP4:AP20"/>
    <sortCondition ref="AF4:AF20"/>
  </sortState>
  <mergeCells count="42">
    <mergeCell ref="A1:B3"/>
    <mergeCell ref="C1:C3"/>
    <mergeCell ref="D1:D3"/>
    <mergeCell ref="E1:F1"/>
    <mergeCell ref="U2:V2"/>
    <mergeCell ref="G1:H1"/>
    <mergeCell ref="S2:T2"/>
    <mergeCell ref="S1:T1"/>
    <mergeCell ref="Q2:R2"/>
    <mergeCell ref="Q1:R1"/>
    <mergeCell ref="I1:J1"/>
    <mergeCell ref="O2:P2"/>
    <mergeCell ref="K1:L1"/>
    <mergeCell ref="M1:N1"/>
    <mergeCell ref="O1:P1"/>
    <mergeCell ref="AE1:AE3"/>
    <mergeCell ref="U1:V1"/>
    <mergeCell ref="Y2:Z2"/>
    <mergeCell ref="Y1:Z1"/>
    <mergeCell ref="W2:X2"/>
    <mergeCell ref="W1:X1"/>
    <mergeCell ref="AC1:AD1"/>
    <mergeCell ref="AC2:AD2"/>
    <mergeCell ref="E2:F2"/>
    <mergeCell ref="G2:H2"/>
    <mergeCell ref="I2:J2"/>
    <mergeCell ref="K2:L2"/>
    <mergeCell ref="M2:N2"/>
    <mergeCell ref="AL1:AL3"/>
    <mergeCell ref="AA1:AB1"/>
    <mergeCell ref="AA2:AB2"/>
    <mergeCell ref="AH1:AK1"/>
    <mergeCell ref="AH2:AH3"/>
    <mergeCell ref="AI2:AI3"/>
    <mergeCell ref="AJ2:AJ3"/>
    <mergeCell ref="AK2:AK3"/>
    <mergeCell ref="AF1:AF3"/>
    <mergeCell ref="AM1:AP1"/>
    <mergeCell ref="AM2:AM3"/>
    <mergeCell ref="AN2:AN3"/>
    <mergeCell ref="AO2:AO3"/>
    <mergeCell ref="AP2:AP3"/>
  </mergeCells>
  <phoneticPr fontId="19" type="noConversion"/>
  <pageMargins left="0.7" right="0.7" top="0.75" bottom="0.75" header="0.3" footer="0.3"/>
  <webPublishItems count="1">
    <webPublishItem id="24146" divId="Bottoms Up 2024 League Stats - Week 11_24146" sourceType="sheet" destinationFile="C:\DATA\CODE\golf-league-site\public\results\Bottoms Up 2024 League Stats - Week 11.htm" title="WEEK 11" autoRepublish="1"/>
  </webPublishItem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0"/>
  <sheetViews>
    <sheetView zoomScale="130" zoomScaleNormal="130" workbookViewId="0">
      <selection activeCell="D15" sqref="D15"/>
    </sheetView>
  </sheetViews>
  <sheetFormatPr defaultColWidth="9.140625" defaultRowHeight="13.5" x14ac:dyDescent="0.25"/>
  <cols>
    <col min="1" max="2" width="9.140625" style="1"/>
    <col min="3" max="3" width="14.85546875" style="3" customWidth="1"/>
    <col min="4" max="4" width="14.140625" style="2" customWidth="1"/>
    <col min="5" max="5" width="14.7109375" style="2" customWidth="1"/>
    <col min="6" max="10" width="14" style="2" customWidth="1"/>
    <col min="11" max="11" width="14" style="1" customWidth="1"/>
    <col min="12" max="16384" width="9.140625" style="1"/>
  </cols>
  <sheetData>
    <row r="1" spans="1:11" s="11" customFormat="1" x14ac:dyDescent="0.25">
      <c r="A1" s="8"/>
      <c r="B1" s="8"/>
      <c r="C1" s="9" t="s">
        <v>44</v>
      </c>
      <c r="D1" s="10" t="s">
        <v>38</v>
      </c>
      <c r="E1" s="10" t="s">
        <v>41</v>
      </c>
      <c r="F1" s="10" t="s">
        <v>49</v>
      </c>
      <c r="G1" s="10" t="s">
        <v>78</v>
      </c>
      <c r="H1" s="10" t="s">
        <v>100</v>
      </c>
      <c r="I1" s="10" t="s">
        <v>101</v>
      </c>
      <c r="J1" s="10" t="s">
        <v>102</v>
      </c>
      <c r="K1" s="10" t="s">
        <v>106</v>
      </c>
    </row>
    <row r="2" spans="1:11" x14ac:dyDescent="0.25">
      <c r="A2" s="4" t="s">
        <v>5</v>
      </c>
      <c r="B2" s="4" t="s">
        <v>6</v>
      </c>
      <c r="C2" s="5" t="s">
        <v>35</v>
      </c>
      <c r="D2" s="6" t="s">
        <v>36</v>
      </c>
      <c r="E2" s="7"/>
      <c r="F2" s="6" t="s">
        <v>37</v>
      </c>
      <c r="G2" s="6" t="s">
        <v>36</v>
      </c>
      <c r="H2" s="6"/>
      <c r="I2" s="6"/>
      <c r="J2" s="7"/>
      <c r="K2" s="6"/>
    </row>
    <row r="3" spans="1:11" x14ac:dyDescent="0.25">
      <c r="A3" s="4" t="s">
        <v>0</v>
      </c>
      <c r="B3" s="4" t="s">
        <v>1</v>
      </c>
      <c r="C3" s="5" t="s">
        <v>35</v>
      </c>
      <c r="D3" s="6" t="s">
        <v>37</v>
      </c>
      <c r="E3" s="6" t="s">
        <v>37</v>
      </c>
      <c r="F3" s="7"/>
      <c r="G3" s="7"/>
      <c r="H3" s="6"/>
      <c r="I3" s="6"/>
      <c r="J3" s="7"/>
      <c r="K3" s="6"/>
    </row>
    <row r="4" spans="1:11" x14ac:dyDescent="0.25">
      <c r="A4" s="4" t="s">
        <v>2</v>
      </c>
      <c r="B4" s="4" t="s">
        <v>3</v>
      </c>
      <c r="C4" s="5" t="s">
        <v>35</v>
      </c>
      <c r="D4" s="6" t="s">
        <v>37</v>
      </c>
      <c r="E4" s="6" t="s">
        <v>37</v>
      </c>
      <c r="F4" s="7"/>
      <c r="G4" s="7"/>
      <c r="H4" s="6"/>
      <c r="I4" s="6"/>
      <c r="J4" s="6" t="s">
        <v>37</v>
      </c>
      <c r="K4" s="6"/>
    </row>
    <row r="5" spans="1:11" x14ac:dyDescent="0.25">
      <c r="A5" s="4" t="s">
        <v>4</v>
      </c>
      <c r="B5" s="4" t="s">
        <v>3</v>
      </c>
      <c r="C5" s="5" t="s">
        <v>35</v>
      </c>
      <c r="D5" s="6" t="s">
        <v>37</v>
      </c>
      <c r="E5" s="6" t="s">
        <v>37</v>
      </c>
      <c r="F5" s="6" t="s">
        <v>37</v>
      </c>
      <c r="G5" s="7"/>
      <c r="H5" s="6"/>
      <c r="I5" s="6"/>
      <c r="J5" s="6" t="s">
        <v>37</v>
      </c>
      <c r="K5" s="6"/>
    </row>
    <row r="6" spans="1:11" x14ac:dyDescent="0.25">
      <c r="A6" s="4" t="s">
        <v>7</v>
      </c>
      <c r="B6" s="4" t="s">
        <v>8</v>
      </c>
      <c r="C6" s="5" t="s">
        <v>35</v>
      </c>
      <c r="D6" s="6" t="s">
        <v>37</v>
      </c>
      <c r="E6" s="6" t="s">
        <v>37</v>
      </c>
      <c r="F6" s="7"/>
      <c r="G6" s="6" t="s">
        <v>37</v>
      </c>
      <c r="H6" s="6"/>
      <c r="I6" s="6"/>
      <c r="J6" s="7"/>
      <c r="K6" s="6"/>
    </row>
    <row r="7" spans="1:11" x14ac:dyDescent="0.25">
      <c r="A7" s="4" t="s">
        <v>9</v>
      </c>
      <c r="B7" s="4" t="s">
        <v>10</v>
      </c>
      <c r="C7" s="5" t="s">
        <v>35</v>
      </c>
      <c r="D7" s="6" t="s">
        <v>37</v>
      </c>
      <c r="E7" s="6" t="s">
        <v>37</v>
      </c>
      <c r="F7" s="6" t="s">
        <v>37</v>
      </c>
      <c r="G7" s="6" t="s">
        <v>36</v>
      </c>
      <c r="H7" s="6"/>
      <c r="I7" s="6"/>
      <c r="J7" s="6" t="s">
        <v>37</v>
      </c>
      <c r="K7" s="6"/>
    </row>
    <row r="8" spans="1:11" x14ac:dyDescent="0.25">
      <c r="A8" s="4" t="s">
        <v>13</v>
      </c>
      <c r="B8" s="4" t="s">
        <v>14</v>
      </c>
      <c r="C8" s="5" t="s">
        <v>35</v>
      </c>
      <c r="D8" s="6" t="s">
        <v>36</v>
      </c>
      <c r="E8" s="6" t="s">
        <v>37</v>
      </c>
      <c r="F8" s="6" t="s">
        <v>36</v>
      </c>
      <c r="G8" s="7"/>
      <c r="H8" s="6"/>
      <c r="I8" s="6"/>
      <c r="J8" s="6" t="s">
        <v>37</v>
      </c>
      <c r="K8" s="6"/>
    </row>
    <row r="9" spans="1:11" x14ac:dyDescent="0.25">
      <c r="A9" s="4" t="s">
        <v>17</v>
      </c>
      <c r="B9" s="4" t="s">
        <v>18</v>
      </c>
      <c r="C9" s="5" t="s">
        <v>35</v>
      </c>
      <c r="D9" s="6" t="s">
        <v>36</v>
      </c>
      <c r="E9" s="6" t="s">
        <v>37</v>
      </c>
      <c r="F9" s="6" t="s">
        <v>37</v>
      </c>
      <c r="G9" s="7"/>
      <c r="H9" s="6"/>
      <c r="I9" s="6"/>
      <c r="J9" s="7"/>
      <c r="K9" s="6"/>
    </row>
    <row r="10" spans="1:11" x14ac:dyDescent="0.25">
      <c r="A10" s="4" t="s">
        <v>19</v>
      </c>
      <c r="B10" s="4" t="s">
        <v>18</v>
      </c>
      <c r="C10" s="5" t="s">
        <v>35</v>
      </c>
      <c r="D10" s="6" t="s">
        <v>37</v>
      </c>
      <c r="E10" s="6" t="s">
        <v>37</v>
      </c>
      <c r="F10" s="6" t="s">
        <v>37</v>
      </c>
      <c r="G10" s="6" t="s">
        <v>37</v>
      </c>
      <c r="H10" s="6"/>
      <c r="I10" s="6"/>
      <c r="J10" s="7"/>
      <c r="K10" s="6"/>
    </row>
    <row r="11" spans="1:11" x14ac:dyDescent="0.25">
      <c r="A11" s="4" t="s">
        <v>20</v>
      </c>
      <c r="B11" s="4" t="s">
        <v>21</v>
      </c>
      <c r="C11" s="5" t="s">
        <v>35</v>
      </c>
      <c r="D11" s="7"/>
      <c r="E11" s="6" t="s">
        <v>37</v>
      </c>
      <c r="F11" s="7"/>
      <c r="G11" s="6" t="s">
        <v>37</v>
      </c>
      <c r="H11" s="6"/>
      <c r="I11" s="6"/>
      <c r="J11" s="6" t="s">
        <v>37</v>
      </c>
      <c r="K11" s="6"/>
    </row>
    <row r="12" spans="1:11" x14ac:dyDescent="0.25">
      <c r="A12" s="4" t="s">
        <v>22</v>
      </c>
      <c r="B12" s="4" t="s">
        <v>23</v>
      </c>
      <c r="C12" s="5" t="s">
        <v>35</v>
      </c>
      <c r="D12" s="6" t="s">
        <v>37</v>
      </c>
      <c r="E12" s="6" t="s">
        <v>37</v>
      </c>
      <c r="F12" s="6" t="s">
        <v>37</v>
      </c>
      <c r="G12" s="7"/>
      <c r="H12" s="6"/>
      <c r="I12" s="6"/>
      <c r="J12" s="6" t="s">
        <v>36</v>
      </c>
      <c r="K12" s="6"/>
    </row>
    <row r="13" spans="1:11" x14ac:dyDescent="0.25">
      <c r="A13" s="4" t="s">
        <v>9</v>
      </c>
      <c r="B13" s="4" t="s">
        <v>24</v>
      </c>
      <c r="C13" s="5" t="s">
        <v>35</v>
      </c>
      <c r="D13" s="6" t="s">
        <v>37</v>
      </c>
      <c r="E13" s="6" t="s">
        <v>37</v>
      </c>
      <c r="F13" s="6" t="s">
        <v>37</v>
      </c>
      <c r="G13" s="6" t="s">
        <v>37</v>
      </c>
      <c r="H13" s="6"/>
      <c r="I13" s="6"/>
      <c r="J13" s="6" t="s">
        <v>37</v>
      </c>
      <c r="K13" s="6"/>
    </row>
    <row r="14" spans="1:11" x14ac:dyDescent="0.25">
      <c r="A14" s="4" t="s">
        <v>15</v>
      </c>
      <c r="B14" s="4" t="s">
        <v>16</v>
      </c>
      <c r="C14" s="5" t="s">
        <v>35</v>
      </c>
      <c r="D14" s="7"/>
      <c r="E14" s="6" t="s">
        <v>37</v>
      </c>
      <c r="F14" s="6" t="s">
        <v>36</v>
      </c>
      <c r="G14" s="7"/>
      <c r="H14" s="6"/>
      <c r="I14" s="6"/>
      <c r="J14" s="7"/>
      <c r="K14" s="6"/>
    </row>
    <row r="15" spans="1:11" x14ac:dyDescent="0.25">
      <c r="A15" s="4" t="s">
        <v>113</v>
      </c>
      <c r="B15" s="4" t="s">
        <v>112</v>
      </c>
      <c r="C15" s="5" t="s">
        <v>35</v>
      </c>
      <c r="D15" s="7"/>
      <c r="E15" s="6"/>
      <c r="F15" s="6"/>
      <c r="G15" s="7"/>
      <c r="H15" s="6"/>
      <c r="I15" s="6"/>
      <c r="J15" s="7"/>
      <c r="K15" s="6"/>
    </row>
    <row r="16" spans="1:11" x14ac:dyDescent="0.25">
      <c r="A16" s="4" t="s">
        <v>11</v>
      </c>
      <c r="B16" s="4" t="s">
        <v>12</v>
      </c>
      <c r="C16" s="5"/>
      <c r="D16" s="7"/>
      <c r="E16" s="7"/>
      <c r="F16" s="7"/>
      <c r="G16" s="7"/>
      <c r="H16" s="6"/>
      <c r="I16" s="6"/>
      <c r="J16" s="7"/>
      <c r="K16" s="6"/>
    </row>
    <row r="17" spans="1:11" x14ac:dyDescent="0.25">
      <c r="A17" s="4" t="s">
        <v>26</v>
      </c>
      <c r="B17" s="4" t="s">
        <v>27</v>
      </c>
      <c r="C17" s="5"/>
      <c r="D17" s="7"/>
      <c r="E17" s="7"/>
      <c r="F17" s="7"/>
      <c r="G17" s="7"/>
      <c r="H17" s="6"/>
      <c r="I17" s="6"/>
      <c r="J17" s="7"/>
      <c r="K17" s="6"/>
    </row>
    <row r="18" spans="1:11" x14ac:dyDescent="0.25">
      <c r="A18" s="4" t="s">
        <v>15</v>
      </c>
      <c r="B18" s="4" t="s">
        <v>21</v>
      </c>
      <c r="C18" s="5"/>
      <c r="D18" s="7"/>
      <c r="E18" s="7"/>
      <c r="F18" s="7"/>
      <c r="G18" s="7"/>
      <c r="H18" s="6"/>
      <c r="I18" s="6"/>
      <c r="J18" s="7"/>
      <c r="K18" s="6"/>
    </row>
    <row r="19" spans="1:11" x14ac:dyDescent="0.25">
      <c r="A19" s="4" t="s">
        <v>6</v>
      </c>
      <c r="B19" s="4" t="s">
        <v>81</v>
      </c>
      <c r="C19" s="5"/>
      <c r="D19" s="7"/>
      <c r="E19" s="7"/>
      <c r="F19" s="7"/>
      <c r="G19" s="6" t="s">
        <v>36</v>
      </c>
      <c r="H19" s="6"/>
      <c r="I19" s="6"/>
      <c r="J19" s="7"/>
      <c r="K19" s="6"/>
    </row>
    <row r="20" spans="1:11" x14ac:dyDescent="0.25">
      <c r="A20" s="4" t="s">
        <v>25</v>
      </c>
      <c r="B20" s="4" t="s">
        <v>10</v>
      </c>
      <c r="C20" s="5"/>
      <c r="D20" s="7"/>
      <c r="E20" s="7"/>
      <c r="F20" s="7"/>
      <c r="G20" s="6" t="s">
        <v>36</v>
      </c>
      <c r="H20" s="6"/>
      <c r="I20" s="6"/>
      <c r="J20" s="7"/>
      <c r="K20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89909-84FC-488D-8D94-3FAD76B00BC6}">
  <dimension ref="A1:B1000"/>
  <sheetViews>
    <sheetView workbookViewId="0">
      <selection activeCell="D26" sqref="D26"/>
    </sheetView>
  </sheetViews>
  <sheetFormatPr defaultColWidth="12.7109375" defaultRowHeight="15" customHeight="1" x14ac:dyDescent="0.2"/>
  <cols>
    <col min="1" max="1" width="20.28515625" style="13" customWidth="1"/>
    <col min="2" max="2" width="22.85546875" style="13" customWidth="1"/>
    <col min="3" max="26" width="7.7109375" style="13" customWidth="1"/>
    <col min="27" max="16384" width="12.7109375" style="13"/>
  </cols>
  <sheetData>
    <row r="1" spans="1:2" x14ac:dyDescent="0.25">
      <c r="A1" s="12" t="s">
        <v>66</v>
      </c>
    </row>
    <row r="3" spans="1:2" x14ac:dyDescent="0.25">
      <c r="A3" s="19" t="s">
        <v>67</v>
      </c>
      <c r="B3" s="19" t="s">
        <v>29</v>
      </c>
    </row>
    <row r="4" spans="1:2" x14ac:dyDescent="0.25">
      <c r="A4" s="20">
        <v>-5</v>
      </c>
      <c r="B4" s="20">
        <v>6</v>
      </c>
    </row>
    <row r="5" spans="1:2" x14ac:dyDescent="0.25">
      <c r="A5" s="20">
        <v>-4</v>
      </c>
      <c r="B5" s="20">
        <v>6</v>
      </c>
    </row>
    <row r="6" spans="1:2" x14ac:dyDescent="0.25">
      <c r="A6" s="20">
        <v>-3</v>
      </c>
      <c r="B6" s="20">
        <v>5</v>
      </c>
    </row>
    <row r="7" spans="1:2" x14ac:dyDescent="0.25">
      <c r="A7" s="20">
        <v>-2</v>
      </c>
      <c r="B7" s="20">
        <v>4</v>
      </c>
    </row>
    <row r="8" spans="1:2" x14ac:dyDescent="0.25">
      <c r="A8" s="20">
        <v>-1</v>
      </c>
      <c r="B8" s="20">
        <v>3</v>
      </c>
    </row>
    <row r="9" spans="1:2" x14ac:dyDescent="0.25">
      <c r="A9" s="20">
        <v>0</v>
      </c>
      <c r="B9" s="20">
        <v>2</v>
      </c>
    </row>
    <row r="10" spans="1:2" x14ac:dyDescent="0.25">
      <c r="A10" s="20">
        <v>1</v>
      </c>
      <c r="B10" s="20">
        <v>1</v>
      </c>
    </row>
    <row r="11" spans="1:2" x14ac:dyDescent="0.25">
      <c r="A11" s="20">
        <v>2</v>
      </c>
      <c r="B11" s="20">
        <v>0</v>
      </c>
    </row>
    <row r="12" spans="1:2" x14ac:dyDescent="0.25">
      <c r="A12" s="20">
        <v>3</v>
      </c>
      <c r="B12" s="20">
        <v>0</v>
      </c>
    </row>
    <row r="13" spans="1:2" x14ac:dyDescent="0.25">
      <c r="A13" s="20">
        <v>4</v>
      </c>
      <c r="B13" s="20">
        <v>0</v>
      </c>
    </row>
    <row r="14" spans="1:2" x14ac:dyDescent="0.25">
      <c r="A14" s="20">
        <v>5</v>
      </c>
      <c r="B14" s="20">
        <v>0</v>
      </c>
    </row>
    <row r="15" spans="1:2" x14ac:dyDescent="0.25">
      <c r="A15" s="20">
        <v>6</v>
      </c>
      <c r="B15" s="20">
        <v>0</v>
      </c>
    </row>
    <row r="17" spans="1:1" x14ac:dyDescent="0.25">
      <c r="A17" s="12" t="s">
        <v>68</v>
      </c>
    </row>
    <row r="18" spans="1:1" ht="14.25" x14ac:dyDescent="0.2">
      <c r="A18" s="21" t="s">
        <v>69</v>
      </c>
    </row>
    <row r="21" spans="1:1" ht="15.75" customHeight="1" x14ac:dyDescent="0.2"/>
    <row r="22" spans="1:1" ht="15.75" customHeight="1" x14ac:dyDescent="0.2"/>
    <row r="23" spans="1:1" ht="15.75" customHeight="1" x14ac:dyDescent="0.2"/>
    <row r="24" spans="1:1" ht="15.75" customHeight="1" x14ac:dyDescent="0.2"/>
    <row r="25" spans="1:1" ht="15.75" customHeight="1" x14ac:dyDescent="0.2"/>
    <row r="26" spans="1:1" ht="15.75" customHeight="1" x14ac:dyDescent="0.2"/>
    <row r="27" spans="1:1" ht="15.75" customHeight="1" x14ac:dyDescent="0.2"/>
    <row r="28" spans="1:1" ht="15.75" customHeight="1" x14ac:dyDescent="0.2"/>
    <row r="29" spans="1:1" ht="15.75" customHeight="1" x14ac:dyDescent="0.2"/>
    <row r="30" spans="1:1" ht="15.75" customHeight="1" x14ac:dyDescent="0.2"/>
    <row r="31" spans="1:1" ht="15.75" customHeight="1" x14ac:dyDescent="0.2"/>
    <row r="32" spans="1:1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hyperlinks>
    <hyperlink ref="A18" r:id="rId1" xr:uid="{BB8AB8C5-9F96-41D8-B252-ACC21DAB1BB3}"/>
  </hyperlink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C7D47-E383-421C-AFFB-D42B2CA94D59}">
  <dimension ref="A1:Z28"/>
  <sheetViews>
    <sheetView workbookViewId="0">
      <pane ySplit="6" topLeftCell="A7" activePane="bottomLeft" state="frozen"/>
      <selection activeCell="G22" sqref="G22"/>
      <selection pane="bottomLeft" activeCell="G22" sqref="G22"/>
    </sheetView>
  </sheetViews>
  <sheetFormatPr defaultColWidth="14.140625" defaultRowHeight="14.25" x14ac:dyDescent="0.2"/>
  <cols>
    <col min="1" max="1" width="12.140625" style="13" bestFit="1" customWidth="1"/>
    <col min="2" max="2" width="9.140625" style="13" bestFit="1" customWidth="1"/>
    <col min="3" max="11" width="5" style="13" customWidth="1"/>
    <col min="12" max="12" width="5.140625" style="13" bestFit="1" customWidth="1"/>
    <col min="13" max="13" width="6.140625" style="13" bestFit="1" customWidth="1"/>
    <col min="14" max="14" width="5" style="13" bestFit="1" customWidth="1"/>
    <col min="15" max="15" width="14.140625" style="13" bestFit="1" customWidth="1"/>
    <col min="16" max="26" width="8.7109375" style="13" customWidth="1"/>
    <col min="27" max="16384" width="14.140625" style="13"/>
  </cols>
  <sheetData>
    <row r="1" spans="1:26" ht="26.25" x14ac:dyDescent="0.4">
      <c r="A1" s="158" t="s">
        <v>50</v>
      </c>
      <c r="B1" s="159"/>
      <c r="C1" s="159"/>
      <c r="D1" s="159"/>
      <c r="E1" s="159"/>
      <c r="F1" s="159"/>
      <c r="G1" s="159"/>
      <c r="H1" s="159"/>
      <c r="I1" s="159"/>
      <c r="J1" s="159"/>
      <c r="K1" s="159"/>
      <c r="L1" s="159"/>
      <c r="M1" s="159"/>
      <c r="N1" s="159"/>
      <c r="O1" s="159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 spans="1:26" ht="15" x14ac:dyDescent="0.25">
      <c r="A2" s="160" t="s">
        <v>51</v>
      </c>
      <c r="B2" s="159"/>
      <c r="C2" s="159"/>
      <c r="D2" s="159"/>
      <c r="E2" s="159"/>
      <c r="F2" s="159"/>
      <c r="G2" s="159"/>
      <c r="H2" s="159"/>
      <c r="I2" s="159"/>
      <c r="J2" s="159"/>
      <c r="K2" s="159"/>
      <c r="L2" s="159"/>
      <c r="M2" s="159"/>
      <c r="N2" s="159"/>
      <c r="O2" s="159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1:26" ht="19.5" thickBot="1" x14ac:dyDescent="0.35">
      <c r="A3" s="14"/>
      <c r="B3" s="12"/>
      <c r="C3" s="15"/>
      <c r="D3" s="15"/>
      <c r="E3" s="15"/>
      <c r="F3" s="15"/>
      <c r="G3" s="15"/>
      <c r="H3" s="15"/>
      <c r="I3" s="15"/>
      <c r="J3" s="15"/>
      <c r="K3" s="15"/>
      <c r="L3" s="16"/>
      <c r="M3" s="15"/>
      <c r="N3" s="15"/>
      <c r="O3" s="16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spans="1:26" ht="18.75" x14ac:dyDescent="0.25">
      <c r="A4" s="30" t="s">
        <v>52</v>
      </c>
      <c r="B4" s="31" t="s">
        <v>53</v>
      </c>
      <c r="C4" s="31">
        <v>1</v>
      </c>
      <c r="D4" s="31">
        <v>2</v>
      </c>
      <c r="E4" s="31">
        <v>3</v>
      </c>
      <c r="F4" s="31">
        <v>4</v>
      </c>
      <c r="G4" s="31">
        <v>5</v>
      </c>
      <c r="H4" s="31">
        <v>6</v>
      </c>
      <c r="I4" s="31">
        <v>7</v>
      </c>
      <c r="J4" s="31">
        <v>8</v>
      </c>
      <c r="K4" s="31">
        <v>9</v>
      </c>
      <c r="L4" s="31" t="s">
        <v>54</v>
      </c>
      <c r="M4" s="31" t="s">
        <v>55</v>
      </c>
      <c r="N4" s="31" t="s">
        <v>56</v>
      </c>
      <c r="O4" s="32" t="s">
        <v>57</v>
      </c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spans="1:26" ht="18.75" x14ac:dyDescent="0.25">
      <c r="A5" s="33"/>
      <c r="B5" s="17" t="s">
        <v>58</v>
      </c>
      <c r="C5" s="17">
        <v>4</v>
      </c>
      <c r="D5" s="17">
        <v>5</v>
      </c>
      <c r="E5" s="17">
        <v>4</v>
      </c>
      <c r="F5" s="17">
        <v>3</v>
      </c>
      <c r="G5" s="17">
        <v>4</v>
      </c>
      <c r="H5" s="17">
        <v>4</v>
      </c>
      <c r="I5" s="17">
        <v>3</v>
      </c>
      <c r="J5" s="17">
        <v>4</v>
      </c>
      <c r="K5" s="17">
        <v>5</v>
      </c>
      <c r="L5" s="18">
        <f>SUM(C5:K5)</f>
        <v>36</v>
      </c>
      <c r="M5" s="17"/>
      <c r="N5" s="17"/>
      <c r="O5" s="3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spans="1:26" ht="19.5" thickBot="1" x14ac:dyDescent="0.3">
      <c r="A6" s="35"/>
      <c r="B6" s="36" t="s">
        <v>84</v>
      </c>
      <c r="C6" s="36">
        <v>4</v>
      </c>
      <c r="D6" s="36">
        <v>1</v>
      </c>
      <c r="E6" s="36">
        <v>3</v>
      </c>
      <c r="F6" s="36">
        <v>9</v>
      </c>
      <c r="G6" s="36">
        <v>5</v>
      </c>
      <c r="H6" s="36">
        <v>7</v>
      </c>
      <c r="I6" s="36">
        <v>8</v>
      </c>
      <c r="J6" s="36">
        <v>6</v>
      </c>
      <c r="K6" s="36">
        <v>2</v>
      </c>
      <c r="L6" s="37"/>
      <c r="M6" s="36"/>
      <c r="N6" s="36"/>
      <c r="O6" s="38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spans="1:26" ht="18.75" x14ac:dyDescent="0.25">
      <c r="A7" s="22" t="s">
        <v>59</v>
      </c>
      <c r="B7" s="23" t="s">
        <v>83</v>
      </c>
      <c r="C7" s="23">
        <v>9</v>
      </c>
      <c r="D7" s="23">
        <v>6</v>
      </c>
      <c r="E7" s="23">
        <v>5</v>
      </c>
      <c r="F7" s="23">
        <v>3</v>
      </c>
      <c r="G7" s="23">
        <v>5</v>
      </c>
      <c r="H7" s="23">
        <v>5</v>
      </c>
      <c r="I7" s="23">
        <v>4</v>
      </c>
      <c r="J7" s="23">
        <v>6</v>
      </c>
      <c r="K7" s="23">
        <v>6</v>
      </c>
      <c r="L7" s="24">
        <f t="shared" ref="L7:L28" si="0">IF(SUM(C7:K7)&gt;0, SUM(C7:K7),"")</f>
        <v>49</v>
      </c>
      <c r="M7" s="23">
        <v>10</v>
      </c>
      <c r="N7" s="23">
        <f>IF(L7&lt;&gt;"",L7- M7, "")</f>
        <v>39</v>
      </c>
      <c r="O7" s="25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spans="1:26" ht="19.5" thickBot="1" x14ac:dyDescent="0.3">
      <c r="A8" s="26"/>
      <c r="B8" s="27" t="s">
        <v>85</v>
      </c>
      <c r="C8" s="27">
        <f>IF(C7&gt;0, VLOOKUP(C7-C$5-(INT($M7/9)+(MOD($M7,9)&gt;=C$6)), 'Point System'!$A$4:$B$15, 2),"")</f>
        <v>0</v>
      </c>
      <c r="D8" s="27">
        <f>IF(D7&gt;0, VLOOKUP(D7-D$5-(INT($M7/9)+(MOD($M7,9)&gt;=D$6)), 'Point System'!$A$4:$B$15, 2),"")</f>
        <v>3</v>
      </c>
      <c r="E8" s="27">
        <f>IF(E7&gt;0, VLOOKUP(E7-E$5-(INT($M7/9)+(MOD($M7,9)&gt;=E$6)), 'Point System'!$A$4:$B$15, 2),"")</f>
        <v>2</v>
      </c>
      <c r="F8" s="27">
        <f>IF(F7&gt;0, VLOOKUP(F7-F$5-(INT($M7/9)+(MOD($M7,9)&gt;=F$6)), 'Point System'!$A$4:$B$15, 2),"")</f>
        <v>3</v>
      </c>
      <c r="G8" s="27">
        <f>IF(G7&gt;0, VLOOKUP(G7-G$5-(INT($M7/9)+(MOD($M7,9)&gt;=G$6)), 'Point System'!$A$4:$B$15, 2),"")</f>
        <v>2</v>
      </c>
      <c r="H8" s="27">
        <f>IF(H7&gt;0, VLOOKUP(H7-H$5-(INT($M7/9)+(MOD($M7,9)&gt;=H$6)), 'Point System'!$A$4:$B$15, 2),"")</f>
        <v>2</v>
      </c>
      <c r="I8" s="27">
        <f>IF(I7&gt;0, VLOOKUP(I7-I$5-(INT($M7/9)+(MOD($M7,9)&gt;=I$6)), 'Point System'!$A$4:$B$15, 2),"")</f>
        <v>2</v>
      </c>
      <c r="J8" s="27">
        <f>IF(J7&gt;0, VLOOKUP(J7-J$5-(INT($M7/9)+(MOD($M7,9)&gt;=J$6)), 'Point System'!$A$4:$B$15, 2),"")</f>
        <v>1</v>
      </c>
      <c r="K8" s="27">
        <f>IF(K7&gt;0, VLOOKUP(K7-K$5-(INT($M7/9)+(MOD($M7,9)&gt;=K$6)), 'Point System'!$A$4:$B$15, 2),"")</f>
        <v>2</v>
      </c>
      <c r="L8" s="28">
        <f t="shared" si="0"/>
        <v>17</v>
      </c>
      <c r="M8" s="27"/>
      <c r="N8" s="27"/>
      <c r="O8" s="29">
        <f>IF(L8&lt;&gt;"", L8, "")</f>
        <v>17</v>
      </c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spans="1:26" ht="18.75" x14ac:dyDescent="0.25">
      <c r="A9" s="22" t="s">
        <v>60</v>
      </c>
      <c r="B9" s="23"/>
      <c r="C9" s="23">
        <v>7</v>
      </c>
      <c r="D9" s="23">
        <v>6</v>
      </c>
      <c r="E9" s="23">
        <v>5</v>
      </c>
      <c r="F9" s="23">
        <v>3</v>
      </c>
      <c r="G9" s="23">
        <v>5</v>
      </c>
      <c r="H9" s="23">
        <v>6</v>
      </c>
      <c r="I9" s="23">
        <v>5</v>
      </c>
      <c r="J9" s="23">
        <v>6</v>
      </c>
      <c r="K9" s="23">
        <v>6</v>
      </c>
      <c r="L9" s="24">
        <f t="shared" si="0"/>
        <v>49</v>
      </c>
      <c r="M9" s="23">
        <v>10</v>
      </c>
      <c r="N9" s="23">
        <f>IF(L9&lt;&gt;"",L9- M9, "")</f>
        <v>39</v>
      </c>
      <c r="O9" s="25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 spans="1:26" ht="19.5" thickBot="1" x14ac:dyDescent="0.3">
      <c r="A10" s="26"/>
      <c r="B10" s="27"/>
      <c r="C10" s="27">
        <f>IF(C9&gt;0, VLOOKUP(C9-C$5-(INT($M9/9)+(MOD($M9,9)&gt;=C$6)), 'Point System'!$A$4:$B$15, 2),"")</f>
        <v>0</v>
      </c>
      <c r="D10" s="27">
        <f>IF(D9&gt;0, VLOOKUP(D9-D$5-(INT($M9/9)+(MOD($M9,9)&gt;=D$6)), 'Point System'!$A$4:$B$15, 2),"")</f>
        <v>3</v>
      </c>
      <c r="E10" s="27">
        <f>IF(E9&gt;0, VLOOKUP(E9-E$5-(INT($M9/9)+(MOD($M9,9)&gt;=E$6)), 'Point System'!$A$4:$B$15, 2),"")</f>
        <v>2</v>
      </c>
      <c r="F10" s="27">
        <f>IF(F9&gt;0, VLOOKUP(F9-F$5-(INT($M9/9)+(MOD($M9,9)&gt;=F$6)), 'Point System'!$A$4:$B$15, 2),"")</f>
        <v>3</v>
      </c>
      <c r="G10" s="27">
        <f>IF(G9&gt;0, VLOOKUP(G9-G$5-(INT($M9/9)+(MOD($M9,9)&gt;=G$6)), 'Point System'!$A$4:$B$15, 2),"")</f>
        <v>2</v>
      </c>
      <c r="H10" s="27">
        <f>IF(H9&gt;0, VLOOKUP(H9-H$5-(INT($M9/9)+(MOD($M9,9)&gt;=H$6)), 'Point System'!$A$4:$B$15, 2),"")</f>
        <v>1</v>
      </c>
      <c r="I10" s="27">
        <f>IF(I9&gt;0, VLOOKUP(I9-I$5-(INT($M9/9)+(MOD($M9,9)&gt;=I$6)), 'Point System'!$A$4:$B$15, 2),"")</f>
        <v>1</v>
      </c>
      <c r="J10" s="27">
        <f>IF(J9&gt;0, VLOOKUP(J9-J$5-(INT($M9/9)+(MOD($M9,9)&gt;=J$6)), 'Point System'!$A$4:$B$15, 2),"")</f>
        <v>1</v>
      </c>
      <c r="K10" s="27">
        <f>IF(K9&gt;0, VLOOKUP(K9-K$5-(INT($M9/9)+(MOD($M9,9)&gt;=K$6)), 'Point System'!$A$4:$B$15, 2),"")</f>
        <v>2</v>
      </c>
      <c r="L10" s="28">
        <f t="shared" si="0"/>
        <v>15</v>
      </c>
      <c r="M10" s="27"/>
      <c r="N10" s="27"/>
      <c r="O10" s="29">
        <f>IF(L10&lt;&gt;"", L10, "")</f>
        <v>15</v>
      </c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 spans="1:26" ht="18.75" x14ac:dyDescent="0.25">
      <c r="A11" s="22" t="s">
        <v>61</v>
      </c>
      <c r="B11" s="23"/>
      <c r="C11" s="23">
        <v>6</v>
      </c>
      <c r="D11" s="23">
        <v>6</v>
      </c>
      <c r="E11" s="23">
        <v>6</v>
      </c>
      <c r="F11" s="23">
        <v>3</v>
      </c>
      <c r="G11" s="23">
        <v>5</v>
      </c>
      <c r="H11" s="23">
        <v>5</v>
      </c>
      <c r="I11" s="23">
        <v>6</v>
      </c>
      <c r="J11" s="23">
        <v>6</v>
      </c>
      <c r="K11" s="23">
        <v>9</v>
      </c>
      <c r="L11" s="24">
        <f t="shared" si="0"/>
        <v>52</v>
      </c>
      <c r="M11" s="23">
        <v>14</v>
      </c>
      <c r="N11" s="23">
        <f>IF(L11&lt;&gt;"",L11- M11, "")</f>
        <v>38</v>
      </c>
      <c r="O11" s="25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 spans="1:26" ht="19.5" thickBot="1" x14ac:dyDescent="0.3">
      <c r="A12" s="26"/>
      <c r="B12" s="27"/>
      <c r="C12" s="27">
        <f>IF(C11&gt;0, VLOOKUP(C11-C$5-(INT($M11/9)+(MOD($M11,9)&gt;=C$6)), 'Point System'!$A$4:$B$15, 2),"")</f>
        <v>2</v>
      </c>
      <c r="D12" s="27">
        <f>IF(D11&gt;0, VLOOKUP(D11-D$5-(INT($M11/9)+(MOD($M11,9)&gt;=D$6)), 'Point System'!$A$4:$B$15, 2),"")</f>
        <v>3</v>
      </c>
      <c r="E12" s="27">
        <f>IF(E11&gt;0, VLOOKUP(E11-E$5-(INT($M11/9)+(MOD($M11,9)&gt;=E$6)), 'Point System'!$A$4:$B$15, 2),"")</f>
        <v>2</v>
      </c>
      <c r="F12" s="27">
        <f>IF(F11&gt;0, VLOOKUP(F11-F$5-(INT($M11/9)+(MOD($M11,9)&gt;=F$6)), 'Point System'!$A$4:$B$15, 2),"")</f>
        <v>3</v>
      </c>
      <c r="G12" s="27">
        <f>IF(G11&gt;0, VLOOKUP(G11-G$5-(INT($M11/9)+(MOD($M11,9)&gt;=G$6)), 'Point System'!$A$4:$B$15, 2),"")</f>
        <v>3</v>
      </c>
      <c r="H12" s="27">
        <f>IF(H11&gt;0, VLOOKUP(H11-H$5-(INT($M11/9)+(MOD($M11,9)&gt;=H$6)), 'Point System'!$A$4:$B$15, 2),"")</f>
        <v>2</v>
      </c>
      <c r="I12" s="27">
        <f>IF(I11&gt;0, VLOOKUP(I11-I$5-(INT($M11/9)+(MOD($M11,9)&gt;=I$6)), 'Point System'!$A$4:$B$15, 2),"")</f>
        <v>0</v>
      </c>
      <c r="J12" s="27">
        <f>IF(J11&gt;0, VLOOKUP(J11-J$5-(INT($M11/9)+(MOD($M11,9)&gt;=J$6)), 'Point System'!$A$4:$B$15, 2),"")</f>
        <v>1</v>
      </c>
      <c r="K12" s="27">
        <f>IF(K11&gt;0, VLOOKUP(K11-K$5-(INT($M11/9)+(MOD($M11,9)&gt;=K$6)), 'Point System'!$A$4:$B$15, 2),"")</f>
        <v>0</v>
      </c>
      <c r="L12" s="28">
        <f t="shared" si="0"/>
        <v>16</v>
      </c>
      <c r="M12" s="27"/>
      <c r="N12" s="27"/>
      <c r="O12" s="29">
        <f>IF(L12&lt;&gt;"", L12, "")</f>
        <v>16</v>
      </c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spans="1:26" ht="18.75" x14ac:dyDescent="0.25">
      <c r="A13" s="22" t="s">
        <v>62</v>
      </c>
      <c r="B13" s="23"/>
      <c r="C13" s="23">
        <v>6</v>
      </c>
      <c r="D13" s="23">
        <v>6</v>
      </c>
      <c r="E13" s="23">
        <v>5</v>
      </c>
      <c r="F13" s="23">
        <v>4</v>
      </c>
      <c r="G13" s="23">
        <v>6</v>
      </c>
      <c r="H13" s="23">
        <v>6</v>
      </c>
      <c r="I13" s="23">
        <v>6</v>
      </c>
      <c r="J13" s="23">
        <v>6</v>
      </c>
      <c r="K13" s="23">
        <v>6</v>
      </c>
      <c r="L13" s="24">
        <f t="shared" si="0"/>
        <v>51</v>
      </c>
      <c r="M13" s="23">
        <v>17</v>
      </c>
      <c r="N13" s="23">
        <f>IF(L13&lt;&gt;"",L13- M13, "")</f>
        <v>34</v>
      </c>
      <c r="O13" s="25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1:26" ht="19.5" thickBot="1" x14ac:dyDescent="0.3">
      <c r="A14" s="26"/>
      <c r="B14" s="27"/>
      <c r="C14" s="27">
        <f>IF(C13&gt;0, VLOOKUP(C13-C$5-(INT($M13/9)+(MOD($M13,9)&gt;=C$6)), 'Point System'!$A$4:$B$15, 2),"")</f>
        <v>2</v>
      </c>
      <c r="D14" s="27">
        <f>IF(D13&gt;0, VLOOKUP(D13-D$5-(INT($M13/9)+(MOD($M13,9)&gt;=D$6)), 'Point System'!$A$4:$B$15, 2),"")</f>
        <v>3</v>
      </c>
      <c r="E14" s="27">
        <f>IF(E13&gt;0, VLOOKUP(E13-E$5-(INT($M13/9)+(MOD($M13,9)&gt;=E$6)), 'Point System'!$A$4:$B$15, 2),"")</f>
        <v>3</v>
      </c>
      <c r="F14" s="27">
        <f>IF(F13&gt;0, VLOOKUP(F13-F$5-(INT($M13/9)+(MOD($M13,9)&gt;=F$6)), 'Point System'!$A$4:$B$15, 2),"")</f>
        <v>2</v>
      </c>
      <c r="G14" s="27">
        <f>IF(G13&gt;0, VLOOKUP(G13-G$5-(INT($M13/9)+(MOD($M13,9)&gt;=G$6)), 'Point System'!$A$4:$B$15, 2),"")</f>
        <v>2</v>
      </c>
      <c r="H14" s="27">
        <f>IF(H13&gt;0, VLOOKUP(H13-H$5-(INT($M13/9)+(MOD($M13,9)&gt;=H$6)), 'Point System'!$A$4:$B$15, 2),"")</f>
        <v>2</v>
      </c>
      <c r="I14" s="27">
        <f>IF(I13&gt;0, VLOOKUP(I13-I$5-(INT($M13/9)+(MOD($M13,9)&gt;=I$6)), 'Point System'!$A$4:$B$15, 2),"")</f>
        <v>1</v>
      </c>
      <c r="J14" s="27">
        <f>IF(J13&gt;0, VLOOKUP(J13-J$5-(INT($M13/9)+(MOD($M13,9)&gt;=J$6)), 'Point System'!$A$4:$B$15, 2),"")</f>
        <v>2</v>
      </c>
      <c r="K14" s="27">
        <f>IF(K13&gt;0, VLOOKUP(K13-K$5-(INT($M13/9)+(MOD($M13,9)&gt;=K$6)), 'Point System'!$A$4:$B$15, 2),"")</f>
        <v>3</v>
      </c>
      <c r="L14" s="28">
        <f t="shared" si="0"/>
        <v>20</v>
      </c>
      <c r="M14" s="27"/>
      <c r="N14" s="27"/>
      <c r="O14" s="29">
        <f>IF(L14&lt;&gt;"", L14, "")</f>
        <v>20</v>
      </c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spans="1:26" ht="18.75" x14ac:dyDescent="0.25">
      <c r="A15" s="22" t="s">
        <v>63</v>
      </c>
      <c r="B15" s="23"/>
      <c r="C15" s="23">
        <v>6</v>
      </c>
      <c r="D15" s="23">
        <v>7</v>
      </c>
      <c r="E15" s="23">
        <v>4</v>
      </c>
      <c r="F15" s="23">
        <v>3</v>
      </c>
      <c r="G15" s="23">
        <v>4</v>
      </c>
      <c r="H15" s="23">
        <v>7</v>
      </c>
      <c r="I15" s="23">
        <v>6</v>
      </c>
      <c r="J15" s="23">
        <v>5</v>
      </c>
      <c r="K15" s="23">
        <v>7</v>
      </c>
      <c r="L15" s="24">
        <f t="shared" si="0"/>
        <v>49</v>
      </c>
      <c r="M15" s="23">
        <v>13</v>
      </c>
      <c r="N15" s="23">
        <f>IF(L15&lt;&gt;"",L15- M15, "")</f>
        <v>36</v>
      </c>
      <c r="O15" s="25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 spans="1:26" ht="19.5" thickBot="1" x14ac:dyDescent="0.3">
      <c r="A16" s="26"/>
      <c r="B16" s="27"/>
      <c r="C16" s="27">
        <f>IF(C15&gt;0, VLOOKUP(C15-C$5-(INT($M15/9)+(MOD($M15,9)&gt;=C$6)), 'Point System'!$A$4:$B$15, 2),"")</f>
        <v>2</v>
      </c>
      <c r="D16" s="27">
        <f>IF(D15&gt;0, VLOOKUP(D15-D$5-(INT($M15/9)+(MOD($M15,9)&gt;=D$6)), 'Point System'!$A$4:$B$15, 2),"")</f>
        <v>2</v>
      </c>
      <c r="E16" s="27">
        <f>IF(E15&gt;0, VLOOKUP(E15-E$5-(INT($M15/9)+(MOD($M15,9)&gt;=E$6)), 'Point System'!$A$4:$B$15, 2),"")</f>
        <v>4</v>
      </c>
      <c r="F16" s="27">
        <f>IF(F15&gt;0, VLOOKUP(F15-F$5-(INT($M15/9)+(MOD($M15,9)&gt;=F$6)), 'Point System'!$A$4:$B$15, 2),"")</f>
        <v>3</v>
      </c>
      <c r="G16" s="27">
        <f>IF(G15&gt;0, VLOOKUP(G15-G$5-(INT($M15/9)+(MOD($M15,9)&gt;=G$6)), 'Point System'!$A$4:$B$15, 2),"")</f>
        <v>3</v>
      </c>
      <c r="H16" s="27">
        <f>IF(H15&gt;0, VLOOKUP(H15-H$5-(INT($M15/9)+(MOD($M15,9)&gt;=H$6)), 'Point System'!$A$4:$B$15, 2),"")</f>
        <v>0</v>
      </c>
      <c r="I16" s="27">
        <f>IF(I15&gt;0, VLOOKUP(I15-I$5-(INT($M15/9)+(MOD($M15,9)&gt;=I$6)), 'Point System'!$A$4:$B$15, 2),"")</f>
        <v>0</v>
      </c>
      <c r="J16" s="27">
        <f>IF(J15&gt;0, VLOOKUP(J15-J$5-(INT($M15/9)+(MOD($M15,9)&gt;=J$6)), 'Point System'!$A$4:$B$15, 2),"")</f>
        <v>2</v>
      </c>
      <c r="K16" s="27">
        <f>IF(K15&gt;0, VLOOKUP(K15-K$5-(INT($M15/9)+(MOD($M15,9)&gt;=K$6)), 'Point System'!$A$4:$B$15, 2),"")</f>
        <v>2</v>
      </c>
      <c r="L16" s="28">
        <f t="shared" si="0"/>
        <v>18</v>
      </c>
      <c r="M16" s="27"/>
      <c r="N16" s="27"/>
      <c r="O16" s="29">
        <f>IF(L16&lt;&gt;"", L16, "")</f>
        <v>18</v>
      </c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 spans="1:26" ht="18.75" x14ac:dyDescent="0.25">
      <c r="A17" s="22" t="s">
        <v>64</v>
      </c>
      <c r="B17" s="23"/>
      <c r="C17" s="23">
        <v>6</v>
      </c>
      <c r="D17" s="23">
        <v>8</v>
      </c>
      <c r="E17" s="23">
        <v>6</v>
      </c>
      <c r="F17" s="23">
        <v>6</v>
      </c>
      <c r="G17" s="23">
        <v>7</v>
      </c>
      <c r="H17" s="23">
        <v>7</v>
      </c>
      <c r="I17" s="23">
        <v>7</v>
      </c>
      <c r="J17" s="23">
        <v>7</v>
      </c>
      <c r="K17" s="23">
        <v>10</v>
      </c>
      <c r="L17" s="24">
        <f t="shared" si="0"/>
        <v>64</v>
      </c>
      <c r="M17" s="23">
        <v>23</v>
      </c>
      <c r="N17" s="23">
        <f>IF(L17&lt;&gt;"",L17- M17, "")</f>
        <v>41</v>
      </c>
      <c r="O17" s="25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 spans="1:26" ht="19.5" thickBot="1" x14ac:dyDescent="0.3">
      <c r="A18" s="26"/>
      <c r="B18" s="27"/>
      <c r="C18" s="27">
        <f>IF(C17&gt;0, VLOOKUP(C17-C$5-(INT($M17/9)+(MOD($M17,9)&gt;=C$6)), 'Point System'!$A$4:$B$15, 2),"")</f>
        <v>3</v>
      </c>
      <c r="D18" s="27">
        <f>IF(D17&gt;0, VLOOKUP(D17-D$5-(INT($M17/9)+(MOD($M17,9)&gt;=D$6)), 'Point System'!$A$4:$B$15, 2),"")</f>
        <v>2</v>
      </c>
      <c r="E18" s="27">
        <f>IF(E17&gt;0, VLOOKUP(E17-E$5-(INT($M17/9)+(MOD($M17,9)&gt;=E$6)), 'Point System'!$A$4:$B$15, 2),"")</f>
        <v>3</v>
      </c>
      <c r="F18" s="27">
        <f>IF(F17&gt;0, VLOOKUP(F17-F$5-(INT($M17/9)+(MOD($M17,9)&gt;=F$6)), 'Point System'!$A$4:$B$15, 2),"")</f>
        <v>1</v>
      </c>
      <c r="G18" s="27">
        <f>IF(G17&gt;0, VLOOKUP(G17-G$5-(INT($M17/9)+(MOD($M17,9)&gt;=G$6)), 'Point System'!$A$4:$B$15, 2),"")</f>
        <v>2</v>
      </c>
      <c r="H18" s="27">
        <f>IF(H17&gt;0, VLOOKUP(H17-H$5-(INT($M17/9)+(MOD($M17,9)&gt;=H$6)), 'Point System'!$A$4:$B$15, 2),"")</f>
        <v>1</v>
      </c>
      <c r="I18" s="27">
        <f>IF(I17&gt;0, VLOOKUP(I17-I$5-(INT($M17/9)+(MOD($M17,9)&gt;=I$6)), 'Point System'!$A$4:$B$15, 2),"")</f>
        <v>0</v>
      </c>
      <c r="J18" s="27">
        <f>IF(J17&gt;0, VLOOKUP(J17-J$5-(INT($M17/9)+(MOD($M17,9)&gt;=J$6)), 'Point System'!$A$4:$B$15, 2),"")</f>
        <v>1</v>
      </c>
      <c r="K18" s="27">
        <f>IF(K17&gt;0, VLOOKUP(K17-K$5-(INT($M17/9)+(MOD($M17,9)&gt;=K$6)), 'Point System'!$A$4:$B$15, 2),"")</f>
        <v>0</v>
      </c>
      <c r="L18" s="28">
        <f t="shared" si="0"/>
        <v>13</v>
      </c>
      <c r="M18" s="27"/>
      <c r="N18" s="27"/>
      <c r="O18" s="29">
        <f>IF(L18&lt;&gt;"", L18, "")</f>
        <v>13</v>
      </c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 spans="1:26" ht="18.75" x14ac:dyDescent="0.25">
      <c r="A19" s="22" t="s">
        <v>65</v>
      </c>
      <c r="B19" s="23"/>
      <c r="C19" s="23">
        <v>5</v>
      </c>
      <c r="D19" s="23">
        <v>5</v>
      </c>
      <c r="E19" s="23">
        <v>6</v>
      </c>
      <c r="F19" s="23">
        <v>4</v>
      </c>
      <c r="G19" s="23">
        <v>5</v>
      </c>
      <c r="H19" s="23">
        <v>5</v>
      </c>
      <c r="I19" s="23">
        <v>5</v>
      </c>
      <c r="J19" s="23">
        <v>7</v>
      </c>
      <c r="K19" s="23">
        <v>7</v>
      </c>
      <c r="L19" s="24">
        <f t="shared" si="0"/>
        <v>49</v>
      </c>
      <c r="M19" s="23">
        <v>16</v>
      </c>
      <c r="N19" s="23">
        <f>IF(L19&lt;&gt;"",L19- M19, "")</f>
        <v>33</v>
      </c>
      <c r="O19" s="25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 spans="1:26" ht="19.5" thickBot="1" x14ac:dyDescent="0.3">
      <c r="A20" s="26"/>
      <c r="B20" s="27"/>
      <c r="C20" s="27">
        <f>IF(C19&gt;0, VLOOKUP(C19-C$5-(INT($M19/9)+(MOD($M19,9)&gt;=C$6)), 'Point System'!$A$4:$B$15, 2),"")</f>
        <v>3</v>
      </c>
      <c r="D20" s="27">
        <f>IF(D19&gt;0, VLOOKUP(D19-D$5-(INT($M19/9)+(MOD($M19,9)&gt;=D$6)), 'Point System'!$A$4:$B$15, 2),"")</f>
        <v>4</v>
      </c>
      <c r="E20" s="27">
        <f>IF(E19&gt;0, VLOOKUP(E19-E$5-(INT($M19/9)+(MOD($M19,9)&gt;=E$6)), 'Point System'!$A$4:$B$15, 2),"")</f>
        <v>2</v>
      </c>
      <c r="F20" s="27">
        <f>IF(F19&gt;0, VLOOKUP(F19-F$5-(INT($M19/9)+(MOD($M19,9)&gt;=F$6)), 'Point System'!$A$4:$B$15, 2),"")</f>
        <v>2</v>
      </c>
      <c r="G20" s="27">
        <f>IF(G19&gt;0, VLOOKUP(G19-G$5-(INT($M19/9)+(MOD($M19,9)&gt;=G$6)), 'Point System'!$A$4:$B$15, 2),"")</f>
        <v>3</v>
      </c>
      <c r="H20" s="27">
        <f>IF(H19&gt;0, VLOOKUP(H19-H$5-(INT($M19/9)+(MOD($M19,9)&gt;=H$6)), 'Point System'!$A$4:$B$15, 2),"")</f>
        <v>3</v>
      </c>
      <c r="I20" s="27">
        <f>IF(I19&gt;0, VLOOKUP(I19-I$5-(INT($M19/9)+(MOD($M19,9)&gt;=I$6)), 'Point System'!$A$4:$B$15, 2),"")</f>
        <v>1</v>
      </c>
      <c r="J20" s="27">
        <f>IF(J19&gt;0, VLOOKUP(J19-J$5-(INT($M19/9)+(MOD($M19,9)&gt;=J$6)), 'Point System'!$A$4:$B$15, 2),"")</f>
        <v>1</v>
      </c>
      <c r="K20" s="27">
        <f>IF(K19&gt;0, VLOOKUP(K19-K$5-(INT($M19/9)+(MOD($M19,9)&gt;=K$6)), 'Point System'!$A$4:$B$15, 2),"")</f>
        <v>2</v>
      </c>
      <c r="L20" s="28">
        <f t="shared" si="0"/>
        <v>21</v>
      </c>
      <c r="M20" s="27"/>
      <c r="N20" s="27"/>
      <c r="O20" s="29">
        <f>IF(L20&lt;&gt;"", L20, "")</f>
        <v>21</v>
      </c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 spans="1:26" ht="18.75" x14ac:dyDescent="0.25">
      <c r="A21" s="22" t="s">
        <v>73</v>
      </c>
      <c r="B21" s="23"/>
      <c r="C21" s="23">
        <v>8</v>
      </c>
      <c r="D21" s="23">
        <v>7</v>
      </c>
      <c r="E21" s="23">
        <v>6</v>
      </c>
      <c r="F21" s="23">
        <v>4</v>
      </c>
      <c r="G21" s="23">
        <v>5</v>
      </c>
      <c r="H21" s="23">
        <v>5</v>
      </c>
      <c r="I21" s="23">
        <v>5</v>
      </c>
      <c r="J21" s="23">
        <v>6</v>
      </c>
      <c r="K21" s="23">
        <v>7</v>
      </c>
      <c r="L21" s="24">
        <f t="shared" si="0"/>
        <v>53</v>
      </c>
      <c r="M21" s="23">
        <v>20</v>
      </c>
      <c r="N21" s="23">
        <f>IF(L21&lt;&gt;"",L21- M21, "")</f>
        <v>33</v>
      </c>
      <c r="O21" s="25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 spans="1:26" ht="19.5" thickBot="1" x14ac:dyDescent="0.3">
      <c r="A22" s="26"/>
      <c r="B22" s="27"/>
      <c r="C22" s="27">
        <f>IF(C21&gt;0, VLOOKUP(C21-C$5-(INT($M21/9)+(MOD($M21,9)&gt;=C$6)), '[1]Point System'!$A$4:$B$15, 2),"")</f>
        <v>0</v>
      </c>
      <c r="D22" s="27">
        <f>IF(D21&gt;0, VLOOKUP(D21-D$5-(INT($M21/9)+(MOD($M21,9)&gt;=D$6)), '[1]Point System'!$A$4:$B$15, 2),"")</f>
        <v>3</v>
      </c>
      <c r="E22" s="27">
        <f>IF(E21&gt;0, VLOOKUP(E21-E$5-(INT($M21/9)+(MOD($M21,9)&gt;=E$6)), '[1]Point System'!$A$4:$B$15, 2),"")</f>
        <v>2</v>
      </c>
      <c r="F22" s="27">
        <f>IF(F21&gt;0, VLOOKUP(F21-F$5-(INT($M21/9)+(MOD($M21,9)&gt;=F$6)), '[1]Point System'!$A$4:$B$15, 2),"")</f>
        <v>3</v>
      </c>
      <c r="G22" s="27">
        <f>IF(G21&gt;0, VLOOKUP(G21-G$5-(INT($M21/9)+(MOD($M21,9)&gt;=G$6)), '[1]Point System'!$A$4:$B$15, 2),"")</f>
        <v>3</v>
      </c>
      <c r="H22" s="27">
        <f>IF(H21&gt;0, VLOOKUP(H21-H$5-(INT($M21/9)+(MOD($M21,9)&gt;=H$6)), '[1]Point System'!$A$4:$B$15, 2),"")</f>
        <v>3</v>
      </c>
      <c r="I22" s="27">
        <f>IF(I21&gt;0, VLOOKUP(I21-I$5-(INT($M21/9)+(MOD($M21,9)&gt;=I$6)), '[1]Point System'!$A$4:$B$15, 2),"")</f>
        <v>2</v>
      </c>
      <c r="J22" s="27">
        <f>IF(J21&gt;0, VLOOKUP(J21-J$5-(INT($M21/9)+(MOD($M21,9)&gt;=J$6)), '[1]Point System'!$A$4:$B$15, 2),"")</f>
        <v>2</v>
      </c>
      <c r="K22" s="27">
        <f>IF(K21&gt;0, VLOOKUP(K21-K$5-(INT($M21/9)+(MOD($M21,9)&gt;=K$6)), '[1]Point System'!$A$4:$B$15, 2),"")</f>
        <v>3</v>
      </c>
      <c r="L22" s="28">
        <f t="shared" si="0"/>
        <v>21</v>
      </c>
      <c r="M22" s="27"/>
      <c r="N22" s="27"/>
      <c r="O22" s="29">
        <f>IF(L22&lt;&gt;"", L22, "")</f>
        <v>21</v>
      </c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 spans="1:26" ht="18.75" x14ac:dyDescent="0.25">
      <c r="A23" s="22" t="s">
        <v>74</v>
      </c>
      <c r="B23" s="23"/>
      <c r="C23" s="23">
        <v>7</v>
      </c>
      <c r="D23" s="23">
        <v>8</v>
      </c>
      <c r="E23" s="23">
        <v>5</v>
      </c>
      <c r="F23" s="23">
        <v>4</v>
      </c>
      <c r="G23" s="23">
        <v>4</v>
      </c>
      <c r="H23" s="23">
        <v>7</v>
      </c>
      <c r="I23" s="23">
        <v>4</v>
      </c>
      <c r="J23" s="23">
        <v>6</v>
      </c>
      <c r="K23" s="23">
        <v>7</v>
      </c>
      <c r="L23" s="24">
        <f t="shared" si="0"/>
        <v>52</v>
      </c>
      <c r="M23" s="23">
        <v>18</v>
      </c>
      <c r="N23" s="23">
        <f>IF(L23&lt;&gt;"",L23- M23, "")</f>
        <v>34</v>
      </c>
      <c r="O23" s="25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 spans="1:26" ht="19.5" thickBot="1" x14ac:dyDescent="0.3">
      <c r="A24" s="26"/>
      <c r="B24" s="27"/>
      <c r="C24" s="27">
        <f>IF(C23&gt;0, VLOOKUP(C23-C$5-(INT($M23/9)+(MOD($M23,9)&gt;=C$6)), '[1]Point System'!$A$4:$B$15, 2),"")</f>
        <v>1</v>
      </c>
      <c r="D24" s="27">
        <f>IF(D23&gt;0, VLOOKUP(D23-D$5-(INT($M23/9)+(MOD($M23,9)&gt;=D$6)), '[1]Point System'!$A$4:$B$15, 2),"")</f>
        <v>1</v>
      </c>
      <c r="E24" s="27">
        <f>IF(E23&gt;0, VLOOKUP(E23-E$5-(INT($M23/9)+(MOD($M23,9)&gt;=E$6)), '[1]Point System'!$A$4:$B$15, 2),"")</f>
        <v>3</v>
      </c>
      <c r="F24" s="27">
        <f>IF(F23&gt;0, VLOOKUP(F23-F$5-(INT($M23/9)+(MOD($M23,9)&gt;=F$6)), '[1]Point System'!$A$4:$B$15, 2),"")</f>
        <v>3</v>
      </c>
      <c r="G24" s="27">
        <f>IF(G23&gt;0, VLOOKUP(G23-G$5-(INT($M23/9)+(MOD($M23,9)&gt;=G$6)), '[1]Point System'!$A$4:$B$15, 2),"")</f>
        <v>4</v>
      </c>
      <c r="H24" s="27">
        <f>IF(H23&gt;0, VLOOKUP(H23-H$5-(INT($M23/9)+(MOD($M23,9)&gt;=H$6)), '[1]Point System'!$A$4:$B$15, 2),"")</f>
        <v>1</v>
      </c>
      <c r="I24" s="27">
        <f>IF(I23&gt;0, VLOOKUP(I23-I$5-(INT($M23/9)+(MOD($M23,9)&gt;=I$6)), '[1]Point System'!$A$4:$B$15, 2),"")</f>
        <v>3</v>
      </c>
      <c r="J24" s="27">
        <f>IF(J23&gt;0, VLOOKUP(J23-J$5-(INT($M23/9)+(MOD($M23,9)&gt;=J$6)), '[1]Point System'!$A$4:$B$15, 2),"")</f>
        <v>2</v>
      </c>
      <c r="K24" s="27">
        <f>IF(K23&gt;0, VLOOKUP(K23-K$5-(INT($M23/9)+(MOD($M23,9)&gt;=K$6)), '[1]Point System'!$A$4:$B$15, 2),"")</f>
        <v>2</v>
      </c>
      <c r="L24" s="28">
        <f t="shared" si="0"/>
        <v>20</v>
      </c>
      <c r="M24" s="27"/>
      <c r="N24" s="27"/>
      <c r="O24" s="29">
        <f>IF(L24&lt;&gt;"", L24, "")</f>
        <v>20</v>
      </c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 spans="1:26" ht="18.75" x14ac:dyDescent="0.25">
      <c r="A25" s="22" t="s">
        <v>72</v>
      </c>
      <c r="B25" s="23"/>
      <c r="C25" s="23">
        <v>5</v>
      </c>
      <c r="D25" s="23">
        <v>5</v>
      </c>
      <c r="E25" s="23">
        <v>4</v>
      </c>
      <c r="F25" s="23">
        <v>5</v>
      </c>
      <c r="G25" s="23">
        <v>6</v>
      </c>
      <c r="H25" s="23">
        <v>4</v>
      </c>
      <c r="I25" s="23">
        <v>5</v>
      </c>
      <c r="J25" s="23">
        <v>5</v>
      </c>
      <c r="K25" s="23">
        <v>5</v>
      </c>
      <c r="L25" s="24">
        <f t="shared" si="0"/>
        <v>44</v>
      </c>
      <c r="M25" s="23">
        <v>12</v>
      </c>
      <c r="N25" s="23">
        <f>IF(L25&lt;&gt;"",L25- M25, "")</f>
        <v>32</v>
      </c>
      <c r="O25" s="25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 spans="1:26" ht="19.5" thickBot="1" x14ac:dyDescent="0.3">
      <c r="A26" s="26"/>
      <c r="B26" s="27"/>
      <c r="C26" s="27">
        <f>IF(C25&gt;0, VLOOKUP(C25-C$5-(INT($M25/9)+(MOD($M25,9)&gt;=C$6)), '[1]Point System'!$A$4:$B$15, 2),"")</f>
        <v>2</v>
      </c>
      <c r="D26" s="27">
        <f>IF(D25&gt;0, VLOOKUP(D25-D$5-(INT($M25/9)+(MOD($M25,9)&gt;=D$6)), '[1]Point System'!$A$4:$B$15, 2),"")</f>
        <v>4</v>
      </c>
      <c r="E26" s="27">
        <f>IF(E25&gt;0, VLOOKUP(E25-E$5-(INT($M25/9)+(MOD($M25,9)&gt;=E$6)), '[1]Point System'!$A$4:$B$15, 2),"")</f>
        <v>4</v>
      </c>
      <c r="F26" s="27">
        <f>IF(F25&gt;0, VLOOKUP(F25-F$5-(INT($M25/9)+(MOD($M25,9)&gt;=F$6)), '[1]Point System'!$A$4:$B$15, 2),"")</f>
        <v>1</v>
      </c>
      <c r="G26" s="27">
        <f>IF(G25&gt;0, VLOOKUP(G25-G$5-(INT($M25/9)+(MOD($M25,9)&gt;=G$6)), '[1]Point System'!$A$4:$B$15, 2),"")</f>
        <v>1</v>
      </c>
      <c r="H26" s="27">
        <f>IF(H25&gt;0, VLOOKUP(H25-H$5-(INT($M25/9)+(MOD($M25,9)&gt;=H$6)), '[1]Point System'!$A$4:$B$15, 2),"")</f>
        <v>3</v>
      </c>
      <c r="I26" s="27">
        <f>IF(I25&gt;0, VLOOKUP(I25-I$5-(INT($M25/9)+(MOD($M25,9)&gt;=I$6)), '[1]Point System'!$A$4:$B$15, 2),"")</f>
        <v>1</v>
      </c>
      <c r="J26" s="27">
        <f>IF(J25&gt;0, VLOOKUP(J25-J$5-(INT($M25/9)+(MOD($M25,9)&gt;=J$6)), '[1]Point System'!$A$4:$B$15, 2),"")</f>
        <v>2</v>
      </c>
      <c r="K26" s="27">
        <f>IF(K25&gt;0, VLOOKUP(K25-K$5-(INT($M25/9)+(MOD($M25,9)&gt;=K$6)), '[1]Point System'!$A$4:$B$15, 2),"")</f>
        <v>4</v>
      </c>
      <c r="L26" s="28">
        <f t="shared" si="0"/>
        <v>22</v>
      </c>
      <c r="M26" s="27"/>
      <c r="N26" s="27"/>
      <c r="O26" s="29">
        <f>IF(L26&lt;&gt;"", L26, "")</f>
        <v>22</v>
      </c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 spans="1:26" ht="18.75" x14ac:dyDescent="0.25">
      <c r="A27" s="22" t="s">
        <v>71</v>
      </c>
      <c r="B27" s="23"/>
      <c r="C27" s="23">
        <v>5</v>
      </c>
      <c r="D27" s="23">
        <v>6</v>
      </c>
      <c r="E27" s="23">
        <v>4</v>
      </c>
      <c r="F27" s="23">
        <v>3</v>
      </c>
      <c r="G27" s="23">
        <v>4</v>
      </c>
      <c r="H27" s="23">
        <v>5</v>
      </c>
      <c r="I27" s="23">
        <v>3</v>
      </c>
      <c r="J27" s="23">
        <v>4</v>
      </c>
      <c r="K27" s="23">
        <v>5</v>
      </c>
      <c r="L27" s="24">
        <f t="shared" si="0"/>
        <v>39</v>
      </c>
      <c r="M27" s="23">
        <v>1</v>
      </c>
      <c r="N27" s="23">
        <f>IF(L27&lt;&gt;"",L27- M27, "")</f>
        <v>38</v>
      </c>
      <c r="O27" s="25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 spans="1:26" ht="19.5" thickBot="1" x14ac:dyDescent="0.3">
      <c r="A28" s="26"/>
      <c r="B28" s="27"/>
      <c r="C28" s="27">
        <f>IF(C27&gt;0, VLOOKUP(C27-C$5-(INT($M27/9)+(MOD($M27,9)&gt;=C$6)), '[1]Point System'!$A$4:$B$15, 2),"")</f>
        <v>1</v>
      </c>
      <c r="D28" s="27">
        <f>IF(D27&gt;0, VLOOKUP(D27-D$5-(INT($M27/9)+(MOD($M27,9)&gt;=D$6)), '[1]Point System'!$A$4:$B$15, 2),"")</f>
        <v>2</v>
      </c>
      <c r="E28" s="27">
        <f>IF(E27&gt;0, VLOOKUP(E27-E$5-(INT($M27/9)+(MOD($M27,9)&gt;=E$6)), '[1]Point System'!$A$4:$B$15, 2),"")</f>
        <v>2</v>
      </c>
      <c r="F28" s="27">
        <f>IF(F27&gt;0, VLOOKUP(F27-F$5-(INT($M27/9)+(MOD($M27,9)&gt;=F$6)), '[1]Point System'!$A$4:$B$15, 2),"")</f>
        <v>2</v>
      </c>
      <c r="G28" s="27">
        <f>IF(G27&gt;0, VLOOKUP(G27-G$5-(INT($M27/9)+(MOD($M27,9)&gt;=G$6)), '[1]Point System'!$A$4:$B$15, 2),"")</f>
        <v>2</v>
      </c>
      <c r="H28" s="27">
        <f>IF(H27&gt;0, VLOOKUP(H27-H$5-(INT($M27/9)+(MOD($M27,9)&gt;=H$6)), '[1]Point System'!$A$4:$B$15, 2),"")</f>
        <v>1</v>
      </c>
      <c r="I28" s="27">
        <f>IF(I27&gt;0, VLOOKUP(I27-I$5-(INT($M27/9)+(MOD($M27,9)&gt;=I$6)), '[1]Point System'!$A$4:$B$15, 2),"")</f>
        <v>2</v>
      </c>
      <c r="J28" s="27">
        <f>IF(J27&gt;0, VLOOKUP(J27-J$5-(INT($M27/9)+(MOD($M27,9)&gt;=J$6)), '[1]Point System'!$A$4:$B$15, 2),"")</f>
        <v>2</v>
      </c>
      <c r="K28" s="27">
        <f>IF(K27&gt;0, VLOOKUP(K27-K$5-(INT($M27/9)+(MOD($M27,9)&gt;=K$6)), '[1]Point System'!$A$4:$B$15, 2),"")</f>
        <v>2</v>
      </c>
      <c r="L28" s="28">
        <f t="shared" si="0"/>
        <v>16</v>
      </c>
      <c r="M28" s="27"/>
      <c r="N28" s="27"/>
      <c r="O28" s="29">
        <f>IF(L28&lt;&gt;"", L28, "")</f>
        <v>16</v>
      </c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</sheetData>
  <mergeCells count="2">
    <mergeCell ref="A1:O1"/>
    <mergeCell ref="A2:O2"/>
  </mergeCells>
  <hyperlinks>
    <hyperlink ref="A2" r:id="rId1" xr:uid="{2C499F0A-0AF4-4F02-B984-8CB3840CAF79}"/>
  </hyperlinks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06649-6874-4A1D-B258-119905808454}">
  <dimension ref="A1:Z30"/>
  <sheetViews>
    <sheetView workbookViewId="0">
      <pane ySplit="6" topLeftCell="A14" activePane="bottomLeft" state="frozen"/>
      <selection activeCell="G22" sqref="G22"/>
      <selection pane="bottomLeft" activeCell="G22" sqref="G22"/>
    </sheetView>
  </sheetViews>
  <sheetFormatPr defaultColWidth="14.140625" defaultRowHeight="15" customHeight="1" x14ac:dyDescent="0.2"/>
  <cols>
    <col min="1" max="1" width="12.140625" style="13" bestFit="1" customWidth="1"/>
    <col min="2" max="2" width="9.140625" style="13" bestFit="1" customWidth="1"/>
    <col min="3" max="11" width="5" style="13" customWidth="1"/>
    <col min="12" max="12" width="5.140625" style="13" bestFit="1" customWidth="1"/>
    <col min="13" max="13" width="6.140625" style="13" bestFit="1" customWidth="1"/>
    <col min="14" max="14" width="5" style="13" bestFit="1" customWidth="1"/>
    <col min="15" max="15" width="14.140625" style="13" bestFit="1" customWidth="1"/>
    <col min="16" max="26" width="8.7109375" style="13" customWidth="1"/>
    <col min="27" max="16384" width="14.140625" style="13"/>
  </cols>
  <sheetData>
    <row r="1" spans="1:26" ht="26.25" x14ac:dyDescent="0.4">
      <c r="A1" s="158" t="s">
        <v>50</v>
      </c>
      <c r="B1" s="159"/>
      <c r="C1" s="159"/>
      <c r="D1" s="159"/>
      <c r="E1" s="159"/>
      <c r="F1" s="159"/>
      <c r="G1" s="159"/>
      <c r="H1" s="159"/>
      <c r="I1" s="159"/>
      <c r="J1" s="159"/>
      <c r="K1" s="159"/>
      <c r="L1" s="159"/>
      <c r="M1" s="159"/>
      <c r="N1" s="159"/>
      <c r="O1" s="159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 spans="1:26" x14ac:dyDescent="0.25">
      <c r="A2" s="160" t="s">
        <v>51</v>
      </c>
      <c r="B2" s="159"/>
      <c r="C2" s="159"/>
      <c r="D2" s="159"/>
      <c r="E2" s="159"/>
      <c r="F2" s="159"/>
      <c r="G2" s="159"/>
      <c r="H2" s="159"/>
      <c r="I2" s="159"/>
      <c r="J2" s="159"/>
      <c r="K2" s="159"/>
      <c r="L2" s="159"/>
      <c r="M2" s="159"/>
      <c r="N2" s="159"/>
      <c r="O2" s="159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1:26" ht="19.5" thickBot="1" x14ac:dyDescent="0.35">
      <c r="A3" s="14"/>
      <c r="B3" s="12"/>
      <c r="C3" s="15"/>
      <c r="D3" s="15"/>
      <c r="E3" s="15"/>
      <c r="F3" s="15"/>
      <c r="G3" s="15"/>
      <c r="H3" s="15"/>
      <c r="I3" s="15"/>
      <c r="J3" s="15"/>
      <c r="K3" s="15"/>
      <c r="L3" s="16"/>
      <c r="M3" s="15"/>
      <c r="N3" s="15"/>
      <c r="O3" s="16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spans="1:26" ht="18.75" x14ac:dyDescent="0.25">
      <c r="A4" s="30" t="s">
        <v>52</v>
      </c>
      <c r="B4" s="31" t="s">
        <v>53</v>
      </c>
      <c r="C4" s="31">
        <v>1</v>
      </c>
      <c r="D4" s="31">
        <v>2</v>
      </c>
      <c r="E4" s="31">
        <v>3</v>
      </c>
      <c r="F4" s="31">
        <v>4</v>
      </c>
      <c r="G4" s="31">
        <v>5</v>
      </c>
      <c r="H4" s="31">
        <v>6</v>
      </c>
      <c r="I4" s="31">
        <v>7</v>
      </c>
      <c r="J4" s="31">
        <v>8</v>
      </c>
      <c r="K4" s="31">
        <v>9</v>
      </c>
      <c r="L4" s="31" t="s">
        <v>54</v>
      </c>
      <c r="M4" s="31" t="s">
        <v>55</v>
      </c>
      <c r="N4" s="31" t="s">
        <v>56</v>
      </c>
      <c r="O4" s="32" t="s">
        <v>57</v>
      </c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spans="1:26" ht="18.75" x14ac:dyDescent="0.25">
      <c r="A5" s="33"/>
      <c r="B5" s="17" t="s">
        <v>58</v>
      </c>
      <c r="C5" s="17">
        <v>4</v>
      </c>
      <c r="D5" s="17">
        <v>5</v>
      </c>
      <c r="E5" s="17">
        <v>4</v>
      </c>
      <c r="F5" s="17">
        <v>3</v>
      </c>
      <c r="G5" s="17">
        <v>4</v>
      </c>
      <c r="H5" s="17">
        <v>4</v>
      </c>
      <c r="I5" s="17">
        <v>3</v>
      </c>
      <c r="J5" s="17">
        <v>4</v>
      </c>
      <c r="K5" s="17">
        <v>5</v>
      </c>
      <c r="L5" s="18">
        <f>SUM(C5:K5)</f>
        <v>36</v>
      </c>
      <c r="M5" s="17"/>
      <c r="N5" s="17"/>
      <c r="O5" s="3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spans="1:26" ht="19.5" thickBot="1" x14ac:dyDescent="0.3">
      <c r="A6" s="35"/>
      <c r="B6" s="36" t="s">
        <v>84</v>
      </c>
      <c r="C6" s="36">
        <v>4</v>
      </c>
      <c r="D6" s="36">
        <v>1</v>
      </c>
      <c r="E6" s="36">
        <v>3</v>
      </c>
      <c r="F6" s="36">
        <v>9</v>
      </c>
      <c r="G6" s="36">
        <v>5</v>
      </c>
      <c r="H6" s="36">
        <v>7</v>
      </c>
      <c r="I6" s="36">
        <v>8</v>
      </c>
      <c r="J6" s="36">
        <v>6</v>
      </c>
      <c r="K6" s="36">
        <v>2</v>
      </c>
      <c r="L6" s="37"/>
      <c r="M6" s="36"/>
      <c r="N6" s="36"/>
      <c r="O6" s="38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spans="1:26" ht="18.75" x14ac:dyDescent="0.25">
      <c r="A7" s="22" t="s">
        <v>59</v>
      </c>
      <c r="B7" s="23" t="s">
        <v>83</v>
      </c>
      <c r="C7" s="23">
        <v>4</v>
      </c>
      <c r="D7" s="23">
        <v>5</v>
      </c>
      <c r="E7" s="23">
        <v>5</v>
      </c>
      <c r="F7" s="23">
        <v>3</v>
      </c>
      <c r="G7" s="23">
        <v>5</v>
      </c>
      <c r="H7" s="23">
        <v>5</v>
      </c>
      <c r="I7" s="23">
        <v>4</v>
      </c>
      <c r="J7" s="23">
        <v>5</v>
      </c>
      <c r="K7" s="23">
        <v>7</v>
      </c>
      <c r="L7" s="24">
        <f t="shared" ref="L7:L28" si="0">IF(SUM(C7:K7)&gt;0, SUM(C7:K7),"")</f>
        <v>43</v>
      </c>
      <c r="M7" s="23">
        <v>10</v>
      </c>
      <c r="N7" s="23">
        <f>IF(L7&lt;&gt;"",L7- M7, "")</f>
        <v>33</v>
      </c>
      <c r="O7" s="25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spans="1:26" ht="19.5" thickBot="1" x14ac:dyDescent="0.3">
      <c r="A8" s="26"/>
      <c r="B8" s="27" t="s">
        <v>85</v>
      </c>
      <c r="C8" s="27">
        <f>IF(C7&gt;0, VLOOKUP(C7-C$5-(INT($M7/9)+(MOD($M7,9)&gt;=C$6)), '[1]Point System'!$A$4:$B$15, 2),"")</f>
        <v>3</v>
      </c>
      <c r="D8" s="27">
        <f>IF(D7&gt;0, VLOOKUP(D7-D$5-(INT($M7/9)+(MOD($M7,9)&gt;=D$6)), '[1]Point System'!$A$4:$B$15, 2),"")</f>
        <v>4</v>
      </c>
      <c r="E8" s="27">
        <f>IF(E7&gt;0, VLOOKUP(E7-E$5-(INT($M7/9)+(MOD($M7,9)&gt;=E$6)), '[1]Point System'!$A$4:$B$15, 2),"")</f>
        <v>2</v>
      </c>
      <c r="F8" s="27">
        <f>IF(F7&gt;0, VLOOKUP(F7-F$5-(INT($M7/9)+(MOD($M7,9)&gt;=F$6)), '[1]Point System'!$A$4:$B$15, 2),"")</f>
        <v>3</v>
      </c>
      <c r="G8" s="27">
        <f>IF(G7&gt;0, VLOOKUP(G7-G$5-(INT($M7/9)+(MOD($M7,9)&gt;=G$6)), '[1]Point System'!$A$4:$B$15, 2),"")</f>
        <v>2</v>
      </c>
      <c r="H8" s="27">
        <f>IF(H7&gt;0, VLOOKUP(H7-H$5-(INT($M7/9)+(MOD($M7,9)&gt;=H$6)), '[1]Point System'!$A$4:$B$15, 2),"")</f>
        <v>2</v>
      </c>
      <c r="I8" s="27">
        <f>IF(I7&gt;0, VLOOKUP(I7-I$5-(INT($M7/9)+(MOD($M7,9)&gt;=I$6)), '[1]Point System'!$A$4:$B$15, 2),"")</f>
        <v>2</v>
      </c>
      <c r="J8" s="27">
        <f>IF(J7&gt;0, VLOOKUP(J7-J$5-(INT($M7/9)+(MOD($M7,9)&gt;=J$6)), '[1]Point System'!$A$4:$B$15, 2),"")</f>
        <v>2</v>
      </c>
      <c r="K8" s="27">
        <f>IF(K7&gt;0, VLOOKUP(K7-K$5-(INT($M7/9)+(MOD($M7,9)&gt;=K$6)), '[1]Point System'!$A$4:$B$15, 2),"")</f>
        <v>1</v>
      </c>
      <c r="L8" s="28">
        <f t="shared" si="0"/>
        <v>21</v>
      </c>
      <c r="M8" s="27"/>
      <c r="N8" s="27"/>
      <c r="O8" s="29">
        <f>IF(L8&lt;&gt;"", L8, "")</f>
        <v>21</v>
      </c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spans="1:26" ht="18.75" x14ac:dyDescent="0.25">
      <c r="A9" s="22" t="s">
        <v>60</v>
      </c>
      <c r="B9" s="23"/>
      <c r="C9" s="23">
        <v>4</v>
      </c>
      <c r="D9" s="23">
        <v>5</v>
      </c>
      <c r="E9" s="23">
        <v>5</v>
      </c>
      <c r="F9" s="23">
        <v>3</v>
      </c>
      <c r="G9" s="23">
        <v>6</v>
      </c>
      <c r="H9" s="23">
        <v>4</v>
      </c>
      <c r="I9" s="23">
        <v>4</v>
      </c>
      <c r="J9" s="23">
        <v>5</v>
      </c>
      <c r="K9" s="23">
        <v>5</v>
      </c>
      <c r="L9" s="24">
        <f t="shared" si="0"/>
        <v>41</v>
      </c>
      <c r="M9" s="23">
        <v>10</v>
      </c>
      <c r="N9" s="23">
        <f>IF(L9&lt;&gt;"",L9- M9, "")</f>
        <v>31</v>
      </c>
      <c r="O9" s="25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 spans="1:26" ht="19.5" thickBot="1" x14ac:dyDescent="0.3">
      <c r="A10" s="26"/>
      <c r="B10" s="27"/>
      <c r="C10" s="27">
        <f>IF(C9&gt;0, VLOOKUP(C9-C$5-(INT($M9/9)+(MOD($M9,9)&gt;=C$6)), '[1]Point System'!$A$4:$B$15, 2),"")</f>
        <v>3</v>
      </c>
      <c r="D10" s="27">
        <f>IF(D9&gt;0, VLOOKUP(D9-D$5-(INT($M9/9)+(MOD($M9,9)&gt;=D$6)), '[1]Point System'!$A$4:$B$15, 2),"")</f>
        <v>4</v>
      </c>
      <c r="E10" s="27">
        <f>IF(E9&gt;0, VLOOKUP(E9-E$5-(INT($M9/9)+(MOD($M9,9)&gt;=E$6)), '[1]Point System'!$A$4:$B$15, 2),"")</f>
        <v>2</v>
      </c>
      <c r="F10" s="27">
        <f>IF(F9&gt;0, VLOOKUP(F9-F$5-(INT($M9/9)+(MOD($M9,9)&gt;=F$6)), '[1]Point System'!$A$4:$B$15, 2),"")</f>
        <v>3</v>
      </c>
      <c r="G10" s="27">
        <f>IF(G9&gt;0, VLOOKUP(G9-G$5-(INT($M9/9)+(MOD($M9,9)&gt;=G$6)), '[1]Point System'!$A$4:$B$15, 2),"")</f>
        <v>1</v>
      </c>
      <c r="H10" s="27">
        <f>IF(H9&gt;0, VLOOKUP(H9-H$5-(INT($M9/9)+(MOD($M9,9)&gt;=H$6)), '[1]Point System'!$A$4:$B$15, 2),"")</f>
        <v>3</v>
      </c>
      <c r="I10" s="27">
        <f>IF(I9&gt;0, VLOOKUP(I9-I$5-(INT($M9/9)+(MOD($M9,9)&gt;=I$6)), '[1]Point System'!$A$4:$B$15, 2),"")</f>
        <v>2</v>
      </c>
      <c r="J10" s="27">
        <f>IF(J9&gt;0, VLOOKUP(J9-J$5-(INT($M9/9)+(MOD($M9,9)&gt;=J$6)), '[1]Point System'!$A$4:$B$15, 2),"")</f>
        <v>2</v>
      </c>
      <c r="K10" s="27">
        <f>IF(K9&gt;0, VLOOKUP(K9-K$5-(INT($M9/9)+(MOD($M9,9)&gt;=K$6)), '[1]Point System'!$A$4:$B$15, 2),"")</f>
        <v>3</v>
      </c>
      <c r="L10" s="28">
        <f t="shared" si="0"/>
        <v>23</v>
      </c>
      <c r="M10" s="27"/>
      <c r="N10" s="27"/>
      <c r="O10" s="29">
        <f>IF(L10&lt;&gt;"", L10, "")</f>
        <v>23</v>
      </c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 spans="1:26" ht="18.75" x14ac:dyDescent="0.25">
      <c r="A11" s="22" t="s">
        <v>61</v>
      </c>
      <c r="B11" s="23"/>
      <c r="C11" s="23">
        <v>4</v>
      </c>
      <c r="D11" s="23">
        <v>8</v>
      </c>
      <c r="E11" s="23">
        <v>5</v>
      </c>
      <c r="F11" s="23">
        <v>5</v>
      </c>
      <c r="G11" s="23">
        <v>5</v>
      </c>
      <c r="H11" s="23">
        <v>5</v>
      </c>
      <c r="I11" s="23">
        <v>5</v>
      </c>
      <c r="J11" s="23">
        <v>6</v>
      </c>
      <c r="K11" s="23">
        <v>6</v>
      </c>
      <c r="L11" s="24">
        <f t="shared" si="0"/>
        <v>49</v>
      </c>
      <c r="M11" s="23">
        <v>14</v>
      </c>
      <c r="N11" s="23">
        <f>IF(L11&lt;&gt;"",L11- M11, "")</f>
        <v>35</v>
      </c>
      <c r="O11" s="25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 spans="1:26" ht="19.5" thickBot="1" x14ac:dyDescent="0.3">
      <c r="A12" s="26"/>
      <c r="B12" s="27"/>
      <c r="C12" s="27">
        <f>IF(C11&gt;0, VLOOKUP(C11-C$5-(INT($M11/9)+(MOD($M11,9)&gt;=C$6)), '[1]Point System'!$A$4:$B$15, 2),"")</f>
        <v>4</v>
      </c>
      <c r="D12" s="27">
        <f>IF(D11&gt;0, VLOOKUP(D11-D$5-(INT($M11/9)+(MOD($M11,9)&gt;=D$6)), '[1]Point System'!$A$4:$B$15, 2),"")</f>
        <v>1</v>
      </c>
      <c r="E12" s="27">
        <f>IF(E11&gt;0, VLOOKUP(E11-E$5-(INT($M11/9)+(MOD($M11,9)&gt;=E$6)), '[1]Point System'!$A$4:$B$15, 2),"")</f>
        <v>3</v>
      </c>
      <c r="F12" s="27">
        <f>IF(F11&gt;0, VLOOKUP(F11-F$5-(INT($M11/9)+(MOD($M11,9)&gt;=F$6)), '[1]Point System'!$A$4:$B$15, 2),"")</f>
        <v>1</v>
      </c>
      <c r="G12" s="27">
        <f>IF(G11&gt;0, VLOOKUP(G11-G$5-(INT($M11/9)+(MOD($M11,9)&gt;=G$6)), '[1]Point System'!$A$4:$B$15, 2),"")</f>
        <v>3</v>
      </c>
      <c r="H12" s="27">
        <f>IF(H11&gt;0, VLOOKUP(H11-H$5-(INT($M11/9)+(MOD($M11,9)&gt;=H$6)), '[1]Point System'!$A$4:$B$15, 2),"")</f>
        <v>2</v>
      </c>
      <c r="I12" s="27">
        <f>IF(I11&gt;0, VLOOKUP(I11-I$5-(INT($M11/9)+(MOD($M11,9)&gt;=I$6)), '[1]Point System'!$A$4:$B$15, 2),"")</f>
        <v>1</v>
      </c>
      <c r="J12" s="27">
        <f>IF(J11&gt;0, VLOOKUP(J11-J$5-(INT($M11/9)+(MOD($M11,9)&gt;=J$6)), '[1]Point System'!$A$4:$B$15, 2),"")</f>
        <v>1</v>
      </c>
      <c r="K12" s="27">
        <f>IF(K11&gt;0, VLOOKUP(K11-K$5-(INT($M11/9)+(MOD($M11,9)&gt;=K$6)), '[1]Point System'!$A$4:$B$15, 2),"")</f>
        <v>3</v>
      </c>
      <c r="L12" s="28">
        <f t="shared" si="0"/>
        <v>19</v>
      </c>
      <c r="M12" s="27"/>
      <c r="N12" s="27"/>
      <c r="O12" s="29">
        <f>IF(L12&lt;&gt;"", L12, "")</f>
        <v>19</v>
      </c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spans="1:26" ht="18.75" x14ac:dyDescent="0.25">
      <c r="A13" s="22" t="s">
        <v>62</v>
      </c>
      <c r="B13" s="23"/>
      <c r="C13" s="23">
        <v>5</v>
      </c>
      <c r="D13" s="23">
        <v>7</v>
      </c>
      <c r="E13" s="23">
        <v>7</v>
      </c>
      <c r="F13" s="23">
        <v>3</v>
      </c>
      <c r="G13" s="23">
        <v>7</v>
      </c>
      <c r="H13" s="23">
        <v>5</v>
      </c>
      <c r="I13" s="23">
        <v>5</v>
      </c>
      <c r="J13" s="23">
        <v>6</v>
      </c>
      <c r="K13" s="23">
        <v>7</v>
      </c>
      <c r="L13" s="24">
        <f t="shared" si="0"/>
        <v>52</v>
      </c>
      <c r="M13" s="23">
        <v>17</v>
      </c>
      <c r="N13" s="23">
        <f>IF(L13&lt;&gt;"",L13- M13, "")</f>
        <v>35</v>
      </c>
      <c r="O13" s="25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1:26" ht="19.5" thickBot="1" x14ac:dyDescent="0.3">
      <c r="A14" s="26"/>
      <c r="B14" s="27"/>
      <c r="C14" s="27">
        <f>IF(C13&gt;0, VLOOKUP(C13-C$5-(INT($M13/9)+(MOD($M13,9)&gt;=C$6)), '[1]Point System'!$A$4:$B$15, 2),"")</f>
        <v>3</v>
      </c>
      <c r="D14" s="27">
        <f>IF(D13&gt;0, VLOOKUP(D13-D$5-(INT($M13/9)+(MOD($M13,9)&gt;=D$6)), '[1]Point System'!$A$4:$B$15, 2),"")</f>
        <v>2</v>
      </c>
      <c r="E14" s="27">
        <f>IF(E13&gt;0, VLOOKUP(E13-E$5-(INT($M13/9)+(MOD($M13,9)&gt;=E$6)), '[1]Point System'!$A$4:$B$15, 2),"")</f>
        <v>1</v>
      </c>
      <c r="F14" s="27">
        <f>IF(F13&gt;0, VLOOKUP(F13-F$5-(INT($M13/9)+(MOD($M13,9)&gt;=F$6)), '[1]Point System'!$A$4:$B$15, 2),"")</f>
        <v>3</v>
      </c>
      <c r="G14" s="27">
        <f>IF(G13&gt;0, VLOOKUP(G13-G$5-(INT($M13/9)+(MOD($M13,9)&gt;=G$6)), '[1]Point System'!$A$4:$B$15, 2),"")</f>
        <v>1</v>
      </c>
      <c r="H14" s="27">
        <f>IF(H13&gt;0, VLOOKUP(H13-H$5-(INT($M13/9)+(MOD($M13,9)&gt;=H$6)), '[1]Point System'!$A$4:$B$15, 2),"")</f>
        <v>3</v>
      </c>
      <c r="I14" s="27">
        <f>IF(I13&gt;0, VLOOKUP(I13-I$5-(INT($M13/9)+(MOD($M13,9)&gt;=I$6)), '[1]Point System'!$A$4:$B$15, 2),"")</f>
        <v>2</v>
      </c>
      <c r="J14" s="27">
        <f>IF(J13&gt;0, VLOOKUP(J13-J$5-(INT($M13/9)+(MOD($M13,9)&gt;=J$6)), '[1]Point System'!$A$4:$B$15, 2),"")</f>
        <v>2</v>
      </c>
      <c r="K14" s="27">
        <f>IF(K13&gt;0, VLOOKUP(K13-K$5-(INT($M13/9)+(MOD($M13,9)&gt;=K$6)), '[1]Point System'!$A$4:$B$15, 2),"")</f>
        <v>2</v>
      </c>
      <c r="L14" s="28">
        <f t="shared" si="0"/>
        <v>19</v>
      </c>
      <c r="M14" s="27"/>
      <c r="N14" s="27"/>
      <c r="O14" s="29">
        <f>IF(L14&lt;&gt;"", L14, "")</f>
        <v>19</v>
      </c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spans="1:26" ht="18.75" x14ac:dyDescent="0.25">
      <c r="A15" s="22" t="s">
        <v>63</v>
      </c>
      <c r="B15" s="23"/>
      <c r="C15" s="23">
        <v>5</v>
      </c>
      <c r="D15" s="23">
        <v>6</v>
      </c>
      <c r="E15" s="23">
        <v>5</v>
      </c>
      <c r="F15" s="23">
        <v>5</v>
      </c>
      <c r="G15" s="23">
        <v>6</v>
      </c>
      <c r="H15" s="23">
        <v>5</v>
      </c>
      <c r="I15" s="23">
        <v>4</v>
      </c>
      <c r="J15" s="23">
        <v>4</v>
      </c>
      <c r="K15" s="23">
        <v>4</v>
      </c>
      <c r="L15" s="24">
        <f t="shared" si="0"/>
        <v>44</v>
      </c>
      <c r="M15" s="23">
        <v>13</v>
      </c>
      <c r="N15" s="23">
        <f>IF(L15&lt;&gt;"",L15- M15, "")</f>
        <v>31</v>
      </c>
      <c r="O15" s="25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 spans="1:26" ht="19.5" thickBot="1" x14ac:dyDescent="0.3">
      <c r="A16" s="26"/>
      <c r="B16" s="27"/>
      <c r="C16" s="27">
        <f>IF(C15&gt;0, VLOOKUP(C15-C$5-(INT($M15/9)+(MOD($M15,9)&gt;=C$6)), '[1]Point System'!$A$4:$B$15, 2),"")</f>
        <v>3</v>
      </c>
      <c r="D16" s="27">
        <f>IF(D15&gt;0, VLOOKUP(D15-D$5-(INT($M15/9)+(MOD($M15,9)&gt;=D$6)), '[1]Point System'!$A$4:$B$15, 2),"")</f>
        <v>3</v>
      </c>
      <c r="E16" s="27">
        <f>IF(E15&gt;0, VLOOKUP(E15-E$5-(INT($M15/9)+(MOD($M15,9)&gt;=E$6)), '[1]Point System'!$A$4:$B$15, 2),"")</f>
        <v>3</v>
      </c>
      <c r="F16" s="27">
        <f>IF(F15&gt;0, VLOOKUP(F15-F$5-(INT($M15/9)+(MOD($M15,9)&gt;=F$6)), '[1]Point System'!$A$4:$B$15, 2),"")</f>
        <v>1</v>
      </c>
      <c r="G16" s="27">
        <f>IF(G15&gt;0, VLOOKUP(G15-G$5-(INT($M15/9)+(MOD($M15,9)&gt;=G$6)), '[1]Point System'!$A$4:$B$15, 2),"")</f>
        <v>1</v>
      </c>
      <c r="H16" s="27">
        <f>IF(H15&gt;0, VLOOKUP(H15-H$5-(INT($M15/9)+(MOD($M15,9)&gt;=H$6)), '[1]Point System'!$A$4:$B$15, 2),"")</f>
        <v>2</v>
      </c>
      <c r="I16" s="27">
        <f>IF(I15&gt;0, VLOOKUP(I15-I$5-(INT($M15/9)+(MOD($M15,9)&gt;=I$6)), '[1]Point System'!$A$4:$B$15, 2),"")</f>
        <v>2</v>
      </c>
      <c r="J16" s="27">
        <f>IF(J15&gt;0, VLOOKUP(J15-J$5-(INT($M15/9)+(MOD($M15,9)&gt;=J$6)), '[1]Point System'!$A$4:$B$15, 2),"")</f>
        <v>3</v>
      </c>
      <c r="K16" s="27">
        <f>IF(K15&gt;0, VLOOKUP(K15-K$5-(INT($M15/9)+(MOD($M15,9)&gt;=K$6)), '[1]Point System'!$A$4:$B$15, 2),"")</f>
        <v>5</v>
      </c>
      <c r="L16" s="28">
        <f t="shared" si="0"/>
        <v>23</v>
      </c>
      <c r="M16" s="27"/>
      <c r="N16" s="27"/>
      <c r="O16" s="29">
        <f>IF(L16&lt;&gt;"", L16, "")</f>
        <v>23</v>
      </c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 spans="1:26" ht="18.75" x14ac:dyDescent="0.25">
      <c r="A17" s="22" t="s">
        <v>64</v>
      </c>
      <c r="B17" s="23"/>
      <c r="C17" s="23">
        <v>8</v>
      </c>
      <c r="D17" s="23">
        <v>7</v>
      </c>
      <c r="E17" s="23">
        <v>6</v>
      </c>
      <c r="F17" s="23">
        <v>6</v>
      </c>
      <c r="G17" s="23">
        <v>6</v>
      </c>
      <c r="H17" s="23">
        <v>7</v>
      </c>
      <c r="I17" s="23">
        <v>6</v>
      </c>
      <c r="J17" s="23">
        <v>6</v>
      </c>
      <c r="K17" s="23">
        <v>7</v>
      </c>
      <c r="L17" s="24">
        <f t="shared" si="0"/>
        <v>59</v>
      </c>
      <c r="M17" s="23">
        <v>23</v>
      </c>
      <c r="N17" s="23">
        <f>IF(L17&lt;&gt;"",L17- M17, "")</f>
        <v>36</v>
      </c>
      <c r="O17" s="25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 spans="1:26" ht="19.5" thickBot="1" x14ac:dyDescent="0.3">
      <c r="A18" s="26"/>
      <c r="B18" s="27"/>
      <c r="C18" s="27">
        <f>IF(C17&gt;0, VLOOKUP(C17-C$5-(INT($M17/9)+(MOD($M17,9)&gt;=C$6)), '[1]Point System'!$A$4:$B$15, 2),"")</f>
        <v>1</v>
      </c>
      <c r="D18" s="27">
        <f>IF(D17&gt;0, VLOOKUP(D17-D$5-(INT($M17/9)+(MOD($M17,9)&gt;=D$6)), '[1]Point System'!$A$4:$B$15, 2),"")</f>
        <v>3</v>
      </c>
      <c r="E18" s="27">
        <f>IF(E17&gt;0, VLOOKUP(E17-E$5-(INT($M17/9)+(MOD($M17,9)&gt;=E$6)), '[1]Point System'!$A$4:$B$15, 2),"")</f>
        <v>3</v>
      </c>
      <c r="F18" s="27">
        <f>IF(F17&gt;0, VLOOKUP(F17-F$5-(INT($M17/9)+(MOD($M17,9)&gt;=F$6)), '[1]Point System'!$A$4:$B$15, 2),"")</f>
        <v>1</v>
      </c>
      <c r="G18" s="27">
        <f>IF(G17&gt;0, VLOOKUP(G17-G$5-(INT($M17/9)+(MOD($M17,9)&gt;=G$6)), '[1]Point System'!$A$4:$B$15, 2),"")</f>
        <v>3</v>
      </c>
      <c r="H18" s="27">
        <f>IF(H17&gt;0, VLOOKUP(H17-H$5-(INT($M17/9)+(MOD($M17,9)&gt;=H$6)), '[1]Point System'!$A$4:$B$15, 2),"")</f>
        <v>1</v>
      </c>
      <c r="I18" s="27">
        <f>IF(I17&gt;0, VLOOKUP(I17-I$5-(INT($M17/9)+(MOD($M17,9)&gt;=I$6)), '[1]Point System'!$A$4:$B$15, 2),"")</f>
        <v>1</v>
      </c>
      <c r="J18" s="27">
        <f>IF(J17&gt;0, VLOOKUP(J17-J$5-(INT($M17/9)+(MOD($M17,9)&gt;=J$6)), '[1]Point System'!$A$4:$B$15, 2),"")</f>
        <v>2</v>
      </c>
      <c r="K18" s="27">
        <f>IF(K17&gt;0, VLOOKUP(K17-K$5-(INT($M17/9)+(MOD($M17,9)&gt;=K$6)), '[1]Point System'!$A$4:$B$15, 2),"")</f>
        <v>3</v>
      </c>
      <c r="L18" s="28">
        <f t="shared" si="0"/>
        <v>18</v>
      </c>
      <c r="M18" s="27"/>
      <c r="N18" s="27"/>
      <c r="O18" s="29">
        <f>IF(L18&lt;&gt;"", L18, "")</f>
        <v>18</v>
      </c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 spans="1:26" ht="18.75" x14ac:dyDescent="0.25">
      <c r="A19" s="22" t="s">
        <v>65</v>
      </c>
      <c r="B19" s="23"/>
      <c r="C19" s="23">
        <v>5</v>
      </c>
      <c r="D19" s="23">
        <v>6</v>
      </c>
      <c r="E19" s="23">
        <v>6</v>
      </c>
      <c r="F19" s="23">
        <v>6</v>
      </c>
      <c r="G19" s="23">
        <v>7</v>
      </c>
      <c r="H19" s="23">
        <v>6</v>
      </c>
      <c r="I19" s="23">
        <v>5</v>
      </c>
      <c r="J19" s="23">
        <v>5</v>
      </c>
      <c r="K19" s="23">
        <v>6</v>
      </c>
      <c r="L19" s="24">
        <f t="shared" si="0"/>
        <v>52</v>
      </c>
      <c r="M19" s="23">
        <v>16</v>
      </c>
      <c r="N19" s="23">
        <f>IF(L19&lt;&gt;"",L19- M19, "")</f>
        <v>36</v>
      </c>
      <c r="O19" s="25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 spans="1:26" ht="19.5" thickBot="1" x14ac:dyDescent="0.3">
      <c r="A20" s="26"/>
      <c r="B20" s="27"/>
      <c r="C20" s="27">
        <f>IF(C19&gt;0, VLOOKUP(C19-C$5-(INT($M19/9)+(MOD($M19,9)&gt;=C$6)), '[1]Point System'!$A$4:$B$15, 2),"")</f>
        <v>3</v>
      </c>
      <c r="D20" s="27">
        <f>IF(D19&gt;0, VLOOKUP(D19-D$5-(INT($M19/9)+(MOD($M19,9)&gt;=D$6)), '[1]Point System'!$A$4:$B$15, 2),"")</f>
        <v>3</v>
      </c>
      <c r="E20" s="27">
        <f>IF(E19&gt;0, VLOOKUP(E19-E$5-(INT($M19/9)+(MOD($M19,9)&gt;=E$6)), '[1]Point System'!$A$4:$B$15, 2),"")</f>
        <v>2</v>
      </c>
      <c r="F20" s="27">
        <f>IF(F19&gt;0, VLOOKUP(F19-F$5-(INT($M19/9)+(MOD($M19,9)&gt;=F$6)), '[1]Point System'!$A$4:$B$15, 2),"")</f>
        <v>0</v>
      </c>
      <c r="G20" s="27">
        <f>IF(G19&gt;0, VLOOKUP(G19-G$5-(INT($M19/9)+(MOD($M19,9)&gt;=G$6)), '[1]Point System'!$A$4:$B$15, 2),"")</f>
        <v>1</v>
      </c>
      <c r="H20" s="27">
        <f>IF(H19&gt;0, VLOOKUP(H19-H$5-(INT($M19/9)+(MOD($M19,9)&gt;=H$6)), '[1]Point System'!$A$4:$B$15, 2),"")</f>
        <v>2</v>
      </c>
      <c r="I20" s="27">
        <f>IF(I19&gt;0, VLOOKUP(I19-I$5-(INT($M19/9)+(MOD($M19,9)&gt;=I$6)), '[1]Point System'!$A$4:$B$15, 2),"")</f>
        <v>1</v>
      </c>
      <c r="J20" s="27">
        <f>IF(J19&gt;0, VLOOKUP(J19-J$5-(INT($M19/9)+(MOD($M19,9)&gt;=J$6)), '[1]Point System'!$A$4:$B$15, 2),"")</f>
        <v>3</v>
      </c>
      <c r="K20" s="27">
        <f>IF(K19&gt;0, VLOOKUP(K19-K$5-(INT($M19/9)+(MOD($M19,9)&gt;=K$6)), '[1]Point System'!$A$4:$B$15, 2),"")</f>
        <v>3</v>
      </c>
      <c r="L20" s="28">
        <f t="shared" si="0"/>
        <v>18</v>
      </c>
      <c r="M20" s="27"/>
      <c r="N20" s="27"/>
      <c r="O20" s="29">
        <f>IF(L20&lt;&gt;"", L20, "")</f>
        <v>18</v>
      </c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 spans="1:26" ht="18.75" x14ac:dyDescent="0.25">
      <c r="A21" s="22" t="s">
        <v>73</v>
      </c>
      <c r="B21" s="23"/>
      <c r="C21" s="23">
        <v>7</v>
      </c>
      <c r="D21" s="23">
        <v>7</v>
      </c>
      <c r="E21" s="23">
        <v>5</v>
      </c>
      <c r="F21" s="23">
        <v>5</v>
      </c>
      <c r="G21" s="23">
        <v>5</v>
      </c>
      <c r="H21" s="23">
        <v>5</v>
      </c>
      <c r="I21" s="23">
        <v>6</v>
      </c>
      <c r="J21" s="23">
        <v>7</v>
      </c>
      <c r="K21" s="23">
        <v>8</v>
      </c>
      <c r="L21" s="24">
        <f t="shared" si="0"/>
        <v>55</v>
      </c>
      <c r="M21" s="23">
        <v>20</v>
      </c>
      <c r="N21" s="23">
        <f>IF(L21&lt;&gt;"",L21- M21, "")</f>
        <v>35</v>
      </c>
      <c r="O21" s="25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 spans="1:26" ht="19.5" thickBot="1" x14ac:dyDescent="0.3">
      <c r="A22" s="26"/>
      <c r="B22" s="27"/>
      <c r="C22" s="27">
        <f>IF(C21&gt;0, VLOOKUP(C21-C$5-(INT($M21/9)+(MOD($M21,9)&gt;=C$6)), '[1]Point System'!$A$4:$B$15, 2),"")</f>
        <v>1</v>
      </c>
      <c r="D22" s="27">
        <f>IF(D21&gt;0, VLOOKUP(D21-D$5-(INT($M21/9)+(MOD($M21,9)&gt;=D$6)), '[1]Point System'!$A$4:$B$15, 2),"")</f>
        <v>3</v>
      </c>
      <c r="E22" s="27">
        <f>IF(E21&gt;0, VLOOKUP(E21-E$5-(INT($M21/9)+(MOD($M21,9)&gt;=E$6)), '[1]Point System'!$A$4:$B$15, 2),"")</f>
        <v>3</v>
      </c>
      <c r="F22" s="27">
        <f>IF(F21&gt;0, VLOOKUP(F21-F$5-(INT($M21/9)+(MOD($M21,9)&gt;=F$6)), '[1]Point System'!$A$4:$B$15, 2),"")</f>
        <v>2</v>
      </c>
      <c r="G22" s="27">
        <f>IF(G21&gt;0, VLOOKUP(G21-G$5-(INT($M21/9)+(MOD($M21,9)&gt;=G$6)), '[1]Point System'!$A$4:$B$15, 2),"")</f>
        <v>3</v>
      </c>
      <c r="H22" s="27">
        <f>IF(H21&gt;0, VLOOKUP(H21-H$5-(INT($M21/9)+(MOD($M21,9)&gt;=H$6)), '[1]Point System'!$A$4:$B$15, 2),"")</f>
        <v>3</v>
      </c>
      <c r="I22" s="27">
        <f>IF(I21&gt;0, VLOOKUP(I21-I$5-(INT($M21/9)+(MOD($M21,9)&gt;=I$6)), '[1]Point System'!$A$4:$B$15, 2),"")</f>
        <v>1</v>
      </c>
      <c r="J22" s="27">
        <f>IF(J21&gt;0, VLOOKUP(J21-J$5-(INT($M21/9)+(MOD($M21,9)&gt;=J$6)), '[1]Point System'!$A$4:$B$15, 2),"")</f>
        <v>1</v>
      </c>
      <c r="K22" s="27">
        <f>IF(K21&gt;0, VLOOKUP(K21-K$5-(INT($M21/9)+(MOD($M21,9)&gt;=K$6)), '[1]Point System'!$A$4:$B$15, 2),"")</f>
        <v>2</v>
      </c>
      <c r="L22" s="28">
        <f t="shared" si="0"/>
        <v>19</v>
      </c>
      <c r="M22" s="27"/>
      <c r="N22" s="27"/>
      <c r="O22" s="29">
        <f>IF(L22&lt;&gt;"", L22, "")</f>
        <v>19</v>
      </c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 spans="1:26" ht="18.75" x14ac:dyDescent="0.25">
      <c r="A23" s="22" t="s">
        <v>74</v>
      </c>
      <c r="B23" s="23"/>
      <c r="C23" s="23">
        <v>7</v>
      </c>
      <c r="D23" s="23">
        <v>6</v>
      </c>
      <c r="E23" s="23">
        <v>6</v>
      </c>
      <c r="F23" s="23">
        <v>5</v>
      </c>
      <c r="G23" s="23">
        <v>6</v>
      </c>
      <c r="H23" s="23">
        <v>6</v>
      </c>
      <c r="I23" s="23">
        <v>5</v>
      </c>
      <c r="J23" s="23">
        <v>6</v>
      </c>
      <c r="K23" s="23">
        <v>7</v>
      </c>
      <c r="L23" s="24">
        <f t="shared" si="0"/>
        <v>54</v>
      </c>
      <c r="M23" s="23">
        <v>18</v>
      </c>
      <c r="N23" s="23">
        <f>IF(L23&lt;&gt;"",L23- M23, "")</f>
        <v>36</v>
      </c>
      <c r="O23" s="25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 spans="1:26" ht="19.5" thickBot="1" x14ac:dyDescent="0.3">
      <c r="A24" s="26"/>
      <c r="B24" s="27"/>
      <c r="C24" s="27">
        <f>IF(C23&gt;0, VLOOKUP(C23-C$5-(INT($M23/9)+(MOD($M23,9)&gt;=C$6)), '[1]Point System'!$A$4:$B$15, 2),"")</f>
        <v>1</v>
      </c>
      <c r="D24" s="27">
        <f>IF(D23&gt;0, VLOOKUP(D23-D$5-(INT($M23/9)+(MOD($M23,9)&gt;=D$6)), '[1]Point System'!$A$4:$B$15, 2),"")</f>
        <v>3</v>
      </c>
      <c r="E24" s="27">
        <f>IF(E23&gt;0, VLOOKUP(E23-E$5-(INT($M23/9)+(MOD($M23,9)&gt;=E$6)), '[1]Point System'!$A$4:$B$15, 2),"")</f>
        <v>2</v>
      </c>
      <c r="F24" s="27">
        <f>IF(F23&gt;0, VLOOKUP(F23-F$5-(INT($M23/9)+(MOD($M23,9)&gt;=F$6)), '[1]Point System'!$A$4:$B$15, 2),"")</f>
        <v>2</v>
      </c>
      <c r="G24" s="27">
        <f>IF(G23&gt;0, VLOOKUP(G23-G$5-(INT($M23/9)+(MOD($M23,9)&gt;=G$6)), '[1]Point System'!$A$4:$B$15, 2),"")</f>
        <v>2</v>
      </c>
      <c r="H24" s="27">
        <f>IF(H23&gt;0, VLOOKUP(H23-H$5-(INT($M23/9)+(MOD($M23,9)&gt;=H$6)), '[1]Point System'!$A$4:$B$15, 2),"")</f>
        <v>2</v>
      </c>
      <c r="I24" s="27">
        <f>IF(I23&gt;0, VLOOKUP(I23-I$5-(INT($M23/9)+(MOD($M23,9)&gt;=I$6)), '[1]Point System'!$A$4:$B$15, 2),"")</f>
        <v>2</v>
      </c>
      <c r="J24" s="27">
        <f>IF(J23&gt;0, VLOOKUP(J23-J$5-(INT($M23/9)+(MOD($M23,9)&gt;=J$6)), '[1]Point System'!$A$4:$B$15, 2),"")</f>
        <v>2</v>
      </c>
      <c r="K24" s="27">
        <f>IF(K23&gt;0, VLOOKUP(K23-K$5-(INT($M23/9)+(MOD($M23,9)&gt;=K$6)), '[1]Point System'!$A$4:$B$15, 2),"")</f>
        <v>2</v>
      </c>
      <c r="L24" s="28">
        <f t="shared" si="0"/>
        <v>18</v>
      </c>
      <c r="M24" s="27"/>
      <c r="N24" s="27"/>
      <c r="O24" s="29">
        <f>IF(L24&lt;&gt;"", L24, "")</f>
        <v>18</v>
      </c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 spans="1:26" ht="18.75" x14ac:dyDescent="0.25">
      <c r="A25" s="22" t="s">
        <v>71</v>
      </c>
      <c r="B25" s="23"/>
      <c r="C25" s="23">
        <v>5</v>
      </c>
      <c r="D25" s="23">
        <v>5</v>
      </c>
      <c r="E25" s="23">
        <v>4</v>
      </c>
      <c r="F25" s="23">
        <v>4</v>
      </c>
      <c r="G25" s="23">
        <v>4</v>
      </c>
      <c r="H25" s="23">
        <v>4</v>
      </c>
      <c r="I25" s="23">
        <v>3</v>
      </c>
      <c r="J25" s="23">
        <v>4</v>
      </c>
      <c r="K25" s="23">
        <v>5</v>
      </c>
      <c r="L25" s="24">
        <f t="shared" si="0"/>
        <v>38</v>
      </c>
      <c r="M25" s="23">
        <v>1</v>
      </c>
      <c r="N25" s="23">
        <f>IF(L25&lt;&gt;"",L25- M25, "")</f>
        <v>37</v>
      </c>
      <c r="O25" s="25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 spans="1:26" ht="19.5" thickBot="1" x14ac:dyDescent="0.3">
      <c r="A26" s="26"/>
      <c r="B26" s="27"/>
      <c r="C26" s="27">
        <f>IF(C25&gt;0, VLOOKUP(C25-C$5-(INT($M25/9)+(MOD($M25,9)&gt;=C$6)), '[1]Point System'!$A$4:$B$15, 2),"")</f>
        <v>1</v>
      </c>
      <c r="D26" s="27">
        <f>IF(D25&gt;0, VLOOKUP(D25-D$5-(INT($M25/9)+(MOD($M25,9)&gt;=D$6)), '[1]Point System'!$A$4:$B$15, 2),"")</f>
        <v>3</v>
      </c>
      <c r="E26" s="27">
        <f>IF(E25&gt;0, VLOOKUP(E25-E$5-(INT($M25/9)+(MOD($M25,9)&gt;=E$6)), '[1]Point System'!$A$4:$B$15, 2),"")</f>
        <v>2</v>
      </c>
      <c r="F26" s="27">
        <f>IF(F25&gt;0, VLOOKUP(F25-F$5-(INT($M25/9)+(MOD($M25,9)&gt;=F$6)), '[1]Point System'!$A$4:$B$15, 2),"")</f>
        <v>1</v>
      </c>
      <c r="G26" s="27">
        <f>IF(G25&gt;0, VLOOKUP(G25-G$5-(INT($M25/9)+(MOD($M25,9)&gt;=G$6)), '[1]Point System'!$A$4:$B$15, 2),"")</f>
        <v>2</v>
      </c>
      <c r="H26" s="27">
        <f>IF(H25&gt;0, VLOOKUP(H25-H$5-(INT($M25/9)+(MOD($M25,9)&gt;=H$6)), '[1]Point System'!$A$4:$B$15, 2),"")</f>
        <v>2</v>
      </c>
      <c r="I26" s="27">
        <f>IF(I25&gt;0, VLOOKUP(I25-I$5-(INT($M25/9)+(MOD($M25,9)&gt;=I$6)), '[1]Point System'!$A$4:$B$15, 2),"")</f>
        <v>2</v>
      </c>
      <c r="J26" s="27">
        <f>IF(J25&gt;0, VLOOKUP(J25-J$5-(INT($M25/9)+(MOD($M25,9)&gt;=J$6)), '[1]Point System'!$A$4:$B$15, 2),"")</f>
        <v>2</v>
      </c>
      <c r="K26" s="27">
        <f>IF(K25&gt;0, VLOOKUP(K25-K$5-(INT($M25/9)+(MOD($M25,9)&gt;=K$6)), '[1]Point System'!$A$4:$B$15, 2),"")</f>
        <v>2</v>
      </c>
      <c r="L26" s="28">
        <f t="shared" si="0"/>
        <v>17</v>
      </c>
      <c r="M26" s="27"/>
      <c r="N26" s="27"/>
      <c r="O26" s="29">
        <f>IF(L26&lt;&gt;"", L26, "")</f>
        <v>17</v>
      </c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 spans="1:26" ht="18.75" x14ac:dyDescent="0.25">
      <c r="A27" s="22" t="s">
        <v>75</v>
      </c>
      <c r="B27" s="23"/>
      <c r="C27" s="23">
        <v>5</v>
      </c>
      <c r="D27" s="23">
        <v>5</v>
      </c>
      <c r="E27" s="23">
        <v>5</v>
      </c>
      <c r="F27" s="23">
        <v>5</v>
      </c>
      <c r="G27" s="23">
        <v>6</v>
      </c>
      <c r="H27" s="23">
        <v>5</v>
      </c>
      <c r="I27" s="23">
        <v>4</v>
      </c>
      <c r="J27" s="23">
        <v>5</v>
      </c>
      <c r="K27" s="23">
        <v>8</v>
      </c>
      <c r="L27" s="24">
        <f t="shared" si="0"/>
        <v>48</v>
      </c>
      <c r="M27" s="23">
        <v>11</v>
      </c>
      <c r="N27" s="23">
        <f>IF(L27&lt;&gt;"",L27- M27, "")</f>
        <v>37</v>
      </c>
      <c r="O27" s="25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 spans="1:26" ht="19.5" thickBot="1" x14ac:dyDescent="0.3">
      <c r="A28" s="26"/>
      <c r="B28" s="27"/>
      <c r="C28" s="27">
        <f>IF(C27&gt;0, VLOOKUP(C27-C$5-(INT($M27/9)+(MOD($M27,9)&gt;=C$6)), '[1]Point System'!$A$4:$B$15, 2),"")</f>
        <v>2</v>
      </c>
      <c r="D28" s="27">
        <f>IF(D27&gt;0, VLOOKUP(D27-D$5-(INT($M27/9)+(MOD($M27,9)&gt;=D$6)), '[1]Point System'!$A$4:$B$15, 2),"")</f>
        <v>4</v>
      </c>
      <c r="E28" s="27">
        <f>IF(E27&gt;0, VLOOKUP(E27-E$5-(INT($M27/9)+(MOD($M27,9)&gt;=E$6)), '[1]Point System'!$A$4:$B$15, 2),"")</f>
        <v>2</v>
      </c>
      <c r="F28" s="27">
        <f>IF(F27&gt;0, VLOOKUP(F27-F$5-(INT($M27/9)+(MOD($M27,9)&gt;=F$6)), '[1]Point System'!$A$4:$B$15, 2),"")</f>
        <v>1</v>
      </c>
      <c r="G28" s="27">
        <f>IF(G27&gt;0, VLOOKUP(G27-G$5-(INT($M27/9)+(MOD($M27,9)&gt;=G$6)), '[1]Point System'!$A$4:$B$15, 2),"")</f>
        <v>1</v>
      </c>
      <c r="H28" s="27">
        <f>IF(H27&gt;0, VLOOKUP(H27-H$5-(INT($M27/9)+(MOD($M27,9)&gt;=H$6)), '[1]Point System'!$A$4:$B$15, 2),"")</f>
        <v>2</v>
      </c>
      <c r="I28" s="27">
        <f>IF(I27&gt;0, VLOOKUP(I27-I$5-(INT($M27/9)+(MOD($M27,9)&gt;=I$6)), '[1]Point System'!$A$4:$B$15, 2),"")</f>
        <v>2</v>
      </c>
      <c r="J28" s="27">
        <f>IF(J27&gt;0, VLOOKUP(J27-J$5-(INT($M27/9)+(MOD($M27,9)&gt;=J$6)), '[1]Point System'!$A$4:$B$15, 2),"")</f>
        <v>2</v>
      </c>
      <c r="K28" s="27">
        <f>IF(K27&gt;0, VLOOKUP(K27-K$5-(INT($M27/9)+(MOD($M27,9)&gt;=K$6)), '[1]Point System'!$A$4:$B$15, 2),"")</f>
        <v>1</v>
      </c>
      <c r="L28" s="28">
        <f t="shared" si="0"/>
        <v>17</v>
      </c>
      <c r="M28" s="27"/>
      <c r="N28" s="27"/>
      <c r="O28" s="29">
        <f>IF(L28&lt;&gt;"", L28, "")</f>
        <v>17</v>
      </c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 spans="1:26" ht="14.25" x14ac:dyDescent="0.2">
      <c r="A29" s="13" t="s">
        <v>76</v>
      </c>
      <c r="C29" s="13">
        <v>5</v>
      </c>
      <c r="D29" s="13">
        <v>6</v>
      </c>
      <c r="E29" s="13">
        <v>6</v>
      </c>
      <c r="F29" s="13">
        <v>4</v>
      </c>
      <c r="G29" s="13">
        <v>5</v>
      </c>
      <c r="H29" s="13">
        <v>6</v>
      </c>
      <c r="I29" s="13">
        <v>5</v>
      </c>
      <c r="J29" s="13">
        <v>6</v>
      </c>
      <c r="K29" s="13">
        <v>5</v>
      </c>
      <c r="L29" s="13">
        <f t="shared" ref="L29:L30" si="1">IF(SUM(C29:K29)&gt;0, SUM(C29:K29),"")</f>
        <v>48</v>
      </c>
      <c r="M29" s="13">
        <v>14</v>
      </c>
      <c r="N29" s="13">
        <f>IF(L29&lt;&gt;"",L29- M29, "")</f>
        <v>34</v>
      </c>
    </row>
    <row r="30" spans="1:26" ht="14.25" x14ac:dyDescent="0.2">
      <c r="C30" s="13">
        <f>IF(C29&gt;0, VLOOKUP(C29-C$5-(INT($M29/9)+(MOD($M29,9)&gt;=C$6)), '[1]Point System'!$A$4:$B$15, 2),"")</f>
        <v>3</v>
      </c>
      <c r="D30" s="13">
        <f>IF(D29&gt;0, VLOOKUP(D29-D$5-(INT($M29/9)+(MOD($M29,9)&gt;=D$6)), '[1]Point System'!$A$4:$B$15, 2),"")</f>
        <v>3</v>
      </c>
      <c r="E30" s="13">
        <f>IF(E29&gt;0, VLOOKUP(E29-E$5-(INT($M29/9)+(MOD($M29,9)&gt;=E$6)), '[1]Point System'!$A$4:$B$15, 2),"")</f>
        <v>2</v>
      </c>
      <c r="F30" s="13">
        <f>IF(F29&gt;0, VLOOKUP(F29-F$5-(INT($M29/9)+(MOD($M29,9)&gt;=F$6)), '[1]Point System'!$A$4:$B$15, 2),"")</f>
        <v>2</v>
      </c>
      <c r="G30" s="13">
        <f>IF(G29&gt;0, VLOOKUP(G29-G$5-(INT($M29/9)+(MOD($M29,9)&gt;=G$6)), '[1]Point System'!$A$4:$B$15, 2),"")</f>
        <v>3</v>
      </c>
      <c r="H30" s="13">
        <f>IF(H29&gt;0, VLOOKUP(H29-H$5-(INT($M29/9)+(MOD($M29,9)&gt;=H$6)), '[1]Point System'!$A$4:$B$15, 2),"")</f>
        <v>1</v>
      </c>
      <c r="I30" s="13">
        <f>IF(I29&gt;0, VLOOKUP(I29-I$5-(INT($M29/9)+(MOD($M29,9)&gt;=I$6)), '[1]Point System'!$A$4:$B$15, 2),"")</f>
        <v>1</v>
      </c>
      <c r="J30" s="13">
        <f>IF(J29&gt;0, VLOOKUP(J29-J$5-(INT($M29/9)+(MOD($M29,9)&gt;=J$6)), '[1]Point System'!$A$4:$B$15, 2),"")</f>
        <v>1</v>
      </c>
      <c r="K30" s="13">
        <f>IF(K29&gt;0, VLOOKUP(K29-K$5-(INT($M29/9)+(MOD($M29,9)&gt;=K$6)), '[1]Point System'!$A$4:$B$15, 2),"")</f>
        <v>4</v>
      </c>
      <c r="L30" s="13">
        <f t="shared" si="1"/>
        <v>20</v>
      </c>
      <c r="O30" s="13">
        <f>IF(L30&lt;&gt;"", L30, "")</f>
        <v>20</v>
      </c>
    </row>
  </sheetData>
  <mergeCells count="2">
    <mergeCell ref="A1:O1"/>
    <mergeCell ref="A2:O2"/>
  </mergeCells>
  <hyperlinks>
    <hyperlink ref="A2" r:id="rId1" xr:uid="{8A7DF4A5-06A9-4F18-B4D3-94C4BAADE6CA}"/>
  </hyperlinks>
  <pageMargins left="0.7" right="0.7" top="0.75" bottom="0.75" header="0" footer="0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F4A29-33E9-4DE5-AD7F-F973D4F3F862}">
  <dimension ref="A1:Z30"/>
  <sheetViews>
    <sheetView workbookViewId="0">
      <pane ySplit="6" topLeftCell="A7" activePane="bottomLeft" state="frozen"/>
      <selection activeCell="G22" sqref="G22"/>
      <selection pane="bottomLeft" activeCell="G22" sqref="G22"/>
    </sheetView>
  </sheetViews>
  <sheetFormatPr defaultColWidth="14.140625" defaultRowHeight="15" customHeight="1" x14ac:dyDescent="0.2"/>
  <cols>
    <col min="1" max="1" width="12.140625" style="13" bestFit="1" customWidth="1"/>
    <col min="2" max="2" width="9.140625" style="13" bestFit="1" customWidth="1"/>
    <col min="3" max="11" width="5" style="13" customWidth="1"/>
    <col min="12" max="12" width="5.140625" style="13" bestFit="1" customWidth="1"/>
    <col min="13" max="13" width="6.140625" style="13" bestFit="1" customWidth="1"/>
    <col min="14" max="14" width="5" style="13" bestFit="1" customWidth="1"/>
    <col min="15" max="15" width="14.140625" style="13" bestFit="1" customWidth="1"/>
    <col min="16" max="26" width="8.7109375" style="13" customWidth="1"/>
    <col min="27" max="16384" width="14.140625" style="13"/>
  </cols>
  <sheetData>
    <row r="1" spans="1:26" ht="26.25" x14ac:dyDescent="0.4">
      <c r="A1" s="158" t="s">
        <v>50</v>
      </c>
      <c r="B1" s="159"/>
      <c r="C1" s="159"/>
      <c r="D1" s="159"/>
      <c r="E1" s="159"/>
      <c r="F1" s="159"/>
      <c r="G1" s="159"/>
      <c r="H1" s="159"/>
      <c r="I1" s="159"/>
      <c r="J1" s="159"/>
      <c r="K1" s="159"/>
      <c r="L1" s="159"/>
      <c r="M1" s="159"/>
      <c r="N1" s="159"/>
      <c r="O1" s="159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 spans="1:26" x14ac:dyDescent="0.25">
      <c r="A2" s="160" t="s">
        <v>51</v>
      </c>
      <c r="B2" s="159"/>
      <c r="C2" s="159"/>
      <c r="D2" s="159"/>
      <c r="E2" s="159"/>
      <c r="F2" s="159"/>
      <c r="G2" s="159"/>
      <c r="H2" s="159"/>
      <c r="I2" s="159"/>
      <c r="J2" s="159"/>
      <c r="K2" s="159"/>
      <c r="L2" s="159"/>
      <c r="M2" s="159"/>
      <c r="N2" s="159"/>
      <c r="O2" s="159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1:26" ht="19.5" thickBot="1" x14ac:dyDescent="0.35">
      <c r="A3" s="14"/>
      <c r="B3" s="12"/>
      <c r="C3" s="15"/>
      <c r="D3" s="15"/>
      <c r="E3" s="15"/>
      <c r="F3" s="15"/>
      <c r="G3" s="15"/>
      <c r="H3" s="15"/>
      <c r="I3" s="15"/>
      <c r="J3" s="15"/>
      <c r="K3" s="15"/>
      <c r="L3" s="16"/>
      <c r="M3" s="15"/>
      <c r="N3" s="15"/>
      <c r="O3" s="16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spans="1:26" ht="18.75" x14ac:dyDescent="0.25">
      <c r="A4" s="30" t="s">
        <v>52</v>
      </c>
      <c r="B4" s="31" t="s">
        <v>53</v>
      </c>
      <c r="C4" s="31">
        <v>1</v>
      </c>
      <c r="D4" s="31">
        <v>2</v>
      </c>
      <c r="E4" s="31">
        <v>3</v>
      </c>
      <c r="F4" s="31">
        <v>4</v>
      </c>
      <c r="G4" s="31">
        <v>5</v>
      </c>
      <c r="H4" s="31">
        <v>6</v>
      </c>
      <c r="I4" s="31">
        <v>7</v>
      </c>
      <c r="J4" s="31">
        <v>8</v>
      </c>
      <c r="K4" s="31">
        <v>9</v>
      </c>
      <c r="L4" s="31" t="s">
        <v>54</v>
      </c>
      <c r="M4" s="31" t="s">
        <v>55</v>
      </c>
      <c r="N4" s="31" t="s">
        <v>56</v>
      </c>
      <c r="O4" s="32" t="s">
        <v>57</v>
      </c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spans="1:26" ht="18.75" x14ac:dyDescent="0.25">
      <c r="A5" s="33"/>
      <c r="B5" s="17" t="s">
        <v>58</v>
      </c>
      <c r="C5" s="17">
        <v>4</v>
      </c>
      <c r="D5" s="17">
        <v>5</v>
      </c>
      <c r="E5" s="17">
        <v>4</v>
      </c>
      <c r="F5" s="17">
        <v>3</v>
      </c>
      <c r="G5" s="17">
        <v>4</v>
      </c>
      <c r="H5" s="17">
        <v>4</v>
      </c>
      <c r="I5" s="17">
        <v>3</v>
      </c>
      <c r="J5" s="17">
        <v>4</v>
      </c>
      <c r="K5" s="17">
        <v>5</v>
      </c>
      <c r="L5" s="18">
        <f>SUM(C5:K5)</f>
        <v>36</v>
      </c>
      <c r="M5" s="17"/>
      <c r="N5" s="17"/>
      <c r="O5" s="3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spans="1:26" ht="19.5" thickBot="1" x14ac:dyDescent="0.3">
      <c r="A6" s="35"/>
      <c r="B6" s="36" t="s">
        <v>84</v>
      </c>
      <c r="C6" s="36">
        <v>4</v>
      </c>
      <c r="D6" s="36">
        <v>1</v>
      </c>
      <c r="E6" s="36">
        <v>3</v>
      </c>
      <c r="F6" s="36">
        <v>9</v>
      </c>
      <c r="G6" s="36">
        <v>5</v>
      </c>
      <c r="H6" s="36">
        <v>7</v>
      </c>
      <c r="I6" s="36">
        <v>8</v>
      </c>
      <c r="J6" s="36">
        <v>6</v>
      </c>
      <c r="K6" s="36">
        <v>2</v>
      </c>
      <c r="L6" s="37"/>
      <c r="M6" s="36"/>
      <c r="N6" s="36"/>
      <c r="O6" s="38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spans="1:26" ht="18.75" x14ac:dyDescent="0.25">
      <c r="A7" s="22" t="s">
        <v>59</v>
      </c>
      <c r="B7" s="23" t="s">
        <v>83</v>
      </c>
      <c r="C7" s="23">
        <v>5</v>
      </c>
      <c r="D7" s="23">
        <v>5</v>
      </c>
      <c r="E7" s="23">
        <v>5</v>
      </c>
      <c r="F7" s="23">
        <v>3</v>
      </c>
      <c r="G7" s="23">
        <v>6</v>
      </c>
      <c r="H7" s="23">
        <v>5</v>
      </c>
      <c r="I7" s="23">
        <v>4</v>
      </c>
      <c r="J7" s="23">
        <v>6</v>
      </c>
      <c r="K7" s="23">
        <v>6</v>
      </c>
      <c r="L7" s="24">
        <f t="shared" ref="L7:L22" si="0">IF(SUM(C7:K7)&gt;0, SUM(C7:K7),"")</f>
        <v>45</v>
      </c>
      <c r="M7" s="23">
        <v>10</v>
      </c>
      <c r="N7" s="23">
        <f>IF(L7&lt;&gt;"",L7- M7, "")</f>
        <v>35</v>
      </c>
      <c r="O7" s="25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spans="1:26" ht="19.5" thickBot="1" x14ac:dyDescent="0.3">
      <c r="A8" s="26"/>
      <c r="B8" s="27" t="s">
        <v>85</v>
      </c>
      <c r="C8" s="27">
        <f>IF(C7&gt;0, VLOOKUP(C7-C$5-(INT($M7/9)+(MOD($M7,9)&gt;=C$6)), '[1]Point System'!$A$4:$B$15, 2),"")</f>
        <v>2</v>
      </c>
      <c r="D8" s="27">
        <f>IF(D7&gt;0, VLOOKUP(D7-D$5-(INT($M7/9)+(MOD($M7,9)&gt;=D$6)), '[1]Point System'!$A$4:$B$15, 2),"")</f>
        <v>4</v>
      </c>
      <c r="E8" s="27">
        <f>IF(E7&gt;0, VLOOKUP(E7-E$5-(INT($M7/9)+(MOD($M7,9)&gt;=E$6)), '[1]Point System'!$A$4:$B$15, 2),"")</f>
        <v>2</v>
      </c>
      <c r="F8" s="27">
        <f>IF(F7&gt;0, VLOOKUP(F7-F$5-(INT($M7/9)+(MOD($M7,9)&gt;=F$6)), '[1]Point System'!$A$4:$B$15, 2),"")</f>
        <v>3</v>
      </c>
      <c r="G8" s="27">
        <f>IF(G7&gt;0, VLOOKUP(G7-G$5-(INT($M7/9)+(MOD($M7,9)&gt;=G$6)), '[1]Point System'!$A$4:$B$15, 2),"")</f>
        <v>1</v>
      </c>
      <c r="H8" s="27">
        <f>IF(H7&gt;0, VLOOKUP(H7-H$5-(INT($M7/9)+(MOD($M7,9)&gt;=H$6)), '[1]Point System'!$A$4:$B$15, 2),"")</f>
        <v>2</v>
      </c>
      <c r="I8" s="27">
        <f>IF(I7&gt;0, VLOOKUP(I7-I$5-(INT($M7/9)+(MOD($M7,9)&gt;=I$6)), '[1]Point System'!$A$4:$B$15, 2),"")</f>
        <v>2</v>
      </c>
      <c r="J8" s="27">
        <f>IF(J7&gt;0, VLOOKUP(J7-J$5-(INT($M7/9)+(MOD($M7,9)&gt;=J$6)), '[1]Point System'!$A$4:$B$15, 2),"")</f>
        <v>1</v>
      </c>
      <c r="K8" s="27">
        <f>IF(K7&gt;0, VLOOKUP(K7-K$5-(INT($M7/9)+(MOD($M7,9)&gt;=K$6)), '[1]Point System'!$A$4:$B$15, 2),"")</f>
        <v>2</v>
      </c>
      <c r="L8" s="28">
        <f t="shared" si="0"/>
        <v>19</v>
      </c>
      <c r="M8" s="27"/>
      <c r="N8" s="27"/>
      <c r="O8" s="29">
        <f>IF(L8&lt;&gt;"", L8, "")</f>
        <v>19</v>
      </c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spans="1:26" ht="18.75" x14ac:dyDescent="0.25">
      <c r="A9" s="22" t="s">
        <v>60</v>
      </c>
      <c r="B9" s="23"/>
      <c r="C9" s="23">
        <v>5</v>
      </c>
      <c r="D9" s="23">
        <v>5</v>
      </c>
      <c r="E9" s="23">
        <v>4</v>
      </c>
      <c r="F9" s="23">
        <v>5</v>
      </c>
      <c r="G9" s="23">
        <v>5</v>
      </c>
      <c r="H9" s="23">
        <v>7</v>
      </c>
      <c r="I9" s="23">
        <v>6</v>
      </c>
      <c r="J9" s="23">
        <v>4</v>
      </c>
      <c r="K9" s="23">
        <v>6</v>
      </c>
      <c r="L9" s="24">
        <f t="shared" si="0"/>
        <v>47</v>
      </c>
      <c r="M9" s="23">
        <v>10</v>
      </c>
      <c r="N9" s="23">
        <f>IF(L9&lt;&gt;"",L9- M9, "")</f>
        <v>37</v>
      </c>
      <c r="O9" s="25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 spans="1:26" ht="19.5" thickBot="1" x14ac:dyDescent="0.3">
      <c r="A10" s="26"/>
      <c r="B10" s="27"/>
      <c r="C10" s="27">
        <f>IF(C9&gt;0, VLOOKUP(C9-C$5-(INT($M9/9)+(MOD($M9,9)&gt;=C$6)), '[1]Point System'!$A$4:$B$15, 2),"")</f>
        <v>2</v>
      </c>
      <c r="D10" s="27">
        <f>IF(D9&gt;0, VLOOKUP(D9-D$5-(INT($M9/9)+(MOD($M9,9)&gt;=D$6)), '[1]Point System'!$A$4:$B$15, 2),"")</f>
        <v>4</v>
      </c>
      <c r="E10" s="27">
        <f>IF(E9&gt;0, VLOOKUP(E9-E$5-(INT($M9/9)+(MOD($M9,9)&gt;=E$6)), '[1]Point System'!$A$4:$B$15, 2),"")</f>
        <v>3</v>
      </c>
      <c r="F10" s="27">
        <f>IF(F9&gt;0, VLOOKUP(F9-F$5-(INT($M9/9)+(MOD($M9,9)&gt;=F$6)), '[1]Point System'!$A$4:$B$15, 2),"")</f>
        <v>1</v>
      </c>
      <c r="G10" s="27">
        <f>IF(G9&gt;0, VLOOKUP(G9-G$5-(INT($M9/9)+(MOD($M9,9)&gt;=G$6)), '[1]Point System'!$A$4:$B$15, 2),"")</f>
        <v>2</v>
      </c>
      <c r="H10" s="27">
        <f>IF(H9&gt;0, VLOOKUP(H9-H$5-(INT($M9/9)+(MOD($M9,9)&gt;=H$6)), '[1]Point System'!$A$4:$B$15, 2),"")</f>
        <v>0</v>
      </c>
      <c r="I10" s="27">
        <f>IF(I9&gt;0, VLOOKUP(I9-I$5-(INT($M9/9)+(MOD($M9,9)&gt;=I$6)), '[1]Point System'!$A$4:$B$15, 2),"")</f>
        <v>0</v>
      </c>
      <c r="J10" s="27">
        <f>IF(J9&gt;0, VLOOKUP(J9-J$5-(INT($M9/9)+(MOD($M9,9)&gt;=J$6)), '[1]Point System'!$A$4:$B$15, 2),"")</f>
        <v>3</v>
      </c>
      <c r="K10" s="27">
        <f>IF(K9&gt;0, VLOOKUP(K9-K$5-(INT($M9/9)+(MOD($M9,9)&gt;=K$6)), '[1]Point System'!$A$4:$B$15, 2),"")</f>
        <v>2</v>
      </c>
      <c r="L10" s="28">
        <f t="shared" si="0"/>
        <v>17</v>
      </c>
      <c r="M10" s="27"/>
      <c r="N10" s="27"/>
      <c r="O10" s="29">
        <f>IF(L10&lt;&gt;"", L10, "")</f>
        <v>17</v>
      </c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 spans="1:26" ht="18.75" x14ac:dyDescent="0.25">
      <c r="A11" s="22" t="s">
        <v>61</v>
      </c>
      <c r="B11" s="23"/>
      <c r="C11" s="23">
        <v>4</v>
      </c>
      <c r="D11" s="23">
        <v>6</v>
      </c>
      <c r="E11" s="23">
        <v>5</v>
      </c>
      <c r="F11" s="23">
        <v>3</v>
      </c>
      <c r="G11" s="23">
        <v>5</v>
      </c>
      <c r="H11" s="23">
        <v>5</v>
      </c>
      <c r="I11" s="23">
        <v>8</v>
      </c>
      <c r="J11" s="23">
        <v>5</v>
      </c>
      <c r="K11" s="23">
        <v>7</v>
      </c>
      <c r="L11" s="24">
        <f t="shared" si="0"/>
        <v>48</v>
      </c>
      <c r="M11" s="23">
        <v>14</v>
      </c>
      <c r="N11" s="23">
        <f>IF(L11&lt;&gt;"",L11- M11, "")</f>
        <v>34</v>
      </c>
      <c r="O11" s="25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 spans="1:26" ht="19.5" thickBot="1" x14ac:dyDescent="0.3">
      <c r="A12" s="26"/>
      <c r="B12" s="27"/>
      <c r="C12" s="27">
        <f>IF(C11&gt;0, VLOOKUP(C11-C$5-(INT($M11/9)+(MOD($M11,9)&gt;=C$6)), '[1]Point System'!$A$4:$B$15, 2),"")</f>
        <v>4</v>
      </c>
      <c r="D12" s="27">
        <f>IF(D11&gt;0, VLOOKUP(D11-D$5-(INT($M11/9)+(MOD($M11,9)&gt;=D$6)), '[1]Point System'!$A$4:$B$15, 2),"")</f>
        <v>3</v>
      </c>
      <c r="E12" s="27">
        <f>IF(E11&gt;0, VLOOKUP(E11-E$5-(INT($M11/9)+(MOD($M11,9)&gt;=E$6)), '[1]Point System'!$A$4:$B$15, 2),"")</f>
        <v>3</v>
      </c>
      <c r="F12" s="27">
        <f>IF(F11&gt;0, VLOOKUP(F11-F$5-(INT($M11/9)+(MOD($M11,9)&gt;=F$6)), '[1]Point System'!$A$4:$B$15, 2),"")</f>
        <v>3</v>
      </c>
      <c r="G12" s="27">
        <f>IF(G11&gt;0, VLOOKUP(G11-G$5-(INT($M11/9)+(MOD($M11,9)&gt;=G$6)), '[1]Point System'!$A$4:$B$15, 2),"")</f>
        <v>3</v>
      </c>
      <c r="H12" s="27">
        <f>IF(H11&gt;0, VLOOKUP(H11-H$5-(INT($M11/9)+(MOD($M11,9)&gt;=H$6)), '[1]Point System'!$A$4:$B$15, 2),"")</f>
        <v>2</v>
      </c>
      <c r="I12" s="27">
        <f>IF(I11&gt;0, VLOOKUP(I11-I$5-(INT($M11/9)+(MOD($M11,9)&gt;=I$6)), '[1]Point System'!$A$4:$B$15, 2),"")</f>
        <v>0</v>
      </c>
      <c r="J12" s="27">
        <f>IF(J11&gt;0, VLOOKUP(J11-J$5-(INT($M11/9)+(MOD($M11,9)&gt;=J$6)), '[1]Point System'!$A$4:$B$15, 2),"")</f>
        <v>2</v>
      </c>
      <c r="K12" s="27">
        <f>IF(K11&gt;0, VLOOKUP(K11-K$5-(INT($M11/9)+(MOD($M11,9)&gt;=K$6)), '[1]Point System'!$A$4:$B$15, 2),"")</f>
        <v>2</v>
      </c>
      <c r="L12" s="28">
        <f t="shared" si="0"/>
        <v>22</v>
      </c>
      <c r="M12" s="27"/>
      <c r="N12" s="27"/>
      <c r="O12" s="29">
        <f>IF(L12&lt;&gt;"", L12, "")</f>
        <v>22</v>
      </c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spans="1:26" ht="18.75" x14ac:dyDescent="0.25">
      <c r="A13" s="22" t="s">
        <v>62</v>
      </c>
      <c r="B13" s="23"/>
      <c r="C13" s="23">
        <v>6</v>
      </c>
      <c r="D13" s="23">
        <v>8</v>
      </c>
      <c r="E13" s="23">
        <v>7</v>
      </c>
      <c r="F13" s="23">
        <v>4</v>
      </c>
      <c r="G13" s="23">
        <v>5</v>
      </c>
      <c r="H13" s="23">
        <v>5</v>
      </c>
      <c r="I13" s="23">
        <v>7</v>
      </c>
      <c r="J13" s="23">
        <v>6</v>
      </c>
      <c r="K13" s="23">
        <v>7</v>
      </c>
      <c r="L13" s="24">
        <f t="shared" si="0"/>
        <v>55</v>
      </c>
      <c r="M13" s="23">
        <v>17</v>
      </c>
      <c r="N13" s="23">
        <f>IF(L13&lt;&gt;"",L13- M13, "")</f>
        <v>38</v>
      </c>
      <c r="O13" s="25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1:26" ht="19.5" thickBot="1" x14ac:dyDescent="0.3">
      <c r="A14" s="26"/>
      <c r="B14" s="27"/>
      <c r="C14" s="27">
        <f>IF(C13&gt;0, VLOOKUP(C13-C$5-(INT($M13/9)+(MOD($M13,9)&gt;=C$6)), '[1]Point System'!$A$4:$B$15, 2),"")</f>
        <v>2</v>
      </c>
      <c r="D14" s="27">
        <f>IF(D13&gt;0, VLOOKUP(D13-D$5-(INT($M13/9)+(MOD($M13,9)&gt;=D$6)), '[1]Point System'!$A$4:$B$15, 2),"")</f>
        <v>1</v>
      </c>
      <c r="E14" s="27">
        <f>IF(E13&gt;0, VLOOKUP(E13-E$5-(INT($M13/9)+(MOD($M13,9)&gt;=E$6)), '[1]Point System'!$A$4:$B$15, 2),"")</f>
        <v>1</v>
      </c>
      <c r="F14" s="27">
        <f>IF(F13&gt;0, VLOOKUP(F13-F$5-(INT($M13/9)+(MOD($M13,9)&gt;=F$6)), '[1]Point System'!$A$4:$B$15, 2),"")</f>
        <v>2</v>
      </c>
      <c r="G14" s="27">
        <f>IF(G13&gt;0, VLOOKUP(G13-G$5-(INT($M13/9)+(MOD($M13,9)&gt;=G$6)), '[1]Point System'!$A$4:$B$15, 2),"")</f>
        <v>3</v>
      </c>
      <c r="H14" s="27">
        <f>IF(H13&gt;0, VLOOKUP(H13-H$5-(INT($M13/9)+(MOD($M13,9)&gt;=H$6)), '[1]Point System'!$A$4:$B$15, 2),"")</f>
        <v>3</v>
      </c>
      <c r="I14" s="27">
        <f>IF(I13&gt;0, VLOOKUP(I13-I$5-(INT($M13/9)+(MOD($M13,9)&gt;=I$6)), '[1]Point System'!$A$4:$B$15, 2),"")</f>
        <v>0</v>
      </c>
      <c r="J14" s="27">
        <f>IF(J13&gt;0, VLOOKUP(J13-J$5-(INT($M13/9)+(MOD($M13,9)&gt;=J$6)), '[1]Point System'!$A$4:$B$15, 2),"")</f>
        <v>2</v>
      </c>
      <c r="K14" s="27">
        <f>IF(K13&gt;0, VLOOKUP(K13-K$5-(INT($M13/9)+(MOD($M13,9)&gt;=K$6)), '[1]Point System'!$A$4:$B$15, 2),"")</f>
        <v>2</v>
      </c>
      <c r="L14" s="28">
        <f t="shared" si="0"/>
        <v>16</v>
      </c>
      <c r="M14" s="27"/>
      <c r="N14" s="27"/>
      <c r="O14" s="29">
        <f>IF(L14&lt;&gt;"", L14, "")</f>
        <v>16</v>
      </c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spans="1:26" ht="18.75" x14ac:dyDescent="0.25">
      <c r="A15" s="22" t="s">
        <v>63</v>
      </c>
      <c r="B15" s="23"/>
      <c r="C15" s="23">
        <v>6</v>
      </c>
      <c r="D15" s="23">
        <v>5</v>
      </c>
      <c r="E15" s="23">
        <v>7</v>
      </c>
      <c r="F15" s="23">
        <v>4</v>
      </c>
      <c r="G15" s="23">
        <v>5</v>
      </c>
      <c r="H15" s="23">
        <v>6</v>
      </c>
      <c r="I15" s="23">
        <v>6</v>
      </c>
      <c r="J15" s="23">
        <v>6</v>
      </c>
      <c r="K15" s="23">
        <v>8</v>
      </c>
      <c r="L15" s="24">
        <f t="shared" si="0"/>
        <v>53</v>
      </c>
      <c r="M15" s="23">
        <v>13</v>
      </c>
      <c r="N15" s="23">
        <f>IF(L15&lt;&gt;"",L15- M15, "")</f>
        <v>40</v>
      </c>
      <c r="O15" s="25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 spans="1:26" ht="19.5" thickBot="1" x14ac:dyDescent="0.3">
      <c r="A16" s="26"/>
      <c r="B16" s="27"/>
      <c r="C16" s="27">
        <f>IF(C15&gt;0, VLOOKUP(C15-C$5-(INT($M15/9)+(MOD($M15,9)&gt;=C$6)), '[1]Point System'!$A$4:$B$15, 2),"")</f>
        <v>2</v>
      </c>
      <c r="D16" s="27">
        <f>IF(D15&gt;0, VLOOKUP(D15-D$5-(INT($M15/9)+(MOD($M15,9)&gt;=D$6)), '[1]Point System'!$A$4:$B$15, 2),"")</f>
        <v>4</v>
      </c>
      <c r="E16" s="27">
        <f>IF(E15&gt;0, VLOOKUP(E15-E$5-(INT($M15/9)+(MOD($M15,9)&gt;=E$6)), '[1]Point System'!$A$4:$B$15, 2),"")</f>
        <v>1</v>
      </c>
      <c r="F16" s="27">
        <f>IF(F15&gt;0, VLOOKUP(F15-F$5-(INT($M15/9)+(MOD($M15,9)&gt;=F$6)), '[1]Point System'!$A$4:$B$15, 2),"")</f>
        <v>2</v>
      </c>
      <c r="G16" s="27">
        <f>IF(G15&gt;0, VLOOKUP(G15-G$5-(INT($M15/9)+(MOD($M15,9)&gt;=G$6)), '[1]Point System'!$A$4:$B$15, 2),"")</f>
        <v>2</v>
      </c>
      <c r="H16" s="27">
        <f>IF(H15&gt;0, VLOOKUP(H15-H$5-(INT($M15/9)+(MOD($M15,9)&gt;=H$6)), '[1]Point System'!$A$4:$B$15, 2),"")</f>
        <v>1</v>
      </c>
      <c r="I16" s="27">
        <f>IF(I15&gt;0, VLOOKUP(I15-I$5-(INT($M15/9)+(MOD($M15,9)&gt;=I$6)), '[1]Point System'!$A$4:$B$15, 2),"")</f>
        <v>0</v>
      </c>
      <c r="J16" s="27">
        <f>IF(J15&gt;0, VLOOKUP(J15-J$5-(INT($M15/9)+(MOD($M15,9)&gt;=J$6)), '[1]Point System'!$A$4:$B$15, 2),"")</f>
        <v>1</v>
      </c>
      <c r="K16" s="27">
        <f>IF(K15&gt;0, VLOOKUP(K15-K$5-(INT($M15/9)+(MOD($M15,9)&gt;=K$6)), '[1]Point System'!$A$4:$B$15, 2),"")</f>
        <v>1</v>
      </c>
      <c r="L16" s="28">
        <f t="shared" si="0"/>
        <v>14</v>
      </c>
      <c r="M16" s="27"/>
      <c r="N16" s="27"/>
      <c r="O16" s="29">
        <f>IF(L16&lt;&gt;"", L16, "")</f>
        <v>14</v>
      </c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 spans="1:26" ht="18.75" x14ac:dyDescent="0.25">
      <c r="A17" s="22" t="s">
        <v>64</v>
      </c>
      <c r="B17" s="23"/>
      <c r="C17" s="23">
        <v>4</v>
      </c>
      <c r="D17" s="23">
        <v>7</v>
      </c>
      <c r="E17" s="23">
        <v>7</v>
      </c>
      <c r="F17" s="23">
        <v>5</v>
      </c>
      <c r="G17" s="23">
        <v>4</v>
      </c>
      <c r="H17" s="23">
        <v>8</v>
      </c>
      <c r="I17" s="23">
        <v>6</v>
      </c>
      <c r="J17" s="23">
        <v>5</v>
      </c>
      <c r="K17" s="23">
        <v>7</v>
      </c>
      <c r="L17" s="24">
        <f t="shared" si="0"/>
        <v>53</v>
      </c>
      <c r="M17" s="23">
        <v>23</v>
      </c>
      <c r="N17" s="23">
        <f>IF(L17&lt;&gt;"",L17- M17, "")</f>
        <v>30</v>
      </c>
      <c r="O17" s="25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 spans="1:26" ht="19.5" thickBot="1" x14ac:dyDescent="0.3">
      <c r="A18" s="26"/>
      <c r="B18" s="27"/>
      <c r="C18" s="27">
        <f>IF(C17&gt;0, VLOOKUP(C17-C$5-(INT($M17/9)+(MOD($M17,9)&gt;=C$6)), '[1]Point System'!$A$4:$B$15, 2),"")</f>
        <v>5</v>
      </c>
      <c r="D18" s="27">
        <f>IF(D17&gt;0, VLOOKUP(D17-D$5-(INT($M17/9)+(MOD($M17,9)&gt;=D$6)), '[1]Point System'!$A$4:$B$15, 2),"")</f>
        <v>3</v>
      </c>
      <c r="E18" s="27">
        <f>IF(E17&gt;0, VLOOKUP(E17-E$5-(INT($M17/9)+(MOD($M17,9)&gt;=E$6)), '[1]Point System'!$A$4:$B$15, 2),"")</f>
        <v>2</v>
      </c>
      <c r="F18" s="27">
        <f>IF(F17&gt;0, VLOOKUP(F17-F$5-(INT($M17/9)+(MOD($M17,9)&gt;=F$6)), '[1]Point System'!$A$4:$B$15, 2),"")</f>
        <v>2</v>
      </c>
      <c r="G18" s="27">
        <f>IF(G17&gt;0, VLOOKUP(G17-G$5-(INT($M17/9)+(MOD($M17,9)&gt;=G$6)), '[1]Point System'!$A$4:$B$15, 2),"")</f>
        <v>5</v>
      </c>
      <c r="H18" s="27">
        <f>IF(H17&gt;0, VLOOKUP(H17-H$5-(INT($M17/9)+(MOD($M17,9)&gt;=H$6)), '[1]Point System'!$A$4:$B$15, 2),"")</f>
        <v>0</v>
      </c>
      <c r="I18" s="27">
        <f>IF(I17&gt;0, VLOOKUP(I17-I$5-(INT($M17/9)+(MOD($M17,9)&gt;=I$6)), '[1]Point System'!$A$4:$B$15, 2),"")</f>
        <v>1</v>
      </c>
      <c r="J18" s="27">
        <f>IF(J17&gt;0, VLOOKUP(J17-J$5-(INT($M17/9)+(MOD($M17,9)&gt;=J$6)), '[1]Point System'!$A$4:$B$15, 2),"")</f>
        <v>3</v>
      </c>
      <c r="K18" s="27">
        <f>IF(K17&gt;0, VLOOKUP(K17-K$5-(INT($M17/9)+(MOD($M17,9)&gt;=K$6)), '[1]Point System'!$A$4:$B$15, 2),"")</f>
        <v>3</v>
      </c>
      <c r="L18" s="28">
        <f t="shared" si="0"/>
        <v>24</v>
      </c>
      <c r="M18" s="27"/>
      <c r="N18" s="27"/>
      <c r="O18" s="29">
        <f>IF(L18&lt;&gt;"", L18, "")</f>
        <v>24</v>
      </c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 spans="1:26" ht="18.75" x14ac:dyDescent="0.25">
      <c r="A19" s="22" t="s">
        <v>65</v>
      </c>
      <c r="B19" s="23"/>
      <c r="C19" s="23">
        <v>4</v>
      </c>
      <c r="D19" s="23">
        <v>6</v>
      </c>
      <c r="E19" s="23">
        <v>7</v>
      </c>
      <c r="F19" s="23">
        <v>6</v>
      </c>
      <c r="G19" s="23">
        <v>6</v>
      </c>
      <c r="H19" s="23">
        <v>8</v>
      </c>
      <c r="I19" s="23">
        <v>5</v>
      </c>
      <c r="J19" s="23">
        <v>6</v>
      </c>
      <c r="K19" s="23">
        <v>6</v>
      </c>
      <c r="L19" s="24">
        <f t="shared" si="0"/>
        <v>54</v>
      </c>
      <c r="M19" s="23">
        <v>16</v>
      </c>
      <c r="N19" s="23">
        <f>IF(L19&lt;&gt;"",L19- M19, "")</f>
        <v>38</v>
      </c>
      <c r="O19" s="25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 spans="1:26" ht="19.5" thickBot="1" x14ac:dyDescent="0.3">
      <c r="A20" s="26"/>
      <c r="B20" s="27"/>
      <c r="C20" s="27">
        <f>IF(C19&gt;0, VLOOKUP(C19-C$5-(INT($M19/9)+(MOD($M19,9)&gt;=C$6)), '[1]Point System'!$A$4:$B$15, 2),"")</f>
        <v>4</v>
      </c>
      <c r="D20" s="27">
        <f>IF(D19&gt;0, VLOOKUP(D19-D$5-(INT($M19/9)+(MOD($M19,9)&gt;=D$6)), '[1]Point System'!$A$4:$B$15, 2),"")</f>
        <v>3</v>
      </c>
      <c r="E20" s="27">
        <f>IF(E19&gt;0, VLOOKUP(E19-E$5-(INT($M19/9)+(MOD($M19,9)&gt;=E$6)), '[1]Point System'!$A$4:$B$15, 2),"")</f>
        <v>1</v>
      </c>
      <c r="F20" s="27">
        <f>IF(F19&gt;0, VLOOKUP(F19-F$5-(INT($M19/9)+(MOD($M19,9)&gt;=F$6)), '[1]Point System'!$A$4:$B$15, 2),"")</f>
        <v>0</v>
      </c>
      <c r="G20" s="27">
        <f>IF(G19&gt;0, VLOOKUP(G19-G$5-(INT($M19/9)+(MOD($M19,9)&gt;=G$6)), '[1]Point System'!$A$4:$B$15, 2),"")</f>
        <v>2</v>
      </c>
      <c r="H20" s="27">
        <f>IF(H19&gt;0, VLOOKUP(H19-H$5-(INT($M19/9)+(MOD($M19,9)&gt;=H$6)), '[1]Point System'!$A$4:$B$15, 2),"")</f>
        <v>0</v>
      </c>
      <c r="I20" s="27">
        <f>IF(I19&gt;0, VLOOKUP(I19-I$5-(INT($M19/9)+(MOD($M19,9)&gt;=I$6)), '[1]Point System'!$A$4:$B$15, 2),"")</f>
        <v>1</v>
      </c>
      <c r="J20" s="27">
        <f>IF(J19&gt;0, VLOOKUP(J19-J$5-(INT($M19/9)+(MOD($M19,9)&gt;=J$6)), '[1]Point System'!$A$4:$B$15, 2),"")</f>
        <v>2</v>
      </c>
      <c r="K20" s="27">
        <f>IF(K19&gt;0, VLOOKUP(K19-K$5-(INT($M19/9)+(MOD($M19,9)&gt;=K$6)), '[1]Point System'!$A$4:$B$15, 2),"")</f>
        <v>3</v>
      </c>
      <c r="L20" s="28">
        <f t="shared" si="0"/>
        <v>16</v>
      </c>
      <c r="M20" s="27"/>
      <c r="N20" s="27"/>
      <c r="O20" s="29">
        <f>IF(L20&lt;&gt;"", L20, "")</f>
        <v>16</v>
      </c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 spans="1:26" ht="18.75" x14ac:dyDescent="0.25">
      <c r="A21" s="22" t="s">
        <v>72</v>
      </c>
      <c r="B21" s="23"/>
      <c r="C21" s="23">
        <v>5</v>
      </c>
      <c r="D21" s="23">
        <v>5</v>
      </c>
      <c r="E21" s="23">
        <v>6</v>
      </c>
      <c r="F21" s="23">
        <v>4</v>
      </c>
      <c r="G21" s="23">
        <v>7</v>
      </c>
      <c r="H21" s="23">
        <v>5</v>
      </c>
      <c r="I21" s="23">
        <v>4</v>
      </c>
      <c r="J21" s="23">
        <v>4</v>
      </c>
      <c r="K21" s="23">
        <v>6</v>
      </c>
      <c r="L21" s="24">
        <f t="shared" si="0"/>
        <v>46</v>
      </c>
      <c r="M21" s="23">
        <v>12</v>
      </c>
      <c r="N21" s="23">
        <f>IF(L21&lt;&gt;"",L21- M21, "")</f>
        <v>34</v>
      </c>
      <c r="O21" s="25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 spans="1:26" ht="19.5" thickBot="1" x14ac:dyDescent="0.3">
      <c r="A22" s="26"/>
      <c r="B22" s="27"/>
      <c r="C22" s="27">
        <f>IF(C21&gt;0, VLOOKUP(C21-C$5-(INT($M21/9)+(MOD($M21,9)&gt;=C$6)), '[1]Point System'!$A$4:$B$15, 2),"")</f>
        <v>2</v>
      </c>
      <c r="D22" s="27">
        <f>IF(D21&gt;0, VLOOKUP(D21-D$5-(INT($M21/9)+(MOD($M21,9)&gt;=D$6)), '[1]Point System'!$A$4:$B$15, 2),"")</f>
        <v>4</v>
      </c>
      <c r="E22" s="27">
        <f>IF(E21&gt;0, VLOOKUP(E21-E$5-(INT($M21/9)+(MOD($M21,9)&gt;=E$6)), '[1]Point System'!$A$4:$B$15, 2),"")</f>
        <v>2</v>
      </c>
      <c r="F22" s="27">
        <f>IF(F21&gt;0, VLOOKUP(F21-F$5-(INT($M21/9)+(MOD($M21,9)&gt;=F$6)), '[1]Point System'!$A$4:$B$15, 2),"")</f>
        <v>2</v>
      </c>
      <c r="G22" s="27">
        <f>IF(G21&gt;0, VLOOKUP(G21-G$5-(INT($M21/9)+(MOD($M21,9)&gt;=G$6)), '[1]Point System'!$A$4:$B$15, 2),"")</f>
        <v>0</v>
      </c>
      <c r="H22" s="27">
        <f>IF(H21&gt;0, VLOOKUP(H21-H$5-(INT($M21/9)+(MOD($M21,9)&gt;=H$6)), '[1]Point System'!$A$4:$B$15, 2),"")</f>
        <v>2</v>
      </c>
      <c r="I22" s="27">
        <f>IF(I21&gt;0, VLOOKUP(I21-I$5-(INT($M21/9)+(MOD($M21,9)&gt;=I$6)), '[1]Point System'!$A$4:$B$15, 2),"")</f>
        <v>2</v>
      </c>
      <c r="J22" s="27">
        <f>IF(J21&gt;0, VLOOKUP(J21-J$5-(INT($M21/9)+(MOD($M21,9)&gt;=J$6)), '[1]Point System'!$A$4:$B$15, 2),"")</f>
        <v>3</v>
      </c>
      <c r="K22" s="27">
        <f>IF(K21&gt;0, VLOOKUP(K21-K$5-(INT($M21/9)+(MOD($M21,9)&gt;=K$6)), '[1]Point System'!$A$4:$B$15, 2),"")</f>
        <v>3</v>
      </c>
      <c r="L22" s="28">
        <f t="shared" si="0"/>
        <v>20</v>
      </c>
      <c r="M22" s="27"/>
      <c r="N22" s="27"/>
      <c r="O22" s="29">
        <f>IF(L22&lt;&gt;"", L22, "")</f>
        <v>20</v>
      </c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 spans="1:26" ht="18.75" x14ac:dyDescent="0.25">
      <c r="A23" s="22" t="s">
        <v>76</v>
      </c>
      <c r="B23" s="23"/>
      <c r="C23" s="23">
        <v>4</v>
      </c>
      <c r="D23" s="23">
        <v>6</v>
      </c>
      <c r="E23" s="23">
        <v>5</v>
      </c>
      <c r="F23" s="23">
        <v>4</v>
      </c>
      <c r="G23" s="23">
        <v>8</v>
      </c>
      <c r="H23" s="23">
        <v>5</v>
      </c>
      <c r="I23" s="23">
        <v>4</v>
      </c>
      <c r="J23" s="23">
        <v>5</v>
      </c>
      <c r="K23" s="23">
        <v>6</v>
      </c>
      <c r="L23" s="24">
        <f t="shared" ref="L23:L24" si="1">IF(SUM(C23:K23)&gt;0, SUM(C23:K23),"")</f>
        <v>47</v>
      </c>
      <c r="M23" s="23">
        <v>14</v>
      </c>
      <c r="N23" s="23">
        <f>IF(L23&lt;&gt;"",L23- M23, "")</f>
        <v>33</v>
      </c>
      <c r="O23" s="25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 spans="1:26" ht="19.5" thickBot="1" x14ac:dyDescent="0.3">
      <c r="A24" s="26"/>
      <c r="B24" s="27"/>
      <c r="C24" s="27">
        <f>IF(C23&gt;0, VLOOKUP(C23-C$5-(INT($M23/9)+(MOD($M23,9)&gt;=C$6)), '[1]Point System'!$A$4:$B$15, 2),"")</f>
        <v>4</v>
      </c>
      <c r="D24" s="27">
        <f>IF(D23&gt;0, VLOOKUP(D23-D$5-(INT($M23/9)+(MOD($M23,9)&gt;=D$6)), '[1]Point System'!$A$4:$B$15, 2),"")</f>
        <v>3</v>
      </c>
      <c r="E24" s="27">
        <f>IF(E23&gt;0, VLOOKUP(E23-E$5-(INT($M23/9)+(MOD($M23,9)&gt;=E$6)), '[1]Point System'!$A$4:$B$15, 2),"")</f>
        <v>3</v>
      </c>
      <c r="F24" s="27">
        <f>IF(F23&gt;0, VLOOKUP(F23-F$5-(INT($M23/9)+(MOD($M23,9)&gt;=F$6)), '[1]Point System'!$A$4:$B$15, 2),"")</f>
        <v>2</v>
      </c>
      <c r="G24" s="27">
        <f>IF(G23&gt;0, VLOOKUP(G23-G$5-(INT($M23/9)+(MOD($M23,9)&gt;=G$6)), '[1]Point System'!$A$4:$B$15, 2),"")</f>
        <v>0</v>
      </c>
      <c r="H24" s="27">
        <f>IF(H23&gt;0, VLOOKUP(H23-H$5-(INT($M23/9)+(MOD($M23,9)&gt;=H$6)), '[1]Point System'!$A$4:$B$15, 2),"")</f>
        <v>2</v>
      </c>
      <c r="I24" s="27">
        <f>IF(I23&gt;0, VLOOKUP(I23-I$5-(INT($M23/9)+(MOD($M23,9)&gt;=I$6)), '[1]Point System'!$A$4:$B$15, 2),"")</f>
        <v>2</v>
      </c>
      <c r="J24" s="27">
        <f>IF(J23&gt;0, VLOOKUP(J23-J$5-(INT($M23/9)+(MOD($M23,9)&gt;=J$6)), '[1]Point System'!$A$4:$B$15, 2),"")</f>
        <v>2</v>
      </c>
      <c r="K24" s="27">
        <f>IF(K23&gt;0, VLOOKUP(K23-K$5-(INT($M23/9)+(MOD($M23,9)&gt;=K$6)), '[1]Point System'!$A$4:$B$15, 2),"")</f>
        <v>3</v>
      </c>
      <c r="L24" s="28">
        <f t="shared" si="1"/>
        <v>21</v>
      </c>
      <c r="M24" s="27"/>
      <c r="N24" s="27"/>
      <c r="O24" s="29">
        <f>IF(L24&lt;&gt;"", L24, "")</f>
        <v>21</v>
      </c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 spans="1:26" ht="18.75" x14ac:dyDescent="0.25">
      <c r="A25" s="22"/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4"/>
      <c r="M25" s="23"/>
      <c r="N25" s="23"/>
      <c r="O25" s="25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 spans="1:26" ht="19.5" thickBot="1" x14ac:dyDescent="0.3">
      <c r="A26" s="26"/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8"/>
      <c r="M26" s="27"/>
      <c r="N26" s="27"/>
      <c r="O26" s="29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 spans="1:26" ht="18.75" x14ac:dyDescent="0.25">
      <c r="A27" s="22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4"/>
      <c r="M27" s="23"/>
      <c r="N27" s="23"/>
      <c r="O27" s="25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 spans="1:26" ht="19.5" thickBot="1" x14ac:dyDescent="0.3">
      <c r="A28" s="26"/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8"/>
      <c r="M28" s="27"/>
      <c r="N28" s="27"/>
      <c r="O28" s="29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 spans="1:26" ht="14.25" x14ac:dyDescent="0.2"/>
    <row r="30" spans="1:26" ht="14.25" x14ac:dyDescent="0.2"/>
  </sheetData>
  <mergeCells count="2">
    <mergeCell ref="A1:O1"/>
    <mergeCell ref="A2:O2"/>
  </mergeCells>
  <hyperlinks>
    <hyperlink ref="A2" r:id="rId1" xr:uid="{806FD2B5-0AAB-461B-8A34-0C4204DCA7F1}"/>
  </hyperlinks>
  <pageMargins left="0.7" right="0.7" top="0.75" bottom="0.75" header="0" footer="0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DC545-13E9-47BC-BF7F-E64EA9119729}">
  <dimension ref="A1:Z30"/>
  <sheetViews>
    <sheetView workbookViewId="0">
      <pane ySplit="6" topLeftCell="A7" activePane="bottomLeft" state="frozen"/>
      <selection activeCell="G22" sqref="G22"/>
      <selection pane="bottomLeft" activeCell="G22" sqref="G22"/>
    </sheetView>
  </sheetViews>
  <sheetFormatPr defaultColWidth="14.140625" defaultRowHeight="15" customHeight="1" x14ac:dyDescent="0.2"/>
  <cols>
    <col min="1" max="1" width="12.140625" style="13" bestFit="1" customWidth="1"/>
    <col min="2" max="2" width="9.140625" style="13" bestFit="1" customWidth="1"/>
    <col min="3" max="11" width="5" style="13" customWidth="1"/>
    <col min="12" max="12" width="5.140625" style="13" bestFit="1" customWidth="1"/>
    <col min="13" max="13" width="6.140625" style="13" bestFit="1" customWidth="1"/>
    <col min="14" max="14" width="7.85546875" style="13" customWidth="1"/>
    <col min="15" max="15" width="14.140625" style="13" bestFit="1" customWidth="1"/>
    <col min="16" max="26" width="8.7109375" style="13" customWidth="1"/>
    <col min="27" max="16384" width="14.140625" style="13"/>
  </cols>
  <sheetData>
    <row r="1" spans="1:26" ht="26.25" x14ac:dyDescent="0.4">
      <c r="A1" s="158" t="s">
        <v>50</v>
      </c>
      <c r="B1" s="159"/>
      <c r="C1" s="159"/>
      <c r="D1" s="159"/>
      <c r="E1" s="159"/>
      <c r="F1" s="159"/>
      <c r="G1" s="159"/>
      <c r="H1" s="159"/>
      <c r="I1" s="159"/>
      <c r="J1" s="159"/>
      <c r="K1" s="159"/>
      <c r="L1" s="159"/>
      <c r="M1" s="159"/>
      <c r="N1" s="159"/>
      <c r="O1" s="159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 spans="1:26" x14ac:dyDescent="0.25">
      <c r="A2" s="160" t="s">
        <v>51</v>
      </c>
      <c r="B2" s="159"/>
      <c r="C2" s="159"/>
      <c r="D2" s="159"/>
      <c r="E2" s="159"/>
      <c r="F2" s="159"/>
      <c r="G2" s="159"/>
      <c r="H2" s="159"/>
      <c r="I2" s="159"/>
      <c r="J2" s="159"/>
      <c r="K2" s="159"/>
      <c r="L2" s="159"/>
      <c r="M2" s="159"/>
      <c r="N2" s="159"/>
      <c r="O2" s="159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1:26" ht="19.5" thickBot="1" x14ac:dyDescent="0.35">
      <c r="A3" s="14"/>
      <c r="B3" s="12"/>
      <c r="C3" s="15"/>
      <c r="D3" s="15"/>
      <c r="E3" s="15"/>
      <c r="F3" s="15"/>
      <c r="G3" s="15"/>
      <c r="H3" s="15"/>
      <c r="I3" s="15"/>
      <c r="J3" s="15"/>
      <c r="K3" s="15"/>
      <c r="L3" s="16"/>
      <c r="M3" s="15"/>
      <c r="N3" s="15"/>
      <c r="O3" s="16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spans="1:26" ht="18.75" x14ac:dyDescent="0.25">
      <c r="A4" s="30" t="s">
        <v>52</v>
      </c>
      <c r="B4" s="31" t="s">
        <v>53</v>
      </c>
      <c r="C4" s="31">
        <v>1</v>
      </c>
      <c r="D4" s="31">
        <v>2</v>
      </c>
      <c r="E4" s="31">
        <v>3</v>
      </c>
      <c r="F4" s="31">
        <v>4</v>
      </c>
      <c r="G4" s="31">
        <v>5</v>
      </c>
      <c r="H4" s="31">
        <v>6</v>
      </c>
      <c r="I4" s="31">
        <v>7</v>
      </c>
      <c r="J4" s="31">
        <v>8</v>
      </c>
      <c r="K4" s="31">
        <v>9</v>
      </c>
      <c r="L4" s="31" t="s">
        <v>54</v>
      </c>
      <c r="M4" s="31" t="s">
        <v>55</v>
      </c>
      <c r="N4" s="31" t="s">
        <v>56</v>
      </c>
      <c r="O4" s="32" t="s">
        <v>57</v>
      </c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spans="1:26" ht="18.75" x14ac:dyDescent="0.25">
      <c r="A5" s="33"/>
      <c r="B5" s="17" t="s">
        <v>58</v>
      </c>
      <c r="C5" s="17">
        <v>4</v>
      </c>
      <c r="D5" s="17">
        <v>5</v>
      </c>
      <c r="E5" s="17">
        <v>4</v>
      </c>
      <c r="F5" s="17">
        <v>3</v>
      </c>
      <c r="G5" s="17">
        <v>4</v>
      </c>
      <c r="H5" s="17">
        <v>4</v>
      </c>
      <c r="I5" s="17">
        <v>3</v>
      </c>
      <c r="J5" s="17">
        <v>4</v>
      </c>
      <c r="K5" s="17">
        <v>5</v>
      </c>
      <c r="L5" s="18">
        <f>SUM(C5:K5)</f>
        <v>36</v>
      </c>
      <c r="M5" s="17"/>
      <c r="N5" s="17"/>
      <c r="O5" s="3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spans="1:26" ht="19.5" thickBot="1" x14ac:dyDescent="0.3">
      <c r="A6" s="35"/>
      <c r="B6" s="36" t="s">
        <v>84</v>
      </c>
      <c r="C6" s="36">
        <v>4</v>
      </c>
      <c r="D6" s="36">
        <v>1</v>
      </c>
      <c r="E6" s="36">
        <v>3</v>
      </c>
      <c r="F6" s="36">
        <v>9</v>
      </c>
      <c r="G6" s="36">
        <v>5</v>
      </c>
      <c r="H6" s="36">
        <v>7</v>
      </c>
      <c r="I6" s="36">
        <v>8</v>
      </c>
      <c r="J6" s="36">
        <v>6</v>
      </c>
      <c r="K6" s="36">
        <v>2</v>
      </c>
      <c r="L6" s="37"/>
      <c r="M6" s="36"/>
      <c r="N6" s="36"/>
      <c r="O6" s="38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spans="1:26" ht="18.75" x14ac:dyDescent="0.25">
      <c r="A7" s="22" t="s">
        <v>60</v>
      </c>
      <c r="B7" s="23" t="s">
        <v>83</v>
      </c>
      <c r="C7" s="23">
        <v>5</v>
      </c>
      <c r="D7" s="23">
        <v>5</v>
      </c>
      <c r="E7" s="23">
        <v>5</v>
      </c>
      <c r="F7" s="23">
        <v>3</v>
      </c>
      <c r="G7" s="23">
        <v>4</v>
      </c>
      <c r="H7" s="23">
        <v>4</v>
      </c>
      <c r="I7" s="23">
        <v>4</v>
      </c>
      <c r="J7" s="23">
        <v>5</v>
      </c>
      <c r="K7" s="23">
        <v>6</v>
      </c>
      <c r="L7" s="24">
        <f t="shared" ref="L7:L18" si="0">IF(SUM(C7:K7)&gt;0, SUM(C7:K7),"")</f>
        <v>41</v>
      </c>
      <c r="M7" s="23">
        <v>7</v>
      </c>
      <c r="N7" s="23">
        <f>IF(L7&lt;&gt;"",L7- M7, "")</f>
        <v>34</v>
      </c>
      <c r="O7" s="25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spans="1:26" ht="19.5" thickBot="1" x14ac:dyDescent="0.3">
      <c r="A8" s="26"/>
      <c r="B8" s="27" t="s">
        <v>85</v>
      </c>
      <c r="C8" s="27">
        <f>IF(C7&gt;0, VLOOKUP(C7-C$5-(INT($M7/9)+(MOD($M7,9)&gt;=C$6)), '[1]Point System'!$A$4:$B$15, 2),"")</f>
        <v>2</v>
      </c>
      <c r="D8" s="27">
        <f>IF(D7&gt;0, VLOOKUP(D7-D$5-(INT($M7/9)+(MOD($M7,9)&gt;=D$6)), '[1]Point System'!$A$4:$B$15, 2),"")</f>
        <v>3</v>
      </c>
      <c r="E8" s="27">
        <f>IF(E7&gt;0, VLOOKUP(E7-E$5-(INT($M7/9)+(MOD($M7,9)&gt;=E$6)), '[1]Point System'!$A$4:$B$15, 2),"")</f>
        <v>2</v>
      </c>
      <c r="F8" s="27">
        <f>IF(F7&gt;0, VLOOKUP(F7-F$5-(INT($M7/9)+(MOD($M7,9)&gt;=F$6)), '[1]Point System'!$A$4:$B$15, 2),"")</f>
        <v>2</v>
      </c>
      <c r="G8" s="27">
        <f>IF(G7&gt;0, VLOOKUP(G7-G$5-(INT($M7/9)+(MOD($M7,9)&gt;=G$6)), '[1]Point System'!$A$4:$B$15, 2),"")</f>
        <v>3</v>
      </c>
      <c r="H8" s="27">
        <f>IF(H7&gt;0, VLOOKUP(H7-H$5-(INT($M7/9)+(MOD($M7,9)&gt;=H$6)), '[1]Point System'!$A$4:$B$15, 2),"")</f>
        <v>3</v>
      </c>
      <c r="I8" s="27">
        <f>IF(I7&gt;0, VLOOKUP(I7-I$5-(INT($M7/9)+(MOD($M7,9)&gt;=I$6)), '[1]Point System'!$A$4:$B$15, 2),"")</f>
        <v>1</v>
      </c>
      <c r="J8" s="27">
        <f>IF(J7&gt;0, VLOOKUP(J7-J$5-(INT($M7/9)+(MOD($M7,9)&gt;=J$6)), '[1]Point System'!$A$4:$B$15, 2),"")</f>
        <v>2</v>
      </c>
      <c r="K8" s="27">
        <f>IF(K7&gt;0, VLOOKUP(K7-K$5-(INT($M7/9)+(MOD($M7,9)&gt;=K$6)), '[1]Point System'!$A$4:$B$15, 2),"")</f>
        <v>2</v>
      </c>
      <c r="L8" s="28">
        <f t="shared" si="0"/>
        <v>20</v>
      </c>
      <c r="M8" s="27"/>
      <c r="N8" s="27"/>
      <c r="O8" s="29">
        <f>IF(L8&lt;&gt;"", L8, "")</f>
        <v>20</v>
      </c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spans="1:26" ht="18.75" x14ac:dyDescent="0.25">
      <c r="A9" s="22" t="s">
        <v>63</v>
      </c>
      <c r="B9" s="23"/>
      <c r="C9" s="23">
        <v>5</v>
      </c>
      <c r="D9" s="23">
        <v>6</v>
      </c>
      <c r="E9" s="23">
        <v>7</v>
      </c>
      <c r="F9" s="23">
        <v>5</v>
      </c>
      <c r="G9" s="23">
        <v>5</v>
      </c>
      <c r="H9" s="23">
        <v>5</v>
      </c>
      <c r="I9" s="23">
        <v>3</v>
      </c>
      <c r="J9" s="23">
        <v>7</v>
      </c>
      <c r="K9" s="23">
        <v>6</v>
      </c>
      <c r="L9" s="24">
        <f t="shared" si="0"/>
        <v>49</v>
      </c>
      <c r="M9" s="23">
        <v>13</v>
      </c>
      <c r="N9" s="23">
        <f>IF(L9&lt;&gt;"",L9- M9, "")</f>
        <v>36</v>
      </c>
      <c r="O9" s="25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 spans="1:26" ht="19.5" thickBot="1" x14ac:dyDescent="0.3">
      <c r="A10" s="26"/>
      <c r="B10" s="27"/>
      <c r="C10" s="27">
        <f>IF(C9&gt;0, VLOOKUP(C9-C$5-(INT($M9/9)+(MOD($M9,9)&gt;=C$6)), '[1]Point System'!$A$4:$B$15, 2),"")</f>
        <v>3</v>
      </c>
      <c r="D10" s="27">
        <f>IF(D9&gt;0, VLOOKUP(D9-D$5-(INT($M9/9)+(MOD($M9,9)&gt;=D$6)), '[1]Point System'!$A$4:$B$15, 2),"")</f>
        <v>3</v>
      </c>
      <c r="E10" s="27">
        <f>IF(E9&gt;0, VLOOKUP(E9-E$5-(INT($M9/9)+(MOD($M9,9)&gt;=E$6)), '[1]Point System'!$A$4:$B$15, 2),"")</f>
        <v>1</v>
      </c>
      <c r="F10" s="27">
        <f>IF(F9&gt;0, VLOOKUP(F9-F$5-(INT($M9/9)+(MOD($M9,9)&gt;=F$6)), '[1]Point System'!$A$4:$B$15, 2),"")</f>
        <v>1</v>
      </c>
      <c r="G10" s="27">
        <f>IF(G9&gt;0, VLOOKUP(G9-G$5-(INT($M9/9)+(MOD($M9,9)&gt;=G$6)), '[1]Point System'!$A$4:$B$15, 2),"")</f>
        <v>2</v>
      </c>
      <c r="H10" s="27">
        <f>IF(H9&gt;0, VLOOKUP(H9-H$5-(INT($M9/9)+(MOD($M9,9)&gt;=H$6)), '[1]Point System'!$A$4:$B$15, 2),"")</f>
        <v>2</v>
      </c>
      <c r="I10" s="27">
        <f>IF(I9&gt;0, VLOOKUP(I9-I$5-(INT($M9/9)+(MOD($M9,9)&gt;=I$6)), '[1]Point System'!$A$4:$B$15, 2),"")</f>
        <v>3</v>
      </c>
      <c r="J10" s="27">
        <f>IF(J9&gt;0, VLOOKUP(J9-J$5-(INT($M9/9)+(MOD($M9,9)&gt;=J$6)), '[1]Point System'!$A$4:$B$15, 2),"")</f>
        <v>0</v>
      </c>
      <c r="K10" s="27">
        <f>IF(K9&gt;0, VLOOKUP(K9-K$5-(INT($M9/9)+(MOD($M9,9)&gt;=K$6)), '[1]Point System'!$A$4:$B$15, 2),"")</f>
        <v>3</v>
      </c>
      <c r="L10" s="28">
        <f t="shared" si="0"/>
        <v>18</v>
      </c>
      <c r="M10" s="27"/>
      <c r="N10" s="27"/>
      <c r="O10" s="29">
        <f>IF(L10&lt;&gt;"", L10, "")</f>
        <v>18</v>
      </c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 spans="1:26" ht="18.75" x14ac:dyDescent="0.25">
      <c r="A11" s="22" t="s">
        <v>64</v>
      </c>
      <c r="B11" s="23"/>
      <c r="C11" s="23">
        <v>8</v>
      </c>
      <c r="D11" s="23">
        <v>7</v>
      </c>
      <c r="E11" s="23">
        <v>7</v>
      </c>
      <c r="F11" s="23">
        <v>6</v>
      </c>
      <c r="G11" s="23">
        <v>6</v>
      </c>
      <c r="H11" s="23">
        <v>5</v>
      </c>
      <c r="I11" s="23">
        <v>6</v>
      </c>
      <c r="J11" s="23">
        <v>5</v>
      </c>
      <c r="K11" s="23">
        <v>7</v>
      </c>
      <c r="L11" s="24">
        <f t="shared" si="0"/>
        <v>57</v>
      </c>
      <c r="M11" s="23">
        <v>20</v>
      </c>
      <c r="N11" s="23">
        <f>IF(L11&lt;&gt;"",L11- M11, "")</f>
        <v>37</v>
      </c>
      <c r="O11" s="25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 spans="1:26" ht="19.5" thickBot="1" x14ac:dyDescent="0.3">
      <c r="A12" s="26"/>
      <c r="B12" s="27"/>
      <c r="C12" s="27">
        <f>IF(C11&gt;0, VLOOKUP(C11-C$5-(INT($M11/9)+(MOD($M11,9)&gt;=C$6)), '[1]Point System'!$A$4:$B$15, 2),"")</f>
        <v>0</v>
      </c>
      <c r="D12" s="27">
        <f>IF(D11&gt;0, VLOOKUP(D11-D$5-(INT($M11/9)+(MOD($M11,9)&gt;=D$6)), '[1]Point System'!$A$4:$B$15, 2),"")</f>
        <v>3</v>
      </c>
      <c r="E12" s="27">
        <f>IF(E11&gt;0, VLOOKUP(E11-E$5-(INT($M11/9)+(MOD($M11,9)&gt;=E$6)), '[1]Point System'!$A$4:$B$15, 2),"")</f>
        <v>1</v>
      </c>
      <c r="F12" s="27">
        <f>IF(F11&gt;0, VLOOKUP(F11-F$5-(INT($M11/9)+(MOD($M11,9)&gt;=F$6)), '[1]Point System'!$A$4:$B$15, 2),"")</f>
        <v>1</v>
      </c>
      <c r="G12" s="27">
        <f>IF(G11&gt;0, VLOOKUP(G11-G$5-(INT($M11/9)+(MOD($M11,9)&gt;=G$6)), '[1]Point System'!$A$4:$B$15, 2),"")</f>
        <v>2</v>
      </c>
      <c r="H12" s="27">
        <f>IF(H11&gt;0, VLOOKUP(H11-H$5-(INT($M11/9)+(MOD($M11,9)&gt;=H$6)), '[1]Point System'!$A$4:$B$15, 2),"")</f>
        <v>3</v>
      </c>
      <c r="I12" s="27">
        <f>IF(I11&gt;0, VLOOKUP(I11-I$5-(INT($M11/9)+(MOD($M11,9)&gt;=I$6)), '[1]Point System'!$A$4:$B$15, 2),"")</f>
        <v>1</v>
      </c>
      <c r="J12" s="27">
        <f>IF(J11&gt;0, VLOOKUP(J11-J$5-(INT($M11/9)+(MOD($M11,9)&gt;=J$6)), '[1]Point System'!$A$4:$B$15, 2),"")</f>
        <v>3</v>
      </c>
      <c r="K12" s="27">
        <f>IF(K11&gt;0, VLOOKUP(K11-K$5-(INT($M11/9)+(MOD($M11,9)&gt;=K$6)), '[1]Point System'!$A$4:$B$15, 2),"")</f>
        <v>3</v>
      </c>
      <c r="L12" s="28">
        <f t="shared" si="0"/>
        <v>17</v>
      </c>
      <c r="M12" s="27"/>
      <c r="N12" s="27"/>
      <c r="O12" s="29">
        <f>IF(L12&lt;&gt;"", L12, "")</f>
        <v>17</v>
      </c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spans="1:26" ht="18.75" x14ac:dyDescent="0.25">
      <c r="A13" s="22" t="s">
        <v>72</v>
      </c>
      <c r="B13" s="23"/>
      <c r="C13" s="23">
        <v>6</v>
      </c>
      <c r="D13" s="23">
        <v>5</v>
      </c>
      <c r="E13" s="23">
        <v>6</v>
      </c>
      <c r="F13" s="23">
        <v>5</v>
      </c>
      <c r="G13" s="23">
        <v>7</v>
      </c>
      <c r="H13" s="23">
        <v>6</v>
      </c>
      <c r="I13" s="23">
        <v>5</v>
      </c>
      <c r="J13" s="23">
        <v>6</v>
      </c>
      <c r="K13" s="23">
        <v>8</v>
      </c>
      <c r="L13" s="24">
        <f t="shared" si="0"/>
        <v>54</v>
      </c>
      <c r="M13" s="23">
        <v>12</v>
      </c>
      <c r="N13" s="23">
        <f>IF(L13&lt;&gt;"",L13- M13, "")</f>
        <v>42</v>
      </c>
      <c r="O13" s="25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1:26" ht="19.5" thickBot="1" x14ac:dyDescent="0.3">
      <c r="A14" s="26"/>
      <c r="B14" s="27"/>
      <c r="C14" s="27">
        <f>IF(C13&gt;0, VLOOKUP(C13-C$5-(INT($M13/9)+(MOD($M13,9)&gt;=C$6)), '[1]Point System'!$A$4:$B$15, 2),"")</f>
        <v>1</v>
      </c>
      <c r="D14" s="27">
        <f>IF(D13&gt;0, VLOOKUP(D13-D$5-(INT($M13/9)+(MOD($M13,9)&gt;=D$6)), '[1]Point System'!$A$4:$B$15, 2),"")</f>
        <v>4</v>
      </c>
      <c r="E14" s="27">
        <f>IF(E13&gt;0, VLOOKUP(E13-E$5-(INT($M13/9)+(MOD($M13,9)&gt;=E$6)), '[1]Point System'!$A$4:$B$15, 2),"")</f>
        <v>2</v>
      </c>
      <c r="F14" s="27">
        <f>IF(F13&gt;0, VLOOKUP(F13-F$5-(INT($M13/9)+(MOD($M13,9)&gt;=F$6)), '[1]Point System'!$A$4:$B$15, 2),"")</f>
        <v>1</v>
      </c>
      <c r="G14" s="27">
        <f>IF(G13&gt;0, VLOOKUP(G13-G$5-(INT($M13/9)+(MOD($M13,9)&gt;=G$6)), '[1]Point System'!$A$4:$B$15, 2),"")</f>
        <v>0</v>
      </c>
      <c r="H14" s="27">
        <f>IF(H13&gt;0, VLOOKUP(H13-H$5-(INT($M13/9)+(MOD($M13,9)&gt;=H$6)), '[1]Point System'!$A$4:$B$15, 2),"")</f>
        <v>1</v>
      </c>
      <c r="I14" s="27">
        <f>IF(I13&gt;0, VLOOKUP(I13-I$5-(INT($M13/9)+(MOD($M13,9)&gt;=I$6)), '[1]Point System'!$A$4:$B$15, 2),"")</f>
        <v>1</v>
      </c>
      <c r="J14" s="27">
        <f>IF(J13&gt;0, VLOOKUP(J13-J$5-(INT($M13/9)+(MOD($M13,9)&gt;=J$6)), '[1]Point System'!$A$4:$B$15, 2),"")</f>
        <v>1</v>
      </c>
      <c r="K14" s="27">
        <f>IF(K13&gt;0, VLOOKUP(K13-K$5-(INT($M13/9)+(MOD($M13,9)&gt;=K$6)), '[1]Point System'!$A$4:$B$15, 2),"")</f>
        <v>1</v>
      </c>
      <c r="L14" s="28">
        <f t="shared" si="0"/>
        <v>12</v>
      </c>
      <c r="M14" s="27"/>
      <c r="N14" s="27"/>
      <c r="O14" s="29">
        <f>IF(L14&lt;&gt;"", L14, "")</f>
        <v>12</v>
      </c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spans="1:26" ht="18.75" x14ac:dyDescent="0.25">
      <c r="A15" s="22" t="s">
        <v>71</v>
      </c>
      <c r="B15" s="23"/>
      <c r="C15" s="23">
        <v>4</v>
      </c>
      <c r="D15" s="23">
        <v>5</v>
      </c>
      <c r="E15" s="23">
        <v>4</v>
      </c>
      <c r="F15" s="23">
        <v>3</v>
      </c>
      <c r="G15" s="23">
        <v>4</v>
      </c>
      <c r="H15" s="23">
        <v>4</v>
      </c>
      <c r="I15" s="23">
        <v>3</v>
      </c>
      <c r="J15" s="23">
        <v>4</v>
      </c>
      <c r="K15" s="23">
        <v>4</v>
      </c>
      <c r="L15" s="24">
        <f t="shared" si="0"/>
        <v>35</v>
      </c>
      <c r="M15" s="23">
        <v>1</v>
      </c>
      <c r="N15" s="23">
        <f>IF(L15&lt;&gt;"",L15- M15, "")</f>
        <v>34</v>
      </c>
      <c r="O15" s="25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 spans="1:26" ht="19.5" thickBot="1" x14ac:dyDescent="0.3">
      <c r="A16" s="26"/>
      <c r="B16" s="27"/>
      <c r="C16" s="27">
        <f>IF(C15&gt;0, VLOOKUP(C15-C$5-(INT($M15/9)+(MOD($M15,9)&gt;=C$6)), '[1]Point System'!$A$4:$B$15, 2),"")</f>
        <v>2</v>
      </c>
      <c r="D16" s="27">
        <f>IF(D15&gt;0, VLOOKUP(D15-D$5-(INT($M15/9)+(MOD($M15,9)&gt;=D$6)), '[1]Point System'!$A$4:$B$15, 2),"")</f>
        <v>3</v>
      </c>
      <c r="E16" s="27">
        <f>IF(E15&gt;0, VLOOKUP(E15-E$5-(INT($M15/9)+(MOD($M15,9)&gt;=E$6)), '[1]Point System'!$A$4:$B$15, 2),"")</f>
        <v>2</v>
      </c>
      <c r="F16" s="27">
        <f>IF(F15&gt;0, VLOOKUP(F15-F$5-(INT($M15/9)+(MOD($M15,9)&gt;=F$6)), '[1]Point System'!$A$4:$B$15, 2),"")</f>
        <v>2</v>
      </c>
      <c r="G16" s="27">
        <f>IF(G15&gt;0, VLOOKUP(G15-G$5-(INT($M15/9)+(MOD($M15,9)&gt;=G$6)), '[1]Point System'!$A$4:$B$15, 2),"")</f>
        <v>2</v>
      </c>
      <c r="H16" s="27">
        <f>IF(H15&gt;0, VLOOKUP(H15-H$5-(INT($M15/9)+(MOD($M15,9)&gt;=H$6)), '[1]Point System'!$A$4:$B$15, 2),"")</f>
        <v>2</v>
      </c>
      <c r="I16" s="27">
        <f>IF(I15&gt;0, VLOOKUP(I15-I$5-(INT($M15/9)+(MOD($M15,9)&gt;=I$6)), '[1]Point System'!$A$4:$B$15, 2),"")</f>
        <v>2</v>
      </c>
      <c r="J16" s="27">
        <f>IF(J15&gt;0, VLOOKUP(J15-J$5-(INT($M15/9)+(MOD($M15,9)&gt;=J$6)), '[1]Point System'!$A$4:$B$15, 2),"")</f>
        <v>2</v>
      </c>
      <c r="K16" s="27">
        <f>IF(K15&gt;0, VLOOKUP(K15-K$5-(INT($M15/9)+(MOD($M15,9)&gt;=K$6)), '[1]Point System'!$A$4:$B$15, 2),"")</f>
        <v>3</v>
      </c>
      <c r="L16" s="28">
        <f t="shared" si="0"/>
        <v>20</v>
      </c>
      <c r="M16" s="27"/>
      <c r="N16" s="27"/>
      <c r="O16" s="29">
        <f>IF(L16&lt;&gt;"", L16, "")</f>
        <v>20</v>
      </c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 spans="1:26" ht="18.75" x14ac:dyDescent="0.25">
      <c r="A17" s="22" t="s">
        <v>75</v>
      </c>
      <c r="B17" s="23"/>
      <c r="C17" s="23">
        <v>5</v>
      </c>
      <c r="D17" s="23">
        <v>5</v>
      </c>
      <c r="E17" s="23">
        <v>6</v>
      </c>
      <c r="F17" s="23">
        <v>3</v>
      </c>
      <c r="G17" s="23">
        <v>7</v>
      </c>
      <c r="H17" s="23">
        <v>4</v>
      </c>
      <c r="I17" s="23">
        <v>6</v>
      </c>
      <c r="J17" s="23">
        <v>6</v>
      </c>
      <c r="K17" s="23">
        <v>7</v>
      </c>
      <c r="L17" s="24">
        <f t="shared" si="0"/>
        <v>49</v>
      </c>
      <c r="M17" s="23">
        <v>11</v>
      </c>
      <c r="N17" s="23">
        <f>IF(L17&lt;&gt;"",L17- M17, "")</f>
        <v>38</v>
      </c>
      <c r="O17" s="25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 spans="1:26" ht="19.5" thickBot="1" x14ac:dyDescent="0.3">
      <c r="A18" s="26"/>
      <c r="B18" s="27"/>
      <c r="C18" s="27">
        <f>IF(C17&gt;0, VLOOKUP(C17-C$5-(INT($M17/9)+(MOD($M17,9)&gt;=C$6)), '[1]Point System'!$A$4:$B$15, 2),"")</f>
        <v>2</v>
      </c>
      <c r="D18" s="27">
        <f>IF(D17&gt;0, VLOOKUP(D17-D$5-(INT($M17/9)+(MOD($M17,9)&gt;=D$6)), '[1]Point System'!$A$4:$B$15, 2),"")</f>
        <v>4</v>
      </c>
      <c r="E18" s="27">
        <f>IF(E17&gt;0, VLOOKUP(E17-E$5-(INT($M17/9)+(MOD($M17,9)&gt;=E$6)), '[1]Point System'!$A$4:$B$15, 2),"")</f>
        <v>1</v>
      </c>
      <c r="F18" s="27">
        <f>IF(F17&gt;0, VLOOKUP(F17-F$5-(INT($M17/9)+(MOD($M17,9)&gt;=F$6)), '[1]Point System'!$A$4:$B$15, 2),"")</f>
        <v>3</v>
      </c>
      <c r="G18" s="27">
        <f>IF(G17&gt;0, VLOOKUP(G17-G$5-(INT($M17/9)+(MOD($M17,9)&gt;=G$6)), '[1]Point System'!$A$4:$B$15, 2),"")</f>
        <v>0</v>
      </c>
      <c r="H18" s="27">
        <f>IF(H17&gt;0, VLOOKUP(H17-H$5-(INT($M17/9)+(MOD($M17,9)&gt;=H$6)), '[1]Point System'!$A$4:$B$15, 2),"")</f>
        <v>3</v>
      </c>
      <c r="I18" s="27">
        <f>IF(I17&gt;0, VLOOKUP(I17-I$5-(INT($M17/9)+(MOD($M17,9)&gt;=I$6)), '[1]Point System'!$A$4:$B$15, 2),"")</f>
        <v>0</v>
      </c>
      <c r="J18" s="27">
        <f>IF(J17&gt;0, VLOOKUP(J17-J$5-(INT($M17/9)+(MOD($M17,9)&gt;=J$6)), '[1]Point System'!$A$4:$B$15, 2),"")</f>
        <v>1</v>
      </c>
      <c r="K18" s="27">
        <f>IF(K17&gt;0, VLOOKUP(K17-K$5-(INT($M17/9)+(MOD($M17,9)&gt;=K$6)), '[1]Point System'!$A$4:$B$15, 2),"")</f>
        <v>2</v>
      </c>
      <c r="L18" s="28">
        <f t="shared" si="0"/>
        <v>16</v>
      </c>
      <c r="M18" s="27"/>
      <c r="N18" s="27"/>
      <c r="O18" s="29">
        <f>IF(L18&lt;&gt;"", L18, "")</f>
        <v>16</v>
      </c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 spans="1:26" ht="18.75" x14ac:dyDescent="0.25">
      <c r="A19" s="22" t="s">
        <v>82</v>
      </c>
      <c r="B19" s="23"/>
      <c r="C19" s="23">
        <v>6</v>
      </c>
      <c r="D19" s="23">
        <v>7</v>
      </c>
      <c r="E19" s="23">
        <v>5</v>
      </c>
      <c r="F19" s="23">
        <v>4</v>
      </c>
      <c r="G19" s="23">
        <v>5</v>
      </c>
      <c r="H19" s="23">
        <v>6</v>
      </c>
      <c r="I19" s="23">
        <v>4</v>
      </c>
      <c r="J19" s="23">
        <v>6</v>
      </c>
      <c r="K19" s="23">
        <v>7</v>
      </c>
      <c r="L19" s="24">
        <f t="shared" ref="L19:L20" si="1">IF(SUM(C19:K19)&gt;0, SUM(C19:K19),"")</f>
        <v>50</v>
      </c>
      <c r="M19" s="23" t="s">
        <v>79</v>
      </c>
      <c r="N19" s="23" t="e">
        <f>IF(L19&lt;&gt;"",L19- M19, "")</f>
        <v>#VALUE!</v>
      </c>
      <c r="O19" s="25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 spans="1:26" ht="19.5" thickBot="1" x14ac:dyDescent="0.3">
      <c r="A20" s="26"/>
      <c r="B20" s="27"/>
      <c r="C20" s="27" t="e">
        <f>IF(C19&gt;0, VLOOKUP(C19-C$5-(INT($M19/9)+(MOD($M19,9)&gt;=C$6)), '[1]Point System'!$A$4:$B$15, 2),"")</f>
        <v>#VALUE!</v>
      </c>
      <c r="D20" s="27" t="e">
        <f>IF(D19&gt;0, VLOOKUP(D19-D$5-(INT($M19/9)+(MOD($M19,9)&gt;=D$6)), '[1]Point System'!$A$4:$B$15, 2),"")</f>
        <v>#VALUE!</v>
      </c>
      <c r="E20" s="27" t="e">
        <f>IF(E19&gt;0, VLOOKUP(E19-E$5-(INT($M19/9)+(MOD($M19,9)&gt;=E$6)), '[1]Point System'!$A$4:$B$15, 2),"")</f>
        <v>#VALUE!</v>
      </c>
      <c r="F20" s="27" t="e">
        <f>IF(F19&gt;0, VLOOKUP(F19-F$5-(INT($M19/9)+(MOD($M19,9)&gt;=F$6)), '[1]Point System'!$A$4:$B$15, 2),"")</f>
        <v>#VALUE!</v>
      </c>
      <c r="G20" s="27" t="e">
        <f>IF(G19&gt;0, VLOOKUP(G19-G$5-(INT($M19/9)+(MOD($M19,9)&gt;=G$6)), '[1]Point System'!$A$4:$B$15, 2),"")</f>
        <v>#VALUE!</v>
      </c>
      <c r="H20" s="27" t="e">
        <f>IF(H19&gt;0, VLOOKUP(H19-H$5-(INT($M19/9)+(MOD($M19,9)&gt;=H$6)), '[1]Point System'!$A$4:$B$15, 2),"")</f>
        <v>#VALUE!</v>
      </c>
      <c r="I20" s="27" t="e">
        <f>IF(I19&gt;0, VLOOKUP(I19-I$5-(INT($M19/9)+(MOD($M19,9)&gt;=I$6)), '[1]Point System'!$A$4:$B$15, 2),"")</f>
        <v>#VALUE!</v>
      </c>
      <c r="J20" s="27" t="e">
        <f>IF(J19&gt;0, VLOOKUP(J19-J$5-(INT($M19/9)+(MOD($M19,9)&gt;=J$6)), '[1]Point System'!$A$4:$B$15, 2),"")</f>
        <v>#VALUE!</v>
      </c>
      <c r="K20" s="27" t="e">
        <f>IF(K19&gt;0, VLOOKUP(K19-K$5-(INT($M19/9)+(MOD($M19,9)&gt;=K$6)), '[1]Point System'!$A$4:$B$15, 2),"")</f>
        <v>#VALUE!</v>
      </c>
      <c r="L20" s="28" t="e">
        <f t="shared" si="1"/>
        <v>#VALUE!</v>
      </c>
      <c r="M20" s="27"/>
      <c r="N20" s="27"/>
      <c r="O20" s="29" t="e">
        <f>IF(L20&lt;&gt;"", L20, "")</f>
        <v>#VALUE!</v>
      </c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 spans="1:26" ht="18.75" x14ac:dyDescent="0.25">
      <c r="A21" s="22" t="s">
        <v>77</v>
      </c>
      <c r="B21" s="23"/>
      <c r="C21" s="23">
        <v>8</v>
      </c>
      <c r="D21" s="23">
        <v>9</v>
      </c>
      <c r="E21" s="23">
        <v>6</v>
      </c>
      <c r="F21" s="23">
        <v>6</v>
      </c>
      <c r="G21" s="23">
        <v>7</v>
      </c>
      <c r="H21" s="23">
        <v>7</v>
      </c>
      <c r="I21" s="23">
        <v>6</v>
      </c>
      <c r="J21" s="23">
        <v>7</v>
      </c>
      <c r="K21" s="23">
        <v>8</v>
      </c>
      <c r="L21" s="24">
        <f t="shared" ref="L21:L22" si="2">IF(SUM(C21:K21)&gt;0, SUM(C21:K21),"")</f>
        <v>64</v>
      </c>
      <c r="M21" s="23" t="s">
        <v>79</v>
      </c>
      <c r="N21" s="23" t="e">
        <f>IF(L21&lt;&gt;"",L21- M21, "")</f>
        <v>#VALUE!</v>
      </c>
      <c r="O21" s="25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 spans="1:26" ht="19.5" thickBot="1" x14ac:dyDescent="0.3">
      <c r="A22" s="26"/>
      <c r="B22" s="27"/>
      <c r="C22" s="27" t="e">
        <f>IF(C21&gt;0, VLOOKUP(C21-C$5-(INT($M21/9)+(MOD($M21,9)&gt;=C$6)), '[1]Point System'!$A$4:$B$15, 2),"")</f>
        <v>#VALUE!</v>
      </c>
      <c r="D22" s="27" t="e">
        <f>IF(D21&gt;0, VLOOKUP(D21-D$5-(INT($M21/9)+(MOD($M21,9)&gt;=D$6)), '[1]Point System'!$A$4:$B$15, 2),"")</f>
        <v>#VALUE!</v>
      </c>
      <c r="E22" s="27" t="e">
        <f>IF(E21&gt;0, VLOOKUP(E21-E$5-(INT($M21/9)+(MOD($M21,9)&gt;=E$6)), '[1]Point System'!$A$4:$B$15, 2),"")</f>
        <v>#VALUE!</v>
      </c>
      <c r="F22" s="27" t="e">
        <f>IF(F21&gt;0, VLOOKUP(F21-F$5-(INT($M21/9)+(MOD($M21,9)&gt;=F$6)), '[1]Point System'!$A$4:$B$15, 2),"")</f>
        <v>#VALUE!</v>
      </c>
      <c r="G22" s="27" t="e">
        <f>IF(G21&gt;0, VLOOKUP(G21-G$5-(INT($M21/9)+(MOD($M21,9)&gt;=G$6)), '[1]Point System'!$A$4:$B$15, 2),"")</f>
        <v>#VALUE!</v>
      </c>
      <c r="H22" s="27" t="e">
        <f>IF(H21&gt;0, VLOOKUP(H21-H$5-(INT($M21/9)+(MOD($M21,9)&gt;=H$6)), '[1]Point System'!$A$4:$B$15, 2),"")</f>
        <v>#VALUE!</v>
      </c>
      <c r="I22" s="27" t="e">
        <f>IF(I21&gt;0, VLOOKUP(I21-I$5-(INT($M21/9)+(MOD($M21,9)&gt;=I$6)), '[1]Point System'!$A$4:$B$15, 2),"")</f>
        <v>#VALUE!</v>
      </c>
      <c r="J22" s="27" t="e">
        <f>IF(J21&gt;0, VLOOKUP(J21-J$5-(INT($M21/9)+(MOD($M21,9)&gt;=J$6)), '[1]Point System'!$A$4:$B$15, 2),"")</f>
        <v>#VALUE!</v>
      </c>
      <c r="K22" s="27" t="e">
        <f>IF(K21&gt;0, VLOOKUP(K21-K$5-(INT($M21/9)+(MOD($M21,9)&gt;=K$6)), '[1]Point System'!$A$4:$B$15, 2),"")</f>
        <v>#VALUE!</v>
      </c>
      <c r="L22" s="28" t="e">
        <f t="shared" si="2"/>
        <v>#VALUE!</v>
      </c>
      <c r="M22" s="27"/>
      <c r="N22" s="27"/>
      <c r="O22" s="29" t="e">
        <f>IF(L22&lt;&gt;"", L22, "")</f>
        <v>#VALUE!</v>
      </c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 spans="1:26" ht="18.75" x14ac:dyDescent="0.25">
      <c r="A23" s="22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4"/>
      <c r="M23" s="23"/>
      <c r="N23" s="23"/>
      <c r="O23" s="25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 spans="1:26" ht="19.5" thickBot="1" x14ac:dyDescent="0.3">
      <c r="A24" s="26"/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8"/>
      <c r="M24" s="27"/>
      <c r="N24" s="27"/>
      <c r="O24" s="29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 spans="1:26" ht="18.75" x14ac:dyDescent="0.25">
      <c r="A25" s="22"/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4"/>
      <c r="M25" s="23"/>
      <c r="N25" s="23"/>
      <c r="O25" s="25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 spans="1:26" ht="19.5" thickBot="1" x14ac:dyDescent="0.3">
      <c r="A26" s="26"/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8"/>
      <c r="M26" s="27"/>
      <c r="N26" s="27"/>
      <c r="O26" s="29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 spans="1:26" ht="18.75" x14ac:dyDescent="0.25">
      <c r="A27" s="22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4"/>
      <c r="M27" s="23"/>
      <c r="N27" s="23"/>
      <c r="O27" s="25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 spans="1:26" ht="19.5" thickBot="1" x14ac:dyDescent="0.3">
      <c r="A28" s="26"/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8"/>
      <c r="M28" s="27"/>
      <c r="N28" s="27"/>
      <c r="O28" s="29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 spans="1:26" ht="14.25" x14ac:dyDescent="0.2"/>
    <row r="30" spans="1:26" ht="14.25" x14ac:dyDescent="0.2"/>
  </sheetData>
  <mergeCells count="2">
    <mergeCell ref="A1:O1"/>
    <mergeCell ref="A2:O2"/>
  </mergeCells>
  <hyperlinks>
    <hyperlink ref="A2" r:id="rId1" xr:uid="{15C906F3-396A-4AFC-B3E5-57B50876946B}"/>
  </hyperlinks>
  <pageMargins left="0.7" right="0.7" top="0.75" bottom="0.75" header="0" footer="0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9BBB3-9887-4614-A221-B067C2A396F6}">
  <dimension ref="A1:Z31"/>
  <sheetViews>
    <sheetView zoomScale="85" zoomScaleNormal="85" workbookViewId="0">
      <pane ySplit="6" topLeftCell="A7" activePane="bottomLeft" state="frozen"/>
      <selection activeCell="G22" sqref="G22"/>
      <selection pane="bottomLeft" activeCell="G22" sqref="G22"/>
    </sheetView>
  </sheetViews>
  <sheetFormatPr defaultColWidth="14.140625" defaultRowHeight="15" customHeight="1" x14ac:dyDescent="0.2"/>
  <cols>
    <col min="1" max="1" width="12.140625" style="13" bestFit="1" customWidth="1"/>
    <col min="2" max="2" width="9.140625" style="13" bestFit="1" customWidth="1"/>
    <col min="3" max="11" width="5" style="13" customWidth="1"/>
    <col min="12" max="12" width="5.140625" style="13" bestFit="1" customWidth="1"/>
    <col min="13" max="13" width="6.140625" style="13" bestFit="1" customWidth="1"/>
    <col min="14" max="14" width="5" style="13" bestFit="1" customWidth="1"/>
    <col min="15" max="15" width="14.140625" style="13" bestFit="1" customWidth="1"/>
    <col min="16" max="16" width="8.7109375" style="13" customWidth="1"/>
    <col min="17" max="17" width="15.140625" style="13" customWidth="1"/>
    <col min="18" max="19" width="8.7109375" style="13" customWidth="1"/>
    <col min="20" max="20" width="8.7109375" style="52" customWidth="1"/>
    <col min="21" max="26" width="8.7109375" style="13" customWidth="1"/>
    <col min="27" max="16384" width="14.140625" style="13"/>
  </cols>
  <sheetData>
    <row r="1" spans="1:26" ht="26.25" x14ac:dyDescent="0.4">
      <c r="A1" s="158" t="s">
        <v>50</v>
      </c>
      <c r="B1" s="159"/>
      <c r="C1" s="159"/>
      <c r="D1" s="159"/>
      <c r="E1" s="159"/>
      <c r="F1" s="159"/>
      <c r="G1" s="159"/>
      <c r="H1" s="159"/>
      <c r="I1" s="159"/>
      <c r="J1" s="159"/>
      <c r="K1" s="159"/>
      <c r="L1" s="159"/>
      <c r="M1" s="159"/>
      <c r="N1" s="159"/>
      <c r="O1" s="159"/>
      <c r="P1" s="12"/>
      <c r="Q1" s="12"/>
      <c r="R1" s="12"/>
      <c r="S1" s="12"/>
      <c r="T1" s="49"/>
      <c r="U1" s="12"/>
      <c r="V1" s="12"/>
      <c r="W1" s="12"/>
      <c r="X1" s="12"/>
      <c r="Y1" s="12"/>
      <c r="Z1" s="12"/>
    </row>
    <row r="2" spans="1:26" x14ac:dyDescent="0.25">
      <c r="A2" s="160" t="s">
        <v>51</v>
      </c>
      <c r="B2" s="159"/>
      <c r="C2" s="159"/>
      <c r="D2" s="159"/>
      <c r="E2" s="159"/>
      <c r="F2" s="159"/>
      <c r="G2" s="159"/>
      <c r="H2" s="159"/>
      <c r="I2" s="159"/>
      <c r="J2" s="159"/>
      <c r="K2" s="159"/>
      <c r="L2" s="159"/>
      <c r="M2" s="159"/>
      <c r="N2" s="159"/>
      <c r="O2" s="159"/>
      <c r="P2" s="12"/>
      <c r="Q2" s="12"/>
      <c r="R2" s="12"/>
      <c r="S2" s="12"/>
      <c r="T2" s="49"/>
      <c r="U2" s="12"/>
      <c r="V2" s="12"/>
      <c r="W2" s="12"/>
      <c r="X2" s="12"/>
      <c r="Y2" s="12"/>
      <c r="Z2" s="12"/>
    </row>
    <row r="3" spans="1:26" ht="19.5" thickBot="1" x14ac:dyDescent="0.35">
      <c r="A3" s="14"/>
      <c r="B3" s="12"/>
      <c r="C3" s="15"/>
      <c r="D3" s="15"/>
      <c r="E3" s="15"/>
      <c r="F3" s="15"/>
      <c r="G3" s="15"/>
      <c r="H3" s="15"/>
      <c r="I3" s="15"/>
      <c r="J3" s="15"/>
      <c r="K3" s="15"/>
      <c r="L3" s="16"/>
      <c r="M3" s="15"/>
      <c r="N3" s="15"/>
      <c r="O3" s="16"/>
      <c r="P3" s="12"/>
      <c r="Q3" s="12"/>
      <c r="R3" s="12"/>
      <c r="S3" s="12"/>
      <c r="T3" s="49"/>
      <c r="U3" s="12"/>
      <c r="V3" s="12"/>
      <c r="W3" s="12"/>
      <c r="X3" s="12"/>
      <c r="Y3" s="12"/>
      <c r="Z3" s="12"/>
    </row>
    <row r="4" spans="1:26" ht="18.75" x14ac:dyDescent="0.25">
      <c r="A4" s="30" t="s">
        <v>52</v>
      </c>
      <c r="B4" s="31" t="s">
        <v>53</v>
      </c>
      <c r="C4" s="31">
        <v>1</v>
      </c>
      <c r="D4" s="31">
        <v>2</v>
      </c>
      <c r="E4" s="31">
        <v>3</v>
      </c>
      <c r="F4" s="31">
        <v>4</v>
      </c>
      <c r="G4" s="31">
        <v>5</v>
      </c>
      <c r="H4" s="31">
        <v>6</v>
      </c>
      <c r="I4" s="31">
        <v>7</v>
      </c>
      <c r="J4" s="31">
        <v>8</v>
      </c>
      <c r="K4" s="31">
        <v>9</v>
      </c>
      <c r="L4" s="31" t="s">
        <v>54</v>
      </c>
      <c r="M4" s="31" t="s">
        <v>55</v>
      </c>
      <c r="N4" s="31" t="s">
        <v>56</v>
      </c>
      <c r="O4" s="32" t="s">
        <v>57</v>
      </c>
      <c r="P4" s="14"/>
      <c r="Q4" s="14"/>
      <c r="R4" s="14"/>
      <c r="S4" s="14"/>
      <c r="T4" s="50"/>
      <c r="U4" s="14"/>
      <c r="V4" s="14"/>
      <c r="W4" s="14"/>
      <c r="X4" s="14"/>
      <c r="Y4" s="14"/>
      <c r="Z4" s="14"/>
    </row>
    <row r="5" spans="1:26" ht="18.75" x14ac:dyDescent="0.25">
      <c r="A5" s="33"/>
      <c r="B5" s="17" t="s">
        <v>58</v>
      </c>
      <c r="C5" s="17">
        <v>4</v>
      </c>
      <c r="D5" s="17">
        <v>5</v>
      </c>
      <c r="E5" s="17">
        <v>4</v>
      </c>
      <c r="F5" s="17">
        <v>3</v>
      </c>
      <c r="G5" s="17">
        <v>4</v>
      </c>
      <c r="H5" s="17">
        <v>4</v>
      </c>
      <c r="I5" s="17">
        <v>3</v>
      </c>
      <c r="J5" s="17">
        <v>4</v>
      </c>
      <c r="K5" s="17">
        <v>5</v>
      </c>
      <c r="L5" s="18">
        <f>SUM(C5:K5)</f>
        <v>36</v>
      </c>
      <c r="M5" s="17"/>
      <c r="N5" s="17"/>
      <c r="O5" s="34"/>
      <c r="P5" s="14"/>
      <c r="Q5" s="14"/>
      <c r="R5" s="14"/>
      <c r="S5" s="14"/>
      <c r="T5" s="50"/>
      <c r="U5" s="14"/>
      <c r="V5" s="14"/>
      <c r="W5" s="14"/>
      <c r="X5" s="14"/>
      <c r="Y5" s="14"/>
      <c r="Z5" s="14"/>
    </row>
    <row r="6" spans="1:26" ht="19.5" thickBot="1" x14ac:dyDescent="0.3">
      <c r="A6" s="35"/>
      <c r="B6" s="36" t="s">
        <v>84</v>
      </c>
      <c r="C6" s="36">
        <v>4</v>
      </c>
      <c r="D6" s="36">
        <v>1</v>
      </c>
      <c r="E6" s="36">
        <v>3</v>
      </c>
      <c r="F6" s="36">
        <v>9</v>
      </c>
      <c r="G6" s="36">
        <v>5</v>
      </c>
      <c r="H6" s="36">
        <v>7</v>
      </c>
      <c r="I6" s="36">
        <v>8</v>
      </c>
      <c r="J6" s="36">
        <v>6</v>
      </c>
      <c r="K6" s="36">
        <v>2</v>
      </c>
      <c r="L6" s="37"/>
      <c r="M6" s="36"/>
      <c r="N6" s="36"/>
      <c r="O6" s="38"/>
      <c r="P6" s="14"/>
      <c r="Q6" s="14"/>
      <c r="R6" s="14"/>
      <c r="S6" s="14"/>
      <c r="T6" s="50"/>
      <c r="U6" s="14"/>
      <c r="V6" s="14"/>
      <c r="W6" s="14"/>
      <c r="X6" s="14"/>
      <c r="Y6" s="14"/>
      <c r="Z6" s="14"/>
    </row>
    <row r="7" spans="1:26" ht="18.75" x14ac:dyDescent="0.25">
      <c r="A7" s="41" t="s">
        <v>59</v>
      </c>
      <c r="B7" s="23" t="s">
        <v>83</v>
      </c>
      <c r="C7" s="23">
        <v>5</v>
      </c>
      <c r="D7" s="23">
        <v>5</v>
      </c>
      <c r="E7" s="23">
        <v>6</v>
      </c>
      <c r="F7" s="23">
        <v>3</v>
      </c>
      <c r="G7" s="23">
        <v>7</v>
      </c>
      <c r="H7" s="23">
        <v>5</v>
      </c>
      <c r="I7" s="23">
        <v>4</v>
      </c>
      <c r="J7" s="23">
        <v>5</v>
      </c>
      <c r="K7" s="23">
        <v>3</v>
      </c>
      <c r="L7" s="24">
        <f t="shared" ref="L7:L28" si="0">IF(SUM(C7:K7)&gt;0, SUM(C7:K7),"")</f>
        <v>43</v>
      </c>
      <c r="M7" s="23">
        <v>8</v>
      </c>
      <c r="N7" s="23">
        <f>IF(L7&lt;&gt;"",L7- M7, "")</f>
        <v>35</v>
      </c>
      <c r="O7" s="25"/>
      <c r="P7" s="12"/>
      <c r="Q7" s="12"/>
      <c r="R7" s="12"/>
      <c r="S7" s="12"/>
      <c r="T7" s="49"/>
      <c r="U7" s="12"/>
      <c r="V7" s="12"/>
      <c r="W7" s="12"/>
      <c r="X7" s="12"/>
      <c r="Y7" s="12"/>
      <c r="Z7" s="12"/>
    </row>
    <row r="8" spans="1:26" ht="19.5" thickBot="1" x14ac:dyDescent="0.3">
      <c r="A8" s="26"/>
      <c r="B8" s="27" t="s">
        <v>85</v>
      </c>
      <c r="C8" s="27">
        <f>IF(C7&gt;0, VLOOKUP(C7-C$5-(INT($M7/9)+(MOD($M7,9)&gt;=C$6)), '[1]Point System'!$A$4:$B$15, 2),"")</f>
        <v>2</v>
      </c>
      <c r="D8" s="27">
        <f>IF(D7&gt;0, VLOOKUP(D7-D$5-(INT($M7/9)+(MOD($M7,9)&gt;=D$6)), '[1]Point System'!$A$4:$B$15, 2),"")</f>
        <v>3</v>
      </c>
      <c r="E8" s="27">
        <f>IF(E7&gt;0, VLOOKUP(E7-E$5-(INT($M7/9)+(MOD($M7,9)&gt;=E$6)), '[1]Point System'!$A$4:$B$15, 2),"")</f>
        <v>1</v>
      </c>
      <c r="F8" s="27">
        <f>IF(F7&gt;0, VLOOKUP(F7-F$5-(INT($M7/9)+(MOD($M7,9)&gt;=F$6)), '[1]Point System'!$A$4:$B$15, 2),"")</f>
        <v>2</v>
      </c>
      <c r="G8" s="27">
        <f>IF(G7&gt;0, VLOOKUP(G7-G$5-(INT($M7/9)+(MOD($M7,9)&gt;=G$6)), '[1]Point System'!$A$4:$B$15, 2),"")</f>
        <v>0</v>
      </c>
      <c r="H8" s="27">
        <f>IF(H7&gt;0, VLOOKUP(H7-H$5-(INT($M7/9)+(MOD($M7,9)&gt;=H$6)), '[1]Point System'!$A$4:$B$15, 2),"")</f>
        <v>2</v>
      </c>
      <c r="I8" s="27">
        <f>IF(I7&gt;0, VLOOKUP(I7-I$5-(INT($M7/9)+(MOD($M7,9)&gt;=I$6)), '[1]Point System'!$A$4:$B$15, 2),"")</f>
        <v>2</v>
      </c>
      <c r="J8" s="27">
        <f>IF(J7&gt;0, VLOOKUP(J7-J$5-(INT($M7/9)+(MOD($M7,9)&gt;=J$6)), '[1]Point System'!$A$4:$B$15, 2),"")</f>
        <v>2</v>
      </c>
      <c r="K8" s="45">
        <f>IF(K7&gt;0, VLOOKUP(K7-K$5-(INT($M7/9)+(MOD($M7,9)&gt;=K$6)), '[1]Point System'!$A$4:$B$15, 2),"")</f>
        <v>5</v>
      </c>
      <c r="L8" s="28">
        <f t="shared" si="0"/>
        <v>19</v>
      </c>
      <c r="M8" s="27"/>
      <c r="N8" s="27"/>
      <c r="O8" s="29">
        <f>IF(L8&lt;&gt;"", L8, "")</f>
        <v>19</v>
      </c>
      <c r="P8" s="12"/>
      <c r="Q8" s="42"/>
      <c r="R8" s="43" t="s">
        <v>88</v>
      </c>
      <c r="S8" s="12"/>
      <c r="T8" s="49"/>
      <c r="U8" s="12"/>
      <c r="V8" s="12"/>
      <c r="W8" s="12"/>
      <c r="X8" s="12"/>
      <c r="Y8" s="12"/>
      <c r="Z8" s="12"/>
    </row>
    <row r="9" spans="1:26" ht="18.75" x14ac:dyDescent="0.25">
      <c r="A9" s="41" t="s">
        <v>60</v>
      </c>
      <c r="B9" s="23"/>
      <c r="C9" s="23">
        <v>5</v>
      </c>
      <c r="D9" s="23">
        <v>6</v>
      </c>
      <c r="E9" s="23">
        <v>5</v>
      </c>
      <c r="F9" s="23">
        <v>4</v>
      </c>
      <c r="G9" s="23">
        <v>6</v>
      </c>
      <c r="H9" s="23">
        <v>4</v>
      </c>
      <c r="I9" s="23">
        <v>4</v>
      </c>
      <c r="J9" s="23">
        <v>6</v>
      </c>
      <c r="K9" s="23">
        <v>4</v>
      </c>
      <c r="L9" s="24">
        <f t="shared" si="0"/>
        <v>44</v>
      </c>
      <c r="M9" s="23">
        <v>8</v>
      </c>
      <c r="N9" s="23">
        <f>IF(L9&lt;&gt;"",L9- M9, "")</f>
        <v>36</v>
      </c>
      <c r="O9" s="25"/>
      <c r="P9" s="12"/>
      <c r="Q9" s="12"/>
      <c r="R9" s="43"/>
      <c r="S9" s="12"/>
      <c r="T9" s="49"/>
      <c r="U9" s="12"/>
      <c r="V9" s="12"/>
      <c r="W9" s="12"/>
      <c r="X9" s="12"/>
      <c r="Y9" s="12"/>
      <c r="Z9" s="12"/>
    </row>
    <row r="10" spans="1:26" ht="19.5" thickBot="1" x14ac:dyDescent="0.3">
      <c r="A10" s="26"/>
      <c r="B10" s="27"/>
      <c r="C10" s="27">
        <f>IF(C9&gt;0, VLOOKUP(C9-C$5-(INT($M9/9)+(MOD($M9,9)&gt;=C$6)), '[1]Point System'!$A$4:$B$15, 2),"")</f>
        <v>2</v>
      </c>
      <c r="D10" s="27">
        <f>IF(D9&gt;0, VLOOKUP(D9-D$5-(INT($M9/9)+(MOD($M9,9)&gt;=D$6)), '[1]Point System'!$A$4:$B$15, 2),"")</f>
        <v>2</v>
      </c>
      <c r="E10" s="27">
        <f>IF(E9&gt;0, VLOOKUP(E9-E$5-(INT($M9/9)+(MOD($M9,9)&gt;=E$6)), '[1]Point System'!$A$4:$B$15, 2),"")</f>
        <v>2</v>
      </c>
      <c r="F10" s="27">
        <f>IF(F9&gt;0, VLOOKUP(F9-F$5-(INT($M9/9)+(MOD($M9,9)&gt;=F$6)), '[1]Point System'!$A$4:$B$15, 2),"")</f>
        <v>1</v>
      </c>
      <c r="G10" s="27">
        <f>IF(G9&gt;0, VLOOKUP(G9-G$5-(INT($M9/9)+(MOD($M9,9)&gt;=G$6)), '[1]Point System'!$A$4:$B$15, 2),"")</f>
        <v>1</v>
      </c>
      <c r="H10" s="39">
        <f>IF(H9&gt;0, VLOOKUP(H9-H$5-(INT($M9/9)+(MOD($M9,9)&gt;=H$6)), '[1]Point System'!$A$4:$B$15, 2),"")</f>
        <v>3</v>
      </c>
      <c r="I10" s="27">
        <f>IF(I9&gt;0, VLOOKUP(I9-I$5-(INT($M9/9)+(MOD($M9,9)&gt;=I$6)), '[1]Point System'!$A$4:$B$15, 2),"")</f>
        <v>2</v>
      </c>
      <c r="J10" s="27">
        <f>IF(J9&gt;0, VLOOKUP(J9-J$5-(INT($M9/9)+(MOD($M9,9)&gt;=J$6)), '[1]Point System'!$A$4:$B$15, 2),"")</f>
        <v>1</v>
      </c>
      <c r="K10" s="27">
        <f>IF(K9&gt;0, VLOOKUP(K9-K$5-(INT($M9/9)+(MOD($M9,9)&gt;=K$6)), '[1]Point System'!$A$4:$B$15, 2),"")</f>
        <v>4</v>
      </c>
      <c r="L10" s="28">
        <f t="shared" ref="L10" si="1">IF(SUM(C10:K10)&gt;0, SUM(C10:K10),"")</f>
        <v>18</v>
      </c>
      <c r="M10" s="27"/>
      <c r="N10" s="27"/>
      <c r="O10" s="29">
        <f>IF(L10&lt;&gt;"", L10, "")</f>
        <v>18</v>
      </c>
      <c r="P10" s="12"/>
      <c r="Q10" s="47" t="s">
        <v>93</v>
      </c>
      <c r="R10" s="47" t="s">
        <v>90</v>
      </c>
      <c r="S10" s="47" t="s">
        <v>91</v>
      </c>
      <c r="T10" s="51" t="s">
        <v>92</v>
      </c>
      <c r="U10" s="12"/>
      <c r="V10" s="12"/>
      <c r="W10" s="12"/>
      <c r="X10" s="12"/>
      <c r="Y10" s="12"/>
      <c r="Z10" s="12"/>
    </row>
    <row r="11" spans="1:26" ht="18.75" x14ac:dyDescent="0.25">
      <c r="A11" s="41" t="s">
        <v>61</v>
      </c>
      <c r="B11" s="23"/>
      <c r="C11" s="23">
        <v>7</v>
      </c>
      <c r="D11" s="23">
        <v>7</v>
      </c>
      <c r="E11" s="23">
        <v>7</v>
      </c>
      <c r="F11" s="23">
        <v>5</v>
      </c>
      <c r="G11" s="23">
        <v>6</v>
      </c>
      <c r="H11" s="23">
        <v>6</v>
      </c>
      <c r="I11" s="23">
        <v>5</v>
      </c>
      <c r="J11" s="23">
        <v>6</v>
      </c>
      <c r="K11" s="23">
        <v>7</v>
      </c>
      <c r="L11" s="24">
        <f t="shared" si="0"/>
        <v>56</v>
      </c>
      <c r="M11" s="23">
        <v>15</v>
      </c>
      <c r="N11" s="23">
        <f>IF(L11&lt;&gt;"",L11- M11, "")</f>
        <v>41</v>
      </c>
      <c r="O11" s="25"/>
      <c r="P11" s="46"/>
      <c r="Q11" s="47" t="s">
        <v>17</v>
      </c>
      <c r="R11" s="47">
        <v>5</v>
      </c>
      <c r="S11" s="47">
        <v>19.45</v>
      </c>
      <c r="T11" s="51">
        <v>19</v>
      </c>
      <c r="U11" s="12"/>
      <c r="V11" s="12"/>
      <c r="W11" s="12"/>
      <c r="X11" s="12"/>
      <c r="Y11" s="12"/>
      <c r="Z11" s="12"/>
    </row>
    <row r="12" spans="1:26" ht="19.5" thickBot="1" x14ac:dyDescent="0.3">
      <c r="A12" s="26"/>
      <c r="B12" s="27"/>
      <c r="C12" s="27">
        <f>IF(C11&gt;0, VLOOKUP(C11-C$5-(INT($M11/9)+(MOD($M11,9)&gt;=C$6)), '[1]Point System'!$A$4:$B$15, 2),"")</f>
        <v>1</v>
      </c>
      <c r="D12" s="27">
        <f>IF(D11&gt;0, VLOOKUP(D11-D$5-(INT($M11/9)+(MOD($M11,9)&gt;=D$6)), '[1]Point System'!$A$4:$B$15, 2),"")</f>
        <v>2</v>
      </c>
      <c r="E12" s="27">
        <f>IF(E11&gt;0, VLOOKUP(E11-E$5-(INT($M11/9)+(MOD($M11,9)&gt;=E$6)), '[1]Point System'!$A$4:$B$15, 2),"")</f>
        <v>1</v>
      </c>
      <c r="F12" s="27">
        <f>IF(F11&gt;0, VLOOKUP(F11-F$5-(INT($M11/9)+(MOD($M11,9)&gt;=F$6)), '[1]Point System'!$A$4:$B$15, 2),"")</f>
        <v>1</v>
      </c>
      <c r="G12" s="27">
        <f>IF(G11&gt;0, VLOOKUP(G11-G$5-(INT($M11/9)+(MOD($M11,9)&gt;=G$6)), '[1]Point System'!$A$4:$B$15, 2),"")</f>
        <v>2</v>
      </c>
      <c r="H12" s="27">
        <f>IF(H11&gt;0, VLOOKUP(H11-H$5-(INT($M11/9)+(MOD($M11,9)&gt;=H$6)), '[1]Point System'!$A$4:$B$15, 2),"")</f>
        <v>1</v>
      </c>
      <c r="I12" s="27">
        <f>IF(I11&gt;0, VLOOKUP(I11-I$5-(INT($M11/9)+(MOD($M11,9)&gt;=I$6)), '[1]Point System'!$A$4:$B$15, 2),"")</f>
        <v>1</v>
      </c>
      <c r="J12" s="27">
        <f>IF(J11&gt;0, VLOOKUP(J11-J$5-(INT($M11/9)+(MOD($M11,9)&gt;=J$6)), '[1]Point System'!$A$4:$B$15, 2),"")</f>
        <v>2</v>
      </c>
      <c r="K12" s="27">
        <f>IF(K11&gt;0, VLOOKUP(K11-K$5-(INT($M11/9)+(MOD($M11,9)&gt;=K$6)), '[1]Point System'!$A$4:$B$15, 2),"")</f>
        <v>2</v>
      </c>
      <c r="L12" s="28">
        <f t="shared" si="0"/>
        <v>13</v>
      </c>
      <c r="M12" s="27"/>
      <c r="N12" s="27"/>
      <c r="O12" s="29">
        <f>IF(L12&lt;&gt;"", L12, "")</f>
        <v>13</v>
      </c>
      <c r="P12" s="46"/>
      <c r="Q12" s="47" t="s">
        <v>10</v>
      </c>
      <c r="R12" s="47">
        <v>1</v>
      </c>
      <c r="S12" s="47">
        <v>3.89</v>
      </c>
      <c r="T12" s="51">
        <v>4</v>
      </c>
      <c r="U12" s="12"/>
      <c r="V12" s="12"/>
      <c r="W12" s="12"/>
      <c r="X12" s="12"/>
      <c r="Y12" s="12"/>
      <c r="Z12" s="12"/>
    </row>
    <row r="13" spans="1:26" ht="18.75" x14ac:dyDescent="0.25">
      <c r="A13" s="41" t="s">
        <v>62</v>
      </c>
      <c r="B13" s="23"/>
      <c r="C13" s="23">
        <v>7</v>
      </c>
      <c r="D13" s="23">
        <v>5</v>
      </c>
      <c r="E13" s="23">
        <v>4</v>
      </c>
      <c r="F13" s="23">
        <v>5</v>
      </c>
      <c r="G13" s="23">
        <v>4</v>
      </c>
      <c r="H13" s="23">
        <v>6</v>
      </c>
      <c r="I13" s="23">
        <v>5</v>
      </c>
      <c r="J13" s="23">
        <v>6</v>
      </c>
      <c r="K13" s="23">
        <v>7</v>
      </c>
      <c r="L13" s="24">
        <f t="shared" si="0"/>
        <v>49</v>
      </c>
      <c r="M13" s="23">
        <v>16</v>
      </c>
      <c r="N13" s="23">
        <f>IF(L13&lt;&gt;"",L13- M13, "")</f>
        <v>33</v>
      </c>
      <c r="O13" s="25"/>
      <c r="P13" s="46"/>
      <c r="Q13" s="47" t="s">
        <v>13</v>
      </c>
      <c r="R13" s="47">
        <v>1</v>
      </c>
      <c r="S13" s="47">
        <v>3.89</v>
      </c>
      <c r="T13" s="51">
        <v>4</v>
      </c>
      <c r="U13" s="12"/>
      <c r="V13" s="12"/>
      <c r="W13" s="12"/>
      <c r="X13" s="12"/>
      <c r="Y13" s="12"/>
      <c r="Z13" s="12"/>
    </row>
    <row r="14" spans="1:26" ht="19.5" thickBot="1" x14ac:dyDescent="0.3">
      <c r="A14" s="26"/>
      <c r="B14" s="27"/>
      <c r="C14" s="39">
        <f>IF(C13&gt;0, VLOOKUP(C13-C$5-(INT($M13/9)+(MOD($M13,9)&gt;=C$6)), '[1]Point System'!$A$4:$B$15, 2),"")</f>
        <v>1</v>
      </c>
      <c r="D14" s="39">
        <f>IF(D13&gt;0, VLOOKUP(D13-D$5-(INT($M13/9)+(MOD($M13,9)&gt;=D$6)), '[1]Point System'!$A$4:$B$15, 2),"")</f>
        <v>4</v>
      </c>
      <c r="E14" s="39">
        <f>IF(E13&gt;0, VLOOKUP(E13-E$5-(INT($M13/9)+(MOD($M13,9)&gt;=E$6)), '[1]Point System'!$A$4:$B$15, 2),"")</f>
        <v>4</v>
      </c>
      <c r="F14" s="39">
        <f>IF(F13&gt;0, VLOOKUP(F13-F$5-(INT($M13/9)+(MOD($M13,9)&gt;=F$6)), '[1]Point System'!$A$4:$B$15, 2),"")</f>
        <v>1</v>
      </c>
      <c r="G14" s="39">
        <f>IF(G13&gt;0, VLOOKUP(G13-G$5-(INT($M13/9)+(MOD($M13,9)&gt;=G$6)), '[1]Point System'!$A$4:$B$15, 2),"")</f>
        <v>4</v>
      </c>
      <c r="H14" s="27">
        <f>IF(H13&gt;0, VLOOKUP(H13-H$5-(INT($M13/9)+(MOD($M13,9)&gt;=H$6)), '[1]Point System'!$A$4:$B$15, 2),"")</f>
        <v>2</v>
      </c>
      <c r="I14" s="27">
        <f>IF(I13&gt;0, VLOOKUP(I13-I$5-(INT($M13/9)+(MOD($M13,9)&gt;=I$6)), '[1]Point System'!$A$4:$B$15, 2),"")</f>
        <v>1</v>
      </c>
      <c r="J14" s="27">
        <f>IF(J13&gt;0, VLOOKUP(J13-J$5-(INT($M13/9)+(MOD($M13,9)&gt;=J$6)), '[1]Point System'!$A$4:$B$15, 2),"")</f>
        <v>2</v>
      </c>
      <c r="K14" s="27">
        <f>IF(K13&gt;0, VLOOKUP(K13-K$5-(INT($M13/9)+(MOD($M13,9)&gt;=K$6)), '[1]Point System'!$A$4:$B$15, 2),"")</f>
        <v>2</v>
      </c>
      <c r="L14" s="28">
        <f t="shared" ref="L14" si="2">IF(SUM(C14:K14)&gt;0, SUM(C14:K14),"")</f>
        <v>21</v>
      </c>
      <c r="M14" s="27"/>
      <c r="N14" s="27"/>
      <c r="O14" s="29">
        <f>IF(L14&lt;&gt;"", L14, "")</f>
        <v>21</v>
      </c>
      <c r="P14" s="46"/>
      <c r="Q14" s="47" t="s">
        <v>4</v>
      </c>
      <c r="R14" s="47">
        <v>2</v>
      </c>
      <c r="S14" s="47">
        <v>7.78</v>
      </c>
      <c r="T14" s="51">
        <v>8</v>
      </c>
      <c r="U14" s="12"/>
      <c r="V14" s="12"/>
      <c r="W14" s="12"/>
      <c r="X14" s="12"/>
      <c r="Y14" s="12"/>
      <c r="Z14" s="12"/>
    </row>
    <row r="15" spans="1:26" ht="18.75" x14ac:dyDescent="0.25">
      <c r="A15" s="22" t="s">
        <v>63</v>
      </c>
      <c r="B15" s="23"/>
      <c r="C15" s="23">
        <v>6</v>
      </c>
      <c r="D15" s="23">
        <v>8</v>
      </c>
      <c r="E15" s="23">
        <v>6</v>
      </c>
      <c r="F15" s="23">
        <v>4</v>
      </c>
      <c r="G15" s="23">
        <v>5</v>
      </c>
      <c r="H15" s="23">
        <v>6</v>
      </c>
      <c r="I15" s="23">
        <v>6</v>
      </c>
      <c r="J15" s="23">
        <v>6</v>
      </c>
      <c r="K15" s="23">
        <v>6</v>
      </c>
      <c r="L15" s="24">
        <f t="shared" si="0"/>
        <v>53</v>
      </c>
      <c r="M15" s="23">
        <v>16</v>
      </c>
      <c r="N15" s="23">
        <f>IF(L15&lt;&gt;"",L15- M15, "")</f>
        <v>37</v>
      </c>
      <c r="O15" s="25"/>
      <c r="P15" s="46"/>
      <c r="Q15" s="199"/>
      <c r="R15" s="200"/>
      <c r="S15" s="201"/>
      <c r="T15" s="51">
        <v>35</v>
      </c>
      <c r="U15" s="12"/>
      <c r="V15" s="12"/>
      <c r="W15" s="12"/>
      <c r="X15" s="12"/>
      <c r="Y15" s="12"/>
      <c r="Z15" s="12"/>
    </row>
    <row r="16" spans="1:26" ht="19.5" thickBot="1" x14ac:dyDescent="0.3">
      <c r="A16" s="26"/>
      <c r="B16" s="27"/>
      <c r="C16" s="27">
        <f>IF(C15&gt;0, VLOOKUP(C15-C$5-(INT($M15/9)+(MOD($M15,9)&gt;=C$6)), '[1]Point System'!$A$4:$B$15, 2),"")</f>
        <v>2</v>
      </c>
      <c r="D16" s="27">
        <f>IF(D15&gt;0, VLOOKUP(D15-D$5-(INT($M15/9)+(MOD($M15,9)&gt;=D$6)), '[1]Point System'!$A$4:$B$15, 2),"")</f>
        <v>1</v>
      </c>
      <c r="E16" s="27">
        <f>IF(E15&gt;0, VLOOKUP(E15-E$5-(INT($M15/9)+(MOD($M15,9)&gt;=E$6)), '[1]Point System'!$A$4:$B$15, 2),"")</f>
        <v>2</v>
      </c>
      <c r="F16" s="27">
        <f>IF(F15&gt;0, VLOOKUP(F15-F$5-(INT($M15/9)+(MOD($M15,9)&gt;=F$6)), '[1]Point System'!$A$4:$B$15, 2),"")</f>
        <v>2</v>
      </c>
      <c r="G16" s="27">
        <f>IF(G15&gt;0, VLOOKUP(G15-G$5-(INT($M15/9)+(MOD($M15,9)&gt;=G$6)), '[1]Point System'!$A$4:$B$15, 2),"")</f>
        <v>3</v>
      </c>
      <c r="H16" s="27">
        <f>IF(H15&gt;0, VLOOKUP(H15-H$5-(INT($M15/9)+(MOD($M15,9)&gt;=H$6)), '[1]Point System'!$A$4:$B$15, 2),"")</f>
        <v>2</v>
      </c>
      <c r="I16" s="27">
        <f>IF(I15&gt;0, VLOOKUP(I15-I$5-(INT($M15/9)+(MOD($M15,9)&gt;=I$6)), '[1]Point System'!$A$4:$B$15, 2),"")</f>
        <v>0</v>
      </c>
      <c r="J16" s="27">
        <f>IF(J15&gt;0, VLOOKUP(J15-J$5-(INT($M15/9)+(MOD($M15,9)&gt;=J$6)), '[1]Point System'!$A$4:$B$15, 2),"")</f>
        <v>2</v>
      </c>
      <c r="K16" s="27">
        <f>IF(K15&gt;0, VLOOKUP(K15-K$5-(INT($M15/9)+(MOD($M15,9)&gt;=K$6)), '[1]Point System'!$A$4:$B$15, 2),"")</f>
        <v>3</v>
      </c>
      <c r="L16" s="28">
        <f t="shared" si="0"/>
        <v>17</v>
      </c>
      <c r="M16" s="27"/>
      <c r="N16" s="27"/>
      <c r="O16" s="29">
        <f>IF(L16&lt;&gt;"", L16, "")</f>
        <v>17</v>
      </c>
      <c r="P16" s="46"/>
      <c r="Q16" s="48"/>
      <c r="R16" s="46"/>
      <c r="S16" s="46"/>
      <c r="U16" s="12"/>
      <c r="V16" s="12"/>
      <c r="W16" s="12"/>
      <c r="X16" s="12"/>
      <c r="Y16" s="12"/>
      <c r="Z16" s="12"/>
    </row>
    <row r="17" spans="1:26" ht="18.75" x14ac:dyDescent="0.25">
      <c r="A17" s="22" t="s">
        <v>64</v>
      </c>
      <c r="B17" s="23"/>
      <c r="C17" s="23">
        <v>8</v>
      </c>
      <c r="D17" s="23">
        <v>7</v>
      </c>
      <c r="E17" s="23">
        <v>6</v>
      </c>
      <c r="F17" s="23">
        <v>4</v>
      </c>
      <c r="G17" s="23">
        <v>8</v>
      </c>
      <c r="H17" s="23">
        <v>5</v>
      </c>
      <c r="I17" s="23">
        <v>5</v>
      </c>
      <c r="J17" s="23">
        <v>8</v>
      </c>
      <c r="K17" s="23">
        <v>8</v>
      </c>
      <c r="L17" s="24">
        <f t="shared" si="0"/>
        <v>59</v>
      </c>
      <c r="M17" s="23">
        <v>20</v>
      </c>
      <c r="N17" s="23">
        <f>IF(L17&lt;&gt;"",L17- M17, "")</f>
        <v>39</v>
      </c>
      <c r="O17" s="25"/>
      <c r="P17" s="46"/>
      <c r="Q17" s="12"/>
      <c r="R17" s="12"/>
      <c r="S17" s="12"/>
      <c r="T17" s="49"/>
      <c r="U17" s="12"/>
      <c r="V17" s="12"/>
      <c r="W17" s="12"/>
      <c r="X17" s="12"/>
      <c r="Y17" s="12"/>
      <c r="Z17" s="12"/>
    </row>
    <row r="18" spans="1:26" ht="19.5" thickBot="1" x14ac:dyDescent="0.3">
      <c r="A18" s="26"/>
      <c r="B18" s="27"/>
      <c r="C18" s="27">
        <f>IF(C17&gt;0, VLOOKUP(C17-C$5-(INT($M17/9)+(MOD($M17,9)&gt;=C$6)), '[1]Point System'!$A$4:$B$15, 2),"")</f>
        <v>0</v>
      </c>
      <c r="D18" s="27">
        <f>IF(D17&gt;0, VLOOKUP(D17-D$5-(INT($M17/9)+(MOD($M17,9)&gt;=D$6)), '[1]Point System'!$A$4:$B$15, 2),"")</f>
        <v>3</v>
      </c>
      <c r="E18" s="27">
        <f>IF(E17&gt;0, VLOOKUP(E17-E$5-(INT($M17/9)+(MOD($M17,9)&gt;=E$6)), '[1]Point System'!$A$4:$B$15, 2),"")</f>
        <v>2</v>
      </c>
      <c r="F18" s="27">
        <f>IF(F17&gt;0, VLOOKUP(F17-F$5-(INT($M17/9)+(MOD($M17,9)&gt;=F$6)), '[1]Point System'!$A$4:$B$15, 2),"")</f>
        <v>3</v>
      </c>
      <c r="G18" s="27">
        <f>IF(G17&gt;0, VLOOKUP(G17-G$5-(INT($M17/9)+(MOD($M17,9)&gt;=G$6)), '[1]Point System'!$A$4:$B$15, 2),"")</f>
        <v>0</v>
      </c>
      <c r="H18" s="27">
        <f>IF(H17&gt;0, VLOOKUP(H17-H$5-(INT($M17/9)+(MOD($M17,9)&gt;=H$6)), '[1]Point System'!$A$4:$B$15, 2),"")</f>
        <v>3</v>
      </c>
      <c r="I18" s="27">
        <f>IF(I17&gt;0, VLOOKUP(I17-I$5-(INT($M17/9)+(MOD($M17,9)&gt;=I$6)), '[1]Point System'!$A$4:$B$15, 2),"")</f>
        <v>2</v>
      </c>
      <c r="J18" s="27">
        <f>IF(J17&gt;0, VLOOKUP(J17-J$5-(INT($M17/9)+(MOD($M17,9)&gt;=J$6)), '[1]Point System'!$A$4:$B$15, 2),"")</f>
        <v>0</v>
      </c>
      <c r="K18" s="27">
        <f>IF(K17&gt;0, VLOOKUP(K17-K$5-(INT($M17/9)+(MOD($M17,9)&gt;=K$6)), '[1]Point System'!$A$4:$B$15, 2),"")</f>
        <v>2</v>
      </c>
      <c r="L18" s="28">
        <f t="shared" si="0"/>
        <v>15</v>
      </c>
      <c r="M18" s="27"/>
      <c r="N18" s="27"/>
      <c r="O18" s="29">
        <f>IF(L18&lt;&gt;"", L18, "")</f>
        <v>15</v>
      </c>
      <c r="P18" s="12"/>
      <c r="Q18" s="12"/>
      <c r="R18" s="12"/>
      <c r="S18" s="12"/>
      <c r="T18" s="49"/>
      <c r="V18" s="12"/>
      <c r="W18" s="12"/>
      <c r="X18" s="12"/>
      <c r="Y18" s="12"/>
      <c r="Z18" s="12"/>
    </row>
    <row r="19" spans="1:26" ht="18.75" x14ac:dyDescent="0.25">
      <c r="A19" s="41" t="s">
        <v>65</v>
      </c>
      <c r="B19" s="23"/>
      <c r="C19" s="23">
        <v>6</v>
      </c>
      <c r="D19" s="23">
        <v>5</v>
      </c>
      <c r="E19" s="23">
        <v>5</v>
      </c>
      <c r="F19" s="23">
        <v>5</v>
      </c>
      <c r="G19" s="23">
        <v>5</v>
      </c>
      <c r="H19" s="23">
        <v>6</v>
      </c>
      <c r="I19" s="23">
        <v>4</v>
      </c>
      <c r="J19" s="23">
        <v>5</v>
      </c>
      <c r="K19" s="23">
        <v>8</v>
      </c>
      <c r="L19" s="24">
        <f t="shared" si="0"/>
        <v>49</v>
      </c>
      <c r="M19" s="23">
        <v>16</v>
      </c>
      <c r="N19" s="23">
        <f>IF(L19&lt;&gt;"",L19- M19, "")</f>
        <v>33</v>
      </c>
      <c r="O19" s="25"/>
      <c r="P19" s="12"/>
      <c r="Q19" s="12"/>
      <c r="V19" s="12"/>
      <c r="W19" s="12"/>
      <c r="X19" s="12"/>
      <c r="Y19" s="12"/>
      <c r="Z19" s="12"/>
    </row>
    <row r="20" spans="1:26" ht="19.5" thickBot="1" x14ac:dyDescent="0.3">
      <c r="A20" s="26"/>
      <c r="B20" s="27"/>
      <c r="C20" s="27">
        <f>IF(C19&gt;0, VLOOKUP(C19-C$5-(INT($M19/9)+(MOD($M19,9)&gt;=C$6)), '[1]Point System'!$A$4:$B$15, 2),"")</f>
        <v>2</v>
      </c>
      <c r="D20" s="27">
        <f>IF(D19&gt;0, VLOOKUP(D19-D$5-(INT($M19/9)+(MOD($M19,9)&gt;=D$6)), '[1]Point System'!$A$4:$B$15, 2),"")</f>
        <v>4</v>
      </c>
      <c r="E20" s="27">
        <f>IF(E19&gt;0, VLOOKUP(E19-E$5-(INT($M19/9)+(MOD($M19,9)&gt;=E$6)), '[1]Point System'!$A$4:$B$15, 2),"")</f>
        <v>3</v>
      </c>
      <c r="F20" s="27">
        <f>IF(F19&gt;0, VLOOKUP(F19-F$5-(INT($M19/9)+(MOD($M19,9)&gt;=F$6)), '[1]Point System'!$A$4:$B$15, 2),"")</f>
        <v>1</v>
      </c>
      <c r="G20" s="27">
        <f>IF(G19&gt;0, VLOOKUP(G19-G$5-(INT($M19/9)+(MOD($M19,9)&gt;=G$6)), '[1]Point System'!$A$4:$B$15, 2),"")</f>
        <v>3</v>
      </c>
      <c r="H20" s="27">
        <f>IF(H19&gt;0, VLOOKUP(H19-H$5-(INT($M19/9)+(MOD($M19,9)&gt;=H$6)), '[1]Point System'!$A$4:$B$15, 2),"")</f>
        <v>2</v>
      </c>
      <c r="I20" s="39">
        <f>IF(I19&gt;0, VLOOKUP(I19-I$5-(INT($M19/9)+(MOD($M19,9)&gt;=I$6)), '[1]Point System'!$A$4:$B$15, 2),"")</f>
        <v>2</v>
      </c>
      <c r="J20" s="39">
        <f>IF(J19&gt;0, VLOOKUP(J19-J$5-(INT($M19/9)+(MOD($M19,9)&gt;=J$6)), '[1]Point System'!$A$4:$B$15, 2),"")</f>
        <v>3</v>
      </c>
      <c r="K20" s="27">
        <f>IF(K19&gt;0, VLOOKUP(K19-K$5-(INT($M19/9)+(MOD($M19,9)&gt;=K$6)), '[1]Point System'!$A$4:$B$15, 2),"")</f>
        <v>1</v>
      </c>
      <c r="L20" s="28">
        <f t="shared" si="0"/>
        <v>21</v>
      </c>
      <c r="M20" s="27"/>
      <c r="N20" s="27"/>
      <c r="O20" s="29">
        <f>IF(L20&lt;&gt;"", L20, "")</f>
        <v>21</v>
      </c>
      <c r="P20" s="12"/>
      <c r="Q20" s="12"/>
      <c r="V20" s="12"/>
      <c r="W20" s="12"/>
      <c r="X20" s="12"/>
      <c r="Y20" s="12"/>
      <c r="Z20" s="12"/>
    </row>
    <row r="21" spans="1:26" ht="18.75" x14ac:dyDescent="0.25">
      <c r="A21" s="22" t="s">
        <v>73</v>
      </c>
      <c r="B21" s="23"/>
      <c r="C21" s="23">
        <v>7</v>
      </c>
      <c r="D21" s="23">
        <v>7</v>
      </c>
      <c r="E21" s="23">
        <v>8</v>
      </c>
      <c r="F21" s="23">
        <v>5</v>
      </c>
      <c r="G21" s="23">
        <v>8</v>
      </c>
      <c r="H21" s="23">
        <v>7</v>
      </c>
      <c r="I21" s="23">
        <v>4</v>
      </c>
      <c r="J21" s="23">
        <v>7</v>
      </c>
      <c r="K21" s="23">
        <v>8</v>
      </c>
      <c r="L21" s="24">
        <f t="shared" si="0"/>
        <v>61</v>
      </c>
      <c r="M21" s="23">
        <v>20</v>
      </c>
      <c r="N21" s="23">
        <f>IF(L21&lt;&gt;"",L21- M21, "")</f>
        <v>41</v>
      </c>
      <c r="O21" s="25"/>
      <c r="P21" s="12"/>
      <c r="Q21" s="12"/>
      <c r="V21" s="12"/>
      <c r="W21" s="12"/>
      <c r="X21" s="12"/>
      <c r="Y21" s="12"/>
      <c r="Z21" s="12"/>
    </row>
    <row r="22" spans="1:26" ht="19.5" thickBot="1" x14ac:dyDescent="0.3">
      <c r="A22" s="26"/>
      <c r="B22" s="27"/>
      <c r="C22" s="27">
        <f>IF(C21&gt;0, VLOOKUP(C21-C$5-(INT($M21/9)+(MOD($M21,9)&gt;=C$6)), '[1]Point System'!$A$4:$B$15, 2),"")</f>
        <v>1</v>
      </c>
      <c r="D22" s="27">
        <f>IF(D21&gt;0, VLOOKUP(D21-D$5-(INT($M21/9)+(MOD($M21,9)&gt;=D$6)), '[1]Point System'!$A$4:$B$15, 2),"")</f>
        <v>3</v>
      </c>
      <c r="E22" s="27">
        <f>IF(E21&gt;0, VLOOKUP(E21-E$5-(INT($M21/9)+(MOD($M21,9)&gt;=E$6)), '[1]Point System'!$A$4:$B$15, 2),"")</f>
        <v>0</v>
      </c>
      <c r="F22" s="27">
        <f>IF(F21&gt;0, VLOOKUP(F21-F$5-(INT($M21/9)+(MOD($M21,9)&gt;=F$6)), '[1]Point System'!$A$4:$B$15, 2),"")</f>
        <v>2</v>
      </c>
      <c r="G22" s="27">
        <f>IF(G21&gt;0, VLOOKUP(G21-G$5-(INT($M21/9)+(MOD($M21,9)&gt;=G$6)), '[1]Point System'!$A$4:$B$15, 2),"")</f>
        <v>0</v>
      </c>
      <c r="H22" s="27">
        <f>IF(H21&gt;0, VLOOKUP(H21-H$5-(INT($M21/9)+(MOD($M21,9)&gt;=H$6)), '[1]Point System'!$A$4:$B$15, 2),"")</f>
        <v>1</v>
      </c>
      <c r="I22" s="27">
        <f>IF(I21&gt;0, VLOOKUP(I21-I$5-(INT($M21/9)+(MOD($M21,9)&gt;=I$6)), '[1]Point System'!$A$4:$B$15, 2),"")</f>
        <v>3</v>
      </c>
      <c r="J22" s="27">
        <f>IF(J21&gt;0, VLOOKUP(J21-J$5-(INT($M21/9)+(MOD($M21,9)&gt;=J$6)), '[1]Point System'!$A$4:$B$15, 2),"")</f>
        <v>1</v>
      </c>
      <c r="K22" s="27">
        <f>IF(K21&gt;0, VLOOKUP(K21-K$5-(INT($M21/9)+(MOD($M21,9)&gt;=K$6)), '[1]Point System'!$A$4:$B$15, 2),"")</f>
        <v>2</v>
      </c>
      <c r="L22" s="28">
        <f t="shared" si="0"/>
        <v>13</v>
      </c>
      <c r="M22" s="27"/>
      <c r="N22" s="27"/>
      <c r="O22" s="29">
        <f>IF(L22&lt;&gt;"", L22, "")</f>
        <v>13</v>
      </c>
      <c r="P22" s="12"/>
      <c r="Q22" s="12"/>
      <c r="V22" s="12"/>
      <c r="W22" s="12"/>
      <c r="X22" s="12"/>
      <c r="Y22" s="12"/>
      <c r="Z22" s="12"/>
    </row>
    <row r="23" spans="1:26" ht="18.75" x14ac:dyDescent="0.25">
      <c r="A23" s="22" t="s">
        <v>74</v>
      </c>
      <c r="B23" s="23"/>
      <c r="C23" s="23">
        <v>7</v>
      </c>
      <c r="D23" s="23">
        <v>7</v>
      </c>
      <c r="E23" s="23">
        <v>5</v>
      </c>
      <c r="F23" s="23">
        <v>4</v>
      </c>
      <c r="G23" s="23">
        <v>8</v>
      </c>
      <c r="H23" s="23">
        <v>5</v>
      </c>
      <c r="I23" s="23">
        <v>5</v>
      </c>
      <c r="J23" s="23">
        <v>8</v>
      </c>
      <c r="K23" s="23">
        <v>8</v>
      </c>
      <c r="L23" s="24">
        <f t="shared" si="0"/>
        <v>57</v>
      </c>
      <c r="M23" s="23">
        <v>18</v>
      </c>
      <c r="N23" s="23">
        <f>IF(L23&lt;&gt;"",L23- M23, "")</f>
        <v>39</v>
      </c>
      <c r="O23" s="25"/>
      <c r="P23" s="12"/>
      <c r="Q23" s="12"/>
      <c r="V23" s="12"/>
      <c r="W23" s="12"/>
      <c r="X23" s="12"/>
      <c r="Y23" s="12"/>
      <c r="Z23" s="12"/>
    </row>
    <row r="24" spans="1:26" ht="19.5" thickBot="1" x14ac:dyDescent="0.3">
      <c r="A24" s="26"/>
      <c r="B24" s="27"/>
      <c r="C24" s="27">
        <f>IF(C23&gt;0, VLOOKUP(C23-C$5-(INT($M23/9)+(MOD($M23,9)&gt;=C$6)), '[1]Point System'!$A$4:$B$15, 2),"")</f>
        <v>1</v>
      </c>
      <c r="D24" s="27">
        <f>IF(D23&gt;0, VLOOKUP(D23-D$5-(INT($M23/9)+(MOD($M23,9)&gt;=D$6)), '[1]Point System'!$A$4:$B$15, 2),"")</f>
        <v>2</v>
      </c>
      <c r="E24" s="27">
        <f>IF(E23&gt;0, VLOOKUP(E23-E$5-(INT($M23/9)+(MOD($M23,9)&gt;=E$6)), '[1]Point System'!$A$4:$B$15, 2),"")</f>
        <v>3</v>
      </c>
      <c r="F24" s="27">
        <f>IF(F23&gt;0, VLOOKUP(F23-F$5-(INT($M23/9)+(MOD($M23,9)&gt;=F$6)), '[1]Point System'!$A$4:$B$15, 2),"")</f>
        <v>3</v>
      </c>
      <c r="G24" s="27">
        <f>IF(G23&gt;0, VLOOKUP(G23-G$5-(INT($M23/9)+(MOD($M23,9)&gt;=G$6)), '[1]Point System'!$A$4:$B$15, 2),"")</f>
        <v>0</v>
      </c>
      <c r="H24" s="27">
        <f>IF(H23&gt;0, VLOOKUP(H23-H$5-(INT($M23/9)+(MOD($M23,9)&gt;=H$6)), '[1]Point System'!$A$4:$B$15, 2),"")</f>
        <v>3</v>
      </c>
      <c r="I24" s="27">
        <f>IF(I23&gt;0, VLOOKUP(I23-I$5-(INT($M23/9)+(MOD($M23,9)&gt;=I$6)), '[1]Point System'!$A$4:$B$15, 2),"")</f>
        <v>2</v>
      </c>
      <c r="J24" s="27">
        <f>IF(J23&gt;0, VLOOKUP(J23-J$5-(INT($M23/9)+(MOD($M23,9)&gt;=J$6)), '[1]Point System'!$A$4:$B$15, 2),"")</f>
        <v>0</v>
      </c>
      <c r="K24" s="27">
        <f>IF(K23&gt;0, VLOOKUP(K23-K$5-(INT($M23/9)+(MOD($M23,9)&gt;=K$6)), '[1]Point System'!$A$4:$B$15, 2),"")</f>
        <v>1</v>
      </c>
      <c r="L24" s="28">
        <f t="shared" si="0"/>
        <v>15</v>
      </c>
      <c r="M24" s="27"/>
      <c r="N24" s="27"/>
      <c r="O24" s="29">
        <f>IF(L24&lt;&gt;"", L24, "")</f>
        <v>15</v>
      </c>
      <c r="P24" s="12"/>
      <c r="Q24" s="12"/>
      <c r="U24" s="12"/>
      <c r="V24" s="12"/>
      <c r="W24" s="12"/>
      <c r="X24" s="12"/>
      <c r="Y24" s="12"/>
      <c r="Z24" s="12"/>
    </row>
    <row r="25" spans="1:26" ht="18.75" x14ac:dyDescent="0.25">
      <c r="A25" s="41" t="s">
        <v>71</v>
      </c>
      <c r="B25" s="23"/>
      <c r="C25" s="23">
        <v>4</v>
      </c>
      <c r="D25" s="23">
        <v>5</v>
      </c>
      <c r="E25" s="23">
        <v>5</v>
      </c>
      <c r="F25" s="23">
        <v>3</v>
      </c>
      <c r="G25" s="23">
        <v>3</v>
      </c>
      <c r="H25" s="23">
        <v>5</v>
      </c>
      <c r="I25" s="23">
        <v>3</v>
      </c>
      <c r="J25" s="23">
        <v>6</v>
      </c>
      <c r="K25" s="23">
        <v>6</v>
      </c>
      <c r="L25" s="24">
        <f t="shared" si="0"/>
        <v>40</v>
      </c>
      <c r="M25" s="23">
        <v>2</v>
      </c>
      <c r="N25" s="23">
        <f>IF(L25&lt;&gt;"",L25- M25, "")</f>
        <v>38</v>
      </c>
      <c r="O25" s="25"/>
      <c r="P25" s="12"/>
      <c r="Q25" s="12"/>
      <c r="R25" s="12"/>
      <c r="S25" s="12"/>
      <c r="T25" s="49"/>
      <c r="U25" s="12"/>
      <c r="V25" s="12"/>
      <c r="W25" s="12"/>
      <c r="X25" s="12"/>
      <c r="Y25" s="12"/>
      <c r="Z25" s="12"/>
    </row>
    <row r="26" spans="1:26" ht="19.5" thickBot="1" x14ac:dyDescent="0.3">
      <c r="A26" s="26"/>
      <c r="B26" s="27"/>
      <c r="C26" s="27">
        <f>IF(C25&gt;0, VLOOKUP(C25-C$5-(INT($M25/9)+(MOD($M25,9)&gt;=C$6)), '[1]Point System'!$A$4:$B$15, 2),"")</f>
        <v>2</v>
      </c>
      <c r="D26" s="27">
        <f>IF(D25&gt;0, VLOOKUP(D25-D$5-(INT($M25/9)+(MOD($M25,9)&gt;=D$6)), '[1]Point System'!$A$4:$B$15, 2),"")</f>
        <v>3</v>
      </c>
      <c r="E26" s="27">
        <f>IF(E25&gt;0, VLOOKUP(E25-E$5-(INT($M25/9)+(MOD($M25,9)&gt;=E$6)), '[1]Point System'!$A$4:$B$15, 2),"")</f>
        <v>1</v>
      </c>
      <c r="F26" s="27">
        <f>IF(F25&gt;0, VLOOKUP(F25-F$5-(INT($M25/9)+(MOD($M25,9)&gt;=F$6)), '[1]Point System'!$A$4:$B$15, 2),"")</f>
        <v>2</v>
      </c>
      <c r="G26" s="27">
        <f>IF(G25&gt;0, VLOOKUP(G25-G$5-(INT($M25/9)+(MOD($M25,9)&gt;=G$6)), '[1]Point System'!$A$4:$B$15, 2),"")</f>
        <v>3</v>
      </c>
      <c r="H26" s="27">
        <f>IF(H25&gt;0, VLOOKUP(H25-H$5-(INT($M25/9)+(MOD($M25,9)&gt;=H$6)), '[1]Point System'!$A$4:$B$15, 2),"")</f>
        <v>1</v>
      </c>
      <c r="I26" s="27">
        <f>IF(I25&gt;0, VLOOKUP(I25-I$5-(INT($M25/9)+(MOD($M25,9)&gt;=I$6)), '[1]Point System'!$A$4:$B$15, 2),"")</f>
        <v>2</v>
      </c>
      <c r="J26" s="27">
        <f>IF(J25&gt;0, VLOOKUP(J25-J$5-(INT($M25/9)+(MOD($M25,9)&gt;=J$6)), '[1]Point System'!$A$4:$B$15, 2),"")</f>
        <v>0</v>
      </c>
      <c r="K26" s="27">
        <f>IF(K25&gt;0, VLOOKUP(K25-K$5-(INT($M25/9)+(MOD($M25,9)&gt;=K$6)), '[1]Point System'!$A$4:$B$15, 2),"")</f>
        <v>2</v>
      </c>
      <c r="L26" s="28">
        <f t="shared" si="0"/>
        <v>16</v>
      </c>
      <c r="M26" s="27"/>
      <c r="N26" s="27"/>
      <c r="O26" s="29">
        <f>IF(L26&lt;&gt;"", L26, "")</f>
        <v>16</v>
      </c>
      <c r="P26" s="12"/>
      <c r="Q26" s="12"/>
      <c r="R26" s="12"/>
      <c r="S26" s="12"/>
      <c r="T26" s="49"/>
      <c r="U26" s="12"/>
      <c r="V26" s="12"/>
      <c r="W26" s="12"/>
      <c r="X26" s="12"/>
      <c r="Y26" s="12"/>
      <c r="Z26" s="12"/>
    </row>
    <row r="27" spans="1:26" ht="18.75" x14ac:dyDescent="0.25">
      <c r="A27" s="41" t="s">
        <v>76</v>
      </c>
      <c r="B27" s="23"/>
      <c r="C27" s="23">
        <v>6</v>
      </c>
      <c r="D27" s="23">
        <v>6</v>
      </c>
      <c r="E27" s="23">
        <v>5</v>
      </c>
      <c r="F27" s="23">
        <v>6</v>
      </c>
      <c r="G27" s="23">
        <v>6</v>
      </c>
      <c r="H27" s="23">
        <v>7</v>
      </c>
      <c r="I27" s="23">
        <v>6</v>
      </c>
      <c r="J27" s="23">
        <v>6</v>
      </c>
      <c r="K27" s="23">
        <v>8</v>
      </c>
      <c r="L27" s="24">
        <f t="shared" si="0"/>
        <v>56</v>
      </c>
      <c r="M27" s="23">
        <v>14</v>
      </c>
      <c r="N27" s="23">
        <f>IF(L27&lt;&gt;"",L27- M27, "")</f>
        <v>42</v>
      </c>
      <c r="O27" s="25"/>
      <c r="P27" s="12"/>
      <c r="Q27" s="12"/>
      <c r="R27" s="12"/>
      <c r="S27" s="12"/>
      <c r="T27" s="49"/>
      <c r="U27" s="12"/>
      <c r="V27" s="12"/>
      <c r="W27" s="12"/>
      <c r="X27" s="12"/>
      <c r="Y27" s="12"/>
      <c r="Z27" s="12"/>
    </row>
    <row r="28" spans="1:26" ht="19.5" thickBot="1" x14ac:dyDescent="0.3">
      <c r="A28" s="26"/>
      <c r="B28" s="27"/>
      <c r="C28" s="27">
        <f>IF(C27&gt;0, VLOOKUP(C27-C$5-(INT($M27/9)+(MOD($M27,9)&gt;=C$6)), '[1]Point System'!$A$4:$B$15, 2),"")</f>
        <v>2</v>
      </c>
      <c r="D28" s="27">
        <f>IF(D27&gt;0, VLOOKUP(D27-D$5-(INT($M27/9)+(MOD($M27,9)&gt;=D$6)), '[1]Point System'!$A$4:$B$15, 2),"")</f>
        <v>3</v>
      </c>
      <c r="E28" s="27">
        <f>IF(E27&gt;0, VLOOKUP(E27-E$5-(INT($M27/9)+(MOD($M27,9)&gt;=E$6)), '[1]Point System'!$A$4:$B$15, 2),"")</f>
        <v>3</v>
      </c>
      <c r="F28" s="27">
        <f>IF(F27&gt;0, VLOOKUP(F27-F$5-(INT($M27/9)+(MOD($M27,9)&gt;=F$6)), '[1]Point System'!$A$4:$B$15, 2),"")</f>
        <v>0</v>
      </c>
      <c r="G28" s="27">
        <f>IF(G27&gt;0, VLOOKUP(G27-G$5-(INT($M27/9)+(MOD($M27,9)&gt;=G$6)), '[1]Point System'!$A$4:$B$15, 2),"")</f>
        <v>2</v>
      </c>
      <c r="H28" s="27">
        <f>IF(H27&gt;0, VLOOKUP(H27-H$5-(INT($M27/9)+(MOD($M27,9)&gt;=H$6)), '[1]Point System'!$A$4:$B$15, 2),"")</f>
        <v>0</v>
      </c>
      <c r="I28" s="27">
        <f>IF(I27&gt;0, VLOOKUP(I27-I$5-(INT($M27/9)+(MOD($M27,9)&gt;=I$6)), '[1]Point System'!$A$4:$B$15, 2),"")</f>
        <v>0</v>
      </c>
      <c r="J28" s="27">
        <f>IF(J27&gt;0, VLOOKUP(J27-J$5-(INT($M27/9)+(MOD($M27,9)&gt;=J$6)), '[1]Point System'!$A$4:$B$15, 2),"")</f>
        <v>1</v>
      </c>
      <c r="K28" s="27">
        <f>IF(K27&gt;0, VLOOKUP(K27-K$5-(INT($M27/9)+(MOD($M27,9)&gt;=K$6)), '[1]Point System'!$A$4:$B$15, 2),"")</f>
        <v>1</v>
      </c>
      <c r="L28" s="28">
        <f t="shared" si="0"/>
        <v>12</v>
      </c>
      <c r="M28" s="27"/>
      <c r="N28" s="27"/>
      <c r="O28" s="29">
        <f>IF(L28&lt;&gt;"", L28, "")</f>
        <v>12</v>
      </c>
      <c r="P28" s="12"/>
      <c r="Q28" s="12"/>
      <c r="R28" s="12"/>
      <c r="S28" s="12"/>
      <c r="T28" s="49"/>
      <c r="U28" s="12"/>
      <c r="V28" s="12"/>
      <c r="W28" s="12"/>
      <c r="X28" s="12"/>
      <c r="Y28" s="12"/>
      <c r="Z28" s="12"/>
    </row>
    <row r="29" spans="1:26" x14ac:dyDescent="0.25">
      <c r="Q29" s="12"/>
      <c r="R29" s="12"/>
      <c r="S29" s="12"/>
      <c r="T29" s="49"/>
    </row>
    <row r="30" spans="1:26" ht="14.25" x14ac:dyDescent="0.2">
      <c r="C30" s="40" t="s">
        <v>89</v>
      </c>
      <c r="D30" s="40" t="s">
        <v>86</v>
      </c>
      <c r="E30" s="40" t="s">
        <v>87</v>
      </c>
      <c r="F30" s="40" t="s">
        <v>89</v>
      </c>
      <c r="G30" s="40" t="s">
        <v>87</v>
      </c>
      <c r="H30" s="40" t="s">
        <v>87</v>
      </c>
      <c r="I30" s="40" t="s">
        <v>86</v>
      </c>
      <c r="J30" s="40" t="s">
        <v>87</v>
      </c>
      <c r="K30" s="40" t="s">
        <v>87</v>
      </c>
    </row>
    <row r="31" spans="1:26" ht="15" customHeight="1" x14ac:dyDescent="0.2">
      <c r="E31" s="44">
        <v>3</v>
      </c>
      <c r="G31" s="44">
        <v>2</v>
      </c>
      <c r="H31" s="44">
        <v>1</v>
      </c>
      <c r="J31" s="44">
        <v>2</v>
      </c>
      <c r="K31" s="44">
        <v>1</v>
      </c>
    </row>
  </sheetData>
  <mergeCells count="3">
    <mergeCell ref="A1:O1"/>
    <mergeCell ref="A2:O2"/>
    <mergeCell ref="Q15:S15"/>
  </mergeCells>
  <hyperlinks>
    <hyperlink ref="A2" r:id="rId1" xr:uid="{A6FF7350-3B70-4A06-95F0-CBFF38D41450}"/>
  </hyperlink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Template</vt:lpstr>
      <vt:lpstr>Weekly Stats</vt:lpstr>
      <vt:lpstr>Funds</vt:lpstr>
      <vt:lpstr>Point System</vt:lpstr>
      <vt:lpstr>Week 1</vt:lpstr>
      <vt:lpstr>Week 2</vt:lpstr>
      <vt:lpstr>Week 3</vt:lpstr>
      <vt:lpstr>Week 4</vt:lpstr>
      <vt:lpstr>Week 5</vt:lpstr>
      <vt:lpstr>Week 6</vt:lpstr>
      <vt:lpstr>Week 7</vt:lpstr>
      <vt:lpstr>Week 8</vt:lpstr>
      <vt:lpstr>Week 9</vt:lpstr>
      <vt:lpstr>Week 10</vt:lpstr>
      <vt:lpstr>Week 11</vt:lpstr>
      <vt:lpstr>Week 12</vt:lpstr>
      <vt:lpstr>Week 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Hutter, Mark [US-US]</dc:creator>
  <cp:lastModifiedBy>Mark Hutter</cp:lastModifiedBy>
  <cp:lastPrinted>2024-05-29T15:42:13Z</cp:lastPrinted>
  <dcterms:created xsi:type="dcterms:W3CDTF">2024-05-07T15:07:02Z</dcterms:created>
  <dcterms:modified xsi:type="dcterms:W3CDTF">2024-07-31T14:54:56Z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eef6302-fc8c-45b7-a895-3a0da3db5c52_Enabled">
    <vt:lpwstr>true</vt:lpwstr>
  </property>
  <property fmtid="{D5CDD505-2E9C-101B-9397-08002B2CF9AE}" pid="3" name="MSIP_Label_aeef6302-fc8c-45b7-a895-3a0da3db5c52_SetDate">
    <vt:lpwstr>2024-05-07T15:20:50Z</vt:lpwstr>
  </property>
  <property fmtid="{D5CDD505-2E9C-101B-9397-08002B2CF9AE}" pid="4" name="MSIP_Label_aeef6302-fc8c-45b7-a895-3a0da3db5c52_Method">
    <vt:lpwstr>Privileged</vt:lpwstr>
  </property>
  <property fmtid="{D5CDD505-2E9C-101B-9397-08002B2CF9AE}" pid="5" name="MSIP_Label_aeef6302-fc8c-45b7-a895-3a0da3db5c52_Name">
    <vt:lpwstr>Public</vt:lpwstr>
  </property>
  <property fmtid="{D5CDD505-2E9C-101B-9397-08002B2CF9AE}" pid="6" name="MSIP_Label_aeef6302-fc8c-45b7-a895-3a0da3db5c52_SiteId">
    <vt:lpwstr>5d8b83ea-b573-4f09-a2a9-c904b7a56ece</vt:lpwstr>
  </property>
  <property fmtid="{D5CDD505-2E9C-101B-9397-08002B2CF9AE}" pid="7" name="MSIP_Label_aeef6302-fc8c-45b7-a895-3a0da3db5c52_ActionId">
    <vt:lpwstr>1bdac558-4bb9-4623-b1dc-49866fd615f3</vt:lpwstr>
  </property>
  <property fmtid="{D5CDD505-2E9C-101B-9397-08002B2CF9AE}" pid="8" name="MSIP_Label_aeef6302-fc8c-45b7-a895-3a0da3db5c52_ContentBits">
    <vt:lpwstr>0</vt:lpwstr>
  </property>
</Properties>
</file>